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charts/chart9.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5565" windowWidth="19230" windowHeight="3165" tabRatio="948" activeTab="3"/>
  </bookViews>
  <sheets>
    <sheet name="Introducción" sheetId="30" r:id="rId1"/>
    <sheet name="prueba propulsante" sheetId="6" r:id="rId2"/>
    <sheet name="LOG" sheetId="15" r:id="rId3"/>
    <sheet name="RESULTADOS" sheetId="16" r:id="rId4"/>
    <sheet name="teorico Prueba 1" sheetId="27" r:id="rId5"/>
    <sheet name="prueba 1" sheetId="23" r:id="rId6"/>
    <sheet name="sim lan_Cd(v)" sheetId="28" r:id="rId7"/>
    <sheet name="sim lan" sheetId="19" r:id="rId8"/>
    <sheet name="Opt Alt Max" sheetId="20" r:id="rId9"/>
    <sheet name="comparativa" sheetId="18" r:id="rId10"/>
    <sheet name="Cd(v)" sheetId="29" r:id="rId11"/>
  </sheets>
  <externalReferences>
    <externalReference r:id="rId12"/>
    <externalReference r:id="rId13"/>
    <externalReference r:id="rId14"/>
    <externalReference r:id="rId15"/>
    <externalReference r:id="rId16"/>
    <externalReference r:id="rId17"/>
  </externalReferences>
  <definedNames>
    <definedName name="_xlnm._FilterDatabase" localSheetId="9" hidden="1">comparativa!$A$1:$D$1011</definedName>
    <definedName name="_xlnm._FilterDatabase" localSheetId="1" hidden="1">'prueba propulsante'!#REF!</definedName>
    <definedName name="_xlnm._FilterDatabase" localSheetId="7" hidden="1">'sim lan'!$A$5:$Y$1045</definedName>
    <definedName name="_xlnm._FilterDatabase" localSheetId="6" hidden="1">'sim lan_Cd(v)'!$A$5:$AE$1040</definedName>
    <definedName name="a" localSheetId="7">'[1]Datos y Kn'!$C$12</definedName>
    <definedName name="a" localSheetId="6">'[1]Datos y Kn'!$C$12</definedName>
    <definedName name="a">'[2]Datos y Kn'!$C$12</definedName>
    <definedName name="abo" localSheetId="0">#REF!</definedName>
    <definedName name="abo" localSheetId="7">#REF!</definedName>
    <definedName name="abo" localSheetId="6">#REF!</definedName>
    <definedName name="abo">#REF!</definedName>
    <definedName name="ae_1" localSheetId="7">'[3]Tasa de quemado'!$E$52</definedName>
    <definedName name="ae_1" localSheetId="6">'[3]Tasa de quemado'!$E$52</definedName>
    <definedName name="ae_1">'[4]Tasa de quemado'!$E$52</definedName>
    <definedName name="aexit" localSheetId="7">[3]Performance!$C$8</definedName>
    <definedName name="aexit" localSheetId="6">[3]Performance!$C$8</definedName>
    <definedName name="aexit">[4]Performance!$C$8</definedName>
    <definedName name="am_1" localSheetId="7">'[3]Tasa de quemado'!$J$52</definedName>
    <definedName name="am_1" localSheetId="6">'[3]Tasa de quemado'!$J$52</definedName>
    <definedName name="am_1">'[4]Tasa de quemado'!$J$52</definedName>
    <definedName name="astarf" localSheetId="7">[3]Presiones!$I$862</definedName>
    <definedName name="astarf" localSheetId="6">[3]Presiones!$I$862</definedName>
    <definedName name="astarf">[4]Presiones!$I$862</definedName>
    <definedName name="at" localSheetId="0">#REF!</definedName>
    <definedName name="at" localSheetId="7">#REF!</definedName>
    <definedName name="at" localSheetId="6">#REF!</definedName>
    <definedName name="at">#REF!</definedName>
    <definedName name="atfinal" localSheetId="7">[3]Performance!$E$862</definedName>
    <definedName name="atfinal" localSheetId="6">[3]Performance!$E$862</definedName>
    <definedName name="atfinal">[4]Performance!$E$862</definedName>
    <definedName name="ci" localSheetId="0">#REF!</definedName>
    <definedName name="ci" localSheetId="7">#REF!</definedName>
    <definedName name="ci" localSheetId="6">#REF!</definedName>
    <definedName name="ci">#REF!</definedName>
    <definedName name="cstar" localSheetId="7">[3]Presiones!$C$17</definedName>
    <definedName name="cstar" localSheetId="6">[3]Presiones!$C$17</definedName>
    <definedName name="cstar">[4]Presiones!$C$17</definedName>
    <definedName name="dc" localSheetId="0">#REF!</definedName>
    <definedName name="dc" localSheetId="7">#REF!</definedName>
    <definedName name="dc" localSheetId="6">#REF!</definedName>
    <definedName name="dc">#REF!</definedName>
    <definedName name="ddd" localSheetId="0">#REF!</definedName>
    <definedName name="ddd" localSheetId="7">'sim lan'!#REF!</definedName>
    <definedName name="ddd" localSheetId="6">'sim lan_Cd(v)'!#REF!</definedName>
    <definedName name="ddd">#REF!</definedName>
    <definedName name="deltap" localSheetId="7">[3]Presiones!$AA$909</definedName>
    <definedName name="deltap" localSheetId="6">[3]Presiones!$AA$909</definedName>
    <definedName name="deltap">[4]Presiones!$AA$909</definedName>
    <definedName name="deltat" localSheetId="7">[3]Presiones!$D$864</definedName>
    <definedName name="deltat" localSheetId="6">[3]Presiones!$D$864</definedName>
    <definedName name="deltat">[4]Presiones!$D$864</definedName>
    <definedName name="deltax" localSheetId="7">'[3]Datos y Kn'!$C$96</definedName>
    <definedName name="deltax" localSheetId="6">'[3]Datos y Kn'!$C$96</definedName>
    <definedName name="deltax">'[4]Datos y Kn'!$C$96</definedName>
    <definedName name="dio" localSheetId="0">#REF!</definedName>
    <definedName name="dio" localSheetId="7">#REF!</definedName>
    <definedName name="dio" localSheetId="6">#REF!</definedName>
    <definedName name="dio">#REF!</definedName>
    <definedName name="do" localSheetId="0">#REF!</definedName>
    <definedName name="do" localSheetId="7">#REF!</definedName>
    <definedName name="do" localSheetId="6">#REF!</definedName>
    <definedName name="do">#REF!</definedName>
    <definedName name="dto" localSheetId="7">'[3]Datos y Kn'!$C$35</definedName>
    <definedName name="dto" localSheetId="6">'[3]Datos y Kn'!$C$35</definedName>
    <definedName name="dto">'[4]Datos y Kn'!$C$35</definedName>
    <definedName name="ei" localSheetId="0">#REF!</definedName>
    <definedName name="ei" localSheetId="7">#REF!</definedName>
    <definedName name="ei" localSheetId="6">#REF!</definedName>
    <definedName name="ei">#REF!</definedName>
    <definedName name="erate" localSheetId="0">#REF!</definedName>
    <definedName name="erate">#REF!</definedName>
    <definedName name="etac" localSheetId="7">[3]Presiones!$C$13</definedName>
    <definedName name="etac" localSheetId="6">[3]Presiones!$C$13</definedName>
    <definedName name="etac">[4]Presiones!$C$13</definedName>
    <definedName name="etanoz" localSheetId="7">[3]Performance!$C$4</definedName>
    <definedName name="etanoz" localSheetId="6">[3]Performance!$C$4</definedName>
    <definedName name="etanoz">[4]Performance!$C$4</definedName>
    <definedName name="exprat" localSheetId="7">[3]Performance!$C$5</definedName>
    <definedName name="exprat" localSheetId="6">[3]Performance!$C$5</definedName>
    <definedName name="exprat">[4]Performance!$C$5</definedName>
    <definedName name="expratfinal" localSheetId="7">[3]Performance!$F$862</definedName>
    <definedName name="expratfinal" localSheetId="6">[3]Performance!$F$862</definedName>
    <definedName name="expratfinal">[4]Performance!$F$862</definedName>
    <definedName name="fact1" localSheetId="0">#REF!</definedName>
    <definedName name="fact1" localSheetId="7">'sim lan'!#REF!</definedName>
    <definedName name="fact1" localSheetId="6">'sim lan_Cd(v)'!#REF!</definedName>
    <definedName name="fact1">#REF!</definedName>
    <definedName name="fact2" localSheetId="0">#REF!</definedName>
    <definedName name="fact2" localSheetId="7">'sim lan'!#REF!</definedName>
    <definedName name="fact2" localSheetId="6">'sim lan_Cd(v)'!#REF!</definedName>
    <definedName name="fact2">#REF!</definedName>
    <definedName name="fact3" localSheetId="0">#REF!</definedName>
    <definedName name="fact3" localSheetId="7">'sim lan'!#REF!</definedName>
    <definedName name="fact3" localSheetId="6">'sim lan_Cd(v)'!#REF!</definedName>
    <definedName name="fact3">#REF!</definedName>
    <definedName name="fact4" localSheetId="0">#REF!</definedName>
    <definedName name="fact4" localSheetId="7">'sim lan'!#REF!</definedName>
    <definedName name="fact4" localSheetId="6">'sim lan_Cd(v)'!#REF!</definedName>
    <definedName name="fact4">#REF!</definedName>
    <definedName name="fmax" localSheetId="7">[3]Performance!$C$16</definedName>
    <definedName name="fmax" localSheetId="6">[3]Performance!$C$16</definedName>
    <definedName name="fmax">[4]Performance!$C$16</definedName>
    <definedName name="fueltype" localSheetId="0">#REF!</definedName>
    <definedName name="fueltype" localSheetId="7">#REF!</definedName>
    <definedName name="fueltype" localSheetId="6">#REF!</definedName>
    <definedName name="fueltype">#REF!</definedName>
    <definedName name="gstar" localSheetId="7">[3]Presiones!$C$18</definedName>
    <definedName name="gstar" localSheetId="6">[3]Presiones!$C$18</definedName>
    <definedName name="gstar">[4]Presiones!$C$18</definedName>
    <definedName name="itot" localSheetId="7">[3]Performance!$C$17</definedName>
    <definedName name="itot" localSheetId="6">[3]Performance!$C$17</definedName>
    <definedName name="itot">[4]Performance!$C$17</definedName>
    <definedName name="itsum" localSheetId="7">[3]Performance!$L$911</definedName>
    <definedName name="itsum" localSheetId="6">[3]Performance!$L$911</definedName>
    <definedName name="itsum">[4]Performance!$L$911</definedName>
    <definedName name="k" localSheetId="7">[3]Presiones!$C$12</definedName>
    <definedName name="k" localSheetId="6">[3]Presiones!$C$12</definedName>
    <definedName name="k">[4]Presiones!$C$12</definedName>
    <definedName name="k_dx" localSheetId="7">'[3]Datos del Propelente'!$F$10</definedName>
    <definedName name="k_dx" localSheetId="6">'[3]Datos del Propelente'!$F$10</definedName>
    <definedName name="k_dx">'[4]Datos del Propelente'!$F$10</definedName>
    <definedName name="k_ot" localSheetId="7">'[3]Datos del Propelente'!$H$10</definedName>
    <definedName name="k_ot" localSheetId="6">'[3]Datos del Propelente'!$H$10</definedName>
    <definedName name="k_ot">'[4]Datos del Propelente'!$H$10</definedName>
    <definedName name="k_so" localSheetId="7">'[3]Datos del Propelente'!$G$10</definedName>
    <definedName name="k_so" localSheetId="6">'[3]Datos del Propelente'!$G$10</definedName>
    <definedName name="k_so">'[4]Datos del Propelente'!$G$10</definedName>
    <definedName name="k2ph" localSheetId="7">[3]Performance!$C$3</definedName>
    <definedName name="k2ph" localSheetId="6">[3]Performance!$C$3</definedName>
    <definedName name="k2ph">[4]Performance!$C$3</definedName>
    <definedName name="kjvj" localSheetId="0">#REF!</definedName>
    <definedName name="kjvj" localSheetId="7">'sim lan'!#REF!</definedName>
    <definedName name="kjvj" localSheetId="6">'sim lan_Cd(v)'!#REF!</definedName>
    <definedName name="kjvj">#REF!</definedName>
    <definedName name="kn" localSheetId="7">'[3]Datos y Kn'!$C$33</definedName>
    <definedName name="kn" localSheetId="6">'[3]Datos y Kn'!$C$33</definedName>
    <definedName name="kn">'[4]Datos y Kn'!$C$33</definedName>
    <definedName name="kndxbn_" localSheetId="7">'[3]Tasa de quemado'!$G$8:$K$12</definedName>
    <definedName name="kndxbn_" localSheetId="6">'[3]Tasa de quemado'!$G$8:$K$12</definedName>
    <definedName name="kndxbn_">'[4]Tasa de quemado'!$G$8:$K$12</definedName>
    <definedName name="knrange" localSheetId="7">'[3]Datos y Kn'!$M$45:$M$95</definedName>
    <definedName name="knrange" localSheetId="6">'[3]Datos y Kn'!$M$45:$M$95</definedName>
    <definedName name="knrange">'[4]Datos y Kn'!$M$45:$M$95</definedName>
    <definedName name="knsobn_" localSheetId="7">'[3]Tasa de quemado'!$G$19:$K$23</definedName>
    <definedName name="knsobn_" localSheetId="6">'[3]Tasa de quemado'!$G$19:$K$23</definedName>
    <definedName name="knsobn_">'[4]Tasa de quemado'!$G$19:$K$23</definedName>
    <definedName name="ks_dx" localSheetId="7">'[3]Datos del Propelente'!$F$11</definedName>
    <definedName name="ks_dx" localSheetId="6">'[3]Datos del Propelente'!$F$11</definedName>
    <definedName name="ks_dx">'[4]Datos del Propelente'!$F$11</definedName>
    <definedName name="ks_ot" localSheetId="7">'[3]Datos del Propelente'!$H$11</definedName>
    <definedName name="ks_ot" localSheetId="6">'[3]Datos del Propelente'!$H$11</definedName>
    <definedName name="ks_ot">'[4]Datos del Propelente'!$H$11</definedName>
    <definedName name="ks_so" localSheetId="7">'[3]Datos del Propelente'!$G$11</definedName>
    <definedName name="ks_so" localSheetId="6">'[3]Datos del Propelente'!$G$11</definedName>
    <definedName name="ks_so">'[4]Datos del Propelente'!$G$11</definedName>
    <definedName name="kv" localSheetId="7">[3]Presiones!$C$19</definedName>
    <definedName name="kv" localSheetId="6">[3]Presiones!$C$19</definedName>
    <definedName name="kv">[4]Presiones!$C$19</definedName>
    <definedName name="lc" localSheetId="0">#REF!</definedName>
    <definedName name="lc" localSheetId="7">#REF!</definedName>
    <definedName name="lc" localSheetId="6">#REF!</definedName>
    <definedName name="lc">#REF!</definedName>
    <definedName name="lgo" localSheetId="0">#REF!</definedName>
    <definedName name="lgo" localSheetId="7">#REF!</definedName>
    <definedName name="lgo" localSheetId="6">#REF!</definedName>
    <definedName name="lgo">#REF!</definedName>
    <definedName name="lo" localSheetId="0">#REF!</definedName>
    <definedName name="lo" localSheetId="7">#REF!</definedName>
    <definedName name="lo" localSheetId="6">#REF!</definedName>
    <definedName name="lo">#REF!</definedName>
    <definedName name="m" localSheetId="7">[3]Presiones!$C$10</definedName>
    <definedName name="m" localSheetId="6">[3]Presiones!$C$10</definedName>
    <definedName name="m">[4]Presiones!$C$10</definedName>
    <definedName name="m_dx" localSheetId="7">'[3]Datos del Propelente'!$F$12</definedName>
    <definedName name="m_dx" localSheetId="6">'[3]Datos del Propelente'!$F$12</definedName>
    <definedName name="m_dx">'[4]Datos del Propelente'!$F$12</definedName>
    <definedName name="m_ot" localSheetId="7">'[3]Datos del Propelente'!$H$12</definedName>
    <definedName name="m_ot" localSheetId="6">'[3]Datos del Propelente'!$H$12</definedName>
    <definedName name="m_ot">'[4]Datos del Propelente'!$H$12</definedName>
    <definedName name="m_so" localSheetId="7">'[3]Datos del Propelente'!$G$12</definedName>
    <definedName name="m_so" localSheetId="6">'[3]Datos del Propelente'!$G$12</definedName>
    <definedName name="m_so">'[4]Datos del Propelente'!$G$12</definedName>
    <definedName name="me" localSheetId="7">[3]Performance!$C$9</definedName>
    <definedName name="me" localSheetId="6">[3]Performance!$C$9</definedName>
    <definedName name="me">[4]Performance!$C$9</definedName>
    <definedName name="mef" localSheetId="7">[3]Performance!$C$10</definedName>
    <definedName name="mef" localSheetId="6">[3]Performance!$C$10</definedName>
    <definedName name="mef">[4]Performance!$C$10</definedName>
    <definedName name="mgrain" localSheetId="7">'[3]Datos y Kn'!$C$27</definedName>
    <definedName name="mgrain" localSheetId="6">'[3]Datos y Kn'!$C$27</definedName>
    <definedName name="mgrain">'[4]Datos y Kn'!$C$27</definedName>
    <definedName name="motorclass" localSheetId="7">[3]Clases!$B$6:$D$22</definedName>
    <definedName name="motorclass" localSheetId="6">[3]Clases!$B$6:$D$22</definedName>
    <definedName name="motorclass">[4]Clases!$B$6:$D$22</definedName>
    <definedName name="n" localSheetId="0">#REF!</definedName>
    <definedName name="n" localSheetId="7">#REF!</definedName>
    <definedName name="n" localSheetId="6">#REF!</definedName>
    <definedName name="n">#REF!</definedName>
    <definedName name="ne_1" localSheetId="7">'[3]Tasa de quemado'!$F$52</definedName>
    <definedName name="ne_1" localSheetId="6">'[3]Tasa de quemado'!$F$52</definedName>
    <definedName name="ne_1">'[4]Tasa de quemado'!$F$52</definedName>
    <definedName name="nm_1" localSheetId="7">'[3]Tasa de quemado'!$K$52</definedName>
    <definedName name="nm_1" localSheetId="6">'[3]Tasa de quemado'!$K$52</definedName>
    <definedName name="nm_1">'[4]Tasa de quemado'!$K$52</definedName>
    <definedName name="osi" localSheetId="0">#REF!</definedName>
    <definedName name="osi" localSheetId="7">#REF!</definedName>
    <definedName name="osi" localSheetId="6">#REF!</definedName>
    <definedName name="osi">#REF!</definedName>
    <definedName name="otherbn_" localSheetId="7">'[3]Tasa de quemado'!$B$59:$F$63</definedName>
    <definedName name="otherbn_" localSheetId="6">'[3]Tasa de quemado'!$B$59:$F$63</definedName>
    <definedName name="otherbn_">'[4]Tasa de quemado'!$B$59:$F$63</definedName>
    <definedName name="patm" localSheetId="7">[3]Presiones!$C$16</definedName>
    <definedName name="patm" localSheetId="6">[3]Presiones!$C$16</definedName>
    <definedName name="patm">[4]Presiones!$C$16</definedName>
    <definedName name="pbd" localSheetId="7">[3]Presiones!$X$22</definedName>
    <definedName name="pbd" localSheetId="6">[3]Presiones!$X$22</definedName>
    <definedName name="pbd">[4]Presiones!$X$22</definedName>
    <definedName name="pbout" localSheetId="7">[3]Presiones!$AB$862</definedName>
    <definedName name="pbout" localSheetId="6">[3]Presiones!$AB$862</definedName>
    <definedName name="pbout">[4]Presiones!$AB$862</definedName>
    <definedName name="pfinal" localSheetId="7">[3]Presiones!$AB$909</definedName>
    <definedName name="pfinal" localSheetId="6">[3]Presiones!$AB$909</definedName>
    <definedName name="pfinal">[4]Presiones!$AB$909</definedName>
    <definedName name="pmax" localSheetId="0">#REF!</definedName>
    <definedName name="pmax">#REF!</definedName>
    <definedName name="pmaxperc" localSheetId="7">[3]Presiones!$AA$907</definedName>
    <definedName name="pmaxperc" localSheetId="6">[3]Presiones!$AA$907</definedName>
    <definedName name="pmaxperc">[4]Presiones!$AA$907</definedName>
    <definedName name="rat" localSheetId="7">[3]Presiones!$C$11</definedName>
    <definedName name="rat" localSheetId="6">[3]Presiones!$C$11</definedName>
    <definedName name="rat">[4]Presiones!$C$11</definedName>
    <definedName name="ravg" localSheetId="7">[3]Presiones!$P$863</definedName>
    <definedName name="ravg" localSheetId="6">[3]Presiones!$P$863</definedName>
    <definedName name="ravg">[4]Presiones!$P$863</definedName>
    <definedName name="rhopdex" localSheetId="7">'[1]Datos del Propelente'!$F$9</definedName>
    <definedName name="rhopdex" localSheetId="6">'[1]Datos del Propelente'!$F$9</definedName>
    <definedName name="rhopdex">'[2]Datos del Propelente'!$F$9</definedName>
    <definedName name="rhopgrain" localSheetId="0">#REF!</definedName>
    <definedName name="rhopgrain" localSheetId="7">#REF!</definedName>
    <definedName name="rhopgrain" localSheetId="6">#REF!</definedName>
    <definedName name="rhopgrain">#REF!</definedName>
    <definedName name="rhopgraini" localSheetId="0">#REF!</definedName>
    <definedName name="rhopgraini" localSheetId="7">#REF!</definedName>
    <definedName name="rhopgraini" localSheetId="6">#REF!</definedName>
    <definedName name="rhopgraini">#REF!</definedName>
    <definedName name="rhopot" localSheetId="7">'[1]Datos del Propelente'!$H$9</definedName>
    <definedName name="rhopot" localSheetId="6">'[1]Datos del Propelente'!$H$9</definedName>
    <definedName name="rhopot">'[2]Datos del Propelente'!$H$9</definedName>
    <definedName name="rhopsorb" localSheetId="7">'[1]Datos del Propelente'!$G$9</definedName>
    <definedName name="rhopsorb" localSheetId="6">'[1]Datos del Propelente'!$G$9</definedName>
    <definedName name="rhopsorb">'[2]Datos del Propelente'!$G$9</definedName>
    <definedName name="rhorat" localSheetId="0">#REF!</definedName>
    <definedName name="rhorat" localSheetId="7">#REF!</definedName>
    <definedName name="rhorat" localSheetId="6">#REF!</definedName>
    <definedName name="rhorat">#REF!</definedName>
    <definedName name="runiv" localSheetId="7">[3]Presiones!$C$9</definedName>
    <definedName name="runiv" localSheetId="6">[3]Presiones!$C$9</definedName>
    <definedName name="runiv">[4]Presiones!$C$9</definedName>
    <definedName name="tbinc" localSheetId="7">[3]Presiones!$J$23</definedName>
    <definedName name="tbinc" localSheetId="6">[3]Presiones!$J$23</definedName>
    <definedName name="tbinc">[4]Presiones!$J$23</definedName>
    <definedName name="tbout" localSheetId="0">#REF!</definedName>
    <definedName name="tbout">#REF!</definedName>
    <definedName name="tincp" localSheetId="7">[3]Presiones!$Q$12</definedName>
    <definedName name="tincp" localSheetId="6">[3]Presiones!$Q$12</definedName>
    <definedName name="tincp">[4]Presiones!$Q$12</definedName>
    <definedName name="to" localSheetId="7">[3]Presiones!$C$15</definedName>
    <definedName name="to" localSheetId="6">[3]Presiones!$C$15</definedName>
    <definedName name="to">[4]Presiones!$C$15</definedName>
    <definedName name="to_dx" localSheetId="7">'[3]Datos del Propelente'!$F$13</definedName>
    <definedName name="to_dx" localSheetId="6">'[3]Datos del Propelente'!$F$13</definedName>
    <definedName name="to_dx">'[4]Datos del Propelente'!$F$13</definedName>
    <definedName name="to_ot" localSheetId="7">'[3]Datos del Propelente'!$H$13</definedName>
    <definedName name="to_ot" localSheetId="6">'[3]Datos del Propelente'!$H$13</definedName>
    <definedName name="to_ot">'[4]Datos del Propelente'!$H$13</definedName>
    <definedName name="to_so" localSheetId="7">'[3]Datos del Propelente'!$G$13</definedName>
    <definedName name="to_so" localSheetId="6">'[3]Datos del Propelente'!$G$13</definedName>
    <definedName name="to_so">'[4]Datos del Propelente'!$G$13</definedName>
    <definedName name="tothe" localSheetId="7">[3]Presiones!$C$14</definedName>
    <definedName name="tothe" localSheetId="6">[3]Presiones!$C$14</definedName>
    <definedName name="tothe">[4]Presiones!$C$14</definedName>
    <definedName name="tthr" localSheetId="0">#REF!</definedName>
    <definedName name="tthr">#REF!</definedName>
    <definedName name="tweb" localSheetId="7">[5]Calcs!$F$25</definedName>
    <definedName name="tweb" localSheetId="6">[5]Calcs!$F$25</definedName>
    <definedName name="tweb">[6]Calcs!$F$25</definedName>
    <definedName name="twebfinal" localSheetId="7">'[3]Datos y Kn'!$G$95</definedName>
    <definedName name="twebfinal" localSheetId="6">'[3]Datos y Kn'!$G$95</definedName>
    <definedName name="twebfinal">'[4]Datos y Kn'!$G$95</definedName>
    <definedName name="twebout" localSheetId="7">[3]Presiones!$D$862</definedName>
    <definedName name="twebout" localSheetId="6">[3]Presiones!$D$862</definedName>
    <definedName name="twebout">[4]Presiones!$D$862</definedName>
    <definedName name="two" localSheetId="7">'[3]Datos y Kn'!$G$45</definedName>
    <definedName name="two" localSheetId="6">'[3]Datos y Kn'!$G$45</definedName>
    <definedName name="two">'[4]Datos y Kn'!$G$45</definedName>
    <definedName name="u" localSheetId="7">'[1]Datos del Propelente'!$G$12</definedName>
    <definedName name="u" localSheetId="6">'[1]Datos del Propelente'!$G$12</definedName>
    <definedName name="u">'[2]Datos del Propelente'!$G$12</definedName>
    <definedName name="uu" localSheetId="0">#REF!</definedName>
    <definedName name="uu" localSheetId="7">'sim lan'!#REF!</definedName>
    <definedName name="uu" localSheetId="6">'sim lan_Cd(v)'!#REF!</definedName>
    <definedName name="uu">#REF!</definedName>
    <definedName name="vc" localSheetId="0">#REF!</definedName>
    <definedName name="vc" localSheetId="7">#REF!</definedName>
    <definedName name="vc" localSheetId="6">#REF!</definedName>
    <definedName name="vc">#REF!</definedName>
    <definedName name="vg" localSheetId="0">#REF!</definedName>
    <definedName name="vg" localSheetId="7">#REF!</definedName>
    <definedName name="vg" localSheetId="6">#REF!</definedName>
    <definedName name="vg">#REF!</definedName>
    <definedName name="xfinal" localSheetId="7">'[3]Datos y Kn'!$C$95</definedName>
    <definedName name="xfinal" localSheetId="6">'[3]Datos y Kn'!$C$95</definedName>
    <definedName name="xfinal">'[4]Datos y Kn'!$C$95</definedName>
    <definedName name="xinc" localSheetId="7">'[3]Datos y Kn'!$C$42</definedName>
    <definedName name="xinc" localSheetId="6">'[3]Datos y Kn'!$C$42</definedName>
    <definedName name="xinc">'[4]Datos y Kn'!$C$42</definedName>
    <definedName name="xincp" localSheetId="7">[3]Presiones!$C$24</definedName>
    <definedName name="xincp" localSheetId="6">[3]Presiones!$C$24</definedName>
    <definedName name="xincp">[4]Presiones!$C$24</definedName>
    <definedName name="z" localSheetId="0">#REF!</definedName>
    <definedName name="z">#REF!</definedName>
    <definedName name="zed1" localSheetId="0">#REF!</definedName>
    <definedName name="zed1" localSheetId="7">'sim lan'!#REF!</definedName>
    <definedName name="zed1" localSheetId="6">'sim lan_Cd(v)'!#REF!</definedName>
    <definedName name="zed1">#REF!</definedName>
  </definedNames>
  <calcPr calcId="145621"/>
</workbook>
</file>

<file path=xl/calcChain.xml><?xml version="1.0" encoding="utf-8"?>
<calcChain xmlns="http://schemas.openxmlformats.org/spreadsheetml/2006/main">
  <c r="E2" i="28" l="1"/>
  <c r="M7" i="6" l="1"/>
  <c r="M8" i="6"/>
  <c r="M9" i="6"/>
  <c r="M10" i="6"/>
  <c r="M6" i="6"/>
  <c r="O7" i="6"/>
  <c r="O8" i="6"/>
  <c r="O9" i="6"/>
  <c r="O10" i="6"/>
  <c r="O6" i="6"/>
  <c r="K9" i="23" l="1"/>
  <c r="D1052" i="28" l="1"/>
  <c r="M1052" i="28"/>
  <c r="V1052" i="28"/>
  <c r="D1053" i="28"/>
  <c r="V1053" i="28" s="1"/>
  <c r="M1053" i="28"/>
  <c r="D1054" i="28"/>
  <c r="V1054" i="28" s="1"/>
  <c r="M1054" i="28"/>
  <c r="D1055" i="28"/>
  <c r="V1055" i="28" s="1"/>
  <c r="M1055" i="28"/>
  <c r="D1056" i="28"/>
  <c r="V1056" i="28" s="1"/>
  <c r="M1056" i="28"/>
  <c r="D1057" i="28"/>
  <c r="M1057" i="28"/>
  <c r="V1057" i="28"/>
  <c r="D1058" i="28"/>
  <c r="M1058" i="28"/>
  <c r="V1058" i="28"/>
  <c r="D1059" i="28"/>
  <c r="V1059" i="28" s="1"/>
  <c r="M1059" i="28"/>
  <c r="D1060" i="28"/>
  <c r="V1060" i="28" s="1"/>
  <c r="M1060" i="28"/>
  <c r="D1061" i="28"/>
  <c r="V1061" i="28" s="1"/>
  <c r="M1061" i="28"/>
  <c r="D1062" i="28"/>
  <c r="V1062" i="28" s="1"/>
  <c r="M1062" i="28"/>
  <c r="D1063" i="28"/>
  <c r="V1063" i="28" s="1"/>
  <c r="M1063" i="28"/>
  <c r="D1064" i="28"/>
  <c r="V1064" i="28" s="1"/>
  <c r="M1064" i="28"/>
  <c r="D1065" i="28"/>
  <c r="V1065" i="28" s="1"/>
  <c r="M1065" i="28"/>
  <c r="D1066" i="28"/>
  <c r="M1066" i="28"/>
  <c r="V1066" i="28"/>
  <c r="D1067" i="28"/>
  <c r="V1067" i="28" s="1"/>
  <c r="M1067" i="28"/>
  <c r="D1068" i="28"/>
  <c r="V1068" i="28" s="1"/>
  <c r="M1068" i="28"/>
  <c r="D1069" i="28"/>
  <c r="M1069" i="28"/>
  <c r="V1069" i="28"/>
  <c r="D1070" i="28"/>
  <c r="V1070" i="28"/>
  <c r="M1070" i="28"/>
  <c r="D1071" i="28"/>
  <c r="V1071" i="28" s="1"/>
  <c r="M1071" i="28"/>
  <c r="D1072" i="28"/>
  <c r="M1072" i="28"/>
  <c r="V1072" i="28"/>
  <c r="D1073" i="28"/>
  <c r="V1073" i="28" s="1"/>
  <c r="M1073" i="28"/>
  <c r="D1074" i="28"/>
  <c r="V1074" i="28"/>
  <c r="M1074" i="28"/>
  <c r="D1075" i="28"/>
  <c r="V1075" i="28" s="1"/>
  <c r="M1075" i="28"/>
  <c r="D1076" i="28"/>
  <c r="V1076" i="28" s="1"/>
  <c r="M1076" i="28"/>
  <c r="D1077" i="28"/>
  <c r="M1077" i="28"/>
  <c r="V1077" i="28"/>
  <c r="D1078" i="28"/>
  <c r="V1078" i="28"/>
  <c r="M1078" i="28"/>
  <c r="D1079" i="28"/>
  <c r="V1079" i="28" s="1"/>
  <c r="M1079" i="28"/>
  <c r="D1080" i="28"/>
  <c r="M1080" i="28"/>
  <c r="V1080" i="28"/>
  <c r="D1081" i="28"/>
  <c r="M1081" i="28"/>
  <c r="V1081" i="28"/>
  <c r="D1082" i="28"/>
  <c r="V1082" i="28" s="1"/>
  <c r="M1082" i="28"/>
  <c r="D1083" i="28"/>
  <c r="V1083" i="28" s="1"/>
  <c r="M1083" i="28"/>
  <c r="D1084" i="28"/>
  <c r="M1084" i="28"/>
  <c r="V1084" i="28"/>
  <c r="D1085" i="28"/>
  <c r="V1085" i="28" s="1"/>
  <c r="M1085" i="28"/>
  <c r="D1086" i="28"/>
  <c r="V1086" i="28" s="1"/>
  <c r="M1086" i="28"/>
  <c r="D1087" i="28"/>
  <c r="V1087" i="28" s="1"/>
  <c r="M1087" i="28"/>
  <c r="D1088" i="28"/>
  <c r="V1088" i="28" s="1"/>
  <c r="M1088" i="28"/>
  <c r="D1089" i="28"/>
  <c r="V1089" i="28" s="1"/>
  <c r="M1089" i="28"/>
  <c r="D1090" i="28"/>
  <c r="V1090" i="28" s="1"/>
  <c r="M1090" i="28"/>
  <c r="D1091" i="28"/>
  <c r="V1091" i="28" s="1"/>
  <c r="M1091" i="28"/>
  <c r="D1092" i="28"/>
  <c r="M1092" i="28"/>
  <c r="V1092" i="28"/>
  <c r="D1093" i="28"/>
  <c r="V1093" i="28" s="1"/>
  <c r="M1093" i="28"/>
  <c r="D1094" i="28"/>
  <c r="V1094" i="28"/>
  <c r="M1094" i="28"/>
  <c r="D1095" i="28"/>
  <c r="V1095" i="28" s="1"/>
  <c r="M1095" i="28"/>
  <c r="D1096" i="28"/>
  <c r="V1096" i="28" s="1"/>
  <c r="M1096" i="28"/>
  <c r="D1097" i="28"/>
  <c r="V1097" i="28" s="1"/>
  <c r="M1097" i="28"/>
  <c r="D1098" i="28"/>
  <c r="V1098" i="28"/>
  <c r="M1098" i="28"/>
  <c r="D1099" i="28"/>
  <c r="V1099" i="28" s="1"/>
  <c r="M1099" i="28"/>
  <c r="D1100" i="28"/>
  <c r="M1100" i="28"/>
  <c r="V1100" i="28"/>
  <c r="D1101" i="28"/>
  <c r="V1101" i="28" s="1"/>
  <c r="M1101" i="28"/>
  <c r="D1102" i="28"/>
  <c r="V1102" i="28" s="1"/>
  <c r="M1102" i="28"/>
  <c r="D1103" i="28"/>
  <c r="V1103" i="28" s="1"/>
  <c r="M1103" i="28"/>
  <c r="D1104" i="28"/>
  <c r="M1104" i="28"/>
  <c r="V1104" i="28"/>
  <c r="D1105" i="28"/>
  <c r="V1105" i="28" s="1"/>
  <c r="M1105" i="28"/>
  <c r="D1106" i="28"/>
  <c r="V1106" i="28" s="1"/>
  <c r="M1106" i="28"/>
  <c r="D1107" i="28"/>
  <c r="V1107" i="28" s="1"/>
  <c r="M1107" i="28"/>
  <c r="D1108" i="28"/>
  <c r="V1108" i="28" s="1"/>
  <c r="M1108" i="28"/>
  <c r="D1109" i="28"/>
  <c r="M1109" i="28"/>
  <c r="V1109" i="28"/>
  <c r="D983" i="28"/>
  <c r="V983" i="28" s="1"/>
  <c r="M983" i="28"/>
  <c r="D984" i="28"/>
  <c r="V984" i="28" s="1"/>
  <c r="M984" i="28"/>
  <c r="D985" i="28"/>
  <c r="V985" i="28" s="1"/>
  <c r="M985" i="28"/>
  <c r="D986" i="28"/>
  <c r="M986" i="28"/>
  <c r="V986" i="28"/>
  <c r="D987" i="28"/>
  <c r="V987" i="28" s="1"/>
  <c r="M987" i="28"/>
  <c r="D988" i="28"/>
  <c r="V988" i="28" s="1"/>
  <c r="M988" i="28"/>
  <c r="D989" i="28"/>
  <c r="M989" i="28"/>
  <c r="V989" i="28"/>
  <c r="D990" i="28"/>
  <c r="V990" i="28" s="1"/>
  <c r="M990" i="28"/>
  <c r="D991" i="28"/>
  <c r="V991" i="28" s="1"/>
  <c r="M991" i="28"/>
  <c r="D992" i="28"/>
  <c r="M992" i="28"/>
  <c r="V992" i="28"/>
  <c r="D993" i="28"/>
  <c r="V993" i="28" s="1"/>
  <c r="M993" i="28"/>
  <c r="D994" i="28"/>
  <c r="V994" i="28" s="1"/>
  <c r="M994" i="28"/>
  <c r="D995" i="28"/>
  <c r="V995" i="28" s="1"/>
  <c r="M995" i="28"/>
  <c r="D996" i="28"/>
  <c r="M996" i="28"/>
  <c r="V996" i="28"/>
  <c r="D997" i="28"/>
  <c r="M997" i="28"/>
  <c r="V997" i="28"/>
  <c r="D998" i="28"/>
  <c r="V998" i="28" s="1"/>
  <c r="M998" i="28"/>
  <c r="D999" i="28"/>
  <c r="V999" i="28" s="1"/>
  <c r="M999" i="28"/>
  <c r="D1000" i="28"/>
  <c r="V1000" i="28" s="1"/>
  <c r="M1000" i="28"/>
  <c r="D1001" i="28"/>
  <c r="V1001" i="28" s="1"/>
  <c r="M1001" i="28"/>
  <c r="D1002" i="28"/>
  <c r="V1002" i="28" s="1"/>
  <c r="M1002" i="28"/>
  <c r="D1003" i="28"/>
  <c r="V1003" i="28" s="1"/>
  <c r="M1003" i="28"/>
  <c r="D1004" i="28"/>
  <c r="M1004" i="28"/>
  <c r="V1004" i="28"/>
  <c r="D1005" i="28"/>
  <c r="M1005" i="28"/>
  <c r="V1005" i="28"/>
  <c r="D1006" i="28"/>
  <c r="V1006" i="28" s="1"/>
  <c r="M1006" i="28"/>
  <c r="D1007" i="28"/>
  <c r="V1007" i="28" s="1"/>
  <c r="M1007" i="28"/>
  <c r="D1008" i="28"/>
  <c r="M1008" i="28"/>
  <c r="V1008" i="28"/>
  <c r="D1009" i="28"/>
  <c r="M1009" i="28"/>
  <c r="V1009" i="28"/>
  <c r="D1010" i="28"/>
  <c r="V1010" i="28"/>
  <c r="M1010" i="28"/>
  <c r="D1011" i="28"/>
  <c r="V1011" i="28" s="1"/>
  <c r="M1011" i="28"/>
  <c r="D1012" i="28"/>
  <c r="M1012" i="28"/>
  <c r="V1012" i="28"/>
  <c r="D1013" i="28"/>
  <c r="V1013" i="28" s="1"/>
  <c r="M1013" i="28"/>
  <c r="D1014" i="28"/>
  <c r="V1014" i="28"/>
  <c r="M1014" i="28"/>
  <c r="D1015" i="28"/>
  <c r="V1015" i="28" s="1"/>
  <c r="M1015" i="28"/>
  <c r="D1016" i="28"/>
  <c r="V1016" i="28" s="1"/>
  <c r="M1016" i="28"/>
  <c r="D1017" i="28"/>
  <c r="M1017" i="28"/>
  <c r="V1017" i="28"/>
  <c r="D1018" i="28"/>
  <c r="V1018" i="28"/>
  <c r="M1018" i="28"/>
  <c r="D1019" i="28"/>
  <c r="V1019" i="28" s="1"/>
  <c r="M1019" i="28"/>
  <c r="D1020" i="28"/>
  <c r="M1020" i="28"/>
  <c r="V1020" i="28"/>
  <c r="D1021" i="28"/>
  <c r="M1021" i="28"/>
  <c r="V1021" i="28"/>
  <c r="D1022" i="28"/>
  <c r="V1022" i="28" s="1"/>
  <c r="M1022" i="28"/>
  <c r="D1023" i="28"/>
  <c r="V1023" i="28" s="1"/>
  <c r="M1023" i="28"/>
  <c r="D1024" i="28"/>
  <c r="M1024" i="28"/>
  <c r="V1024" i="28"/>
  <c r="D1025" i="28"/>
  <c r="V1025" i="28" s="1"/>
  <c r="M1025" i="28"/>
  <c r="D1026" i="28"/>
  <c r="V1026" i="28" s="1"/>
  <c r="M1026" i="28"/>
  <c r="D1027" i="28"/>
  <c r="V1027" i="28" s="1"/>
  <c r="M1027" i="28"/>
  <c r="D1028" i="28"/>
  <c r="V1028" i="28"/>
  <c r="M1028" i="28"/>
  <c r="D1029" i="28"/>
  <c r="M1029" i="28"/>
  <c r="V1029" i="28"/>
  <c r="D1030" i="28"/>
  <c r="V1030" i="28" s="1"/>
  <c r="M1030" i="28"/>
  <c r="D1031" i="28"/>
  <c r="V1031" i="28" s="1"/>
  <c r="M1031" i="28"/>
  <c r="D1032" i="28"/>
  <c r="M1032" i="28"/>
  <c r="V1032" i="28"/>
  <c r="D1033" i="28"/>
  <c r="V1033" i="28" s="1"/>
  <c r="M1033" i="28"/>
  <c r="D1034" i="28"/>
  <c r="V1034" i="28" s="1"/>
  <c r="M1034" i="28"/>
  <c r="D1035" i="28"/>
  <c r="V1035" i="28" s="1"/>
  <c r="M1035" i="28"/>
  <c r="D1036" i="28"/>
  <c r="V1036" i="28"/>
  <c r="M1036" i="28"/>
  <c r="D1037" i="28"/>
  <c r="M1037" i="28"/>
  <c r="V1037" i="28"/>
  <c r="D1038" i="28"/>
  <c r="V1038" i="28" s="1"/>
  <c r="M1038" i="28"/>
  <c r="D1039" i="28"/>
  <c r="V1039" i="28" s="1"/>
  <c r="M1039" i="28"/>
  <c r="D1040" i="28"/>
  <c r="M1040" i="28"/>
  <c r="V1040" i="28"/>
  <c r="D1041" i="28"/>
  <c r="V1041" i="28" s="1"/>
  <c r="M1041" i="28"/>
  <c r="D1042" i="28"/>
  <c r="V1042" i="28" s="1"/>
  <c r="M1042" i="28"/>
  <c r="D1043" i="28"/>
  <c r="V1043" i="28" s="1"/>
  <c r="M1043" i="28"/>
  <c r="D1044" i="28"/>
  <c r="V1044" i="28" s="1"/>
  <c r="M1044" i="28"/>
  <c r="D1045" i="28"/>
  <c r="V1045" i="28" s="1"/>
  <c r="M1045" i="28"/>
  <c r="D1046" i="28"/>
  <c r="V1046" i="28" s="1"/>
  <c r="M1046" i="28"/>
  <c r="D1047" i="28"/>
  <c r="V1047" i="28" s="1"/>
  <c r="M1047" i="28"/>
  <c r="D1048" i="28"/>
  <c r="M1048" i="28"/>
  <c r="V1048" i="28"/>
  <c r="D1049" i="28"/>
  <c r="M1049" i="28"/>
  <c r="V1049" i="28"/>
  <c r="D1050" i="28"/>
  <c r="V1050" i="28" s="1"/>
  <c r="M1050" i="28"/>
  <c r="D1051" i="28"/>
  <c r="V1051" i="28" s="1"/>
  <c r="M1051" i="28"/>
  <c r="AB6" i="28"/>
  <c r="Z6" i="28"/>
  <c r="Y6" i="28"/>
  <c r="X6" i="28"/>
  <c r="AF241" i="23"/>
  <c r="AF168" i="23"/>
  <c r="AJ168" i="23" s="1"/>
  <c r="AF117" i="23"/>
  <c r="AF15" i="23"/>
  <c r="D966" i="19"/>
  <c r="L966" i="19"/>
  <c r="U966" i="19"/>
  <c r="D967" i="19"/>
  <c r="U967" i="19" s="1"/>
  <c r="L967" i="19"/>
  <c r="D968" i="19"/>
  <c r="U968" i="19" s="1"/>
  <c r="L968" i="19"/>
  <c r="D979" i="28"/>
  <c r="V979" i="28"/>
  <c r="M979" i="28"/>
  <c r="D980" i="28"/>
  <c r="V980" i="28" s="1"/>
  <c r="M980" i="28"/>
  <c r="D981" i="28"/>
  <c r="V981" i="28" s="1"/>
  <c r="M981" i="28"/>
  <c r="D982" i="28"/>
  <c r="M982" i="28"/>
  <c r="V982" i="28"/>
  <c r="D966" i="28"/>
  <c r="V966" i="28" s="1"/>
  <c r="M966" i="28"/>
  <c r="D967" i="28"/>
  <c r="V967" i="28"/>
  <c r="M967" i="28"/>
  <c r="D968" i="28"/>
  <c r="V968" i="28" s="1"/>
  <c r="M968" i="28"/>
  <c r="D969" i="28"/>
  <c r="V969" i="28" s="1"/>
  <c r="M969" i="28"/>
  <c r="D970" i="28"/>
  <c r="V970" i="28" s="1"/>
  <c r="M970" i="28"/>
  <c r="D971" i="28"/>
  <c r="V971" i="28"/>
  <c r="M971" i="28"/>
  <c r="D972" i="28"/>
  <c r="V972" i="28" s="1"/>
  <c r="M972" i="28"/>
  <c r="D973" i="28"/>
  <c r="V973" i="28"/>
  <c r="M973" i="28"/>
  <c r="D974" i="28"/>
  <c r="V974" i="28" s="1"/>
  <c r="M974" i="28"/>
  <c r="D975" i="28"/>
  <c r="V975" i="28"/>
  <c r="M975" i="28"/>
  <c r="D976" i="28"/>
  <c r="V976" i="28" s="1"/>
  <c r="M976" i="28"/>
  <c r="D977" i="28"/>
  <c r="V977" i="28" s="1"/>
  <c r="M977" i="28"/>
  <c r="D978" i="28"/>
  <c r="V978" i="28" s="1"/>
  <c r="M978" i="28"/>
  <c r="B4" i="29"/>
  <c r="B6" i="29"/>
  <c r="B8" i="29"/>
  <c r="B10" i="29"/>
  <c r="B12" i="29"/>
  <c r="B14" i="29"/>
  <c r="B16" i="29"/>
  <c r="B18" i="29"/>
  <c r="B20" i="29"/>
  <c r="B22" i="29"/>
  <c r="B24" i="29"/>
  <c r="B26" i="29"/>
  <c r="B28" i="29"/>
  <c r="B30" i="29"/>
  <c r="B32" i="29"/>
  <c r="B34" i="29"/>
  <c r="B36" i="29"/>
  <c r="B38" i="29"/>
  <c r="B40" i="29"/>
  <c r="B42" i="29"/>
  <c r="B44" i="29"/>
  <c r="B46" i="29"/>
  <c r="B48" i="29"/>
  <c r="B50" i="29"/>
  <c r="B52" i="29"/>
  <c r="B54" i="29"/>
  <c r="B56" i="29"/>
  <c r="B58" i="29"/>
  <c r="B60" i="29"/>
  <c r="B62" i="29"/>
  <c r="B64" i="29"/>
  <c r="B66" i="29"/>
  <c r="B68" i="29"/>
  <c r="B70" i="29"/>
  <c r="B72" i="29"/>
  <c r="B74" i="29"/>
  <c r="B76" i="29"/>
  <c r="B78" i="29"/>
  <c r="B80" i="29"/>
  <c r="B82" i="29"/>
  <c r="B84" i="29"/>
  <c r="B86" i="29"/>
  <c r="B88" i="29"/>
  <c r="B90" i="29"/>
  <c r="B92" i="29"/>
  <c r="B94" i="29"/>
  <c r="B96" i="29"/>
  <c r="B98" i="29"/>
  <c r="B100" i="29"/>
  <c r="B102" i="29"/>
  <c r="B3" i="29"/>
  <c r="B5" i="29"/>
  <c r="M965" i="28"/>
  <c r="D965" i="28"/>
  <c r="V965" i="28" s="1"/>
  <c r="M964" i="28"/>
  <c r="D964" i="28"/>
  <c r="V964" i="28" s="1"/>
  <c r="M963" i="28"/>
  <c r="D963" i="28"/>
  <c r="V963" i="28" s="1"/>
  <c r="M962" i="28"/>
  <c r="D962" i="28"/>
  <c r="V962" i="28" s="1"/>
  <c r="M961" i="28"/>
  <c r="D961" i="28"/>
  <c r="V961" i="28" s="1"/>
  <c r="M960" i="28"/>
  <c r="D960" i="28"/>
  <c r="V960" i="28"/>
  <c r="M959" i="28"/>
  <c r="D959" i="28"/>
  <c r="V959" i="28" s="1"/>
  <c r="M958" i="28"/>
  <c r="D958" i="28"/>
  <c r="V958" i="28"/>
  <c r="M957" i="28"/>
  <c r="D957" i="28"/>
  <c r="V957" i="28" s="1"/>
  <c r="M956" i="28"/>
  <c r="D956" i="28"/>
  <c r="V956" i="28" s="1"/>
  <c r="M955" i="28"/>
  <c r="D955" i="28"/>
  <c r="V955" i="28" s="1"/>
  <c r="M954" i="28"/>
  <c r="D954" i="28"/>
  <c r="V954" i="28" s="1"/>
  <c r="M953" i="28"/>
  <c r="D953" i="28"/>
  <c r="V953" i="28" s="1"/>
  <c r="M952" i="28"/>
  <c r="D952" i="28"/>
  <c r="V952" i="28"/>
  <c r="M951" i="28"/>
  <c r="D951" i="28"/>
  <c r="V951" i="28" s="1"/>
  <c r="M950" i="28"/>
  <c r="D950" i="28"/>
  <c r="V950" i="28"/>
  <c r="M949" i="28"/>
  <c r="D949" i="28"/>
  <c r="V949" i="28" s="1"/>
  <c r="M948" i="28"/>
  <c r="D948" i="28"/>
  <c r="V948" i="28"/>
  <c r="M947" i="28"/>
  <c r="D947" i="28"/>
  <c r="V947" i="28" s="1"/>
  <c r="M946" i="28"/>
  <c r="D946" i="28"/>
  <c r="V946" i="28" s="1"/>
  <c r="M945" i="28"/>
  <c r="D945" i="28"/>
  <c r="V945" i="28" s="1"/>
  <c r="M944" i="28"/>
  <c r="D944" i="28"/>
  <c r="V944" i="28"/>
  <c r="M943" i="28"/>
  <c r="D943" i="28"/>
  <c r="V943" i="28" s="1"/>
  <c r="M942" i="28"/>
  <c r="D942" i="28"/>
  <c r="V942" i="28"/>
  <c r="M941" i="28"/>
  <c r="D941" i="28"/>
  <c r="V941" i="28" s="1"/>
  <c r="M940" i="28"/>
  <c r="D940" i="28"/>
  <c r="V940" i="28"/>
  <c r="M939" i="28"/>
  <c r="D939" i="28"/>
  <c r="V939" i="28" s="1"/>
  <c r="M938" i="28"/>
  <c r="D938" i="28"/>
  <c r="V938" i="28" s="1"/>
  <c r="M937" i="28"/>
  <c r="D937" i="28"/>
  <c r="V937" i="28" s="1"/>
  <c r="M936" i="28"/>
  <c r="D936" i="28"/>
  <c r="V936" i="28"/>
  <c r="M935" i="28"/>
  <c r="D935" i="28"/>
  <c r="V935" i="28" s="1"/>
  <c r="M934" i="28"/>
  <c r="D934" i="28"/>
  <c r="V934" i="28" s="1"/>
  <c r="M933" i="28"/>
  <c r="D933" i="28"/>
  <c r="V933" i="28" s="1"/>
  <c r="M932" i="28"/>
  <c r="D932" i="28"/>
  <c r="V932" i="28"/>
  <c r="M931" i="28"/>
  <c r="D931" i="28"/>
  <c r="V931" i="28" s="1"/>
  <c r="M930" i="28"/>
  <c r="D930" i="28"/>
  <c r="V930" i="28" s="1"/>
  <c r="M929" i="28"/>
  <c r="D929" i="28"/>
  <c r="V929" i="28" s="1"/>
  <c r="M928" i="28"/>
  <c r="D928" i="28"/>
  <c r="V928" i="28"/>
  <c r="M927" i="28"/>
  <c r="D927" i="28"/>
  <c r="V927" i="28" s="1"/>
  <c r="M926" i="28"/>
  <c r="D926" i="28"/>
  <c r="V926" i="28"/>
  <c r="M925" i="28"/>
  <c r="D925" i="28"/>
  <c r="V925" i="28" s="1"/>
  <c r="M924" i="28"/>
  <c r="D924" i="28"/>
  <c r="V924" i="28" s="1"/>
  <c r="M923" i="28"/>
  <c r="D923" i="28"/>
  <c r="V923" i="28" s="1"/>
  <c r="M922" i="28"/>
  <c r="D922" i="28"/>
  <c r="V922" i="28" s="1"/>
  <c r="M921" i="28"/>
  <c r="D921" i="28"/>
  <c r="V921" i="28" s="1"/>
  <c r="M920" i="28"/>
  <c r="D920" i="28"/>
  <c r="V920" i="28"/>
  <c r="M919" i="28"/>
  <c r="D919" i="28"/>
  <c r="V919" i="28" s="1"/>
  <c r="M918" i="28"/>
  <c r="D918" i="28"/>
  <c r="V918" i="28"/>
  <c r="M917" i="28"/>
  <c r="D917" i="28"/>
  <c r="V917" i="28" s="1"/>
  <c r="M916" i="28"/>
  <c r="D916" i="28"/>
  <c r="V916" i="28"/>
  <c r="M915" i="28"/>
  <c r="D915" i="28"/>
  <c r="V915" i="28" s="1"/>
  <c r="M914" i="28"/>
  <c r="D914" i="28"/>
  <c r="V914" i="28" s="1"/>
  <c r="M913" i="28"/>
  <c r="D913" i="28"/>
  <c r="V913" i="28" s="1"/>
  <c r="M912" i="28"/>
  <c r="D912" i="28"/>
  <c r="V912" i="28"/>
  <c r="M911" i="28"/>
  <c r="D911" i="28"/>
  <c r="V911" i="28" s="1"/>
  <c r="M910" i="28"/>
  <c r="D910" i="28"/>
  <c r="V910" i="28"/>
  <c r="M909" i="28"/>
  <c r="D909" i="28"/>
  <c r="V909" i="28" s="1"/>
  <c r="M908" i="28"/>
  <c r="D908" i="28"/>
  <c r="V908" i="28"/>
  <c r="M907" i="28"/>
  <c r="D907" i="28"/>
  <c r="V907" i="28" s="1"/>
  <c r="M906" i="28"/>
  <c r="D906" i="28"/>
  <c r="V906" i="28" s="1"/>
  <c r="M905" i="28"/>
  <c r="D905" i="28"/>
  <c r="V905" i="28" s="1"/>
  <c r="M904" i="28"/>
  <c r="D904" i="28"/>
  <c r="V904" i="28"/>
  <c r="M903" i="28"/>
  <c r="D903" i="28"/>
  <c r="V903" i="28" s="1"/>
  <c r="M902" i="28"/>
  <c r="D902" i="28"/>
  <c r="V902" i="28" s="1"/>
  <c r="M901" i="28"/>
  <c r="D901" i="28"/>
  <c r="V901" i="28" s="1"/>
  <c r="M900" i="28"/>
  <c r="D900" i="28"/>
  <c r="V900" i="28"/>
  <c r="M899" i="28"/>
  <c r="D899" i="28"/>
  <c r="V899" i="28" s="1"/>
  <c r="M898" i="28"/>
  <c r="D898" i="28"/>
  <c r="V898" i="28" s="1"/>
  <c r="M897" i="28"/>
  <c r="D897" i="28"/>
  <c r="V897" i="28" s="1"/>
  <c r="M896" i="28"/>
  <c r="D896" i="28"/>
  <c r="V896" i="28"/>
  <c r="M895" i="28"/>
  <c r="D895" i="28"/>
  <c r="V895" i="28" s="1"/>
  <c r="M894" i="28"/>
  <c r="D894" i="28"/>
  <c r="V894" i="28"/>
  <c r="M893" i="28"/>
  <c r="D893" i="28"/>
  <c r="V893" i="28" s="1"/>
  <c r="M892" i="28"/>
  <c r="D892" i="28"/>
  <c r="V892" i="28" s="1"/>
  <c r="M891" i="28"/>
  <c r="D891" i="28"/>
  <c r="V891" i="28" s="1"/>
  <c r="M890" i="28"/>
  <c r="D890" i="28"/>
  <c r="V890" i="28" s="1"/>
  <c r="M889" i="28"/>
  <c r="D889" i="28"/>
  <c r="V889" i="28" s="1"/>
  <c r="M888" i="28"/>
  <c r="D888" i="28"/>
  <c r="V888" i="28"/>
  <c r="M887" i="28"/>
  <c r="D887" i="28"/>
  <c r="V887" i="28" s="1"/>
  <c r="M886" i="28"/>
  <c r="D886" i="28"/>
  <c r="V886" i="28"/>
  <c r="M885" i="28"/>
  <c r="D885" i="28"/>
  <c r="V885" i="28" s="1"/>
  <c r="M884" i="28"/>
  <c r="D884" i="28"/>
  <c r="V884" i="28"/>
  <c r="M883" i="28"/>
  <c r="D883" i="28"/>
  <c r="V883" i="28" s="1"/>
  <c r="M882" i="28"/>
  <c r="D882" i="28"/>
  <c r="V882" i="28" s="1"/>
  <c r="M881" i="28"/>
  <c r="D881" i="28"/>
  <c r="V881" i="28" s="1"/>
  <c r="M880" i="28"/>
  <c r="D880" i="28"/>
  <c r="V880" i="28"/>
  <c r="M879" i="28"/>
  <c r="D879" i="28"/>
  <c r="V879" i="28" s="1"/>
  <c r="M878" i="28"/>
  <c r="D878" i="28"/>
  <c r="V878" i="28"/>
  <c r="M877" i="28"/>
  <c r="D877" i="28"/>
  <c r="V877" i="28" s="1"/>
  <c r="M876" i="28"/>
  <c r="D876" i="28"/>
  <c r="V876" i="28"/>
  <c r="M875" i="28"/>
  <c r="D875" i="28"/>
  <c r="V875" i="28" s="1"/>
  <c r="M874" i="28"/>
  <c r="D874" i="28"/>
  <c r="V874" i="28" s="1"/>
  <c r="M873" i="28"/>
  <c r="D873" i="28"/>
  <c r="V873" i="28" s="1"/>
  <c r="M872" i="28"/>
  <c r="D872" i="28"/>
  <c r="V872" i="28"/>
  <c r="M871" i="28"/>
  <c r="D871" i="28"/>
  <c r="V871" i="28" s="1"/>
  <c r="M870" i="28"/>
  <c r="D870" i="28"/>
  <c r="V870" i="28" s="1"/>
  <c r="M869" i="28"/>
  <c r="D869" i="28"/>
  <c r="V869" i="28" s="1"/>
  <c r="M868" i="28"/>
  <c r="D868" i="28"/>
  <c r="V868" i="28" s="1"/>
  <c r="M867" i="28"/>
  <c r="D867" i="28"/>
  <c r="V867" i="28" s="1"/>
  <c r="M866" i="28"/>
  <c r="D866" i="28"/>
  <c r="V866" i="28"/>
  <c r="M865" i="28"/>
  <c r="D865" i="28"/>
  <c r="V865" i="28" s="1"/>
  <c r="M864" i="28"/>
  <c r="D864" i="28"/>
  <c r="V864" i="28" s="1"/>
  <c r="M863" i="28"/>
  <c r="D863" i="28"/>
  <c r="V863" i="28" s="1"/>
  <c r="M862" i="28"/>
  <c r="D862" i="28"/>
  <c r="V862" i="28" s="1"/>
  <c r="M861" i="28"/>
  <c r="D861" i="28"/>
  <c r="V861" i="28" s="1"/>
  <c r="M860" i="28"/>
  <c r="D860" i="28"/>
  <c r="V860" i="28" s="1"/>
  <c r="M859" i="28"/>
  <c r="D859" i="28"/>
  <c r="V859" i="28" s="1"/>
  <c r="M858" i="28"/>
  <c r="D858" i="28"/>
  <c r="V858" i="28"/>
  <c r="M857" i="28"/>
  <c r="D857" i="28"/>
  <c r="V857" i="28" s="1"/>
  <c r="M856" i="28"/>
  <c r="D856" i="28"/>
  <c r="V856" i="28" s="1"/>
  <c r="M855" i="28"/>
  <c r="D855" i="28"/>
  <c r="V855" i="28" s="1"/>
  <c r="M854" i="28"/>
  <c r="D854" i="28"/>
  <c r="V854" i="28"/>
  <c r="M853" i="28"/>
  <c r="D853" i="28"/>
  <c r="V853" i="28" s="1"/>
  <c r="M852" i="28"/>
  <c r="D852" i="28"/>
  <c r="V852" i="28" s="1"/>
  <c r="M851" i="28"/>
  <c r="D851" i="28"/>
  <c r="V851" i="28" s="1"/>
  <c r="M850" i="28"/>
  <c r="D850" i="28"/>
  <c r="V850" i="28" s="1"/>
  <c r="M849" i="28"/>
  <c r="D849" i="28"/>
  <c r="V849" i="28" s="1"/>
  <c r="M848" i="28"/>
  <c r="D848" i="28"/>
  <c r="V848" i="28" s="1"/>
  <c r="M847" i="28"/>
  <c r="D847" i="28"/>
  <c r="V847" i="28" s="1"/>
  <c r="M846" i="28"/>
  <c r="D846" i="28"/>
  <c r="V846" i="28" s="1"/>
  <c r="M845" i="28"/>
  <c r="D845" i="28"/>
  <c r="V845" i="28" s="1"/>
  <c r="M844" i="28"/>
  <c r="D844" i="28"/>
  <c r="V844" i="28" s="1"/>
  <c r="M843" i="28"/>
  <c r="D843" i="28"/>
  <c r="V843" i="28" s="1"/>
  <c r="M842" i="28"/>
  <c r="D842" i="28"/>
  <c r="V842" i="28"/>
  <c r="M841" i="28"/>
  <c r="D841" i="28"/>
  <c r="V841" i="28" s="1"/>
  <c r="M840" i="28"/>
  <c r="D840" i="28"/>
  <c r="V840" i="28" s="1"/>
  <c r="M839" i="28"/>
  <c r="D839" i="28"/>
  <c r="V839" i="28" s="1"/>
  <c r="M838" i="28"/>
  <c r="D838" i="28"/>
  <c r="V838" i="28"/>
  <c r="M837" i="28"/>
  <c r="D837" i="28"/>
  <c r="V837" i="28"/>
  <c r="M836" i="28"/>
  <c r="D836" i="28"/>
  <c r="V836" i="28" s="1"/>
  <c r="M835" i="28"/>
  <c r="D835" i="28"/>
  <c r="V835" i="28" s="1"/>
  <c r="M834" i="28"/>
  <c r="D834" i="28"/>
  <c r="V834" i="28" s="1"/>
  <c r="M833" i="28"/>
  <c r="D833" i="28"/>
  <c r="V833" i="28"/>
  <c r="M832" i="28"/>
  <c r="D832" i="28"/>
  <c r="V832" i="28" s="1"/>
  <c r="M831" i="28"/>
  <c r="D831" i="28"/>
  <c r="V831" i="28" s="1"/>
  <c r="M830" i="28"/>
  <c r="D830" i="28"/>
  <c r="V830" i="28"/>
  <c r="M829" i="28"/>
  <c r="D829" i="28"/>
  <c r="V829" i="28" s="1"/>
  <c r="M828" i="28"/>
  <c r="D828" i="28"/>
  <c r="V828" i="28" s="1"/>
  <c r="M827" i="28"/>
  <c r="D827" i="28"/>
  <c r="V827" i="28" s="1"/>
  <c r="M826" i="28"/>
  <c r="D826" i="28"/>
  <c r="V826" i="28"/>
  <c r="M825" i="28"/>
  <c r="D825" i="28"/>
  <c r="V825" i="28"/>
  <c r="M824" i="28"/>
  <c r="D824" i="28"/>
  <c r="V824" i="28" s="1"/>
  <c r="M823" i="28"/>
  <c r="D823" i="28"/>
  <c r="V823" i="28" s="1"/>
  <c r="M822" i="28"/>
  <c r="D822" i="28"/>
  <c r="V822" i="28"/>
  <c r="M821" i="28"/>
  <c r="D821" i="28"/>
  <c r="V821" i="28" s="1"/>
  <c r="M820" i="28"/>
  <c r="D820" i="28"/>
  <c r="V820" i="28" s="1"/>
  <c r="M819" i="28"/>
  <c r="D819" i="28"/>
  <c r="V819" i="28" s="1"/>
  <c r="M818" i="28"/>
  <c r="D818" i="28"/>
  <c r="V818" i="28"/>
  <c r="M817" i="28"/>
  <c r="D817" i="28"/>
  <c r="V817" i="28" s="1"/>
  <c r="M816" i="28"/>
  <c r="D816" i="28"/>
  <c r="V816" i="28" s="1"/>
  <c r="M815" i="28"/>
  <c r="D815" i="28"/>
  <c r="V815" i="28" s="1"/>
  <c r="M814" i="28"/>
  <c r="D814" i="28"/>
  <c r="V814" i="28"/>
  <c r="M813" i="28"/>
  <c r="D813" i="28"/>
  <c r="V813" i="28" s="1"/>
  <c r="M812" i="28"/>
  <c r="D812" i="28"/>
  <c r="V812" i="28" s="1"/>
  <c r="M811" i="28"/>
  <c r="D811" i="28"/>
  <c r="V811" i="28" s="1"/>
  <c r="M810" i="28"/>
  <c r="D810" i="28"/>
  <c r="V810" i="28" s="1"/>
  <c r="M809" i="28"/>
  <c r="D809" i="28"/>
  <c r="V809" i="28" s="1"/>
  <c r="M808" i="28"/>
  <c r="D808" i="28"/>
  <c r="V808" i="28" s="1"/>
  <c r="M807" i="28"/>
  <c r="D807" i="28"/>
  <c r="V807" i="28" s="1"/>
  <c r="M806" i="28"/>
  <c r="D806" i="28"/>
  <c r="V806" i="28"/>
  <c r="M805" i="28"/>
  <c r="D805" i="28"/>
  <c r="V805" i="28" s="1"/>
  <c r="M804" i="28"/>
  <c r="D804" i="28"/>
  <c r="V804" i="28" s="1"/>
  <c r="M803" i="28"/>
  <c r="D803" i="28"/>
  <c r="V803" i="28" s="1"/>
  <c r="M802" i="28"/>
  <c r="D802" i="28"/>
  <c r="V802" i="28" s="1"/>
  <c r="M801" i="28"/>
  <c r="D801" i="28"/>
  <c r="V801" i="28" s="1"/>
  <c r="M800" i="28"/>
  <c r="D800" i="28"/>
  <c r="V800" i="28" s="1"/>
  <c r="M799" i="28"/>
  <c r="D799" i="28"/>
  <c r="V799" i="28" s="1"/>
  <c r="M798" i="28"/>
  <c r="D798" i="28"/>
  <c r="V798" i="28"/>
  <c r="M797" i="28"/>
  <c r="D797" i="28"/>
  <c r="V797" i="28" s="1"/>
  <c r="M796" i="28"/>
  <c r="D796" i="28"/>
  <c r="V796" i="28" s="1"/>
  <c r="M795" i="28"/>
  <c r="D795" i="28"/>
  <c r="V795" i="28" s="1"/>
  <c r="M794" i="28"/>
  <c r="D794" i="28"/>
  <c r="V794" i="28" s="1"/>
  <c r="M793" i="28"/>
  <c r="D793" i="28"/>
  <c r="V793" i="28" s="1"/>
  <c r="M792" i="28"/>
  <c r="D792" i="28"/>
  <c r="V792" i="28" s="1"/>
  <c r="M791" i="28"/>
  <c r="D791" i="28"/>
  <c r="V791" i="28" s="1"/>
  <c r="M790" i="28"/>
  <c r="D790" i="28"/>
  <c r="V790" i="28"/>
  <c r="M789" i="28"/>
  <c r="D789" i="28"/>
  <c r="V789" i="28" s="1"/>
  <c r="M788" i="28"/>
  <c r="D788" i="28"/>
  <c r="V788" i="28" s="1"/>
  <c r="M787" i="28"/>
  <c r="D787" i="28"/>
  <c r="V787" i="28" s="1"/>
  <c r="M786" i="28"/>
  <c r="D786" i="28"/>
  <c r="V786" i="28"/>
  <c r="M785" i="28"/>
  <c r="D785" i="28"/>
  <c r="V785" i="28"/>
  <c r="M784" i="28"/>
  <c r="D784" i="28"/>
  <c r="V784" i="28" s="1"/>
  <c r="M783" i="28"/>
  <c r="D783" i="28"/>
  <c r="V783" i="28" s="1"/>
  <c r="M782" i="28"/>
  <c r="D782" i="28"/>
  <c r="V782" i="28"/>
  <c r="M781" i="28"/>
  <c r="D781" i="28"/>
  <c r="V781" i="28" s="1"/>
  <c r="M780" i="28"/>
  <c r="D780" i="28"/>
  <c r="V780" i="28" s="1"/>
  <c r="M779" i="28"/>
  <c r="D779" i="28"/>
  <c r="V779" i="28" s="1"/>
  <c r="M778" i="28"/>
  <c r="D778" i="28"/>
  <c r="V778" i="28"/>
  <c r="M777" i="28"/>
  <c r="D777" i="28"/>
  <c r="V777" i="28"/>
  <c r="M776" i="28"/>
  <c r="D776" i="28"/>
  <c r="V776" i="28" s="1"/>
  <c r="M775" i="28"/>
  <c r="D775" i="28"/>
  <c r="V775" i="28" s="1"/>
  <c r="M774" i="28"/>
  <c r="D774" i="28"/>
  <c r="V774" i="28"/>
  <c r="M773" i="28"/>
  <c r="D773" i="28"/>
  <c r="V773" i="28" s="1"/>
  <c r="M772" i="28"/>
  <c r="R771" i="28"/>
  <c r="M771" i="28"/>
  <c r="D771" i="28"/>
  <c r="Z771" i="28" s="1"/>
  <c r="R770" i="28"/>
  <c r="M770" i="28"/>
  <c r="D770" i="28"/>
  <c r="R769" i="28"/>
  <c r="M769" i="28"/>
  <c r="D769" i="28"/>
  <c r="R768" i="28"/>
  <c r="M768" i="28"/>
  <c r="D768" i="28"/>
  <c r="R767" i="28"/>
  <c r="M767" i="28"/>
  <c r="D767" i="28"/>
  <c r="R766" i="28"/>
  <c r="M766" i="28"/>
  <c r="D766" i="28"/>
  <c r="R765" i="28"/>
  <c r="M765" i="28"/>
  <c r="D765" i="28"/>
  <c r="R764" i="28"/>
  <c r="M764" i="28"/>
  <c r="D764" i="28"/>
  <c r="R763" i="28"/>
  <c r="M763" i="28"/>
  <c r="D763" i="28"/>
  <c r="R762" i="28"/>
  <c r="M762" i="28"/>
  <c r="D762" i="28"/>
  <c r="R761" i="28"/>
  <c r="M761" i="28"/>
  <c r="D761" i="28"/>
  <c r="R760" i="28"/>
  <c r="M760" i="28"/>
  <c r="D760" i="28"/>
  <c r="R759" i="28"/>
  <c r="M759" i="28"/>
  <c r="D759" i="28"/>
  <c r="R758" i="28"/>
  <c r="M758" i="28"/>
  <c r="D758" i="28"/>
  <c r="R757" i="28"/>
  <c r="M757" i="28"/>
  <c r="D757" i="28"/>
  <c r="R756" i="28"/>
  <c r="M756" i="28"/>
  <c r="D756" i="28"/>
  <c r="R755" i="28"/>
  <c r="M755" i="28"/>
  <c r="D755" i="28"/>
  <c r="R754" i="28"/>
  <c r="M754" i="28"/>
  <c r="D754" i="28"/>
  <c r="R753" i="28"/>
  <c r="M753" i="28"/>
  <c r="D753" i="28"/>
  <c r="R752" i="28"/>
  <c r="M752" i="28"/>
  <c r="D752" i="28"/>
  <c r="R751" i="28"/>
  <c r="M751" i="28"/>
  <c r="D751" i="28"/>
  <c r="R750" i="28"/>
  <c r="M750" i="28"/>
  <c r="D750" i="28"/>
  <c r="R749" i="28"/>
  <c r="M749" i="28"/>
  <c r="D749" i="28"/>
  <c r="R748" i="28"/>
  <c r="M748" i="28"/>
  <c r="D748" i="28"/>
  <c r="R747" i="28"/>
  <c r="M747" i="28"/>
  <c r="D747" i="28"/>
  <c r="R746" i="28"/>
  <c r="M746" i="28"/>
  <c r="D746" i="28"/>
  <c r="R745" i="28"/>
  <c r="M745" i="28"/>
  <c r="D745" i="28"/>
  <c r="R744" i="28"/>
  <c r="M744" i="28"/>
  <c r="D744" i="28"/>
  <c r="R743" i="28"/>
  <c r="M743" i="28"/>
  <c r="D743" i="28"/>
  <c r="R742" i="28"/>
  <c r="M742" i="28"/>
  <c r="D742" i="28"/>
  <c r="R741" i="28"/>
  <c r="M741" i="28"/>
  <c r="D741" i="28"/>
  <c r="R740" i="28"/>
  <c r="M740" i="28"/>
  <c r="D740" i="28"/>
  <c r="R739" i="28"/>
  <c r="M739" i="28"/>
  <c r="D739" i="28"/>
  <c r="R738" i="28"/>
  <c r="M738" i="28"/>
  <c r="D738" i="28"/>
  <c r="R737" i="28"/>
  <c r="M737" i="28"/>
  <c r="D737" i="28"/>
  <c r="R736" i="28"/>
  <c r="M736" i="28"/>
  <c r="D736" i="28"/>
  <c r="R735" i="28"/>
  <c r="M735" i="28"/>
  <c r="D735" i="28"/>
  <c r="R734" i="28"/>
  <c r="M734" i="28"/>
  <c r="D734" i="28"/>
  <c r="R733" i="28"/>
  <c r="M733" i="28"/>
  <c r="D733" i="28"/>
  <c r="R732" i="28"/>
  <c r="M732" i="28"/>
  <c r="D732" i="28"/>
  <c r="R731" i="28"/>
  <c r="M731" i="28"/>
  <c r="D731" i="28"/>
  <c r="R730" i="28"/>
  <c r="M730" i="28"/>
  <c r="D730" i="28"/>
  <c r="R729" i="28"/>
  <c r="M729" i="28"/>
  <c r="D729" i="28"/>
  <c r="R728" i="28"/>
  <c r="M728" i="28"/>
  <c r="D728" i="28"/>
  <c r="R727" i="28"/>
  <c r="M727" i="28"/>
  <c r="D727" i="28"/>
  <c r="R726" i="28"/>
  <c r="M726" i="28"/>
  <c r="D726" i="28"/>
  <c r="R725" i="28"/>
  <c r="M725" i="28"/>
  <c r="D725" i="28"/>
  <c r="R724" i="28"/>
  <c r="M724" i="28"/>
  <c r="D724" i="28"/>
  <c r="R723" i="28"/>
  <c r="M723" i="28"/>
  <c r="D723" i="28"/>
  <c r="R722" i="28"/>
  <c r="M722" i="28"/>
  <c r="D722" i="28"/>
  <c r="R721" i="28"/>
  <c r="M721" i="28"/>
  <c r="D721" i="28"/>
  <c r="R720" i="28"/>
  <c r="M720" i="28"/>
  <c r="D720" i="28"/>
  <c r="R719" i="28"/>
  <c r="M719" i="28"/>
  <c r="D719" i="28"/>
  <c r="R718" i="28"/>
  <c r="M718" i="28"/>
  <c r="D718" i="28"/>
  <c r="R717" i="28"/>
  <c r="M717" i="28"/>
  <c r="D717" i="28"/>
  <c r="R716" i="28"/>
  <c r="M716" i="28"/>
  <c r="D716" i="28"/>
  <c r="R715" i="28"/>
  <c r="M715" i="28"/>
  <c r="D715" i="28"/>
  <c r="R714" i="28"/>
  <c r="M714" i="28"/>
  <c r="D714" i="28"/>
  <c r="R713" i="28"/>
  <c r="M713" i="28"/>
  <c r="D713" i="28"/>
  <c r="R712" i="28"/>
  <c r="M712" i="28"/>
  <c r="D712" i="28"/>
  <c r="R711" i="28"/>
  <c r="M711" i="28"/>
  <c r="D711" i="28"/>
  <c r="R710" i="28"/>
  <c r="M710" i="28"/>
  <c r="D710" i="28"/>
  <c r="R709" i="28"/>
  <c r="M709" i="28"/>
  <c r="D709" i="28"/>
  <c r="R708" i="28"/>
  <c r="M708" i="28"/>
  <c r="D708" i="28"/>
  <c r="R707" i="28"/>
  <c r="M707" i="28"/>
  <c r="D707" i="28"/>
  <c r="R706" i="28"/>
  <c r="M706" i="28"/>
  <c r="D706" i="28"/>
  <c r="R705" i="28"/>
  <c r="M705" i="28"/>
  <c r="D705" i="28"/>
  <c r="R704" i="28"/>
  <c r="M704" i="28"/>
  <c r="D704" i="28"/>
  <c r="R703" i="28"/>
  <c r="M703" i="28"/>
  <c r="D703" i="28"/>
  <c r="R702" i="28"/>
  <c r="M702" i="28"/>
  <c r="D702" i="28"/>
  <c r="R701" i="28"/>
  <c r="M701" i="28"/>
  <c r="D701" i="28"/>
  <c r="R700" i="28"/>
  <c r="M700" i="28"/>
  <c r="D700" i="28"/>
  <c r="R699" i="28"/>
  <c r="M699" i="28"/>
  <c r="D699" i="28"/>
  <c r="R698" i="28"/>
  <c r="M698" i="28"/>
  <c r="D698" i="28"/>
  <c r="R697" i="28"/>
  <c r="M697" i="28"/>
  <c r="D697" i="28"/>
  <c r="R696" i="28"/>
  <c r="M696" i="28"/>
  <c r="D696" i="28"/>
  <c r="R695" i="28"/>
  <c r="M695" i="28"/>
  <c r="D695" i="28"/>
  <c r="R694" i="28"/>
  <c r="M694" i="28"/>
  <c r="D694" i="28"/>
  <c r="R693" i="28"/>
  <c r="M693" i="28"/>
  <c r="D693" i="28"/>
  <c r="R692" i="28"/>
  <c r="M692" i="28"/>
  <c r="D692" i="28"/>
  <c r="R691" i="28"/>
  <c r="M691" i="28"/>
  <c r="D691" i="28"/>
  <c r="R690" i="28"/>
  <c r="M690" i="28"/>
  <c r="D690" i="28"/>
  <c r="R689" i="28"/>
  <c r="M689" i="28"/>
  <c r="D689" i="28"/>
  <c r="R688" i="28"/>
  <c r="M688" i="28"/>
  <c r="D688" i="28"/>
  <c r="R687" i="28"/>
  <c r="M687" i="28"/>
  <c r="D687" i="28"/>
  <c r="R686" i="28"/>
  <c r="M686" i="28"/>
  <c r="D686" i="28"/>
  <c r="R685" i="28"/>
  <c r="M685" i="28"/>
  <c r="D685" i="28"/>
  <c r="R684" i="28"/>
  <c r="M684" i="28"/>
  <c r="D684" i="28"/>
  <c r="R683" i="28"/>
  <c r="M683" i="28"/>
  <c r="D683" i="28"/>
  <c r="R682" i="28"/>
  <c r="M682" i="28"/>
  <c r="D682" i="28"/>
  <c r="R681" i="28"/>
  <c r="M681" i="28"/>
  <c r="D681" i="28"/>
  <c r="Z681" i="28" s="1"/>
  <c r="R680" i="28"/>
  <c r="M680" i="28"/>
  <c r="D680" i="28"/>
  <c r="Z680" i="28" s="1"/>
  <c r="R679" i="28"/>
  <c r="M679" i="28"/>
  <c r="D679" i="28"/>
  <c r="Z679" i="28" s="1"/>
  <c r="R678" i="28"/>
  <c r="M678" i="28"/>
  <c r="D678" i="28"/>
  <c r="Z678" i="28" s="1"/>
  <c r="R677" i="28"/>
  <c r="M677" i="28"/>
  <c r="D677" i="28"/>
  <c r="Z677" i="28" s="1"/>
  <c r="R676" i="28"/>
  <c r="M676" i="28"/>
  <c r="D676" i="28"/>
  <c r="Z676" i="28" s="1"/>
  <c r="R675" i="28"/>
  <c r="M675" i="28"/>
  <c r="D675" i="28"/>
  <c r="Z675" i="28" s="1"/>
  <c r="R674" i="28"/>
  <c r="M674" i="28"/>
  <c r="D674" i="28"/>
  <c r="Z674" i="28" s="1"/>
  <c r="R673" i="28"/>
  <c r="M673" i="28"/>
  <c r="D673" i="28"/>
  <c r="Z673" i="28" s="1"/>
  <c r="R672" i="28"/>
  <c r="M672" i="28"/>
  <c r="D672" i="28"/>
  <c r="Z672" i="28" s="1"/>
  <c r="R671" i="28"/>
  <c r="M671" i="28"/>
  <c r="D671" i="28"/>
  <c r="Z671" i="28" s="1"/>
  <c r="R670" i="28"/>
  <c r="M670" i="28"/>
  <c r="D670" i="28"/>
  <c r="Z670" i="28" s="1"/>
  <c r="R669" i="28"/>
  <c r="M669" i="28"/>
  <c r="D669" i="28"/>
  <c r="Z669" i="28" s="1"/>
  <c r="R668" i="28"/>
  <c r="M668" i="28"/>
  <c r="D668" i="28"/>
  <c r="Z668" i="28" s="1"/>
  <c r="R667" i="28"/>
  <c r="M667" i="28"/>
  <c r="D667" i="28"/>
  <c r="Z667" i="28" s="1"/>
  <c r="R666" i="28"/>
  <c r="M666" i="28"/>
  <c r="D666" i="28"/>
  <c r="Z666" i="28" s="1"/>
  <c r="R665" i="28"/>
  <c r="M665" i="28"/>
  <c r="D665" i="28"/>
  <c r="Z665" i="28" s="1"/>
  <c r="R664" i="28"/>
  <c r="M664" i="28"/>
  <c r="D664" i="28"/>
  <c r="Z664" i="28" s="1"/>
  <c r="R663" i="28"/>
  <c r="M663" i="28"/>
  <c r="D663" i="28"/>
  <c r="Z663" i="28" s="1"/>
  <c r="R662" i="28"/>
  <c r="M662" i="28"/>
  <c r="D662" i="28"/>
  <c r="Z662" i="28" s="1"/>
  <c r="R661" i="28"/>
  <c r="M661" i="28"/>
  <c r="D661" i="28"/>
  <c r="Z661" i="28" s="1"/>
  <c r="R660" i="28"/>
  <c r="M660" i="28"/>
  <c r="D660" i="28"/>
  <c r="Z660" i="28" s="1"/>
  <c r="R659" i="28"/>
  <c r="M659" i="28"/>
  <c r="D659" i="28"/>
  <c r="Z659" i="28" s="1"/>
  <c r="R658" i="28"/>
  <c r="M658" i="28"/>
  <c r="D658" i="28"/>
  <c r="Z658" i="28" s="1"/>
  <c r="R657" i="28"/>
  <c r="M657" i="28"/>
  <c r="D657" i="28"/>
  <c r="Z657" i="28" s="1"/>
  <c r="R656" i="28"/>
  <c r="M656" i="28"/>
  <c r="D656" i="28"/>
  <c r="Z656" i="28" s="1"/>
  <c r="R655" i="28"/>
  <c r="M655" i="28"/>
  <c r="D655" i="28"/>
  <c r="Z655" i="28" s="1"/>
  <c r="R654" i="28"/>
  <c r="M654" i="28"/>
  <c r="D654" i="28"/>
  <c r="Z654" i="28" s="1"/>
  <c r="R653" i="28"/>
  <c r="M653" i="28"/>
  <c r="D653" i="28"/>
  <c r="Z653" i="28" s="1"/>
  <c r="R652" i="28"/>
  <c r="M652" i="28"/>
  <c r="D652" i="28"/>
  <c r="Z652" i="28" s="1"/>
  <c r="R651" i="28"/>
  <c r="M651" i="28"/>
  <c r="D651" i="28"/>
  <c r="Z651" i="28" s="1"/>
  <c r="R650" i="28"/>
  <c r="M650" i="28"/>
  <c r="D650" i="28"/>
  <c r="Z650" i="28" s="1"/>
  <c r="R649" i="28"/>
  <c r="M649" i="28"/>
  <c r="D649" i="28"/>
  <c r="Z649" i="28" s="1"/>
  <c r="R648" i="28"/>
  <c r="M648" i="28"/>
  <c r="D648" i="28"/>
  <c r="Z648" i="28" s="1"/>
  <c r="R647" i="28"/>
  <c r="M647" i="28"/>
  <c r="D647" i="28"/>
  <c r="Z647" i="28" s="1"/>
  <c r="R646" i="28"/>
  <c r="M646" i="28"/>
  <c r="D646" i="28"/>
  <c r="Z646" i="28" s="1"/>
  <c r="R645" i="28"/>
  <c r="M645" i="28"/>
  <c r="D645" i="28"/>
  <c r="Z645" i="28" s="1"/>
  <c r="R644" i="28"/>
  <c r="M644" i="28"/>
  <c r="D644" i="28"/>
  <c r="Z644" i="28" s="1"/>
  <c r="R643" i="28"/>
  <c r="M643" i="28"/>
  <c r="D643" i="28"/>
  <c r="Z643" i="28" s="1"/>
  <c r="R642" i="28"/>
  <c r="M642" i="28"/>
  <c r="D642" i="28"/>
  <c r="Z642" i="28" s="1"/>
  <c r="R641" i="28"/>
  <c r="M641" i="28"/>
  <c r="D641" i="28"/>
  <c r="Z641" i="28" s="1"/>
  <c r="R640" i="28"/>
  <c r="M640" i="28"/>
  <c r="D640" i="28"/>
  <c r="Z640" i="28" s="1"/>
  <c r="R639" i="28"/>
  <c r="M639" i="28"/>
  <c r="D639" i="28"/>
  <c r="Z639" i="28" s="1"/>
  <c r="R638" i="28"/>
  <c r="M638" i="28"/>
  <c r="D638" i="28"/>
  <c r="Z638" i="28" s="1"/>
  <c r="R637" i="28"/>
  <c r="M637" i="28"/>
  <c r="D637" i="28"/>
  <c r="Z637" i="28" s="1"/>
  <c r="R636" i="28"/>
  <c r="M636" i="28"/>
  <c r="D636" i="28"/>
  <c r="Z636" i="28" s="1"/>
  <c r="R635" i="28"/>
  <c r="M635" i="28"/>
  <c r="D635" i="28"/>
  <c r="Z635" i="28" s="1"/>
  <c r="R634" i="28"/>
  <c r="M634" i="28"/>
  <c r="D634" i="28"/>
  <c r="Z634" i="28" s="1"/>
  <c r="R633" i="28"/>
  <c r="M633" i="28"/>
  <c r="D633" i="28"/>
  <c r="Z633" i="28" s="1"/>
  <c r="R632" i="28"/>
  <c r="M632" i="28"/>
  <c r="D632" i="28"/>
  <c r="Z632" i="28" s="1"/>
  <c r="R631" i="28"/>
  <c r="M631" i="28"/>
  <c r="D631" i="28"/>
  <c r="Z631" i="28" s="1"/>
  <c r="R630" i="28"/>
  <c r="M630" i="28"/>
  <c r="D630" i="28"/>
  <c r="Z630" i="28" s="1"/>
  <c r="R629" i="28"/>
  <c r="M629" i="28"/>
  <c r="D629" i="28"/>
  <c r="Z629" i="28" s="1"/>
  <c r="R628" i="28"/>
  <c r="M628" i="28"/>
  <c r="D628" i="28"/>
  <c r="Z628" i="28" s="1"/>
  <c r="R627" i="28"/>
  <c r="M627" i="28"/>
  <c r="D627" i="28"/>
  <c r="Z627" i="28" s="1"/>
  <c r="R626" i="28"/>
  <c r="M626" i="28"/>
  <c r="D626" i="28"/>
  <c r="Z626" i="28" s="1"/>
  <c r="R625" i="28"/>
  <c r="M625" i="28"/>
  <c r="D625" i="28"/>
  <c r="Z625" i="28" s="1"/>
  <c r="R624" i="28"/>
  <c r="M624" i="28"/>
  <c r="D624" i="28"/>
  <c r="Z624" i="28" s="1"/>
  <c r="R623" i="28"/>
  <c r="M623" i="28"/>
  <c r="D623" i="28"/>
  <c r="Z623" i="28" s="1"/>
  <c r="R622" i="28"/>
  <c r="M622" i="28"/>
  <c r="D622" i="28"/>
  <c r="Z622" i="28" s="1"/>
  <c r="R621" i="28"/>
  <c r="M621" i="28"/>
  <c r="D621" i="28"/>
  <c r="Z621" i="28" s="1"/>
  <c r="R620" i="28"/>
  <c r="M620" i="28"/>
  <c r="D620" i="28"/>
  <c r="Z620" i="28" s="1"/>
  <c r="R619" i="28"/>
  <c r="M619" i="28"/>
  <c r="D619" i="28"/>
  <c r="Z619" i="28" s="1"/>
  <c r="R618" i="28"/>
  <c r="M618" i="28"/>
  <c r="D618" i="28"/>
  <c r="Z618" i="28" s="1"/>
  <c r="R617" i="28"/>
  <c r="M617" i="28"/>
  <c r="D617" i="28"/>
  <c r="Z617" i="28" s="1"/>
  <c r="R616" i="28"/>
  <c r="M616" i="28"/>
  <c r="D616" i="28"/>
  <c r="Z616" i="28" s="1"/>
  <c r="R615" i="28"/>
  <c r="M615" i="28"/>
  <c r="D615" i="28"/>
  <c r="Z615" i="28" s="1"/>
  <c r="R614" i="28"/>
  <c r="M614" i="28"/>
  <c r="D614" i="28"/>
  <c r="Z614" i="28" s="1"/>
  <c r="R613" i="28"/>
  <c r="M613" i="28"/>
  <c r="D613" i="28"/>
  <c r="Z613" i="28" s="1"/>
  <c r="R612" i="28"/>
  <c r="M612" i="28"/>
  <c r="D612" i="28"/>
  <c r="Z612" i="28" s="1"/>
  <c r="R611" i="28"/>
  <c r="M611" i="28"/>
  <c r="D611" i="28"/>
  <c r="Z611" i="28" s="1"/>
  <c r="R610" i="28"/>
  <c r="M610" i="28"/>
  <c r="D610" i="28"/>
  <c r="Z610" i="28" s="1"/>
  <c r="R609" i="28"/>
  <c r="M609" i="28"/>
  <c r="D609" i="28"/>
  <c r="Z609" i="28" s="1"/>
  <c r="R608" i="28"/>
  <c r="M608" i="28"/>
  <c r="D608" i="28"/>
  <c r="Z608" i="28" s="1"/>
  <c r="R607" i="28"/>
  <c r="M607" i="28"/>
  <c r="D607" i="28"/>
  <c r="Z607" i="28" s="1"/>
  <c r="R606" i="28"/>
  <c r="M606" i="28"/>
  <c r="D606" i="28"/>
  <c r="Z606" i="28" s="1"/>
  <c r="R605" i="28"/>
  <c r="M605" i="28"/>
  <c r="D605" i="28"/>
  <c r="Z605" i="28" s="1"/>
  <c r="R604" i="28"/>
  <c r="M604" i="28"/>
  <c r="D604" i="28"/>
  <c r="Z604" i="28" s="1"/>
  <c r="R603" i="28"/>
  <c r="M603" i="28"/>
  <c r="D603" i="28"/>
  <c r="Z603" i="28" s="1"/>
  <c r="R602" i="28"/>
  <c r="M602" i="28"/>
  <c r="D602" i="28"/>
  <c r="Z602" i="28" s="1"/>
  <c r="R601" i="28"/>
  <c r="M601" i="28"/>
  <c r="D601" i="28"/>
  <c r="Z601" i="28" s="1"/>
  <c r="R600" i="28"/>
  <c r="M600" i="28"/>
  <c r="D600" i="28"/>
  <c r="Z600" i="28" s="1"/>
  <c r="R599" i="28"/>
  <c r="M599" i="28"/>
  <c r="D599" i="28"/>
  <c r="Z599" i="28" s="1"/>
  <c r="R598" i="28"/>
  <c r="M598" i="28"/>
  <c r="D598" i="28"/>
  <c r="Z598" i="28" s="1"/>
  <c r="R597" i="28"/>
  <c r="M597" i="28"/>
  <c r="D597" i="28"/>
  <c r="Z597" i="28" s="1"/>
  <c r="R596" i="28"/>
  <c r="M596" i="28"/>
  <c r="D596" i="28"/>
  <c r="Z596" i="28" s="1"/>
  <c r="R595" i="28"/>
  <c r="M595" i="28"/>
  <c r="D595" i="28"/>
  <c r="Z595" i="28" s="1"/>
  <c r="R594" i="28"/>
  <c r="M594" i="28"/>
  <c r="D594" i="28"/>
  <c r="Z594" i="28" s="1"/>
  <c r="R593" i="28"/>
  <c r="M593" i="28"/>
  <c r="D593" i="28"/>
  <c r="Z593" i="28" s="1"/>
  <c r="R592" i="28"/>
  <c r="M592" i="28"/>
  <c r="D592" i="28"/>
  <c r="Z592" i="28" s="1"/>
  <c r="R591" i="28"/>
  <c r="M591" i="28"/>
  <c r="D591" i="28"/>
  <c r="Z591" i="28" s="1"/>
  <c r="R590" i="28"/>
  <c r="M590" i="28"/>
  <c r="D590" i="28"/>
  <c r="Z590" i="28" s="1"/>
  <c r="R589" i="28"/>
  <c r="M589" i="28"/>
  <c r="D589" i="28"/>
  <c r="Z589" i="28" s="1"/>
  <c r="R588" i="28"/>
  <c r="M588" i="28"/>
  <c r="D588" i="28"/>
  <c r="Z588" i="28" s="1"/>
  <c r="R587" i="28"/>
  <c r="M587" i="28"/>
  <c r="D587" i="28"/>
  <c r="Z587" i="28" s="1"/>
  <c r="R586" i="28"/>
  <c r="M586" i="28"/>
  <c r="D586" i="28"/>
  <c r="Z586" i="28" s="1"/>
  <c r="R585" i="28"/>
  <c r="M585" i="28"/>
  <c r="D585" i="28"/>
  <c r="Z585" i="28" s="1"/>
  <c r="R584" i="28"/>
  <c r="M584" i="28"/>
  <c r="D584" i="28"/>
  <c r="Z584" i="28" s="1"/>
  <c r="R583" i="28"/>
  <c r="M583" i="28"/>
  <c r="D583" i="28"/>
  <c r="Z583" i="28" s="1"/>
  <c r="R582" i="28"/>
  <c r="M582" i="28"/>
  <c r="D582" i="28"/>
  <c r="Z582" i="28" s="1"/>
  <c r="R581" i="28"/>
  <c r="M581" i="28"/>
  <c r="D581" i="28"/>
  <c r="R580" i="28"/>
  <c r="M580" i="28"/>
  <c r="D580" i="28"/>
  <c r="R579" i="28"/>
  <c r="M579" i="28"/>
  <c r="D579" i="28"/>
  <c r="R578" i="28"/>
  <c r="M578" i="28"/>
  <c r="D578" i="28"/>
  <c r="R577" i="28"/>
  <c r="M577" i="28"/>
  <c r="D577" i="28"/>
  <c r="R576" i="28"/>
  <c r="M576" i="28"/>
  <c r="D576" i="28"/>
  <c r="R575" i="28"/>
  <c r="M575" i="28"/>
  <c r="D575" i="28"/>
  <c r="R574" i="28"/>
  <c r="M574" i="28"/>
  <c r="D574" i="28"/>
  <c r="R573" i="28"/>
  <c r="M573" i="28"/>
  <c r="D573" i="28"/>
  <c r="R572" i="28"/>
  <c r="M572" i="28"/>
  <c r="D572" i="28"/>
  <c r="R571" i="28"/>
  <c r="M571" i="28"/>
  <c r="D571" i="28"/>
  <c r="M570" i="28"/>
  <c r="D570" i="28"/>
  <c r="M569" i="28"/>
  <c r="D569" i="28"/>
  <c r="M568" i="28"/>
  <c r="D568" i="28"/>
  <c r="Z568" i="28" s="1"/>
  <c r="V568" i="28"/>
  <c r="M567" i="28"/>
  <c r="D567" i="28"/>
  <c r="M566" i="28"/>
  <c r="D566" i="28"/>
  <c r="Z566" i="28" s="1"/>
  <c r="V566" i="28"/>
  <c r="M565" i="28"/>
  <c r="D565" i="28"/>
  <c r="M564" i="28"/>
  <c r="D564" i="28"/>
  <c r="Z564" i="28" s="1"/>
  <c r="V564" i="28"/>
  <c r="M563" i="28"/>
  <c r="D563" i="28"/>
  <c r="M562" i="28"/>
  <c r="D562" i="28"/>
  <c r="M561" i="28"/>
  <c r="D561" i="28"/>
  <c r="M560" i="28"/>
  <c r="D560" i="28"/>
  <c r="Z560" i="28" s="1"/>
  <c r="V560" i="28"/>
  <c r="M559" i="28"/>
  <c r="D559" i="28"/>
  <c r="M558" i="28"/>
  <c r="D558" i="28"/>
  <c r="Z558" i="28" s="1"/>
  <c r="V558" i="28"/>
  <c r="M557" i="28"/>
  <c r="D557" i="28"/>
  <c r="M556" i="28"/>
  <c r="D556" i="28"/>
  <c r="Z556" i="28" s="1"/>
  <c r="V556" i="28"/>
  <c r="M555" i="28"/>
  <c r="D555" i="28"/>
  <c r="M554" i="28"/>
  <c r="D554" i="28"/>
  <c r="M553" i="28"/>
  <c r="D553" i="28"/>
  <c r="M552" i="28"/>
  <c r="D552" i="28"/>
  <c r="Z552" i="28" s="1"/>
  <c r="V552" i="28"/>
  <c r="M551" i="28"/>
  <c r="D551" i="28"/>
  <c r="M550" i="28"/>
  <c r="D550" i="28"/>
  <c r="Z550" i="28" s="1"/>
  <c r="V550" i="28"/>
  <c r="M549" i="28"/>
  <c r="D549" i="28"/>
  <c r="M548" i="28"/>
  <c r="D548" i="28"/>
  <c r="Z548" i="28" s="1"/>
  <c r="V548" i="28"/>
  <c r="M547" i="28"/>
  <c r="D547" i="28"/>
  <c r="M546" i="28"/>
  <c r="D546" i="28"/>
  <c r="M545" i="28"/>
  <c r="D545" i="28"/>
  <c r="M544" i="28"/>
  <c r="D544" i="28"/>
  <c r="Z544" i="28" s="1"/>
  <c r="V544" i="28"/>
  <c r="M543" i="28"/>
  <c r="D543" i="28"/>
  <c r="M542" i="28"/>
  <c r="D542" i="28"/>
  <c r="Z542" i="28" s="1"/>
  <c r="V542" i="28"/>
  <c r="M541" i="28"/>
  <c r="D541" i="28"/>
  <c r="M540" i="28"/>
  <c r="D540" i="28"/>
  <c r="Z540" i="28" s="1"/>
  <c r="V540" i="28"/>
  <c r="M539" i="28"/>
  <c r="D539" i="28"/>
  <c r="M538" i="28"/>
  <c r="D538" i="28"/>
  <c r="M537" i="28"/>
  <c r="D537" i="28"/>
  <c r="M536" i="28"/>
  <c r="D536" i="28"/>
  <c r="Z536" i="28" s="1"/>
  <c r="V536" i="28"/>
  <c r="M535" i="28"/>
  <c r="D535" i="28"/>
  <c r="M534" i="28"/>
  <c r="D534" i="28"/>
  <c r="Z534" i="28" s="1"/>
  <c r="V534" i="28"/>
  <c r="M533" i="28"/>
  <c r="D533" i="28"/>
  <c r="M532" i="28"/>
  <c r="D532" i="28"/>
  <c r="Z532" i="28" s="1"/>
  <c r="V532" i="28"/>
  <c r="M531" i="28"/>
  <c r="D531" i="28"/>
  <c r="M530" i="28"/>
  <c r="D530" i="28"/>
  <c r="M529" i="28"/>
  <c r="D529" i="28"/>
  <c r="M528" i="28"/>
  <c r="D528" i="28"/>
  <c r="Z528" i="28" s="1"/>
  <c r="V528" i="28"/>
  <c r="M527" i="28"/>
  <c r="D527" i="28"/>
  <c r="M526" i="28"/>
  <c r="D526" i="28"/>
  <c r="Z526" i="28" s="1"/>
  <c r="V526" i="28"/>
  <c r="M525" i="28"/>
  <c r="D525" i="28"/>
  <c r="M524" i="28"/>
  <c r="D524" i="28"/>
  <c r="Z524" i="28" s="1"/>
  <c r="V524" i="28"/>
  <c r="M523" i="28"/>
  <c r="D523" i="28"/>
  <c r="M522" i="28"/>
  <c r="D522" i="28"/>
  <c r="M521" i="28"/>
  <c r="D521" i="28"/>
  <c r="M520" i="28"/>
  <c r="D520" i="28"/>
  <c r="Z520" i="28" s="1"/>
  <c r="V520" i="28"/>
  <c r="M519" i="28"/>
  <c r="D519" i="28"/>
  <c r="M518" i="28"/>
  <c r="D518" i="28"/>
  <c r="Z518" i="28" s="1"/>
  <c r="V518" i="28"/>
  <c r="M517" i="28"/>
  <c r="D517" i="28"/>
  <c r="M516" i="28"/>
  <c r="D516" i="28"/>
  <c r="Z516" i="28" s="1"/>
  <c r="V516" i="28"/>
  <c r="M515" i="28"/>
  <c r="D515" i="28"/>
  <c r="M514" i="28"/>
  <c r="D514" i="28"/>
  <c r="M513" i="28"/>
  <c r="D513" i="28"/>
  <c r="M512" i="28"/>
  <c r="D512" i="28"/>
  <c r="Z512" i="28" s="1"/>
  <c r="V512" i="28"/>
  <c r="M511" i="28"/>
  <c r="D511" i="28"/>
  <c r="M510" i="28"/>
  <c r="D510" i="28"/>
  <c r="Z510" i="28" s="1"/>
  <c r="V510" i="28"/>
  <c r="M509" i="28"/>
  <c r="D509" i="28"/>
  <c r="M508" i="28"/>
  <c r="D508" i="28"/>
  <c r="Z508" i="28" s="1"/>
  <c r="V508" i="28"/>
  <c r="M507" i="28"/>
  <c r="D507" i="28"/>
  <c r="M506" i="28"/>
  <c r="D506" i="28"/>
  <c r="M505" i="28"/>
  <c r="D505" i="28"/>
  <c r="M504" i="28"/>
  <c r="D504" i="28"/>
  <c r="Z504" i="28" s="1"/>
  <c r="V504" i="28"/>
  <c r="M503" i="28"/>
  <c r="D503" i="28"/>
  <c r="M502" i="28"/>
  <c r="D502" i="28"/>
  <c r="Z502" i="28" s="1"/>
  <c r="V502" i="28"/>
  <c r="M501" i="28"/>
  <c r="D501" i="28"/>
  <c r="M500" i="28"/>
  <c r="D500" i="28"/>
  <c r="Z500" i="28" s="1"/>
  <c r="V500" i="28"/>
  <c r="M499" i="28"/>
  <c r="D499" i="28"/>
  <c r="M498" i="28"/>
  <c r="D498" i="28"/>
  <c r="M497" i="28"/>
  <c r="D497" i="28"/>
  <c r="M496" i="28"/>
  <c r="D496" i="28"/>
  <c r="Z496" i="28" s="1"/>
  <c r="V496" i="28"/>
  <c r="M495" i="28"/>
  <c r="D495" i="28"/>
  <c r="M494" i="28"/>
  <c r="D494" i="28"/>
  <c r="Z494" i="28" s="1"/>
  <c r="V494" i="28"/>
  <c r="M493" i="28"/>
  <c r="D493" i="28"/>
  <c r="M492" i="28"/>
  <c r="D492" i="28"/>
  <c r="Z492" i="28" s="1"/>
  <c r="V492" i="28"/>
  <c r="M491" i="28"/>
  <c r="D491" i="28"/>
  <c r="M490" i="28"/>
  <c r="D490" i="28"/>
  <c r="M489" i="28"/>
  <c r="D489" i="28"/>
  <c r="M488" i="28"/>
  <c r="D488" i="28"/>
  <c r="Z488" i="28" s="1"/>
  <c r="V488" i="28"/>
  <c r="M487" i="28"/>
  <c r="D487" i="28"/>
  <c r="M486" i="28"/>
  <c r="D486" i="28"/>
  <c r="Z486" i="28" s="1"/>
  <c r="V486" i="28"/>
  <c r="M485" i="28"/>
  <c r="D485" i="28"/>
  <c r="M484" i="28"/>
  <c r="D484" i="28"/>
  <c r="Z484" i="28" s="1"/>
  <c r="V484" i="28"/>
  <c r="M483" i="28"/>
  <c r="D483" i="28"/>
  <c r="M482" i="28"/>
  <c r="D482" i="28"/>
  <c r="M481" i="28"/>
  <c r="D481" i="28"/>
  <c r="M480" i="28"/>
  <c r="D480" i="28"/>
  <c r="Z480" i="28" s="1"/>
  <c r="V480" i="28"/>
  <c r="M479" i="28"/>
  <c r="D479" i="28"/>
  <c r="M478" i="28"/>
  <c r="D478" i="28"/>
  <c r="Z478" i="28" s="1"/>
  <c r="V478" i="28"/>
  <c r="M477" i="28"/>
  <c r="D477" i="28"/>
  <c r="M476" i="28"/>
  <c r="D476" i="28"/>
  <c r="Z476" i="28" s="1"/>
  <c r="V476" i="28"/>
  <c r="M475" i="28"/>
  <c r="D475" i="28"/>
  <c r="M474" i="28"/>
  <c r="D474" i="28"/>
  <c r="M473" i="28"/>
  <c r="D473" i="28"/>
  <c r="M472" i="28"/>
  <c r="D472" i="28"/>
  <c r="Z472" i="28" s="1"/>
  <c r="V472" i="28"/>
  <c r="M471" i="28"/>
  <c r="D471" i="28"/>
  <c r="M470" i="28"/>
  <c r="D470" i="28"/>
  <c r="Z470" i="28" s="1"/>
  <c r="V470" i="28"/>
  <c r="M469" i="28"/>
  <c r="D469" i="28"/>
  <c r="M468" i="28"/>
  <c r="D468" i="28"/>
  <c r="Z468" i="28" s="1"/>
  <c r="V468" i="28"/>
  <c r="M467" i="28"/>
  <c r="D467" i="28"/>
  <c r="M466" i="28"/>
  <c r="D466" i="28"/>
  <c r="M465" i="28"/>
  <c r="D465" i="28"/>
  <c r="M464" i="28"/>
  <c r="D464" i="28"/>
  <c r="Z464" i="28" s="1"/>
  <c r="V464" i="28"/>
  <c r="M463" i="28"/>
  <c r="D463" i="28"/>
  <c r="M462" i="28"/>
  <c r="D462" i="28"/>
  <c r="Z462" i="28" s="1"/>
  <c r="V462" i="28"/>
  <c r="M461" i="28"/>
  <c r="D461" i="28"/>
  <c r="M460" i="28"/>
  <c r="D460" i="28"/>
  <c r="Z460" i="28" s="1"/>
  <c r="V460" i="28"/>
  <c r="M459" i="28"/>
  <c r="D459" i="28"/>
  <c r="M458" i="28"/>
  <c r="D458" i="28"/>
  <c r="M457" i="28"/>
  <c r="D457" i="28"/>
  <c r="M456" i="28"/>
  <c r="D456" i="28"/>
  <c r="Z456" i="28" s="1"/>
  <c r="V456" i="28"/>
  <c r="M455" i="28"/>
  <c r="D455" i="28"/>
  <c r="M454" i="28"/>
  <c r="D454" i="28"/>
  <c r="Z454" i="28" s="1"/>
  <c r="V454" i="28"/>
  <c r="M453" i="28"/>
  <c r="D453" i="28"/>
  <c r="M452" i="28"/>
  <c r="D452" i="28"/>
  <c r="Z452" i="28" s="1"/>
  <c r="V452" i="28"/>
  <c r="M451" i="28"/>
  <c r="D451" i="28"/>
  <c r="M450" i="28"/>
  <c r="D450" i="28"/>
  <c r="M449" i="28"/>
  <c r="D449" i="28"/>
  <c r="M448" i="28"/>
  <c r="D448" i="28"/>
  <c r="Z448" i="28" s="1"/>
  <c r="V448" i="28"/>
  <c r="M447" i="28"/>
  <c r="D447" i="28"/>
  <c r="M446" i="28"/>
  <c r="D446" i="28"/>
  <c r="Z446" i="28" s="1"/>
  <c r="V446" i="28"/>
  <c r="M445" i="28"/>
  <c r="D445" i="28"/>
  <c r="M444" i="28"/>
  <c r="D444" i="28"/>
  <c r="Z444" i="28" s="1"/>
  <c r="V444" i="28"/>
  <c r="M443" i="28"/>
  <c r="D443" i="28"/>
  <c r="M442" i="28"/>
  <c r="D442" i="28"/>
  <c r="M441" i="28"/>
  <c r="D441" i="28"/>
  <c r="M440" i="28"/>
  <c r="D440" i="28"/>
  <c r="Z440" i="28" s="1"/>
  <c r="V440" i="28"/>
  <c r="M439" i="28"/>
  <c r="D439" i="28"/>
  <c r="M438" i="28"/>
  <c r="D438" i="28"/>
  <c r="Z438" i="28" s="1"/>
  <c r="V438" i="28"/>
  <c r="M437" i="28"/>
  <c r="D437" i="28"/>
  <c r="M436" i="28"/>
  <c r="D436" i="28"/>
  <c r="Z436" i="28" s="1"/>
  <c r="V436" i="28"/>
  <c r="M435" i="28"/>
  <c r="D435" i="28"/>
  <c r="M434" i="28"/>
  <c r="D434" i="28"/>
  <c r="M433" i="28"/>
  <c r="D433" i="28"/>
  <c r="M432" i="28"/>
  <c r="D432" i="28"/>
  <c r="Z432" i="28" s="1"/>
  <c r="V432" i="28"/>
  <c r="M431" i="28"/>
  <c r="D431" i="28"/>
  <c r="M430" i="28"/>
  <c r="D430" i="28"/>
  <c r="Z430" i="28" s="1"/>
  <c r="V430" i="28"/>
  <c r="M429" i="28"/>
  <c r="D429" i="28"/>
  <c r="M428" i="28"/>
  <c r="D428" i="28"/>
  <c r="Z428" i="28" s="1"/>
  <c r="V428" i="28"/>
  <c r="M427" i="28"/>
  <c r="D427" i="28"/>
  <c r="M426" i="28"/>
  <c r="D426" i="28"/>
  <c r="M425" i="28"/>
  <c r="D425" i="28"/>
  <c r="M424" i="28"/>
  <c r="D424" i="28"/>
  <c r="Z424" i="28" s="1"/>
  <c r="V424" i="28"/>
  <c r="M423" i="28"/>
  <c r="D423" i="28"/>
  <c r="M422" i="28"/>
  <c r="D422" i="28"/>
  <c r="Z422" i="28" s="1"/>
  <c r="V422" i="28"/>
  <c r="M421" i="28"/>
  <c r="D421" i="28"/>
  <c r="M420" i="28"/>
  <c r="D420" i="28"/>
  <c r="Z420" i="28" s="1"/>
  <c r="V420" i="28"/>
  <c r="M419" i="28"/>
  <c r="D419" i="28"/>
  <c r="M418" i="28"/>
  <c r="D418" i="28"/>
  <c r="M417" i="28"/>
  <c r="D417" i="28"/>
  <c r="M416" i="28"/>
  <c r="D416" i="28"/>
  <c r="Z416" i="28" s="1"/>
  <c r="V416" i="28"/>
  <c r="M415" i="28"/>
  <c r="D415" i="28"/>
  <c r="M414" i="28"/>
  <c r="D414" i="28"/>
  <c r="Z414" i="28" s="1"/>
  <c r="V414" i="28"/>
  <c r="M413" i="28"/>
  <c r="D413" i="28"/>
  <c r="M412" i="28"/>
  <c r="D412" i="28"/>
  <c r="Z412" i="28" s="1"/>
  <c r="V412" i="28"/>
  <c r="M411" i="28"/>
  <c r="D411" i="28"/>
  <c r="M410" i="28"/>
  <c r="D410" i="28"/>
  <c r="M409" i="28"/>
  <c r="D409" i="28"/>
  <c r="M408" i="28"/>
  <c r="D408" i="28"/>
  <c r="Z408" i="28" s="1"/>
  <c r="V408" i="28"/>
  <c r="M407" i="28"/>
  <c r="D407" i="28"/>
  <c r="M406" i="28"/>
  <c r="D406" i="28"/>
  <c r="Z406" i="28" s="1"/>
  <c r="V406" i="28"/>
  <c r="M405" i="28"/>
  <c r="D405" i="28"/>
  <c r="M404" i="28"/>
  <c r="D404" i="28"/>
  <c r="Z404" i="28" s="1"/>
  <c r="V404" i="28"/>
  <c r="M403" i="28"/>
  <c r="D403" i="28"/>
  <c r="M402" i="28"/>
  <c r="D402" i="28"/>
  <c r="M401" i="28"/>
  <c r="D401" i="28"/>
  <c r="M400" i="28"/>
  <c r="D400" i="28"/>
  <c r="Z400" i="28" s="1"/>
  <c r="V400" i="28"/>
  <c r="M399" i="28"/>
  <c r="D399" i="28"/>
  <c r="M398" i="28"/>
  <c r="D398" i="28"/>
  <c r="Z398" i="28" s="1"/>
  <c r="V398" i="28"/>
  <c r="M397" i="28"/>
  <c r="D397" i="28"/>
  <c r="M396" i="28"/>
  <c r="D396" i="28"/>
  <c r="Z396" i="28" s="1"/>
  <c r="V396" i="28"/>
  <c r="M395" i="28"/>
  <c r="D395" i="28"/>
  <c r="M394" i="28"/>
  <c r="D394" i="28"/>
  <c r="M393" i="28"/>
  <c r="D393" i="28"/>
  <c r="M392" i="28"/>
  <c r="D392" i="28"/>
  <c r="Z392" i="28" s="1"/>
  <c r="V392" i="28"/>
  <c r="M391" i="28"/>
  <c r="D391" i="28"/>
  <c r="M390" i="28"/>
  <c r="D390" i="28"/>
  <c r="Z390" i="28" s="1"/>
  <c r="V390" i="28"/>
  <c r="M389" i="28"/>
  <c r="D389" i="28"/>
  <c r="M388" i="28"/>
  <c r="D388" i="28"/>
  <c r="Z388" i="28" s="1"/>
  <c r="V388" i="28"/>
  <c r="M387" i="28"/>
  <c r="D387" i="28"/>
  <c r="M386" i="28"/>
  <c r="D386" i="28"/>
  <c r="M385" i="28"/>
  <c r="D385" i="28"/>
  <c r="M384" i="28"/>
  <c r="D384" i="28"/>
  <c r="Z384" i="28" s="1"/>
  <c r="V384" i="28"/>
  <c r="M383" i="28"/>
  <c r="D383" i="28"/>
  <c r="M382" i="28"/>
  <c r="D382" i="28"/>
  <c r="Z382" i="28" s="1"/>
  <c r="V382" i="28"/>
  <c r="M381" i="28"/>
  <c r="D381" i="28"/>
  <c r="M380" i="28"/>
  <c r="D380" i="28"/>
  <c r="Z380" i="28" s="1"/>
  <c r="V380" i="28"/>
  <c r="M379" i="28"/>
  <c r="D379" i="28"/>
  <c r="M378" i="28"/>
  <c r="D378" i="28"/>
  <c r="M377" i="28"/>
  <c r="D377" i="28"/>
  <c r="M376" i="28"/>
  <c r="D376" i="28"/>
  <c r="Z376" i="28" s="1"/>
  <c r="V376" i="28"/>
  <c r="M375" i="28"/>
  <c r="D375" i="28"/>
  <c r="M374" i="28"/>
  <c r="D374" i="28"/>
  <c r="Z374" i="28" s="1"/>
  <c r="V374" i="28"/>
  <c r="M373" i="28"/>
  <c r="D373" i="28"/>
  <c r="M372" i="28"/>
  <c r="D372" i="28"/>
  <c r="Z372" i="28" s="1"/>
  <c r="V372" i="28"/>
  <c r="M371" i="28"/>
  <c r="D371" i="28"/>
  <c r="M370" i="28"/>
  <c r="D370" i="28"/>
  <c r="M369" i="28"/>
  <c r="D369" i="28"/>
  <c r="M368" i="28"/>
  <c r="D368" i="28"/>
  <c r="Z368" i="28" s="1"/>
  <c r="V368" i="28"/>
  <c r="M367" i="28"/>
  <c r="D367" i="28"/>
  <c r="M366" i="28"/>
  <c r="D366" i="28"/>
  <c r="Z366" i="28" s="1"/>
  <c r="V366" i="28"/>
  <c r="M365" i="28"/>
  <c r="D365" i="28"/>
  <c r="M364" i="28"/>
  <c r="D364" i="28"/>
  <c r="Z364" i="28" s="1"/>
  <c r="V364" i="28"/>
  <c r="M363" i="28"/>
  <c r="D363" i="28"/>
  <c r="M362" i="28"/>
  <c r="D362" i="28"/>
  <c r="M361" i="28"/>
  <c r="D361" i="28"/>
  <c r="M360" i="28"/>
  <c r="D360" i="28"/>
  <c r="Z360" i="28" s="1"/>
  <c r="V360" i="28"/>
  <c r="M359" i="28"/>
  <c r="D359" i="28"/>
  <c r="M358" i="28"/>
  <c r="D358" i="28"/>
  <c r="Z358" i="28" s="1"/>
  <c r="V358" i="28"/>
  <c r="M357" i="28"/>
  <c r="D357" i="28"/>
  <c r="M356" i="28"/>
  <c r="D356" i="28"/>
  <c r="Z356" i="28" s="1"/>
  <c r="V356" i="28"/>
  <c r="M355" i="28"/>
  <c r="D355" i="28"/>
  <c r="M354" i="28"/>
  <c r="D354" i="28"/>
  <c r="M353" i="28"/>
  <c r="D353" i="28"/>
  <c r="Z353" i="28" s="1"/>
  <c r="V353" i="28"/>
  <c r="M352" i="28"/>
  <c r="D352" i="28"/>
  <c r="Z352" i="28" s="1"/>
  <c r="V352" i="28"/>
  <c r="M351" i="28"/>
  <c r="D351" i="28"/>
  <c r="M350" i="28"/>
  <c r="D350" i="28"/>
  <c r="Z350" i="28" s="1"/>
  <c r="V350" i="28"/>
  <c r="M349" i="28"/>
  <c r="D349" i="28"/>
  <c r="Z349" i="28" s="1"/>
  <c r="M348" i="28"/>
  <c r="D348" i="28"/>
  <c r="M347" i="28"/>
  <c r="D347" i="28"/>
  <c r="M346" i="28"/>
  <c r="D346" i="28"/>
  <c r="Z346" i="28" s="1"/>
  <c r="M345" i="28"/>
  <c r="D345" i="28"/>
  <c r="Z345" i="28" s="1"/>
  <c r="V345" i="28"/>
  <c r="M344" i="28"/>
  <c r="D344" i="28"/>
  <c r="Z344" i="28" s="1"/>
  <c r="V344" i="28"/>
  <c r="M343" i="28"/>
  <c r="D343" i="28"/>
  <c r="M342" i="28"/>
  <c r="D342" i="28"/>
  <c r="Z342" i="28" s="1"/>
  <c r="V342" i="28"/>
  <c r="M341" i="28"/>
  <c r="D341" i="28"/>
  <c r="Z341" i="28" s="1"/>
  <c r="M340" i="28"/>
  <c r="D340" i="28"/>
  <c r="M339" i="28"/>
  <c r="D339" i="28"/>
  <c r="M338" i="28"/>
  <c r="D338" i="28"/>
  <c r="Z338" i="28" s="1"/>
  <c r="M337" i="28"/>
  <c r="D337" i="28"/>
  <c r="Z337" i="28" s="1"/>
  <c r="V337" i="28"/>
  <c r="M336" i="28"/>
  <c r="D336" i="28"/>
  <c r="Z336" i="28" s="1"/>
  <c r="V336" i="28"/>
  <c r="M335" i="28"/>
  <c r="D335" i="28"/>
  <c r="M334" i="28"/>
  <c r="D334" i="28"/>
  <c r="Z334" i="28" s="1"/>
  <c r="V334" i="28"/>
  <c r="M333" i="28"/>
  <c r="D333" i="28"/>
  <c r="Z333" i="28" s="1"/>
  <c r="M332" i="28"/>
  <c r="D332" i="28"/>
  <c r="M331" i="28"/>
  <c r="D331" i="28"/>
  <c r="M330" i="28"/>
  <c r="D330" i="28"/>
  <c r="Z330" i="28" s="1"/>
  <c r="M329" i="28"/>
  <c r="D329" i="28"/>
  <c r="Z329" i="28" s="1"/>
  <c r="V329" i="28"/>
  <c r="M328" i="28"/>
  <c r="D328" i="28"/>
  <c r="Z328" i="28" s="1"/>
  <c r="V328" i="28"/>
  <c r="M327" i="28"/>
  <c r="D327" i="28"/>
  <c r="M326" i="28"/>
  <c r="D326" i="28"/>
  <c r="Z326" i="28" s="1"/>
  <c r="V326" i="28"/>
  <c r="M325" i="28"/>
  <c r="D325" i="28"/>
  <c r="Z325" i="28" s="1"/>
  <c r="M324" i="28"/>
  <c r="D324" i="28"/>
  <c r="M323" i="28"/>
  <c r="D323" i="28"/>
  <c r="M322" i="28"/>
  <c r="D322" i="28"/>
  <c r="Z322" i="28" s="1"/>
  <c r="M321" i="28"/>
  <c r="D321" i="28"/>
  <c r="Z321" i="28" s="1"/>
  <c r="V321" i="28"/>
  <c r="M320" i="28"/>
  <c r="D320" i="28"/>
  <c r="Z320" i="28" s="1"/>
  <c r="V320" i="28"/>
  <c r="M319" i="28"/>
  <c r="D319" i="28"/>
  <c r="M318" i="28"/>
  <c r="D318" i="28"/>
  <c r="Z318" i="28" s="1"/>
  <c r="V318" i="28"/>
  <c r="M317" i="28"/>
  <c r="D317" i="28"/>
  <c r="Z317" i="28" s="1"/>
  <c r="M316" i="28"/>
  <c r="D316" i="28"/>
  <c r="M315" i="28"/>
  <c r="D315" i="28"/>
  <c r="M314" i="28"/>
  <c r="D314" i="28"/>
  <c r="Z314" i="28" s="1"/>
  <c r="M313" i="28"/>
  <c r="D313" i="28"/>
  <c r="Z313" i="28" s="1"/>
  <c r="V313" i="28"/>
  <c r="M312" i="28"/>
  <c r="D312" i="28"/>
  <c r="Z312" i="28" s="1"/>
  <c r="V312" i="28"/>
  <c r="M311" i="28"/>
  <c r="D311" i="28"/>
  <c r="M310" i="28"/>
  <c r="D310" i="28"/>
  <c r="Z310" i="28" s="1"/>
  <c r="V310" i="28"/>
  <c r="M309" i="28"/>
  <c r="D309" i="28"/>
  <c r="Z309" i="28" s="1"/>
  <c r="M308" i="28"/>
  <c r="D308" i="28"/>
  <c r="M307" i="28"/>
  <c r="D307" i="28"/>
  <c r="M306" i="28"/>
  <c r="D306" i="28"/>
  <c r="Z306" i="28" s="1"/>
  <c r="M305" i="28"/>
  <c r="D305" i="28"/>
  <c r="Z305" i="28" s="1"/>
  <c r="V305" i="28"/>
  <c r="M304" i="28"/>
  <c r="D304" i="28"/>
  <c r="Z304" i="28" s="1"/>
  <c r="V304" i="28"/>
  <c r="M303" i="28"/>
  <c r="D303" i="28"/>
  <c r="M302" i="28"/>
  <c r="D302" i="28"/>
  <c r="Z302" i="28" s="1"/>
  <c r="V302" i="28"/>
  <c r="M301" i="28"/>
  <c r="D301" i="28"/>
  <c r="Z301" i="28" s="1"/>
  <c r="M300" i="28"/>
  <c r="D300" i="28"/>
  <c r="M299" i="28"/>
  <c r="D299" i="28"/>
  <c r="M298" i="28"/>
  <c r="D298" i="28"/>
  <c r="Z298" i="28" s="1"/>
  <c r="M297" i="28"/>
  <c r="D297" i="28"/>
  <c r="Z297" i="28" s="1"/>
  <c r="V297" i="28"/>
  <c r="M296" i="28"/>
  <c r="D296" i="28"/>
  <c r="Z296" i="28" s="1"/>
  <c r="V296" i="28"/>
  <c r="M295" i="28"/>
  <c r="D295" i="28"/>
  <c r="M294" i="28"/>
  <c r="D294" i="28"/>
  <c r="Z294" i="28" s="1"/>
  <c r="V294" i="28"/>
  <c r="M293" i="28"/>
  <c r="D293" i="28"/>
  <c r="Z293" i="28" s="1"/>
  <c r="M292" i="28"/>
  <c r="D292" i="28"/>
  <c r="M291" i="28"/>
  <c r="D291" i="28"/>
  <c r="M290" i="28"/>
  <c r="D290" i="28"/>
  <c r="Z290" i="28" s="1"/>
  <c r="M289" i="28"/>
  <c r="D289" i="28"/>
  <c r="Z289" i="28" s="1"/>
  <c r="M288" i="28"/>
  <c r="D288" i="28"/>
  <c r="Z288" i="28" s="1"/>
  <c r="V288" i="28"/>
  <c r="M287" i="28"/>
  <c r="D287" i="28"/>
  <c r="M286" i="28"/>
  <c r="D286" i="28"/>
  <c r="Z286" i="28" s="1"/>
  <c r="M285" i="28"/>
  <c r="D285" i="28"/>
  <c r="Z285" i="28" s="1"/>
  <c r="M284" i="28"/>
  <c r="D284" i="28"/>
  <c r="M283" i="28"/>
  <c r="D283" i="28"/>
  <c r="M282" i="28"/>
  <c r="D282" i="28"/>
  <c r="Z282" i="28" s="1"/>
  <c r="M281" i="28"/>
  <c r="D281" i="28"/>
  <c r="Z281" i="28" s="1"/>
  <c r="V281" i="28"/>
  <c r="M280" i="28"/>
  <c r="D280" i="28"/>
  <c r="Z280" i="28" s="1"/>
  <c r="V280" i="28"/>
  <c r="M279" i="28"/>
  <c r="D279" i="28"/>
  <c r="M278" i="28"/>
  <c r="D278" i="28"/>
  <c r="Z278" i="28" s="1"/>
  <c r="V278" i="28"/>
  <c r="M277" i="28"/>
  <c r="D277" i="28"/>
  <c r="Z277" i="28" s="1"/>
  <c r="M276" i="28"/>
  <c r="D276" i="28"/>
  <c r="M275" i="28"/>
  <c r="D275" i="28"/>
  <c r="M274" i="28"/>
  <c r="D274" i="28"/>
  <c r="Z274" i="28" s="1"/>
  <c r="M273" i="28"/>
  <c r="D273" i="28"/>
  <c r="Z273" i="28" s="1"/>
  <c r="V273" i="28"/>
  <c r="M272" i="28"/>
  <c r="D272" i="28"/>
  <c r="Z272" i="28" s="1"/>
  <c r="V272" i="28"/>
  <c r="M271" i="28"/>
  <c r="D271" i="28"/>
  <c r="M270" i="28"/>
  <c r="D270" i="28"/>
  <c r="Z270" i="28" s="1"/>
  <c r="V270" i="28"/>
  <c r="M269" i="28"/>
  <c r="D269" i="28"/>
  <c r="Z269" i="28" s="1"/>
  <c r="M268" i="28"/>
  <c r="D268" i="28"/>
  <c r="M267" i="28"/>
  <c r="D267" i="28"/>
  <c r="M266" i="28"/>
  <c r="D266" i="28"/>
  <c r="Z266" i="28" s="1"/>
  <c r="M265" i="28"/>
  <c r="D265" i="28"/>
  <c r="Z265" i="28" s="1"/>
  <c r="V265" i="28"/>
  <c r="M264" i="28"/>
  <c r="D264" i="28"/>
  <c r="Z264" i="28" s="1"/>
  <c r="V264" i="28"/>
  <c r="M263" i="28"/>
  <c r="D263" i="28"/>
  <c r="M262" i="28"/>
  <c r="D262" i="28"/>
  <c r="Z262" i="28" s="1"/>
  <c r="V262" i="28"/>
  <c r="M261" i="28"/>
  <c r="D261" i="28"/>
  <c r="Z261" i="28" s="1"/>
  <c r="M260" i="28"/>
  <c r="D260" i="28"/>
  <c r="M259" i="28"/>
  <c r="D259" i="28"/>
  <c r="M258" i="28"/>
  <c r="D258" i="28"/>
  <c r="Z258" i="28" s="1"/>
  <c r="M257" i="28"/>
  <c r="D257" i="28"/>
  <c r="Z257" i="28" s="1"/>
  <c r="M256" i="28"/>
  <c r="D256" i="28"/>
  <c r="Z256" i="28" s="1"/>
  <c r="V256" i="28"/>
  <c r="M255" i="28"/>
  <c r="D255" i="28"/>
  <c r="M254" i="28"/>
  <c r="D254" i="28"/>
  <c r="Z254" i="28" s="1"/>
  <c r="M253" i="28"/>
  <c r="D253" i="28"/>
  <c r="Z253" i="28" s="1"/>
  <c r="M252" i="28"/>
  <c r="D252" i="28"/>
  <c r="M251" i="28"/>
  <c r="D251" i="28"/>
  <c r="M250" i="28"/>
  <c r="D250" i="28"/>
  <c r="Z250" i="28" s="1"/>
  <c r="M249" i="28"/>
  <c r="D249" i="28"/>
  <c r="Z249" i="28" s="1"/>
  <c r="V249" i="28"/>
  <c r="M248" i="28"/>
  <c r="D248" i="28"/>
  <c r="Z248" i="28" s="1"/>
  <c r="V248" i="28"/>
  <c r="M247" i="28"/>
  <c r="D247" i="28"/>
  <c r="M246" i="28"/>
  <c r="D246" i="28"/>
  <c r="Z246" i="28" s="1"/>
  <c r="V246" i="28"/>
  <c r="M245" i="28"/>
  <c r="D245" i="28"/>
  <c r="Z245" i="28" s="1"/>
  <c r="M244" i="28"/>
  <c r="D244" i="28"/>
  <c r="M243" i="28"/>
  <c r="D243" i="28"/>
  <c r="M242" i="28"/>
  <c r="D242" i="28"/>
  <c r="Z242" i="28" s="1"/>
  <c r="M241" i="28"/>
  <c r="D241" i="28"/>
  <c r="Z241" i="28" s="1"/>
  <c r="V241" i="28"/>
  <c r="M240" i="28"/>
  <c r="D240" i="28"/>
  <c r="Z240" i="28" s="1"/>
  <c r="V240" i="28"/>
  <c r="M239" i="28"/>
  <c r="D239" i="28"/>
  <c r="M238" i="28"/>
  <c r="D238" i="28"/>
  <c r="Z238" i="28" s="1"/>
  <c r="V238" i="28"/>
  <c r="M237" i="28"/>
  <c r="D237" i="28"/>
  <c r="Z237" i="28" s="1"/>
  <c r="M236" i="28"/>
  <c r="D236" i="28"/>
  <c r="M235" i="28"/>
  <c r="D235" i="28"/>
  <c r="M234" i="28"/>
  <c r="D234" i="28"/>
  <c r="Z234" i="28" s="1"/>
  <c r="M233" i="28"/>
  <c r="D233" i="28"/>
  <c r="Z233" i="28" s="1"/>
  <c r="V233" i="28"/>
  <c r="M232" i="28"/>
  <c r="D232" i="28"/>
  <c r="Z232" i="28" s="1"/>
  <c r="V232" i="28"/>
  <c r="M231" i="28"/>
  <c r="D231" i="28"/>
  <c r="M230" i="28"/>
  <c r="D230" i="28"/>
  <c r="Z230" i="28" s="1"/>
  <c r="V230" i="28"/>
  <c r="M229" i="28"/>
  <c r="D229" i="28"/>
  <c r="Z229" i="28" s="1"/>
  <c r="M228" i="28"/>
  <c r="D228" i="28"/>
  <c r="M227" i="28"/>
  <c r="D227" i="28"/>
  <c r="M226" i="28"/>
  <c r="D226" i="28"/>
  <c r="Z226" i="28" s="1"/>
  <c r="M225" i="28"/>
  <c r="D225" i="28"/>
  <c r="Z225" i="28" s="1"/>
  <c r="M224" i="28"/>
  <c r="D224" i="28"/>
  <c r="Z224" i="28" s="1"/>
  <c r="V224" i="28"/>
  <c r="M223" i="28"/>
  <c r="D223" i="28"/>
  <c r="M222" i="28"/>
  <c r="D222" i="28"/>
  <c r="Z222" i="28" s="1"/>
  <c r="M221" i="28"/>
  <c r="D221" i="28"/>
  <c r="Z221" i="28" s="1"/>
  <c r="M220" i="28"/>
  <c r="D220" i="28"/>
  <c r="M219" i="28"/>
  <c r="D219" i="28"/>
  <c r="M218" i="28"/>
  <c r="D218" i="28"/>
  <c r="Z218" i="28" s="1"/>
  <c r="M217" i="28"/>
  <c r="D217" i="28"/>
  <c r="Z217" i="28" s="1"/>
  <c r="V217" i="28"/>
  <c r="M216" i="28"/>
  <c r="D216" i="28"/>
  <c r="Z216" i="28" s="1"/>
  <c r="V216" i="28"/>
  <c r="M215" i="28"/>
  <c r="D215" i="28"/>
  <c r="M214" i="28"/>
  <c r="D214" i="28"/>
  <c r="Z214" i="28" s="1"/>
  <c r="V214" i="28"/>
  <c r="M213" i="28"/>
  <c r="D213" i="28"/>
  <c r="Z213" i="28" s="1"/>
  <c r="M212" i="28"/>
  <c r="D212" i="28"/>
  <c r="M211" i="28"/>
  <c r="D211" i="28"/>
  <c r="M210" i="28"/>
  <c r="D210" i="28"/>
  <c r="Z210" i="28" s="1"/>
  <c r="M209" i="28"/>
  <c r="D209" i="28"/>
  <c r="Z209" i="28" s="1"/>
  <c r="V209" i="28"/>
  <c r="M208" i="28"/>
  <c r="D208" i="28"/>
  <c r="Z208" i="28" s="1"/>
  <c r="V208" i="28"/>
  <c r="M207" i="28"/>
  <c r="D207" i="28"/>
  <c r="M206" i="28"/>
  <c r="D206" i="28"/>
  <c r="Z206" i="28" s="1"/>
  <c r="V206" i="28"/>
  <c r="M205" i="28"/>
  <c r="D205" i="28"/>
  <c r="Z205" i="28" s="1"/>
  <c r="M204" i="28"/>
  <c r="D204" i="28"/>
  <c r="M203" i="28"/>
  <c r="D203" i="28"/>
  <c r="M202" i="28"/>
  <c r="D202" i="28"/>
  <c r="Z202" i="28" s="1"/>
  <c r="M201" i="28"/>
  <c r="D201" i="28"/>
  <c r="Z201" i="28" s="1"/>
  <c r="V201" i="28"/>
  <c r="M200" i="28"/>
  <c r="D200" i="28"/>
  <c r="Z200" i="28" s="1"/>
  <c r="V200" i="28"/>
  <c r="M199" i="28"/>
  <c r="D199" i="28"/>
  <c r="M198" i="28"/>
  <c r="D198" i="28"/>
  <c r="Z198" i="28" s="1"/>
  <c r="V198" i="28"/>
  <c r="R197" i="28"/>
  <c r="M197" i="28"/>
  <c r="D197" i="28"/>
  <c r="Z197" i="28" s="1"/>
  <c r="V197" i="28"/>
  <c r="R196" i="28"/>
  <c r="M196" i="28"/>
  <c r="D196" i="28"/>
  <c r="Z196" i="28" s="1"/>
  <c r="V196" i="28"/>
  <c r="R195" i="28"/>
  <c r="M195" i="28"/>
  <c r="D195" i="28"/>
  <c r="Z195" i="28" s="1"/>
  <c r="V195" i="28"/>
  <c r="R194" i="28"/>
  <c r="M194" i="28"/>
  <c r="D194" i="28"/>
  <c r="Z194" i="28" s="1"/>
  <c r="V194" i="28"/>
  <c r="R193" i="28"/>
  <c r="M193" i="28"/>
  <c r="D193" i="28"/>
  <c r="Z193" i="28" s="1"/>
  <c r="V193" i="28"/>
  <c r="R192" i="28"/>
  <c r="M192" i="28"/>
  <c r="D192" i="28"/>
  <c r="Z192" i="28" s="1"/>
  <c r="V192" i="28"/>
  <c r="R191" i="28"/>
  <c r="M191" i="28"/>
  <c r="D191" i="28"/>
  <c r="Z191" i="28" s="1"/>
  <c r="V191" i="28"/>
  <c r="R190" i="28"/>
  <c r="M190" i="28"/>
  <c r="D190" i="28"/>
  <c r="Z190" i="28" s="1"/>
  <c r="V190" i="28"/>
  <c r="R189" i="28"/>
  <c r="M189" i="28"/>
  <c r="D189" i="28"/>
  <c r="Z189" i="28" s="1"/>
  <c r="V189" i="28"/>
  <c r="R188" i="28"/>
  <c r="M188" i="28"/>
  <c r="D188" i="28"/>
  <c r="Z188" i="28" s="1"/>
  <c r="V188" i="28"/>
  <c r="R187" i="28"/>
  <c r="M187" i="28"/>
  <c r="D187" i="28"/>
  <c r="Z187" i="28" s="1"/>
  <c r="V187" i="28"/>
  <c r="R186" i="28"/>
  <c r="M186" i="28"/>
  <c r="D186" i="28"/>
  <c r="Z186" i="28" s="1"/>
  <c r="V186" i="28"/>
  <c r="R185" i="28"/>
  <c r="M185" i="28"/>
  <c r="D185" i="28"/>
  <c r="Z185" i="28" s="1"/>
  <c r="V185" i="28"/>
  <c r="R184" i="28"/>
  <c r="M184" i="28"/>
  <c r="D184" i="28"/>
  <c r="Z184" i="28" s="1"/>
  <c r="V184" i="28"/>
  <c r="R183" i="28"/>
  <c r="M183" i="28"/>
  <c r="D183" i="28"/>
  <c r="Z183" i="28" s="1"/>
  <c r="V183" i="28"/>
  <c r="R182" i="28"/>
  <c r="M182" i="28"/>
  <c r="D182" i="28"/>
  <c r="Z182" i="28" s="1"/>
  <c r="V182" i="28"/>
  <c r="R181" i="28"/>
  <c r="M181" i="28"/>
  <c r="D181" i="28"/>
  <c r="Z181" i="28" s="1"/>
  <c r="V181" i="28"/>
  <c r="R180" i="28"/>
  <c r="M180" i="28"/>
  <c r="D180" i="28"/>
  <c r="Z180" i="28" s="1"/>
  <c r="V180" i="28"/>
  <c r="R179" i="28"/>
  <c r="M179" i="28"/>
  <c r="D179" i="28"/>
  <c r="Z179" i="28" s="1"/>
  <c r="V179" i="28"/>
  <c r="R178" i="28"/>
  <c r="M178" i="28"/>
  <c r="D178" i="28"/>
  <c r="Z178" i="28" s="1"/>
  <c r="V178" i="28"/>
  <c r="R177" i="28"/>
  <c r="M177" i="28"/>
  <c r="D177" i="28"/>
  <c r="Z177" i="28" s="1"/>
  <c r="V177" i="28"/>
  <c r="R176" i="28"/>
  <c r="M176" i="28"/>
  <c r="D176" i="28"/>
  <c r="Z176" i="28" s="1"/>
  <c r="V176" i="28"/>
  <c r="R175" i="28"/>
  <c r="M175" i="28"/>
  <c r="D175" i="28"/>
  <c r="Z175" i="28" s="1"/>
  <c r="V175" i="28"/>
  <c r="R174" i="28"/>
  <c r="M174" i="28"/>
  <c r="D174" i="28"/>
  <c r="Z174" i="28" s="1"/>
  <c r="V174" i="28"/>
  <c r="R173" i="28"/>
  <c r="M173" i="28"/>
  <c r="D173" i="28"/>
  <c r="Z173" i="28" s="1"/>
  <c r="V173" i="28"/>
  <c r="R172" i="28"/>
  <c r="M172" i="28"/>
  <c r="D172" i="28"/>
  <c r="Z172" i="28" s="1"/>
  <c r="V172" i="28"/>
  <c r="R171" i="28"/>
  <c r="M171" i="28"/>
  <c r="D171" i="28"/>
  <c r="Z171" i="28" s="1"/>
  <c r="V171" i="28"/>
  <c r="R170" i="28"/>
  <c r="M170" i="28"/>
  <c r="D170" i="28"/>
  <c r="Z170" i="28" s="1"/>
  <c r="V170" i="28"/>
  <c r="R169" i="28"/>
  <c r="M169" i="28"/>
  <c r="D169" i="28"/>
  <c r="Z169" i="28" s="1"/>
  <c r="V169" i="28"/>
  <c r="R168" i="28"/>
  <c r="M168" i="28"/>
  <c r="D168" i="28"/>
  <c r="Z168" i="28" s="1"/>
  <c r="V168" i="28"/>
  <c r="R167" i="28"/>
  <c r="M167" i="28"/>
  <c r="D167" i="28"/>
  <c r="Z167" i="28" s="1"/>
  <c r="V167" i="28"/>
  <c r="R166" i="28"/>
  <c r="M166" i="28"/>
  <c r="D166" i="28"/>
  <c r="Z166" i="28" s="1"/>
  <c r="V166" i="28"/>
  <c r="R165" i="28"/>
  <c r="M165" i="28"/>
  <c r="D165" i="28"/>
  <c r="Z165" i="28" s="1"/>
  <c r="V165" i="28"/>
  <c r="R164" i="28"/>
  <c r="M164" i="28"/>
  <c r="D164" i="28"/>
  <c r="Z164" i="28" s="1"/>
  <c r="V164" i="28"/>
  <c r="R163" i="28"/>
  <c r="M163" i="28"/>
  <c r="D163" i="28"/>
  <c r="Z163" i="28" s="1"/>
  <c r="V163" i="28"/>
  <c r="R162" i="28"/>
  <c r="M162" i="28"/>
  <c r="D162" i="28"/>
  <c r="Z162" i="28" s="1"/>
  <c r="V162" i="28"/>
  <c r="R161" i="28"/>
  <c r="M161" i="28"/>
  <c r="D161" i="28"/>
  <c r="Z161" i="28" s="1"/>
  <c r="V161" i="28"/>
  <c r="R160" i="28"/>
  <c r="M160" i="28"/>
  <c r="D160" i="28"/>
  <c r="Z160" i="28" s="1"/>
  <c r="V160" i="28"/>
  <c r="R159" i="28"/>
  <c r="M159" i="28"/>
  <c r="D159" i="28"/>
  <c r="Z159" i="28" s="1"/>
  <c r="V159" i="28"/>
  <c r="R158" i="28"/>
  <c r="M158" i="28"/>
  <c r="D158" i="28"/>
  <c r="Z158" i="28" s="1"/>
  <c r="V158" i="28"/>
  <c r="R157" i="28"/>
  <c r="M157" i="28"/>
  <c r="D157" i="28"/>
  <c r="Z157" i="28" s="1"/>
  <c r="V157" i="28"/>
  <c r="R156" i="28"/>
  <c r="M156" i="28"/>
  <c r="D156" i="28"/>
  <c r="Z156" i="28" s="1"/>
  <c r="V156" i="28"/>
  <c r="R155" i="28"/>
  <c r="M155" i="28"/>
  <c r="D155" i="28"/>
  <c r="Z155" i="28" s="1"/>
  <c r="V155" i="28"/>
  <c r="R154" i="28"/>
  <c r="M154" i="28"/>
  <c r="D154" i="28"/>
  <c r="Z154" i="28" s="1"/>
  <c r="V154" i="28"/>
  <c r="R153" i="28"/>
  <c r="M153" i="28"/>
  <c r="D153" i="28"/>
  <c r="Z153" i="28" s="1"/>
  <c r="V153" i="28"/>
  <c r="R152" i="28"/>
  <c r="M152" i="28"/>
  <c r="D152" i="28"/>
  <c r="Z152" i="28" s="1"/>
  <c r="V152" i="28"/>
  <c r="R151" i="28"/>
  <c r="M151" i="28"/>
  <c r="D151" i="28"/>
  <c r="Z151" i="28" s="1"/>
  <c r="V151" i="28"/>
  <c r="R150" i="28"/>
  <c r="M150" i="28"/>
  <c r="D150" i="28"/>
  <c r="Z150" i="28" s="1"/>
  <c r="V150" i="28"/>
  <c r="R149" i="28"/>
  <c r="M149" i="28"/>
  <c r="D149" i="28"/>
  <c r="Z149" i="28" s="1"/>
  <c r="V149" i="28"/>
  <c r="R148" i="28"/>
  <c r="M148" i="28"/>
  <c r="D148" i="28"/>
  <c r="Z148" i="28" s="1"/>
  <c r="V148" i="28"/>
  <c r="R147" i="28"/>
  <c r="M147" i="28"/>
  <c r="D147" i="28"/>
  <c r="Z147" i="28" s="1"/>
  <c r="V147" i="28"/>
  <c r="R146" i="28"/>
  <c r="M146" i="28"/>
  <c r="D146" i="28"/>
  <c r="Z146" i="28" s="1"/>
  <c r="V146" i="28"/>
  <c r="R145" i="28"/>
  <c r="M145" i="28"/>
  <c r="D145" i="28"/>
  <c r="Z145" i="28" s="1"/>
  <c r="V145" i="28"/>
  <c r="R144" i="28"/>
  <c r="M144" i="28"/>
  <c r="D144" i="28"/>
  <c r="Z144" i="28" s="1"/>
  <c r="V144" i="28"/>
  <c r="R143" i="28"/>
  <c r="M143" i="28"/>
  <c r="D143" i="28"/>
  <c r="Z143" i="28" s="1"/>
  <c r="V143" i="28"/>
  <c r="R142" i="28"/>
  <c r="M142" i="28"/>
  <c r="D142" i="28"/>
  <c r="Z142" i="28" s="1"/>
  <c r="V142" i="28"/>
  <c r="R141" i="28"/>
  <c r="M141" i="28"/>
  <c r="D141" i="28"/>
  <c r="Z141" i="28" s="1"/>
  <c r="V141" i="28"/>
  <c r="R140" i="28"/>
  <c r="M140" i="28"/>
  <c r="D140" i="28"/>
  <c r="Z140" i="28" s="1"/>
  <c r="V140" i="28"/>
  <c r="R139" i="28"/>
  <c r="M139" i="28"/>
  <c r="D139" i="28"/>
  <c r="Z139" i="28" s="1"/>
  <c r="V139" i="28"/>
  <c r="R138" i="28"/>
  <c r="M138" i="28"/>
  <c r="D138" i="28"/>
  <c r="Z138" i="28" s="1"/>
  <c r="V138" i="28"/>
  <c r="R137" i="28"/>
  <c r="M137" i="28"/>
  <c r="D137" i="28"/>
  <c r="Z137" i="28" s="1"/>
  <c r="V137" i="28"/>
  <c r="R136" i="28"/>
  <c r="M136" i="28"/>
  <c r="D136" i="28"/>
  <c r="Z136" i="28" s="1"/>
  <c r="V136" i="28"/>
  <c r="R135" i="28"/>
  <c r="M135" i="28"/>
  <c r="D135" i="28"/>
  <c r="Z135" i="28" s="1"/>
  <c r="V135" i="28"/>
  <c r="R134" i="28"/>
  <c r="M134" i="28"/>
  <c r="D134" i="28"/>
  <c r="Z134" i="28" s="1"/>
  <c r="V134" i="28"/>
  <c r="R133" i="28"/>
  <c r="M133" i="28"/>
  <c r="D133" i="28"/>
  <c r="Z133" i="28" s="1"/>
  <c r="V133" i="28"/>
  <c r="R132" i="28"/>
  <c r="M132" i="28"/>
  <c r="D132" i="28"/>
  <c r="Z132" i="28" s="1"/>
  <c r="V132" i="28"/>
  <c r="R131" i="28"/>
  <c r="M131" i="28"/>
  <c r="D131" i="28"/>
  <c r="Z131" i="28" s="1"/>
  <c r="V131" i="28"/>
  <c r="R130" i="28"/>
  <c r="M130" i="28"/>
  <c r="D130" i="28"/>
  <c r="Z130" i="28" s="1"/>
  <c r="V130" i="28"/>
  <c r="R129" i="28"/>
  <c r="M129" i="28"/>
  <c r="D129" i="28"/>
  <c r="Z129" i="28" s="1"/>
  <c r="V129" i="28"/>
  <c r="R128" i="28"/>
  <c r="M128" i="28"/>
  <c r="D128" i="28"/>
  <c r="Z128" i="28" s="1"/>
  <c r="V128" i="28"/>
  <c r="R127" i="28"/>
  <c r="M127" i="28"/>
  <c r="D127" i="28"/>
  <c r="Z127" i="28" s="1"/>
  <c r="V127" i="28"/>
  <c r="R126" i="28"/>
  <c r="M126" i="28"/>
  <c r="D126" i="28"/>
  <c r="Z126" i="28" s="1"/>
  <c r="V126" i="28"/>
  <c r="R125" i="28"/>
  <c r="M125" i="28"/>
  <c r="D125" i="28"/>
  <c r="Z125" i="28" s="1"/>
  <c r="V125" i="28"/>
  <c r="R124" i="28"/>
  <c r="M124" i="28"/>
  <c r="D124" i="28"/>
  <c r="Z124" i="28" s="1"/>
  <c r="V124" i="28"/>
  <c r="R123" i="28"/>
  <c r="M123" i="28"/>
  <c r="D123" i="28"/>
  <c r="Z123" i="28" s="1"/>
  <c r="V123" i="28"/>
  <c r="R122" i="28"/>
  <c r="M122" i="28"/>
  <c r="D122" i="28"/>
  <c r="Z122" i="28" s="1"/>
  <c r="V122" i="28"/>
  <c r="R121" i="28"/>
  <c r="M121" i="28"/>
  <c r="D121" i="28"/>
  <c r="Z121" i="28" s="1"/>
  <c r="V121" i="28"/>
  <c r="R120" i="28"/>
  <c r="M120" i="28"/>
  <c r="D120" i="28"/>
  <c r="Z120" i="28" s="1"/>
  <c r="V120" i="28"/>
  <c r="R119" i="28"/>
  <c r="M119" i="28"/>
  <c r="D119" i="28"/>
  <c r="Z119" i="28" s="1"/>
  <c r="V119" i="28"/>
  <c r="R118" i="28"/>
  <c r="M118" i="28"/>
  <c r="D118" i="28"/>
  <c r="Z118" i="28" s="1"/>
  <c r="V118" i="28"/>
  <c r="R117" i="28"/>
  <c r="M117" i="28"/>
  <c r="D117" i="28"/>
  <c r="Z117" i="28" s="1"/>
  <c r="V117" i="28"/>
  <c r="R116" i="28"/>
  <c r="M116" i="28"/>
  <c r="D116" i="28"/>
  <c r="Z116" i="28" s="1"/>
  <c r="V116" i="28"/>
  <c r="R115" i="28"/>
  <c r="M115" i="28"/>
  <c r="D115" i="28"/>
  <c r="Z115" i="28" s="1"/>
  <c r="V115" i="28"/>
  <c r="R114" i="28"/>
  <c r="M114" i="28"/>
  <c r="D114" i="28"/>
  <c r="Z114" i="28" s="1"/>
  <c r="V114" i="28"/>
  <c r="R113" i="28"/>
  <c r="M113" i="28"/>
  <c r="D113" i="28"/>
  <c r="Z113" i="28" s="1"/>
  <c r="V113" i="28"/>
  <c r="R112" i="28"/>
  <c r="M112" i="28"/>
  <c r="D112" i="28"/>
  <c r="Z112" i="28" s="1"/>
  <c r="V112" i="28"/>
  <c r="R111" i="28"/>
  <c r="M111" i="28"/>
  <c r="D111" i="28"/>
  <c r="Z111" i="28" s="1"/>
  <c r="V111" i="28"/>
  <c r="R110" i="28"/>
  <c r="M110" i="28"/>
  <c r="D110" i="28"/>
  <c r="Z110" i="28" s="1"/>
  <c r="V110" i="28"/>
  <c r="R109" i="28"/>
  <c r="M109" i="28"/>
  <c r="D109" i="28"/>
  <c r="Z109" i="28" s="1"/>
  <c r="V109" i="28"/>
  <c r="R108" i="28"/>
  <c r="M108" i="28"/>
  <c r="D108" i="28"/>
  <c r="Z108" i="28" s="1"/>
  <c r="V108" i="28"/>
  <c r="R107" i="28"/>
  <c r="M107" i="28"/>
  <c r="D107" i="28"/>
  <c r="Z107" i="28" s="1"/>
  <c r="V107" i="28"/>
  <c r="R106" i="28"/>
  <c r="M106" i="28"/>
  <c r="D106" i="28"/>
  <c r="Z106" i="28" s="1"/>
  <c r="V106" i="28"/>
  <c r="R105" i="28"/>
  <c r="M105" i="28"/>
  <c r="D105" i="28"/>
  <c r="Z105" i="28" s="1"/>
  <c r="V105" i="28"/>
  <c r="R104" i="28"/>
  <c r="M104" i="28"/>
  <c r="D104" i="28"/>
  <c r="Z104" i="28" s="1"/>
  <c r="V104" i="28"/>
  <c r="R103" i="28"/>
  <c r="M103" i="28"/>
  <c r="D103" i="28"/>
  <c r="Z103" i="28" s="1"/>
  <c r="V103" i="28"/>
  <c r="R102" i="28"/>
  <c r="M102" i="28"/>
  <c r="D102" i="28"/>
  <c r="Z102" i="28" s="1"/>
  <c r="V102" i="28"/>
  <c r="R101" i="28"/>
  <c r="M101" i="28"/>
  <c r="D101" i="28"/>
  <c r="Z101" i="28" s="1"/>
  <c r="V101" i="28"/>
  <c r="R100" i="28"/>
  <c r="M100" i="28"/>
  <c r="D100" i="28"/>
  <c r="Z100" i="28" s="1"/>
  <c r="V100" i="28"/>
  <c r="R99" i="28"/>
  <c r="M99" i="28"/>
  <c r="D99" i="28"/>
  <c r="Z99" i="28" s="1"/>
  <c r="V99" i="28"/>
  <c r="R98" i="28"/>
  <c r="M98" i="28"/>
  <c r="D98" i="28"/>
  <c r="Z98" i="28" s="1"/>
  <c r="V98" i="28"/>
  <c r="R97" i="28"/>
  <c r="M97" i="28"/>
  <c r="D97" i="28"/>
  <c r="Z97" i="28" s="1"/>
  <c r="V97" i="28"/>
  <c r="R96" i="28"/>
  <c r="M96" i="28"/>
  <c r="D96" i="28"/>
  <c r="Z96" i="28" s="1"/>
  <c r="V96" i="28"/>
  <c r="R95" i="28"/>
  <c r="M95" i="28"/>
  <c r="D95" i="28"/>
  <c r="Z95" i="28" s="1"/>
  <c r="V95" i="28"/>
  <c r="R94" i="28"/>
  <c r="M94" i="28"/>
  <c r="D94" i="28"/>
  <c r="Z94" i="28" s="1"/>
  <c r="V94" i="28"/>
  <c r="R93" i="28"/>
  <c r="M93" i="28"/>
  <c r="D93" i="28"/>
  <c r="Z93" i="28" s="1"/>
  <c r="V93" i="28"/>
  <c r="R92" i="28"/>
  <c r="M92" i="28"/>
  <c r="D92" i="28"/>
  <c r="Z92" i="28" s="1"/>
  <c r="V92" i="28"/>
  <c r="R91" i="28"/>
  <c r="M91" i="28"/>
  <c r="D91" i="28"/>
  <c r="Z91" i="28" s="1"/>
  <c r="V91" i="28"/>
  <c r="R90" i="28"/>
  <c r="M90" i="28"/>
  <c r="D90" i="28"/>
  <c r="Z90" i="28" s="1"/>
  <c r="V90" i="28"/>
  <c r="R89" i="28"/>
  <c r="M89" i="28"/>
  <c r="D89" i="28"/>
  <c r="Z89" i="28" s="1"/>
  <c r="V89" i="28"/>
  <c r="R88" i="28"/>
  <c r="M88" i="28"/>
  <c r="D88" i="28"/>
  <c r="Z88" i="28" s="1"/>
  <c r="V88" i="28"/>
  <c r="R87" i="28"/>
  <c r="M87" i="28"/>
  <c r="D87" i="28"/>
  <c r="Z87" i="28" s="1"/>
  <c r="V87" i="28"/>
  <c r="R86" i="28"/>
  <c r="M86" i="28"/>
  <c r="D86" i="28"/>
  <c r="Z86" i="28" s="1"/>
  <c r="V86" i="28"/>
  <c r="R85" i="28"/>
  <c r="M85" i="28"/>
  <c r="D85" i="28"/>
  <c r="Z85" i="28" s="1"/>
  <c r="V85" i="28"/>
  <c r="R84" i="28"/>
  <c r="M84" i="28"/>
  <c r="D84" i="28"/>
  <c r="Z84" i="28" s="1"/>
  <c r="V84" i="28"/>
  <c r="R83" i="28"/>
  <c r="M83" i="28"/>
  <c r="D83" i="28"/>
  <c r="Z83" i="28" s="1"/>
  <c r="V83" i="28"/>
  <c r="R82" i="28"/>
  <c r="M82" i="28"/>
  <c r="D82" i="28"/>
  <c r="Z82" i="28" s="1"/>
  <c r="V82" i="28"/>
  <c r="R81" i="28"/>
  <c r="M81" i="28"/>
  <c r="D81" i="28"/>
  <c r="Z81" i="28" s="1"/>
  <c r="V81" i="28"/>
  <c r="R80" i="28"/>
  <c r="M80" i="28"/>
  <c r="D80" i="28"/>
  <c r="Z80" i="28" s="1"/>
  <c r="V80" i="28"/>
  <c r="R79" i="28"/>
  <c r="M79" i="28"/>
  <c r="D79" i="28"/>
  <c r="Z79" i="28" s="1"/>
  <c r="V79" i="28"/>
  <c r="R78" i="28"/>
  <c r="M78" i="28"/>
  <c r="D78" i="28"/>
  <c r="Z78" i="28" s="1"/>
  <c r="V78" i="28"/>
  <c r="R77" i="28"/>
  <c r="M77" i="28"/>
  <c r="D77" i="28"/>
  <c r="Z77" i="28" s="1"/>
  <c r="V77" i="28"/>
  <c r="R76" i="28"/>
  <c r="M76" i="28"/>
  <c r="D76" i="28"/>
  <c r="Z76" i="28" s="1"/>
  <c r="V76" i="28"/>
  <c r="R75" i="28"/>
  <c r="M75" i="28"/>
  <c r="D75" i="28"/>
  <c r="Z75" i="28" s="1"/>
  <c r="V75" i="28"/>
  <c r="R74" i="28"/>
  <c r="M74" i="28"/>
  <c r="D74" i="28"/>
  <c r="Z74" i="28" s="1"/>
  <c r="V74" i="28"/>
  <c r="R73" i="28"/>
  <c r="M73" i="28"/>
  <c r="D73" i="28"/>
  <c r="Z73" i="28" s="1"/>
  <c r="V73" i="28"/>
  <c r="R72" i="28"/>
  <c r="M72" i="28"/>
  <c r="D72" i="28"/>
  <c r="Z72" i="28" s="1"/>
  <c r="V72" i="28"/>
  <c r="R71" i="28"/>
  <c r="M71" i="28"/>
  <c r="D71" i="28"/>
  <c r="Z71" i="28" s="1"/>
  <c r="V71" i="28"/>
  <c r="R70" i="28"/>
  <c r="M70" i="28"/>
  <c r="D70" i="28"/>
  <c r="Z70" i="28" s="1"/>
  <c r="V70" i="28"/>
  <c r="R69" i="28"/>
  <c r="M69" i="28"/>
  <c r="D69" i="28"/>
  <c r="Z69" i="28" s="1"/>
  <c r="V69" i="28"/>
  <c r="R68" i="28"/>
  <c r="M68" i="28"/>
  <c r="D68" i="28"/>
  <c r="Z68" i="28" s="1"/>
  <c r="V68" i="28"/>
  <c r="R67" i="28"/>
  <c r="M67" i="28"/>
  <c r="D67" i="28"/>
  <c r="Z67" i="28" s="1"/>
  <c r="V67" i="28"/>
  <c r="R66" i="28"/>
  <c r="M66" i="28"/>
  <c r="D66" i="28"/>
  <c r="Z66" i="28" s="1"/>
  <c r="V66" i="28"/>
  <c r="R65" i="28"/>
  <c r="M65" i="28"/>
  <c r="D65" i="28"/>
  <c r="Z65" i="28" s="1"/>
  <c r="V65" i="28"/>
  <c r="R64" i="28"/>
  <c r="M64" i="28"/>
  <c r="D64" i="28"/>
  <c r="Z64" i="28" s="1"/>
  <c r="V64" i="28"/>
  <c r="R63" i="28"/>
  <c r="M63" i="28"/>
  <c r="D63" i="28"/>
  <c r="Z63" i="28" s="1"/>
  <c r="V63" i="28"/>
  <c r="R62" i="28"/>
  <c r="M62" i="28"/>
  <c r="D62" i="28"/>
  <c r="Z62" i="28" s="1"/>
  <c r="V62" i="28"/>
  <c r="R61" i="28"/>
  <c r="M61" i="28"/>
  <c r="D61" i="28"/>
  <c r="Z61" i="28" s="1"/>
  <c r="V61" i="28"/>
  <c r="R60" i="28"/>
  <c r="M60" i="28"/>
  <c r="D60" i="28"/>
  <c r="Z60" i="28" s="1"/>
  <c r="V60" i="28"/>
  <c r="R59" i="28"/>
  <c r="M59" i="28"/>
  <c r="D59" i="28"/>
  <c r="Z59" i="28" s="1"/>
  <c r="V59" i="28"/>
  <c r="R58" i="28"/>
  <c r="M58" i="28"/>
  <c r="D58" i="28"/>
  <c r="Z58" i="28" s="1"/>
  <c r="V58" i="28"/>
  <c r="R57" i="28"/>
  <c r="M57" i="28"/>
  <c r="D57" i="28"/>
  <c r="Z57" i="28" s="1"/>
  <c r="V57" i="28"/>
  <c r="R56" i="28"/>
  <c r="M56" i="28"/>
  <c r="D56" i="28"/>
  <c r="Z56" i="28" s="1"/>
  <c r="V56" i="28"/>
  <c r="R55" i="28"/>
  <c r="M55" i="28"/>
  <c r="D55" i="28"/>
  <c r="Z55" i="28" s="1"/>
  <c r="V55" i="28"/>
  <c r="R54" i="28"/>
  <c r="M54" i="28"/>
  <c r="D54" i="28"/>
  <c r="Z54" i="28" s="1"/>
  <c r="V54" i="28"/>
  <c r="R53" i="28"/>
  <c r="M53" i="28"/>
  <c r="D53" i="28"/>
  <c r="Z53" i="28" s="1"/>
  <c r="V53" i="28"/>
  <c r="R52" i="28"/>
  <c r="M52" i="28"/>
  <c r="D52" i="28"/>
  <c r="Z52" i="28" s="1"/>
  <c r="V52" i="28"/>
  <c r="R51" i="28"/>
  <c r="M51" i="28"/>
  <c r="D51" i="28"/>
  <c r="Z51" i="28" s="1"/>
  <c r="V51" i="28"/>
  <c r="R50" i="28"/>
  <c r="M50" i="28"/>
  <c r="D50" i="28"/>
  <c r="Z50" i="28" s="1"/>
  <c r="V50" i="28"/>
  <c r="R49" i="28"/>
  <c r="M49" i="28"/>
  <c r="D49" i="28"/>
  <c r="Z49" i="28" s="1"/>
  <c r="V49" i="28"/>
  <c r="R48" i="28"/>
  <c r="M48" i="28"/>
  <c r="D48" i="28"/>
  <c r="Z48" i="28" s="1"/>
  <c r="V48" i="28"/>
  <c r="R47" i="28"/>
  <c r="M47" i="28"/>
  <c r="D47" i="28"/>
  <c r="Z47" i="28" s="1"/>
  <c r="V47" i="28"/>
  <c r="R46" i="28"/>
  <c r="M46" i="28"/>
  <c r="D46" i="28"/>
  <c r="Z46" i="28" s="1"/>
  <c r="V46" i="28"/>
  <c r="R45" i="28"/>
  <c r="M45" i="28"/>
  <c r="D45" i="28"/>
  <c r="Z45" i="28" s="1"/>
  <c r="V45" i="28"/>
  <c r="R44" i="28"/>
  <c r="M44" i="28"/>
  <c r="D44" i="28"/>
  <c r="Z44" i="28" s="1"/>
  <c r="V44" i="28"/>
  <c r="R43" i="28"/>
  <c r="M43" i="28"/>
  <c r="D43" i="28"/>
  <c r="Z43" i="28" s="1"/>
  <c r="V43" i="28"/>
  <c r="R42" i="28"/>
  <c r="M42" i="28"/>
  <c r="D42" i="28"/>
  <c r="Z42" i="28" s="1"/>
  <c r="V42" i="28"/>
  <c r="R41" i="28"/>
  <c r="M41" i="28"/>
  <c r="D41" i="28"/>
  <c r="Z41" i="28" s="1"/>
  <c r="V41" i="28"/>
  <c r="R40" i="28"/>
  <c r="M40" i="28"/>
  <c r="D40" i="28"/>
  <c r="Z40" i="28" s="1"/>
  <c r="V40" i="28"/>
  <c r="R39" i="28"/>
  <c r="M39" i="28"/>
  <c r="D39" i="28"/>
  <c r="Z39" i="28" s="1"/>
  <c r="V39" i="28"/>
  <c r="R38" i="28"/>
  <c r="M38" i="28"/>
  <c r="D38" i="28"/>
  <c r="Z38" i="28" s="1"/>
  <c r="V38" i="28"/>
  <c r="R37" i="28"/>
  <c r="M37" i="28"/>
  <c r="D37" i="28"/>
  <c r="Z37" i="28" s="1"/>
  <c r="V37" i="28"/>
  <c r="R36" i="28"/>
  <c r="M36" i="28"/>
  <c r="D36" i="28"/>
  <c r="Z36" i="28" s="1"/>
  <c r="V36" i="28"/>
  <c r="R35" i="28"/>
  <c r="M35" i="28"/>
  <c r="D35" i="28"/>
  <c r="Z35" i="28" s="1"/>
  <c r="V35" i="28"/>
  <c r="R34" i="28"/>
  <c r="M34" i="28"/>
  <c r="D34" i="28"/>
  <c r="Z34" i="28" s="1"/>
  <c r="V34" i="28"/>
  <c r="R33" i="28"/>
  <c r="M33" i="28"/>
  <c r="D33" i="28"/>
  <c r="Z33" i="28" s="1"/>
  <c r="V33" i="28"/>
  <c r="R32" i="28"/>
  <c r="M32" i="28"/>
  <c r="D32" i="28"/>
  <c r="Z32" i="28" s="1"/>
  <c r="V32" i="28"/>
  <c r="R31" i="28"/>
  <c r="M31" i="28"/>
  <c r="D31" i="28"/>
  <c r="Z31" i="28" s="1"/>
  <c r="V31" i="28"/>
  <c r="R30" i="28"/>
  <c r="M30" i="28"/>
  <c r="D30" i="28"/>
  <c r="Z30" i="28" s="1"/>
  <c r="V30" i="28"/>
  <c r="R29" i="28"/>
  <c r="M29" i="28"/>
  <c r="D29" i="28"/>
  <c r="Z29" i="28" s="1"/>
  <c r="V29" i="28"/>
  <c r="R28" i="28"/>
  <c r="M28" i="28"/>
  <c r="D28" i="28"/>
  <c r="Z28" i="28" s="1"/>
  <c r="V28" i="28"/>
  <c r="R27" i="28"/>
  <c r="M27" i="28"/>
  <c r="D27" i="28"/>
  <c r="Z27" i="28" s="1"/>
  <c r="V27" i="28"/>
  <c r="R26" i="28"/>
  <c r="M26" i="28"/>
  <c r="D26" i="28"/>
  <c r="Z26" i="28" s="1"/>
  <c r="V26" i="28"/>
  <c r="R25" i="28"/>
  <c r="M25" i="28"/>
  <c r="D25" i="28"/>
  <c r="Z25" i="28" s="1"/>
  <c r="V25" i="28"/>
  <c r="R24" i="28"/>
  <c r="M24" i="28"/>
  <c r="D24" i="28"/>
  <c r="Z24" i="28" s="1"/>
  <c r="V24" i="28"/>
  <c r="R23" i="28"/>
  <c r="M23" i="28"/>
  <c r="D23" i="28"/>
  <c r="Z23" i="28" s="1"/>
  <c r="V23" i="28"/>
  <c r="R22" i="28"/>
  <c r="M22" i="28"/>
  <c r="D22" i="28"/>
  <c r="Z22" i="28" s="1"/>
  <c r="V22" i="28"/>
  <c r="R21" i="28"/>
  <c r="M21" i="28"/>
  <c r="D21" i="28"/>
  <c r="Z21" i="28" s="1"/>
  <c r="V21" i="28"/>
  <c r="R20" i="28"/>
  <c r="M20" i="28"/>
  <c r="D20" i="28"/>
  <c r="Z20" i="28" s="1"/>
  <c r="V20" i="28"/>
  <c r="R19" i="28"/>
  <c r="M19" i="28"/>
  <c r="D19" i="28"/>
  <c r="Z19" i="28" s="1"/>
  <c r="V19" i="28"/>
  <c r="R18" i="28"/>
  <c r="M18" i="28"/>
  <c r="D18" i="28"/>
  <c r="Z18" i="28" s="1"/>
  <c r="V18" i="28"/>
  <c r="R17" i="28"/>
  <c r="M17" i="28"/>
  <c r="D17" i="28"/>
  <c r="Z17" i="28" s="1"/>
  <c r="V17" i="28"/>
  <c r="R16" i="28"/>
  <c r="M16" i="28"/>
  <c r="D16" i="28"/>
  <c r="Z16" i="28" s="1"/>
  <c r="V16" i="28"/>
  <c r="R15" i="28"/>
  <c r="M15" i="28"/>
  <c r="D15" i="28"/>
  <c r="Z15" i="28" s="1"/>
  <c r="V15" i="28"/>
  <c r="R14" i="28"/>
  <c r="M14" i="28"/>
  <c r="D14" i="28"/>
  <c r="Z14" i="28" s="1"/>
  <c r="V14" i="28"/>
  <c r="R13" i="28"/>
  <c r="M13" i="28"/>
  <c r="D13" i="28"/>
  <c r="Z13" i="28" s="1"/>
  <c r="V13" i="28"/>
  <c r="R12" i="28"/>
  <c r="M12" i="28"/>
  <c r="D12" i="28"/>
  <c r="Z12" i="28" s="1"/>
  <c r="V12" i="28"/>
  <c r="R11" i="28"/>
  <c r="M11" i="28"/>
  <c r="D11" i="28"/>
  <c r="Z11" i="28" s="1"/>
  <c r="V11" i="28"/>
  <c r="R10" i="28"/>
  <c r="M10" i="28"/>
  <c r="D10" i="28"/>
  <c r="Z10" i="28" s="1"/>
  <c r="V10" i="28"/>
  <c r="R9" i="28"/>
  <c r="M9" i="28"/>
  <c r="D9" i="28"/>
  <c r="Z9" i="28" s="1"/>
  <c r="V9" i="28"/>
  <c r="R8" i="28"/>
  <c r="M8" i="28"/>
  <c r="D8" i="28"/>
  <c r="Z8" i="28" s="1"/>
  <c r="V8" i="28"/>
  <c r="R7" i="28"/>
  <c r="M7" i="28"/>
  <c r="F7" i="28"/>
  <c r="D7" i="28"/>
  <c r="W6" i="28"/>
  <c r="V6" i="28"/>
  <c r="U6" i="28"/>
  <c r="R6" i="28"/>
  <c r="E1" i="28"/>
  <c r="E2" i="16"/>
  <c r="F2" i="16"/>
  <c r="H2" i="16"/>
  <c r="J2" i="16"/>
  <c r="L2" i="16"/>
  <c r="AT1" i="23"/>
  <c r="AF548" i="23" s="1"/>
  <c r="AH11" i="23"/>
  <c r="AH12" i="23"/>
  <c r="AH13" i="23"/>
  <c r="AH14" i="23"/>
  <c r="AH15" i="23"/>
  <c r="AH16" i="23"/>
  <c r="AH17" i="23"/>
  <c r="AH18" i="23"/>
  <c r="AH19" i="23"/>
  <c r="AH20" i="23"/>
  <c r="AH21" i="23"/>
  <c r="AH22" i="23"/>
  <c r="AH23" i="23"/>
  <c r="AH24" i="23"/>
  <c r="AH25" i="23"/>
  <c r="AH26" i="23"/>
  <c r="AH27" i="23"/>
  <c r="AH28" i="23"/>
  <c r="AH29" i="23"/>
  <c r="AH30" i="23"/>
  <c r="AH31" i="23"/>
  <c r="AH32" i="23"/>
  <c r="AH33" i="23"/>
  <c r="AH34" i="23"/>
  <c r="AH35" i="23"/>
  <c r="AH36" i="23"/>
  <c r="AH37" i="23"/>
  <c r="AH38" i="23"/>
  <c r="AH39" i="23"/>
  <c r="AH40" i="23"/>
  <c r="AH41" i="23"/>
  <c r="AH42" i="23"/>
  <c r="AH43" i="23"/>
  <c r="AH44" i="23"/>
  <c r="AH45" i="23"/>
  <c r="AH46" i="23"/>
  <c r="AH47" i="23"/>
  <c r="AH48" i="23"/>
  <c r="AH49" i="23"/>
  <c r="AH50" i="23"/>
  <c r="AH51" i="23"/>
  <c r="AH52" i="23"/>
  <c r="AH53" i="23"/>
  <c r="AH54" i="23"/>
  <c r="AH55" i="23"/>
  <c r="AH56" i="23"/>
  <c r="AH57" i="23"/>
  <c r="AH58" i="23"/>
  <c r="AH59" i="23"/>
  <c r="AH60" i="23"/>
  <c r="AH61" i="23"/>
  <c r="AH62" i="23"/>
  <c r="AH63" i="23"/>
  <c r="AH64" i="23"/>
  <c r="AH65" i="23"/>
  <c r="AH66" i="23"/>
  <c r="AH67" i="23"/>
  <c r="AH68" i="23"/>
  <c r="AH69" i="23"/>
  <c r="AH70" i="23"/>
  <c r="AH71" i="23"/>
  <c r="AH72" i="23"/>
  <c r="AH73" i="23"/>
  <c r="AH74" i="23"/>
  <c r="AH75" i="23"/>
  <c r="AH76" i="23"/>
  <c r="AH77" i="23"/>
  <c r="AH78" i="23"/>
  <c r="AH79" i="23"/>
  <c r="AH80" i="23"/>
  <c r="AH81" i="23"/>
  <c r="AH82" i="23"/>
  <c r="AH83" i="23"/>
  <c r="AH84" i="23"/>
  <c r="AH85" i="23"/>
  <c r="AH86" i="23"/>
  <c r="AH87" i="23"/>
  <c r="AH88" i="23"/>
  <c r="AH89" i="23"/>
  <c r="AH90" i="23"/>
  <c r="AH91" i="23"/>
  <c r="AH92" i="23"/>
  <c r="AH93" i="23"/>
  <c r="AH94" i="23"/>
  <c r="AH95" i="23"/>
  <c r="AH96" i="23"/>
  <c r="AH97" i="23"/>
  <c r="AH98" i="23"/>
  <c r="AH99" i="23"/>
  <c r="AH100" i="23"/>
  <c r="AH101" i="23"/>
  <c r="AH102" i="23"/>
  <c r="AH103" i="23"/>
  <c r="AH104" i="23"/>
  <c r="AH105" i="23"/>
  <c r="AH106" i="23"/>
  <c r="AH107" i="23"/>
  <c r="AH108" i="23"/>
  <c r="AH109" i="23"/>
  <c r="AH110" i="23"/>
  <c r="AH111" i="23"/>
  <c r="AH112" i="23"/>
  <c r="AH113" i="23"/>
  <c r="AH114" i="23"/>
  <c r="AH115" i="23"/>
  <c r="AH116" i="23"/>
  <c r="AH117" i="23"/>
  <c r="AH118" i="23"/>
  <c r="AH119" i="23"/>
  <c r="AH120" i="23"/>
  <c r="AH121" i="23"/>
  <c r="AH122" i="23"/>
  <c r="AH123" i="23"/>
  <c r="AH124" i="23"/>
  <c r="AH125" i="23"/>
  <c r="AH126" i="23"/>
  <c r="AH127" i="23"/>
  <c r="AH128" i="23"/>
  <c r="AH129" i="23"/>
  <c r="AH130" i="23"/>
  <c r="AH131" i="23"/>
  <c r="AH132" i="23"/>
  <c r="AH133" i="23"/>
  <c r="AH134" i="23"/>
  <c r="AH135" i="23"/>
  <c r="AH136" i="23"/>
  <c r="AH137" i="23"/>
  <c r="AH138" i="23"/>
  <c r="AH139" i="23"/>
  <c r="AH140" i="23"/>
  <c r="AH141" i="23"/>
  <c r="AH142" i="23"/>
  <c r="AH143" i="23"/>
  <c r="AH144" i="23"/>
  <c r="AH145" i="23"/>
  <c r="AH146" i="23"/>
  <c r="AH147" i="23"/>
  <c r="AH148" i="23"/>
  <c r="AH149" i="23"/>
  <c r="AH150" i="23"/>
  <c r="AH151" i="23"/>
  <c r="AH152" i="23"/>
  <c r="AH153" i="23"/>
  <c r="AH154" i="23"/>
  <c r="AH155" i="23"/>
  <c r="AH156" i="23"/>
  <c r="AH157" i="23"/>
  <c r="AH158" i="23"/>
  <c r="AH159" i="23"/>
  <c r="AH160" i="23"/>
  <c r="AH161" i="23"/>
  <c r="AH162" i="23"/>
  <c r="AH163" i="23"/>
  <c r="AH164" i="23"/>
  <c r="AH165" i="23"/>
  <c r="AH166" i="23"/>
  <c r="AH167" i="23"/>
  <c r="AH168" i="23"/>
  <c r="AH169" i="23"/>
  <c r="AH170" i="23"/>
  <c r="AH171" i="23"/>
  <c r="AH172" i="23"/>
  <c r="AH173" i="23"/>
  <c r="AH174" i="23"/>
  <c r="AH175" i="23"/>
  <c r="AH176" i="23"/>
  <c r="AH177" i="23"/>
  <c r="AH178" i="23"/>
  <c r="AH179" i="23"/>
  <c r="AH180" i="23"/>
  <c r="AH181" i="23"/>
  <c r="AH182" i="23"/>
  <c r="AH183" i="23"/>
  <c r="AH184" i="23"/>
  <c r="AH185" i="23"/>
  <c r="AH186" i="23"/>
  <c r="AH187" i="23"/>
  <c r="AH188" i="23"/>
  <c r="AH189" i="23"/>
  <c r="AH190" i="23"/>
  <c r="AH191" i="23"/>
  <c r="AH192" i="23"/>
  <c r="AH193" i="23"/>
  <c r="AH194" i="23"/>
  <c r="AH195" i="23"/>
  <c r="AH196" i="23"/>
  <c r="AH197" i="23"/>
  <c r="AH198" i="23"/>
  <c r="AH199" i="23"/>
  <c r="AH200" i="23"/>
  <c r="AH201" i="23"/>
  <c r="AH202" i="23"/>
  <c r="AH203" i="23"/>
  <c r="AH204" i="23"/>
  <c r="AH205" i="23"/>
  <c r="AH206" i="23"/>
  <c r="AH207" i="23"/>
  <c r="AH208" i="23"/>
  <c r="AH209" i="23"/>
  <c r="AH210" i="23"/>
  <c r="AH211" i="23"/>
  <c r="AH212" i="23"/>
  <c r="AH213" i="23"/>
  <c r="AH214" i="23"/>
  <c r="AH215" i="23"/>
  <c r="AH216" i="23"/>
  <c r="AH217" i="23"/>
  <c r="AH218" i="23"/>
  <c r="AH219" i="23"/>
  <c r="AH220" i="23"/>
  <c r="AH221" i="23"/>
  <c r="AH222" i="23"/>
  <c r="AH223" i="23"/>
  <c r="AH224" i="23"/>
  <c r="AH225" i="23"/>
  <c r="AH226" i="23"/>
  <c r="AH227" i="23"/>
  <c r="AH228" i="23"/>
  <c r="AH229" i="23"/>
  <c r="AH230" i="23"/>
  <c r="AH231" i="23"/>
  <c r="AH232" i="23"/>
  <c r="AH233" i="23"/>
  <c r="AH234" i="23"/>
  <c r="AH235" i="23"/>
  <c r="AH236" i="23"/>
  <c r="AH237" i="23"/>
  <c r="AH238" i="23"/>
  <c r="AH239" i="23"/>
  <c r="AH240" i="23"/>
  <c r="AH241" i="23"/>
  <c r="AH242" i="23"/>
  <c r="AH243" i="23"/>
  <c r="AH244" i="23"/>
  <c r="AH245" i="23"/>
  <c r="AH246" i="23"/>
  <c r="AH247" i="23"/>
  <c r="AH248" i="23"/>
  <c r="AH249" i="23"/>
  <c r="AH250" i="23"/>
  <c r="AH251" i="23"/>
  <c r="AH252" i="23"/>
  <c r="AH253" i="23"/>
  <c r="AH254" i="23"/>
  <c r="AH255" i="23"/>
  <c r="AH256" i="23"/>
  <c r="AH257" i="23"/>
  <c r="AH258" i="23"/>
  <c r="AH259" i="23"/>
  <c r="AH260" i="23"/>
  <c r="AH261" i="23"/>
  <c r="AH262" i="23"/>
  <c r="AH263" i="23"/>
  <c r="AH264" i="23"/>
  <c r="AH265" i="23"/>
  <c r="AH266" i="23"/>
  <c r="AH267" i="23"/>
  <c r="AH268" i="23"/>
  <c r="AH269" i="23"/>
  <c r="AH270" i="23"/>
  <c r="AH271" i="23"/>
  <c r="AH272" i="23"/>
  <c r="AH273" i="23"/>
  <c r="AH274" i="23"/>
  <c r="AH275" i="23"/>
  <c r="AH276" i="23"/>
  <c r="AH277" i="23"/>
  <c r="AH278" i="23"/>
  <c r="AH279" i="23"/>
  <c r="AH280" i="23"/>
  <c r="AH281" i="23"/>
  <c r="AH282" i="23"/>
  <c r="AH283" i="23"/>
  <c r="AH284" i="23"/>
  <c r="AH285" i="23"/>
  <c r="AH286" i="23"/>
  <c r="AH287" i="23"/>
  <c r="AH288" i="23"/>
  <c r="AH289" i="23"/>
  <c r="AH290" i="23"/>
  <c r="AH291" i="23"/>
  <c r="AH292" i="23"/>
  <c r="AH293" i="23"/>
  <c r="AH294" i="23"/>
  <c r="AH295" i="23"/>
  <c r="AH296" i="23"/>
  <c r="AH297" i="23"/>
  <c r="AH298" i="23"/>
  <c r="AH299" i="23"/>
  <c r="AH300" i="23"/>
  <c r="AH301" i="23"/>
  <c r="AH302" i="23"/>
  <c r="AH303" i="23"/>
  <c r="AH304" i="23"/>
  <c r="AH305" i="23"/>
  <c r="AH306" i="23"/>
  <c r="AH307" i="23"/>
  <c r="AH308" i="23"/>
  <c r="AH309" i="23"/>
  <c r="AH310" i="23"/>
  <c r="AH311" i="23"/>
  <c r="AH312" i="23"/>
  <c r="AH313" i="23"/>
  <c r="AH314" i="23"/>
  <c r="AH315" i="23"/>
  <c r="AH316" i="23"/>
  <c r="AH317" i="23"/>
  <c r="AH318" i="23"/>
  <c r="AH319" i="23"/>
  <c r="AH320" i="23"/>
  <c r="AH321" i="23"/>
  <c r="AH322" i="23"/>
  <c r="AH323" i="23"/>
  <c r="AH324" i="23"/>
  <c r="AH325" i="23"/>
  <c r="AH326" i="23"/>
  <c r="AH327" i="23"/>
  <c r="AH328" i="23"/>
  <c r="AH329" i="23"/>
  <c r="AH330" i="23"/>
  <c r="AH331" i="23"/>
  <c r="AH332" i="23"/>
  <c r="AH333" i="23"/>
  <c r="AH334" i="23"/>
  <c r="AH335" i="23"/>
  <c r="AH336" i="23"/>
  <c r="AH337" i="23"/>
  <c r="AH338" i="23"/>
  <c r="AH339" i="23"/>
  <c r="AH340" i="23"/>
  <c r="AH341" i="23"/>
  <c r="AH342" i="23"/>
  <c r="AH343" i="23"/>
  <c r="AH344" i="23"/>
  <c r="AH345" i="23"/>
  <c r="AH346" i="23"/>
  <c r="AH347" i="23"/>
  <c r="AH348" i="23"/>
  <c r="AH349" i="23"/>
  <c r="AH350" i="23"/>
  <c r="AH351" i="23"/>
  <c r="AH352" i="23"/>
  <c r="AH353" i="23"/>
  <c r="AH354" i="23"/>
  <c r="AH355" i="23"/>
  <c r="AH356" i="23"/>
  <c r="AH357" i="23"/>
  <c r="AH358" i="23"/>
  <c r="AH359" i="23"/>
  <c r="AH360" i="23"/>
  <c r="AH361" i="23"/>
  <c r="AH362" i="23"/>
  <c r="AH363" i="23"/>
  <c r="AH364" i="23"/>
  <c r="AH365" i="23"/>
  <c r="AH366" i="23"/>
  <c r="AH367" i="23"/>
  <c r="AH368" i="23"/>
  <c r="AH369" i="23"/>
  <c r="AH370" i="23"/>
  <c r="AH371" i="23"/>
  <c r="AH372" i="23"/>
  <c r="AH373" i="23"/>
  <c r="AH374" i="23"/>
  <c r="AH375" i="23"/>
  <c r="AH376" i="23"/>
  <c r="AH377" i="23"/>
  <c r="AH378" i="23"/>
  <c r="AH379" i="23"/>
  <c r="AH380" i="23"/>
  <c r="AH381" i="23"/>
  <c r="AH382" i="23"/>
  <c r="AH383" i="23"/>
  <c r="AH384" i="23"/>
  <c r="AH385" i="23"/>
  <c r="AH386" i="23"/>
  <c r="AH387" i="23"/>
  <c r="AH388" i="23"/>
  <c r="AH389" i="23"/>
  <c r="AH390" i="23"/>
  <c r="AH391" i="23"/>
  <c r="AH392" i="23"/>
  <c r="AH393" i="23"/>
  <c r="AH394" i="23"/>
  <c r="AH395" i="23"/>
  <c r="AH396" i="23"/>
  <c r="AH397" i="23"/>
  <c r="AH398" i="23"/>
  <c r="AH399" i="23"/>
  <c r="AH400" i="23"/>
  <c r="AH401" i="23"/>
  <c r="AH402" i="23"/>
  <c r="AH403" i="23"/>
  <c r="AH404" i="23"/>
  <c r="AH405" i="23"/>
  <c r="AH406" i="23"/>
  <c r="AH407" i="23"/>
  <c r="AH408" i="23"/>
  <c r="AH409" i="23"/>
  <c r="AH410" i="23"/>
  <c r="AH411" i="23"/>
  <c r="AH412" i="23"/>
  <c r="AH413" i="23"/>
  <c r="AH414" i="23"/>
  <c r="AH415" i="23"/>
  <c r="AH416" i="23"/>
  <c r="AH417" i="23"/>
  <c r="AH418" i="23"/>
  <c r="AH419" i="23"/>
  <c r="AH420" i="23"/>
  <c r="AH421" i="23"/>
  <c r="AH422" i="23"/>
  <c r="AH423" i="23"/>
  <c r="AH424" i="23"/>
  <c r="AH425" i="23"/>
  <c r="AH426" i="23"/>
  <c r="AH427" i="23"/>
  <c r="AH428" i="23"/>
  <c r="AH429" i="23"/>
  <c r="AH430" i="23"/>
  <c r="AH431" i="23"/>
  <c r="AH432" i="23"/>
  <c r="AH433" i="23"/>
  <c r="AH434" i="23"/>
  <c r="AH435" i="23"/>
  <c r="AH436" i="23"/>
  <c r="AH437" i="23"/>
  <c r="AH438" i="23"/>
  <c r="AH439" i="23"/>
  <c r="AH440" i="23"/>
  <c r="AH441" i="23"/>
  <c r="AH442" i="23"/>
  <c r="AH443" i="23"/>
  <c r="AH444" i="23"/>
  <c r="AH445" i="23"/>
  <c r="AH446" i="23"/>
  <c r="AH447" i="23"/>
  <c r="AH448" i="23"/>
  <c r="AH449" i="23"/>
  <c r="AH450" i="23"/>
  <c r="AH451" i="23"/>
  <c r="AH452" i="23"/>
  <c r="AH453" i="23"/>
  <c r="AH454" i="23"/>
  <c r="AH455" i="23"/>
  <c r="AH456" i="23"/>
  <c r="AH457" i="23"/>
  <c r="AH458" i="23"/>
  <c r="AH459" i="23"/>
  <c r="AH460" i="23"/>
  <c r="AH461" i="23"/>
  <c r="AH462" i="23"/>
  <c r="AH463" i="23"/>
  <c r="AH464" i="23"/>
  <c r="AH465" i="23"/>
  <c r="AH466" i="23"/>
  <c r="AH467" i="23"/>
  <c r="AH468" i="23"/>
  <c r="AH469" i="23"/>
  <c r="AH470" i="23"/>
  <c r="AH471" i="23"/>
  <c r="AH472" i="23"/>
  <c r="AH473" i="23"/>
  <c r="AH474" i="23"/>
  <c r="AH475" i="23"/>
  <c r="AH476" i="23"/>
  <c r="AH477" i="23"/>
  <c r="AH478" i="23"/>
  <c r="AH479" i="23"/>
  <c r="AH480" i="23"/>
  <c r="AH481" i="23"/>
  <c r="AH482" i="23"/>
  <c r="AH483" i="23"/>
  <c r="AH484" i="23"/>
  <c r="AH485" i="23"/>
  <c r="AH486" i="23"/>
  <c r="AH487" i="23"/>
  <c r="AH488" i="23"/>
  <c r="AH489" i="23"/>
  <c r="AH490" i="23"/>
  <c r="AH491" i="23"/>
  <c r="AH492" i="23"/>
  <c r="AH493" i="23"/>
  <c r="AH494" i="23"/>
  <c r="AH495" i="23"/>
  <c r="AH496" i="23"/>
  <c r="AH497" i="23"/>
  <c r="AH498" i="23"/>
  <c r="AH499" i="23"/>
  <c r="AH500" i="23"/>
  <c r="AH501" i="23"/>
  <c r="AH502" i="23"/>
  <c r="AH503" i="23"/>
  <c r="AH504" i="23"/>
  <c r="AH505" i="23"/>
  <c r="AH506" i="23"/>
  <c r="AH507" i="23"/>
  <c r="AH508" i="23"/>
  <c r="AH509" i="23"/>
  <c r="AH510" i="23"/>
  <c r="AH511" i="23"/>
  <c r="AH512" i="23"/>
  <c r="AH513" i="23"/>
  <c r="AH514" i="23"/>
  <c r="AH515" i="23"/>
  <c r="AH516" i="23"/>
  <c r="AH517" i="23"/>
  <c r="AH518" i="23"/>
  <c r="AH519" i="23"/>
  <c r="AH520" i="23"/>
  <c r="AH521" i="23"/>
  <c r="AH522" i="23"/>
  <c r="AH523" i="23"/>
  <c r="AH524" i="23"/>
  <c r="AH525" i="23"/>
  <c r="AH526" i="23"/>
  <c r="AH527" i="23"/>
  <c r="AH528" i="23"/>
  <c r="AH529" i="23"/>
  <c r="AH530" i="23"/>
  <c r="AH531" i="23"/>
  <c r="AH532" i="23"/>
  <c r="AH533" i="23"/>
  <c r="AH534" i="23"/>
  <c r="AH535" i="23"/>
  <c r="AH536" i="23"/>
  <c r="AH537" i="23"/>
  <c r="AH538" i="23"/>
  <c r="AH539" i="23"/>
  <c r="AH540" i="23"/>
  <c r="AH541" i="23"/>
  <c r="AH542" i="23"/>
  <c r="AH543" i="23"/>
  <c r="AH544" i="23"/>
  <c r="AH545" i="23"/>
  <c r="AH546" i="23"/>
  <c r="AH547" i="23"/>
  <c r="AH548" i="23"/>
  <c r="AH549" i="23"/>
  <c r="AH550" i="23"/>
  <c r="AH551" i="23"/>
  <c r="AH552" i="23"/>
  <c r="AH553" i="23"/>
  <c r="AH554" i="23"/>
  <c r="AH555" i="23"/>
  <c r="AH556" i="23"/>
  <c r="AH557" i="23"/>
  <c r="AH558" i="23"/>
  <c r="AH559" i="23"/>
  <c r="AH560" i="23"/>
  <c r="AH561" i="23"/>
  <c r="AH562" i="23"/>
  <c r="AH563" i="23"/>
  <c r="AH564" i="23"/>
  <c r="AH565" i="23"/>
  <c r="AH566" i="23"/>
  <c r="AH567" i="23"/>
  <c r="AH568" i="23"/>
  <c r="AH569" i="23"/>
  <c r="AH570" i="23"/>
  <c r="AH571" i="23"/>
  <c r="AH572" i="23"/>
  <c r="AH573" i="23"/>
  <c r="AH574" i="23"/>
  <c r="AH575" i="23"/>
  <c r="AH576" i="23"/>
  <c r="AH577" i="23"/>
  <c r="AH578" i="23"/>
  <c r="AH579" i="23"/>
  <c r="AH580" i="23"/>
  <c r="AH581" i="23"/>
  <c r="AH582" i="23"/>
  <c r="AH583" i="23"/>
  <c r="AH584" i="23"/>
  <c r="AH585" i="23"/>
  <c r="AH586" i="23"/>
  <c r="AH587" i="23"/>
  <c r="AH588" i="23"/>
  <c r="AH589" i="23"/>
  <c r="AH590" i="23"/>
  <c r="AH591" i="23"/>
  <c r="AH592" i="23"/>
  <c r="AH593" i="23"/>
  <c r="AH594" i="23"/>
  <c r="AH595" i="23"/>
  <c r="AH596" i="23"/>
  <c r="AH597" i="23"/>
  <c r="AH598" i="23"/>
  <c r="AH599" i="23"/>
  <c r="AH600" i="23"/>
  <c r="AH601" i="23"/>
  <c r="AH602" i="23"/>
  <c r="AH603" i="23"/>
  <c r="AH604" i="23"/>
  <c r="AH605" i="23"/>
  <c r="AH606" i="23"/>
  <c r="AH607" i="23"/>
  <c r="AH608" i="23"/>
  <c r="AH609" i="23"/>
  <c r="AH610" i="23"/>
  <c r="AH611" i="23"/>
  <c r="AH612" i="23"/>
  <c r="AH613" i="23"/>
  <c r="AH614" i="23"/>
  <c r="AH615" i="23"/>
  <c r="AH616" i="23"/>
  <c r="AH617" i="23"/>
  <c r="AH618" i="23"/>
  <c r="AH619" i="23"/>
  <c r="AH620" i="23"/>
  <c r="AH621" i="23"/>
  <c r="AH622" i="23"/>
  <c r="AH623" i="23"/>
  <c r="AH624" i="23"/>
  <c r="AH625" i="23"/>
  <c r="AH626" i="23"/>
  <c r="AH627" i="23"/>
  <c r="AH628" i="23"/>
  <c r="AH629" i="23"/>
  <c r="AH630" i="23"/>
  <c r="AH631" i="23"/>
  <c r="AH632" i="23"/>
  <c r="AH633" i="23"/>
  <c r="AH634" i="23"/>
  <c r="AH635" i="23"/>
  <c r="AH636" i="23"/>
  <c r="AH637" i="23"/>
  <c r="AH638" i="23"/>
  <c r="AH639" i="23"/>
  <c r="AH640" i="23"/>
  <c r="AH641" i="23"/>
  <c r="AH642" i="23"/>
  <c r="AH643" i="23"/>
  <c r="AH644" i="23"/>
  <c r="AH645" i="23"/>
  <c r="AH646" i="23"/>
  <c r="AH647" i="23"/>
  <c r="AH648" i="23"/>
  <c r="AH649" i="23"/>
  <c r="AH650" i="23"/>
  <c r="AH651" i="23"/>
  <c r="AH652" i="23"/>
  <c r="AH653" i="23"/>
  <c r="AH654" i="23"/>
  <c r="AH655" i="23"/>
  <c r="AH656" i="23"/>
  <c r="AH657" i="23"/>
  <c r="AH658" i="23"/>
  <c r="AH659" i="23"/>
  <c r="AH660" i="23"/>
  <c r="AH661" i="23"/>
  <c r="AH662" i="23"/>
  <c r="AH663" i="23"/>
  <c r="AH664" i="23"/>
  <c r="AH665" i="23"/>
  <c r="AH666" i="23"/>
  <c r="AH667" i="23"/>
  <c r="AH668" i="23"/>
  <c r="AH669" i="23"/>
  <c r="AH670" i="23"/>
  <c r="AH671" i="23"/>
  <c r="AH672" i="23"/>
  <c r="AH673" i="23"/>
  <c r="AH674" i="23"/>
  <c r="AH675" i="23"/>
  <c r="AH676" i="23"/>
  <c r="AH677" i="23"/>
  <c r="AH678" i="23"/>
  <c r="AH679" i="23"/>
  <c r="AH680" i="23"/>
  <c r="AH681" i="23"/>
  <c r="AH682" i="23"/>
  <c r="AH683" i="23"/>
  <c r="AH684" i="23"/>
  <c r="AH685" i="23"/>
  <c r="AH686" i="23"/>
  <c r="AH687" i="23"/>
  <c r="AH688" i="23"/>
  <c r="AH689" i="23"/>
  <c r="AH690" i="23"/>
  <c r="AH691" i="23"/>
  <c r="AH692" i="23"/>
  <c r="AH693" i="23"/>
  <c r="AH694" i="23"/>
  <c r="AH695" i="23"/>
  <c r="AH696" i="23"/>
  <c r="AH697" i="23"/>
  <c r="AH698" i="23"/>
  <c r="AH699" i="23"/>
  <c r="AH700" i="23"/>
  <c r="AH701" i="23"/>
  <c r="AH702" i="23"/>
  <c r="AH703" i="23"/>
  <c r="AH704" i="23"/>
  <c r="AH705" i="23"/>
  <c r="AH706" i="23"/>
  <c r="AH707" i="23"/>
  <c r="AH708" i="23"/>
  <c r="AH709" i="23"/>
  <c r="AH710" i="23"/>
  <c r="AH711" i="23"/>
  <c r="AH712" i="23"/>
  <c r="AH713" i="23"/>
  <c r="AH714" i="23"/>
  <c r="AH715" i="23"/>
  <c r="AH716" i="23"/>
  <c r="AH717" i="23"/>
  <c r="AH718" i="23"/>
  <c r="AH719" i="23"/>
  <c r="AH720" i="23"/>
  <c r="AH721" i="23"/>
  <c r="AH722" i="23"/>
  <c r="AH723" i="23"/>
  <c r="AH724" i="23"/>
  <c r="AH725" i="23"/>
  <c r="AH726" i="23"/>
  <c r="AH727" i="23"/>
  <c r="AH728" i="23"/>
  <c r="AH729" i="23"/>
  <c r="AH730" i="23"/>
  <c r="AH731" i="23"/>
  <c r="AH732" i="23"/>
  <c r="AH733" i="23"/>
  <c r="AH734" i="23"/>
  <c r="AH735" i="23"/>
  <c r="AH736" i="23"/>
  <c r="AH737" i="23"/>
  <c r="AH738" i="23"/>
  <c r="AH739" i="23"/>
  <c r="AH740" i="23"/>
  <c r="AH741" i="23"/>
  <c r="AH742" i="23"/>
  <c r="AH743" i="23"/>
  <c r="AH744" i="23"/>
  <c r="AH745" i="23"/>
  <c r="AH746" i="23"/>
  <c r="AH747" i="23"/>
  <c r="AH748" i="23"/>
  <c r="AH749" i="23"/>
  <c r="AH750" i="23"/>
  <c r="AH751" i="23"/>
  <c r="AH752" i="23"/>
  <c r="AH753" i="23"/>
  <c r="AH754" i="23"/>
  <c r="AH755" i="23"/>
  <c r="AH756" i="23"/>
  <c r="AH757" i="23"/>
  <c r="AH758" i="23"/>
  <c r="AH759" i="23"/>
  <c r="AH760" i="23"/>
  <c r="AH761" i="23"/>
  <c r="AH762" i="23"/>
  <c r="AH763" i="23"/>
  <c r="AH764" i="23"/>
  <c r="AH765" i="23"/>
  <c r="AH766" i="23"/>
  <c r="AH767" i="23"/>
  <c r="AH768" i="23"/>
  <c r="AF66" i="23"/>
  <c r="AF446" i="23"/>
  <c r="AF664" i="23"/>
  <c r="AR664" i="23" s="1"/>
  <c r="AH4" i="23"/>
  <c r="AH5" i="23"/>
  <c r="AH6" i="23"/>
  <c r="AH7" i="23"/>
  <c r="AH8" i="23"/>
  <c r="AH9" i="23"/>
  <c r="AH10" i="23"/>
  <c r="AJ1" i="23"/>
  <c r="Q6" i="19"/>
  <c r="Q7" i="19"/>
  <c r="Q8" i="19"/>
  <c r="Q9" i="19"/>
  <c r="Q10" i="19"/>
  <c r="Q11" i="19"/>
  <c r="Q12" i="19"/>
  <c r="Q13" i="19"/>
  <c r="Q14" i="19"/>
  <c r="Q15" i="19"/>
  <c r="Q16" i="19"/>
  <c r="Q17" i="19"/>
  <c r="Q18" i="19"/>
  <c r="Q19" i="19"/>
  <c r="Q20" i="19"/>
  <c r="Q21" i="19"/>
  <c r="Q22" i="19"/>
  <c r="Q23" i="19"/>
  <c r="Q24" i="19"/>
  <c r="Q25" i="19"/>
  <c r="Q26" i="19"/>
  <c r="Q27" i="19"/>
  <c r="Q28" i="19"/>
  <c r="Q29" i="19"/>
  <c r="Q30" i="19"/>
  <c r="Q31" i="19"/>
  <c r="Q32" i="19"/>
  <c r="Q33" i="19"/>
  <c r="Q34" i="19"/>
  <c r="Q35" i="19"/>
  <c r="Q36" i="19"/>
  <c r="Q37" i="19"/>
  <c r="Q38" i="19"/>
  <c r="Q39" i="19"/>
  <c r="Q40" i="19"/>
  <c r="Q41" i="19"/>
  <c r="Q42" i="19"/>
  <c r="Q43" i="19"/>
  <c r="Q44" i="19"/>
  <c r="Q45" i="19"/>
  <c r="Q46" i="19"/>
  <c r="Q47" i="19"/>
  <c r="Q48" i="19"/>
  <c r="Q49" i="19"/>
  <c r="Q50" i="19"/>
  <c r="Q51" i="19"/>
  <c r="Q52" i="19"/>
  <c r="Q53" i="19"/>
  <c r="Q54" i="19"/>
  <c r="Q55" i="19"/>
  <c r="Q56" i="19"/>
  <c r="Q57" i="19"/>
  <c r="Q58" i="19"/>
  <c r="Q59" i="19"/>
  <c r="Q60" i="19"/>
  <c r="Q61" i="19"/>
  <c r="Q62" i="19"/>
  <c r="Q63" i="19"/>
  <c r="Q64" i="19"/>
  <c r="Q65" i="19"/>
  <c r="Q66" i="19"/>
  <c r="Q67" i="19"/>
  <c r="Q68" i="19"/>
  <c r="Q69" i="19"/>
  <c r="Q70" i="19"/>
  <c r="Q71" i="19"/>
  <c r="Q72" i="19"/>
  <c r="Q73" i="19"/>
  <c r="Q74" i="19"/>
  <c r="Q75" i="19"/>
  <c r="Q76" i="19"/>
  <c r="Q77" i="19"/>
  <c r="Q78" i="19"/>
  <c r="Q79" i="19"/>
  <c r="Q80" i="19"/>
  <c r="Q81" i="19"/>
  <c r="Q82" i="19"/>
  <c r="Q83" i="19"/>
  <c r="Q84" i="19"/>
  <c r="Q85" i="19"/>
  <c r="Q86" i="19"/>
  <c r="Q87" i="19"/>
  <c r="Q88" i="19"/>
  <c r="Q89" i="19"/>
  <c r="Q90" i="19"/>
  <c r="Q91" i="19"/>
  <c r="Q92" i="19"/>
  <c r="Q93" i="19"/>
  <c r="Q94" i="19"/>
  <c r="Q95" i="19"/>
  <c r="Q96" i="19"/>
  <c r="Q97" i="19"/>
  <c r="Q98" i="19"/>
  <c r="Q99" i="19"/>
  <c r="Q100" i="19"/>
  <c r="Q101" i="19"/>
  <c r="Q102" i="19"/>
  <c r="Q103" i="19"/>
  <c r="Q104" i="19"/>
  <c r="Q105" i="19"/>
  <c r="Q106" i="19"/>
  <c r="Q107" i="19"/>
  <c r="Q108" i="19"/>
  <c r="Q109" i="19"/>
  <c r="Q110" i="19"/>
  <c r="Q111" i="19"/>
  <c r="Q112" i="19"/>
  <c r="Q113" i="19"/>
  <c r="Q114" i="19"/>
  <c r="Q115" i="19"/>
  <c r="Q116" i="19"/>
  <c r="Q117" i="19"/>
  <c r="Q118" i="19"/>
  <c r="Q119" i="19"/>
  <c r="Q120" i="19"/>
  <c r="Q121" i="19"/>
  <c r="Q122" i="19"/>
  <c r="Q123" i="19"/>
  <c r="Q124" i="19"/>
  <c r="Q125" i="19"/>
  <c r="Q126" i="19"/>
  <c r="Q127" i="19"/>
  <c r="Q128" i="19"/>
  <c r="Q129" i="19"/>
  <c r="Q130" i="19"/>
  <c r="Q131" i="19"/>
  <c r="Q132" i="19"/>
  <c r="Q133" i="19"/>
  <c r="Q134" i="19"/>
  <c r="Q135" i="19"/>
  <c r="Q136" i="19"/>
  <c r="Q137" i="19"/>
  <c r="Q138" i="19"/>
  <c r="Q139" i="19"/>
  <c r="Q140" i="19"/>
  <c r="Q141" i="19"/>
  <c r="Q142" i="19"/>
  <c r="Q143" i="19"/>
  <c r="Q144" i="19"/>
  <c r="Q145" i="19"/>
  <c r="Q146" i="19"/>
  <c r="Q147" i="19"/>
  <c r="Q148" i="19"/>
  <c r="Q149" i="19"/>
  <c r="Q150" i="19"/>
  <c r="Q151" i="19"/>
  <c r="Q152" i="19"/>
  <c r="Q153" i="19"/>
  <c r="Q154" i="19"/>
  <c r="Q155" i="19"/>
  <c r="Q156" i="19"/>
  <c r="Q157" i="19"/>
  <c r="Q158" i="19"/>
  <c r="Q159" i="19"/>
  <c r="Q160" i="19"/>
  <c r="Q161" i="19"/>
  <c r="Q162" i="19"/>
  <c r="Q163" i="19"/>
  <c r="Q164" i="19"/>
  <c r="Q165" i="19"/>
  <c r="Q166" i="19"/>
  <c r="Q167" i="19"/>
  <c r="Q168" i="19"/>
  <c r="Q169" i="19"/>
  <c r="Q170" i="19"/>
  <c r="Q171" i="19"/>
  <c r="Q172" i="19"/>
  <c r="Q173" i="19"/>
  <c r="Q174" i="19"/>
  <c r="Q175" i="19"/>
  <c r="Q176" i="19"/>
  <c r="Q177" i="19"/>
  <c r="Q178" i="19"/>
  <c r="Q179" i="19"/>
  <c r="Q180" i="19"/>
  <c r="Q181" i="19"/>
  <c r="Q182" i="19"/>
  <c r="Q183" i="19"/>
  <c r="Q184" i="19"/>
  <c r="Q185" i="19"/>
  <c r="Q186" i="19"/>
  <c r="Q187" i="19"/>
  <c r="Q188" i="19"/>
  <c r="Q189" i="19"/>
  <c r="Q190" i="19"/>
  <c r="Q191" i="19"/>
  <c r="Q192" i="19"/>
  <c r="Q193" i="19"/>
  <c r="Q194" i="19"/>
  <c r="Q195" i="19"/>
  <c r="Q196" i="19"/>
  <c r="Q197" i="19"/>
  <c r="Q571" i="19"/>
  <c r="Q572" i="19"/>
  <c r="Q573" i="19"/>
  <c r="Q574" i="19"/>
  <c r="Q575" i="19"/>
  <c r="Q576" i="19"/>
  <c r="Q577" i="19"/>
  <c r="Q578" i="19"/>
  <c r="Q579" i="19"/>
  <c r="Q580" i="19"/>
  <c r="Q581" i="19"/>
  <c r="Q582" i="19"/>
  <c r="Q583" i="19"/>
  <c r="Q584" i="19"/>
  <c r="Q585" i="19"/>
  <c r="Q586" i="19"/>
  <c r="Q587" i="19"/>
  <c r="Q588" i="19"/>
  <c r="Q589" i="19"/>
  <c r="Q590" i="19"/>
  <c r="Q591" i="19"/>
  <c r="Q592" i="19"/>
  <c r="Q593" i="19"/>
  <c r="Q594" i="19"/>
  <c r="Q595" i="19"/>
  <c r="Q596" i="19"/>
  <c r="Q597" i="19"/>
  <c r="Q598" i="19"/>
  <c r="Q599" i="19"/>
  <c r="Q600" i="19"/>
  <c r="Q601" i="19"/>
  <c r="Q602" i="19"/>
  <c r="Q603" i="19"/>
  <c r="Q604" i="19"/>
  <c r="Q605" i="19"/>
  <c r="Q606" i="19"/>
  <c r="Q607" i="19"/>
  <c r="Q608" i="19"/>
  <c r="Q609" i="19"/>
  <c r="Q610" i="19"/>
  <c r="Q611" i="19"/>
  <c r="Q612" i="19"/>
  <c r="Q613" i="19"/>
  <c r="Q614" i="19"/>
  <c r="Q615" i="19"/>
  <c r="Q616" i="19"/>
  <c r="Q617" i="19"/>
  <c r="Q618" i="19"/>
  <c r="Q619" i="19"/>
  <c r="Q620" i="19"/>
  <c r="Q621" i="19"/>
  <c r="Q622" i="19"/>
  <c r="Q623" i="19"/>
  <c r="Q624" i="19"/>
  <c r="Q625" i="19"/>
  <c r="Q626" i="19"/>
  <c r="Q627" i="19"/>
  <c r="Q628" i="19"/>
  <c r="Q629" i="19"/>
  <c r="Q630" i="19"/>
  <c r="Q631" i="19"/>
  <c r="Q632" i="19"/>
  <c r="Q633" i="19"/>
  <c r="Q634" i="19"/>
  <c r="Q635" i="19"/>
  <c r="Q636" i="19"/>
  <c r="Q637" i="19"/>
  <c r="Q638" i="19"/>
  <c r="Q639" i="19"/>
  <c r="Q640" i="19"/>
  <c r="Q641" i="19"/>
  <c r="Q642" i="19"/>
  <c r="Q643" i="19"/>
  <c r="Q644" i="19"/>
  <c r="Q645" i="19"/>
  <c r="Q646" i="19"/>
  <c r="Q647" i="19"/>
  <c r="Q648" i="19"/>
  <c r="Q649" i="19"/>
  <c r="Q650" i="19"/>
  <c r="Q651" i="19"/>
  <c r="Q652" i="19"/>
  <c r="Q653" i="19"/>
  <c r="Q654" i="19"/>
  <c r="Q655" i="19"/>
  <c r="Q656" i="19"/>
  <c r="Q657" i="19"/>
  <c r="Q658" i="19"/>
  <c r="Q659" i="19"/>
  <c r="Q660" i="19"/>
  <c r="Q661" i="19"/>
  <c r="Q662" i="19"/>
  <c r="Q663" i="19"/>
  <c r="Q664" i="19"/>
  <c r="Q665" i="19"/>
  <c r="Q666" i="19"/>
  <c r="Q667" i="19"/>
  <c r="Q668" i="19"/>
  <c r="Q669" i="19"/>
  <c r="Q670" i="19"/>
  <c r="Q671" i="19"/>
  <c r="Q672" i="19"/>
  <c r="Q673" i="19"/>
  <c r="Q674" i="19"/>
  <c r="Q675" i="19"/>
  <c r="Q676" i="19"/>
  <c r="Q677" i="19"/>
  <c r="Q678" i="19"/>
  <c r="Q679" i="19"/>
  <c r="Q680" i="19"/>
  <c r="Q681" i="19"/>
  <c r="Q682" i="19"/>
  <c r="Q683" i="19"/>
  <c r="Q684" i="19"/>
  <c r="Q685" i="19"/>
  <c r="Q686" i="19"/>
  <c r="Q687" i="19"/>
  <c r="Q688" i="19"/>
  <c r="Q689" i="19"/>
  <c r="Q690" i="19"/>
  <c r="Q691" i="19"/>
  <c r="Q692" i="19"/>
  <c r="Q693" i="19"/>
  <c r="Q694" i="19"/>
  <c r="Q695" i="19"/>
  <c r="Q696" i="19"/>
  <c r="Q697" i="19"/>
  <c r="Q698" i="19"/>
  <c r="Q699" i="19"/>
  <c r="Q700" i="19"/>
  <c r="Q701" i="19"/>
  <c r="Q702" i="19"/>
  <c r="Q703" i="19"/>
  <c r="Q704" i="19"/>
  <c r="Q705" i="19"/>
  <c r="Q706" i="19"/>
  <c r="Q707" i="19"/>
  <c r="Q708" i="19"/>
  <c r="Q709" i="19"/>
  <c r="Q710" i="19"/>
  <c r="Q711" i="19"/>
  <c r="Q712" i="19"/>
  <c r="Q713" i="19"/>
  <c r="Q714" i="19"/>
  <c r="Q715" i="19"/>
  <c r="Q716" i="19"/>
  <c r="Q717" i="19"/>
  <c r="Q718" i="19"/>
  <c r="Q719" i="19"/>
  <c r="Q720" i="19"/>
  <c r="Q721" i="19"/>
  <c r="Q722" i="19"/>
  <c r="Q723" i="19"/>
  <c r="Q724" i="19"/>
  <c r="Q725" i="19"/>
  <c r="Q726" i="19"/>
  <c r="Q727" i="19"/>
  <c r="Q728" i="19"/>
  <c r="Q729" i="19"/>
  <c r="Q730" i="19"/>
  <c r="Q731" i="19"/>
  <c r="Q732" i="19"/>
  <c r="Q733" i="19"/>
  <c r="Q734" i="19"/>
  <c r="Q735" i="19"/>
  <c r="Q736" i="19"/>
  <c r="Q737" i="19"/>
  <c r="Q738" i="19"/>
  <c r="Q739" i="19"/>
  <c r="Q740" i="19"/>
  <c r="Q741" i="19"/>
  <c r="Q742" i="19"/>
  <c r="Q743" i="19"/>
  <c r="Q744" i="19"/>
  <c r="Q745" i="19"/>
  <c r="Q746" i="19"/>
  <c r="Q747" i="19"/>
  <c r="Q748" i="19"/>
  <c r="Q749" i="19"/>
  <c r="Q750" i="19"/>
  <c r="Q751" i="19"/>
  <c r="Q752" i="19"/>
  <c r="Q753" i="19"/>
  <c r="Q754" i="19"/>
  <c r="Q755" i="19"/>
  <c r="Q756" i="19"/>
  <c r="Q757" i="19"/>
  <c r="Q758" i="19"/>
  <c r="Q759" i="19"/>
  <c r="Q760" i="19"/>
  <c r="Q761" i="19"/>
  <c r="Q762" i="19"/>
  <c r="Q763" i="19"/>
  <c r="Q764" i="19"/>
  <c r="Q765" i="19"/>
  <c r="Q766" i="19"/>
  <c r="Q767" i="19"/>
  <c r="Q768" i="19"/>
  <c r="Q769" i="19"/>
  <c r="Q770" i="19"/>
  <c r="Q771" i="19"/>
  <c r="I244" i="23"/>
  <c r="R199" i="28" s="1"/>
  <c r="I245" i="23"/>
  <c r="R200" i="28"/>
  <c r="I246" i="23"/>
  <c r="R201" i="28" s="1"/>
  <c r="I247" i="23"/>
  <c r="R202" i="28" s="1"/>
  <c r="I248" i="23"/>
  <c r="R203" i="28" s="1"/>
  <c r="I249" i="23"/>
  <c r="R204" i="28"/>
  <c r="I250" i="23"/>
  <c r="R205" i="28" s="1"/>
  <c r="I251" i="23"/>
  <c r="R206" i="28" s="1"/>
  <c r="I252" i="23"/>
  <c r="R207" i="28" s="1"/>
  <c r="I253" i="23"/>
  <c r="R208" i="28" s="1"/>
  <c r="I254" i="23"/>
  <c r="R209" i="28" s="1"/>
  <c r="I255" i="23"/>
  <c r="R210" i="28"/>
  <c r="I256" i="23"/>
  <c r="R211" i="28" s="1"/>
  <c r="I257" i="23"/>
  <c r="R212" i="28"/>
  <c r="I258" i="23"/>
  <c r="R213" i="28" s="1"/>
  <c r="I259" i="23"/>
  <c r="R214" i="28" s="1"/>
  <c r="I260" i="23"/>
  <c r="R215" i="28" s="1"/>
  <c r="I261" i="23"/>
  <c r="R216" i="28"/>
  <c r="I262" i="23"/>
  <c r="R217" i="28" s="1"/>
  <c r="I263" i="23"/>
  <c r="R218" i="28" s="1"/>
  <c r="I264" i="23"/>
  <c r="R219" i="28" s="1"/>
  <c r="I265" i="23"/>
  <c r="R220" i="28"/>
  <c r="I266" i="23"/>
  <c r="R221" i="28" s="1"/>
  <c r="I267" i="23"/>
  <c r="R222" i="28" s="1"/>
  <c r="I268" i="23"/>
  <c r="R223" i="28" s="1"/>
  <c r="I269" i="23"/>
  <c r="R224" i="28" s="1"/>
  <c r="I270" i="23"/>
  <c r="R225" i="28" s="1"/>
  <c r="I271" i="23"/>
  <c r="R226" i="28"/>
  <c r="I272" i="23"/>
  <c r="R227" i="28" s="1"/>
  <c r="I273" i="23"/>
  <c r="R228" i="28"/>
  <c r="I274" i="23"/>
  <c r="R229" i="28" s="1"/>
  <c r="I275" i="23"/>
  <c r="R230" i="28" s="1"/>
  <c r="I276" i="23"/>
  <c r="R231" i="28" s="1"/>
  <c r="I277" i="23"/>
  <c r="R232" i="28"/>
  <c r="I278" i="23"/>
  <c r="R233" i="28" s="1"/>
  <c r="I279" i="23"/>
  <c r="R234" i="28" s="1"/>
  <c r="I280" i="23"/>
  <c r="R235" i="28" s="1"/>
  <c r="I281" i="23"/>
  <c r="R236" i="28"/>
  <c r="I282" i="23"/>
  <c r="R237" i="28" s="1"/>
  <c r="I283" i="23"/>
  <c r="R238" i="28" s="1"/>
  <c r="I284" i="23"/>
  <c r="R239" i="28" s="1"/>
  <c r="I285" i="23"/>
  <c r="R240" i="28" s="1"/>
  <c r="I286" i="23"/>
  <c r="R241" i="28" s="1"/>
  <c r="I287" i="23"/>
  <c r="R242" i="28"/>
  <c r="I288" i="23"/>
  <c r="R243" i="28" s="1"/>
  <c r="I289" i="23"/>
  <c r="R244" i="28"/>
  <c r="I290" i="23"/>
  <c r="R245" i="28" s="1"/>
  <c r="I291" i="23"/>
  <c r="R246" i="28" s="1"/>
  <c r="I292" i="23"/>
  <c r="R247" i="28" s="1"/>
  <c r="I293" i="23"/>
  <c r="R248" i="28"/>
  <c r="I294" i="23"/>
  <c r="R249" i="28" s="1"/>
  <c r="I295" i="23"/>
  <c r="R250" i="28"/>
  <c r="I296" i="23"/>
  <c r="R251" i="28" s="1"/>
  <c r="I297" i="23"/>
  <c r="R252" i="28"/>
  <c r="I298" i="23"/>
  <c r="R253" i="28" s="1"/>
  <c r="I299" i="23"/>
  <c r="R254" i="28" s="1"/>
  <c r="I300" i="23"/>
  <c r="R255" i="28" s="1"/>
  <c r="I301" i="23"/>
  <c r="Q256" i="19" s="1"/>
  <c r="R256" i="28"/>
  <c r="I302" i="23"/>
  <c r="R257" i="28" s="1"/>
  <c r="I303" i="23"/>
  <c r="R258" i="28" s="1"/>
  <c r="I304" i="23"/>
  <c r="I305" i="23"/>
  <c r="Q260" i="19" s="1"/>
  <c r="R260" i="28"/>
  <c r="I306" i="23"/>
  <c r="Q261" i="19" s="1"/>
  <c r="R261" i="28"/>
  <c r="I307" i="23"/>
  <c r="R262" i="28" s="1"/>
  <c r="I308" i="23"/>
  <c r="I309" i="23"/>
  <c r="Q264" i="19" s="1"/>
  <c r="I310" i="23"/>
  <c r="R265" i="28"/>
  <c r="Q265" i="19"/>
  <c r="I311" i="23"/>
  <c r="R266" i="28" s="1"/>
  <c r="I312" i="23"/>
  <c r="I313" i="23"/>
  <c r="Q268" i="19" s="1"/>
  <c r="R268" i="28"/>
  <c r="I314" i="23"/>
  <c r="R269" i="28"/>
  <c r="Q269" i="19"/>
  <c r="I315" i="23"/>
  <c r="R270" i="28" s="1"/>
  <c r="I316" i="23"/>
  <c r="I317" i="23"/>
  <c r="Q272" i="19" s="1"/>
  <c r="R272" i="28"/>
  <c r="I318" i="23"/>
  <c r="R273" i="28" s="1"/>
  <c r="I319" i="23"/>
  <c r="R274" i="28" s="1"/>
  <c r="I320" i="23"/>
  <c r="I321" i="23"/>
  <c r="Q276" i="19" s="1"/>
  <c r="R276" i="28"/>
  <c r="I322" i="23"/>
  <c r="Q277" i="19" s="1"/>
  <c r="R277" i="28"/>
  <c r="I323" i="23"/>
  <c r="R278" i="28" s="1"/>
  <c r="I324" i="23"/>
  <c r="I325" i="23"/>
  <c r="Q280" i="19" s="1"/>
  <c r="I326" i="23"/>
  <c r="R281" i="28"/>
  <c r="Q281" i="19"/>
  <c r="I327" i="23"/>
  <c r="R282" i="28" s="1"/>
  <c r="I328" i="23"/>
  <c r="I329" i="23"/>
  <c r="Q284" i="19" s="1"/>
  <c r="R284" i="28"/>
  <c r="I330" i="23"/>
  <c r="R285" i="28"/>
  <c r="Q285" i="19"/>
  <c r="I331" i="23"/>
  <c r="R286" i="28" s="1"/>
  <c r="I332" i="23"/>
  <c r="I333" i="23"/>
  <c r="Q288" i="19" s="1"/>
  <c r="R288" i="28"/>
  <c r="I334" i="23"/>
  <c r="R289" i="28" s="1"/>
  <c r="I335" i="23"/>
  <c r="R290" i="28" s="1"/>
  <c r="I336" i="23"/>
  <c r="I337" i="23"/>
  <c r="Q292" i="19" s="1"/>
  <c r="R292" i="28"/>
  <c r="I338" i="23"/>
  <c r="Q293" i="19" s="1"/>
  <c r="R293" i="28"/>
  <c r="I339" i="23"/>
  <c r="R294" i="28" s="1"/>
  <c r="I340" i="23"/>
  <c r="I341" i="23"/>
  <c r="Q296" i="19" s="1"/>
  <c r="I342" i="23"/>
  <c r="R297" i="28"/>
  <c r="Q297" i="19"/>
  <c r="I343" i="23"/>
  <c r="R298" i="28" s="1"/>
  <c r="I344" i="23"/>
  <c r="I345" i="23"/>
  <c r="Q300" i="19" s="1"/>
  <c r="R300" i="28"/>
  <c r="I346" i="23"/>
  <c r="R301" i="28"/>
  <c r="Q301" i="19"/>
  <c r="I347" i="23"/>
  <c r="R302" i="28" s="1"/>
  <c r="I348" i="23"/>
  <c r="I349" i="23"/>
  <c r="Q304" i="19" s="1"/>
  <c r="R304" i="28"/>
  <c r="I350" i="23"/>
  <c r="R305" i="28" s="1"/>
  <c r="I351" i="23"/>
  <c r="R306" i="28" s="1"/>
  <c r="I352" i="23"/>
  <c r="I353" i="23"/>
  <c r="Q308" i="19" s="1"/>
  <c r="R308" i="28"/>
  <c r="I354" i="23"/>
  <c r="Q309" i="19" s="1"/>
  <c r="R309" i="28"/>
  <c r="I355" i="23"/>
  <c r="R310" i="28" s="1"/>
  <c r="I356" i="23"/>
  <c r="I357" i="23"/>
  <c r="Q312" i="19" s="1"/>
  <c r="I358" i="23"/>
  <c r="R313" i="28"/>
  <c r="Q313" i="19"/>
  <c r="I359" i="23"/>
  <c r="R314" i="28" s="1"/>
  <c r="I360" i="23"/>
  <c r="R315" i="28"/>
  <c r="Q315" i="19"/>
  <c r="I361" i="23"/>
  <c r="R316" i="28"/>
  <c r="I362" i="23"/>
  <c r="I363" i="23"/>
  <c r="R318" i="28" s="1"/>
  <c r="I364" i="23"/>
  <c r="R319" i="28" s="1"/>
  <c r="I365" i="23"/>
  <c r="R320" i="28"/>
  <c r="I366" i="23"/>
  <c r="R321" i="28" s="1"/>
  <c r="I367" i="23"/>
  <c r="R322" i="28"/>
  <c r="I368" i="23"/>
  <c r="R323" i="28" s="1"/>
  <c r="I369" i="23"/>
  <c r="R324" i="28"/>
  <c r="I370" i="23"/>
  <c r="R325" i="28" s="1"/>
  <c r="I371" i="23"/>
  <c r="R326" i="28" s="1"/>
  <c r="I372" i="23"/>
  <c r="R327" i="28" s="1"/>
  <c r="I373" i="23"/>
  <c r="R328" i="28"/>
  <c r="I374" i="23"/>
  <c r="R329" i="28" s="1"/>
  <c r="I375" i="23"/>
  <c r="R330" i="28" s="1"/>
  <c r="I376" i="23"/>
  <c r="R331" i="28" s="1"/>
  <c r="I377" i="23"/>
  <c r="R332" i="28"/>
  <c r="I378" i="23"/>
  <c r="R333" i="28" s="1"/>
  <c r="I379" i="23"/>
  <c r="R334" i="28" s="1"/>
  <c r="I380" i="23"/>
  <c r="R335" i="28" s="1"/>
  <c r="I381" i="23"/>
  <c r="R336" i="28" s="1"/>
  <c r="I382" i="23"/>
  <c r="R337" i="28" s="1"/>
  <c r="I383" i="23"/>
  <c r="R338" i="28"/>
  <c r="I384" i="23"/>
  <c r="R339" i="28" s="1"/>
  <c r="I385" i="23"/>
  <c r="R340" i="28"/>
  <c r="I386" i="23"/>
  <c r="R341" i="28" s="1"/>
  <c r="I387" i="23"/>
  <c r="R342" i="28" s="1"/>
  <c r="I388" i="23"/>
  <c r="R343" i="28" s="1"/>
  <c r="I389" i="23"/>
  <c r="R344" i="28"/>
  <c r="I390" i="23"/>
  <c r="R345" i="28" s="1"/>
  <c r="I391" i="23"/>
  <c r="R346" i="28"/>
  <c r="I392" i="23"/>
  <c r="R347" i="28" s="1"/>
  <c r="I393" i="23"/>
  <c r="R348" i="28"/>
  <c r="I394" i="23"/>
  <c r="R349" i="28" s="1"/>
  <c r="I395" i="23"/>
  <c r="R350" i="28" s="1"/>
  <c r="I396" i="23"/>
  <c r="R351" i="28" s="1"/>
  <c r="I397" i="23"/>
  <c r="R352" i="28"/>
  <c r="I398" i="23"/>
  <c r="R353" i="28" s="1"/>
  <c r="I399" i="23"/>
  <c r="R354" i="28"/>
  <c r="I400" i="23"/>
  <c r="R355" i="28" s="1"/>
  <c r="I401" i="23"/>
  <c r="R356" i="28"/>
  <c r="I402" i="23"/>
  <c r="R357" i="28" s="1"/>
  <c r="I403" i="23"/>
  <c r="R358" i="28" s="1"/>
  <c r="I404" i="23"/>
  <c r="R359" i="28" s="1"/>
  <c r="I405" i="23"/>
  <c r="R360" i="28"/>
  <c r="I406" i="23"/>
  <c r="R361" i="28" s="1"/>
  <c r="I407" i="23"/>
  <c r="R362" i="28" s="1"/>
  <c r="I408" i="23"/>
  <c r="R363" i="28"/>
  <c r="Q363" i="19"/>
  <c r="I409" i="23"/>
  <c r="R364" i="28" s="1"/>
  <c r="I410" i="23"/>
  <c r="I411" i="23"/>
  <c r="R366" i="28" s="1"/>
  <c r="I412" i="23"/>
  <c r="R367" i="28"/>
  <c r="Q367" i="19"/>
  <c r="I413" i="23"/>
  <c r="R368" i="28" s="1"/>
  <c r="I414" i="23"/>
  <c r="I415" i="23"/>
  <c r="R370" i="28" s="1"/>
  <c r="I416" i="23"/>
  <c r="R371" i="28"/>
  <c r="Q371" i="19"/>
  <c r="I417" i="23"/>
  <c r="R372" i="28" s="1"/>
  <c r="I418" i="23"/>
  <c r="I419" i="23"/>
  <c r="R374" i="28" s="1"/>
  <c r="I420" i="23"/>
  <c r="R375" i="28"/>
  <c r="Q375" i="19"/>
  <c r="I421" i="23"/>
  <c r="R376" i="28" s="1"/>
  <c r="I422" i="23"/>
  <c r="I423" i="23"/>
  <c r="R378" i="28" s="1"/>
  <c r="I424" i="23"/>
  <c r="R379" i="28" s="1"/>
  <c r="I425" i="23"/>
  <c r="R380" i="28"/>
  <c r="I426" i="23"/>
  <c r="R381" i="28" s="1"/>
  <c r="I427" i="23"/>
  <c r="R382" i="28" s="1"/>
  <c r="I428" i="23"/>
  <c r="R383" i="28" s="1"/>
  <c r="I429" i="23"/>
  <c r="R384" i="28" s="1"/>
  <c r="I430" i="23"/>
  <c r="R385" i="28" s="1"/>
  <c r="I431" i="23"/>
  <c r="R386" i="28"/>
  <c r="I432" i="23"/>
  <c r="R387" i="28" s="1"/>
  <c r="I433" i="23"/>
  <c r="R388" i="28"/>
  <c r="I434" i="23"/>
  <c r="R389" i="28" s="1"/>
  <c r="I435" i="23"/>
  <c r="R390" i="28" s="1"/>
  <c r="I436" i="23"/>
  <c r="R391" i="28" s="1"/>
  <c r="I437" i="23"/>
  <c r="R392" i="28"/>
  <c r="I438" i="23"/>
  <c r="R393" i="28" s="1"/>
  <c r="I439" i="23"/>
  <c r="R394" i="28"/>
  <c r="I440" i="23"/>
  <c r="R395" i="28" s="1"/>
  <c r="I441" i="23"/>
  <c r="R396" i="28"/>
  <c r="I442" i="23"/>
  <c r="R397" i="28" s="1"/>
  <c r="I443" i="23"/>
  <c r="R398" i="28" s="1"/>
  <c r="I444" i="23"/>
  <c r="R399" i="28" s="1"/>
  <c r="I445" i="23"/>
  <c r="R400" i="28"/>
  <c r="I446" i="23"/>
  <c r="R401" i="28" s="1"/>
  <c r="I447" i="23"/>
  <c r="R402" i="28"/>
  <c r="I448" i="23"/>
  <c r="R403" i="28" s="1"/>
  <c r="I449" i="23"/>
  <c r="R404" i="28"/>
  <c r="I450" i="23"/>
  <c r="R405" i="28" s="1"/>
  <c r="I451" i="23"/>
  <c r="R406" i="28" s="1"/>
  <c r="Q406" i="19"/>
  <c r="I452" i="23"/>
  <c r="Q407" i="19" s="1"/>
  <c r="R407" i="28"/>
  <c r="I453" i="23"/>
  <c r="R408" i="28" s="1"/>
  <c r="I454" i="23"/>
  <c r="I455" i="23"/>
  <c r="R410" i="28" s="1"/>
  <c r="I456" i="23"/>
  <c r="R411" i="28" s="1"/>
  <c r="I457" i="23"/>
  <c r="R412" i="28"/>
  <c r="I458" i="23"/>
  <c r="R413" i="28" s="1"/>
  <c r="I459" i="23"/>
  <c r="R414" i="28"/>
  <c r="I460" i="23"/>
  <c r="R415" i="28" s="1"/>
  <c r="I461" i="23"/>
  <c r="R416" i="28"/>
  <c r="I462" i="23"/>
  <c r="R417" i="28" s="1"/>
  <c r="I463" i="23"/>
  <c r="R418" i="28" s="1"/>
  <c r="I464" i="23"/>
  <c r="R419" i="28" s="1"/>
  <c r="I465" i="23"/>
  <c r="R420" i="28"/>
  <c r="I466" i="23"/>
  <c r="R421" i="28" s="1"/>
  <c r="I467" i="23"/>
  <c r="R422" i="28"/>
  <c r="I468" i="23"/>
  <c r="R423" i="28" s="1"/>
  <c r="I469" i="23"/>
  <c r="R424" i="28"/>
  <c r="I470" i="23"/>
  <c r="R425" i="28" s="1"/>
  <c r="I471" i="23"/>
  <c r="R426" i="28" s="1"/>
  <c r="I472" i="23"/>
  <c r="R427" i="28" s="1"/>
  <c r="I473" i="23"/>
  <c r="R428" i="28"/>
  <c r="I474" i="23"/>
  <c r="R429" i="28" s="1"/>
  <c r="I475" i="23"/>
  <c r="R430" i="28" s="1"/>
  <c r="I476" i="23"/>
  <c r="R431" i="28" s="1"/>
  <c r="I477" i="23"/>
  <c r="R432" i="28"/>
  <c r="I478" i="23"/>
  <c r="R433" i="28" s="1"/>
  <c r="I479" i="23"/>
  <c r="R434" i="28" s="1"/>
  <c r="I480" i="23"/>
  <c r="R435" i="28" s="1"/>
  <c r="I481" i="23"/>
  <c r="R436" i="28" s="1"/>
  <c r="I482" i="23"/>
  <c r="R437" i="28" s="1"/>
  <c r="I483" i="23"/>
  <c r="R438" i="28"/>
  <c r="I484" i="23"/>
  <c r="R439" i="28" s="1"/>
  <c r="I485" i="23"/>
  <c r="R440" i="28"/>
  <c r="I486" i="23"/>
  <c r="R441" i="28" s="1"/>
  <c r="I487" i="23"/>
  <c r="R442" i="28" s="1"/>
  <c r="I488" i="23"/>
  <c r="R443" i="28" s="1"/>
  <c r="I489" i="23"/>
  <c r="R444" i="28"/>
  <c r="I490" i="23"/>
  <c r="R445" i="28" s="1"/>
  <c r="I491" i="23"/>
  <c r="R446" i="28"/>
  <c r="I492" i="23"/>
  <c r="R447" i="28" s="1"/>
  <c r="I493" i="23"/>
  <c r="R448" i="28"/>
  <c r="I494" i="23"/>
  <c r="R449" i="28" s="1"/>
  <c r="I495" i="23"/>
  <c r="R450" i="28" s="1"/>
  <c r="I496" i="23"/>
  <c r="R451" i="28" s="1"/>
  <c r="I497" i="23"/>
  <c r="R452" i="28"/>
  <c r="I498" i="23"/>
  <c r="R453" i="28" s="1"/>
  <c r="I499" i="23"/>
  <c r="R454" i="28"/>
  <c r="I500" i="23"/>
  <c r="R455" i="28" s="1"/>
  <c r="I501" i="23"/>
  <c r="R456" i="28"/>
  <c r="I502" i="23"/>
  <c r="R457" i="28" s="1"/>
  <c r="I503" i="23"/>
  <c r="R458" i="28" s="1"/>
  <c r="I504" i="23"/>
  <c r="R459" i="28" s="1"/>
  <c r="I505" i="23"/>
  <c r="I506" i="23"/>
  <c r="R461" i="28" s="1"/>
  <c r="Q461" i="19"/>
  <c r="I507" i="23"/>
  <c r="Q462" i="19" s="1"/>
  <c r="I508" i="23"/>
  <c r="R463" i="28" s="1"/>
  <c r="I509" i="23"/>
  <c r="Q464" i="19" s="1"/>
  <c r="R464" i="28"/>
  <c r="I510" i="23"/>
  <c r="R465" i="28"/>
  <c r="Q465" i="19"/>
  <c r="I511" i="23"/>
  <c r="R466" i="28" s="1"/>
  <c r="I512" i="23"/>
  <c r="I513" i="23"/>
  <c r="I514" i="23"/>
  <c r="R469" i="28"/>
  <c r="Q469" i="19"/>
  <c r="I515" i="23"/>
  <c r="R470" i="28" s="1"/>
  <c r="Q470" i="19"/>
  <c r="I516" i="23"/>
  <c r="I517" i="23"/>
  <c r="Q472" i="19" s="1"/>
  <c r="I518" i="23"/>
  <c r="R473" i="28"/>
  <c r="Q473" i="19"/>
  <c r="I519" i="23"/>
  <c r="R474" i="28" s="1"/>
  <c r="Q474" i="19"/>
  <c r="I520" i="23"/>
  <c r="I521" i="23"/>
  <c r="I522" i="23"/>
  <c r="R477" i="28"/>
  <c r="Q477" i="19"/>
  <c r="I523" i="23"/>
  <c r="R478" i="28"/>
  <c r="Q478" i="19"/>
  <c r="I524" i="23"/>
  <c r="I525" i="23"/>
  <c r="Q480" i="19" s="1"/>
  <c r="R480" i="28"/>
  <c r="I526" i="23"/>
  <c r="Q481" i="19" s="1"/>
  <c r="R481" i="28"/>
  <c r="I527" i="23"/>
  <c r="R482" i="28"/>
  <c r="Q482" i="19"/>
  <c r="I528" i="23"/>
  <c r="I529" i="23"/>
  <c r="I530" i="23"/>
  <c r="Q485" i="19" s="1"/>
  <c r="R485" i="28"/>
  <c r="I531" i="23"/>
  <c r="R486" i="28" s="1"/>
  <c r="I532" i="23"/>
  <c r="I533" i="23"/>
  <c r="Q488" i="19" s="1"/>
  <c r="I534" i="23"/>
  <c r="Q489" i="19" s="1"/>
  <c r="R489" i="28"/>
  <c r="I535" i="23"/>
  <c r="Q490" i="19" s="1"/>
  <c r="R490" i="28"/>
  <c r="I536" i="23"/>
  <c r="I537" i="23"/>
  <c r="Q492" i="19" s="1"/>
  <c r="R492" i="28"/>
  <c r="I538" i="23"/>
  <c r="R493" i="28" s="1"/>
  <c r="Q493" i="19"/>
  <c r="I539" i="23"/>
  <c r="Q494" i="19" s="1"/>
  <c r="R494" i="28"/>
  <c r="I540" i="23"/>
  <c r="I541" i="23"/>
  <c r="Q496" i="19" s="1"/>
  <c r="R496" i="28"/>
  <c r="I542" i="23"/>
  <c r="R497" i="28"/>
  <c r="Q497" i="19"/>
  <c r="I543" i="23"/>
  <c r="R498" i="28" s="1"/>
  <c r="Q498" i="19"/>
  <c r="I544" i="23"/>
  <c r="I545" i="23"/>
  <c r="I546" i="23"/>
  <c r="R501" i="28"/>
  <c r="Q501" i="19"/>
  <c r="I547" i="23"/>
  <c r="R502" i="28" s="1"/>
  <c r="Q502" i="19"/>
  <c r="I548" i="23"/>
  <c r="I549" i="23"/>
  <c r="Q504" i="19" s="1"/>
  <c r="I550" i="23"/>
  <c r="R505" i="28"/>
  <c r="Q505" i="19"/>
  <c r="I551" i="23"/>
  <c r="R506" i="28" s="1"/>
  <c r="Q506" i="19"/>
  <c r="I552" i="23"/>
  <c r="I553" i="23"/>
  <c r="I554" i="23"/>
  <c r="R509" i="28"/>
  <c r="Q509" i="19"/>
  <c r="I555" i="23"/>
  <c r="R510" i="28"/>
  <c r="Q510" i="19"/>
  <c r="I556" i="23"/>
  <c r="I557" i="23"/>
  <c r="Q512" i="19" s="1"/>
  <c r="R512" i="28"/>
  <c r="I558" i="23"/>
  <c r="Q513" i="19" s="1"/>
  <c r="R513" i="28"/>
  <c r="I559" i="23"/>
  <c r="R514" i="28" s="1"/>
  <c r="I560" i="23"/>
  <c r="I561" i="23"/>
  <c r="I562" i="23"/>
  <c r="R517" i="28"/>
  <c r="Q517" i="19"/>
  <c r="I563" i="23"/>
  <c r="R518" i="28" s="1"/>
  <c r="I564" i="23"/>
  <c r="I565" i="23"/>
  <c r="Q520" i="19" s="1"/>
  <c r="I566" i="23"/>
  <c r="R521" i="28"/>
  <c r="Q521" i="19"/>
  <c r="I567" i="23"/>
  <c r="R522" i="28" s="1"/>
  <c r="I568" i="23"/>
  <c r="R523" i="28" s="1"/>
  <c r="I569" i="23"/>
  <c r="R524" i="28"/>
  <c r="I570" i="23"/>
  <c r="R525" i="28" s="1"/>
  <c r="I571" i="23"/>
  <c r="R526" i="28"/>
  <c r="I572" i="23"/>
  <c r="R527" i="28" s="1"/>
  <c r="I573" i="23"/>
  <c r="R528" i="28"/>
  <c r="I574" i="23"/>
  <c r="R529" i="28" s="1"/>
  <c r="I575" i="23"/>
  <c r="R530" i="28" s="1"/>
  <c r="I576" i="23"/>
  <c r="R531" i="28" s="1"/>
  <c r="I577" i="23"/>
  <c r="R532" i="28"/>
  <c r="I578" i="23"/>
  <c r="R533" i="28" s="1"/>
  <c r="I579" i="23"/>
  <c r="R534" i="28"/>
  <c r="I580" i="23"/>
  <c r="R535" i="28" s="1"/>
  <c r="I581" i="23"/>
  <c r="R536" i="28"/>
  <c r="I582" i="23"/>
  <c r="R537" i="28" s="1"/>
  <c r="I583" i="23"/>
  <c r="R538" i="28" s="1"/>
  <c r="I584" i="23"/>
  <c r="R539" i="28" s="1"/>
  <c r="I585" i="23"/>
  <c r="R540" i="28"/>
  <c r="I586" i="23"/>
  <c r="R541" i="28" s="1"/>
  <c r="I587" i="23"/>
  <c r="R542" i="28"/>
  <c r="I588" i="23"/>
  <c r="R543" i="28" s="1"/>
  <c r="I589" i="23"/>
  <c r="R544" i="28"/>
  <c r="I590" i="23"/>
  <c r="R545" i="28" s="1"/>
  <c r="I591" i="23"/>
  <c r="R546" i="28" s="1"/>
  <c r="I592" i="23"/>
  <c r="R547" i="28" s="1"/>
  <c r="I593" i="23"/>
  <c r="R548" i="28"/>
  <c r="I594" i="23"/>
  <c r="R549" i="28" s="1"/>
  <c r="I595" i="23"/>
  <c r="R550" i="28"/>
  <c r="I596" i="23"/>
  <c r="R551" i="28" s="1"/>
  <c r="I597" i="23"/>
  <c r="R552" i="28"/>
  <c r="I598" i="23"/>
  <c r="R553" i="28" s="1"/>
  <c r="I599" i="23"/>
  <c r="R554" i="28" s="1"/>
  <c r="I600" i="23"/>
  <c r="I601" i="23"/>
  <c r="Q556" i="19" s="1"/>
  <c r="R556" i="28"/>
  <c r="I602" i="23"/>
  <c r="R557" i="28"/>
  <c r="Q557" i="19"/>
  <c r="I603" i="23"/>
  <c r="I604" i="23"/>
  <c r="Q559" i="19" s="1"/>
  <c r="I605" i="23"/>
  <c r="Q560" i="19" s="1"/>
  <c r="R560" i="28"/>
  <c r="I606" i="23"/>
  <c r="R561" i="28"/>
  <c r="Q561" i="19"/>
  <c r="I607" i="23"/>
  <c r="I608" i="23"/>
  <c r="Q563" i="19" s="1"/>
  <c r="R563" i="28"/>
  <c r="I609" i="23"/>
  <c r="R564" i="28" s="1"/>
  <c r="I610" i="23"/>
  <c r="Q565" i="19" s="1"/>
  <c r="R565" i="28"/>
  <c r="I611" i="23"/>
  <c r="I612" i="23"/>
  <c r="Q567" i="19" s="1"/>
  <c r="R567" i="28"/>
  <c r="I613" i="23"/>
  <c r="R568" i="28"/>
  <c r="Q568" i="19"/>
  <c r="I614" i="23"/>
  <c r="R569" i="28" s="1"/>
  <c r="I615" i="23"/>
  <c r="I243" i="23"/>
  <c r="H244" i="23"/>
  <c r="H245" i="23"/>
  <c r="H246" i="23"/>
  <c r="H247" i="23"/>
  <c r="H248" i="23"/>
  <c r="H249" i="23"/>
  <c r="H250" i="23"/>
  <c r="H251" i="23"/>
  <c r="H252" i="23"/>
  <c r="H253" i="23"/>
  <c r="H254" i="23"/>
  <c r="H255" i="23"/>
  <c r="H256" i="23"/>
  <c r="H257" i="23"/>
  <c r="H258" i="23"/>
  <c r="H259" i="23"/>
  <c r="H260" i="23"/>
  <c r="H261" i="23"/>
  <c r="H262" i="23"/>
  <c r="H263" i="23"/>
  <c r="H264" i="23"/>
  <c r="H265" i="23"/>
  <c r="H266" i="23"/>
  <c r="H267" i="23"/>
  <c r="H268" i="23"/>
  <c r="H269" i="23"/>
  <c r="H270" i="23"/>
  <c r="H271" i="23"/>
  <c r="H272" i="23"/>
  <c r="H273" i="23"/>
  <c r="H274" i="23"/>
  <c r="H275" i="23"/>
  <c r="H276" i="23"/>
  <c r="H277" i="23"/>
  <c r="H278" i="23"/>
  <c r="H279" i="23"/>
  <c r="H280" i="23"/>
  <c r="H281" i="23"/>
  <c r="H282" i="23"/>
  <c r="H283" i="23"/>
  <c r="H284" i="23"/>
  <c r="H285" i="23"/>
  <c r="H286" i="23"/>
  <c r="H287" i="23"/>
  <c r="H288" i="23"/>
  <c r="H289" i="23"/>
  <c r="H290" i="23"/>
  <c r="H291" i="23"/>
  <c r="H292" i="23"/>
  <c r="H293" i="23"/>
  <c r="H294" i="23"/>
  <c r="H295" i="23"/>
  <c r="H296" i="23"/>
  <c r="H297" i="23"/>
  <c r="H298" i="23"/>
  <c r="H299" i="23"/>
  <c r="H300" i="23"/>
  <c r="H301" i="23"/>
  <c r="H302" i="23"/>
  <c r="H303" i="23"/>
  <c r="H304" i="23"/>
  <c r="H305" i="23"/>
  <c r="H306" i="23"/>
  <c r="H307" i="23"/>
  <c r="H308" i="23"/>
  <c r="H309" i="23"/>
  <c r="H310" i="23"/>
  <c r="H311" i="23"/>
  <c r="H312" i="23"/>
  <c r="H313" i="23"/>
  <c r="H314" i="23"/>
  <c r="H315" i="23"/>
  <c r="H316" i="23"/>
  <c r="H317" i="23"/>
  <c r="H318" i="23"/>
  <c r="H319" i="23"/>
  <c r="H320" i="23"/>
  <c r="H321" i="23"/>
  <c r="H322" i="23"/>
  <c r="H323" i="23"/>
  <c r="H324" i="23"/>
  <c r="H325" i="23"/>
  <c r="H326" i="23"/>
  <c r="H327" i="23"/>
  <c r="H328" i="23"/>
  <c r="H329" i="23"/>
  <c r="H330" i="23"/>
  <c r="H331" i="23"/>
  <c r="H332" i="23"/>
  <c r="H333" i="23"/>
  <c r="H334" i="23"/>
  <c r="H335" i="23"/>
  <c r="H336" i="23"/>
  <c r="H337" i="23"/>
  <c r="H338" i="23"/>
  <c r="H339" i="23"/>
  <c r="H340" i="23"/>
  <c r="H341" i="23"/>
  <c r="H342" i="23"/>
  <c r="H343" i="23"/>
  <c r="H344" i="23"/>
  <c r="H345" i="23"/>
  <c r="H346" i="23"/>
  <c r="H347" i="23"/>
  <c r="H348" i="23"/>
  <c r="H349" i="23"/>
  <c r="H350" i="23"/>
  <c r="H351" i="23"/>
  <c r="H352" i="23"/>
  <c r="H353" i="23"/>
  <c r="H354" i="23"/>
  <c r="H355" i="23"/>
  <c r="H356" i="23"/>
  <c r="H357" i="23"/>
  <c r="H358" i="23"/>
  <c r="H359" i="23"/>
  <c r="H360" i="23"/>
  <c r="H361" i="23"/>
  <c r="H362" i="23"/>
  <c r="H363" i="23"/>
  <c r="H364" i="23"/>
  <c r="H365" i="23"/>
  <c r="H366" i="23"/>
  <c r="H367" i="23"/>
  <c r="H368" i="23"/>
  <c r="H369" i="23"/>
  <c r="H370" i="23"/>
  <c r="H371" i="23"/>
  <c r="H372" i="23"/>
  <c r="H373" i="23"/>
  <c r="H374" i="23"/>
  <c r="H375" i="23"/>
  <c r="H376" i="23"/>
  <c r="H377" i="23"/>
  <c r="H378" i="23"/>
  <c r="H379" i="23"/>
  <c r="H380" i="23"/>
  <c r="H381" i="23"/>
  <c r="H382" i="23"/>
  <c r="H383" i="23"/>
  <c r="H384" i="23"/>
  <c r="H385" i="23"/>
  <c r="H386" i="23"/>
  <c r="H387" i="23"/>
  <c r="H388" i="23"/>
  <c r="H389" i="23"/>
  <c r="H390" i="23"/>
  <c r="H391" i="23"/>
  <c r="H392" i="23"/>
  <c r="H393" i="23"/>
  <c r="H394" i="23"/>
  <c r="H395" i="23"/>
  <c r="H396" i="23"/>
  <c r="H397" i="23"/>
  <c r="H398" i="23"/>
  <c r="H399" i="23"/>
  <c r="H400" i="23"/>
  <c r="H401" i="23"/>
  <c r="H402" i="23"/>
  <c r="H403" i="23"/>
  <c r="H404" i="23"/>
  <c r="H405" i="23"/>
  <c r="H406" i="23"/>
  <c r="H407" i="23"/>
  <c r="H408" i="23"/>
  <c r="H409" i="23"/>
  <c r="H410" i="23"/>
  <c r="H411" i="23"/>
  <c r="H412" i="23"/>
  <c r="H413" i="23"/>
  <c r="H414" i="23"/>
  <c r="H415" i="23"/>
  <c r="H416" i="23"/>
  <c r="H417" i="23"/>
  <c r="H418" i="23"/>
  <c r="H419" i="23"/>
  <c r="H420" i="23"/>
  <c r="H421" i="23"/>
  <c r="H422" i="23"/>
  <c r="H423" i="23"/>
  <c r="H424" i="23"/>
  <c r="H425" i="23"/>
  <c r="H426" i="23"/>
  <c r="H427" i="23"/>
  <c r="H428" i="23"/>
  <c r="H429" i="23"/>
  <c r="H430" i="23"/>
  <c r="H431" i="23"/>
  <c r="H432" i="23"/>
  <c r="H433" i="23"/>
  <c r="H434" i="23"/>
  <c r="H435" i="23"/>
  <c r="H436" i="23"/>
  <c r="H437" i="23"/>
  <c r="H438" i="23"/>
  <c r="H439" i="23"/>
  <c r="H440" i="23"/>
  <c r="H441" i="23"/>
  <c r="H442" i="23"/>
  <c r="H443" i="23"/>
  <c r="H444" i="23"/>
  <c r="H445" i="23"/>
  <c r="H446" i="23"/>
  <c r="H447" i="23"/>
  <c r="H448" i="23"/>
  <c r="H449" i="23"/>
  <c r="H450" i="23"/>
  <c r="H451" i="23"/>
  <c r="H452" i="23"/>
  <c r="H453" i="23"/>
  <c r="H454" i="23"/>
  <c r="H455" i="23"/>
  <c r="H456" i="23"/>
  <c r="H457" i="23"/>
  <c r="H458" i="23"/>
  <c r="H459" i="23"/>
  <c r="H460" i="23"/>
  <c r="H461" i="23"/>
  <c r="H462" i="23"/>
  <c r="H463" i="23"/>
  <c r="H464" i="23"/>
  <c r="H465" i="23"/>
  <c r="H466" i="23"/>
  <c r="H467" i="23"/>
  <c r="H468" i="23"/>
  <c r="H469" i="23"/>
  <c r="H470" i="23"/>
  <c r="H471" i="23"/>
  <c r="H472" i="23"/>
  <c r="H473" i="23"/>
  <c r="H474" i="23"/>
  <c r="H475" i="23"/>
  <c r="H476" i="23"/>
  <c r="H477" i="23"/>
  <c r="H478" i="23"/>
  <c r="H479" i="23"/>
  <c r="H480" i="23"/>
  <c r="H481" i="23"/>
  <c r="H482" i="23"/>
  <c r="H483" i="23"/>
  <c r="H484" i="23"/>
  <c r="H485" i="23"/>
  <c r="H486" i="23"/>
  <c r="H487" i="23"/>
  <c r="H488" i="23"/>
  <c r="H489" i="23"/>
  <c r="H490" i="23"/>
  <c r="H491" i="23"/>
  <c r="H492" i="23"/>
  <c r="H493" i="23"/>
  <c r="H494" i="23"/>
  <c r="H495" i="23"/>
  <c r="H496" i="23"/>
  <c r="H497" i="23"/>
  <c r="H498" i="23"/>
  <c r="H499" i="23"/>
  <c r="H500" i="23"/>
  <c r="H501" i="23"/>
  <c r="H502" i="23"/>
  <c r="H503" i="23"/>
  <c r="H504" i="23"/>
  <c r="H505" i="23"/>
  <c r="H506" i="23"/>
  <c r="H507" i="23"/>
  <c r="H508" i="23"/>
  <c r="H509" i="23"/>
  <c r="H510" i="23"/>
  <c r="H511" i="23"/>
  <c r="H512" i="23"/>
  <c r="H513" i="23"/>
  <c r="H514" i="23"/>
  <c r="H515" i="23"/>
  <c r="H516" i="23"/>
  <c r="H517" i="23"/>
  <c r="H518" i="23"/>
  <c r="H519" i="23"/>
  <c r="H520" i="23"/>
  <c r="H521" i="23"/>
  <c r="H522" i="23"/>
  <c r="H523" i="23"/>
  <c r="H524" i="23"/>
  <c r="H525" i="23"/>
  <c r="H526" i="23"/>
  <c r="H527" i="23"/>
  <c r="H528" i="23"/>
  <c r="H529" i="23"/>
  <c r="H530" i="23"/>
  <c r="H531" i="23"/>
  <c r="H532" i="23"/>
  <c r="H533" i="23"/>
  <c r="H534" i="23"/>
  <c r="H535" i="23"/>
  <c r="H536" i="23"/>
  <c r="H537" i="23"/>
  <c r="H538" i="23"/>
  <c r="H539" i="23"/>
  <c r="H540" i="23"/>
  <c r="H541" i="23"/>
  <c r="H542" i="23"/>
  <c r="H543" i="23"/>
  <c r="H544" i="23"/>
  <c r="H545" i="23"/>
  <c r="H546" i="23"/>
  <c r="H547" i="23"/>
  <c r="H548" i="23"/>
  <c r="H549" i="23"/>
  <c r="H550" i="23"/>
  <c r="H551" i="23"/>
  <c r="H552" i="23"/>
  <c r="H553" i="23"/>
  <c r="H554" i="23"/>
  <c r="H555" i="23"/>
  <c r="H556" i="23"/>
  <c r="H557" i="23"/>
  <c r="H558" i="23"/>
  <c r="H559" i="23"/>
  <c r="H560" i="23"/>
  <c r="H561" i="23"/>
  <c r="H562" i="23"/>
  <c r="H563" i="23"/>
  <c r="H564" i="23"/>
  <c r="H565" i="23"/>
  <c r="H566" i="23"/>
  <c r="H567" i="23"/>
  <c r="H568" i="23"/>
  <c r="H569" i="23"/>
  <c r="H570" i="23"/>
  <c r="H571" i="23"/>
  <c r="H572" i="23"/>
  <c r="H573" i="23"/>
  <c r="H574" i="23"/>
  <c r="H575" i="23"/>
  <c r="H576" i="23"/>
  <c r="H577" i="23"/>
  <c r="H578" i="23"/>
  <c r="H579" i="23"/>
  <c r="H580" i="23"/>
  <c r="H581" i="23"/>
  <c r="H582" i="23"/>
  <c r="H583" i="23"/>
  <c r="H584" i="23"/>
  <c r="H585" i="23"/>
  <c r="H586" i="23"/>
  <c r="H587" i="23"/>
  <c r="H588" i="23"/>
  <c r="H589" i="23"/>
  <c r="H590" i="23"/>
  <c r="H591" i="23"/>
  <c r="H592" i="23"/>
  <c r="H593" i="23"/>
  <c r="H594" i="23"/>
  <c r="H595" i="23"/>
  <c r="H596" i="23"/>
  <c r="H597" i="23"/>
  <c r="H598" i="23"/>
  <c r="H599" i="23"/>
  <c r="H600" i="23"/>
  <c r="H601" i="23"/>
  <c r="H602" i="23"/>
  <c r="H603" i="23"/>
  <c r="H604" i="23"/>
  <c r="H605" i="23"/>
  <c r="H606" i="23"/>
  <c r="H607" i="23"/>
  <c r="H608" i="23"/>
  <c r="H609" i="23"/>
  <c r="H610" i="23"/>
  <c r="H611" i="23"/>
  <c r="H612" i="23"/>
  <c r="H613" i="23"/>
  <c r="H614" i="23"/>
  <c r="H615" i="23"/>
  <c r="H243" i="23"/>
  <c r="G243" i="23"/>
  <c r="G244" i="23"/>
  <c r="G245" i="23"/>
  <c r="G246" i="23"/>
  <c r="G247" i="23"/>
  <c r="G248" i="23"/>
  <c r="G249" i="23"/>
  <c r="G250" i="23"/>
  <c r="G251" i="23"/>
  <c r="G252" i="23"/>
  <c r="G253" i="23"/>
  <c r="G254" i="23"/>
  <c r="G255" i="23"/>
  <c r="G256" i="23"/>
  <c r="G257" i="23"/>
  <c r="G258" i="23"/>
  <c r="G259" i="23"/>
  <c r="G260" i="23"/>
  <c r="G261" i="23"/>
  <c r="G262" i="23"/>
  <c r="G263" i="23"/>
  <c r="G264" i="23"/>
  <c r="G265" i="23"/>
  <c r="G266" i="23"/>
  <c r="G267" i="23"/>
  <c r="G268" i="23"/>
  <c r="G269" i="23"/>
  <c r="G270" i="23"/>
  <c r="G271" i="23"/>
  <c r="G272" i="23"/>
  <c r="G273" i="23"/>
  <c r="G274" i="23"/>
  <c r="G275" i="23"/>
  <c r="G276" i="23"/>
  <c r="G277" i="23"/>
  <c r="G278" i="23"/>
  <c r="G279" i="23"/>
  <c r="G280" i="23"/>
  <c r="G281" i="23"/>
  <c r="G282" i="23"/>
  <c r="G283" i="23"/>
  <c r="G284" i="23"/>
  <c r="G285" i="23"/>
  <c r="G286" i="23"/>
  <c r="G287" i="23"/>
  <c r="G288" i="23"/>
  <c r="G289" i="23"/>
  <c r="G290" i="23"/>
  <c r="G291" i="23"/>
  <c r="G292" i="23"/>
  <c r="G293" i="23"/>
  <c r="G294" i="23"/>
  <c r="G295" i="23"/>
  <c r="G296" i="23"/>
  <c r="G297" i="23"/>
  <c r="G298" i="23"/>
  <c r="G299" i="23"/>
  <c r="G300" i="23"/>
  <c r="G301" i="23"/>
  <c r="G302" i="23"/>
  <c r="G303" i="23"/>
  <c r="G304" i="23"/>
  <c r="G305" i="23"/>
  <c r="G306" i="23"/>
  <c r="G307" i="23"/>
  <c r="G308" i="23"/>
  <c r="G309" i="23"/>
  <c r="G310" i="23"/>
  <c r="G311" i="23"/>
  <c r="G312" i="23"/>
  <c r="G313" i="23"/>
  <c r="G314" i="23"/>
  <c r="G315" i="23"/>
  <c r="G316" i="23"/>
  <c r="G317" i="23"/>
  <c r="G318" i="23"/>
  <c r="G319" i="23"/>
  <c r="G320" i="23"/>
  <c r="G321" i="23"/>
  <c r="G322" i="23"/>
  <c r="G323" i="23"/>
  <c r="G324" i="23"/>
  <c r="G325" i="23"/>
  <c r="G326" i="23"/>
  <c r="G327" i="23"/>
  <c r="G328" i="23"/>
  <c r="G329" i="23"/>
  <c r="G330" i="23"/>
  <c r="G331" i="23"/>
  <c r="G332" i="23"/>
  <c r="G333" i="23"/>
  <c r="G334" i="23"/>
  <c r="G335" i="23"/>
  <c r="G336" i="23"/>
  <c r="G337" i="23"/>
  <c r="G338" i="23"/>
  <c r="G339" i="23"/>
  <c r="G340" i="23"/>
  <c r="G341" i="23"/>
  <c r="G342" i="23"/>
  <c r="G343" i="23"/>
  <c r="G344" i="23"/>
  <c r="G345" i="23"/>
  <c r="G346" i="23"/>
  <c r="G347" i="23"/>
  <c r="G348" i="23"/>
  <c r="G349" i="23"/>
  <c r="G350" i="23"/>
  <c r="G351" i="23"/>
  <c r="G352" i="23"/>
  <c r="G353" i="23"/>
  <c r="G354" i="23"/>
  <c r="G355" i="23"/>
  <c r="G356" i="23"/>
  <c r="G357" i="23"/>
  <c r="G358" i="23"/>
  <c r="G359" i="23"/>
  <c r="G360" i="23"/>
  <c r="G361" i="23"/>
  <c r="G362" i="23"/>
  <c r="G363" i="23"/>
  <c r="G364" i="23"/>
  <c r="G365" i="23"/>
  <c r="G366" i="23"/>
  <c r="G367" i="23"/>
  <c r="G368" i="23"/>
  <c r="G369" i="23"/>
  <c r="G370" i="23"/>
  <c r="G371" i="23"/>
  <c r="G372" i="23"/>
  <c r="G373" i="23"/>
  <c r="G374" i="23"/>
  <c r="G375" i="23"/>
  <c r="G376" i="23"/>
  <c r="G377" i="23"/>
  <c r="G378" i="23"/>
  <c r="G379" i="23"/>
  <c r="G380" i="23"/>
  <c r="G381" i="23"/>
  <c r="G382" i="23"/>
  <c r="G383" i="23"/>
  <c r="G384" i="23"/>
  <c r="G385" i="23"/>
  <c r="G386" i="23"/>
  <c r="G387" i="23"/>
  <c r="G388" i="23"/>
  <c r="G389" i="23"/>
  <c r="G390" i="23"/>
  <c r="G391" i="23"/>
  <c r="G392" i="23"/>
  <c r="G393" i="23"/>
  <c r="G394" i="23"/>
  <c r="G395" i="23"/>
  <c r="G396" i="23"/>
  <c r="G397" i="23"/>
  <c r="G398" i="23"/>
  <c r="G399" i="23"/>
  <c r="G400" i="23"/>
  <c r="G401" i="23"/>
  <c r="G402" i="23"/>
  <c r="G403" i="23"/>
  <c r="G404" i="23"/>
  <c r="G405" i="23"/>
  <c r="G406" i="23"/>
  <c r="G407" i="23"/>
  <c r="G408" i="23"/>
  <c r="G409" i="23"/>
  <c r="G410" i="23"/>
  <c r="G411" i="23"/>
  <c r="G412" i="23"/>
  <c r="G413" i="23"/>
  <c r="G414" i="23"/>
  <c r="G415" i="23"/>
  <c r="G416" i="23"/>
  <c r="G417" i="23"/>
  <c r="G418" i="23"/>
  <c r="G419" i="23"/>
  <c r="G420" i="23"/>
  <c r="G421" i="23"/>
  <c r="G422" i="23"/>
  <c r="G423" i="23"/>
  <c r="G424" i="23"/>
  <c r="G425" i="23"/>
  <c r="G426" i="23"/>
  <c r="G427" i="23"/>
  <c r="G428" i="23"/>
  <c r="G429" i="23"/>
  <c r="G430" i="23"/>
  <c r="G431" i="23"/>
  <c r="G432" i="23"/>
  <c r="G433" i="23"/>
  <c r="G434" i="23"/>
  <c r="G435" i="23"/>
  <c r="G436" i="23"/>
  <c r="G437" i="23"/>
  <c r="G438" i="23"/>
  <c r="G439" i="23"/>
  <c r="G440" i="23"/>
  <c r="G441" i="23"/>
  <c r="G442" i="23"/>
  <c r="G443" i="23"/>
  <c r="G444" i="23"/>
  <c r="G445" i="23"/>
  <c r="G446" i="23"/>
  <c r="G447" i="23"/>
  <c r="G448" i="23"/>
  <c r="G449" i="23"/>
  <c r="G450" i="23"/>
  <c r="G451" i="23"/>
  <c r="G452" i="23"/>
  <c r="G453" i="23"/>
  <c r="G454" i="23"/>
  <c r="G455" i="23"/>
  <c r="G456" i="23"/>
  <c r="G457" i="23"/>
  <c r="G458" i="23"/>
  <c r="G459" i="23"/>
  <c r="G460" i="23"/>
  <c r="G461" i="23"/>
  <c r="G462" i="23"/>
  <c r="G463" i="23"/>
  <c r="G464" i="23"/>
  <c r="G465" i="23"/>
  <c r="G466" i="23"/>
  <c r="G467" i="23"/>
  <c r="G468" i="23"/>
  <c r="G469" i="23"/>
  <c r="G470" i="23"/>
  <c r="G471" i="23"/>
  <c r="G472" i="23"/>
  <c r="G473" i="23"/>
  <c r="G474" i="23"/>
  <c r="G475" i="23"/>
  <c r="G476" i="23"/>
  <c r="G477" i="23"/>
  <c r="G478" i="23"/>
  <c r="G479" i="23"/>
  <c r="G480" i="23"/>
  <c r="G481" i="23"/>
  <c r="G482" i="23"/>
  <c r="G483" i="23"/>
  <c r="G484" i="23"/>
  <c r="G485" i="23"/>
  <c r="G486" i="23"/>
  <c r="G487" i="23"/>
  <c r="G488" i="23"/>
  <c r="G489" i="23"/>
  <c r="G490" i="23"/>
  <c r="G491" i="23"/>
  <c r="G492" i="23"/>
  <c r="G493" i="23"/>
  <c r="G494" i="23"/>
  <c r="G495" i="23"/>
  <c r="G496" i="23"/>
  <c r="G497" i="23"/>
  <c r="G498" i="23"/>
  <c r="G499" i="23"/>
  <c r="G500" i="23"/>
  <c r="G501" i="23"/>
  <c r="G502" i="23"/>
  <c r="G503" i="23"/>
  <c r="G504" i="23"/>
  <c r="G505" i="23"/>
  <c r="G506" i="23"/>
  <c r="G507" i="23"/>
  <c r="G508" i="23"/>
  <c r="G509" i="23"/>
  <c r="G510" i="23"/>
  <c r="G511" i="23"/>
  <c r="G512" i="23"/>
  <c r="G513" i="23"/>
  <c r="G514" i="23"/>
  <c r="G515" i="23"/>
  <c r="G516" i="23"/>
  <c r="G517" i="23"/>
  <c r="G518" i="23"/>
  <c r="G519" i="23"/>
  <c r="G520" i="23"/>
  <c r="G521" i="23"/>
  <c r="G522" i="23"/>
  <c r="G523" i="23"/>
  <c r="G524" i="23"/>
  <c r="G525" i="23"/>
  <c r="G526" i="23"/>
  <c r="G527" i="23"/>
  <c r="G528" i="23"/>
  <c r="G529" i="23"/>
  <c r="G530" i="23"/>
  <c r="G531" i="23"/>
  <c r="G532" i="23"/>
  <c r="G533" i="23"/>
  <c r="G534" i="23"/>
  <c r="G535" i="23"/>
  <c r="G536" i="23"/>
  <c r="G537" i="23"/>
  <c r="G538" i="23"/>
  <c r="G539" i="23"/>
  <c r="G540" i="23"/>
  <c r="G541" i="23"/>
  <c r="G542" i="23"/>
  <c r="G543" i="23"/>
  <c r="G544" i="23"/>
  <c r="G545" i="23"/>
  <c r="G546" i="23"/>
  <c r="G547" i="23"/>
  <c r="G548" i="23"/>
  <c r="G549" i="23"/>
  <c r="G550" i="23"/>
  <c r="G551" i="23"/>
  <c r="G552" i="23"/>
  <c r="G553" i="23"/>
  <c r="G554" i="23"/>
  <c r="G555" i="23"/>
  <c r="G556" i="23"/>
  <c r="G557" i="23"/>
  <c r="G558" i="23"/>
  <c r="G559" i="23"/>
  <c r="G560" i="23"/>
  <c r="G561" i="23"/>
  <c r="G562" i="23"/>
  <c r="G563" i="23"/>
  <c r="G564" i="23"/>
  <c r="G565" i="23"/>
  <c r="G566" i="23"/>
  <c r="G567" i="23"/>
  <c r="G568" i="23"/>
  <c r="G569" i="23"/>
  <c r="G570" i="23"/>
  <c r="G571" i="23"/>
  <c r="G572" i="23"/>
  <c r="G573" i="23"/>
  <c r="G574" i="23"/>
  <c r="G575" i="23"/>
  <c r="G576" i="23"/>
  <c r="G577" i="23"/>
  <c r="G578" i="23"/>
  <c r="G579" i="23"/>
  <c r="G580" i="23"/>
  <c r="G581" i="23"/>
  <c r="G582" i="23"/>
  <c r="G583" i="23"/>
  <c r="G584" i="23"/>
  <c r="G585" i="23"/>
  <c r="G586" i="23"/>
  <c r="G587" i="23"/>
  <c r="G588" i="23"/>
  <c r="G589" i="23"/>
  <c r="G590" i="23"/>
  <c r="G591" i="23"/>
  <c r="G592" i="23"/>
  <c r="G593" i="23"/>
  <c r="G594" i="23"/>
  <c r="G595" i="23"/>
  <c r="G596" i="23"/>
  <c r="G597" i="23"/>
  <c r="G598" i="23"/>
  <c r="G599" i="23"/>
  <c r="G600" i="23"/>
  <c r="G601" i="23"/>
  <c r="G602" i="23"/>
  <c r="G603" i="23"/>
  <c r="G604" i="23"/>
  <c r="G605" i="23"/>
  <c r="G606" i="23"/>
  <c r="G607" i="23"/>
  <c r="G608" i="23"/>
  <c r="G609" i="23"/>
  <c r="G610" i="23"/>
  <c r="G611" i="23"/>
  <c r="G612" i="23"/>
  <c r="G613" i="23"/>
  <c r="G614" i="23"/>
  <c r="G615" i="23"/>
  <c r="C33" i="6"/>
  <c r="L10" i="6"/>
  <c r="L9" i="6"/>
  <c r="L8" i="6"/>
  <c r="L7" i="6"/>
  <c r="L6" i="6"/>
  <c r="K6" i="6"/>
  <c r="K7" i="6" s="1"/>
  <c r="N7" i="6" s="1"/>
  <c r="K2" i="6"/>
  <c r="K16" i="23"/>
  <c r="D773" i="19"/>
  <c r="D774" i="19"/>
  <c r="U774" i="19" s="1"/>
  <c r="D775" i="19"/>
  <c r="D776" i="19"/>
  <c r="U776" i="19" s="1"/>
  <c r="D777" i="19"/>
  <c r="U777" i="19" s="1"/>
  <c r="D778" i="19"/>
  <c r="U778" i="19" s="1"/>
  <c r="D779" i="19"/>
  <c r="D780" i="19"/>
  <c r="U780" i="19"/>
  <c r="D781" i="19"/>
  <c r="U781" i="19" s="1"/>
  <c r="D782" i="19"/>
  <c r="D783" i="19"/>
  <c r="U783" i="19" s="1"/>
  <c r="D784" i="19"/>
  <c r="U784" i="19" s="1"/>
  <c r="D785" i="19"/>
  <c r="U785" i="19"/>
  <c r="D786" i="19"/>
  <c r="U786" i="19" s="1"/>
  <c r="D787" i="19"/>
  <c r="U787" i="19" s="1"/>
  <c r="D788" i="19"/>
  <c r="U788" i="19"/>
  <c r="D789" i="19"/>
  <c r="U789" i="19" s="1"/>
  <c r="D790" i="19"/>
  <c r="U790" i="19" s="1"/>
  <c r="D791" i="19"/>
  <c r="D792" i="19"/>
  <c r="U792" i="19" s="1"/>
  <c r="D793" i="19"/>
  <c r="D794" i="19"/>
  <c r="U794" i="19" s="1"/>
  <c r="D795" i="19"/>
  <c r="D796" i="19"/>
  <c r="U796" i="19"/>
  <c r="D797" i="19"/>
  <c r="D798" i="19"/>
  <c r="D799" i="19"/>
  <c r="D800" i="19"/>
  <c r="U800" i="19" s="1"/>
  <c r="D801" i="19"/>
  <c r="D802" i="19"/>
  <c r="U802" i="19" s="1"/>
  <c r="D803" i="19"/>
  <c r="U803" i="19" s="1"/>
  <c r="D804" i="19"/>
  <c r="U804" i="19" s="1"/>
  <c r="D805" i="19"/>
  <c r="D806" i="19"/>
  <c r="U806" i="19" s="1"/>
  <c r="D807" i="19"/>
  <c r="U807" i="19" s="1"/>
  <c r="D808" i="19"/>
  <c r="U808" i="19"/>
  <c r="D809" i="19"/>
  <c r="U809" i="19" s="1"/>
  <c r="D810" i="19"/>
  <c r="U810" i="19" s="1"/>
  <c r="D811" i="19"/>
  <c r="U811" i="19"/>
  <c r="D812" i="19"/>
  <c r="U812" i="19" s="1"/>
  <c r="D813" i="19"/>
  <c r="U813" i="19" s="1"/>
  <c r="D814" i="19"/>
  <c r="D815" i="19"/>
  <c r="U815" i="19" s="1"/>
  <c r="D816" i="19"/>
  <c r="U816" i="19"/>
  <c r="D817" i="19"/>
  <c r="U817" i="19" s="1"/>
  <c r="D818" i="19"/>
  <c r="U818" i="19"/>
  <c r="D819" i="19"/>
  <c r="D820" i="19"/>
  <c r="U820" i="19" s="1"/>
  <c r="D821" i="19"/>
  <c r="D822" i="19"/>
  <c r="U822" i="19" s="1"/>
  <c r="D823" i="19"/>
  <c r="U823" i="19" s="1"/>
  <c r="D824" i="19"/>
  <c r="U824" i="19"/>
  <c r="D825" i="19"/>
  <c r="D826" i="19"/>
  <c r="D827" i="19"/>
  <c r="D828" i="19"/>
  <c r="U828" i="19" s="1"/>
  <c r="D829" i="19"/>
  <c r="U829" i="19"/>
  <c r="D830" i="19"/>
  <c r="D831" i="19"/>
  <c r="D832" i="19"/>
  <c r="U832" i="19"/>
  <c r="D833" i="19"/>
  <c r="U833" i="19" s="1"/>
  <c r="D834" i="19"/>
  <c r="D835" i="19"/>
  <c r="U835" i="19" s="1"/>
  <c r="D836" i="19"/>
  <c r="U836" i="19" s="1"/>
  <c r="D837" i="19"/>
  <c r="D838" i="19"/>
  <c r="D839" i="19"/>
  <c r="D840" i="19"/>
  <c r="U840" i="19" s="1"/>
  <c r="D841" i="19"/>
  <c r="D842" i="19"/>
  <c r="U842" i="19" s="1"/>
  <c r="D843" i="19"/>
  <c r="U843" i="19" s="1"/>
  <c r="D844" i="19"/>
  <c r="U844" i="19"/>
  <c r="D845" i="19"/>
  <c r="U845" i="19" s="1"/>
  <c r="D846" i="19"/>
  <c r="U846" i="19" s="1"/>
  <c r="D847" i="19"/>
  <c r="D848" i="19"/>
  <c r="U848" i="19"/>
  <c r="D849" i="19"/>
  <c r="U849" i="19" s="1"/>
  <c r="D850" i="19"/>
  <c r="U850" i="19"/>
  <c r="D851" i="19"/>
  <c r="U851" i="19" s="1"/>
  <c r="D852" i="19"/>
  <c r="U852" i="19" s="1"/>
  <c r="D853" i="19"/>
  <c r="D854" i="19"/>
  <c r="U854" i="19"/>
  <c r="D855" i="19"/>
  <c r="U855" i="19" s="1"/>
  <c r="D856" i="19"/>
  <c r="U856" i="19"/>
  <c r="D857" i="19"/>
  <c r="U857" i="19" s="1"/>
  <c r="D858" i="19"/>
  <c r="U858" i="19" s="1"/>
  <c r="D859" i="19"/>
  <c r="D860" i="19"/>
  <c r="U860" i="19" s="1"/>
  <c r="D861" i="19"/>
  <c r="U861" i="19" s="1"/>
  <c r="D862" i="19"/>
  <c r="D863" i="19"/>
  <c r="D864" i="19"/>
  <c r="U864" i="19" s="1"/>
  <c r="D865" i="19"/>
  <c r="U865" i="19" s="1"/>
  <c r="D866" i="19"/>
  <c r="D867" i="19"/>
  <c r="U867" i="19" s="1"/>
  <c r="D868" i="19"/>
  <c r="U868" i="19"/>
  <c r="D869" i="19"/>
  <c r="U869" i="19" s="1"/>
  <c r="D870" i="19"/>
  <c r="D871" i="19"/>
  <c r="U871" i="19" s="1"/>
  <c r="D872" i="19"/>
  <c r="U872" i="19" s="1"/>
  <c r="D873" i="19"/>
  <c r="U873" i="19"/>
  <c r="D874" i="19"/>
  <c r="U874" i="19" s="1"/>
  <c r="D875" i="19"/>
  <c r="U875" i="19" s="1"/>
  <c r="D876" i="19"/>
  <c r="U876" i="19"/>
  <c r="D877" i="19"/>
  <c r="U877" i="19" s="1"/>
  <c r="D878" i="19"/>
  <c r="U878" i="19" s="1"/>
  <c r="D879" i="19"/>
  <c r="U879" i="19" s="1"/>
  <c r="D880" i="19"/>
  <c r="U880" i="19"/>
  <c r="D881" i="19"/>
  <c r="D882" i="19"/>
  <c r="U882" i="19" s="1"/>
  <c r="D883" i="19"/>
  <c r="U883" i="19"/>
  <c r="D884" i="19"/>
  <c r="U884" i="19"/>
  <c r="D885" i="19"/>
  <c r="D886" i="19"/>
  <c r="U886" i="19" s="1"/>
  <c r="D887" i="19"/>
  <c r="U887" i="19"/>
  <c r="D888" i="19"/>
  <c r="U888" i="19"/>
  <c r="D889" i="19"/>
  <c r="D890" i="19"/>
  <c r="U890" i="19" s="1"/>
  <c r="D891" i="19"/>
  <c r="D892" i="19"/>
  <c r="U892" i="19" s="1"/>
  <c r="D893" i="19"/>
  <c r="U893" i="19" s="1"/>
  <c r="D894" i="19"/>
  <c r="U894" i="19"/>
  <c r="D895" i="19"/>
  <c r="D896" i="19"/>
  <c r="U896" i="19" s="1"/>
  <c r="D897" i="19"/>
  <c r="U897" i="19" s="1"/>
  <c r="D898" i="19"/>
  <c r="U898" i="19" s="1"/>
  <c r="D899" i="19"/>
  <c r="D900" i="19"/>
  <c r="U900" i="19" s="1"/>
  <c r="D901" i="19"/>
  <c r="U901" i="19"/>
  <c r="D902" i="19"/>
  <c r="D903" i="19"/>
  <c r="D904" i="19"/>
  <c r="U904" i="19"/>
  <c r="D905" i="19"/>
  <c r="U905" i="19" s="1"/>
  <c r="D906" i="19"/>
  <c r="D907" i="19"/>
  <c r="U907" i="19" s="1"/>
  <c r="D908" i="19"/>
  <c r="U908" i="19" s="1"/>
  <c r="D909" i="19"/>
  <c r="D910" i="19"/>
  <c r="U910" i="19" s="1"/>
  <c r="D911" i="19"/>
  <c r="U911" i="19" s="1"/>
  <c r="D912" i="19"/>
  <c r="U912" i="19" s="1"/>
  <c r="D913" i="19"/>
  <c r="U913" i="19" s="1"/>
  <c r="D914" i="19"/>
  <c r="D915" i="19"/>
  <c r="U915" i="19" s="1"/>
  <c r="D916" i="19"/>
  <c r="U916" i="19" s="1"/>
  <c r="D917" i="19"/>
  <c r="D918" i="19"/>
  <c r="U918" i="19" s="1"/>
  <c r="D919" i="19"/>
  <c r="D920" i="19"/>
  <c r="U920" i="19" s="1"/>
  <c r="D921" i="19"/>
  <c r="D922" i="19"/>
  <c r="U922" i="19" s="1"/>
  <c r="D923" i="19"/>
  <c r="D924" i="19"/>
  <c r="U924" i="19"/>
  <c r="D925" i="19"/>
  <c r="D926" i="19"/>
  <c r="D927" i="19"/>
  <c r="U927" i="19"/>
  <c r="D928" i="19"/>
  <c r="U928" i="19" s="1"/>
  <c r="D929" i="19"/>
  <c r="U929" i="19"/>
  <c r="D930" i="19"/>
  <c r="U930" i="19" s="1"/>
  <c r="D931" i="19"/>
  <c r="D932" i="19"/>
  <c r="U932" i="19"/>
  <c r="D933" i="19"/>
  <c r="U933" i="19" s="1"/>
  <c r="D934" i="19"/>
  <c r="D935" i="19"/>
  <c r="D936" i="19"/>
  <c r="U936" i="19"/>
  <c r="D937" i="19"/>
  <c r="U937" i="19"/>
  <c r="D938" i="19"/>
  <c r="U938" i="19"/>
  <c r="D939" i="19"/>
  <c r="D940" i="19"/>
  <c r="U940" i="19"/>
  <c r="D941" i="19"/>
  <c r="U941" i="19" s="1"/>
  <c r="D942" i="19"/>
  <c r="D943" i="19"/>
  <c r="D944" i="19"/>
  <c r="U944" i="19"/>
  <c r="D945" i="19"/>
  <c r="D946" i="19"/>
  <c r="D947" i="19"/>
  <c r="U947" i="19"/>
  <c r="D948" i="19"/>
  <c r="U948" i="19"/>
  <c r="D949" i="19"/>
  <c r="U949" i="19" s="1"/>
  <c r="D950" i="19"/>
  <c r="U950" i="19" s="1"/>
  <c r="D951" i="19"/>
  <c r="U951" i="19"/>
  <c r="D952" i="19"/>
  <c r="U952" i="19"/>
  <c r="D953" i="19"/>
  <c r="D954" i="19"/>
  <c r="U954" i="19"/>
  <c r="D955" i="19"/>
  <c r="U955" i="19" s="1"/>
  <c r="D956" i="19"/>
  <c r="U956" i="19" s="1"/>
  <c r="D957" i="19"/>
  <c r="D958" i="19"/>
  <c r="U958" i="19"/>
  <c r="D959" i="19"/>
  <c r="U959" i="19"/>
  <c r="D960" i="19"/>
  <c r="U960" i="19"/>
  <c r="D961" i="19"/>
  <c r="D962" i="19"/>
  <c r="D963" i="19"/>
  <c r="D964" i="19"/>
  <c r="U964" i="19" s="1"/>
  <c r="D965" i="19"/>
  <c r="U965" i="19" s="1"/>
  <c r="F30" i="6"/>
  <c r="G30" i="6" s="1"/>
  <c r="H30" i="6" s="1"/>
  <c r="F29" i="6"/>
  <c r="G29" i="6"/>
  <c r="H29" i="6" s="1"/>
  <c r="K7" i="23"/>
  <c r="K8" i="23"/>
  <c r="E5" i="23"/>
  <c r="F5" i="23" s="1"/>
  <c r="E6" i="23"/>
  <c r="F6" i="23" s="1"/>
  <c r="E7" i="23"/>
  <c r="F7" i="23"/>
  <c r="E8" i="23"/>
  <c r="F8" i="23" s="1"/>
  <c r="E9" i="23"/>
  <c r="F9" i="23"/>
  <c r="E10" i="23"/>
  <c r="F10" i="23" s="1"/>
  <c r="E11" i="23"/>
  <c r="F11" i="23" s="1"/>
  <c r="E12" i="23"/>
  <c r="F12" i="23" s="1"/>
  <c r="E13" i="23"/>
  <c r="F13" i="23"/>
  <c r="E14" i="23"/>
  <c r="F14" i="23" s="1"/>
  <c r="E15" i="23"/>
  <c r="F15" i="23"/>
  <c r="E16" i="23"/>
  <c r="F16" i="23" s="1"/>
  <c r="E17" i="23"/>
  <c r="F17" i="23"/>
  <c r="E18" i="23"/>
  <c r="F18" i="23" s="1"/>
  <c r="E19" i="23"/>
  <c r="F19" i="23" s="1"/>
  <c r="E20" i="23"/>
  <c r="F20" i="23" s="1"/>
  <c r="E21" i="23"/>
  <c r="F21" i="23"/>
  <c r="E22" i="23"/>
  <c r="F22" i="23" s="1"/>
  <c r="E23" i="23"/>
  <c r="F23" i="23"/>
  <c r="E24" i="23"/>
  <c r="F24" i="23" s="1"/>
  <c r="E25" i="23"/>
  <c r="F25" i="23" s="1"/>
  <c r="E26" i="23"/>
  <c r="F26" i="23" s="1"/>
  <c r="E27" i="23"/>
  <c r="F27" i="23" s="1"/>
  <c r="E28" i="23"/>
  <c r="F28" i="23" s="1"/>
  <c r="E29" i="23"/>
  <c r="F29" i="23" s="1"/>
  <c r="E30" i="23"/>
  <c r="F30" i="23" s="1"/>
  <c r="E31" i="23"/>
  <c r="F31" i="23"/>
  <c r="E32" i="23"/>
  <c r="F32" i="23" s="1"/>
  <c r="E33" i="23"/>
  <c r="F33" i="23"/>
  <c r="E34" i="23"/>
  <c r="F34" i="23" s="1"/>
  <c r="E35" i="23"/>
  <c r="F35" i="23" s="1"/>
  <c r="E36" i="23"/>
  <c r="F36" i="23" s="1"/>
  <c r="E37" i="23"/>
  <c r="F37" i="23"/>
  <c r="E38" i="23"/>
  <c r="F38" i="23" s="1"/>
  <c r="E39" i="23"/>
  <c r="F39" i="23"/>
  <c r="E40" i="23"/>
  <c r="F40" i="23" s="1"/>
  <c r="E41" i="23"/>
  <c r="F41" i="23"/>
  <c r="E42" i="23"/>
  <c r="F42" i="23" s="1"/>
  <c r="E43" i="23"/>
  <c r="F43" i="23" s="1"/>
  <c r="E44" i="23"/>
  <c r="F44" i="23" s="1"/>
  <c r="E45" i="23"/>
  <c r="F45" i="23"/>
  <c r="E46" i="23"/>
  <c r="F46" i="23" s="1"/>
  <c r="E47" i="23"/>
  <c r="F47" i="23"/>
  <c r="E48" i="23"/>
  <c r="F48" i="23" s="1"/>
  <c r="E49" i="23"/>
  <c r="F49" i="23" s="1"/>
  <c r="E50" i="23"/>
  <c r="F50" i="23" s="1"/>
  <c r="E51" i="23"/>
  <c r="F51" i="23" s="1"/>
  <c r="E52" i="23"/>
  <c r="F52" i="23" s="1"/>
  <c r="E53" i="23"/>
  <c r="F53" i="23" s="1"/>
  <c r="E54" i="23"/>
  <c r="F54" i="23" s="1"/>
  <c r="E55" i="23"/>
  <c r="F55" i="23"/>
  <c r="E56" i="23"/>
  <c r="F56" i="23" s="1"/>
  <c r="E57" i="23"/>
  <c r="F57" i="23"/>
  <c r="E58" i="23"/>
  <c r="F58" i="23" s="1"/>
  <c r="E59" i="23"/>
  <c r="F59" i="23" s="1"/>
  <c r="E60" i="23"/>
  <c r="F60" i="23" s="1"/>
  <c r="E61" i="23"/>
  <c r="F61" i="23" s="1"/>
  <c r="E62" i="23"/>
  <c r="F62" i="23" s="1"/>
  <c r="E63" i="23"/>
  <c r="F63" i="23"/>
  <c r="E64" i="23"/>
  <c r="F64" i="23" s="1"/>
  <c r="E65" i="23"/>
  <c r="F65" i="23" s="1"/>
  <c r="E66" i="23"/>
  <c r="F66" i="23" s="1"/>
  <c r="E67" i="23"/>
  <c r="F67" i="23" s="1"/>
  <c r="E68" i="23"/>
  <c r="F68" i="23" s="1"/>
  <c r="E69" i="23"/>
  <c r="F69" i="23"/>
  <c r="E70" i="23"/>
  <c r="F70" i="23" s="1"/>
  <c r="E71" i="23"/>
  <c r="F71" i="23" s="1"/>
  <c r="E72" i="23"/>
  <c r="F72" i="23" s="1"/>
  <c r="E73" i="23"/>
  <c r="F73" i="23"/>
  <c r="E74" i="23"/>
  <c r="F74" i="23" s="1"/>
  <c r="E75" i="23"/>
  <c r="F75" i="23" s="1"/>
  <c r="E76" i="23"/>
  <c r="F76" i="23" s="1"/>
  <c r="E77" i="23"/>
  <c r="F77" i="23" s="1"/>
  <c r="E78" i="23"/>
  <c r="F78" i="23" s="1"/>
  <c r="E79" i="23"/>
  <c r="F79" i="23"/>
  <c r="E80" i="23"/>
  <c r="F80" i="23" s="1"/>
  <c r="E81" i="23"/>
  <c r="F81" i="23"/>
  <c r="E82" i="23"/>
  <c r="F82" i="23" s="1"/>
  <c r="E83" i="23"/>
  <c r="F83" i="23" s="1"/>
  <c r="E84" i="23"/>
  <c r="F84" i="23" s="1"/>
  <c r="E85" i="23"/>
  <c r="F85" i="23" s="1"/>
  <c r="E86" i="23"/>
  <c r="F86" i="23" s="1"/>
  <c r="E87" i="23"/>
  <c r="F87" i="23"/>
  <c r="E88" i="23"/>
  <c r="F88" i="23" s="1"/>
  <c r="E89" i="23"/>
  <c r="F89" i="23" s="1"/>
  <c r="E90" i="23"/>
  <c r="F90" i="23" s="1"/>
  <c r="E91" i="23"/>
  <c r="F91" i="23" s="1"/>
  <c r="E92" i="23"/>
  <c r="F92" i="23" s="1"/>
  <c r="E93" i="23"/>
  <c r="F93" i="23" s="1"/>
  <c r="E94" i="23"/>
  <c r="F94" i="23" s="1"/>
  <c r="E95" i="23"/>
  <c r="F95" i="23"/>
  <c r="E96" i="23"/>
  <c r="F96" i="23" s="1"/>
  <c r="E97" i="23"/>
  <c r="F97" i="23"/>
  <c r="E98" i="23"/>
  <c r="F98" i="23" s="1"/>
  <c r="E99" i="23"/>
  <c r="F99" i="23" s="1"/>
  <c r="E100" i="23"/>
  <c r="F100" i="23" s="1"/>
  <c r="E101" i="23"/>
  <c r="F101" i="23"/>
  <c r="E102" i="23"/>
  <c r="F102" i="23" s="1"/>
  <c r="E103" i="23"/>
  <c r="F103" i="23"/>
  <c r="E104" i="23"/>
  <c r="F104" i="23" s="1"/>
  <c r="E105" i="23"/>
  <c r="F105" i="23"/>
  <c r="E106" i="23"/>
  <c r="F106" i="23" s="1"/>
  <c r="E107" i="23"/>
  <c r="F107" i="23" s="1"/>
  <c r="E108" i="23"/>
  <c r="F108" i="23" s="1"/>
  <c r="E109" i="23"/>
  <c r="F109" i="23"/>
  <c r="E110" i="23"/>
  <c r="F110" i="23" s="1"/>
  <c r="E111" i="23"/>
  <c r="F111" i="23"/>
  <c r="E112" i="23"/>
  <c r="F112" i="23" s="1"/>
  <c r="E113" i="23"/>
  <c r="F113" i="23" s="1"/>
  <c r="E114" i="23"/>
  <c r="F114" i="23" s="1"/>
  <c r="E115" i="23"/>
  <c r="F115" i="23" s="1"/>
  <c r="E116" i="23"/>
  <c r="F116" i="23" s="1"/>
  <c r="E117" i="23"/>
  <c r="F117" i="23" s="1"/>
  <c r="E118" i="23"/>
  <c r="F118" i="23" s="1"/>
  <c r="E119" i="23"/>
  <c r="F119" i="23"/>
  <c r="E120" i="23"/>
  <c r="F120" i="23" s="1"/>
  <c r="E121" i="23"/>
  <c r="F121" i="23"/>
  <c r="E122" i="23"/>
  <c r="F122" i="23" s="1"/>
  <c r="E123" i="23"/>
  <c r="F123" i="23" s="1"/>
  <c r="E124" i="23"/>
  <c r="F124" i="23" s="1"/>
  <c r="E125" i="23"/>
  <c r="F125" i="23" s="1"/>
  <c r="E126" i="23"/>
  <c r="F126" i="23" s="1"/>
  <c r="E127" i="23"/>
  <c r="F127" i="23"/>
  <c r="E128" i="23"/>
  <c r="F128" i="23" s="1"/>
  <c r="E129" i="23"/>
  <c r="F129" i="23" s="1"/>
  <c r="E130" i="23"/>
  <c r="F130" i="23" s="1"/>
  <c r="E131" i="23"/>
  <c r="F131" i="23" s="1"/>
  <c r="E132" i="23"/>
  <c r="F132" i="23" s="1"/>
  <c r="E133" i="23"/>
  <c r="F133" i="23"/>
  <c r="E134" i="23"/>
  <c r="F134" i="23" s="1"/>
  <c r="E135" i="23"/>
  <c r="F135" i="23" s="1"/>
  <c r="E136" i="23"/>
  <c r="F136" i="23" s="1"/>
  <c r="E137" i="23"/>
  <c r="F137" i="23"/>
  <c r="E138" i="23"/>
  <c r="F138" i="23" s="1"/>
  <c r="E139" i="23"/>
  <c r="F139" i="23" s="1"/>
  <c r="E140" i="23"/>
  <c r="F140" i="23" s="1"/>
  <c r="E141" i="23"/>
  <c r="F141" i="23" s="1"/>
  <c r="E142" i="23"/>
  <c r="F142" i="23" s="1"/>
  <c r="E143" i="23"/>
  <c r="F143" i="23"/>
  <c r="E144" i="23"/>
  <c r="F144" i="23" s="1"/>
  <c r="E145" i="23"/>
  <c r="F145" i="23"/>
  <c r="E146" i="23"/>
  <c r="F146" i="23" s="1"/>
  <c r="E147" i="23"/>
  <c r="F147" i="23" s="1"/>
  <c r="E148" i="23"/>
  <c r="F148" i="23" s="1"/>
  <c r="E149" i="23"/>
  <c r="F149" i="23" s="1"/>
  <c r="E150" i="23"/>
  <c r="F150" i="23" s="1"/>
  <c r="E151" i="23"/>
  <c r="F151" i="23"/>
  <c r="E152" i="23"/>
  <c r="F152" i="23" s="1"/>
  <c r="E153" i="23"/>
  <c r="F153" i="23" s="1"/>
  <c r="E154" i="23"/>
  <c r="F154" i="23" s="1"/>
  <c r="E155" i="23"/>
  <c r="F155" i="23" s="1"/>
  <c r="E156" i="23"/>
  <c r="F156" i="23" s="1"/>
  <c r="E157" i="23"/>
  <c r="F157" i="23" s="1"/>
  <c r="E158" i="23"/>
  <c r="F158" i="23" s="1"/>
  <c r="E159" i="23"/>
  <c r="F159" i="23"/>
  <c r="E160" i="23"/>
  <c r="F160" i="23" s="1"/>
  <c r="E161" i="23"/>
  <c r="F161" i="23"/>
  <c r="E162" i="23"/>
  <c r="F162" i="23" s="1"/>
  <c r="E163" i="23"/>
  <c r="F163" i="23" s="1"/>
  <c r="E164" i="23"/>
  <c r="F164" i="23" s="1"/>
  <c r="E165" i="23"/>
  <c r="F165" i="23"/>
  <c r="E166" i="23"/>
  <c r="F166" i="23" s="1"/>
  <c r="E167" i="23"/>
  <c r="F167" i="23"/>
  <c r="E168" i="23"/>
  <c r="F168" i="23" s="1"/>
  <c r="E169" i="23"/>
  <c r="F169" i="23"/>
  <c r="E170" i="23"/>
  <c r="F170" i="23" s="1"/>
  <c r="E171" i="23"/>
  <c r="F171" i="23" s="1"/>
  <c r="E172" i="23"/>
  <c r="F172" i="23" s="1"/>
  <c r="E173" i="23"/>
  <c r="F173" i="23"/>
  <c r="E174" i="23"/>
  <c r="F174" i="23" s="1"/>
  <c r="E175" i="23"/>
  <c r="F175" i="23"/>
  <c r="E176" i="23"/>
  <c r="F176" i="23" s="1"/>
  <c r="E177" i="23"/>
  <c r="F177" i="23" s="1"/>
  <c r="E178" i="23"/>
  <c r="F178" i="23" s="1"/>
  <c r="E179" i="23"/>
  <c r="F179" i="23" s="1"/>
  <c r="E180" i="23"/>
  <c r="F180" i="23" s="1"/>
  <c r="E181" i="23"/>
  <c r="F181" i="23" s="1"/>
  <c r="E182" i="23"/>
  <c r="F182" i="23" s="1"/>
  <c r="E183" i="23"/>
  <c r="F183" i="23"/>
  <c r="E184" i="23"/>
  <c r="F184" i="23" s="1"/>
  <c r="E185" i="23"/>
  <c r="F185" i="23"/>
  <c r="E186" i="23"/>
  <c r="F186" i="23" s="1"/>
  <c r="E187" i="23"/>
  <c r="F187" i="23" s="1"/>
  <c r="E188" i="23"/>
  <c r="F188" i="23" s="1"/>
  <c r="E189" i="23"/>
  <c r="F189" i="23" s="1"/>
  <c r="E190" i="23"/>
  <c r="F190" i="23" s="1"/>
  <c r="E191" i="23"/>
  <c r="F191" i="23"/>
  <c r="E192" i="23"/>
  <c r="F192" i="23" s="1"/>
  <c r="E193" i="23"/>
  <c r="F193" i="23" s="1"/>
  <c r="E194" i="23"/>
  <c r="F194" i="23" s="1"/>
  <c r="E195" i="23"/>
  <c r="F195" i="23" s="1"/>
  <c r="E196" i="23"/>
  <c r="F196" i="23" s="1"/>
  <c r="E197" i="23"/>
  <c r="F197" i="23"/>
  <c r="E198" i="23"/>
  <c r="F198" i="23" s="1"/>
  <c r="E199" i="23"/>
  <c r="F199" i="23" s="1"/>
  <c r="E200" i="23"/>
  <c r="F200" i="23" s="1"/>
  <c r="E201" i="23"/>
  <c r="F201" i="23"/>
  <c r="E202" i="23"/>
  <c r="F202" i="23" s="1"/>
  <c r="E203" i="23"/>
  <c r="F203" i="23" s="1"/>
  <c r="E204" i="23"/>
  <c r="F204" i="23" s="1"/>
  <c r="E205" i="23"/>
  <c r="F205" i="23" s="1"/>
  <c r="E206" i="23"/>
  <c r="F206" i="23" s="1"/>
  <c r="E207" i="23"/>
  <c r="F207" i="23"/>
  <c r="E208" i="23"/>
  <c r="F208" i="23" s="1"/>
  <c r="E209" i="23"/>
  <c r="F209" i="23"/>
  <c r="E210" i="23"/>
  <c r="F210" i="23" s="1"/>
  <c r="E211" i="23"/>
  <c r="F211" i="23" s="1"/>
  <c r="E212" i="23"/>
  <c r="F212" i="23" s="1"/>
  <c r="E213" i="23"/>
  <c r="F213" i="23"/>
  <c r="E214" i="23"/>
  <c r="F214" i="23" s="1"/>
  <c r="E215" i="23"/>
  <c r="F215" i="23"/>
  <c r="E216" i="23"/>
  <c r="F216" i="23" s="1"/>
  <c r="E217" i="23"/>
  <c r="F217" i="23"/>
  <c r="E218" i="23"/>
  <c r="F218" i="23" s="1"/>
  <c r="E219" i="23"/>
  <c r="F219" i="23" s="1"/>
  <c r="E220" i="23"/>
  <c r="F220" i="23" s="1"/>
  <c r="E221" i="23"/>
  <c r="F221" i="23" s="1"/>
  <c r="E222" i="23"/>
  <c r="F222" i="23" s="1"/>
  <c r="E223" i="23"/>
  <c r="F223" i="23" s="1"/>
  <c r="E224" i="23"/>
  <c r="F224" i="23" s="1"/>
  <c r="E225" i="23"/>
  <c r="F225" i="23"/>
  <c r="E226" i="23"/>
  <c r="F226" i="23" s="1"/>
  <c r="E227" i="23"/>
  <c r="F227" i="23" s="1"/>
  <c r="E228" i="23"/>
  <c r="F228" i="23" s="1"/>
  <c r="E229" i="23"/>
  <c r="F229" i="23" s="1"/>
  <c r="E230" i="23"/>
  <c r="F230" i="23" s="1"/>
  <c r="E231" i="23"/>
  <c r="F231" i="23"/>
  <c r="E232" i="23"/>
  <c r="F232" i="23" s="1"/>
  <c r="E233" i="23"/>
  <c r="F233" i="23"/>
  <c r="E234" i="23"/>
  <c r="F234" i="23" s="1"/>
  <c r="E235" i="23"/>
  <c r="F235" i="23" s="1"/>
  <c r="E236" i="23"/>
  <c r="F236" i="23" s="1"/>
  <c r="E237" i="23"/>
  <c r="F237" i="23"/>
  <c r="E238" i="23"/>
  <c r="F238" i="23" s="1"/>
  <c r="E239" i="23"/>
  <c r="F239" i="23"/>
  <c r="E240" i="23"/>
  <c r="F240" i="23" s="1"/>
  <c r="E241" i="23"/>
  <c r="F241" i="23"/>
  <c r="E242" i="23"/>
  <c r="F242" i="23" s="1"/>
  <c r="E243" i="23"/>
  <c r="F243" i="23" s="1"/>
  <c r="E244" i="23"/>
  <c r="F244" i="23" s="1"/>
  <c r="E245" i="23"/>
  <c r="F245" i="23" s="1"/>
  <c r="E246" i="23"/>
  <c r="F246" i="23" s="1"/>
  <c r="E247" i="23"/>
  <c r="F247" i="23" s="1"/>
  <c r="E248" i="23"/>
  <c r="F248" i="23" s="1"/>
  <c r="E249" i="23"/>
  <c r="F249" i="23"/>
  <c r="E250" i="23"/>
  <c r="F250" i="23" s="1"/>
  <c r="E251" i="23"/>
  <c r="F251" i="23" s="1"/>
  <c r="E252" i="23"/>
  <c r="F252" i="23" s="1"/>
  <c r="E253" i="23"/>
  <c r="F253" i="23" s="1"/>
  <c r="E254" i="23"/>
  <c r="F254" i="23" s="1"/>
  <c r="E255" i="23"/>
  <c r="F255" i="23"/>
  <c r="E256" i="23"/>
  <c r="F256" i="23" s="1"/>
  <c r="E257" i="23"/>
  <c r="F257" i="23"/>
  <c r="E258" i="23"/>
  <c r="F258" i="23" s="1"/>
  <c r="E259" i="23"/>
  <c r="F259" i="23" s="1"/>
  <c r="E260" i="23"/>
  <c r="F260" i="23" s="1"/>
  <c r="E261" i="23"/>
  <c r="F261" i="23"/>
  <c r="E262" i="23"/>
  <c r="F262" i="23" s="1"/>
  <c r="E263" i="23"/>
  <c r="F263" i="23"/>
  <c r="E264" i="23"/>
  <c r="F264" i="23" s="1"/>
  <c r="E265" i="23"/>
  <c r="F265" i="23" s="1"/>
  <c r="E266" i="23"/>
  <c r="F266" i="23" s="1"/>
  <c r="E267" i="23"/>
  <c r="F267" i="23" s="1"/>
  <c r="E268" i="23"/>
  <c r="F268" i="23" s="1"/>
  <c r="E269" i="23"/>
  <c r="F269" i="23"/>
  <c r="E270" i="23"/>
  <c r="F270" i="23" s="1"/>
  <c r="E271" i="23"/>
  <c r="F271" i="23" s="1"/>
  <c r="E272" i="23"/>
  <c r="F272" i="23" s="1"/>
  <c r="E273" i="23"/>
  <c r="F273" i="23"/>
  <c r="E274" i="23"/>
  <c r="F274" i="23" s="1"/>
  <c r="E275" i="23"/>
  <c r="F275" i="23" s="1"/>
  <c r="E276" i="23"/>
  <c r="F276" i="23" s="1"/>
  <c r="E277" i="23"/>
  <c r="F277" i="23" s="1"/>
  <c r="E278" i="23"/>
  <c r="F278" i="23" s="1"/>
  <c r="E279" i="23"/>
  <c r="F279" i="23"/>
  <c r="E280" i="23"/>
  <c r="F280" i="23" s="1"/>
  <c r="E281" i="23"/>
  <c r="F281" i="23"/>
  <c r="E282" i="23"/>
  <c r="F282" i="23" s="1"/>
  <c r="E283" i="23"/>
  <c r="F283" i="23" s="1"/>
  <c r="E284" i="23"/>
  <c r="F284" i="23" s="1"/>
  <c r="E285" i="23"/>
  <c r="F285" i="23" s="1"/>
  <c r="E286" i="23"/>
  <c r="F286" i="23" s="1"/>
  <c r="E287" i="23"/>
  <c r="F287" i="23" s="1"/>
  <c r="E288" i="23"/>
  <c r="F288" i="23" s="1"/>
  <c r="E289" i="23"/>
  <c r="F289" i="23"/>
  <c r="E290" i="23"/>
  <c r="F290" i="23" s="1"/>
  <c r="E291" i="23"/>
  <c r="F291" i="23" s="1"/>
  <c r="E292" i="23"/>
  <c r="F292" i="23" s="1"/>
  <c r="E293" i="23"/>
  <c r="F293" i="23" s="1"/>
  <c r="E294" i="23"/>
  <c r="F294" i="23" s="1"/>
  <c r="E295" i="23"/>
  <c r="F295" i="23"/>
  <c r="E296" i="23"/>
  <c r="F296" i="23" s="1"/>
  <c r="E297" i="23"/>
  <c r="F297" i="23"/>
  <c r="E298" i="23"/>
  <c r="F298" i="23" s="1"/>
  <c r="E299" i="23"/>
  <c r="F299" i="23" s="1"/>
  <c r="E300" i="23"/>
  <c r="F300" i="23" s="1"/>
  <c r="E301" i="23"/>
  <c r="F301" i="23"/>
  <c r="E302" i="23"/>
  <c r="F302" i="23" s="1"/>
  <c r="E303" i="23"/>
  <c r="F303" i="23"/>
  <c r="E304" i="23"/>
  <c r="F304" i="23" s="1"/>
  <c r="E305" i="23"/>
  <c r="F305" i="23"/>
  <c r="E306" i="23"/>
  <c r="F306" i="23" s="1"/>
  <c r="E307" i="23"/>
  <c r="F307" i="23" s="1"/>
  <c r="E308" i="23"/>
  <c r="F308" i="23" s="1"/>
  <c r="E309" i="23"/>
  <c r="F309" i="23" s="1"/>
  <c r="E310" i="23"/>
  <c r="F310" i="23" s="1"/>
  <c r="E311" i="23"/>
  <c r="F311" i="23" s="1"/>
  <c r="E312" i="23"/>
  <c r="F312" i="23" s="1"/>
  <c r="E313" i="23"/>
  <c r="F313" i="23"/>
  <c r="E314" i="23"/>
  <c r="F314" i="23" s="1"/>
  <c r="E315" i="23"/>
  <c r="F315" i="23" s="1"/>
  <c r="E316" i="23"/>
  <c r="F316" i="23" s="1"/>
  <c r="E317" i="23"/>
  <c r="F317" i="23" s="1"/>
  <c r="E318" i="23"/>
  <c r="F318" i="23" s="1"/>
  <c r="E319" i="23"/>
  <c r="F319" i="23"/>
  <c r="E320" i="23"/>
  <c r="F320" i="23" s="1"/>
  <c r="E321" i="23"/>
  <c r="F321" i="23"/>
  <c r="E322" i="23"/>
  <c r="F322" i="23" s="1"/>
  <c r="E323" i="23"/>
  <c r="F323" i="23" s="1"/>
  <c r="E324" i="23"/>
  <c r="F324" i="23" s="1"/>
  <c r="E325" i="23"/>
  <c r="F325" i="23"/>
  <c r="E326" i="23"/>
  <c r="F326" i="23" s="1"/>
  <c r="E327" i="23"/>
  <c r="F327" i="23"/>
  <c r="E328" i="23"/>
  <c r="F328" i="23" s="1"/>
  <c r="E329" i="23"/>
  <c r="F329" i="23" s="1"/>
  <c r="E330" i="23"/>
  <c r="F330" i="23" s="1"/>
  <c r="E331" i="23"/>
  <c r="F331" i="23" s="1"/>
  <c r="E332" i="23"/>
  <c r="F332" i="23" s="1"/>
  <c r="E333" i="23"/>
  <c r="F333" i="23"/>
  <c r="E334" i="23"/>
  <c r="F334" i="23" s="1"/>
  <c r="E335" i="23"/>
  <c r="F335" i="23" s="1"/>
  <c r="E336" i="23"/>
  <c r="F336" i="23" s="1"/>
  <c r="E337" i="23"/>
  <c r="F337" i="23"/>
  <c r="E338" i="23"/>
  <c r="F338" i="23" s="1"/>
  <c r="E339" i="23"/>
  <c r="F339" i="23" s="1"/>
  <c r="E340" i="23"/>
  <c r="F340" i="23" s="1"/>
  <c r="E341" i="23"/>
  <c r="F341" i="23" s="1"/>
  <c r="E342" i="23"/>
  <c r="F342" i="23" s="1"/>
  <c r="E343" i="23"/>
  <c r="F343" i="23"/>
  <c r="E344" i="23"/>
  <c r="F344" i="23" s="1"/>
  <c r="E345" i="23"/>
  <c r="F345" i="23"/>
  <c r="E346" i="23"/>
  <c r="F346" i="23" s="1"/>
  <c r="E347" i="23"/>
  <c r="F347" i="23" s="1"/>
  <c r="E348" i="23"/>
  <c r="F348" i="23" s="1"/>
  <c r="E349" i="23"/>
  <c r="F349" i="23" s="1"/>
  <c r="E350" i="23"/>
  <c r="F350" i="23" s="1"/>
  <c r="E351" i="23"/>
  <c r="F351" i="23" s="1"/>
  <c r="E352" i="23"/>
  <c r="F352" i="23" s="1"/>
  <c r="E353" i="23"/>
  <c r="F353" i="23"/>
  <c r="E354" i="23"/>
  <c r="F354" i="23" s="1"/>
  <c r="E355" i="23"/>
  <c r="F355" i="23" s="1"/>
  <c r="E356" i="23"/>
  <c r="F356" i="23" s="1"/>
  <c r="E357" i="23"/>
  <c r="F357" i="23" s="1"/>
  <c r="E358" i="23"/>
  <c r="F358" i="23" s="1"/>
  <c r="E359" i="23"/>
  <c r="F359" i="23"/>
  <c r="E360" i="23"/>
  <c r="F360" i="23" s="1"/>
  <c r="E361" i="23"/>
  <c r="F361" i="23"/>
  <c r="E362" i="23"/>
  <c r="F362" i="23" s="1"/>
  <c r="E363" i="23"/>
  <c r="F363" i="23" s="1"/>
  <c r="E364" i="23"/>
  <c r="F364" i="23" s="1"/>
  <c r="E365" i="23"/>
  <c r="F365" i="23"/>
  <c r="E366" i="23"/>
  <c r="F366" i="23" s="1"/>
  <c r="E367" i="23"/>
  <c r="F367" i="23"/>
  <c r="E368" i="23"/>
  <c r="F368" i="23" s="1"/>
  <c r="E369" i="23"/>
  <c r="F369" i="23"/>
  <c r="E370" i="23"/>
  <c r="F370" i="23" s="1"/>
  <c r="E371" i="23"/>
  <c r="F371" i="23" s="1"/>
  <c r="E372" i="23"/>
  <c r="F372" i="23" s="1"/>
  <c r="E373" i="23"/>
  <c r="F373" i="23" s="1"/>
  <c r="E374" i="23"/>
  <c r="F374" i="23" s="1"/>
  <c r="E375" i="23"/>
  <c r="F375" i="23" s="1"/>
  <c r="E376" i="23"/>
  <c r="F376" i="23" s="1"/>
  <c r="E377" i="23"/>
  <c r="F377" i="23"/>
  <c r="E378" i="23"/>
  <c r="F378" i="23" s="1"/>
  <c r="E379" i="23"/>
  <c r="F379" i="23" s="1"/>
  <c r="E380" i="23"/>
  <c r="F380" i="23" s="1"/>
  <c r="E381" i="23"/>
  <c r="F381" i="23" s="1"/>
  <c r="E382" i="23"/>
  <c r="F382" i="23" s="1"/>
  <c r="E383" i="23"/>
  <c r="F383" i="23"/>
  <c r="E384" i="23"/>
  <c r="F384" i="23" s="1"/>
  <c r="E385" i="23"/>
  <c r="F385" i="23"/>
  <c r="E386" i="23"/>
  <c r="F386" i="23" s="1"/>
  <c r="E387" i="23"/>
  <c r="F387" i="23" s="1"/>
  <c r="E388" i="23"/>
  <c r="F388" i="23" s="1"/>
  <c r="E389" i="23"/>
  <c r="F389" i="23"/>
  <c r="E390" i="23"/>
  <c r="F390" i="23" s="1"/>
  <c r="E391" i="23"/>
  <c r="F391" i="23"/>
  <c r="E392" i="23"/>
  <c r="F392" i="23" s="1"/>
  <c r="E393" i="23"/>
  <c r="F393" i="23" s="1"/>
  <c r="E394" i="23"/>
  <c r="F394" i="23" s="1"/>
  <c r="E395" i="23"/>
  <c r="F395" i="23" s="1"/>
  <c r="E396" i="23"/>
  <c r="F396" i="23" s="1"/>
  <c r="E397" i="23"/>
  <c r="F397" i="23"/>
  <c r="E398" i="23"/>
  <c r="F398" i="23" s="1"/>
  <c r="E399" i="23"/>
  <c r="F399" i="23" s="1"/>
  <c r="E400" i="23"/>
  <c r="F400" i="23" s="1"/>
  <c r="E401" i="23"/>
  <c r="F401" i="23"/>
  <c r="E402" i="23"/>
  <c r="F402" i="23" s="1"/>
  <c r="E403" i="23"/>
  <c r="F403" i="23" s="1"/>
  <c r="E404" i="23"/>
  <c r="F404" i="23" s="1"/>
  <c r="E405" i="23"/>
  <c r="F405" i="23" s="1"/>
  <c r="E406" i="23"/>
  <c r="F406" i="23" s="1"/>
  <c r="E407" i="23"/>
  <c r="F407" i="23"/>
  <c r="E408" i="23"/>
  <c r="F408" i="23" s="1"/>
  <c r="E409" i="23"/>
  <c r="F409" i="23"/>
  <c r="E410" i="23"/>
  <c r="F410" i="23" s="1"/>
  <c r="E411" i="23"/>
  <c r="F411" i="23" s="1"/>
  <c r="E412" i="23"/>
  <c r="F412" i="23" s="1"/>
  <c r="E413" i="23"/>
  <c r="F413" i="23" s="1"/>
  <c r="E414" i="23"/>
  <c r="F414" i="23" s="1"/>
  <c r="E415" i="23"/>
  <c r="F415" i="23" s="1"/>
  <c r="E416" i="23"/>
  <c r="F416" i="23" s="1"/>
  <c r="E417" i="23"/>
  <c r="F417" i="23"/>
  <c r="E418" i="23"/>
  <c r="F418" i="23" s="1"/>
  <c r="E419" i="23"/>
  <c r="F419" i="23" s="1"/>
  <c r="E420" i="23"/>
  <c r="F420" i="23" s="1"/>
  <c r="E421" i="23"/>
  <c r="F421" i="23" s="1"/>
  <c r="E422" i="23"/>
  <c r="F422" i="23" s="1"/>
  <c r="E423" i="23"/>
  <c r="F423" i="23"/>
  <c r="E424" i="23"/>
  <c r="F424" i="23" s="1"/>
  <c r="E425" i="23"/>
  <c r="F425" i="23"/>
  <c r="E426" i="23"/>
  <c r="F426" i="23" s="1"/>
  <c r="E427" i="23"/>
  <c r="F427" i="23" s="1"/>
  <c r="E428" i="23"/>
  <c r="F428" i="23" s="1"/>
  <c r="E429" i="23"/>
  <c r="F429" i="23"/>
  <c r="E430" i="23"/>
  <c r="F430" i="23" s="1"/>
  <c r="E431" i="23"/>
  <c r="F431" i="23"/>
  <c r="E432" i="23"/>
  <c r="F432" i="23" s="1"/>
  <c r="E433" i="23"/>
  <c r="F433" i="23"/>
  <c r="E434" i="23"/>
  <c r="F434" i="23" s="1"/>
  <c r="E435" i="23"/>
  <c r="F435" i="23" s="1"/>
  <c r="E436" i="23"/>
  <c r="F436" i="23" s="1"/>
  <c r="E437" i="23"/>
  <c r="F437" i="23" s="1"/>
  <c r="E438" i="23"/>
  <c r="F438" i="23" s="1"/>
  <c r="E439" i="23"/>
  <c r="F439" i="23" s="1"/>
  <c r="E440" i="23"/>
  <c r="F440" i="23" s="1"/>
  <c r="E441" i="23"/>
  <c r="F441" i="23"/>
  <c r="E442" i="23"/>
  <c r="F442" i="23" s="1"/>
  <c r="E443" i="23"/>
  <c r="F443" i="23" s="1"/>
  <c r="E444" i="23"/>
  <c r="F444" i="23" s="1"/>
  <c r="E445" i="23"/>
  <c r="F445" i="23" s="1"/>
  <c r="E446" i="23"/>
  <c r="F446" i="23" s="1"/>
  <c r="E447" i="23"/>
  <c r="F447" i="23"/>
  <c r="E448" i="23"/>
  <c r="F448" i="23" s="1"/>
  <c r="E449" i="23"/>
  <c r="F449" i="23"/>
  <c r="E450" i="23"/>
  <c r="F450" i="23" s="1"/>
  <c r="E451" i="23"/>
  <c r="F451" i="23" s="1"/>
  <c r="E452" i="23"/>
  <c r="F452" i="23" s="1"/>
  <c r="E453" i="23"/>
  <c r="F453" i="23"/>
  <c r="E454" i="23"/>
  <c r="F454" i="23" s="1"/>
  <c r="E455" i="23"/>
  <c r="F455" i="23"/>
  <c r="E456" i="23"/>
  <c r="F456" i="23" s="1"/>
  <c r="E457" i="23"/>
  <c r="F457" i="23" s="1"/>
  <c r="E458" i="23"/>
  <c r="F458" i="23" s="1"/>
  <c r="E459" i="23"/>
  <c r="F459" i="23" s="1"/>
  <c r="E460" i="23"/>
  <c r="F460" i="23" s="1"/>
  <c r="E461" i="23"/>
  <c r="F461" i="23"/>
  <c r="E462" i="23"/>
  <c r="F462" i="23" s="1"/>
  <c r="E463" i="23"/>
  <c r="F463" i="23" s="1"/>
  <c r="E464" i="23"/>
  <c r="F464" i="23" s="1"/>
  <c r="E465" i="23"/>
  <c r="F465" i="23"/>
  <c r="E466" i="23"/>
  <c r="F466" i="23" s="1"/>
  <c r="E467" i="23"/>
  <c r="F467" i="23" s="1"/>
  <c r="E468" i="23"/>
  <c r="F468" i="23" s="1"/>
  <c r="E469" i="23"/>
  <c r="F469" i="23" s="1"/>
  <c r="E470" i="23"/>
  <c r="F470" i="23" s="1"/>
  <c r="E471" i="23"/>
  <c r="F471" i="23" s="1"/>
  <c r="E472" i="23"/>
  <c r="F472" i="23" s="1"/>
  <c r="E473" i="23"/>
  <c r="F473" i="23"/>
  <c r="E474" i="23"/>
  <c r="F474" i="23" s="1"/>
  <c r="E475" i="23"/>
  <c r="F475" i="23" s="1"/>
  <c r="E476" i="23"/>
  <c r="F476" i="23" s="1"/>
  <c r="E477" i="23"/>
  <c r="F477" i="23" s="1"/>
  <c r="E478" i="23"/>
  <c r="F478" i="23" s="1"/>
  <c r="E479" i="23"/>
  <c r="F479" i="23"/>
  <c r="E480" i="23"/>
  <c r="F480" i="23" s="1"/>
  <c r="E481" i="23"/>
  <c r="F481" i="23"/>
  <c r="E482" i="23"/>
  <c r="F482" i="23" s="1"/>
  <c r="E483" i="23"/>
  <c r="F483" i="23" s="1"/>
  <c r="E484" i="23"/>
  <c r="F484" i="23" s="1"/>
  <c r="E485" i="23"/>
  <c r="F485" i="23"/>
  <c r="E486" i="23"/>
  <c r="F486" i="23" s="1"/>
  <c r="E487" i="23"/>
  <c r="F487" i="23"/>
  <c r="E488" i="23"/>
  <c r="F488" i="23" s="1"/>
  <c r="E489" i="23"/>
  <c r="F489" i="23" s="1"/>
  <c r="E490" i="23"/>
  <c r="F490" i="23" s="1"/>
  <c r="E491" i="23"/>
  <c r="F491" i="23" s="1"/>
  <c r="E492" i="23"/>
  <c r="F492" i="23" s="1"/>
  <c r="E493" i="23"/>
  <c r="F493" i="23"/>
  <c r="E494" i="23"/>
  <c r="F494" i="23" s="1"/>
  <c r="E495" i="23"/>
  <c r="F495" i="23" s="1"/>
  <c r="E496" i="23"/>
  <c r="F496" i="23" s="1"/>
  <c r="E497" i="23"/>
  <c r="F497" i="23"/>
  <c r="E498" i="23"/>
  <c r="F498" i="23" s="1"/>
  <c r="E499" i="23"/>
  <c r="F499" i="23" s="1"/>
  <c r="E500" i="23"/>
  <c r="F500" i="23" s="1"/>
  <c r="E501" i="23"/>
  <c r="F501" i="23" s="1"/>
  <c r="E502" i="23"/>
  <c r="F502" i="23" s="1"/>
  <c r="E503" i="23"/>
  <c r="F503" i="23" s="1"/>
  <c r="E504" i="23"/>
  <c r="F504" i="23" s="1"/>
  <c r="E505" i="23"/>
  <c r="F505" i="23"/>
  <c r="E506" i="23"/>
  <c r="F506" i="23" s="1"/>
  <c r="E507" i="23"/>
  <c r="F507" i="23" s="1"/>
  <c r="E508" i="23"/>
  <c r="F508" i="23" s="1"/>
  <c r="E509" i="23"/>
  <c r="F509" i="23" s="1"/>
  <c r="E510" i="23"/>
  <c r="F510" i="23" s="1"/>
  <c r="E511" i="23"/>
  <c r="F511" i="23"/>
  <c r="E512" i="23"/>
  <c r="F512" i="23" s="1"/>
  <c r="E513" i="23"/>
  <c r="F513" i="23"/>
  <c r="E514" i="23"/>
  <c r="F514" i="23" s="1"/>
  <c r="E515" i="23"/>
  <c r="F515" i="23" s="1"/>
  <c r="E516" i="23"/>
  <c r="F516" i="23" s="1"/>
  <c r="E517" i="23"/>
  <c r="F517" i="23"/>
  <c r="E518" i="23"/>
  <c r="F518" i="23" s="1"/>
  <c r="E519" i="23"/>
  <c r="F519" i="23"/>
  <c r="E520" i="23"/>
  <c r="F520" i="23" s="1"/>
  <c r="E521" i="23"/>
  <c r="F521" i="23" s="1"/>
  <c r="E522" i="23"/>
  <c r="F522" i="23" s="1"/>
  <c r="E523" i="23"/>
  <c r="F523" i="23" s="1"/>
  <c r="E524" i="23"/>
  <c r="F524" i="23" s="1"/>
  <c r="E525" i="23"/>
  <c r="F525" i="23"/>
  <c r="E526" i="23"/>
  <c r="F526" i="23" s="1"/>
  <c r="E527" i="23"/>
  <c r="F527" i="23" s="1"/>
  <c r="E528" i="23"/>
  <c r="F528" i="23" s="1"/>
  <c r="E529" i="23"/>
  <c r="F529" i="23"/>
  <c r="E530" i="23"/>
  <c r="F530" i="23" s="1"/>
  <c r="E531" i="23"/>
  <c r="F531" i="23" s="1"/>
  <c r="E532" i="23"/>
  <c r="F532" i="23" s="1"/>
  <c r="E533" i="23"/>
  <c r="F533" i="23" s="1"/>
  <c r="E534" i="23"/>
  <c r="F534" i="23" s="1"/>
  <c r="E535" i="23"/>
  <c r="F535" i="23" s="1"/>
  <c r="E536" i="23"/>
  <c r="F536" i="23" s="1"/>
  <c r="E537" i="23"/>
  <c r="F537" i="23"/>
  <c r="E538" i="23"/>
  <c r="F538" i="23" s="1"/>
  <c r="E539" i="23"/>
  <c r="F539" i="23" s="1"/>
  <c r="E540" i="23"/>
  <c r="F540" i="23" s="1"/>
  <c r="E541" i="23"/>
  <c r="F541" i="23" s="1"/>
  <c r="E542" i="23"/>
  <c r="F542" i="23" s="1"/>
  <c r="E543" i="23"/>
  <c r="F543" i="23"/>
  <c r="E544" i="23"/>
  <c r="F544" i="23" s="1"/>
  <c r="E545" i="23"/>
  <c r="F545" i="23"/>
  <c r="E546" i="23"/>
  <c r="F546" i="23" s="1"/>
  <c r="E547" i="23"/>
  <c r="F547" i="23" s="1"/>
  <c r="E548" i="23"/>
  <c r="F548" i="23" s="1"/>
  <c r="E549" i="23"/>
  <c r="F549" i="23"/>
  <c r="E550" i="23"/>
  <c r="F550" i="23" s="1"/>
  <c r="E551" i="23"/>
  <c r="F551" i="23"/>
  <c r="E552" i="23"/>
  <c r="F552" i="23" s="1"/>
  <c r="E553" i="23"/>
  <c r="F553" i="23" s="1"/>
  <c r="E554" i="23"/>
  <c r="F554" i="23" s="1"/>
  <c r="E555" i="23"/>
  <c r="F555" i="23" s="1"/>
  <c r="E556" i="23"/>
  <c r="F556" i="23" s="1"/>
  <c r="E557" i="23"/>
  <c r="F557" i="23"/>
  <c r="E558" i="23"/>
  <c r="F558" i="23" s="1"/>
  <c r="E559" i="23"/>
  <c r="F559" i="23" s="1"/>
  <c r="E560" i="23"/>
  <c r="F560" i="23" s="1"/>
  <c r="E561" i="23"/>
  <c r="F561" i="23"/>
  <c r="E562" i="23"/>
  <c r="F562" i="23" s="1"/>
  <c r="E563" i="23"/>
  <c r="F563" i="23" s="1"/>
  <c r="E564" i="23"/>
  <c r="F564" i="23" s="1"/>
  <c r="E565" i="23"/>
  <c r="F565" i="23" s="1"/>
  <c r="E566" i="23"/>
  <c r="F566" i="23" s="1"/>
  <c r="E567" i="23"/>
  <c r="F567" i="23" s="1"/>
  <c r="E568" i="23"/>
  <c r="F568" i="23" s="1"/>
  <c r="E569" i="23"/>
  <c r="F569" i="23"/>
  <c r="E570" i="23"/>
  <c r="F570" i="23" s="1"/>
  <c r="E571" i="23"/>
  <c r="F571" i="23" s="1"/>
  <c r="E572" i="23"/>
  <c r="F572" i="23" s="1"/>
  <c r="E573" i="23"/>
  <c r="F573" i="23" s="1"/>
  <c r="E574" i="23"/>
  <c r="F574" i="23" s="1"/>
  <c r="E575" i="23"/>
  <c r="F575" i="23"/>
  <c r="E576" i="23"/>
  <c r="F576" i="23" s="1"/>
  <c r="E577" i="23"/>
  <c r="F577" i="23"/>
  <c r="E578" i="23"/>
  <c r="F578" i="23" s="1"/>
  <c r="E579" i="23"/>
  <c r="F579" i="23" s="1"/>
  <c r="E580" i="23"/>
  <c r="F580" i="23" s="1"/>
  <c r="E581" i="23"/>
  <c r="F581" i="23"/>
  <c r="E582" i="23"/>
  <c r="F582" i="23" s="1"/>
  <c r="E583" i="23"/>
  <c r="F583" i="23"/>
  <c r="E584" i="23"/>
  <c r="F584" i="23" s="1"/>
  <c r="E585" i="23"/>
  <c r="F585" i="23" s="1"/>
  <c r="E586" i="23"/>
  <c r="F586" i="23" s="1"/>
  <c r="E587" i="23"/>
  <c r="F587" i="23" s="1"/>
  <c r="E588" i="23"/>
  <c r="F588" i="23" s="1"/>
  <c r="E589" i="23"/>
  <c r="F589" i="23"/>
  <c r="E590" i="23"/>
  <c r="F590" i="23" s="1"/>
  <c r="E591" i="23"/>
  <c r="F591" i="23" s="1"/>
  <c r="E592" i="23"/>
  <c r="F592" i="23" s="1"/>
  <c r="E593" i="23"/>
  <c r="F593" i="23"/>
  <c r="E594" i="23"/>
  <c r="F594" i="23" s="1"/>
  <c r="E595" i="23"/>
  <c r="F595" i="23" s="1"/>
  <c r="E596" i="23"/>
  <c r="F596" i="23" s="1"/>
  <c r="E597" i="23"/>
  <c r="F597" i="23" s="1"/>
  <c r="E598" i="23"/>
  <c r="F598" i="23" s="1"/>
  <c r="E599" i="23"/>
  <c r="F599" i="23" s="1"/>
  <c r="E600" i="23"/>
  <c r="F600" i="23" s="1"/>
  <c r="E601" i="23"/>
  <c r="F601" i="23"/>
  <c r="E602" i="23"/>
  <c r="F602" i="23" s="1"/>
  <c r="E603" i="23"/>
  <c r="F603" i="23" s="1"/>
  <c r="E604" i="23"/>
  <c r="F604" i="23" s="1"/>
  <c r="E605" i="23"/>
  <c r="F605" i="23" s="1"/>
  <c r="E606" i="23"/>
  <c r="F606" i="23" s="1"/>
  <c r="E607" i="23"/>
  <c r="F607" i="23"/>
  <c r="E608" i="23"/>
  <c r="F608" i="23" s="1"/>
  <c r="E609" i="23"/>
  <c r="F609" i="23"/>
  <c r="E610" i="23"/>
  <c r="F610" i="23" s="1"/>
  <c r="E611" i="23"/>
  <c r="F611" i="23" s="1"/>
  <c r="E612" i="23"/>
  <c r="F612" i="23" s="1"/>
  <c r="E613" i="23"/>
  <c r="F613" i="23"/>
  <c r="E614" i="23"/>
  <c r="F614" i="23" s="1"/>
  <c r="E615" i="23"/>
  <c r="F615" i="23"/>
  <c r="E616" i="23"/>
  <c r="F616" i="23" s="1"/>
  <c r="E617" i="23"/>
  <c r="F617" i="23" s="1"/>
  <c r="E618" i="23"/>
  <c r="F618" i="23" s="1"/>
  <c r="E619" i="23"/>
  <c r="F619" i="23" s="1"/>
  <c r="E620" i="23"/>
  <c r="F620" i="23" s="1"/>
  <c r="E621" i="23"/>
  <c r="F621" i="23"/>
  <c r="E622" i="23"/>
  <c r="F622" i="23" s="1"/>
  <c r="E623" i="23"/>
  <c r="F623" i="23" s="1"/>
  <c r="E624" i="23"/>
  <c r="F624" i="23" s="1"/>
  <c r="E625" i="23"/>
  <c r="F625" i="23"/>
  <c r="E626" i="23"/>
  <c r="F626" i="23" s="1"/>
  <c r="E627" i="23"/>
  <c r="F627" i="23" s="1"/>
  <c r="E628" i="23"/>
  <c r="F628" i="23" s="1"/>
  <c r="E629" i="23"/>
  <c r="F629" i="23" s="1"/>
  <c r="E630" i="23"/>
  <c r="F630" i="23" s="1"/>
  <c r="E631" i="23"/>
  <c r="F631" i="23" s="1"/>
  <c r="E632" i="23"/>
  <c r="F632" i="23" s="1"/>
  <c r="E633" i="23"/>
  <c r="F633" i="23"/>
  <c r="E634" i="23"/>
  <c r="F634" i="23" s="1"/>
  <c r="E635" i="23"/>
  <c r="F635" i="23" s="1"/>
  <c r="E636" i="23"/>
  <c r="F636" i="23" s="1"/>
  <c r="E637" i="23"/>
  <c r="F637" i="23" s="1"/>
  <c r="E638" i="23"/>
  <c r="F638" i="23" s="1"/>
  <c r="E639" i="23"/>
  <c r="F639" i="23"/>
  <c r="E640" i="23"/>
  <c r="F640" i="23" s="1"/>
  <c r="E641" i="23"/>
  <c r="F641" i="23"/>
  <c r="E642" i="23"/>
  <c r="F642" i="23" s="1"/>
  <c r="E643" i="23"/>
  <c r="F643" i="23" s="1"/>
  <c r="E644" i="23"/>
  <c r="F644" i="23" s="1"/>
  <c r="E645" i="23"/>
  <c r="F645" i="23"/>
  <c r="E646" i="23"/>
  <c r="F646" i="23" s="1"/>
  <c r="E647" i="23"/>
  <c r="F647" i="23"/>
  <c r="E648" i="23"/>
  <c r="F648" i="23" s="1"/>
  <c r="E649" i="23"/>
  <c r="F649" i="23" s="1"/>
  <c r="E650" i="23"/>
  <c r="F650" i="23" s="1"/>
  <c r="E651" i="23"/>
  <c r="F651" i="23" s="1"/>
  <c r="E652" i="23"/>
  <c r="F652" i="23" s="1"/>
  <c r="E653" i="23"/>
  <c r="F653" i="23"/>
  <c r="E654" i="23"/>
  <c r="F654" i="23" s="1"/>
  <c r="E655" i="23"/>
  <c r="F655" i="23" s="1"/>
  <c r="E656" i="23"/>
  <c r="F656" i="23" s="1"/>
  <c r="E657" i="23"/>
  <c r="F657" i="23"/>
  <c r="E658" i="23"/>
  <c r="F658" i="23" s="1"/>
  <c r="E659" i="23"/>
  <c r="F659" i="23" s="1"/>
  <c r="E660" i="23"/>
  <c r="F660" i="23" s="1"/>
  <c r="E661" i="23"/>
  <c r="F661" i="23" s="1"/>
  <c r="E662" i="23"/>
  <c r="F662" i="23" s="1"/>
  <c r="E663" i="23"/>
  <c r="F663" i="23" s="1"/>
  <c r="E664" i="23"/>
  <c r="F664" i="23" s="1"/>
  <c r="E665" i="23"/>
  <c r="F665" i="23"/>
  <c r="E666" i="23"/>
  <c r="F666" i="23" s="1"/>
  <c r="E667" i="23"/>
  <c r="F667" i="23" s="1"/>
  <c r="E668" i="23"/>
  <c r="F668" i="23" s="1"/>
  <c r="E669" i="23"/>
  <c r="F669" i="23" s="1"/>
  <c r="E670" i="23"/>
  <c r="F670" i="23" s="1"/>
  <c r="E671" i="23"/>
  <c r="F671" i="23"/>
  <c r="E672" i="23"/>
  <c r="F672" i="23" s="1"/>
  <c r="E673" i="23"/>
  <c r="F673" i="23"/>
  <c r="E674" i="23"/>
  <c r="F674" i="23" s="1"/>
  <c r="E675" i="23"/>
  <c r="F675" i="23" s="1"/>
  <c r="E676" i="23"/>
  <c r="F676" i="23" s="1"/>
  <c r="E677" i="23"/>
  <c r="F677" i="23"/>
  <c r="E678" i="23"/>
  <c r="F678" i="23" s="1"/>
  <c r="E679" i="23"/>
  <c r="F679" i="23"/>
  <c r="E680" i="23"/>
  <c r="F680" i="23" s="1"/>
  <c r="E681" i="23"/>
  <c r="F681" i="23" s="1"/>
  <c r="E682" i="23"/>
  <c r="F682" i="23" s="1"/>
  <c r="E683" i="23"/>
  <c r="F683" i="23" s="1"/>
  <c r="E684" i="23"/>
  <c r="F684" i="23" s="1"/>
  <c r="E685" i="23"/>
  <c r="F685" i="23"/>
  <c r="E686" i="23"/>
  <c r="F686" i="23" s="1"/>
  <c r="E687" i="23"/>
  <c r="F687" i="23" s="1"/>
  <c r="E688" i="23"/>
  <c r="F688" i="23" s="1"/>
  <c r="E689" i="23"/>
  <c r="F689" i="23"/>
  <c r="E690" i="23"/>
  <c r="F690" i="23" s="1"/>
  <c r="E691" i="23"/>
  <c r="F691" i="23" s="1"/>
  <c r="E692" i="23"/>
  <c r="F692" i="23" s="1"/>
  <c r="E693" i="23"/>
  <c r="F693" i="23" s="1"/>
  <c r="E694" i="23"/>
  <c r="F694" i="23" s="1"/>
  <c r="E695" i="23"/>
  <c r="F695" i="23" s="1"/>
  <c r="E696" i="23"/>
  <c r="F696" i="23" s="1"/>
  <c r="E697" i="23"/>
  <c r="F697" i="23"/>
  <c r="E698" i="23"/>
  <c r="F698" i="23" s="1"/>
  <c r="E699" i="23"/>
  <c r="F699" i="23" s="1"/>
  <c r="E700" i="23"/>
  <c r="F700" i="23" s="1"/>
  <c r="E701" i="23"/>
  <c r="F701" i="23" s="1"/>
  <c r="E702" i="23"/>
  <c r="F702" i="23" s="1"/>
  <c r="E703" i="23"/>
  <c r="F703" i="23"/>
  <c r="E704" i="23"/>
  <c r="F704" i="23" s="1"/>
  <c r="E705" i="23"/>
  <c r="F705" i="23"/>
  <c r="E706" i="23"/>
  <c r="F706" i="23" s="1"/>
  <c r="E707" i="23"/>
  <c r="F707" i="23" s="1"/>
  <c r="E708" i="23"/>
  <c r="F708" i="23" s="1"/>
  <c r="E709" i="23"/>
  <c r="F709" i="23"/>
  <c r="E710" i="23"/>
  <c r="F710" i="23" s="1"/>
  <c r="E711" i="23"/>
  <c r="F711" i="23"/>
  <c r="E712" i="23"/>
  <c r="F712" i="23" s="1"/>
  <c r="E713" i="23"/>
  <c r="F713" i="23" s="1"/>
  <c r="E714" i="23"/>
  <c r="F714" i="23" s="1"/>
  <c r="E715" i="23"/>
  <c r="F715" i="23" s="1"/>
  <c r="E716" i="23"/>
  <c r="F716" i="23" s="1"/>
  <c r="E717" i="23"/>
  <c r="F717" i="23" s="1"/>
  <c r="E718" i="23"/>
  <c r="F718" i="23" s="1"/>
  <c r="E719" i="23"/>
  <c r="F719" i="23" s="1"/>
  <c r="E720" i="23"/>
  <c r="F720" i="23" s="1"/>
  <c r="E721" i="23"/>
  <c r="F721" i="23" s="1"/>
  <c r="E722" i="23"/>
  <c r="F722" i="23"/>
  <c r="E723" i="23"/>
  <c r="F723" i="23" s="1"/>
  <c r="E724" i="23"/>
  <c r="F724" i="23" s="1"/>
  <c r="E725" i="23"/>
  <c r="F725" i="23" s="1"/>
  <c r="E726" i="23"/>
  <c r="F726" i="23" s="1"/>
  <c r="E727" i="23"/>
  <c r="F727" i="23" s="1"/>
  <c r="E728" i="23"/>
  <c r="F728" i="23"/>
  <c r="E729" i="23"/>
  <c r="F729" i="23" s="1"/>
  <c r="E730" i="23"/>
  <c r="F730" i="23"/>
  <c r="E731" i="23"/>
  <c r="F731" i="23" s="1"/>
  <c r="E732" i="23"/>
  <c r="F732" i="23" s="1"/>
  <c r="E733" i="23"/>
  <c r="F733" i="23" s="1"/>
  <c r="E734" i="23"/>
  <c r="F734" i="23" s="1"/>
  <c r="E735" i="23"/>
  <c r="F735" i="23" s="1"/>
  <c r="E736" i="23"/>
  <c r="F736" i="23" s="1"/>
  <c r="E737" i="23"/>
  <c r="F737" i="23" s="1"/>
  <c r="E738" i="23"/>
  <c r="F738" i="23"/>
  <c r="E739" i="23"/>
  <c r="F739" i="23" s="1"/>
  <c r="E740" i="23"/>
  <c r="F740" i="23" s="1"/>
  <c r="E741" i="23"/>
  <c r="F741" i="23" s="1"/>
  <c r="E742" i="23"/>
  <c r="F742" i="23" s="1"/>
  <c r="E743" i="23"/>
  <c r="F743" i="23" s="1"/>
  <c r="E744" i="23"/>
  <c r="F744" i="23"/>
  <c r="E745" i="23"/>
  <c r="F745" i="23" s="1"/>
  <c r="E746" i="23"/>
  <c r="F746" i="23"/>
  <c r="E747" i="23"/>
  <c r="F747" i="23" s="1"/>
  <c r="E748" i="23"/>
  <c r="F748" i="23" s="1"/>
  <c r="E749" i="23"/>
  <c r="F749" i="23" s="1"/>
  <c r="E750" i="23"/>
  <c r="F750" i="23" s="1"/>
  <c r="E751" i="23"/>
  <c r="F751" i="23" s="1"/>
  <c r="E752" i="23"/>
  <c r="F752" i="23" s="1"/>
  <c r="E753" i="23"/>
  <c r="F753" i="23" s="1"/>
  <c r="E754" i="23"/>
  <c r="F754" i="23"/>
  <c r="E755" i="23"/>
  <c r="F755" i="23" s="1"/>
  <c r="E756" i="23"/>
  <c r="F756" i="23" s="1"/>
  <c r="E757" i="23"/>
  <c r="F757" i="23" s="1"/>
  <c r="E758" i="23"/>
  <c r="F758" i="23" s="1"/>
  <c r="E759" i="23"/>
  <c r="F759" i="23" s="1"/>
  <c r="E760" i="23"/>
  <c r="F760" i="23"/>
  <c r="E761" i="23"/>
  <c r="F761" i="23" s="1"/>
  <c r="E762" i="23"/>
  <c r="F762" i="23"/>
  <c r="E763" i="23"/>
  <c r="F763" i="23" s="1"/>
  <c r="E764" i="23"/>
  <c r="F764" i="23" s="1"/>
  <c r="E765" i="23"/>
  <c r="F765" i="23" s="1"/>
  <c r="E766" i="23"/>
  <c r="F766" i="23" s="1"/>
  <c r="E767" i="23"/>
  <c r="F767" i="23" s="1"/>
  <c r="E768" i="23"/>
  <c r="F768" i="23" s="1"/>
  <c r="E4" i="23"/>
  <c r="F4" i="23" s="1"/>
  <c r="E32" i="6"/>
  <c r="H96" i="20"/>
  <c r="G96" i="20"/>
  <c r="H95" i="20"/>
  <c r="G95" i="20"/>
  <c r="H94" i="20"/>
  <c r="G94" i="20"/>
  <c r="H93" i="20"/>
  <c r="G93" i="20"/>
  <c r="H92" i="20"/>
  <c r="G92" i="20"/>
  <c r="H91" i="20"/>
  <c r="G91" i="20"/>
  <c r="H90" i="20"/>
  <c r="G90" i="20"/>
  <c r="H89" i="20"/>
  <c r="G89" i="20"/>
  <c r="H88" i="20"/>
  <c r="G88" i="20"/>
  <c r="H87" i="20"/>
  <c r="G87" i="20"/>
  <c r="H86" i="20"/>
  <c r="G86" i="20"/>
  <c r="H85" i="20"/>
  <c r="G85" i="20"/>
  <c r="H84" i="20"/>
  <c r="G84" i="20"/>
  <c r="H83" i="20"/>
  <c r="G83" i="20"/>
  <c r="H82" i="20"/>
  <c r="G82" i="20"/>
  <c r="H81" i="20"/>
  <c r="G81" i="20"/>
  <c r="H80" i="20"/>
  <c r="G80" i="20"/>
  <c r="H79" i="20"/>
  <c r="G79" i="20"/>
  <c r="H78" i="20"/>
  <c r="G78" i="20"/>
  <c r="H77" i="20"/>
  <c r="G77" i="20"/>
  <c r="H76" i="20"/>
  <c r="G76" i="20"/>
  <c r="H75" i="20"/>
  <c r="G75" i="20"/>
  <c r="H74" i="20"/>
  <c r="G74" i="20"/>
  <c r="H73" i="20"/>
  <c r="G73" i="20"/>
  <c r="H72" i="20"/>
  <c r="G72" i="20"/>
  <c r="H71" i="20"/>
  <c r="G71" i="20"/>
  <c r="H70" i="20"/>
  <c r="G70" i="20"/>
  <c r="H69" i="20"/>
  <c r="G69" i="20"/>
  <c r="H68" i="20"/>
  <c r="G68" i="20"/>
  <c r="H67" i="20"/>
  <c r="G67" i="20"/>
  <c r="H66" i="20"/>
  <c r="G66" i="20"/>
  <c r="H65" i="20"/>
  <c r="G65" i="20"/>
  <c r="H64" i="20"/>
  <c r="G64" i="20"/>
  <c r="H63" i="20"/>
  <c r="G63" i="20"/>
  <c r="H62" i="20"/>
  <c r="G62" i="20"/>
  <c r="H61" i="20"/>
  <c r="G61" i="20"/>
  <c r="H60" i="20"/>
  <c r="G60" i="20"/>
  <c r="H59" i="20"/>
  <c r="G59" i="20"/>
  <c r="H58" i="20"/>
  <c r="G58" i="20"/>
  <c r="H57" i="20"/>
  <c r="G57" i="20"/>
  <c r="H56" i="20"/>
  <c r="G56" i="20"/>
  <c r="H55" i="20"/>
  <c r="G55" i="20"/>
  <c r="H54" i="20"/>
  <c r="G54" i="20"/>
  <c r="H53" i="20"/>
  <c r="G53" i="20"/>
  <c r="H52" i="20"/>
  <c r="G52" i="20"/>
  <c r="H51" i="20"/>
  <c r="G51" i="20"/>
  <c r="H50" i="20"/>
  <c r="G50" i="20"/>
  <c r="H49" i="20"/>
  <c r="G49" i="20"/>
  <c r="H48" i="20"/>
  <c r="G48" i="20"/>
  <c r="H47" i="20"/>
  <c r="G47" i="20"/>
  <c r="H46" i="20"/>
  <c r="G46" i="20"/>
  <c r="H45" i="20"/>
  <c r="G45" i="20"/>
  <c r="H44" i="20"/>
  <c r="G44" i="20"/>
  <c r="H43" i="20"/>
  <c r="G43" i="20"/>
  <c r="H42" i="20"/>
  <c r="G42" i="20"/>
  <c r="H41" i="20"/>
  <c r="G41" i="20"/>
  <c r="H40" i="20"/>
  <c r="G40" i="20"/>
  <c r="H39" i="20"/>
  <c r="G39" i="20"/>
  <c r="H38" i="20"/>
  <c r="G38" i="20"/>
  <c r="H37" i="20"/>
  <c r="G37" i="20"/>
  <c r="H36" i="20"/>
  <c r="G36" i="20"/>
  <c r="H35" i="20"/>
  <c r="G35" i="20"/>
  <c r="H34" i="20"/>
  <c r="G34" i="20"/>
  <c r="H33" i="20"/>
  <c r="G33" i="20"/>
  <c r="H32" i="20"/>
  <c r="G32" i="20"/>
  <c r="H31" i="20"/>
  <c r="G31" i="20"/>
  <c r="H30" i="20"/>
  <c r="G30" i="20"/>
  <c r="H29" i="20"/>
  <c r="G29" i="20"/>
  <c r="H28" i="20"/>
  <c r="G28" i="20"/>
  <c r="H27" i="20"/>
  <c r="G27" i="20"/>
  <c r="H26" i="20"/>
  <c r="G26" i="20"/>
  <c r="H25" i="20"/>
  <c r="G25" i="20"/>
  <c r="H24" i="20"/>
  <c r="G24" i="20"/>
  <c r="H23" i="20"/>
  <c r="G23" i="20"/>
  <c r="H22" i="20"/>
  <c r="G22" i="20"/>
  <c r="H21" i="20"/>
  <c r="G21" i="20"/>
  <c r="H20" i="20"/>
  <c r="G20" i="20"/>
  <c r="H19" i="20"/>
  <c r="G19" i="20"/>
  <c r="H18" i="20"/>
  <c r="G18" i="20"/>
  <c r="H17" i="20"/>
  <c r="G17" i="20"/>
  <c r="H16" i="20"/>
  <c r="G16" i="20"/>
  <c r="H15" i="20"/>
  <c r="G15" i="20"/>
  <c r="H14" i="20"/>
  <c r="G14" i="20"/>
  <c r="H13" i="20"/>
  <c r="G13" i="20"/>
  <c r="H12" i="20"/>
  <c r="G12" i="20"/>
  <c r="H11" i="20"/>
  <c r="G11" i="20"/>
  <c r="H10" i="20"/>
  <c r="G10" i="20"/>
  <c r="H9" i="20"/>
  <c r="G9" i="20"/>
  <c r="H8" i="20"/>
  <c r="G8" i="20"/>
  <c r="H7" i="20"/>
  <c r="G7" i="20"/>
  <c r="H6" i="20"/>
  <c r="G6" i="20"/>
  <c r="H5" i="20"/>
  <c r="G5" i="20"/>
  <c r="H4" i="20"/>
  <c r="G4" i="20"/>
  <c r="H3" i="20"/>
  <c r="I4" i="20"/>
  <c r="J4" i="20"/>
  <c r="L965" i="19"/>
  <c r="L964" i="19"/>
  <c r="L963" i="19"/>
  <c r="L962" i="19"/>
  <c r="L961" i="19"/>
  <c r="L960" i="19"/>
  <c r="L959" i="19"/>
  <c r="L958" i="19"/>
  <c r="L957" i="19"/>
  <c r="L956" i="19"/>
  <c r="L955" i="19"/>
  <c r="L954" i="19"/>
  <c r="L953" i="19"/>
  <c r="L952" i="19"/>
  <c r="L951" i="19"/>
  <c r="L950" i="19"/>
  <c r="L949" i="19"/>
  <c r="L948" i="19"/>
  <c r="L947" i="19"/>
  <c r="L946" i="19"/>
  <c r="L945" i="19"/>
  <c r="L944" i="19"/>
  <c r="L943" i="19"/>
  <c r="L942" i="19"/>
  <c r="L941" i="19"/>
  <c r="L940" i="19"/>
  <c r="L939" i="19"/>
  <c r="L938" i="19"/>
  <c r="L937" i="19"/>
  <c r="L936" i="19"/>
  <c r="L935" i="19"/>
  <c r="L934" i="19"/>
  <c r="L933" i="19"/>
  <c r="L932" i="19"/>
  <c r="L931" i="19"/>
  <c r="L930" i="19"/>
  <c r="L929" i="19"/>
  <c r="L928" i="19"/>
  <c r="L927" i="19"/>
  <c r="L926" i="19"/>
  <c r="L925" i="19"/>
  <c r="L924" i="19"/>
  <c r="L923" i="19"/>
  <c r="L922" i="19"/>
  <c r="L921" i="19"/>
  <c r="L920" i="19"/>
  <c r="L919" i="19"/>
  <c r="L918" i="19"/>
  <c r="L917" i="19"/>
  <c r="L916" i="19"/>
  <c r="L915" i="19"/>
  <c r="L914" i="19"/>
  <c r="L913" i="19"/>
  <c r="L912" i="19"/>
  <c r="L911" i="19"/>
  <c r="L910" i="19"/>
  <c r="L909" i="19"/>
  <c r="L908" i="19"/>
  <c r="L907" i="19"/>
  <c r="L906" i="19"/>
  <c r="L905" i="19"/>
  <c r="L904" i="19"/>
  <c r="L903" i="19"/>
  <c r="L902" i="19"/>
  <c r="L901" i="19"/>
  <c r="L900" i="19"/>
  <c r="L899" i="19"/>
  <c r="L898" i="19"/>
  <c r="L897" i="19"/>
  <c r="L896" i="19"/>
  <c r="L895" i="19"/>
  <c r="L894" i="19"/>
  <c r="L893" i="19"/>
  <c r="L892" i="19"/>
  <c r="L891" i="19"/>
  <c r="L890" i="19"/>
  <c r="L889" i="19"/>
  <c r="L888" i="19"/>
  <c r="L887" i="19"/>
  <c r="L886" i="19"/>
  <c r="L885" i="19"/>
  <c r="L884" i="19"/>
  <c r="L883" i="19"/>
  <c r="L882" i="19"/>
  <c r="L881" i="19"/>
  <c r="L880" i="19"/>
  <c r="L879" i="19"/>
  <c r="L878" i="19"/>
  <c r="L877" i="19"/>
  <c r="L876" i="19"/>
  <c r="L875" i="19"/>
  <c r="L874" i="19"/>
  <c r="L873" i="19"/>
  <c r="L872" i="19"/>
  <c r="L871" i="19"/>
  <c r="L870" i="19"/>
  <c r="L869" i="19"/>
  <c r="L868" i="19"/>
  <c r="L867" i="19"/>
  <c r="L866" i="19"/>
  <c r="L865" i="19"/>
  <c r="L864" i="19"/>
  <c r="L863" i="19"/>
  <c r="L862" i="19"/>
  <c r="L861" i="19"/>
  <c r="L860" i="19"/>
  <c r="L859" i="19"/>
  <c r="L858" i="19"/>
  <c r="L857" i="19"/>
  <c r="L856" i="19"/>
  <c r="L855" i="19"/>
  <c r="L854" i="19"/>
  <c r="L853" i="19"/>
  <c r="L852" i="19"/>
  <c r="L851" i="19"/>
  <c r="L850" i="19"/>
  <c r="L849" i="19"/>
  <c r="L848" i="19"/>
  <c r="L847" i="19"/>
  <c r="L846" i="19"/>
  <c r="L845" i="19"/>
  <c r="L844" i="19"/>
  <c r="L843" i="19"/>
  <c r="L842" i="19"/>
  <c r="L841" i="19"/>
  <c r="L840" i="19"/>
  <c r="L839" i="19"/>
  <c r="L838" i="19"/>
  <c r="L837" i="19"/>
  <c r="L836" i="19"/>
  <c r="L835" i="19"/>
  <c r="L834" i="19"/>
  <c r="L833" i="19"/>
  <c r="L832" i="19"/>
  <c r="L831" i="19"/>
  <c r="L830" i="19"/>
  <c r="L829" i="19"/>
  <c r="L828" i="19"/>
  <c r="L827" i="19"/>
  <c r="L826" i="19"/>
  <c r="L825" i="19"/>
  <c r="L824" i="19"/>
  <c r="L823" i="19"/>
  <c r="L822" i="19"/>
  <c r="L821" i="19"/>
  <c r="L820" i="19"/>
  <c r="L819" i="19"/>
  <c r="L818" i="19"/>
  <c r="L817" i="19"/>
  <c r="L816" i="19"/>
  <c r="L815" i="19"/>
  <c r="L814" i="19"/>
  <c r="L813" i="19"/>
  <c r="L812" i="19"/>
  <c r="L811" i="19"/>
  <c r="L810" i="19"/>
  <c r="L809" i="19"/>
  <c r="L808" i="19"/>
  <c r="L807" i="19"/>
  <c r="L806" i="19"/>
  <c r="L805" i="19"/>
  <c r="L804" i="19"/>
  <c r="L803" i="19"/>
  <c r="L802" i="19"/>
  <c r="L801" i="19"/>
  <c r="L800" i="19"/>
  <c r="L799" i="19"/>
  <c r="L798" i="19"/>
  <c r="L797" i="19"/>
  <c r="L796" i="19"/>
  <c r="L795" i="19"/>
  <c r="L794" i="19"/>
  <c r="L793" i="19"/>
  <c r="L792" i="19"/>
  <c r="L791" i="19"/>
  <c r="L790" i="19"/>
  <c r="L789" i="19"/>
  <c r="L788" i="19"/>
  <c r="L787" i="19"/>
  <c r="L786" i="19"/>
  <c r="L785" i="19"/>
  <c r="L784" i="19"/>
  <c r="L783" i="19"/>
  <c r="L782" i="19"/>
  <c r="L781" i="19"/>
  <c r="L780" i="19"/>
  <c r="L779" i="19"/>
  <c r="L778" i="19"/>
  <c r="L777" i="19"/>
  <c r="L776" i="19"/>
  <c r="L775" i="19"/>
  <c r="L774" i="19"/>
  <c r="L773" i="19"/>
  <c r="U773" i="19"/>
  <c r="L772" i="19"/>
  <c r="L771" i="19"/>
  <c r="D771" i="19"/>
  <c r="A772" i="19"/>
  <c r="D772" i="19" s="1"/>
  <c r="U772" i="19"/>
  <c r="L770" i="19"/>
  <c r="D770" i="19"/>
  <c r="U770" i="19" s="1"/>
  <c r="L769" i="19"/>
  <c r="D769" i="19"/>
  <c r="U769" i="19" s="1"/>
  <c r="L768" i="19"/>
  <c r="D768" i="19"/>
  <c r="U768" i="19"/>
  <c r="L767" i="19"/>
  <c r="D767" i="19"/>
  <c r="U767" i="19"/>
  <c r="L766" i="19"/>
  <c r="D766" i="19"/>
  <c r="U766" i="19" s="1"/>
  <c r="L765" i="19"/>
  <c r="D765" i="19"/>
  <c r="U765" i="19"/>
  <c r="L764" i="19"/>
  <c r="D764" i="19"/>
  <c r="U764" i="19"/>
  <c r="L763" i="19"/>
  <c r="D763" i="19"/>
  <c r="L762" i="19"/>
  <c r="D762" i="19"/>
  <c r="U762" i="19"/>
  <c r="L761" i="19"/>
  <c r="D761" i="19"/>
  <c r="U761" i="19"/>
  <c r="L760" i="19"/>
  <c r="D760" i="19"/>
  <c r="U760" i="19" s="1"/>
  <c r="L759" i="19"/>
  <c r="D759" i="19"/>
  <c r="U759" i="19" s="1"/>
  <c r="L758" i="19"/>
  <c r="D758" i="19"/>
  <c r="U758" i="19"/>
  <c r="L757" i="19"/>
  <c r="D757" i="19"/>
  <c r="U757" i="19" s="1"/>
  <c r="L756" i="19"/>
  <c r="D756" i="19"/>
  <c r="U756" i="19"/>
  <c r="L755" i="19"/>
  <c r="D755" i="19"/>
  <c r="U755" i="19" s="1"/>
  <c r="L754" i="19"/>
  <c r="D754" i="19"/>
  <c r="U754" i="19" s="1"/>
  <c r="L753" i="19"/>
  <c r="D753" i="19"/>
  <c r="U753" i="19" s="1"/>
  <c r="L752" i="19"/>
  <c r="D752" i="19"/>
  <c r="U752" i="19"/>
  <c r="L751" i="19"/>
  <c r="D751" i="19"/>
  <c r="U751" i="19" s="1"/>
  <c r="L750" i="19"/>
  <c r="D750" i="19"/>
  <c r="U750" i="19" s="1"/>
  <c r="L749" i="19"/>
  <c r="D749" i="19"/>
  <c r="U749" i="19"/>
  <c r="L748" i="19"/>
  <c r="D748" i="19"/>
  <c r="U748" i="19"/>
  <c r="L747" i="19"/>
  <c r="D747" i="19"/>
  <c r="U747" i="19" s="1"/>
  <c r="L746" i="19"/>
  <c r="D746" i="19"/>
  <c r="U746" i="19"/>
  <c r="L745" i="19"/>
  <c r="D745" i="19"/>
  <c r="L744" i="19"/>
  <c r="D744" i="19"/>
  <c r="U744" i="19" s="1"/>
  <c r="L743" i="19"/>
  <c r="D743" i="19"/>
  <c r="L742" i="19"/>
  <c r="D742" i="19"/>
  <c r="U742" i="19" s="1"/>
  <c r="L741" i="19"/>
  <c r="D741" i="19"/>
  <c r="U741" i="19"/>
  <c r="L740" i="19"/>
  <c r="D740" i="19"/>
  <c r="U740" i="19" s="1"/>
  <c r="L739" i="19"/>
  <c r="D739" i="19"/>
  <c r="U739" i="19" s="1"/>
  <c r="L738" i="19"/>
  <c r="D738" i="19"/>
  <c r="U738" i="19"/>
  <c r="L737" i="19"/>
  <c r="D737" i="19"/>
  <c r="U737" i="19" s="1"/>
  <c r="L736" i="19"/>
  <c r="D736" i="19"/>
  <c r="U736" i="19" s="1"/>
  <c r="L735" i="19"/>
  <c r="D735" i="19"/>
  <c r="U735" i="19" s="1"/>
  <c r="L734" i="19"/>
  <c r="D734" i="19"/>
  <c r="U734" i="19" s="1"/>
  <c r="L733" i="19"/>
  <c r="D733" i="19"/>
  <c r="L732" i="19"/>
  <c r="D732" i="19"/>
  <c r="U732" i="19"/>
  <c r="L731" i="19"/>
  <c r="D731" i="19"/>
  <c r="L730" i="19"/>
  <c r="D730" i="19"/>
  <c r="U730" i="19" s="1"/>
  <c r="L729" i="19"/>
  <c r="D729" i="19"/>
  <c r="L728" i="19"/>
  <c r="D728" i="19"/>
  <c r="U728" i="19" s="1"/>
  <c r="L727" i="19"/>
  <c r="D727" i="19"/>
  <c r="U727" i="19" s="1"/>
  <c r="L726" i="19"/>
  <c r="D726" i="19"/>
  <c r="U726" i="19" s="1"/>
  <c r="L725" i="19"/>
  <c r="D725" i="19"/>
  <c r="U725" i="19" s="1"/>
  <c r="L724" i="19"/>
  <c r="D724" i="19"/>
  <c r="U724" i="19" s="1"/>
  <c r="L723" i="19"/>
  <c r="D723" i="19"/>
  <c r="U723" i="19"/>
  <c r="L722" i="19"/>
  <c r="D722" i="19"/>
  <c r="L721" i="19"/>
  <c r="D721" i="19"/>
  <c r="U721" i="19" s="1"/>
  <c r="L720" i="19"/>
  <c r="D720" i="19"/>
  <c r="U720" i="19"/>
  <c r="L719" i="19"/>
  <c r="D719" i="19"/>
  <c r="L718" i="19"/>
  <c r="D718" i="19"/>
  <c r="U718" i="19" s="1"/>
  <c r="L717" i="19"/>
  <c r="D717" i="19"/>
  <c r="U717" i="19"/>
  <c r="L716" i="19"/>
  <c r="D716" i="19"/>
  <c r="U716" i="19" s="1"/>
  <c r="L715" i="19"/>
  <c r="D715" i="19"/>
  <c r="U715" i="19"/>
  <c r="L714" i="19"/>
  <c r="D714" i="19"/>
  <c r="U714" i="19"/>
  <c r="L713" i="19"/>
  <c r="D713" i="19"/>
  <c r="U713" i="19" s="1"/>
  <c r="L712" i="19"/>
  <c r="D712" i="19"/>
  <c r="L711" i="19"/>
  <c r="D711" i="19"/>
  <c r="U711" i="19" s="1"/>
  <c r="L710" i="19"/>
  <c r="D710" i="19"/>
  <c r="U710" i="19" s="1"/>
  <c r="L709" i="19"/>
  <c r="D709" i="19"/>
  <c r="U709" i="19"/>
  <c r="L708" i="19"/>
  <c r="D708" i="19"/>
  <c r="U708" i="19" s="1"/>
  <c r="L707" i="19"/>
  <c r="D707" i="19"/>
  <c r="U707" i="19"/>
  <c r="L706" i="19"/>
  <c r="D706" i="19"/>
  <c r="U706" i="19" s="1"/>
  <c r="L705" i="19"/>
  <c r="D705" i="19"/>
  <c r="U705" i="19" s="1"/>
  <c r="L704" i="19"/>
  <c r="D704" i="19"/>
  <c r="U704" i="19"/>
  <c r="L703" i="19"/>
  <c r="D703" i="19"/>
  <c r="U703" i="19" s="1"/>
  <c r="L702" i="19"/>
  <c r="D702" i="19"/>
  <c r="L701" i="19"/>
  <c r="D701" i="19"/>
  <c r="U701" i="19" s="1"/>
  <c r="L700" i="19"/>
  <c r="D700" i="19"/>
  <c r="U700" i="19" s="1"/>
  <c r="L699" i="19"/>
  <c r="D699" i="19"/>
  <c r="U699" i="19"/>
  <c r="L698" i="19"/>
  <c r="D698" i="19"/>
  <c r="U698" i="19" s="1"/>
  <c r="L697" i="19"/>
  <c r="D697" i="19"/>
  <c r="U697" i="19" s="1"/>
  <c r="L696" i="19"/>
  <c r="D696" i="19"/>
  <c r="U696" i="19"/>
  <c r="L695" i="19"/>
  <c r="D695" i="19"/>
  <c r="U695" i="19" s="1"/>
  <c r="L694" i="19"/>
  <c r="D694" i="19"/>
  <c r="U694" i="19"/>
  <c r="L693" i="19"/>
  <c r="D693" i="19"/>
  <c r="U693" i="19" s="1"/>
  <c r="L692" i="19"/>
  <c r="D692" i="19"/>
  <c r="U692" i="19" s="1"/>
  <c r="L691" i="19"/>
  <c r="D691" i="19"/>
  <c r="U691" i="19" s="1"/>
  <c r="L690" i="19"/>
  <c r="D690" i="19"/>
  <c r="L689" i="19"/>
  <c r="D689" i="19"/>
  <c r="U689" i="19" s="1"/>
  <c r="L688" i="19"/>
  <c r="D688" i="19"/>
  <c r="U688" i="19" s="1"/>
  <c r="L687" i="19"/>
  <c r="D687" i="19"/>
  <c r="U687" i="19"/>
  <c r="L686" i="19"/>
  <c r="D686" i="19"/>
  <c r="U686" i="19" s="1"/>
  <c r="L685" i="19"/>
  <c r="D685" i="19"/>
  <c r="U685" i="19" s="1"/>
  <c r="L684" i="19"/>
  <c r="D684" i="19"/>
  <c r="U684" i="19" s="1"/>
  <c r="L683" i="19"/>
  <c r="D683" i="19"/>
  <c r="U683" i="19"/>
  <c r="L682" i="19"/>
  <c r="D682" i="19"/>
  <c r="U682" i="19" s="1"/>
  <c r="L681" i="19"/>
  <c r="D681" i="19"/>
  <c r="U681" i="19" s="1"/>
  <c r="L680" i="19"/>
  <c r="D680" i="19"/>
  <c r="U680" i="19"/>
  <c r="L679" i="19"/>
  <c r="D679" i="19"/>
  <c r="L678" i="19"/>
  <c r="D678" i="19"/>
  <c r="U678" i="19"/>
  <c r="L677" i="19"/>
  <c r="D677" i="19"/>
  <c r="U677" i="19"/>
  <c r="L676" i="19"/>
  <c r="D676" i="19"/>
  <c r="U676" i="19" s="1"/>
  <c r="L675" i="19"/>
  <c r="D675" i="19"/>
  <c r="U675" i="19"/>
  <c r="L674" i="19"/>
  <c r="D674" i="19"/>
  <c r="U674" i="19" s="1"/>
  <c r="L673" i="19"/>
  <c r="D673" i="19"/>
  <c r="U673" i="19" s="1"/>
  <c r="L672" i="19"/>
  <c r="D672" i="19"/>
  <c r="U672" i="19" s="1"/>
  <c r="L671" i="19"/>
  <c r="D671" i="19"/>
  <c r="U671" i="19"/>
  <c r="L670" i="19"/>
  <c r="D670" i="19"/>
  <c r="U670" i="19" s="1"/>
  <c r="L669" i="19"/>
  <c r="D669" i="19"/>
  <c r="U669" i="19"/>
  <c r="L668" i="19"/>
  <c r="D668" i="19"/>
  <c r="U668" i="19" s="1"/>
  <c r="L667" i="19"/>
  <c r="D667" i="19"/>
  <c r="U667" i="19" s="1"/>
  <c r="L666" i="19"/>
  <c r="D666" i="19"/>
  <c r="U666" i="19"/>
  <c r="L665" i="19"/>
  <c r="D665" i="19"/>
  <c r="U665" i="19" s="1"/>
  <c r="L664" i="19"/>
  <c r="D664" i="19"/>
  <c r="U664" i="19" s="1"/>
  <c r="L663" i="19"/>
  <c r="D663" i="19"/>
  <c r="U663" i="19"/>
  <c r="L662" i="19"/>
  <c r="D662" i="19"/>
  <c r="U662" i="19" s="1"/>
  <c r="L661" i="19"/>
  <c r="D661" i="19"/>
  <c r="U661" i="19"/>
  <c r="L660" i="19"/>
  <c r="D660" i="19"/>
  <c r="U660" i="19" s="1"/>
  <c r="L659" i="19"/>
  <c r="D659" i="19"/>
  <c r="U659" i="19" s="1"/>
  <c r="L658" i="19"/>
  <c r="D658" i="19"/>
  <c r="U658" i="19"/>
  <c r="L657" i="19"/>
  <c r="D657" i="19"/>
  <c r="U657" i="19" s="1"/>
  <c r="L656" i="19"/>
  <c r="D656" i="19"/>
  <c r="U656" i="19" s="1"/>
  <c r="L655" i="19"/>
  <c r="D655" i="19"/>
  <c r="U655" i="19" s="1"/>
  <c r="L654" i="19"/>
  <c r="D654" i="19"/>
  <c r="U654" i="19"/>
  <c r="L653" i="19"/>
  <c r="D653" i="19"/>
  <c r="L652" i="19"/>
  <c r="D652" i="19"/>
  <c r="U652" i="19" s="1"/>
  <c r="L651" i="19"/>
  <c r="D651" i="19"/>
  <c r="U651" i="19"/>
  <c r="L650" i="19"/>
  <c r="D650" i="19"/>
  <c r="U650" i="19" s="1"/>
  <c r="L649" i="19"/>
  <c r="D649" i="19"/>
  <c r="U649" i="19" s="1"/>
  <c r="L648" i="19"/>
  <c r="D648" i="19"/>
  <c r="L647" i="19"/>
  <c r="D647" i="19"/>
  <c r="U647" i="19" s="1"/>
  <c r="L646" i="19"/>
  <c r="D646" i="19"/>
  <c r="U646" i="19"/>
  <c r="L645" i="19"/>
  <c r="D645" i="19"/>
  <c r="U645" i="19" s="1"/>
  <c r="L644" i="19"/>
  <c r="D644" i="19"/>
  <c r="L643" i="19"/>
  <c r="D643" i="19"/>
  <c r="U643" i="19"/>
  <c r="L642" i="19"/>
  <c r="D642" i="19"/>
  <c r="U642" i="19" s="1"/>
  <c r="L641" i="19"/>
  <c r="D641" i="19"/>
  <c r="U641" i="19" s="1"/>
  <c r="L640" i="19"/>
  <c r="D640" i="19"/>
  <c r="U640" i="19" s="1"/>
  <c r="L639" i="19"/>
  <c r="D639" i="19"/>
  <c r="U639" i="19" s="1"/>
  <c r="L638" i="19"/>
  <c r="D638" i="19"/>
  <c r="U638" i="19" s="1"/>
  <c r="L637" i="19"/>
  <c r="D637" i="19"/>
  <c r="U637" i="19"/>
  <c r="L636" i="19"/>
  <c r="D636" i="19"/>
  <c r="U636" i="19" s="1"/>
  <c r="D635" i="19"/>
  <c r="U635" i="19"/>
  <c r="D634" i="19"/>
  <c r="U634" i="19" s="1"/>
  <c r="D633" i="19"/>
  <c r="U633" i="19"/>
  <c r="D632" i="19"/>
  <c r="U632" i="19" s="1"/>
  <c r="D631" i="19"/>
  <c r="U631" i="19" s="1"/>
  <c r="D630" i="19"/>
  <c r="U630" i="19" s="1"/>
  <c r="D629" i="19"/>
  <c r="U629" i="19" s="1"/>
  <c r="D628" i="19"/>
  <c r="U628" i="19" s="1"/>
  <c r="D627" i="19"/>
  <c r="U627" i="19" s="1"/>
  <c r="D626" i="19"/>
  <c r="U626" i="19"/>
  <c r="D625" i="19"/>
  <c r="U625" i="19" s="1"/>
  <c r="D624" i="19"/>
  <c r="U624" i="19"/>
  <c r="D623" i="19"/>
  <c r="U623" i="19" s="1"/>
  <c r="D622" i="19"/>
  <c r="U622" i="19" s="1"/>
  <c r="D621" i="19"/>
  <c r="U621" i="19" s="1"/>
  <c r="D620" i="19"/>
  <c r="U620" i="19" s="1"/>
  <c r="D619" i="19"/>
  <c r="U619" i="19" s="1"/>
  <c r="D618" i="19"/>
  <c r="U618" i="19" s="1"/>
  <c r="D617" i="19"/>
  <c r="U617" i="19"/>
  <c r="D616" i="19"/>
  <c r="U616" i="19"/>
  <c r="D615" i="19"/>
  <c r="U615" i="19"/>
  <c r="D614" i="19"/>
  <c r="D613" i="19"/>
  <c r="U613" i="19" s="1"/>
  <c r="D612" i="19"/>
  <c r="U612" i="19" s="1"/>
  <c r="D611" i="19"/>
  <c r="U611" i="19" s="1"/>
  <c r="D610" i="19"/>
  <c r="D609" i="19"/>
  <c r="U609" i="19" s="1"/>
  <c r="D608" i="19"/>
  <c r="U608" i="19"/>
  <c r="D607" i="19"/>
  <c r="U607" i="19" s="1"/>
  <c r="D606" i="19"/>
  <c r="D605" i="19"/>
  <c r="U605" i="19" s="1"/>
  <c r="D604" i="19"/>
  <c r="U604" i="19" s="1"/>
  <c r="D603" i="19"/>
  <c r="U603" i="19"/>
  <c r="D602" i="19"/>
  <c r="U602" i="19" s="1"/>
  <c r="D601" i="19"/>
  <c r="U601" i="19" s="1"/>
  <c r="D600" i="19"/>
  <c r="U600" i="19" s="1"/>
  <c r="D599" i="19"/>
  <c r="U599" i="19"/>
  <c r="D598" i="19"/>
  <c r="U598" i="19" s="1"/>
  <c r="D597" i="19"/>
  <c r="U597" i="19" s="1"/>
  <c r="D596" i="19"/>
  <c r="U596" i="19"/>
  <c r="D595" i="19"/>
  <c r="U595" i="19" s="1"/>
  <c r="D594" i="19"/>
  <c r="U594" i="19" s="1"/>
  <c r="D593" i="19"/>
  <c r="U593" i="19" s="1"/>
  <c r="D592" i="19"/>
  <c r="U592" i="19" s="1"/>
  <c r="D591" i="19"/>
  <c r="U591" i="19" s="1"/>
  <c r="D590" i="19"/>
  <c r="U590" i="19"/>
  <c r="D589" i="19"/>
  <c r="U589" i="19" s="1"/>
  <c r="D588" i="19"/>
  <c r="D587" i="19"/>
  <c r="U587" i="19"/>
  <c r="D586" i="19"/>
  <c r="U586" i="19" s="1"/>
  <c r="D585" i="19"/>
  <c r="D584" i="19"/>
  <c r="U584" i="19" s="1"/>
  <c r="D583" i="19"/>
  <c r="U583" i="19" s="1"/>
  <c r="D582" i="19"/>
  <c r="D581" i="19"/>
  <c r="U581" i="19"/>
  <c r="D580" i="19"/>
  <c r="U580" i="19" s="1"/>
  <c r="D579" i="19"/>
  <c r="U579" i="19" s="1"/>
  <c r="D578" i="19"/>
  <c r="U578" i="19" s="1"/>
  <c r="D577" i="19"/>
  <c r="D576" i="19"/>
  <c r="U576" i="19" s="1"/>
  <c r="D575" i="19"/>
  <c r="U575" i="19" s="1"/>
  <c r="D574" i="19"/>
  <c r="U574" i="19" s="1"/>
  <c r="D573" i="19"/>
  <c r="U573" i="19"/>
  <c r="D572" i="19"/>
  <c r="D571" i="19"/>
  <c r="U571" i="19"/>
  <c r="D570" i="19"/>
  <c r="U570" i="19" s="1"/>
  <c r="D569" i="19"/>
  <c r="U569" i="19"/>
  <c r="D568" i="19"/>
  <c r="U568" i="19" s="1"/>
  <c r="D567" i="19"/>
  <c r="U567" i="19" s="1"/>
  <c r="D566" i="19"/>
  <c r="U566" i="19" s="1"/>
  <c r="D565" i="19"/>
  <c r="U565" i="19"/>
  <c r="D564" i="19"/>
  <c r="D563" i="19"/>
  <c r="U563" i="19" s="1"/>
  <c r="D562" i="19"/>
  <c r="U562" i="19"/>
  <c r="D561" i="19"/>
  <c r="U561" i="19" s="1"/>
  <c r="D560" i="19"/>
  <c r="D559" i="19"/>
  <c r="U559" i="19"/>
  <c r="D558" i="19"/>
  <c r="U558" i="19"/>
  <c r="D557" i="19"/>
  <c r="U557" i="19"/>
  <c r="D556" i="19"/>
  <c r="U556" i="19"/>
  <c r="D555" i="19"/>
  <c r="U555" i="19"/>
  <c r="D554" i="19"/>
  <c r="D553" i="19"/>
  <c r="U553" i="19" s="1"/>
  <c r="D552" i="19"/>
  <c r="U552" i="19" s="1"/>
  <c r="D551" i="19"/>
  <c r="U551" i="19" s="1"/>
  <c r="D550" i="19"/>
  <c r="D549" i="19"/>
  <c r="U549" i="19"/>
  <c r="D548" i="19"/>
  <c r="U548" i="19" s="1"/>
  <c r="D547" i="19"/>
  <c r="U547" i="19"/>
  <c r="D546" i="19"/>
  <c r="U546" i="19" s="1"/>
  <c r="D545" i="19"/>
  <c r="U545" i="19" s="1"/>
  <c r="D544" i="19"/>
  <c r="U544" i="19" s="1"/>
  <c r="D543" i="19"/>
  <c r="U543" i="19"/>
  <c r="D542" i="19"/>
  <c r="U542" i="19" s="1"/>
  <c r="D541" i="19"/>
  <c r="U541" i="19"/>
  <c r="D540" i="19"/>
  <c r="D539" i="19"/>
  <c r="U539" i="19" s="1"/>
  <c r="D538" i="19"/>
  <c r="U538" i="19"/>
  <c r="D537" i="19"/>
  <c r="U537" i="19" s="1"/>
  <c r="D536" i="19"/>
  <c r="U536" i="19"/>
  <c r="D535" i="19"/>
  <c r="U535" i="19" s="1"/>
  <c r="D534" i="19"/>
  <c r="U534" i="19" s="1"/>
  <c r="D533" i="19"/>
  <c r="U533" i="19"/>
  <c r="D532" i="19"/>
  <c r="U532" i="19" s="1"/>
  <c r="D531" i="19"/>
  <c r="U531" i="19" s="1"/>
  <c r="D530" i="19"/>
  <c r="U530" i="19" s="1"/>
  <c r="D529" i="19"/>
  <c r="U529" i="19" s="1"/>
  <c r="D528" i="19"/>
  <c r="U528" i="19" s="1"/>
  <c r="D527" i="19"/>
  <c r="U527" i="19"/>
  <c r="D526" i="19"/>
  <c r="U526" i="19"/>
  <c r="D525" i="19"/>
  <c r="D524" i="19"/>
  <c r="U524" i="19" s="1"/>
  <c r="D523" i="19"/>
  <c r="U523" i="19" s="1"/>
  <c r="D522" i="19"/>
  <c r="U522" i="19" s="1"/>
  <c r="D521" i="19"/>
  <c r="U521" i="19" s="1"/>
  <c r="D520" i="19"/>
  <c r="U520" i="19"/>
  <c r="D519" i="19"/>
  <c r="U519" i="19" s="1"/>
  <c r="D518" i="19"/>
  <c r="U518" i="19"/>
  <c r="D517" i="19"/>
  <c r="U517" i="19"/>
  <c r="D516" i="19"/>
  <c r="U516" i="19"/>
  <c r="D515" i="19"/>
  <c r="U515" i="19"/>
  <c r="D514" i="19"/>
  <c r="U514" i="19"/>
  <c r="D513" i="19"/>
  <c r="U513" i="19" s="1"/>
  <c r="D512" i="19"/>
  <c r="U512" i="19" s="1"/>
  <c r="D511" i="19"/>
  <c r="U511" i="19" s="1"/>
  <c r="D510" i="19"/>
  <c r="U510" i="19"/>
  <c r="D509" i="19"/>
  <c r="U509" i="19" s="1"/>
  <c r="D508" i="19"/>
  <c r="U508" i="19"/>
  <c r="D507" i="19"/>
  <c r="U507" i="19" s="1"/>
  <c r="D506" i="19"/>
  <c r="D505" i="19"/>
  <c r="U505" i="19" s="1"/>
  <c r="D504" i="19"/>
  <c r="U504" i="19" s="1"/>
  <c r="D503" i="19"/>
  <c r="U503" i="19" s="1"/>
  <c r="D502" i="19"/>
  <c r="U502" i="19" s="1"/>
  <c r="D501" i="19"/>
  <c r="U501" i="19" s="1"/>
  <c r="D500" i="19"/>
  <c r="U500" i="19" s="1"/>
  <c r="D499" i="19"/>
  <c r="U499" i="19" s="1"/>
  <c r="D498" i="19"/>
  <c r="U498" i="19" s="1"/>
  <c r="D497" i="19"/>
  <c r="U497" i="19" s="1"/>
  <c r="D496" i="19"/>
  <c r="U496" i="19" s="1"/>
  <c r="D495" i="19"/>
  <c r="U495" i="19"/>
  <c r="D494" i="19"/>
  <c r="U494" i="19" s="1"/>
  <c r="D493" i="19"/>
  <c r="D492" i="19"/>
  <c r="U492" i="19" s="1"/>
  <c r="D491" i="19"/>
  <c r="U491" i="19" s="1"/>
  <c r="D490" i="19"/>
  <c r="U490" i="19"/>
  <c r="D489" i="19"/>
  <c r="U489" i="19" s="1"/>
  <c r="D488" i="19"/>
  <c r="U488" i="19"/>
  <c r="D487" i="19"/>
  <c r="U487" i="19" s="1"/>
  <c r="D486" i="19"/>
  <c r="D485" i="19"/>
  <c r="U485" i="19" s="1"/>
  <c r="D484" i="19"/>
  <c r="U484" i="19" s="1"/>
  <c r="D483" i="19"/>
  <c r="D482" i="19"/>
  <c r="D481" i="19"/>
  <c r="U481" i="19" s="1"/>
  <c r="D480" i="19"/>
  <c r="U480" i="19" s="1"/>
  <c r="D479" i="19"/>
  <c r="U479" i="19"/>
  <c r="D478" i="19"/>
  <c r="U478" i="19" s="1"/>
  <c r="D477" i="19"/>
  <c r="U477" i="19" s="1"/>
  <c r="D476" i="19"/>
  <c r="U476" i="19" s="1"/>
  <c r="D475" i="19"/>
  <c r="U475" i="19"/>
  <c r="D474" i="19"/>
  <c r="U474" i="19" s="1"/>
  <c r="D473" i="19"/>
  <c r="U473" i="19"/>
  <c r="D472" i="19"/>
  <c r="U472" i="19" s="1"/>
  <c r="D471" i="19"/>
  <c r="U471" i="19"/>
  <c r="D470" i="19"/>
  <c r="U470" i="19" s="1"/>
  <c r="D469" i="19"/>
  <c r="U469" i="19" s="1"/>
  <c r="D468" i="19"/>
  <c r="U468" i="19"/>
  <c r="D467" i="19"/>
  <c r="U467" i="19" s="1"/>
  <c r="D466" i="19"/>
  <c r="U466" i="19" s="1"/>
  <c r="D465" i="19"/>
  <c r="U465" i="19" s="1"/>
  <c r="L464" i="19"/>
  <c r="D464" i="19"/>
  <c r="U464" i="19" s="1"/>
  <c r="L463" i="19"/>
  <c r="D463" i="19"/>
  <c r="U463" i="19" s="1"/>
  <c r="L462" i="19"/>
  <c r="D462" i="19"/>
  <c r="U462" i="19"/>
  <c r="L461" i="19"/>
  <c r="D461" i="19"/>
  <c r="U461" i="19" s="1"/>
  <c r="L460" i="19"/>
  <c r="D460" i="19"/>
  <c r="U460" i="19" s="1"/>
  <c r="L459" i="19"/>
  <c r="D459" i="19"/>
  <c r="U459" i="19"/>
  <c r="L458" i="19"/>
  <c r="D458" i="19"/>
  <c r="L457" i="19"/>
  <c r="D457" i="19"/>
  <c r="U457" i="19" s="1"/>
  <c r="L456" i="19"/>
  <c r="D456" i="19"/>
  <c r="U456" i="19"/>
  <c r="L455" i="19"/>
  <c r="D455" i="19"/>
  <c r="U455" i="19" s="1"/>
  <c r="L454" i="19"/>
  <c r="D454" i="19"/>
  <c r="U454" i="19" s="1"/>
  <c r="L453" i="19"/>
  <c r="D453" i="19"/>
  <c r="U453" i="19"/>
  <c r="L452" i="19"/>
  <c r="D452" i="19"/>
  <c r="U452" i="19" s="1"/>
  <c r="L451" i="19"/>
  <c r="D451" i="19"/>
  <c r="U451" i="19"/>
  <c r="L450" i="19"/>
  <c r="D450" i="19"/>
  <c r="U450" i="19" s="1"/>
  <c r="L449" i="19"/>
  <c r="D449" i="19"/>
  <c r="U449" i="19" s="1"/>
  <c r="L448" i="19"/>
  <c r="D448" i="19"/>
  <c r="L447" i="19"/>
  <c r="D447" i="19"/>
  <c r="U447" i="19" s="1"/>
  <c r="L446" i="19"/>
  <c r="D446" i="19"/>
  <c r="U446" i="19" s="1"/>
  <c r="L445" i="19"/>
  <c r="D445" i="19"/>
  <c r="L444" i="19"/>
  <c r="D444" i="19"/>
  <c r="U444" i="19"/>
  <c r="L443" i="19"/>
  <c r="D443" i="19"/>
  <c r="U443" i="19" s="1"/>
  <c r="L442" i="19"/>
  <c r="D442" i="19"/>
  <c r="U442" i="19" s="1"/>
  <c r="L441" i="19"/>
  <c r="D441" i="19"/>
  <c r="U441" i="19" s="1"/>
  <c r="L440" i="19"/>
  <c r="D440" i="19"/>
  <c r="U440" i="19" s="1"/>
  <c r="L439" i="19"/>
  <c r="D439" i="19"/>
  <c r="U439" i="19"/>
  <c r="L438" i="19"/>
  <c r="D438" i="19"/>
  <c r="L437" i="19"/>
  <c r="D437" i="19"/>
  <c r="U437" i="19" s="1"/>
  <c r="L436" i="19"/>
  <c r="D436" i="19"/>
  <c r="L435" i="19"/>
  <c r="D435" i="19"/>
  <c r="U435" i="19" s="1"/>
  <c r="L434" i="19"/>
  <c r="D434" i="19"/>
  <c r="U434" i="19"/>
  <c r="L433" i="19"/>
  <c r="D433" i="19"/>
  <c r="U433" i="19"/>
  <c r="L432" i="19"/>
  <c r="D432" i="19"/>
  <c r="U432" i="19" s="1"/>
  <c r="L431" i="19"/>
  <c r="D431" i="19"/>
  <c r="U431" i="19" s="1"/>
  <c r="L430" i="19"/>
  <c r="D430" i="19"/>
  <c r="U430" i="19"/>
  <c r="L429" i="19"/>
  <c r="D429" i="19"/>
  <c r="U429" i="19" s="1"/>
  <c r="L428" i="19"/>
  <c r="D428" i="19"/>
  <c r="U428" i="19"/>
  <c r="L427" i="19"/>
  <c r="D427" i="19"/>
  <c r="U427" i="19" s="1"/>
  <c r="L426" i="19"/>
  <c r="D426" i="19"/>
  <c r="U426" i="19" s="1"/>
  <c r="L425" i="19"/>
  <c r="D425" i="19"/>
  <c r="U425" i="19" s="1"/>
  <c r="L424" i="19"/>
  <c r="D424" i="19"/>
  <c r="U424" i="19"/>
  <c r="L423" i="19"/>
  <c r="D423" i="19"/>
  <c r="U423" i="19" s="1"/>
  <c r="L422" i="19"/>
  <c r="D422" i="19"/>
  <c r="U422" i="19" s="1"/>
  <c r="L421" i="19"/>
  <c r="D421" i="19"/>
  <c r="U421" i="19"/>
  <c r="L420" i="19"/>
  <c r="D420" i="19"/>
  <c r="L419" i="19"/>
  <c r="D419" i="19"/>
  <c r="U419" i="19" s="1"/>
  <c r="L418" i="19"/>
  <c r="D418" i="19"/>
  <c r="U418" i="19"/>
  <c r="L417" i="19"/>
  <c r="D417" i="19"/>
  <c r="U417" i="19" s="1"/>
  <c r="L416" i="19"/>
  <c r="D416" i="19"/>
  <c r="U416" i="19" s="1"/>
  <c r="L415" i="19"/>
  <c r="D415" i="19"/>
  <c r="U415" i="19"/>
  <c r="L414" i="19"/>
  <c r="D414" i="19"/>
  <c r="U414" i="19" s="1"/>
  <c r="L413" i="19"/>
  <c r="D413" i="19"/>
  <c r="U413" i="19"/>
  <c r="L412" i="19"/>
  <c r="D412" i="19"/>
  <c r="U412" i="19" s="1"/>
  <c r="L411" i="19"/>
  <c r="D411" i="19"/>
  <c r="U411" i="19" s="1"/>
  <c r="L410" i="19"/>
  <c r="D410" i="19"/>
  <c r="U410" i="19" s="1"/>
  <c r="L409" i="19"/>
  <c r="D409" i="19"/>
  <c r="U409" i="19" s="1"/>
  <c r="L408" i="19"/>
  <c r="D408" i="19"/>
  <c r="U408" i="19" s="1"/>
  <c r="L407" i="19"/>
  <c r="D407" i="19"/>
  <c r="U407" i="19" s="1"/>
  <c r="L406" i="19"/>
  <c r="D406" i="19"/>
  <c r="U406" i="19"/>
  <c r="L405" i="19"/>
  <c r="D405" i="19"/>
  <c r="L404" i="19"/>
  <c r="D404" i="19"/>
  <c r="U404" i="19" s="1"/>
  <c r="L403" i="19"/>
  <c r="D403" i="19"/>
  <c r="U403" i="19"/>
  <c r="L402" i="19"/>
  <c r="D402" i="19"/>
  <c r="L401" i="19"/>
  <c r="D401" i="19"/>
  <c r="U401" i="19" s="1"/>
  <c r="L400" i="19"/>
  <c r="D400" i="19"/>
  <c r="U400" i="19"/>
  <c r="L399" i="19"/>
  <c r="D399" i="19"/>
  <c r="U399" i="19" s="1"/>
  <c r="L398" i="19"/>
  <c r="D398" i="19"/>
  <c r="U398" i="19" s="1"/>
  <c r="L397" i="19"/>
  <c r="D397" i="19"/>
  <c r="U397" i="19" s="1"/>
  <c r="L396" i="19"/>
  <c r="D396" i="19"/>
  <c r="L395" i="19"/>
  <c r="D395" i="19"/>
  <c r="U395" i="19" s="1"/>
  <c r="L394" i="19"/>
  <c r="D394" i="19"/>
  <c r="U394" i="19"/>
  <c r="L393" i="19"/>
  <c r="D393" i="19"/>
  <c r="U393" i="19"/>
  <c r="L392" i="19"/>
  <c r="D392" i="19"/>
  <c r="U392" i="19" s="1"/>
  <c r="L391" i="19"/>
  <c r="D391" i="19"/>
  <c r="U391" i="19"/>
  <c r="L390" i="19"/>
  <c r="D390" i="19"/>
  <c r="U390" i="19"/>
  <c r="L389" i="19"/>
  <c r="D389" i="19"/>
  <c r="U389" i="19"/>
  <c r="L388" i="19"/>
  <c r="D388" i="19"/>
  <c r="U388" i="19" s="1"/>
  <c r="L387" i="19"/>
  <c r="D387" i="19"/>
  <c r="U387" i="19"/>
  <c r="L386" i="19"/>
  <c r="D386" i="19"/>
  <c r="U386" i="19"/>
  <c r="L385" i="19"/>
  <c r="D385" i="19"/>
  <c r="U385" i="19" s="1"/>
  <c r="L384" i="19"/>
  <c r="D384" i="19"/>
  <c r="U384" i="19" s="1"/>
  <c r="L383" i="19"/>
  <c r="D383" i="19"/>
  <c r="U383" i="19"/>
  <c r="L382" i="19"/>
  <c r="D382" i="19"/>
  <c r="U382" i="19" s="1"/>
  <c r="L381" i="19"/>
  <c r="D381" i="19"/>
  <c r="U381" i="19"/>
  <c r="L380" i="19"/>
  <c r="D380" i="19"/>
  <c r="U380" i="19" s="1"/>
  <c r="L379" i="19"/>
  <c r="D379" i="19"/>
  <c r="U379" i="19" s="1"/>
  <c r="L378" i="19"/>
  <c r="D378" i="19"/>
  <c r="U378" i="19"/>
  <c r="L377" i="19"/>
  <c r="D377" i="19"/>
  <c r="U377" i="19" s="1"/>
  <c r="L376" i="19"/>
  <c r="D376" i="19"/>
  <c r="U376" i="19" s="1"/>
  <c r="L375" i="19"/>
  <c r="D375" i="19"/>
  <c r="U375" i="19"/>
  <c r="L374" i="19"/>
  <c r="D374" i="19"/>
  <c r="U374" i="19" s="1"/>
  <c r="L373" i="19"/>
  <c r="D373" i="19"/>
  <c r="U373" i="19"/>
  <c r="L372" i="19"/>
  <c r="D372" i="19"/>
  <c r="U372" i="19" s="1"/>
  <c r="L371" i="19"/>
  <c r="D371" i="19"/>
  <c r="U371" i="19" s="1"/>
  <c r="L370" i="19"/>
  <c r="D370" i="19"/>
  <c r="U370" i="19" s="1"/>
  <c r="L369" i="19"/>
  <c r="D369" i="19"/>
  <c r="U369" i="19"/>
  <c r="L368" i="19"/>
  <c r="D368" i="19"/>
  <c r="U368" i="19" s="1"/>
  <c r="L367" i="19"/>
  <c r="D367" i="19"/>
  <c r="U367" i="19" s="1"/>
  <c r="L366" i="19"/>
  <c r="D366" i="19"/>
  <c r="U366" i="19" s="1"/>
  <c r="L365" i="19"/>
  <c r="D365" i="19"/>
  <c r="U365" i="19"/>
  <c r="L364" i="19"/>
  <c r="D364" i="19"/>
  <c r="U364" i="19" s="1"/>
  <c r="L363" i="19"/>
  <c r="D363" i="19"/>
  <c r="U363" i="19" s="1"/>
  <c r="L362" i="19"/>
  <c r="D362" i="19"/>
  <c r="U362" i="19"/>
  <c r="L361" i="19"/>
  <c r="D361" i="19"/>
  <c r="U361" i="19" s="1"/>
  <c r="L360" i="19"/>
  <c r="D360" i="19"/>
  <c r="U360" i="19" s="1"/>
  <c r="L359" i="19"/>
  <c r="D359" i="19"/>
  <c r="U359" i="19"/>
  <c r="L358" i="19"/>
  <c r="D358" i="19"/>
  <c r="U358" i="19" s="1"/>
  <c r="L357" i="19"/>
  <c r="D357" i="19"/>
  <c r="U357" i="19"/>
  <c r="L356" i="19"/>
  <c r="D356" i="19"/>
  <c r="U356" i="19" s="1"/>
  <c r="L355" i="19"/>
  <c r="D355" i="19"/>
  <c r="U355" i="19" s="1"/>
  <c r="L354" i="19"/>
  <c r="D354" i="19"/>
  <c r="U354" i="19"/>
  <c r="L353" i="19"/>
  <c r="D353" i="19"/>
  <c r="U353" i="19"/>
  <c r="L352" i="19"/>
  <c r="D352" i="19"/>
  <c r="U352" i="19" s="1"/>
  <c r="L351" i="19"/>
  <c r="D351" i="19"/>
  <c r="U351" i="19" s="1"/>
  <c r="L350" i="19"/>
  <c r="D350" i="19"/>
  <c r="U350" i="19" s="1"/>
  <c r="L349" i="19"/>
  <c r="D349" i="19"/>
  <c r="U349" i="19"/>
  <c r="L348" i="19"/>
  <c r="D348" i="19"/>
  <c r="U348" i="19" s="1"/>
  <c r="L347" i="19"/>
  <c r="D347" i="19"/>
  <c r="U347" i="19" s="1"/>
  <c r="L346" i="19"/>
  <c r="D346" i="19"/>
  <c r="U346" i="19"/>
  <c r="L345" i="19"/>
  <c r="D345" i="19"/>
  <c r="U345" i="19"/>
  <c r="L344" i="19"/>
  <c r="D344" i="19"/>
  <c r="U344" i="19" s="1"/>
  <c r="L343" i="19"/>
  <c r="D343" i="19"/>
  <c r="U343" i="19" s="1"/>
  <c r="L342" i="19"/>
  <c r="D342" i="19"/>
  <c r="U342" i="19" s="1"/>
  <c r="L341" i="19"/>
  <c r="D341" i="19"/>
  <c r="U341" i="19" s="1"/>
  <c r="L340" i="19"/>
  <c r="D340" i="19"/>
  <c r="U340" i="19"/>
  <c r="L339" i="19"/>
  <c r="D339" i="19"/>
  <c r="U339" i="19" s="1"/>
  <c r="L338" i="19"/>
  <c r="D338" i="19"/>
  <c r="U338" i="19"/>
  <c r="L337" i="19"/>
  <c r="D337" i="19"/>
  <c r="U337" i="19" s="1"/>
  <c r="L336" i="19"/>
  <c r="D336" i="19"/>
  <c r="U336" i="19" s="1"/>
  <c r="L335" i="19"/>
  <c r="D335" i="19"/>
  <c r="U335" i="19" s="1"/>
  <c r="L334" i="19"/>
  <c r="D334" i="19"/>
  <c r="U334" i="19"/>
  <c r="L333" i="19"/>
  <c r="D333" i="19"/>
  <c r="U333" i="19" s="1"/>
  <c r="L332" i="19"/>
  <c r="D332" i="19"/>
  <c r="U332" i="19" s="1"/>
  <c r="L331" i="19"/>
  <c r="D331" i="19"/>
  <c r="U331" i="19"/>
  <c r="L330" i="19"/>
  <c r="D330" i="19"/>
  <c r="U330" i="19"/>
  <c r="L329" i="19"/>
  <c r="D329" i="19"/>
  <c r="U329" i="19" s="1"/>
  <c r="L328" i="19"/>
  <c r="D328" i="19"/>
  <c r="U328" i="19"/>
  <c r="L327" i="19"/>
  <c r="D327" i="19"/>
  <c r="U327" i="19"/>
  <c r="L326" i="19"/>
  <c r="D326" i="19"/>
  <c r="U326" i="19" s="1"/>
  <c r="L325" i="19"/>
  <c r="D325" i="19"/>
  <c r="U325" i="19" s="1"/>
  <c r="L324" i="19"/>
  <c r="D324" i="19"/>
  <c r="U324" i="19"/>
  <c r="L323" i="19"/>
  <c r="D323" i="19"/>
  <c r="U323" i="19" s="1"/>
  <c r="L322" i="19"/>
  <c r="D322" i="19"/>
  <c r="U322" i="19" s="1"/>
  <c r="L321" i="19"/>
  <c r="D321" i="19"/>
  <c r="U321" i="19"/>
  <c r="L320" i="19"/>
  <c r="D320" i="19"/>
  <c r="U320" i="19" s="1"/>
  <c r="L319" i="19"/>
  <c r="D319" i="19"/>
  <c r="U319" i="19"/>
  <c r="L318" i="19"/>
  <c r="D318" i="19"/>
  <c r="U318" i="19" s="1"/>
  <c r="L317" i="19"/>
  <c r="D317" i="19"/>
  <c r="U317" i="19" s="1"/>
  <c r="L316" i="19"/>
  <c r="D316" i="19"/>
  <c r="U316" i="19" s="1"/>
  <c r="L315" i="19"/>
  <c r="D315" i="19"/>
  <c r="U315" i="19"/>
  <c r="L314" i="19"/>
  <c r="D314" i="19"/>
  <c r="U314" i="19" s="1"/>
  <c r="L313" i="19"/>
  <c r="D313" i="19"/>
  <c r="U313" i="19" s="1"/>
  <c r="L312" i="19"/>
  <c r="D312" i="19"/>
  <c r="U312" i="19"/>
  <c r="L311" i="19"/>
  <c r="D311" i="19"/>
  <c r="U311" i="19"/>
  <c r="L310" i="19"/>
  <c r="D310" i="19"/>
  <c r="U310" i="19" s="1"/>
  <c r="L309" i="19"/>
  <c r="D309" i="19"/>
  <c r="L308" i="19"/>
  <c r="D308" i="19"/>
  <c r="U308" i="19" s="1"/>
  <c r="L307" i="19"/>
  <c r="D307" i="19"/>
  <c r="U307" i="19" s="1"/>
  <c r="L306" i="19"/>
  <c r="D306" i="19"/>
  <c r="U306" i="19"/>
  <c r="L305" i="19"/>
  <c r="D305" i="19"/>
  <c r="U305" i="19" s="1"/>
  <c r="L304" i="19"/>
  <c r="D304" i="19"/>
  <c r="U304" i="19"/>
  <c r="L303" i="19"/>
  <c r="D303" i="19"/>
  <c r="U303" i="19" s="1"/>
  <c r="L302" i="19"/>
  <c r="D302" i="19"/>
  <c r="U302" i="19" s="1"/>
  <c r="L301" i="19"/>
  <c r="D301" i="19"/>
  <c r="U301" i="19" s="1"/>
  <c r="L300" i="19"/>
  <c r="D300" i="19"/>
  <c r="U300" i="19"/>
  <c r="L299" i="19"/>
  <c r="D299" i="19"/>
  <c r="U299" i="19" s="1"/>
  <c r="L298" i="19"/>
  <c r="D298" i="19"/>
  <c r="U298" i="19" s="1"/>
  <c r="L297" i="19"/>
  <c r="D297" i="19"/>
  <c r="U297" i="19"/>
  <c r="L296" i="19"/>
  <c r="D296" i="19"/>
  <c r="U296" i="19"/>
  <c r="L295" i="19"/>
  <c r="D295" i="19"/>
  <c r="L294" i="19"/>
  <c r="D294" i="19"/>
  <c r="L293" i="19"/>
  <c r="D293" i="19"/>
  <c r="U293" i="19" s="1"/>
  <c r="L292" i="19"/>
  <c r="D292" i="19"/>
  <c r="U292" i="19"/>
  <c r="L291" i="19"/>
  <c r="D291" i="19"/>
  <c r="U291" i="19"/>
  <c r="L290" i="19"/>
  <c r="D290" i="19"/>
  <c r="U290" i="19" s="1"/>
  <c r="L289" i="19"/>
  <c r="D289" i="19"/>
  <c r="U289" i="19" s="1"/>
  <c r="L288" i="19"/>
  <c r="D288" i="19"/>
  <c r="U288" i="19"/>
  <c r="L287" i="19"/>
  <c r="D287" i="19"/>
  <c r="U287" i="19" s="1"/>
  <c r="L286" i="19"/>
  <c r="D286" i="19"/>
  <c r="U286" i="19"/>
  <c r="L285" i="19"/>
  <c r="D285" i="19"/>
  <c r="U285" i="19" s="1"/>
  <c r="L284" i="19"/>
  <c r="D284" i="19"/>
  <c r="U284" i="19" s="1"/>
  <c r="L283" i="19"/>
  <c r="D283" i="19"/>
  <c r="U283" i="19" s="1"/>
  <c r="L282" i="19"/>
  <c r="D282" i="19"/>
  <c r="U282" i="19" s="1"/>
  <c r="L281" i="19"/>
  <c r="D281" i="19"/>
  <c r="U281" i="19" s="1"/>
  <c r="L280" i="19"/>
  <c r="D280" i="19"/>
  <c r="U280" i="19"/>
  <c r="L279" i="19"/>
  <c r="D279" i="19"/>
  <c r="U279" i="19"/>
  <c r="L278" i="19"/>
  <c r="D278" i="19"/>
  <c r="U278" i="19" s="1"/>
  <c r="L277" i="19"/>
  <c r="D277" i="19"/>
  <c r="U277" i="19"/>
  <c r="L276" i="19"/>
  <c r="D276" i="19"/>
  <c r="U276" i="19"/>
  <c r="L275" i="19"/>
  <c r="D275" i="19"/>
  <c r="U275" i="19"/>
  <c r="L274" i="19"/>
  <c r="D274" i="19"/>
  <c r="U274" i="19" s="1"/>
  <c r="L273" i="19"/>
  <c r="D273" i="19"/>
  <c r="U273" i="19"/>
  <c r="L272" i="19"/>
  <c r="D272" i="19"/>
  <c r="U272" i="19" s="1"/>
  <c r="L271" i="19"/>
  <c r="D271" i="19"/>
  <c r="U271" i="19"/>
  <c r="L270" i="19"/>
  <c r="D270" i="19"/>
  <c r="U270" i="19" s="1"/>
  <c r="L269" i="19"/>
  <c r="D269" i="19"/>
  <c r="U269" i="19" s="1"/>
  <c r="L268" i="19"/>
  <c r="D268" i="19"/>
  <c r="U268" i="19" s="1"/>
  <c r="L267" i="19"/>
  <c r="D267" i="19"/>
  <c r="U267" i="19" s="1"/>
  <c r="L266" i="19"/>
  <c r="D266" i="19"/>
  <c r="U266" i="19" s="1"/>
  <c r="L265" i="19"/>
  <c r="D265" i="19"/>
  <c r="L264" i="19"/>
  <c r="D264" i="19"/>
  <c r="U264" i="19"/>
  <c r="L263" i="19"/>
  <c r="D263" i="19"/>
  <c r="U263" i="19" s="1"/>
  <c r="L262" i="19"/>
  <c r="D262" i="19"/>
  <c r="U262" i="19" s="1"/>
  <c r="L261" i="19"/>
  <c r="D261" i="19"/>
  <c r="U261" i="19"/>
  <c r="L260" i="19"/>
  <c r="D260" i="19"/>
  <c r="U260" i="19"/>
  <c r="L259" i="19"/>
  <c r="D259" i="19"/>
  <c r="U259" i="19" s="1"/>
  <c r="L258" i="19"/>
  <c r="D258" i="19"/>
  <c r="U258" i="19"/>
  <c r="L257" i="19"/>
  <c r="D257" i="19"/>
  <c r="L256" i="19"/>
  <c r="D256" i="19"/>
  <c r="U256" i="19" s="1"/>
  <c r="L255" i="19"/>
  <c r="D255" i="19"/>
  <c r="U255" i="19" s="1"/>
  <c r="L254" i="19"/>
  <c r="D254" i="19"/>
  <c r="U254" i="19" s="1"/>
  <c r="L253" i="19"/>
  <c r="D253" i="19"/>
  <c r="U253" i="19"/>
  <c r="L252" i="19"/>
  <c r="D252" i="19"/>
  <c r="U252" i="19" s="1"/>
  <c r="L251" i="19"/>
  <c r="D251" i="19"/>
  <c r="U251" i="19" s="1"/>
  <c r="L250" i="19"/>
  <c r="D250" i="19"/>
  <c r="U250" i="19"/>
  <c r="L249" i="19"/>
  <c r="D249" i="19"/>
  <c r="U249" i="19" s="1"/>
  <c r="L248" i="19"/>
  <c r="D248" i="19"/>
  <c r="U248" i="19" s="1"/>
  <c r="L247" i="19"/>
  <c r="D247" i="19"/>
  <c r="U247" i="19"/>
  <c r="L246" i="19"/>
  <c r="D246" i="19"/>
  <c r="U246" i="19" s="1"/>
  <c r="L245" i="19"/>
  <c r="D245" i="19"/>
  <c r="U245" i="19"/>
  <c r="L244" i="19"/>
  <c r="D244" i="19"/>
  <c r="U244" i="19" s="1"/>
  <c r="L243" i="19"/>
  <c r="D243" i="19"/>
  <c r="U243" i="19" s="1"/>
  <c r="L242" i="19"/>
  <c r="D242" i="19"/>
  <c r="U242" i="19" s="1"/>
  <c r="L241" i="19"/>
  <c r="D241" i="19"/>
  <c r="U241" i="19"/>
  <c r="L240" i="19"/>
  <c r="D240" i="19"/>
  <c r="U240" i="19" s="1"/>
  <c r="L239" i="19"/>
  <c r="D239" i="19"/>
  <c r="U239" i="19" s="1"/>
  <c r="L238" i="19"/>
  <c r="D238" i="19"/>
  <c r="U238" i="19" s="1"/>
  <c r="L237" i="19"/>
  <c r="D237" i="19"/>
  <c r="U237" i="19"/>
  <c r="L236" i="19"/>
  <c r="D236" i="19"/>
  <c r="U236" i="19" s="1"/>
  <c r="L235" i="19"/>
  <c r="D235" i="19"/>
  <c r="U235" i="19" s="1"/>
  <c r="L234" i="19"/>
  <c r="D234" i="19"/>
  <c r="U234" i="19"/>
  <c r="L233" i="19"/>
  <c r="D233" i="19"/>
  <c r="U233" i="19" s="1"/>
  <c r="L232" i="19"/>
  <c r="D232" i="19"/>
  <c r="U232" i="19" s="1"/>
  <c r="L231" i="19"/>
  <c r="D231" i="19"/>
  <c r="U231" i="19"/>
  <c r="L230" i="19"/>
  <c r="D230" i="19"/>
  <c r="U230" i="19" s="1"/>
  <c r="L229" i="19"/>
  <c r="D229" i="19"/>
  <c r="U229" i="19"/>
  <c r="L228" i="19"/>
  <c r="D228" i="19"/>
  <c r="U228" i="19" s="1"/>
  <c r="L227" i="19"/>
  <c r="D227" i="19"/>
  <c r="U227" i="19" s="1"/>
  <c r="L226" i="19"/>
  <c r="D226" i="19"/>
  <c r="U226" i="19" s="1"/>
  <c r="L225" i="19"/>
  <c r="D225" i="19"/>
  <c r="U225" i="19"/>
  <c r="L224" i="19"/>
  <c r="D224" i="19"/>
  <c r="U224" i="19" s="1"/>
  <c r="L223" i="19"/>
  <c r="D223" i="19"/>
  <c r="U223" i="19" s="1"/>
  <c r="L222" i="19"/>
  <c r="D222" i="19"/>
  <c r="U222" i="19" s="1"/>
  <c r="L221" i="19"/>
  <c r="D221" i="19"/>
  <c r="U221" i="19"/>
  <c r="L220" i="19"/>
  <c r="D220" i="19"/>
  <c r="U220" i="19" s="1"/>
  <c r="L219" i="19"/>
  <c r="D219" i="19"/>
  <c r="U219" i="19" s="1"/>
  <c r="L218" i="19"/>
  <c r="D218" i="19"/>
  <c r="U218" i="19"/>
  <c r="L217" i="19"/>
  <c r="D217" i="19"/>
  <c r="U217" i="19" s="1"/>
  <c r="L216" i="19"/>
  <c r="D216" i="19"/>
  <c r="U216" i="19" s="1"/>
  <c r="L215" i="19"/>
  <c r="D215" i="19"/>
  <c r="U215" i="19"/>
  <c r="L214" i="19"/>
  <c r="D214" i="19"/>
  <c r="U214" i="19" s="1"/>
  <c r="L213" i="19"/>
  <c r="D213" i="19"/>
  <c r="U213" i="19" s="1"/>
  <c r="L212" i="19"/>
  <c r="D212" i="19"/>
  <c r="U212" i="19" s="1"/>
  <c r="L211" i="19"/>
  <c r="D211" i="19"/>
  <c r="U211" i="19" s="1"/>
  <c r="L210" i="19"/>
  <c r="D210" i="19"/>
  <c r="U210" i="19"/>
  <c r="L209" i="19"/>
  <c r="D209" i="19"/>
  <c r="U209" i="19" s="1"/>
  <c r="L208" i="19"/>
  <c r="D208" i="19"/>
  <c r="U208" i="19" s="1"/>
  <c r="L207" i="19"/>
  <c r="D207" i="19"/>
  <c r="U207" i="19" s="1"/>
  <c r="L206" i="19"/>
  <c r="D206" i="19"/>
  <c r="U206" i="19"/>
  <c r="L205" i="19"/>
  <c r="D205" i="19"/>
  <c r="U205" i="19" s="1"/>
  <c r="L204" i="19"/>
  <c r="D204" i="19"/>
  <c r="U204" i="19" s="1"/>
  <c r="L203" i="19"/>
  <c r="D203" i="19"/>
  <c r="L202" i="19"/>
  <c r="D202" i="19"/>
  <c r="U202" i="19" s="1"/>
  <c r="L201" i="19"/>
  <c r="D201" i="19"/>
  <c r="U201" i="19"/>
  <c r="L200" i="19"/>
  <c r="D200" i="19"/>
  <c r="U200" i="19" s="1"/>
  <c r="L199" i="19"/>
  <c r="D199" i="19"/>
  <c r="U199" i="19" s="1"/>
  <c r="L198" i="19"/>
  <c r="D198" i="19"/>
  <c r="U198" i="19" s="1"/>
  <c r="L197" i="19"/>
  <c r="D197" i="19"/>
  <c r="U197" i="19"/>
  <c r="L196" i="19"/>
  <c r="D196" i="19"/>
  <c r="U196" i="19"/>
  <c r="L195" i="19"/>
  <c r="D195" i="19"/>
  <c r="U195" i="19" s="1"/>
  <c r="L194" i="19"/>
  <c r="D194" i="19"/>
  <c r="U194" i="19" s="1"/>
  <c r="L193" i="19"/>
  <c r="D193" i="19"/>
  <c r="U193" i="19"/>
  <c r="L192" i="19"/>
  <c r="D192" i="19"/>
  <c r="U192" i="19" s="1"/>
  <c r="L191" i="19"/>
  <c r="D191" i="19"/>
  <c r="U191" i="19" s="1"/>
  <c r="L190" i="19"/>
  <c r="D190" i="19"/>
  <c r="U190" i="19" s="1"/>
  <c r="L189" i="19"/>
  <c r="D189" i="19"/>
  <c r="U189" i="19"/>
  <c r="L188" i="19"/>
  <c r="D188" i="19"/>
  <c r="U188" i="19" s="1"/>
  <c r="L187" i="19"/>
  <c r="D187" i="19"/>
  <c r="U187" i="19" s="1"/>
  <c r="L186" i="19"/>
  <c r="D186" i="19"/>
  <c r="U186" i="19"/>
  <c r="L185" i="19"/>
  <c r="D185" i="19"/>
  <c r="U185" i="19" s="1"/>
  <c r="L184" i="19"/>
  <c r="D184" i="19"/>
  <c r="U184" i="19"/>
  <c r="L183" i="19"/>
  <c r="D183" i="19"/>
  <c r="U183" i="19" s="1"/>
  <c r="L182" i="19"/>
  <c r="D182" i="19"/>
  <c r="U182" i="19" s="1"/>
  <c r="L181" i="19"/>
  <c r="D181" i="19"/>
  <c r="U181" i="19" s="1"/>
  <c r="L180" i="19"/>
  <c r="D180" i="19"/>
  <c r="U180" i="19" s="1"/>
  <c r="L179" i="19"/>
  <c r="D179" i="19"/>
  <c r="U179" i="19" s="1"/>
  <c r="L178" i="19"/>
  <c r="D178" i="19"/>
  <c r="U178" i="19"/>
  <c r="L177" i="19"/>
  <c r="D177" i="19"/>
  <c r="U177" i="19" s="1"/>
  <c r="L176" i="19"/>
  <c r="D176" i="19"/>
  <c r="U176" i="19" s="1"/>
  <c r="L175" i="19"/>
  <c r="D175" i="19"/>
  <c r="U175" i="19" s="1"/>
  <c r="L174" i="19"/>
  <c r="D174" i="19"/>
  <c r="U174" i="19"/>
  <c r="L173" i="19"/>
  <c r="D173" i="19"/>
  <c r="U173" i="19" s="1"/>
  <c r="L172" i="19"/>
  <c r="D172" i="19"/>
  <c r="U172" i="19" s="1"/>
  <c r="L171" i="19"/>
  <c r="D171" i="19"/>
  <c r="U171" i="19"/>
  <c r="L170" i="19"/>
  <c r="D170" i="19"/>
  <c r="U170" i="19" s="1"/>
  <c r="L169" i="19"/>
  <c r="D169" i="19"/>
  <c r="U169" i="19"/>
  <c r="L168" i="19"/>
  <c r="D168" i="19"/>
  <c r="L167" i="19"/>
  <c r="D167" i="19"/>
  <c r="U167" i="19" s="1"/>
  <c r="L166" i="19"/>
  <c r="D166" i="19"/>
  <c r="U166" i="19" s="1"/>
  <c r="L165" i="19"/>
  <c r="D165" i="19"/>
  <c r="U165" i="19" s="1"/>
  <c r="L164" i="19"/>
  <c r="D164" i="19"/>
  <c r="U164" i="19" s="1"/>
  <c r="L163" i="19"/>
  <c r="D163" i="19"/>
  <c r="U163" i="19" s="1"/>
  <c r="L162" i="19"/>
  <c r="D162" i="19"/>
  <c r="U162" i="19"/>
  <c r="L161" i="19"/>
  <c r="D161" i="19"/>
  <c r="U161" i="19"/>
  <c r="L160" i="19"/>
  <c r="D160" i="19"/>
  <c r="U160" i="19" s="1"/>
  <c r="L159" i="19"/>
  <c r="D159" i="19"/>
  <c r="U159" i="19"/>
  <c r="L158" i="19"/>
  <c r="D158" i="19"/>
  <c r="U158" i="19"/>
  <c r="L157" i="19"/>
  <c r="D157" i="19"/>
  <c r="U157" i="19" s="1"/>
  <c r="L156" i="19"/>
  <c r="D156" i="19"/>
  <c r="U156" i="19" s="1"/>
  <c r="L155" i="19"/>
  <c r="D155" i="19"/>
  <c r="U155" i="19"/>
  <c r="L154" i="19"/>
  <c r="D154" i="19"/>
  <c r="U154" i="19" s="1"/>
  <c r="L153" i="19"/>
  <c r="D153" i="19"/>
  <c r="U153" i="19" s="1"/>
  <c r="L152" i="19"/>
  <c r="D152" i="19"/>
  <c r="U152" i="19"/>
  <c r="L151" i="19"/>
  <c r="D151" i="19"/>
  <c r="U151" i="19" s="1"/>
  <c r="L150" i="19"/>
  <c r="D150" i="19"/>
  <c r="U150" i="19"/>
  <c r="L149" i="19"/>
  <c r="D149" i="19"/>
  <c r="U149" i="19" s="1"/>
  <c r="L148" i="19"/>
  <c r="D148" i="19"/>
  <c r="U148" i="19" s="1"/>
  <c r="L147" i="19"/>
  <c r="D147" i="19"/>
  <c r="U147" i="19" s="1"/>
  <c r="L146" i="19"/>
  <c r="D146" i="19"/>
  <c r="U146" i="19"/>
  <c r="L145" i="19"/>
  <c r="D145" i="19"/>
  <c r="U145" i="19" s="1"/>
  <c r="L144" i="19"/>
  <c r="D144" i="19"/>
  <c r="U144" i="19" s="1"/>
  <c r="L143" i="19"/>
  <c r="D143" i="19"/>
  <c r="U143" i="19"/>
  <c r="L142" i="19"/>
  <c r="D142" i="19"/>
  <c r="U142" i="19"/>
  <c r="L141" i="19"/>
  <c r="D141" i="19"/>
  <c r="U141" i="19" s="1"/>
  <c r="L140" i="19"/>
  <c r="D140" i="19"/>
  <c r="U140" i="19"/>
  <c r="L139" i="19"/>
  <c r="D139" i="19"/>
  <c r="U139" i="19"/>
  <c r="L138" i="19"/>
  <c r="D138" i="19"/>
  <c r="L137" i="19"/>
  <c r="D137" i="19"/>
  <c r="U137" i="19"/>
  <c r="L136" i="19"/>
  <c r="D136" i="19"/>
  <c r="U136" i="19"/>
  <c r="L135" i="19"/>
  <c r="D135" i="19"/>
  <c r="U135" i="19" s="1"/>
  <c r="L134" i="19"/>
  <c r="D134" i="19"/>
  <c r="U134" i="19" s="1"/>
  <c r="L133" i="19"/>
  <c r="D133" i="19"/>
  <c r="L132" i="19"/>
  <c r="D132" i="19"/>
  <c r="U132" i="19"/>
  <c r="L131" i="19"/>
  <c r="D131" i="19"/>
  <c r="U131" i="19" s="1"/>
  <c r="L130" i="19"/>
  <c r="D130" i="19"/>
  <c r="U130" i="19" s="1"/>
  <c r="L129" i="19"/>
  <c r="D129" i="19"/>
  <c r="U129" i="19"/>
  <c r="L128" i="19"/>
  <c r="D128" i="19"/>
  <c r="U128" i="19" s="1"/>
  <c r="L127" i="19"/>
  <c r="D127" i="19"/>
  <c r="U127" i="19" s="1"/>
  <c r="L126" i="19"/>
  <c r="D126" i="19"/>
  <c r="U126" i="19" s="1"/>
  <c r="L125" i="19"/>
  <c r="D125" i="19"/>
  <c r="U125" i="19" s="1"/>
  <c r="L124" i="19"/>
  <c r="D124" i="19"/>
  <c r="U124" i="19" s="1"/>
  <c r="L123" i="19"/>
  <c r="D123" i="19"/>
  <c r="U123" i="19" s="1"/>
  <c r="L122" i="19"/>
  <c r="D122" i="19"/>
  <c r="U122" i="19"/>
  <c r="L121" i="19"/>
  <c r="D121" i="19"/>
  <c r="U121" i="19"/>
  <c r="L120" i="19"/>
  <c r="D120" i="19"/>
  <c r="U120" i="19" s="1"/>
  <c r="L119" i="19"/>
  <c r="D119" i="19"/>
  <c r="U119" i="19"/>
  <c r="L118" i="19"/>
  <c r="D118" i="19"/>
  <c r="U118" i="19"/>
  <c r="L117" i="19"/>
  <c r="D117" i="19"/>
  <c r="U117" i="19"/>
  <c r="L116" i="19"/>
  <c r="D116" i="19"/>
  <c r="U116" i="19" s="1"/>
  <c r="L115" i="19"/>
  <c r="D115" i="19"/>
  <c r="U115" i="19"/>
  <c r="L114" i="19"/>
  <c r="D114" i="19"/>
  <c r="U114" i="19" s="1"/>
  <c r="L113" i="19"/>
  <c r="D113" i="19"/>
  <c r="U113" i="19"/>
  <c r="L112" i="19"/>
  <c r="D112" i="19"/>
  <c r="U112" i="19" s="1"/>
  <c r="L111" i="19"/>
  <c r="D111" i="19"/>
  <c r="U111" i="19" s="1"/>
  <c r="L110" i="19"/>
  <c r="D110" i="19"/>
  <c r="U110" i="19"/>
  <c r="L109" i="19"/>
  <c r="D109" i="19"/>
  <c r="U109" i="19" s="1"/>
  <c r="L108" i="19"/>
  <c r="D108" i="19"/>
  <c r="U108" i="19" s="1"/>
  <c r="L107" i="19"/>
  <c r="D107" i="19"/>
  <c r="U107" i="19"/>
  <c r="L106" i="19"/>
  <c r="D106" i="19"/>
  <c r="U106" i="19" s="1"/>
  <c r="L105" i="19"/>
  <c r="D105" i="19"/>
  <c r="U105" i="19" s="1"/>
  <c r="L104" i="19"/>
  <c r="D104" i="19"/>
  <c r="U104" i="19"/>
  <c r="L103" i="19"/>
  <c r="D103" i="19"/>
  <c r="U103" i="19" s="1"/>
  <c r="L102" i="19"/>
  <c r="D102" i="19"/>
  <c r="U102" i="19" s="1"/>
  <c r="L101" i="19"/>
  <c r="D101" i="19"/>
  <c r="U101" i="19"/>
  <c r="L100" i="19"/>
  <c r="D100" i="19"/>
  <c r="U100" i="19" s="1"/>
  <c r="L99" i="19"/>
  <c r="D99" i="19"/>
  <c r="U99" i="19"/>
  <c r="L98" i="19"/>
  <c r="D98" i="19"/>
  <c r="U98" i="19" s="1"/>
  <c r="L97" i="19"/>
  <c r="D97" i="19"/>
  <c r="U97" i="19" s="1"/>
  <c r="L96" i="19"/>
  <c r="D96" i="19"/>
  <c r="U96" i="19" s="1"/>
  <c r="L95" i="19"/>
  <c r="D95" i="19"/>
  <c r="U95" i="19"/>
  <c r="L94" i="19"/>
  <c r="D94" i="19"/>
  <c r="U94" i="19" s="1"/>
  <c r="L93" i="19"/>
  <c r="D93" i="19"/>
  <c r="U93" i="19" s="1"/>
  <c r="L92" i="19"/>
  <c r="D92" i="19"/>
  <c r="U92" i="19" s="1"/>
  <c r="L91" i="19"/>
  <c r="D91" i="19"/>
  <c r="U91" i="19"/>
  <c r="L90" i="19"/>
  <c r="D90" i="19"/>
  <c r="U90" i="19" s="1"/>
  <c r="L89" i="19"/>
  <c r="D89" i="19"/>
  <c r="U89" i="19" s="1"/>
  <c r="L88" i="19"/>
  <c r="D88" i="19"/>
  <c r="U88" i="19"/>
  <c r="L87" i="19"/>
  <c r="D87" i="19"/>
  <c r="U87" i="19" s="1"/>
  <c r="L86" i="19"/>
  <c r="D86" i="19"/>
  <c r="U86" i="19" s="1"/>
  <c r="L85" i="19"/>
  <c r="D85" i="19"/>
  <c r="U85" i="19"/>
  <c r="L84" i="19"/>
  <c r="D84" i="19"/>
  <c r="U84" i="19" s="1"/>
  <c r="L83" i="19"/>
  <c r="D83" i="19"/>
  <c r="U83" i="19"/>
  <c r="L82" i="19"/>
  <c r="D82" i="19"/>
  <c r="U82" i="19" s="1"/>
  <c r="L81" i="19"/>
  <c r="D81" i="19"/>
  <c r="U81" i="19" s="1"/>
  <c r="L80" i="19"/>
  <c r="D80" i="19"/>
  <c r="U80" i="19" s="1"/>
  <c r="L79" i="19"/>
  <c r="D79" i="19"/>
  <c r="U79" i="19"/>
  <c r="L78" i="19"/>
  <c r="D78" i="19"/>
  <c r="U78" i="19" s="1"/>
  <c r="L77" i="19"/>
  <c r="D77" i="19"/>
  <c r="U77" i="19"/>
  <c r="L76" i="19"/>
  <c r="D76" i="19"/>
  <c r="L75" i="19"/>
  <c r="D75" i="19"/>
  <c r="U75" i="19" s="1"/>
  <c r="L74" i="19"/>
  <c r="D74" i="19"/>
  <c r="U74" i="19" s="1"/>
  <c r="L73" i="19"/>
  <c r="D73" i="19"/>
  <c r="U73" i="19"/>
  <c r="L72" i="19"/>
  <c r="D72" i="19"/>
  <c r="U72" i="19"/>
  <c r="L71" i="19"/>
  <c r="D71" i="19"/>
  <c r="U71" i="19" s="1"/>
  <c r="L70" i="19"/>
  <c r="D70" i="19"/>
  <c r="U70" i="19"/>
  <c r="L69" i="19"/>
  <c r="D69" i="19"/>
  <c r="U69" i="19"/>
  <c r="L68" i="19"/>
  <c r="D68" i="19"/>
  <c r="U68" i="19"/>
  <c r="L67" i="19"/>
  <c r="D67" i="19"/>
  <c r="U67" i="19" s="1"/>
  <c r="L66" i="19"/>
  <c r="D66" i="19"/>
  <c r="U66" i="19"/>
  <c r="L65" i="19"/>
  <c r="D65" i="19"/>
  <c r="U65" i="19" s="1"/>
  <c r="L64" i="19"/>
  <c r="D64" i="19"/>
  <c r="U64" i="19"/>
  <c r="L63" i="19"/>
  <c r="D63" i="19"/>
  <c r="U63" i="19" s="1"/>
  <c r="L62" i="19"/>
  <c r="D62" i="19"/>
  <c r="U62" i="19" s="1"/>
  <c r="L61" i="19"/>
  <c r="D61" i="19"/>
  <c r="U61" i="19" s="1"/>
  <c r="L60" i="19"/>
  <c r="D60" i="19"/>
  <c r="U60" i="19" s="1"/>
  <c r="L59" i="19"/>
  <c r="D59" i="19"/>
  <c r="U59" i="19" s="1"/>
  <c r="L58" i="19"/>
  <c r="D58" i="19"/>
  <c r="U58" i="19" s="1"/>
  <c r="L57" i="19"/>
  <c r="D57" i="19"/>
  <c r="U57" i="19" s="1"/>
  <c r="L56" i="19"/>
  <c r="D56" i="19"/>
  <c r="U56" i="19" s="1"/>
  <c r="L55" i="19"/>
  <c r="D55" i="19"/>
  <c r="U55" i="19" s="1"/>
  <c r="L54" i="19"/>
  <c r="D54" i="19"/>
  <c r="U54" i="19"/>
  <c r="L53" i="19"/>
  <c r="D53" i="19"/>
  <c r="U53" i="19" s="1"/>
  <c r="L52" i="19"/>
  <c r="D52" i="19"/>
  <c r="U52" i="19" s="1"/>
  <c r="L51" i="19"/>
  <c r="D51" i="19"/>
  <c r="U51" i="19" s="1"/>
  <c r="L50" i="19"/>
  <c r="D50" i="19"/>
  <c r="U50" i="19"/>
  <c r="L49" i="19"/>
  <c r="D49" i="19"/>
  <c r="U49" i="19" s="1"/>
  <c r="L48" i="19"/>
  <c r="D48" i="19"/>
  <c r="U48" i="19" s="1"/>
  <c r="L47" i="19"/>
  <c r="D47" i="19"/>
  <c r="U47" i="19"/>
  <c r="L46" i="19"/>
  <c r="D46" i="19"/>
  <c r="U46" i="19"/>
  <c r="L45" i="19"/>
  <c r="D45" i="19"/>
  <c r="U45" i="19" s="1"/>
  <c r="L44" i="19"/>
  <c r="D44" i="19"/>
  <c r="U44" i="19" s="1"/>
  <c r="L43" i="19"/>
  <c r="D43" i="19"/>
  <c r="U43" i="19" s="1"/>
  <c r="L42" i="19"/>
  <c r="D42" i="19"/>
  <c r="U42" i="19"/>
  <c r="L41" i="19"/>
  <c r="D41" i="19"/>
  <c r="U41" i="19" s="1"/>
  <c r="L40" i="19"/>
  <c r="D40" i="19"/>
  <c r="U40" i="19" s="1"/>
  <c r="L39" i="19"/>
  <c r="D39" i="19"/>
  <c r="U39" i="19"/>
  <c r="L38" i="19"/>
  <c r="D38" i="19"/>
  <c r="U38" i="19"/>
  <c r="L37" i="19"/>
  <c r="D37" i="19"/>
  <c r="U37" i="19" s="1"/>
  <c r="L36" i="19"/>
  <c r="D36" i="19"/>
  <c r="U36" i="19" s="1"/>
  <c r="L35" i="19"/>
  <c r="D35" i="19"/>
  <c r="U35" i="19" s="1"/>
  <c r="L34" i="19"/>
  <c r="D34" i="19"/>
  <c r="U34" i="19"/>
  <c r="L33" i="19"/>
  <c r="D33" i="19"/>
  <c r="U33" i="19" s="1"/>
  <c r="L32" i="19"/>
  <c r="D32" i="19"/>
  <c r="U32" i="19" s="1"/>
  <c r="L31" i="19"/>
  <c r="D31" i="19"/>
  <c r="U31" i="19" s="1"/>
  <c r="L30" i="19"/>
  <c r="D30" i="19"/>
  <c r="U30" i="19" s="1"/>
  <c r="L29" i="19"/>
  <c r="D29" i="19"/>
  <c r="U29" i="19" s="1"/>
  <c r="L28" i="19"/>
  <c r="D28" i="19"/>
  <c r="U28" i="19" s="1"/>
  <c r="L27" i="19"/>
  <c r="D27" i="19"/>
  <c r="U27" i="19"/>
  <c r="L26" i="19"/>
  <c r="D26" i="19"/>
  <c r="L25" i="19"/>
  <c r="D25" i="19"/>
  <c r="U25" i="19" s="1"/>
  <c r="L24" i="19"/>
  <c r="D24" i="19"/>
  <c r="U24" i="19" s="1"/>
  <c r="L23" i="19"/>
  <c r="D23" i="19"/>
  <c r="U23" i="19" s="1"/>
  <c r="L22" i="19"/>
  <c r="D22" i="19"/>
  <c r="U22" i="19" s="1"/>
  <c r="L21" i="19"/>
  <c r="D21" i="19"/>
  <c r="U21" i="19" s="1"/>
  <c r="L20" i="19"/>
  <c r="D20" i="19"/>
  <c r="U20" i="19"/>
  <c r="L19" i="19"/>
  <c r="D19" i="19"/>
  <c r="U19" i="19" s="1"/>
  <c r="L18" i="19"/>
  <c r="D18" i="19"/>
  <c r="U18" i="19" s="1"/>
  <c r="L17" i="19"/>
  <c r="D17" i="19"/>
  <c r="U17" i="19"/>
  <c r="L16" i="19"/>
  <c r="D16" i="19"/>
  <c r="U16" i="19"/>
  <c r="L15" i="19"/>
  <c r="D15" i="19"/>
  <c r="U15" i="19" s="1"/>
  <c r="L14" i="19"/>
  <c r="D14" i="19"/>
  <c r="U14" i="19" s="1"/>
  <c r="L13" i="19"/>
  <c r="D13" i="19"/>
  <c r="U13" i="19" s="1"/>
  <c r="L12" i="19"/>
  <c r="D12" i="19"/>
  <c r="U12" i="19"/>
  <c r="L11" i="19"/>
  <c r="D11" i="19"/>
  <c r="U11" i="19" s="1"/>
  <c r="L10" i="19"/>
  <c r="D10" i="19"/>
  <c r="U10" i="19" s="1"/>
  <c r="L9" i="19"/>
  <c r="D9" i="19"/>
  <c r="U9" i="19"/>
  <c r="L8" i="19"/>
  <c r="D8" i="19"/>
  <c r="U8" i="19" s="1"/>
  <c r="L7" i="19"/>
  <c r="F7" i="19"/>
  <c r="D7" i="19"/>
  <c r="U7" i="19" s="1"/>
  <c r="V6" i="19"/>
  <c r="U6" i="19"/>
  <c r="T6" i="19"/>
  <c r="E1" i="19"/>
  <c r="K7" i="19"/>
  <c r="N7" i="19" s="1"/>
  <c r="L16" i="15"/>
  <c r="K2" i="19" s="1"/>
  <c r="J2" i="28"/>
  <c r="C16" i="15"/>
  <c r="AH1" i="23" s="1"/>
  <c r="B32" i="6"/>
  <c r="F28" i="6"/>
  <c r="G28" i="6" s="1"/>
  <c r="H28" i="6" s="1"/>
  <c r="K16" i="15"/>
  <c r="C32" i="6"/>
  <c r="AL1" i="23"/>
  <c r="F31" i="6"/>
  <c r="G31" i="6" s="1"/>
  <c r="H31" i="6" s="1"/>
  <c r="F27" i="6"/>
  <c r="G27" i="6"/>
  <c r="H27" i="6" s="1"/>
  <c r="F26" i="6"/>
  <c r="G26" i="6" s="1"/>
  <c r="H26" i="6" s="1"/>
  <c r="G15" i="15"/>
  <c r="H15" i="15"/>
  <c r="F25" i="6"/>
  <c r="G25" i="6" s="1"/>
  <c r="L465" i="19"/>
  <c r="L466" i="19"/>
  <c r="U76" i="19"/>
  <c r="U26" i="19"/>
  <c r="U138" i="19"/>
  <c r="U168" i="19"/>
  <c r="U257" i="19"/>
  <c r="U133" i="19"/>
  <c r="U203" i="19"/>
  <c r="U648" i="19"/>
  <c r="U402" i="19"/>
  <c r="U405" i="19"/>
  <c r="U396" i="19"/>
  <c r="U295" i="19"/>
  <c r="U309" i="19"/>
  <c r="U420" i="19"/>
  <c r="U436" i="19"/>
  <c r="U438" i="19"/>
  <c r="U448" i="19"/>
  <c r="U458" i="19"/>
  <c r="U644" i="19"/>
  <c r="U712" i="19"/>
  <c r="U653" i="19"/>
  <c r="U729" i="19"/>
  <c r="U733" i="19"/>
  <c r="U745" i="19"/>
  <c r="U690" i="19"/>
  <c r="U702" i="19"/>
  <c r="U722" i="19"/>
  <c r="U763" i="19"/>
  <c r="U679" i="19"/>
  <c r="U719" i="19"/>
  <c r="U731" i="19"/>
  <c r="U743" i="19"/>
  <c r="L467" i="19"/>
  <c r="L468" i="19"/>
  <c r="L469" i="19"/>
  <c r="L470" i="19"/>
  <c r="L471" i="19"/>
  <c r="L472" i="19"/>
  <c r="L473" i="19"/>
  <c r="L474" i="19"/>
  <c r="L475" i="19"/>
  <c r="L476" i="19"/>
  <c r="L477" i="19"/>
  <c r="L478" i="19"/>
  <c r="L479" i="19"/>
  <c r="L480" i="19"/>
  <c r="L481" i="19"/>
  <c r="L482" i="19"/>
  <c r="U482" i="19"/>
  <c r="L483" i="19"/>
  <c r="L484" i="19"/>
  <c r="L485" i="19"/>
  <c r="L486" i="19"/>
  <c r="L487" i="19"/>
  <c r="L488" i="19"/>
  <c r="L489" i="19"/>
  <c r="L490" i="19"/>
  <c r="L491" i="19"/>
  <c r="L492" i="19"/>
  <c r="L493" i="19"/>
  <c r="U493" i="19"/>
  <c r="L494" i="19"/>
  <c r="L495" i="19"/>
  <c r="L496" i="19"/>
  <c r="L498" i="19"/>
  <c r="L497" i="19"/>
  <c r="L499" i="19"/>
  <c r="L500" i="19"/>
  <c r="L501" i="19"/>
  <c r="L502" i="19"/>
  <c r="L503" i="19"/>
  <c r="L504" i="19"/>
  <c r="L505" i="19"/>
  <c r="L506" i="19"/>
  <c r="L507" i="19"/>
  <c r="L508" i="19"/>
  <c r="L509" i="19"/>
  <c r="L510" i="19"/>
  <c r="L511" i="19"/>
  <c r="L512" i="19"/>
  <c r="L513" i="19"/>
  <c r="L514" i="19"/>
  <c r="L515" i="19"/>
  <c r="L516" i="19"/>
  <c r="L517" i="19"/>
  <c r="L518" i="19"/>
  <c r="L519" i="19"/>
  <c r="L520" i="19"/>
  <c r="L521" i="19"/>
  <c r="L522" i="19"/>
  <c r="L523" i="19"/>
  <c r="L524" i="19"/>
  <c r="U525" i="19"/>
  <c r="L525" i="19"/>
  <c r="L526" i="19"/>
  <c r="L527" i="19"/>
  <c r="L528" i="19"/>
  <c r="L529" i="19"/>
  <c r="L530" i="19"/>
  <c r="L531" i="19"/>
  <c r="L532" i="19"/>
  <c r="L533" i="19"/>
  <c r="L534" i="19"/>
  <c r="L535" i="19"/>
  <c r="L536" i="19"/>
  <c r="L537" i="19"/>
  <c r="L538" i="19"/>
  <c r="L539" i="19"/>
  <c r="L540" i="19"/>
  <c r="U540" i="19"/>
  <c r="L541" i="19"/>
  <c r="L542" i="19"/>
  <c r="L543" i="19"/>
  <c r="L544" i="19"/>
  <c r="L545" i="19"/>
  <c r="L546" i="19"/>
  <c r="L547" i="19"/>
  <c r="L548" i="19"/>
  <c r="L549" i="19"/>
  <c r="L550" i="19"/>
  <c r="L551" i="19"/>
  <c r="L552" i="19"/>
  <c r="L553" i="19"/>
  <c r="L554" i="19"/>
  <c r="L555" i="19"/>
  <c r="L556" i="19"/>
  <c r="L557" i="19"/>
  <c r="L578" i="19"/>
  <c r="L558" i="19"/>
  <c r="L579" i="19"/>
  <c r="L559" i="19"/>
  <c r="L580" i="19"/>
  <c r="U560" i="19"/>
  <c r="L560" i="19"/>
  <c r="L581" i="19"/>
  <c r="L561" i="19"/>
  <c r="L582" i="19"/>
  <c r="L562" i="19"/>
  <c r="L583" i="19"/>
  <c r="L563" i="19"/>
  <c r="L584" i="19"/>
  <c r="U564" i="19"/>
  <c r="L564" i="19"/>
  <c r="L585" i="19"/>
  <c r="U585" i="19"/>
  <c r="L565" i="19"/>
  <c r="L586" i="19"/>
  <c r="L566" i="19"/>
  <c r="L587" i="19"/>
  <c r="L567" i="19"/>
  <c r="L588" i="19"/>
  <c r="U588" i="19"/>
  <c r="L568" i="19"/>
  <c r="L589" i="19"/>
  <c r="L569" i="19"/>
  <c r="L590" i="19"/>
  <c r="L570" i="19"/>
  <c r="L591" i="19"/>
  <c r="L571" i="19"/>
  <c r="L592" i="19"/>
  <c r="L572" i="19"/>
  <c r="U572" i="19"/>
  <c r="L593" i="19"/>
  <c r="L573" i="19"/>
  <c r="L594" i="19"/>
  <c r="L574" i="19"/>
  <c r="L595" i="19"/>
  <c r="L575" i="19"/>
  <c r="L596" i="19"/>
  <c r="L576" i="19"/>
  <c r="L597" i="19"/>
  <c r="U577" i="19"/>
  <c r="L577" i="19"/>
  <c r="L598" i="19"/>
  <c r="L599" i="19"/>
  <c r="L600" i="19"/>
  <c r="L601" i="19"/>
  <c r="L602" i="19"/>
  <c r="L603" i="19"/>
  <c r="L604" i="19"/>
  <c r="L605" i="19"/>
  <c r="L606" i="19"/>
  <c r="L607" i="19"/>
  <c r="L608" i="19"/>
  <c r="L609" i="19"/>
  <c r="L610" i="19"/>
  <c r="L611" i="19"/>
  <c r="L612" i="19"/>
  <c r="L613" i="19"/>
  <c r="L614" i="19"/>
  <c r="L615" i="19"/>
  <c r="L616" i="19"/>
  <c r="L617" i="19"/>
  <c r="L618" i="19"/>
  <c r="L619" i="19"/>
  <c r="L620" i="19"/>
  <c r="L621" i="19"/>
  <c r="L622" i="19"/>
  <c r="L623" i="19"/>
  <c r="L624" i="19"/>
  <c r="L625" i="19"/>
  <c r="L626" i="19"/>
  <c r="L627" i="19"/>
  <c r="L628" i="19"/>
  <c r="L629" i="19"/>
  <c r="L630" i="19"/>
  <c r="L631" i="19"/>
  <c r="L632" i="19"/>
  <c r="L633" i="19"/>
  <c r="L634" i="19"/>
  <c r="L635" i="19"/>
  <c r="U782" i="19"/>
  <c r="U779" i="19"/>
  <c r="U775" i="19"/>
  <c r="U294" i="19"/>
  <c r="U486" i="19"/>
  <c r="U506" i="19"/>
  <c r="U550" i="19"/>
  <c r="U554" i="19"/>
  <c r="U582" i="19"/>
  <c r="U606" i="19"/>
  <c r="U610" i="19"/>
  <c r="U614" i="19"/>
  <c r="U265" i="19"/>
  <c r="U445" i="19"/>
  <c r="U483" i="19"/>
  <c r="U791" i="19"/>
  <c r="U793" i="19"/>
  <c r="U795" i="19"/>
  <c r="U797" i="19"/>
  <c r="U798" i="19"/>
  <c r="U799" i="19"/>
  <c r="U801" i="19"/>
  <c r="U805" i="19"/>
  <c r="U814" i="19"/>
  <c r="U819" i="19"/>
  <c r="U821" i="19"/>
  <c r="U825" i="19"/>
  <c r="U826" i="19"/>
  <c r="U827" i="19"/>
  <c r="U830" i="19"/>
  <c r="U831" i="19"/>
  <c r="U834" i="19"/>
  <c r="U837" i="19"/>
  <c r="U838" i="19"/>
  <c r="U839" i="19"/>
  <c r="U841" i="19"/>
  <c r="U847" i="19"/>
  <c r="U853" i="19"/>
  <c r="U859" i="19"/>
  <c r="U862" i="19"/>
  <c r="U863" i="19"/>
  <c r="U866" i="19"/>
  <c r="U870" i="19"/>
  <c r="U881" i="19"/>
  <c r="U885" i="19"/>
  <c r="U889" i="19"/>
  <c r="U891" i="19"/>
  <c r="U895" i="19"/>
  <c r="U899" i="19"/>
  <c r="U902" i="19"/>
  <c r="U903" i="19"/>
  <c r="U906" i="19"/>
  <c r="U909" i="19"/>
  <c r="U914" i="19"/>
  <c r="U917" i="19"/>
  <c r="U919" i="19"/>
  <c r="U921" i="19"/>
  <c r="U923" i="19"/>
  <c r="U925" i="19"/>
  <c r="U926" i="19"/>
  <c r="U931" i="19"/>
  <c r="U934" i="19"/>
  <c r="U935" i="19"/>
  <c r="U939" i="19"/>
  <c r="U942" i="19"/>
  <c r="U943" i="19"/>
  <c r="U945" i="19"/>
  <c r="U946" i="19"/>
  <c r="U953" i="19"/>
  <c r="U957" i="19"/>
  <c r="U961" i="19"/>
  <c r="U962" i="19"/>
  <c r="U963" i="19"/>
  <c r="N6" i="6"/>
  <c r="U771" i="19"/>
  <c r="G7" i="19"/>
  <c r="V7" i="19" s="1"/>
  <c r="B103" i="29"/>
  <c r="B99" i="29"/>
  <c r="B95" i="29"/>
  <c r="B91" i="29"/>
  <c r="B87" i="29"/>
  <c r="B83" i="29"/>
  <c r="B79" i="29"/>
  <c r="B75" i="29"/>
  <c r="B71" i="29"/>
  <c r="B67" i="29"/>
  <c r="B63" i="29"/>
  <c r="B59" i="29"/>
  <c r="B55" i="29"/>
  <c r="B51" i="29"/>
  <c r="B47" i="29"/>
  <c r="B43" i="29"/>
  <c r="B39" i="29"/>
  <c r="B35" i="29"/>
  <c r="B31" i="29"/>
  <c r="B27" i="29"/>
  <c r="K7" i="28" s="1"/>
  <c r="L7" i="28" s="1"/>
  <c r="O7" i="28" s="1"/>
  <c r="B23" i="29"/>
  <c r="B19" i="29"/>
  <c r="B15" i="29"/>
  <c r="B11" i="29"/>
  <c r="B7" i="29"/>
  <c r="B101" i="29"/>
  <c r="B97" i="29"/>
  <c r="B93" i="29"/>
  <c r="B89" i="29"/>
  <c r="B85" i="29"/>
  <c r="B81" i="29"/>
  <c r="B77" i="29"/>
  <c r="B73" i="29"/>
  <c r="B69" i="29"/>
  <c r="B65" i="29"/>
  <c r="B61" i="29"/>
  <c r="B57" i="29"/>
  <c r="B53" i="29"/>
  <c r="B49" i="29"/>
  <c r="B45" i="29"/>
  <c r="B41" i="29"/>
  <c r="B37" i="29"/>
  <c r="B33" i="29"/>
  <c r="B29" i="29"/>
  <c r="B25" i="29"/>
  <c r="B21" i="29"/>
  <c r="B17" i="29"/>
  <c r="B13" i="29"/>
  <c r="B9" i="29"/>
  <c r="G7" i="28"/>
  <c r="W7" i="28"/>
  <c r="G8" i="28"/>
  <c r="W8" i="28" s="1"/>
  <c r="A772" i="28"/>
  <c r="D772" i="28"/>
  <c r="Z772" i="28" s="1"/>
  <c r="V772" i="28"/>
  <c r="V771" i="28"/>
  <c r="G8" i="19"/>
  <c r="Q553" i="19"/>
  <c r="Q549" i="19"/>
  <c r="Q547" i="19"/>
  <c r="Q545" i="19"/>
  <c r="Q541" i="19"/>
  <c r="Q539" i="19"/>
  <c r="Q537" i="19"/>
  <c r="Q533" i="19"/>
  <c r="Q531" i="19"/>
  <c r="Q529" i="19"/>
  <c r="Q525" i="19"/>
  <c r="Q523" i="19"/>
  <c r="Q456" i="19"/>
  <c r="Q454" i="19"/>
  <c r="Q452" i="19"/>
  <c r="Q448" i="19"/>
  <c r="Q446" i="19"/>
  <c r="Q444" i="19"/>
  <c r="Q442" i="19"/>
  <c r="Q440" i="19"/>
  <c r="Q438" i="19"/>
  <c r="Q436" i="19"/>
  <c r="Q434" i="19"/>
  <c r="Q432" i="19"/>
  <c r="Q430" i="19"/>
  <c r="Q428" i="19"/>
  <c r="Q426" i="19"/>
  <c r="Q424" i="19"/>
  <c r="Q422" i="19"/>
  <c r="Q420" i="19"/>
  <c r="Q416" i="19"/>
  <c r="Q414" i="19"/>
  <c r="Q412" i="19"/>
  <c r="Q403" i="19"/>
  <c r="Q401" i="19"/>
  <c r="Q399" i="19"/>
  <c r="Q397" i="19"/>
  <c r="Q393" i="19"/>
  <c r="Q391" i="19"/>
  <c r="Q389" i="19"/>
  <c r="Q387" i="19"/>
  <c r="Q385" i="19"/>
  <c r="Q383" i="19"/>
  <c r="Q381" i="19"/>
  <c r="Q379" i="19"/>
  <c r="Q360" i="19"/>
  <c r="Q358" i="19"/>
  <c r="Q356" i="19"/>
  <c r="Q354" i="19"/>
  <c r="Q352" i="19"/>
  <c r="Q350" i="19"/>
  <c r="Q348" i="19"/>
  <c r="Q346" i="19"/>
  <c r="Q344" i="19"/>
  <c r="Q342" i="19"/>
  <c r="Q340" i="19"/>
  <c r="Q338" i="19"/>
  <c r="Q334" i="19"/>
  <c r="Q332" i="19"/>
  <c r="Q328" i="19"/>
  <c r="Q326" i="19"/>
  <c r="Q324" i="19"/>
  <c r="Q322" i="19"/>
  <c r="Q320" i="19"/>
  <c r="Q318" i="19"/>
  <c r="Q316" i="19"/>
  <c r="Q314" i="19"/>
  <c r="Q405" i="19"/>
  <c r="Q253" i="19"/>
  <c r="Q249" i="19"/>
  <c r="Q247" i="19"/>
  <c r="Q245" i="19"/>
  <c r="Q243" i="19"/>
  <c r="Q241" i="19"/>
  <c r="Q239" i="19"/>
  <c r="Q237" i="19"/>
  <c r="Q235" i="19"/>
  <c r="Q233" i="19"/>
  <c r="Q231" i="19"/>
  <c r="Q229" i="19"/>
  <c r="Q227" i="19"/>
  <c r="Q225" i="19"/>
  <c r="Q223" i="19"/>
  <c r="Q221" i="19"/>
  <c r="Q217" i="19"/>
  <c r="Q215" i="19"/>
  <c r="Q213" i="19"/>
  <c r="Q211" i="19"/>
  <c r="Q209" i="19"/>
  <c r="Q207" i="19"/>
  <c r="Q205" i="19"/>
  <c r="Q203" i="19"/>
  <c r="Q201" i="19"/>
  <c r="Q199" i="19"/>
  <c r="Q522" i="19"/>
  <c r="Q552" i="19"/>
  <c r="Q550" i="19"/>
  <c r="Q548" i="19"/>
  <c r="Q544" i="19"/>
  <c r="Q542" i="19"/>
  <c r="Q540" i="19"/>
  <c r="Q536" i="19"/>
  <c r="Q534" i="19"/>
  <c r="Q532" i="19"/>
  <c r="Q528" i="19"/>
  <c r="Q526" i="19"/>
  <c r="Q524" i="19"/>
  <c r="Q457" i="19"/>
  <c r="Q455" i="19"/>
  <c r="Q453" i="19"/>
  <c r="Q451" i="19"/>
  <c r="Q449" i="19"/>
  <c r="Q445" i="19"/>
  <c r="Q443" i="19"/>
  <c r="Q439" i="19"/>
  <c r="Q437" i="19"/>
  <c r="Q435" i="19"/>
  <c r="Q433" i="19"/>
  <c r="Q431" i="19"/>
  <c r="Q429" i="19"/>
  <c r="Q427" i="19"/>
  <c r="Q425" i="19"/>
  <c r="Q423" i="19"/>
  <c r="Q421" i="19"/>
  <c r="Q419" i="19"/>
  <c r="Q417" i="19"/>
  <c r="Q413" i="19"/>
  <c r="Q411" i="19"/>
  <c r="Q404" i="19"/>
  <c r="Q402" i="19"/>
  <c r="Q400" i="19"/>
  <c r="Q398" i="19"/>
  <c r="Q396" i="19"/>
  <c r="Q394" i="19"/>
  <c r="Q392" i="19"/>
  <c r="Q390" i="19"/>
  <c r="Q388" i="19"/>
  <c r="Q386" i="19"/>
  <c r="Q384" i="19"/>
  <c r="Q382" i="19"/>
  <c r="Q380" i="19"/>
  <c r="Q357" i="19"/>
  <c r="Q355" i="19"/>
  <c r="Q353" i="19"/>
  <c r="Q351" i="19"/>
  <c r="Q349" i="19"/>
  <c r="Q347" i="19"/>
  <c r="Q345" i="19"/>
  <c r="Q343" i="19"/>
  <c r="Q341" i="19"/>
  <c r="Q339" i="19"/>
  <c r="Q337" i="19"/>
  <c r="Q335" i="19"/>
  <c r="Q333" i="19"/>
  <c r="Q331" i="19"/>
  <c r="Q329" i="19"/>
  <c r="Q325" i="19"/>
  <c r="Q323" i="19"/>
  <c r="Q321" i="19"/>
  <c r="Q319" i="19"/>
  <c r="Q458" i="19"/>
  <c r="Q361" i="19"/>
  <c r="Q252" i="19"/>
  <c r="Q250" i="19"/>
  <c r="Q248" i="19"/>
  <c r="Q246" i="19"/>
  <c r="Q244" i="19"/>
  <c r="Q242" i="19"/>
  <c r="Q240" i="19"/>
  <c r="Q238" i="19"/>
  <c r="Q236" i="19"/>
  <c r="Q234" i="19"/>
  <c r="Q232" i="19"/>
  <c r="Q230" i="19"/>
  <c r="Q228" i="19"/>
  <c r="Q226" i="19"/>
  <c r="Q224" i="19"/>
  <c r="Q220" i="19"/>
  <c r="Q218" i="19"/>
  <c r="Q216" i="19"/>
  <c r="Q214" i="19"/>
  <c r="Q212" i="19"/>
  <c r="Q210" i="19"/>
  <c r="Q208" i="19"/>
  <c r="Q206" i="19"/>
  <c r="Q204" i="19"/>
  <c r="Q202" i="19"/>
  <c r="Q200" i="19"/>
  <c r="Q410" i="19"/>
  <c r="Q255" i="19"/>
  <c r="AJ241" i="23"/>
  <c r="AI241" i="23"/>
  <c r="R772" i="19"/>
  <c r="S772" i="28"/>
  <c r="R773" i="19"/>
  <c r="S773" i="28"/>
  <c r="R774" i="19"/>
  <c r="S774" i="28"/>
  <c r="R775" i="19"/>
  <c r="S775" i="28"/>
  <c r="S776" i="28"/>
  <c r="R776" i="19"/>
  <c r="R777" i="19"/>
  <c r="S777" i="28"/>
  <c r="R778" i="19"/>
  <c r="S778" i="28"/>
  <c r="S779" i="28"/>
  <c r="R779" i="19"/>
  <c r="S780" i="28"/>
  <c r="R780" i="19"/>
  <c r="S781" i="28"/>
  <c r="R781" i="19"/>
  <c r="R782" i="19"/>
  <c r="S782" i="28"/>
  <c r="R783" i="19"/>
  <c r="S783" i="28"/>
  <c r="S784" i="28"/>
  <c r="R784" i="19"/>
  <c r="R785" i="19"/>
  <c r="S785" i="28"/>
  <c r="R786" i="19"/>
  <c r="S786" i="28"/>
  <c r="R787" i="19"/>
  <c r="S787" i="28"/>
  <c r="R788" i="19"/>
  <c r="S788" i="28"/>
  <c r="R789" i="19"/>
  <c r="S789" i="28"/>
  <c r="R790" i="19"/>
  <c r="S790" i="28"/>
  <c r="R791" i="19"/>
  <c r="S791" i="28"/>
  <c r="S792" i="28"/>
  <c r="R792" i="19"/>
  <c r="R793" i="19"/>
  <c r="S793" i="28"/>
  <c r="R794" i="19"/>
  <c r="S794" i="28"/>
  <c r="R795" i="19"/>
  <c r="S795" i="28"/>
  <c r="R796" i="19"/>
  <c r="S796" i="28"/>
  <c r="S797" i="28"/>
  <c r="R797" i="19"/>
  <c r="S798" i="28"/>
  <c r="R798" i="19"/>
  <c r="R799" i="19"/>
  <c r="S799" i="28"/>
  <c r="R800" i="19"/>
  <c r="S800" i="28"/>
  <c r="S801" i="28"/>
  <c r="R801" i="19"/>
  <c r="R802" i="19"/>
  <c r="S802" i="28"/>
  <c r="R803" i="19"/>
  <c r="S803" i="28"/>
  <c r="R804" i="19"/>
  <c r="S804" i="28"/>
  <c r="R805" i="19"/>
  <c r="S805" i="28"/>
  <c r="R806" i="19"/>
  <c r="S806" i="28"/>
  <c r="S807" i="28"/>
  <c r="R807" i="19"/>
  <c r="R808" i="19"/>
  <c r="S808" i="28"/>
  <c r="R809" i="19"/>
  <c r="S809" i="28"/>
  <c r="S810" i="28"/>
  <c r="R810" i="19"/>
  <c r="S811" i="28"/>
  <c r="R811" i="19"/>
  <c r="R812" i="19"/>
  <c r="S812" i="28"/>
  <c r="R813" i="19"/>
  <c r="S813" i="28"/>
  <c r="R814" i="19"/>
  <c r="S814" i="28"/>
  <c r="R815" i="19"/>
  <c r="S815" i="28"/>
  <c r="R816" i="19"/>
  <c r="S816" i="28"/>
  <c r="S817" i="28"/>
  <c r="R817" i="19"/>
  <c r="R818" i="19"/>
  <c r="S818" i="28"/>
  <c r="S819" i="28"/>
  <c r="R819" i="19"/>
  <c r="R820" i="19"/>
  <c r="S820" i="28"/>
  <c r="R821" i="19"/>
  <c r="S821" i="28"/>
  <c r="S823" i="28"/>
  <c r="R823" i="19"/>
  <c r="R822" i="19"/>
  <c r="S822" i="28"/>
  <c r="AR1" i="23" l="1"/>
  <c r="AQ3" i="23" s="1"/>
  <c r="K4" i="20"/>
  <c r="Q508" i="19"/>
  <c r="R508" i="28"/>
  <c r="Z212" i="28"/>
  <c r="V212" i="28"/>
  <c r="Z244" i="28"/>
  <c r="V244" i="28"/>
  <c r="Z276" i="28"/>
  <c r="V276" i="28"/>
  <c r="Z308" i="28"/>
  <c r="V308" i="28"/>
  <c r="Z340" i="28"/>
  <c r="V340" i="28"/>
  <c r="Z370" i="28"/>
  <c r="V370" i="28"/>
  <c r="Z402" i="28"/>
  <c r="V402" i="28"/>
  <c r="Z434" i="28"/>
  <c r="V434" i="28"/>
  <c r="Z466" i="28"/>
  <c r="V466" i="28"/>
  <c r="Z498" i="28"/>
  <c r="V498" i="28"/>
  <c r="Z530" i="28"/>
  <c r="V530" i="28"/>
  <c r="Z562" i="28"/>
  <c r="V562" i="28"/>
  <c r="Z684" i="28"/>
  <c r="V684" i="28"/>
  <c r="Z688" i="28"/>
  <c r="V688" i="28"/>
  <c r="Z692" i="28"/>
  <c r="V692" i="28"/>
  <c r="Z696" i="28"/>
  <c r="V696" i="28"/>
  <c r="Z700" i="28"/>
  <c r="V700" i="28"/>
  <c r="Z704" i="28"/>
  <c r="V704" i="28"/>
  <c r="Z708" i="28"/>
  <c r="V708" i="28"/>
  <c r="Z712" i="28"/>
  <c r="V712" i="28"/>
  <c r="Z716" i="28"/>
  <c r="V716" i="28"/>
  <c r="Z720" i="28"/>
  <c r="V720" i="28"/>
  <c r="Z724" i="28"/>
  <c r="V724" i="28"/>
  <c r="Z728" i="28"/>
  <c r="V728" i="28"/>
  <c r="Z732" i="28"/>
  <c r="V732" i="28"/>
  <c r="Z736" i="28"/>
  <c r="V736" i="28"/>
  <c r="Z740" i="28"/>
  <c r="V740" i="28"/>
  <c r="Z744" i="28"/>
  <c r="V744" i="28"/>
  <c r="Z748" i="28"/>
  <c r="V748" i="28"/>
  <c r="Z752" i="28"/>
  <c r="V752" i="28"/>
  <c r="Z756" i="28"/>
  <c r="V756" i="28"/>
  <c r="Z760" i="28"/>
  <c r="V760" i="28"/>
  <c r="Z764" i="28"/>
  <c r="V764" i="28"/>
  <c r="Z768" i="28"/>
  <c r="V768" i="28"/>
  <c r="K6" i="28"/>
  <c r="M11" i="6"/>
  <c r="Z204" i="28"/>
  <c r="V204" i="28"/>
  <c r="Z236" i="28"/>
  <c r="V236" i="28"/>
  <c r="Z268" i="28"/>
  <c r="V268" i="28"/>
  <c r="Z300" i="28"/>
  <c r="V300" i="28"/>
  <c r="Z332" i="28"/>
  <c r="V332" i="28"/>
  <c r="Z362" i="28"/>
  <c r="V362" i="28"/>
  <c r="Z394" i="28"/>
  <c r="V394" i="28"/>
  <c r="Z426" i="28"/>
  <c r="V426" i="28"/>
  <c r="Z458" i="28"/>
  <c r="V458" i="28"/>
  <c r="Z490" i="28"/>
  <c r="V490" i="28"/>
  <c r="Z522" i="28"/>
  <c r="V522" i="28"/>
  <c r="Z554" i="28"/>
  <c r="V554" i="28"/>
  <c r="Z683" i="28"/>
  <c r="V683" i="28"/>
  <c r="Z687" i="28"/>
  <c r="V687" i="28"/>
  <c r="Z691" i="28"/>
  <c r="V691" i="28"/>
  <c r="Z695" i="28"/>
  <c r="V695" i="28"/>
  <c r="Z699" i="28"/>
  <c r="V699" i="28"/>
  <c r="Z703" i="28"/>
  <c r="V703" i="28"/>
  <c r="Z707" i="28"/>
  <c r="V707" i="28"/>
  <c r="Z711" i="28"/>
  <c r="V711" i="28"/>
  <c r="Z715" i="28"/>
  <c r="V715" i="28"/>
  <c r="Z719" i="28"/>
  <c r="V719" i="28"/>
  <c r="Z723" i="28"/>
  <c r="V723" i="28"/>
  <c r="Q543" i="19"/>
  <c r="Q327" i="19"/>
  <c r="Q359" i="19"/>
  <c r="Q415" i="19"/>
  <c r="Q447" i="19"/>
  <c r="Q554" i="19"/>
  <c r="K8" i="6"/>
  <c r="K10" i="23"/>
  <c r="I2" i="16" s="1"/>
  <c r="Q569" i="19"/>
  <c r="Q564" i="19"/>
  <c r="Q518" i="19"/>
  <c r="Q514" i="19"/>
  <c r="Q486" i="19"/>
  <c r="Q374" i="19"/>
  <c r="Q370" i="19"/>
  <c r="Q366" i="19"/>
  <c r="Q362" i="19"/>
  <c r="Q305" i="19"/>
  <c r="Q289" i="19"/>
  <c r="Q273" i="19"/>
  <c r="Q257" i="19"/>
  <c r="Z228" i="28"/>
  <c r="V228" i="28"/>
  <c r="Z260" i="28"/>
  <c r="V260" i="28"/>
  <c r="Z292" i="28"/>
  <c r="V292" i="28"/>
  <c r="Z324" i="28"/>
  <c r="V324" i="28"/>
  <c r="Z354" i="28"/>
  <c r="V354" i="28"/>
  <c r="Z386" i="28"/>
  <c r="V386" i="28"/>
  <c r="Z418" i="28"/>
  <c r="V418" i="28"/>
  <c r="Z450" i="28"/>
  <c r="V450" i="28"/>
  <c r="Z482" i="28"/>
  <c r="V482" i="28"/>
  <c r="Z514" i="28"/>
  <c r="V514" i="28"/>
  <c r="Z546" i="28"/>
  <c r="V546" i="28"/>
  <c r="Z682" i="28"/>
  <c r="V682" i="28"/>
  <c r="Z686" i="28"/>
  <c r="V686" i="28"/>
  <c r="Z690" i="28"/>
  <c r="V690" i="28"/>
  <c r="Z694" i="28"/>
  <c r="V694" i="28"/>
  <c r="Z698" i="28"/>
  <c r="V698" i="28"/>
  <c r="Z702" i="28"/>
  <c r="V702" i="28"/>
  <c r="Z706" i="28"/>
  <c r="V706" i="28"/>
  <c r="Z710" i="28"/>
  <c r="V710" i="28"/>
  <c r="Z714" i="28"/>
  <c r="V714" i="28"/>
  <c r="Z718" i="28"/>
  <c r="V718" i="28"/>
  <c r="Z722" i="28"/>
  <c r="V722" i="28"/>
  <c r="Q527" i="19"/>
  <c r="Q535" i="19"/>
  <c r="Q551" i="19"/>
  <c r="Q336" i="19"/>
  <c r="Q222" i="19"/>
  <c r="Q254" i="19"/>
  <c r="Q441" i="19"/>
  <c r="Q530" i="19"/>
  <c r="Q538" i="19"/>
  <c r="Q546" i="19"/>
  <c r="Q378" i="19"/>
  <c r="Q219" i="19"/>
  <c r="Q251" i="19"/>
  <c r="Q330" i="19"/>
  <c r="Q395" i="19"/>
  <c r="Q418" i="19"/>
  <c r="Q450" i="19"/>
  <c r="G9" i="28"/>
  <c r="Q476" i="19"/>
  <c r="R476" i="28"/>
  <c r="Q466" i="19"/>
  <c r="R462" i="28"/>
  <c r="R312" i="28"/>
  <c r="R296" i="28"/>
  <c r="R280" i="28"/>
  <c r="R264" i="28"/>
  <c r="Z220" i="28"/>
  <c r="V220" i="28"/>
  <c r="V222" i="28"/>
  <c r="V225" i="28"/>
  <c r="Z252" i="28"/>
  <c r="V252" i="28"/>
  <c r="V254" i="28"/>
  <c r="V257" i="28"/>
  <c r="Z284" i="28"/>
  <c r="V284" i="28"/>
  <c r="V286" i="28"/>
  <c r="V289" i="28"/>
  <c r="Z316" i="28"/>
  <c r="V316" i="28"/>
  <c r="Z348" i="28"/>
  <c r="V348" i="28"/>
  <c r="Z378" i="28"/>
  <c r="V378" i="28"/>
  <c r="Z410" i="28"/>
  <c r="V410" i="28"/>
  <c r="Z442" i="28"/>
  <c r="V442" i="28"/>
  <c r="Z474" i="28"/>
  <c r="V474" i="28"/>
  <c r="Z506" i="28"/>
  <c r="V506" i="28"/>
  <c r="Z538" i="28"/>
  <c r="V538" i="28"/>
  <c r="Z570" i="28"/>
  <c r="V570" i="28"/>
  <c r="Z685" i="28"/>
  <c r="V685" i="28"/>
  <c r="Z689" i="28"/>
  <c r="V689" i="28"/>
  <c r="Z693" i="28"/>
  <c r="V693" i="28"/>
  <c r="Z697" i="28"/>
  <c r="V697" i="28"/>
  <c r="Z701" i="28"/>
  <c r="V701" i="28"/>
  <c r="Z705" i="28"/>
  <c r="V705" i="28"/>
  <c r="Z709" i="28"/>
  <c r="V709" i="28"/>
  <c r="Z713" i="28"/>
  <c r="V713" i="28"/>
  <c r="Z717" i="28"/>
  <c r="V717" i="28"/>
  <c r="Z721" i="28"/>
  <c r="V721" i="28"/>
  <c r="Z727" i="28"/>
  <c r="V727" i="28"/>
  <c r="Z731" i="28"/>
  <c r="V731" i="28"/>
  <c r="Z735" i="28"/>
  <c r="V735" i="28"/>
  <c r="Z739" i="28"/>
  <c r="V739" i="28"/>
  <c r="Z743" i="28"/>
  <c r="V743" i="28"/>
  <c r="Z747" i="28"/>
  <c r="V747" i="28"/>
  <c r="Z751" i="28"/>
  <c r="V751" i="28"/>
  <c r="Z755" i="28"/>
  <c r="V755" i="28"/>
  <c r="Z759" i="28"/>
  <c r="V759" i="28"/>
  <c r="Z763" i="28"/>
  <c r="V763" i="28"/>
  <c r="Z767" i="28"/>
  <c r="V767" i="28"/>
  <c r="Z726" i="28"/>
  <c r="V726" i="28"/>
  <c r="Z730" i="28"/>
  <c r="V730" i="28"/>
  <c r="Z734" i="28"/>
  <c r="V734" i="28"/>
  <c r="Z738" i="28"/>
  <c r="V738" i="28"/>
  <c r="Z742" i="28"/>
  <c r="V742" i="28"/>
  <c r="Z746" i="28"/>
  <c r="V746" i="28"/>
  <c r="Z750" i="28"/>
  <c r="V750" i="28"/>
  <c r="Z754" i="28"/>
  <c r="V754" i="28"/>
  <c r="Z758" i="28"/>
  <c r="V758" i="28"/>
  <c r="Z762" i="28"/>
  <c r="V762" i="28"/>
  <c r="Z766" i="28"/>
  <c r="V766" i="28"/>
  <c r="Z770" i="28"/>
  <c r="V770" i="28"/>
  <c r="Z725" i="28"/>
  <c r="V725" i="28"/>
  <c r="Z729" i="28"/>
  <c r="V729" i="28"/>
  <c r="Z733" i="28"/>
  <c r="V733" i="28"/>
  <c r="Z737" i="28"/>
  <c r="V737" i="28"/>
  <c r="Z741" i="28"/>
  <c r="V741" i="28"/>
  <c r="Z745" i="28"/>
  <c r="V745" i="28"/>
  <c r="Z749" i="28"/>
  <c r="V749" i="28"/>
  <c r="Z753" i="28"/>
  <c r="V753" i="28"/>
  <c r="Z757" i="28"/>
  <c r="V757" i="28"/>
  <c r="Z761" i="28"/>
  <c r="V761" i="28"/>
  <c r="Z765" i="28"/>
  <c r="V765" i="28"/>
  <c r="Z769" i="28"/>
  <c r="V769" i="28"/>
  <c r="AR117" i="23"/>
  <c r="AR241" i="23"/>
  <c r="AJ117" i="23"/>
  <c r="AJ66" i="23"/>
  <c r="AR66" i="23"/>
  <c r="AI168" i="23"/>
  <c r="AR168" i="23"/>
  <c r="AJ15" i="23"/>
  <c r="AR15" i="23"/>
  <c r="AI446" i="23"/>
  <c r="AR446" i="23"/>
  <c r="AJ548" i="23"/>
  <c r="AR548" i="23"/>
  <c r="AI548" i="23"/>
  <c r="AI66" i="23"/>
  <c r="AI117" i="23"/>
  <c r="AI15" i="23"/>
  <c r="AJ446" i="23"/>
  <c r="AJ664" i="23"/>
  <c r="AI664" i="23"/>
  <c r="K11" i="23"/>
  <c r="K2" i="16" s="1"/>
  <c r="K13" i="23"/>
  <c r="K12" i="23" s="1"/>
  <c r="Y18" i="19"/>
  <c r="H25" i="6"/>
  <c r="H16" i="15" s="1"/>
  <c r="G16" i="15"/>
  <c r="AN1" i="23" s="1"/>
  <c r="AM3" i="23"/>
  <c r="AN3" i="23" s="1"/>
  <c r="V8" i="19"/>
  <c r="G9" i="19"/>
  <c r="W9" i="28"/>
  <c r="G10" i="28"/>
  <c r="L4" i="20"/>
  <c r="K15" i="23"/>
  <c r="K17" i="23" s="1"/>
  <c r="R519" i="28"/>
  <c r="Q519" i="19"/>
  <c r="R487" i="28"/>
  <c r="Q487" i="19"/>
  <c r="Q555" i="19"/>
  <c r="R555" i="28"/>
  <c r="Q500" i="19"/>
  <c r="R500" i="28"/>
  <c r="Q468" i="19"/>
  <c r="R468" i="28"/>
  <c r="R558" i="28"/>
  <c r="Q558" i="19"/>
  <c r="R503" i="28"/>
  <c r="Q503" i="19"/>
  <c r="R471" i="28"/>
  <c r="Q471" i="19"/>
  <c r="Q198" i="19"/>
  <c r="R198" i="28"/>
  <c r="Q516" i="19"/>
  <c r="R516" i="28"/>
  <c r="Q484" i="19"/>
  <c r="R484" i="28"/>
  <c r="R570" i="28"/>
  <c r="Q570" i="19"/>
  <c r="R515" i="28"/>
  <c r="Q515" i="19"/>
  <c r="R499" i="28"/>
  <c r="Q499" i="19"/>
  <c r="R483" i="28"/>
  <c r="Q483" i="19"/>
  <c r="R467" i="28"/>
  <c r="Q467" i="19"/>
  <c r="R460" i="28"/>
  <c r="Q460" i="19"/>
  <c r="R409" i="28"/>
  <c r="Q409" i="19"/>
  <c r="R317" i="28"/>
  <c r="Q317" i="19"/>
  <c r="R566" i="28"/>
  <c r="Q566" i="19"/>
  <c r="R559" i="28"/>
  <c r="R520" i="28"/>
  <c r="R511" i="28"/>
  <c r="Q511" i="19"/>
  <c r="R504" i="28"/>
  <c r="R495" i="28"/>
  <c r="Q495" i="19"/>
  <c r="R488" i="28"/>
  <c r="R479" i="28"/>
  <c r="Q479" i="19"/>
  <c r="R472" i="28"/>
  <c r="R311" i="28"/>
  <c r="Q311" i="19"/>
  <c r="R307" i="28"/>
  <c r="Q307" i="19"/>
  <c r="R303" i="28"/>
  <c r="Q303" i="19"/>
  <c r="R299" i="28"/>
  <c r="Q299" i="19"/>
  <c r="R295" i="28"/>
  <c r="Q295" i="19"/>
  <c r="R291" i="28"/>
  <c r="Q291" i="19"/>
  <c r="R287" i="28"/>
  <c r="Q287" i="19"/>
  <c r="R283" i="28"/>
  <c r="Q283" i="19"/>
  <c r="R279" i="28"/>
  <c r="Q279" i="19"/>
  <c r="R275" i="28"/>
  <c r="Q275" i="19"/>
  <c r="R271" i="28"/>
  <c r="Q271" i="19"/>
  <c r="R267" i="28"/>
  <c r="Q267" i="19"/>
  <c r="R263" i="28"/>
  <c r="Q263" i="19"/>
  <c r="R259" i="28"/>
  <c r="Q259" i="19"/>
  <c r="R562" i="28"/>
  <c r="Q562" i="19"/>
  <c r="R507" i="28"/>
  <c r="Q507" i="19"/>
  <c r="R491" i="28"/>
  <c r="Q491" i="19"/>
  <c r="R475" i="28"/>
  <c r="Q475" i="19"/>
  <c r="R377" i="28"/>
  <c r="Q377" i="19"/>
  <c r="R373" i="28"/>
  <c r="Q373" i="19"/>
  <c r="R369" i="28"/>
  <c r="Q369" i="19"/>
  <c r="R365" i="28"/>
  <c r="Q365" i="19"/>
  <c r="Q463" i="19"/>
  <c r="Q459" i="19"/>
  <c r="Q408" i="19"/>
  <c r="Q376" i="19"/>
  <c r="Q372" i="19"/>
  <c r="Q368" i="19"/>
  <c r="Q364" i="19"/>
  <c r="Q310" i="19"/>
  <c r="Q306" i="19"/>
  <c r="Q302" i="19"/>
  <c r="Q298" i="19"/>
  <c r="Q294" i="19"/>
  <c r="Q290" i="19"/>
  <c r="Q286" i="19"/>
  <c r="Q282" i="19"/>
  <c r="Q278" i="19"/>
  <c r="Q274" i="19"/>
  <c r="Q270" i="19"/>
  <c r="Q266" i="19"/>
  <c r="Q262" i="19"/>
  <c r="Q258" i="19"/>
  <c r="Z7" i="28"/>
  <c r="V7" i="28"/>
  <c r="Z211" i="28"/>
  <c r="V211" i="28"/>
  <c r="Z227" i="28"/>
  <c r="V227" i="28"/>
  <c r="Z243" i="28"/>
  <c r="V243" i="28"/>
  <c r="Z259" i="28"/>
  <c r="V259" i="28"/>
  <c r="Z275" i="28"/>
  <c r="V275" i="28"/>
  <c r="Z291" i="28"/>
  <c r="V291" i="28"/>
  <c r="Z307" i="28"/>
  <c r="V307" i="28"/>
  <c r="Z323" i="28"/>
  <c r="V323" i="28"/>
  <c r="Z339" i="28"/>
  <c r="V339" i="28"/>
  <c r="Z355" i="28"/>
  <c r="V355" i="28"/>
  <c r="Z363" i="28"/>
  <c r="V363" i="28"/>
  <c r="Z371" i="28"/>
  <c r="V371" i="28"/>
  <c r="Z379" i="28"/>
  <c r="V379" i="28"/>
  <c r="Z387" i="28"/>
  <c r="V387" i="28"/>
  <c r="Z395" i="28"/>
  <c r="V395" i="28"/>
  <c r="Z403" i="28"/>
  <c r="V403" i="28"/>
  <c r="Z411" i="28"/>
  <c r="V411" i="28"/>
  <c r="Z419" i="28"/>
  <c r="V419" i="28"/>
  <c r="Z427" i="28"/>
  <c r="V427" i="28"/>
  <c r="Z435" i="28"/>
  <c r="V435" i="28"/>
  <c r="Z443" i="28"/>
  <c r="V443" i="28"/>
  <c r="Z451" i="28"/>
  <c r="V451" i="28"/>
  <c r="Z459" i="28"/>
  <c r="V459" i="28"/>
  <c r="Z467" i="28"/>
  <c r="V467" i="28"/>
  <c r="Z475" i="28"/>
  <c r="V475" i="28"/>
  <c r="Z483" i="28"/>
  <c r="V483" i="28"/>
  <c r="Z491" i="28"/>
  <c r="V491" i="28"/>
  <c r="Z499" i="28"/>
  <c r="V499" i="28"/>
  <c r="Z507" i="28"/>
  <c r="V507" i="28"/>
  <c r="Z515" i="28"/>
  <c r="V515" i="28"/>
  <c r="Z523" i="28"/>
  <c r="V523" i="28"/>
  <c r="Z531" i="28"/>
  <c r="V531" i="28"/>
  <c r="Z539" i="28"/>
  <c r="V539" i="28"/>
  <c r="Z547" i="28"/>
  <c r="V547" i="28"/>
  <c r="Z555" i="28"/>
  <c r="V555" i="28"/>
  <c r="Z563" i="28"/>
  <c r="V563" i="28"/>
  <c r="Z571" i="28"/>
  <c r="V571" i="28"/>
  <c r="Z575" i="28"/>
  <c r="V575" i="28"/>
  <c r="Z579" i="28"/>
  <c r="V579" i="28"/>
  <c r="AF40" i="23"/>
  <c r="AR40" i="23" s="1"/>
  <c r="AF143" i="23"/>
  <c r="AR143" i="23" s="1"/>
  <c r="AF194" i="23"/>
  <c r="AR194" i="23" s="1"/>
  <c r="AF767" i="23"/>
  <c r="AR767" i="23" s="1"/>
  <c r="AF763" i="23"/>
  <c r="AR763" i="23" s="1"/>
  <c r="AF759" i="23"/>
  <c r="AR759" i="23" s="1"/>
  <c r="AF755" i="23"/>
  <c r="AR755" i="23" s="1"/>
  <c r="AF751" i="23"/>
  <c r="AR751" i="23" s="1"/>
  <c r="AF747" i="23"/>
  <c r="AR747" i="23" s="1"/>
  <c r="AF743" i="23"/>
  <c r="AR743" i="23" s="1"/>
  <c r="AF739" i="23"/>
  <c r="AR739" i="23" s="1"/>
  <c r="AF735" i="23"/>
  <c r="AR735" i="23" s="1"/>
  <c r="AF731" i="23"/>
  <c r="AR731" i="23" s="1"/>
  <c r="AF727" i="23"/>
  <c r="AR727" i="23" s="1"/>
  <c r="AF723" i="23"/>
  <c r="AR723" i="23" s="1"/>
  <c r="AF719" i="23"/>
  <c r="AR719" i="23" s="1"/>
  <c r="AF715" i="23"/>
  <c r="AR715" i="23" s="1"/>
  <c r="AF711" i="23"/>
  <c r="AR711" i="23" s="1"/>
  <c r="AF707" i="23"/>
  <c r="AR707" i="23" s="1"/>
  <c r="AF703" i="23"/>
  <c r="AR703" i="23" s="1"/>
  <c r="AF699" i="23"/>
  <c r="AR699" i="23" s="1"/>
  <c r="AF695" i="23"/>
  <c r="AR695" i="23" s="1"/>
  <c r="AF691" i="23"/>
  <c r="AR691" i="23" s="1"/>
  <c r="AF687" i="23"/>
  <c r="AR687" i="23" s="1"/>
  <c r="AF683" i="23"/>
  <c r="AR683" i="23" s="1"/>
  <c r="AF679" i="23"/>
  <c r="AR679" i="23" s="1"/>
  <c r="AF675" i="23"/>
  <c r="AR675" i="23" s="1"/>
  <c r="AF671" i="23"/>
  <c r="AR671" i="23" s="1"/>
  <c r="AF766" i="23"/>
  <c r="AR766" i="23" s="1"/>
  <c r="AF765" i="23"/>
  <c r="AR765" i="23" s="1"/>
  <c r="AF761" i="23"/>
  <c r="AR761" i="23" s="1"/>
  <c r="AF757" i="23"/>
  <c r="AR757" i="23" s="1"/>
  <c r="AF753" i="23"/>
  <c r="AR753" i="23" s="1"/>
  <c r="AF749" i="23"/>
  <c r="AR749" i="23" s="1"/>
  <c r="AF745" i="23"/>
  <c r="AR745" i="23" s="1"/>
  <c r="AF741" i="23"/>
  <c r="AR741" i="23" s="1"/>
  <c r="AF737" i="23"/>
  <c r="AR737" i="23" s="1"/>
  <c r="AF733" i="23"/>
  <c r="AR733" i="23" s="1"/>
  <c r="AF729" i="23"/>
  <c r="AR729" i="23" s="1"/>
  <c r="AF725" i="23"/>
  <c r="AR725" i="23" s="1"/>
  <c r="AF721" i="23"/>
  <c r="AR721" i="23" s="1"/>
  <c r="AF717" i="23"/>
  <c r="AR717" i="23" s="1"/>
  <c r="AF713" i="23"/>
  <c r="AR713" i="23" s="1"/>
  <c r="AF709" i="23"/>
  <c r="AR709" i="23" s="1"/>
  <c r="AF768" i="23"/>
  <c r="AR768" i="23" s="1"/>
  <c r="AF758" i="23"/>
  <c r="AR758" i="23" s="1"/>
  <c r="AF750" i="23"/>
  <c r="AR750" i="23" s="1"/>
  <c r="AF742" i="23"/>
  <c r="AR742" i="23" s="1"/>
  <c r="AF734" i="23"/>
  <c r="AR734" i="23" s="1"/>
  <c r="AF726" i="23"/>
  <c r="AR726" i="23" s="1"/>
  <c r="AF718" i="23"/>
  <c r="AR718" i="23" s="1"/>
  <c r="AF710" i="23"/>
  <c r="AR710" i="23" s="1"/>
  <c r="AF704" i="23"/>
  <c r="AR704" i="23" s="1"/>
  <c r="AF698" i="23"/>
  <c r="AR698" i="23" s="1"/>
  <c r="AF693" i="23"/>
  <c r="AR693" i="23" s="1"/>
  <c r="AF688" i="23"/>
  <c r="AR688" i="23" s="1"/>
  <c r="AF682" i="23"/>
  <c r="AR682" i="23" s="1"/>
  <c r="AF677" i="23"/>
  <c r="AR677" i="23" s="1"/>
  <c r="AF672" i="23"/>
  <c r="AR672" i="23" s="1"/>
  <c r="AF667" i="23"/>
  <c r="AR667" i="23" s="1"/>
  <c r="AF663" i="23"/>
  <c r="AR663" i="23" s="1"/>
  <c r="AF659" i="23"/>
  <c r="AR659" i="23" s="1"/>
  <c r="AF655" i="23"/>
  <c r="AR655" i="23" s="1"/>
  <c r="AF651" i="23"/>
  <c r="AR651" i="23" s="1"/>
  <c r="AF647" i="23"/>
  <c r="AR647" i="23" s="1"/>
  <c r="AF643" i="23"/>
  <c r="AR643" i="23" s="1"/>
  <c r="AF639" i="23"/>
  <c r="AR639" i="23" s="1"/>
  <c r="AF635" i="23"/>
  <c r="AR635" i="23" s="1"/>
  <c r="AF631" i="23"/>
  <c r="AR631" i="23" s="1"/>
  <c r="AF627" i="23"/>
  <c r="AR627" i="23" s="1"/>
  <c r="AF623" i="23"/>
  <c r="AR623" i="23" s="1"/>
  <c r="AF619" i="23"/>
  <c r="AR619" i="23" s="1"/>
  <c r="AF615" i="23"/>
  <c r="AR615" i="23" s="1"/>
  <c r="AF611" i="23"/>
  <c r="AR611" i="23" s="1"/>
  <c r="AF607" i="23"/>
  <c r="AR607" i="23" s="1"/>
  <c r="AF603" i="23"/>
  <c r="AR603" i="23" s="1"/>
  <c r="AF599" i="23"/>
  <c r="AR599" i="23" s="1"/>
  <c r="AF595" i="23"/>
  <c r="AR595" i="23" s="1"/>
  <c r="AF588" i="23"/>
  <c r="AR588" i="23" s="1"/>
  <c r="AF582" i="23"/>
  <c r="AR582" i="23" s="1"/>
  <c r="AF580" i="23"/>
  <c r="AR580" i="23" s="1"/>
  <c r="AF576" i="23"/>
  <c r="AR576" i="23" s="1"/>
  <c r="AF573" i="23"/>
  <c r="AR573" i="23" s="1"/>
  <c r="AF570" i="23"/>
  <c r="AR570" i="23" s="1"/>
  <c r="AF567" i="23"/>
  <c r="AR567" i="23" s="1"/>
  <c r="AF560" i="23"/>
  <c r="AR560" i="23" s="1"/>
  <c r="AF557" i="23"/>
  <c r="AR557" i="23" s="1"/>
  <c r="AF554" i="23"/>
  <c r="AR554" i="23" s="1"/>
  <c r="AF551" i="23"/>
  <c r="AR551" i="23" s="1"/>
  <c r="AF544" i="23"/>
  <c r="AR544" i="23" s="1"/>
  <c r="AF541" i="23"/>
  <c r="AR541" i="23" s="1"/>
  <c r="AF538" i="23"/>
  <c r="AR538" i="23" s="1"/>
  <c r="AF535" i="23"/>
  <c r="AR535" i="23" s="1"/>
  <c r="AF528" i="23"/>
  <c r="AR528" i="23" s="1"/>
  <c r="AF525" i="23"/>
  <c r="AR525" i="23" s="1"/>
  <c r="AF522" i="23"/>
  <c r="AR522" i="23" s="1"/>
  <c r="AF519" i="23"/>
  <c r="AR519" i="23" s="1"/>
  <c r="AF512" i="23"/>
  <c r="AR512" i="23" s="1"/>
  <c r="AF509" i="23"/>
  <c r="AR509" i="23" s="1"/>
  <c r="AF506" i="23"/>
  <c r="AR506" i="23" s="1"/>
  <c r="AF503" i="23"/>
  <c r="AR503" i="23" s="1"/>
  <c r="AF496" i="23"/>
  <c r="AR496" i="23" s="1"/>
  <c r="AF493" i="23"/>
  <c r="AR493" i="23" s="1"/>
  <c r="AF490" i="23"/>
  <c r="AR490" i="23" s="1"/>
  <c r="AF487" i="23"/>
  <c r="AR487" i="23" s="1"/>
  <c r="AF480" i="23"/>
  <c r="AR480" i="23" s="1"/>
  <c r="AF477" i="23"/>
  <c r="AR477" i="23" s="1"/>
  <c r="AF474" i="23"/>
  <c r="AR474" i="23" s="1"/>
  <c r="AF471" i="23"/>
  <c r="AR471" i="23" s="1"/>
  <c r="AF464" i="23"/>
  <c r="AR464" i="23" s="1"/>
  <c r="AF461" i="23"/>
  <c r="AR461" i="23" s="1"/>
  <c r="AF458" i="23"/>
  <c r="AR458" i="23" s="1"/>
  <c r="AF455" i="23"/>
  <c r="AR455" i="23" s="1"/>
  <c r="AF448" i="23"/>
  <c r="AR448" i="23" s="1"/>
  <c r="AF445" i="23"/>
  <c r="AR445" i="23" s="1"/>
  <c r="AF442" i="23"/>
  <c r="AR442" i="23" s="1"/>
  <c r="AF439" i="23"/>
  <c r="AR439" i="23" s="1"/>
  <c r="AF432" i="23"/>
  <c r="AR432" i="23" s="1"/>
  <c r="AF429" i="23"/>
  <c r="AR429" i="23" s="1"/>
  <c r="AF426" i="23"/>
  <c r="AR426" i="23" s="1"/>
  <c r="AF423" i="23"/>
  <c r="AR423" i="23" s="1"/>
  <c r="AF416" i="23"/>
  <c r="AR416" i="23" s="1"/>
  <c r="AF413" i="23"/>
  <c r="AR413" i="23" s="1"/>
  <c r="AF410" i="23"/>
  <c r="AR410" i="23" s="1"/>
  <c r="AF407" i="23"/>
  <c r="AR407" i="23" s="1"/>
  <c r="AF400" i="23"/>
  <c r="AR400" i="23" s="1"/>
  <c r="AF397" i="23"/>
  <c r="AR397" i="23" s="1"/>
  <c r="AF394" i="23"/>
  <c r="AR394" i="23" s="1"/>
  <c r="AF391" i="23"/>
  <c r="AR391" i="23" s="1"/>
  <c r="AF384" i="23"/>
  <c r="AR384" i="23" s="1"/>
  <c r="AF381" i="23"/>
  <c r="AR381" i="23" s="1"/>
  <c r="AF378" i="23"/>
  <c r="AR378" i="23" s="1"/>
  <c r="AF375" i="23"/>
  <c r="AR375" i="23" s="1"/>
  <c r="AF368" i="23"/>
  <c r="AR368" i="23" s="1"/>
  <c r="AF365" i="23"/>
  <c r="AR365" i="23" s="1"/>
  <c r="AF362" i="23"/>
  <c r="AR362" i="23" s="1"/>
  <c r="AF359" i="23"/>
  <c r="AR359" i="23" s="1"/>
  <c r="AF352" i="23"/>
  <c r="AR352" i="23" s="1"/>
  <c r="AF349" i="23"/>
  <c r="AR349" i="23" s="1"/>
  <c r="AF346" i="23"/>
  <c r="AR346" i="23" s="1"/>
  <c r="AF343" i="23"/>
  <c r="AR343" i="23" s="1"/>
  <c r="AF336" i="23"/>
  <c r="AR336" i="23" s="1"/>
  <c r="AF333" i="23"/>
  <c r="AR333" i="23" s="1"/>
  <c r="AF330" i="23"/>
  <c r="AR330" i="23" s="1"/>
  <c r="AF327" i="23"/>
  <c r="AR327" i="23" s="1"/>
  <c r="AF320" i="23"/>
  <c r="AR320" i="23" s="1"/>
  <c r="AF317" i="23"/>
  <c r="AR317" i="23" s="1"/>
  <c r="AF314" i="23"/>
  <c r="AR314" i="23" s="1"/>
  <c r="AF311" i="23"/>
  <c r="AR311" i="23" s="1"/>
  <c r="AF304" i="23"/>
  <c r="AR304" i="23" s="1"/>
  <c r="AF301" i="23"/>
  <c r="AR301" i="23" s="1"/>
  <c r="AF298" i="23"/>
  <c r="AR298" i="23" s="1"/>
  <c r="AF295" i="23"/>
  <c r="AR295" i="23" s="1"/>
  <c r="AF288" i="23"/>
  <c r="AR288" i="23" s="1"/>
  <c r="AF285" i="23"/>
  <c r="AR285" i="23" s="1"/>
  <c r="AF282" i="23"/>
  <c r="AR282" i="23" s="1"/>
  <c r="AF279" i="23"/>
  <c r="AR279" i="23" s="1"/>
  <c r="AF272" i="23"/>
  <c r="AR272" i="23" s="1"/>
  <c r="AF269" i="23"/>
  <c r="AR269" i="23" s="1"/>
  <c r="AF266" i="23"/>
  <c r="AR266" i="23" s="1"/>
  <c r="AF263" i="23"/>
  <c r="AR263" i="23" s="1"/>
  <c r="AF256" i="23"/>
  <c r="AR256" i="23" s="1"/>
  <c r="AF253" i="23"/>
  <c r="AR253" i="23" s="1"/>
  <c r="AF250" i="23"/>
  <c r="AR250" i="23" s="1"/>
  <c r="AF247" i="23"/>
  <c r="AR247" i="23" s="1"/>
  <c r="AF240" i="23"/>
  <c r="AR240" i="23" s="1"/>
  <c r="AF237" i="23"/>
  <c r="AR237" i="23" s="1"/>
  <c r="AF234" i="23"/>
  <c r="AR234" i="23" s="1"/>
  <c r="AF231" i="23"/>
  <c r="AR231" i="23" s="1"/>
  <c r="AF224" i="23"/>
  <c r="AR224" i="23" s="1"/>
  <c r="AF221" i="23"/>
  <c r="AR221" i="23" s="1"/>
  <c r="AF218" i="23"/>
  <c r="AR218" i="23" s="1"/>
  <c r="AF215" i="23"/>
  <c r="AR215" i="23" s="1"/>
  <c r="AF764" i="23"/>
  <c r="AR764" i="23" s="1"/>
  <c r="AF756" i="23"/>
  <c r="AR756" i="23" s="1"/>
  <c r="AF748" i="23"/>
  <c r="AR748" i="23" s="1"/>
  <c r="AF740" i="23"/>
  <c r="AR740" i="23" s="1"/>
  <c r="AF732" i="23"/>
  <c r="AR732" i="23" s="1"/>
  <c r="AF724" i="23"/>
  <c r="AR724" i="23" s="1"/>
  <c r="AF716" i="23"/>
  <c r="AR716" i="23" s="1"/>
  <c r="AF708" i="23"/>
  <c r="AR708" i="23" s="1"/>
  <c r="AF702" i="23"/>
  <c r="AR702" i="23" s="1"/>
  <c r="AF697" i="23"/>
  <c r="AR697" i="23" s="1"/>
  <c r="AF692" i="23"/>
  <c r="AR692" i="23" s="1"/>
  <c r="AF686" i="23"/>
  <c r="AR686" i="23" s="1"/>
  <c r="AF681" i="23"/>
  <c r="AR681" i="23" s="1"/>
  <c r="AF676" i="23"/>
  <c r="AR676" i="23" s="1"/>
  <c r="AF670" i="23"/>
  <c r="AR670" i="23" s="1"/>
  <c r="AF666" i="23"/>
  <c r="AR666" i="23" s="1"/>
  <c r="AF662" i="23"/>
  <c r="AR662" i="23" s="1"/>
  <c r="AF658" i="23"/>
  <c r="AR658" i="23" s="1"/>
  <c r="AF654" i="23"/>
  <c r="AR654" i="23" s="1"/>
  <c r="AF650" i="23"/>
  <c r="AR650" i="23" s="1"/>
  <c r="AF646" i="23"/>
  <c r="AR646" i="23" s="1"/>
  <c r="AF642" i="23"/>
  <c r="AR642" i="23" s="1"/>
  <c r="AF638" i="23"/>
  <c r="AR638" i="23" s="1"/>
  <c r="AF634" i="23"/>
  <c r="AR634" i="23" s="1"/>
  <c r="AF630" i="23"/>
  <c r="AR630" i="23" s="1"/>
  <c r="AF626" i="23"/>
  <c r="AR626" i="23" s="1"/>
  <c r="AF622" i="23"/>
  <c r="AR622" i="23" s="1"/>
  <c r="AF618" i="23"/>
  <c r="AR618" i="23" s="1"/>
  <c r="AF614" i="23"/>
  <c r="AR614" i="23" s="1"/>
  <c r="AF610" i="23"/>
  <c r="AR610" i="23" s="1"/>
  <c r="AF606" i="23"/>
  <c r="AR606" i="23" s="1"/>
  <c r="AF602" i="23"/>
  <c r="AR602" i="23" s="1"/>
  <c r="AF598" i="23"/>
  <c r="AR598" i="23" s="1"/>
  <c r="AF594" i="23"/>
  <c r="AR594" i="23" s="1"/>
  <c r="AF591" i="23"/>
  <c r="AR591" i="23" s="1"/>
  <c r="AF585" i="23"/>
  <c r="AR585" i="23" s="1"/>
  <c r="AF579" i="23"/>
  <c r="AR579" i="23" s="1"/>
  <c r="AF572" i="23"/>
  <c r="AR572" i="23" s="1"/>
  <c r="AF569" i="23"/>
  <c r="AR569" i="23" s="1"/>
  <c r="AF566" i="23"/>
  <c r="AR566" i="23" s="1"/>
  <c r="AF563" i="23"/>
  <c r="AR563" i="23" s="1"/>
  <c r="AF556" i="23"/>
  <c r="AR556" i="23" s="1"/>
  <c r="AF553" i="23"/>
  <c r="AR553" i="23" s="1"/>
  <c r="AF550" i="23"/>
  <c r="AR550" i="23" s="1"/>
  <c r="AF547" i="23"/>
  <c r="AR547" i="23" s="1"/>
  <c r="AF540" i="23"/>
  <c r="AR540" i="23" s="1"/>
  <c r="AF537" i="23"/>
  <c r="AR537" i="23" s="1"/>
  <c r="AF534" i="23"/>
  <c r="AR534" i="23" s="1"/>
  <c r="AF531" i="23"/>
  <c r="AR531" i="23" s="1"/>
  <c r="AF524" i="23"/>
  <c r="AR524" i="23" s="1"/>
  <c r="AF521" i="23"/>
  <c r="AR521" i="23" s="1"/>
  <c r="AF518" i="23"/>
  <c r="AR518" i="23" s="1"/>
  <c r="AF515" i="23"/>
  <c r="AR515" i="23" s="1"/>
  <c r="AF508" i="23"/>
  <c r="AR508" i="23" s="1"/>
  <c r="AF505" i="23"/>
  <c r="AR505" i="23" s="1"/>
  <c r="AF502" i="23"/>
  <c r="AR502" i="23" s="1"/>
  <c r="AF499" i="23"/>
  <c r="AR499" i="23" s="1"/>
  <c r="AF492" i="23"/>
  <c r="AR492" i="23" s="1"/>
  <c r="AF489" i="23"/>
  <c r="AR489" i="23" s="1"/>
  <c r="AF486" i="23"/>
  <c r="AR486" i="23" s="1"/>
  <c r="AF483" i="23"/>
  <c r="AR483" i="23" s="1"/>
  <c r="AF476" i="23"/>
  <c r="AR476" i="23" s="1"/>
  <c r="AF473" i="23"/>
  <c r="AR473" i="23" s="1"/>
  <c r="AF470" i="23"/>
  <c r="AR470" i="23" s="1"/>
  <c r="AF467" i="23"/>
  <c r="AR467" i="23" s="1"/>
  <c r="AF460" i="23"/>
  <c r="AR460" i="23" s="1"/>
  <c r="AF457" i="23"/>
  <c r="AR457" i="23" s="1"/>
  <c r="AF454" i="23"/>
  <c r="AR454" i="23" s="1"/>
  <c r="AF451" i="23"/>
  <c r="AR451" i="23" s="1"/>
  <c r="AF444" i="23"/>
  <c r="AR444" i="23" s="1"/>
  <c r="AF441" i="23"/>
  <c r="AR441" i="23" s="1"/>
  <c r="AF438" i="23"/>
  <c r="AR438" i="23" s="1"/>
  <c r="AF435" i="23"/>
  <c r="AR435" i="23" s="1"/>
  <c r="AF428" i="23"/>
  <c r="AR428" i="23" s="1"/>
  <c r="AF425" i="23"/>
  <c r="AR425" i="23" s="1"/>
  <c r="AF422" i="23"/>
  <c r="AR422" i="23" s="1"/>
  <c r="AF419" i="23"/>
  <c r="AR419" i="23" s="1"/>
  <c r="AF412" i="23"/>
  <c r="AR412" i="23" s="1"/>
  <c r="AF409" i="23"/>
  <c r="AR409" i="23" s="1"/>
  <c r="AF406" i="23"/>
  <c r="AR406" i="23" s="1"/>
  <c r="AF403" i="23"/>
  <c r="AR403" i="23" s="1"/>
  <c r="AF396" i="23"/>
  <c r="AR396" i="23" s="1"/>
  <c r="AF393" i="23"/>
  <c r="AR393" i="23" s="1"/>
  <c r="AF390" i="23"/>
  <c r="AR390" i="23" s="1"/>
  <c r="AF387" i="23"/>
  <c r="AR387" i="23" s="1"/>
  <c r="AF380" i="23"/>
  <c r="AR380" i="23" s="1"/>
  <c r="AF377" i="23"/>
  <c r="AR377" i="23" s="1"/>
  <c r="AF374" i="23"/>
  <c r="AR374" i="23" s="1"/>
  <c r="AF371" i="23"/>
  <c r="AR371" i="23" s="1"/>
  <c r="AF364" i="23"/>
  <c r="AR364" i="23" s="1"/>
  <c r="AF361" i="23"/>
  <c r="AR361" i="23" s="1"/>
  <c r="AF358" i="23"/>
  <c r="AR358" i="23" s="1"/>
  <c r="AF355" i="23"/>
  <c r="AR355" i="23" s="1"/>
  <c r="AF348" i="23"/>
  <c r="AR348" i="23" s="1"/>
  <c r="AF345" i="23"/>
  <c r="AR345" i="23" s="1"/>
  <c r="AF342" i="23"/>
  <c r="AR342" i="23" s="1"/>
  <c r="AF339" i="23"/>
  <c r="AR339" i="23" s="1"/>
  <c r="AF332" i="23"/>
  <c r="AR332" i="23" s="1"/>
  <c r="AF329" i="23"/>
  <c r="AR329" i="23" s="1"/>
  <c r="AF326" i="23"/>
  <c r="AR326" i="23" s="1"/>
  <c r="AF323" i="23"/>
  <c r="AR323" i="23" s="1"/>
  <c r="AF316" i="23"/>
  <c r="AR316" i="23" s="1"/>
  <c r="AF313" i="23"/>
  <c r="AR313" i="23" s="1"/>
  <c r="AF310" i="23"/>
  <c r="AR310" i="23" s="1"/>
  <c r="AF307" i="23"/>
  <c r="AR307" i="23" s="1"/>
  <c r="AF300" i="23"/>
  <c r="AR300" i="23" s="1"/>
  <c r="AF297" i="23"/>
  <c r="AR297" i="23" s="1"/>
  <c r="AF294" i="23"/>
  <c r="AR294" i="23" s="1"/>
  <c r="AF291" i="23"/>
  <c r="AR291" i="23" s="1"/>
  <c r="AF284" i="23"/>
  <c r="AR284" i="23" s="1"/>
  <c r="AF281" i="23"/>
  <c r="AR281" i="23" s="1"/>
  <c r="AF278" i="23"/>
  <c r="AR278" i="23" s="1"/>
  <c r="AF275" i="23"/>
  <c r="AR275" i="23" s="1"/>
  <c r="AF268" i="23"/>
  <c r="AR268" i="23" s="1"/>
  <c r="AF265" i="23"/>
  <c r="AR265" i="23" s="1"/>
  <c r="AF262" i="23"/>
  <c r="AR262" i="23" s="1"/>
  <c r="AF259" i="23"/>
  <c r="AR259" i="23" s="1"/>
  <c r="AF252" i="23"/>
  <c r="AR252" i="23" s="1"/>
  <c r="AF249" i="23"/>
  <c r="AR249" i="23" s="1"/>
  <c r="AF246" i="23"/>
  <c r="AR246" i="23" s="1"/>
  <c r="AF243" i="23"/>
  <c r="AR243" i="23" s="1"/>
  <c r="AF236" i="23"/>
  <c r="AR236" i="23" s="1"/>
  <c r="AF233" i="23"/>
  <c r="AR233" i="23" s="1"/>
  <c r="AF230" i="23"/>
  <c r="AR230" i="23" s="1"/>
  <c r="AF227" i="23"/>
  <c r="AR227" i="23" s="1"/>
  <c r="AF220" i="23"/>
  <c r="AR220" i="23" s="1"/>
  <c r="AF217" i="23"/>
  <c r="AR217" i="23" s="1"/>
  <c r="AF214" i="23"/>
  <c r="AR214" i="23" s="1"/>
  <c r="AF762" i="23"/>
  <c r="AR762" i="23" s="1"/>
  <c r="AF754" i="23"/>
  <c r="AR754" i="23" s="1"/>
  <c r="AF746" i="23"/>
  <c r="AR746" i="23" s="1"/>
  <c r="AF738" i="23"/>
  <c r="AR738" i="23" s="1"/>
  <c r="AF730" i="23"/>
  <c r="AR730" i="23" s="1"/>
  <c r="AF722" i="23"/>
  <c r="AR722" i="23" s="1"/>
  <c r="AF714" i="23"/>
  <c r="AR714" i="23" s="1"/>
  <c r="AF706" i="23"/>
  <c r="AR706" i="23" s="1"/>
  <c r="AF701" i="23"/>
  <c r="AR701" i="23" s="1"/>
  <c r="AF696" i="23"/>
  <c r="AR696" i="23" s="1"/>
  <c r="AF690" i="23"/>
  <c r="AR690" i="23" s="1"/>
  <c r="AF685" i="23"/>
  <c r="AR685" i="23" s="1"/>
  <c r="AF680" i="23"/>
  <c r="AR680" i="23" s="1"/>
  <c r="AF674" i="23"/>
  <c r="AR674" i="23" s="1"/>
  <c r="AF669" i="23"/>
  <c r="AR669" i="23" s="1"/>
  <c r="AF665" i="23"/>
  <c r="AR665" i="23" s="1"/>
  <c r="AF661" i="23"/>
  <c r="AR661" i="23" s="1"/>
  <c r="AF657" i="23"/>
  <c r="AR657" i="23" s="1"/>
  <c r="AF653" i="23"/>
  <c r="AR653" i="23" s="1"/>
  <c r="AF649" i="23"/>
  <c r="AR649" i="23" s="1"/>
  <c r="AF645" i="23"/>
  <c r="AR645" i="23" s="1"/>
  <c r="AF641" i="23"/>
  <c r="AR641" i="23" s="1"/>
  <c r="AF637" i="23"/>
  <c r="AR637" i="23" s="1"/>
  <c r="AF633" i="23"/>
  <c r="AR633" i="23" s="1"/>
  <c r="AF629" i="23"/>
  <c r="AR629" i="23" s="1"/>
  <c r="AF625" i="23"/>
  <c r="AR625" i="23" s="1"/>
  <c r="AF621" i="23"/>
  <c r="AR621" i="23" s="1"/>
  <c r="AF617" i="23"/>
  <c r="AR617" i="23" s="1"/>
  <c r="AF613" i="23"/>
  <c r="AR613" i="23" s="1"/>
  <c r="AF609" i="23"/>
  <c r="AR609" i="23" s="1"/>
  <c r="AF605" i="23"/>
  <c r="AR605" i="23" s="1"/>
  <c r="AF601" i="23"/>
  <c r="AR601" i="23" s="1"/>
  <c r="AF597" i="23"/>
  <c r="AR597" i="23" s="1"/>
  <c r="AF593" i="23"/>
  <c r="AR593" i="23" s="1"/>
  <c r="AF590" i="23"/>
  <c r="AR590" i="23" s="1"/>
  <c r="AF587" i="23"/>
  <c r="AR587" i="23" s="1"/>
  <c r="AF584" i="23"/>
  <c r="AR584" i="23" s="1"/>
  <c r="AF578" i="23"/>
  <c r="AR578" i="23" s="1"/>
  <c r="AF575" i="23"/>
  <c r="AR575" i="23" s="1"/>
  <c r="AF568" i="23"/>
  <c r="AR568" i="23" s="1"/>
  <c r="AF565" i="23"/>
  <c r="AR565" i="23" s="1"/>
  <c r="AF562" i="23"/>
  <c r="AR562" i="23" s="1"/>
  <c r="AF559" i="23"/>
  <c r="AR559" i="23" s="1"/>
  <c r="AF552" i="23"/>
  <c r="AR552" i="23" s="1"/>
  <c r="AF549" i="23"/>
  <c r="AR549" i="23" s="1"/>
  <c r="AF546" i="23"/>
  <c r="AR546" i="23" s="1"/>
  <c r="AF543" i="23"/>
  <c r="AR543" i="23" s="1"/>
  <c r="AF536" i="23"/>
  <c r="AR536" i="23" s="1"/>
  <c r="AF533" i="23"/>
  <c r="AR533" i="23" s="1"/>
  <c r="AF530" i="23"/>
  <c r="AR530" i="23" s="1"/>
  <c r="AF527" i="23"/>
  <c r="AR527" i="23" s="1"/>
  <c r="AF520" i="23"/>
  <c r="AR520" i="23" s="1"/>
  <c r="AF517" i="23"/>
  <c r="AR517" i="23" s="1"/>
  <c r="AF514" i="23"/>
  <c r="AR514" i="23" s="1"/>
  <c r="AF511" i="23"/>
  <c r="AR511" i="23" s="1"/>
  <c r="AF504" i="23"/>
  <c r="AR504" i="23" s="1"/>
  <c r="AF501" i="23"/>
  <c r="AR501" i="23" s="1"/>
  <c r="AF498" i="23"/>
  <c r="AR498" i="23" s="1"/>
  <c r="AF495" i="23"/>
  <c r="AR495" i="23" s="1"/>
  <c r="AF488" i="23"/>
  <c r="AR488" i="23" s="1"/>
  <c r="AF485" i="23"/>
  <c r="AR485" i="23" s="1"/>
  <c r="AF482" i="23"/>
  <c r="AR482" i="23" s="1"/>
  <c r="AF479" i="23"/>
  <c r="AR479" i="23" s="1"/>
  <c r="AF472" i="23"/>
  <c r="AR472" i="23" s="1"/>
  <c r="AF469" i="23"/>
  <c r="AR469" i="23" s="1"/>
  <c r="AF466" i="23"/>
  <c r="AR466" i="23" s="1"/>
  <c r="AF463" i="23"/>
  <c r="AR463" i="23" s="1"/>
  <c r="AF456" i="23"/>
  <c r="AR456" i="23" s="1"/>
  <c r="AF453" i="23"/>
  <c r="AR453" i="23" s="1"/>
  <c r="AF450" i="23"/>
  <c r="AR450" i="23" s="1"/>
  <c r="AF447" i="23"/>
  <c r="AR447" i="23" s="1"/>
  <c r="AF440" i="23"/>
  <c r="AR440" i="23" s="1"/>
  <c r="AF437" i="23"/>
  <c r="AR437" i="23" s="1"/>
  <c r="AF434" i="23"/>
  <c r="AR434" i="23" s="1"/>
  <c r="AF431" i="23"/>
  <c r="AR431" i="23" s="1"/>
  <c r="AF424" i="23"/>
  <c r="AR424" i="23" s="1"/>
  <c r="AF421" i="23"/>
  <c r="AR421" i="23" s="1"/>
  <c r="AF418" i="23"/>
  <c r="AR418" i="23" s="1"/>
  <c r="AF415" i="23"/>
  <c r="AR415" i="23" s="1"/>
  <c r="AF408" i="23"/>
  <c r="AR408" i="23" s="1"/>
  <c r="AF405" i="23"/>
  <c r="AR405" i="23" s="1"/>
  <c r="AF402" i="23"/>
  <c r="AR402" i="23" s="1"/>
  <c r="AF399" i="23"/>
  <c r="AR399" i="23" s="1"/>
  <c r="AF392" i="23"/>
  <c r="AR392" i="23" s="1"/>
  <c r="AF389" i="23"/>
  <c r="AR389" i="23" s="1"/>
  <c r="AF386" i="23"/>
  <c r="AR386" i="23" s="1"/>
  <c r="AF383" i="23"/>
  <c r="AR383" i="23" s="1"/>
  <c r="AF376" i="23"/>
  <c r="AR376" i="23" s="1"/>
  <c r="AF373" i="23"/>
  <c r="AR373" i="23" s="1"/>
  <c r="AF370" i="23"/>
  <c r="AR370" i="23" s="1"/>
  <c r="AF367" i="23"/>
  <c r="AR367" i="23" s="1"/>
  <c r="AF360" i="23"/>
  <c r="AR360" i="23" s="1"/>
  <c r="AF357" i="23"/>
  <c r="AR357" i="23" s="1"/>
  <c r="AF354" i="23"/>
  <c r="AR354" i="23" s="1"/>
  <c r="AF351" i="23"/>
  <c r="AR351" i="23" s="1"/>
  <c r="AF344" i="23"/>
  <c r="AR344" i="23" s="1"/>
  <c r="AF341" i="23"/>
  <c r="AR341" i="23" s="1"/>
  <c r="AF338" i="23"/>
  <c r="AR338" i="23" s="1"/>
  <c r="AF335" i="23"/>
  <c r="AR335" i="23" s="1"/>
  <c r="AF328" i="23"/>
  <c r="AR328" i="23" s="1"/>
  <c r="AF325" i="23"/>
  <c r="AR325" i="23" s="1"/>
  <c r="AF322" i="23"/>
  <c r="AR322" i="23" s="1"/>
  <c r="AF319" i="23"/>
  <c r="AR319" i="23" s="1"/>
  <c r="AF312" i="23"/>
  <c r="AR312" i="23" s="1"/>
  <c r="AF309" i="23"/>
  <c r="AR309" i="23" s="1"/>
  <c r="AF306" i="23"/>
  <c r="AR306" i="23" s="1"/>
  <c r="AF303" i="23"/>
  <c r="AR303" i="23" s="1"/>
  <c r="AF296" i="23"/>
  <c r="AR296" i="23" s="1"/>
  <c r="AF293" i="23"/>
  <c r="AR293" i="23" s="1"/>
  <c r="AF290" i="23"/>
  <c r="AR290" i="23" s="1"/>
  <c r="AF287" i="23"/>
  <c r="AR287" i="23" s="1"/>
  <c r="AF280" i="23"/>
  <c r="AR280" i="23" s="1"/>
  <c r="AF277" i="23"/>
  <c r="AR277" i="23" s="1"/>
  <c r="AF274" i="23"/>
  <c r="AR274" i="23" s="1"/>
  <c r="AF271" i="23"/>
  <c r="AR271" i="23" s="1"/>
  <c r="AF264" i="23"/>
  <c r="AR264" i="23" s="1"/>
  <c r="AF261" i="23"/>
  <c r="AR261" i="23" s="1"/>
  <c r="AF258" i="23"/>
  <c r="AR258" i="23" s="1"/>
  <c r="AF255" i="23"/>
  <c r="AR255" i="23" s="1"/>
  <c r="AF248" i="23"/>
  <c r="AR248" i="23" s="1"/>
  <c r="AF245" i="23"/>
  <c r="AR245" i="23" s="1"/>
  <c r="AF242" i="23"/>
  <c r="AR242" i="23" s="1"/>
  <c r="AF239" i="23"/>
  <c r="AR239" i="23" s="1"/>
  <c r="AF232" i="23"/>
  <c r="AR232" i="23" s="1"/>
  <c r="AF229" i="23"/>
  <c r="AR229" i="23" s="1"/>
  <c r="AF226" i="23"/>
  <c r="AR226" i="23" s="1"/>
  <c r="AF223" i="23"/>
  <c r="AR223" i="23" s="1"/>
  <c r="AF216" i="23"/>
  <c r="AR216" i="23" s="1"/>
  <c r="AF213" i="23"/>
  <c r="AR213" i="23" s="1"/>
  <c r="AF760" i="23"/>
  <c r="AR760" i="23" s="1"/>
  <c r="AF728" i="23"/>
  <c r="AR728" i="23" s="1"/>
  <c r="AF700" i="23"/>
  <c r="AR700" i="23" s="1"/>
  <c r="AF678" i="23"/>
  <c r="AR678" i="23" s="1"/>
  <c r="AF660" i="23"/>
  <c r="AR660" i="23" s="1"/>
  <c r="AF644" i="23"/>
  <c r="AR644" i="23" s="1"/>
  <c r="AF628" i="23"/>
  <c r="AR628" i="23" s="1"/>
  <c r="AF612" i="23"/>
  <c r="AR612" i="23" s="1"/>
  <c r="AF596" i="23"/>
  <c r="AR596" i="23" s="1"/>
  <c r="AF583" i="23"/>
  <c r="AR583" i="23" s="1"/>
  <c r="AF571" i="23"/>
  <c r="AR571" i="23" s="1"/>
  <c r="AF558" i="23"/>
  <c r="AR558" i="23" s="1"/>
  <c r="AF545" i="23"/>
  <c r="AR545" i="23" s="1"/>
  <c r="AF532" i="23"/>
  <c r="AR532" i="23" s="1"/>
  <c r="AF507" i="23"/>
  <c r="AR507" i="23" s="1"/>
  <c r="AF494" i="23"/>
  <c r="AR494" i="23" s="1"/>
  <c r="AF481" i="23"/>
  <c r="AR481" i="23" s="1"/>
  <c r="AF468" i="23"/>
  <c r="AR468" i="23" s="1"/>
  <c r="AF443" i="23"/>
  <c r="AR443" i="23" s="1"/>
  <c r="AF430" i="23"/>
  <c r="AR430" i="23" s="1"/>
  <c r="AF417" i="23"/>
  <c r="AR417" i="23" s="1"/>
  <c r="AF404" i="23"/>
  <c r="AR404" i="23" s="1"/>
  <c r="AF379" i="23"/>
  <c r="AR379" i="23" s="1"/>
  <c r="AF366" i="23"/>
  <c r="AR366" i="23" s="1"/>
  <c r="AF353" i="23"/>
  <c r="AR353" i="23" s="1"/>
  <c r="AF340" i="23"/>
  <c r="AR340" i="23" s="1"/>
  <c r="AF315" i="23"/>
  <c r="AR315" i="23" s="1"/>
  <c r="AF302" i="23"/>
  <c r="AR302" i="23" s="1"/>
  <c r="AF289" i="23"/>
  <c r="AR289" i="23" s="1"/>
  <c r="AF276" i="23"/>
  <c r="AR276" i="23" s="1"/>
  <c r="AF251" i="23"/>
  <c r="AR251" i="23" s="1"/>
  <c r="AF238" i="23"/>
  <c r="AR238" i="23" s="1"/>
  <c r="AF225" i="23"/>
  <c r="AR225" i="23" s="1"/>
  <c r="AF212" i="23"/>
  <c r="AR212" i="23" s="1"/>
  <c r="AF209" i="23"/>
  <c r="AR209" i="23" s="1"/>
  <c r="AF206" i="23"/>
  <c r="AR206" i="23" s="1"/>
  <c r="AF203" i="23"/>
  <c r="AR203" i="23" s="1"/>
  <c r="AF196" i="23"/>
  <c r="AR196" i="23" s="1"/>
  <c r="AF193" i="23"/>
  <c r="AR193" i="23" s="1"/>
  <c r="AF190" i="23"/>
  <c r="AR190" i="23" s="1"/>
  <c r="AF187" i="23"/>
  <c r="AR187" i="23" s="1"/>
  <c r="AF180" i="23"/>
  <c r="AR180" i="23" s="1"/>
  <c r="AF177" i="23"/>
  <c r="AR177" i="23" s="1"/>
  <c r="AF174" i="23"/>
  <c r="AR174" i="23" s="1"/>
  <c r="AF171" i="23"/>
  <c r="AR171" i="23" s="1"/>
  <c r="AF164" i="23"/>
  <c r="AR164" i="23" s="1"/>
  <c r="AF161" i="23"/>
  <c r="AR161" i="23" s="1"/>
  <c r="AF158" i="23"/>
  <c r="AR158" i="23" s="1"/>
  <c r="AF155" i="23"/>
  <c r="AR155" i="23" s="1"/>
  <c r="AF148" i="23"/>
  <c r="AR148" i="23" s="1"/>
  <c r="AF145" i="23"/>
  <c r="AR145" i="23" s="1"/>
  <c r="AF142" i="23"/>
  <c r="AR142" i="23" s="1"/>
  <c r="AF139" i="23"/>
  <c r="AR139" i="23" s="1"/>
  <c r="AF132" i="23"/>
  <c r="AR132" i="23" s="1"/>
  <c r="AF129" i="23"/>
  <c r="AR129" i="23" s="1"/>
  <c r="AF126" i="23"/>
  <c r="AR126" i="23" s="1"/>
  <c r="AF123" i="23"/>
  <c r="AR123" i="23" s="1"/>
  <c r="AF116" i="23"/>
  <c r="AR116" i="23" s="1"/>
  <c r="AF113" i="23"/>
  <c r="AR113" i="23" s="1"/>
  <c r="AF110" i="23"/>
  <c r="AR110" i="23" s="1"/>
  <c r="AF107" i="23"/>
  <c r="AR107" i="23" s="1"/>
  <c r="AF100" i="23"/>
  <c r="AR100" i="23" s="1"/>
  <c r="AF97" i="23"/>
  <c r="AR97" i="23" s="1"/>
  <c r="AF94" i="23"/>
  <c r="AR94" i="23" s="1"/>
  <c r="AF91" i="23"/>
  <c r="AR91" i="23" s="1"/>
  <c r="AF84" i="23"/>
  <c r="AR84" i="23" s="1"/>
  <c r="AF81" i="23"/>
  <c r="AR81" i="23" s="1"/>
  <c r="AF78" i="23"/>
  <c r="AR78" i="23" s="1"/>
  <c r="AF75" i="23"/>
  <c r="AR75" i="23" s="1"/>
  <c r="AF68" i="23"/>
  <c r="AR68" i="23" s="1"/>
  <c r="AF65" i="23"/>
  <c r="AR65" i="23" s="1"/>
  <c r="AF62" i="23"/>
  <c r="AR62" i="23" s="1"/>
  <c r="AF59" i="23"/>
  <c r="AR59" i="23" s="1"/>
  <c r="AF52" i="23"/>
  <c r="AR52" i="23" s="1"/>
  <c r="AF49" i="23"/>
  <c r="AR49" i="23" s="1"/>
  <c r="AF46" i="23"/>
  <c r="AR46" i="23" s="1"/>
  <c r="AF43" i="23"/>
  <c r="AR43" i="23" s="1"/>
  <c r="AF36" i="23"/>
  <c r="AR36" i="23" s="1"/>
  <c r="AF33" i="23"/>
  <c r="AR33" i="23" s="1"/>
  <c r="AF30" i="23"/>
  <c r="AR30" i="23" s="1"/>
  <c r="AF27" i="23"/>
  <c r="AR27" i="23" s="1"/>
  <c r="AF20" i="23"/>
  <c r="AR20" i="23" s="1"/>
  <c r="AF17" i="23"/>
  <c r="AR17" i="23" s="1"/>
  <c r="AF14" i="23"/>
  <c r="AR14" i="23" s="1"/>
  <c r="AF11" i="23"/>
  <c r="AR11" i="23" s="1"/>
  <c r="AF7" i="23"/>
  <c r="AR7" i="23" s="1"/>
  <c r="AF5" i="23"/>
  <c r="AR5" i="23" s="1"/>
  <c r="AF752" i="23"/>
  <c r="AR752" i="23" s="1"/>
  <c r="AF720" i="23"/>
  <c r="AR720" i="23" s="1"/>
  <c r="AF694" i="23"/>
  <c r="AR694" i="23" s="1"/>
  <c r="AF673" i="23"/>
  <c r="AR673" i="23" s="1"/>
  <c r="AF656" i="23"/>
  <c r="AR656" i="23" s="1"/>
  <c r="AF640" i="23"/>
  <c r="AR640" i="23" s="1"/>
  <c r="AF624" i="23"/>
  <c r="AR624" i="23" s="1"/>
  <c r="AF608" i="23"/>
  <c r="AR608" i="23" s="1"/>
  <c r="AF592" i="23"/>
  <c r="AR592" i="23" s="1"/>
  <c r="AF581" i="23"/>
  <c r="AR581" i="23" s="1"/>
  <c r="AF555" i="23"/>
  <c r="AR555" i="23" s="1"/>
  <c r="AF542" i="23"/>
  <c r="AR542" i="23" s="1"/>
  <c r="AF529" i="23"/>
  <c r="AR529" i="23" s="1"/>
  <c r="AF516" i="23"/>
  <c r="AR516" i="23" s="1"/>
  <c r="AF491" i="23"/>
  <c r="AR491" i="23" s="1"/>
  <c r="AF478" i="23"/>
  <c r="AR478" i="23" s="1"/>
  <c r="AF465" i="23"/>
  <c r="AR465" i="23" s="1"/>
  <c r="AF452" i="23"/>
  <c r="AR452" i="23" s="1"/>
  <c r="AF427" i="23"/>
  <c r="AR427" i="23" s="1"/>
  <c r="AF414" i="23"/>
  <c r="AR414" i="23" s="1"/>
  <c r="AF401" i="23"/>
  <c r="AR401" i="23" s="1"/>
  <c r="AF388" i="23"/>
  <c r="AR388" i="23" s="1"/>
  <c r="AF363" i="23"/>
  <c r="AR363" i="23" s="1"/>
  <c r="AF350" i="23"/>
  <c r="AR350" i="23" s="1"/>
  <c r="AF337" i="23"/>
  <c r="AR337" i="23" s="1"/>
  <c r="AF324" i="23"/>
  <c r="AR324" i="23" s="1"/>
  <c r="AF299" i="23"/>
  <c r="AR299" i="23" s="1"/>
  <c r="AF286" i="23"/>
  <c r="AR286" i="23" s="1"/>
  <c r="AF273" i="23"/>
  <c r="AR273" i="23" s="1"/>
  <c r="AF260" i="23"/>
  <c r="AR260" i="23" s="1"/>
  <c r="AF235" i="23"/>
  <c r="AR235" i="23" s="1"/>
  <c r="AF222" i="23"/>
  <c r="AR222" i="23" s="1"/>
  <c r="AF208" i="23"/>
  <c r="AR208" i="23" s="1"/>
  <c r="AF205" i="23"/>
  <c r="AR205" i="23" s="1"/>
  <c r="AF202" i="23"/>
  <c r="AR202" i="23" s="1"/>
  <c r="AF199" i="23"/>
  <c r="AR199" i="23" s="1"/>
  <c r="AF192" i="23"/>
  <c r="AR192" i="23" s="1"/>
  <c r="AF189" i="23"/>
  <c r="AR189" i="23" s="1"/>
  <c r="AF186" i="23"/>
  <c r="AR186" i="23" s="1"/>
  <c r="AF183" i="23"/>
  <c r="AR183" i="23" s="1"/>
  <c r="AF176" i="23"/>
  <c r="AR176" i="23" s="1"/>
  <c r="AF173" i="23"/>
  <c r="AR173" i="23" s="1"/>
  <c r="AF170" i="23"/>
  <c r="AR170" i="23" s="1"/>
  <c r="AF167" i="23"/>
  <c r="AR167" i="23" s="1"/>
  <c r="AF160" i="23"/>
  <c r="AR160" i="23" s="1"/>
  <c r="AF157" i="23"/>
  <c r="AR157" i="23" s="1"/>
  <c r="AF154" i="23"/>
  <c r="AR154" i="23" s="1"/>
  <c r="AF151" i="23"/>
  <c r="AR151" i="23" s="1"/>
  <c r="AF144" i="23"/>
  <c r="AR144" i="23" s="1"/>
  <c r="AF141" i="23"/>
  <c r="AR141" i="23" s="1"/>
  <c r="AF138" i="23"/>
  <c r="AR138" i="23" s="1"/>
  <c r="AF135" i="23"/>
  <c r="AR135" i="23" s="1"/>
  <c r="AF128" i="23"/>
  <c r="AR128" i="23" s="1"/>
  <c r="AF125" i="23"/>
  <c r="AR125" i="23" s="1"/>
  <c r="AF122" i="23"/>
  <c r="AR122" i="23" s="1"/>
  <c r="AF119" i="23"/>
  <c r="AR119" i="23" s="1"/>
  <c r="AF112" i="23"/>
  <c r="AR112" i="23" s="1"/>
  <c r="AF109" i="23"/>
  <c r="AR109" i="23" s="1"/>
  <c r="AF106" i="23"/>
  <c r="AR106" i="23" s="1"/>
  <c r="AF103" i="23"/>
  <c r="AR103" i="23" s="1"/>
  <c r="AF96" i="23"/>
  <c r="AR96" i="23" s="1"/>
  <c r="AF93" i="23"/>
  <c r="AR93" i="23" s="1"/>
  <c r="AF90" i="23"/>
  <c r="AR90" i="23" s="1"/>
  <c r="AF87" i="23"/>
  <c r="AR87" i="23" s="1"/>
  <c r="AF80" i="23"/>
  <c r="AR80" i="23" s="1"/>
  <c r="AF77" i="23"/>
  <c r="AR77" i="23" s="1"/>
  <c r="AF74" i="23"/>
  <c r="AR74" i="23" s="1"/>
  <c r="AF71" i="23"/>
  <c r="AR71" i="23" s="1"/>
  <c r="AF64" i="23"/>
  <c r="AR64" i="23" s="1"/>
  <c r="AF61" i="23"/>
  <c r="AR61" i="23" s="1"/>
  <c r="AF58" i="23"/>
  <c r="AR58" i="23" s="1"/>
  <c r="AF55" i="23"/>
  <c r="AR55" i="23" s="1"/>
  <c r="AF48" i="23"/>
  <c r="AR48" i="23" s="1"/>
  <c r="AF45" i="23"/>
  <c r="AR45" i="23" s="1"/>
  <c r="AF42" i="23"/>
  <c r="AR42" i="23" s="1"/>
  <c r="AF39" i="23"/>
  <c r="AR39" i="23" s="1"/>
  <c r="AF32" i="23"/>
  <c r="AR32" i="23" s="1"/>
  <c r="AF29" i="23"/>
  <c r="AR29" i="23" s="1"/>
  <c r="AF26" i="23"/>
  <c r="AR26" i="23" s="1"/>
  <c r="AF23" i="23"/>
  <c r="AR23" i="23" s="1"/>
  <c r="AF16" i="23"/>
  <c r="AR16" i="23" s="1"/>
  <c r="AF13" i="23"/>
  <c r="AR13" i="23" s="1"/>
  <c r="AF10" i="23"/>
  <c r="AR10" i="23" s="1"/>
  <c r="AF6" i="23"/>
  <c r="AR6" i="23" s="1"/>
  <c r="AF4" i="23"/>
  <c r="AR4" i="23" s="1"/>
  <c r="AF744" i="23"/>
  <c r="AR744" i="23" s="1"/>
  <c r="AF712" i="23"/>
  <c r="AR712" i="23" s="1"/>
  <c r="AF689" i="23"/>
  <c r="AR689" i="23" s="1"/>
  <c r="AF668" i="23"/>
  <c r="AR668" i="23" s="1"/>
  <c r="AF652" i="23"/>
  <c r="AR652" i="23" s="1"/>
  <c r="AF636" i="23"/>
  <c r="AR636" i="23" s="1"/>
  <c r="AF620" i="23"/>
  <c r="AR620" i="23" s="1"/>
  <c r="AF604" i="23"/>
  <c r="AR604" i="23" s="1"/>
  <c r="AF589" i="23"/>
  <c r="AR589" i="23" s="1"/>
  <c r="AF577" i="23"/>
  <c r="AR577" i="23" s="1"/>
  <c r="AF564" i="23"/>
  <c r="AR564" i="23" s="1"/>
  <c r="AF539" i="23"/>
  <c r="AR539" i="23" s="1"/>
  <c r="AF526" i="23"/>
  <c r="AR526" i="23" s="1"/>
  <c r="AF513" i="23"/>
  <c r="AR513" i="23" s="1"/>
  <c r="AF500" i="23"/>
  <c r="AR500" i="23" s="1"/>
  <c r="AF475" i="23"/>
  <c r="AR475" i="23" s="1"/>
  <c r="AF462" i="23"/>
  <c r="AR462" i="23" s="1"/>
  <c r="AF449" i="23"/>
  <c r="AR449" i="23" s="1"/>
  <c r="AF436" i="23"/>
  <c r="AR436" i="23" s="1"/>
  <c r="AF411" i="23"/>
  <c r="AR411" i="23" s="1"/>
  <c r="AF398" i="23"/>
  <c r="AR398" i="23" s="1"/>
  <c r="AF385" i="23"/>
  <c r="AR385" i="23" s="1"/>
  <c r="AF372" i="23"/>
  <c r="AR372" i="23" s="1"/>
  <c r="AF347" i="23"/>
  <c r="AR347" i="23" s="1"/>
  <c r="AF334" i="23"/>
  <c r="AR334" i="23" s="1"/>
  <c r="AF321" i="23"/>
  <c r="AR321" i="23" s="1"/>
  <c r="AF308" i="23"/>
  <c r="AR308" i="23" s="1"/>
  <c r="AF283" i="23"/>
  <c r="AR283" i="23" s="1"/>
  <c r="AF270" i="23"/>
  <c r="AR270" i="23" s="1"/>
  <c r="AF257" i="23"/>
  <c r="AR257" i="23" s="1"/>
  <c r="AF244" i="23"/>
  <c r="AR244" i="23" s="1"/>
  <c r="AF219" i="23"/>
  <c r="AR219" i="23" s="1"/>
  <c r="AF211" i="23"/>
  <c r="AR211" i="23" s="1"/>
  <c r="AF204" i="23"/>
  <c r="AR204" i="23" s="1"/>
  <c r="AF201" i="23"/>
  <c r="AR201" i="23" s="1"/>
  <c r="AF198" i="23"/>
  <c r="AR198" i="23" s="1"/>
  <c r="AF195" i="23"/>
  <c r="AR195" i="23" s="1"/>
  <c r="AF188" i="23"/>
  <c r="AR188" i="23" s="1"/>
  <c r="AF185" i="23"/>
  <c r="AR185" i="23" s="1"/>
  <c r="AF182" i="23"/>
  <c r="AR182" i="23" s="1"/>
  <c r="AF179" i="23"/>
  <c r="AR179" i="23" s="1"/>
  <c r="AF172" i="23"/>
  <c r="AR172" i="23" s="1"/>
  <c r="AF169" i="23"/>
  <c r="AR169" i="23" s="1"/>
  <c r="AF166" i="23"/>
  <c r="AR166" i="23" s="1"/>
  <c r="AF163" i="23"/>
  <c r="AR163" i="23" s="1"/>
  <c r="AF156" i="23"/>
  <c r="AR156" i="23" s="1"/>
  <c r="AF153" i="23"/>
  <c r="AR153" i="23" s="1"/>
  <c r="AF150" i="23"/>
  <c r="AR150" i="23" s="1"/>
  <c r="AF147" i="23"/>
  <c r="AR147" i="23" s="1"/>
  <c r="AF140" i="23"/>
  <c r="AR140" i="23" s="1"/>
  <c r="AF137" i="23"/>
  <c r="AR137" i="23" s="1"/>
  <c r="AF134" i="23"/>
  <c r="AR134" i="23" s="1"/>
  <c r="AF131" i="23"/>
  <c r="AR131" i="23" s="1"/>
  <c r="AF124" i="23"/>
  <c r="AR124" i="23" s="1"/>
  <c r="AF121" i="23"/>
  <c r="AR121" i="23" s="1"/>
  <c r="AF118" i="23"/>
  <c r="AR118" i="23" s="1"/>
  <c r="AF115" i="23"/>
  <c r="AR115" i="23" s="1"/>
  <c r="AF108" i="23"/>
  <c r="AR108" i="23" s="1"/>
  <c r="AF105" i="23"/>
  <c r="AR105" i="23" s="1"/>
  <c r="AF102" i="23"/>
  <c r="AR102" i="23" s="1"/>
  <c r="AF99" i="23"/>
  <c r="AR99" i="23" s="1"/>
  <c r="AF92" i="23"/>
  <c r="AR92" i="23" s="1"/>
  <c r="AF89" i="23"/>
  <c r="AR89" i="23" s="1"/>
  <c r="AF86" i="23"/>
  <c r="AR86" i="23" s="1"/>
  <c r="AF83" i="23"/>
  <c r="AR83" i="23" s="1"/>
  <c r="AF76" i="23"/>
  <c r="AR76" i="23" s="1"/>
  <c r="AF73" i="23"/>
  <c r="AR73" i="23" s="1"/>
  <c r="AF70" i="23"/>
  <c r="AR70" i="23" s="1"/>
  <c r="AF67" i="23"/>
  <c r="AR67" i="23" s="1"/>
  <c r="AF60" i="23"/>
  <c r="AR60" i="23" s="1"/>
  <c r="AF57" i="23"/>
  <c r="AR57" i="23" s="1"/>
  <c r="AF54" i="23"/>
  <c r="AR54" i="23" s="1"/>
  <c r="AF51" i="23"/>
  <c r="AR51" i="23" s="1"/>
  <c r="AF44" i="23"/>
  <c r="AR44" i="23" s="1"/>
  <c r="AF41" i="23"/>
  <c r="AR41" i="23" s="1"/>
  <c r="AF38" i="23"/>
  <c r="AR38" i="23" s="1"/>
  <c r="AF35" i="23"/>
  <c r="AR35" i="23" s="1"/>
  <c r="AF28" i="23"/>
  <c r="AR28" i="23" s="1"/>
  <c r="AF25" i="23"/>
  <c r="AR25" i="23" s="1"/>
  <c r="AF22" i="23"/>
  <c r="AR22" i="23" s="1"/>
  <c r="AF19" i="23"/>
  <c r="AR19" i="23" s="1"/>
  <c r="AF12" i="23"/>
  <c r="AR12" i="23" s="1"/>
  <c r="AF9" i="23"/>
  <c r="AR9" i="23" s="1"/>
  <c r="AF3" i="23"/>
  <c r="AR3" i="23" s="1"/>
  <c r="AF736" i="23"/>
  <c r="AR736" i="23" s="1"/>
  <c r="AF648" i="23"/>
  <c r="AR648" i="23" s="1"/>
  <c r="AF586" i="23"/>
  <c r="AR586" i="23" s="1"/>
  <c r="AF484" i="23"/>
  <c r="AR484" i="23" s="1"/>
  <c r="AF433" i="23"/>
  <c r="AR433" i="23" s="1"/>
  <c r="AF382" i="23"/>
  <c r="AR382" i="23" s="1"/>
  <c r="AF331" i="23"/>
  <c r="AR331" i="23" s="1"/>
  <c r="AF228" i="23"/>
  <c r="AR228" i="23" s="1"/>
  <c r="AF191" i="23"/>
  <c r="AR191" i="23" s="1"/>
  <c r="AF178" i="23"/>
  <c r="AR178" i="23" s="1"/>
  <c r="AF165" i="23"/>
  <c r="AR165" i="23" s="1"/>
  <c r="AF152" i="23"/>
  <c r="AR152" i="23" s="1"/>
  <c r="AF127" i="23"/>
  <c r="AR127" i="23" s="1"/>
  <c r="AF114" i="23"/>
  <c r="AR114" i="23" s="1"/>
  <c r="AF101" i="23"/>
  <c r="AR101" i="23" s="1"/>
  <c r="AF88" i="23"/>
  <c r="AR88" i="23" s="1"/>
  <c r="AF63" i="23"/>
  <c r="AR63" i="23" s="1"/>
  <c r="AF50" i="23"/>
  <c r="AR50" i="23" s="1"/>
  <c r="AF37" i="23"/>
  <c r="AR37" i="23" s="1"/>
  <c r="AF24" i="23"/>
  <c r="AR24" i="23" s="1"/>
  <c r="AF705" i="23"/>
  <c r="AR705" i="23" s="1"/>
  <c r="AF632" i="23"/>
  <c r="AR632" i="23" s="1"/>
  <c r="AF574" i="23"/>
  <c r="AR574" i="23" s="1"/>
  <c r="AF523" i="23"/>
  <c r="AR523" i="23" s="1"/>
  <c r="AF420" i="23"/>
  <c r="AR420" i="23" s="1"/>
  <c r="AF369" i="23"/>
  <c r="AR369" i="23" s="1"/>
  <c r="AF318" i="23"/>
  <c r="AR318" i="23" s="1"/>
  <c r="AF267" i="23"/>
  <c r="AR267" i="23" s="1"/>
  <c r="AF200" i="23"/>
  <c r="AR200" i="23" s="1"/>
  <c r="AF175" i="23"/>
  <c r="AR175" i="23" s="1"/>
  <c r="AF162" i="23"/>
  <c r="AR162" i="23" s="1"/>
  <c r="AF149" i="23"/>
  <c r="AR149" i="23" s="1"/>
  <c r="AF136" i="23"/>
  <c r="AR136" i="23" s="1"/>
  <c r="AF111" i="23"/>
  <c r="AR111" i="23" s="1"/>
  <c r="AF98" i="23"/>
  <c r="AR98" i="23" s="1"/>
  <c r="AF85" i="23"/>
  <c r="AR85" i="23" s="1"/>
  <c r="AF72" i="23"/>
  <c r="AR72" i="23" s="1"/>
  <c r="AF47" i="23"/>
  <c r="AR47" i="23" s="1"/>
  <c r="AF34" i="23"/>
  <c r="AR34" i="23" s="1"/>
  <c r="AF21" i="23"/>
  <c r="AR21" i="23" s="1"/>
  <c r="AF8" i="23"/>
  <c r="AR8" i="23" s="1"/>
  <c r="AF684" i="23"/>
  <c r="AR684" i="23" s="1"/>
  <c r="AF616" i="23"/>
  <c r="AR616" i="23" s="1"/>
  <c r="AF561" i="23"/>
  <c r="AR561" i="23" s="1"/>
  <c r="AF510" i="23"/>
  <c r="AR510" i="23" s="1"/>
  <c r="AF459" i="23"/>
  <c r="AR459" i="23" s="1"/>
  <c r="AF356" i="23"/>
  <c r="AR356" i="23" s="1"/>
  <c r="AF305" i="23"/>
  <c r="AR305" i="23" s="1"/>
  <c r="AF254" i="23"/>
  <c r="AR254" i="23" s="1"/>
  <c r="AF210" i="23"/>
  <c r="AR210" i="23" s="1"/>
  <c r="AF197" i="23"/>
  <c r="AR197" i="23" s="1"/>
  <c r="AF184" i="23"/>
  <c r="AR184" i="23" s="1"/>
  <c r="AF159" i="23"/>
  <c r="AR159" i="23" s="1"/>
  <c r="AF146" i="23"/>
  <c r="AR146" i="23" s="1"/>
  <c r="AF133" i="23"/>
  <c r="AR133" i="23" s="1"/>
  <c r="AF120" i="23"/>
  <c r="AR120" i="23" s="1"/>
  <c r="AF95" i="23"/>
  <c r="AR95" i="23" s="1"/>
  <c r="AF82" i="23"/>
  <c r="AR82" i="23" s="1"/>
  <c r="AF69" i="23"/>
  <c r="AR69" i="23" s="1"/>
  <c r="AF56" i="23"/>
  <c r="AR56" i="23" s="1"/>
  <c r="AF31" i="23"/>
  <c r="AR31" i="23" s="1"/>
  <c r="AF18" i="23"/>
  <c r="AR18" i="23" s="1"/>
  <c r="Z207" i="28"/>
  <c r="V207" i="28"/>
  <c r="V210" i="28"/>
  <c r="V213" i="28"/>
  <c r="Z223" i="28"/>
  <c r="V223" i="28"/>
  <c r="V226" i="28"/>
  <c r="V229" i="28"/>
  <c r="Z239" i="28"/>
  <c r="V239" i="28"/>
  <c r="V242" i="28"/>
  <c r="V245" i="28"/>
  <c r="Z255" i="28"/>
  <c r="V255" i="28"/>
  <c r="V258" i="28"/>
  <c r="V261" i="28"/>
  <c r="Z271" i="28"/>
  <c r="V271" i="28"/>
  <c r="V274" i="28"/>
  <c r="V277" i="28"/>
  <c r="Z287" i="28"/>
  <c r="V287" i="28"/>
  <c r="V290" i="28"/>
  <c r="V293" i="28"/>
  <c r="Z303" i="28"/>
  <c r="V303" i="28"/>
  <c r="V306" i="28"/>
  <c r="V309" i="28"/>
  <c r="Z319" i="28"/>
  <c r="V319" i="28"/>
  <c r="V322" i="28"/>
  <c r="V325" i="28"/>
  <c r="Z335" i="28"/>
  <c r="V335" i="28"/>
  <c r="V338" i="28"/>
  <c r="V341" i="28"/>
  <c r="Z351" i="28"/>
  <c r="V351" i="28"/>
  <c r="Z357" i="28"/>
  <c r="V357" i="28"/>
  <c r="Z365" i="28"/>
  <c r="V365" i="28"/>
  <c r="Z373" i="28"/>
  <c r="V373" i="28"/>
  <c r="Z381" i="28"/>
  <c r="V381" i="28"/>
  <c r="Z389" i="28"/>
  <c r="V389" i="28"/>
  <c r="Z397" i="28"/>
  <c r="V397" i="28"/>
  <c r="Z405" i="28"/>
  <c r="V405" i="28"/>
  <c r="Z413" i="28"/>
  <c r="V413" i="28"/>
  <c r="Z421" i="28"/>
  <c r="V421" i="28"/>
  <c r="Z429" i="28"/>
  <c r="V429" i="28"/>
  <c r="Z437" i="28"/>
  <c r="V437" i="28"/>
  <c r="Z445" i="28"/>
  <c r="V445" i="28"/>
  <c r="Z453" i="28"/>
  <c r="V453" i="28"/>
  <c r="Z461" i="28"/>
  <c r="V461" i="28"/>
  <c r="Z469" i="28"/>
  <c r="V469" i="28"/>
  <c r="Z477" i="28"/>
  <c r="V477" i="28"/>
  <c r="Z485" i="28"/>
  <c r="V485" i="28"/>
  <c r="Z493" i="28"/>
  <c r="V493" i="28"/>
  <c r="Z501" i="28"/>
  <c r="V501" i="28"/>
  <c r="Z509" i="28"/>
  <c r="V509" i="28"/>
  <c r="Z517" i="28"/>
  <c r="V517" i="28"/>
  <c r="Z525" i="28"/>
  <c r="V525" i="28"/>
  <c r="Z533" i="28"/>
  <c r="V533" i="28"/>
  <c r="Z541" i="28"/>
  <c r="V541" i="28"/>
  <c r="Z549" i="28"/>
  <c r="V549" i="28"/>
  <c r="Z557" i="28"/>
  <c r="V557" i="28"/>
  <c r="Z565" i="28"/>
  <c r="V565" i="28"/>
  <c r="Z574" i="28"/>
  <c r="V574" i="28"/>
  <c r="Z578" i="28"/>
  <c r="V578" i="28"/>
  <c r="AF53" i="23"/>
  <c r="AR53" i="23" s="1"/>
  <c r="AF104" i="23"/>
  <c r="AR104" i="23" s="1"/>
  <c r="AF207" i="23"/>
  <c r="AR207" i="23" s="1"/>
  <c r="AF395" i="23"/>
  <c r="AR395" i="23" s="1"/>
  <c r="AF600" i="23"/>
  <c r="AR600" i="23" s="1"/>
  <c r="Z203" i="28"/>
  <c r="V203" i="28"/>
  <c r="Z219" i="28"/>
  <c r="V219" i="28"/>
  <c r="Z235" i="28"/>
  <c r="V235" i="28"/>
  <c r="Z251" i="28"/>
  <c r="V251" i="28"/>
  <c r="Z267" i="28"/>
  <c r="V267" i="28"/>
  <c r="Z283" i="28"/>
  <c r="V283" i="28"/>
  <c r="Z299" i="28"/>
  <c r="V299" i="28"/>
  <c r="Z315" i="28"/>
  <c r="V315" i="28"/>
  <c r="Z331" i="28"/>
  <c r="V331" i="28"/>
  <c r="Z347" i="28"/>
  <c r="V347" i="28"/>
  <c r="Z359" i="28"/>
  <c r="V359" i="28"/>
  <c r="Z367" i="28"/>
  <c r="V367" i="28"/>
  <c r="Z375" i="28"/>
  <c r="V375" i="28"/>
  <c r="Z383" i="28"/>
  <c r="V383" i="28"/>
  <c r="Z391" i="28"/>
  <c r="V391" i="28"/>
  <c r="Z399" i="28"/>
  <c r="V399" i="28"/>
  <c r="Z407" i="28"/>
  <c r="V407" i="28"/>
  <c r="Z415" i="28"/>
  <c r="V415" i="28"/>
  <c r="Z423" i="28"/>
  <c r="V423" i="28"/>
  <c r="Z431" i="28"/>
  <c r="V431" i="28"/>
  <c r="Z439" i="28"/>
  <c r="V439" i="28"/>
  <c r="Z447" i="28"/>
  <c r="V447" i="28"/>
  <c r="Z455" i="28"/>
  <c r="V455" i="28"/>
  <c r="Z463" i="28"/>
  <c r="V463" i="28"/>
  <c r="Z471" i="28"/>
  <c r="V471" i="28"/>
  <c r="Z479" i="28"/>
  <c r="V479" i="28"/>
  <c r="Z487" i="28"/>
  <c r="V487" i="28"/>
  <c r="Z495" i="28"/>
  <c r="V495" i="28"/>
  <c r="Z503" i="28"/>
  <c r="V503" i="28"/>
  <c r="Z511" i="28"/>
  <c r="V511" i="28"/>
  <c r="Z519" i="28"/>
  <c r="V519" i="28"/>
  <c r="Z527" i="28"/>
  <c r="V527" i="28"/>
  <c r="Z535" i="28"/>
  <c r="V535" i="28"/>
  <c r="Z543" i="28"/>
  <c r="V543" i="28"/>
  <c r="Z551" i="28"/>
  <c r="V551" i="28"/>
  <c r="Z559" i="28"/>
  <c r="V559" i="28"/>
  <c r="Z567" i="28"/>
  <c r="V567" i="28"/>
  <c r="Z573" i="28"/>
  <c r="V573" i="28"/>
  <c r="Z577" i="28"/>
  <c r="V577" i="28"/>
  <c r="Z581" i="28"/>
  <c r="V581" i="28"/>
  <c r="Z199" i="28"/>
  <c r="V199" i="28"/>
  <c r="V202" i="28"/>
  <c r="V205" i="28"/>
  <c r="Z215" i="28"/>
  <c r="V215" i="28"/>
  <c r="V218" i="28"/>
  <c r="V221" i="28"/>
  <c r="Z231" i="28"/>
  <c r="V231" i="28"/>
  <c r="V234" i="28"/>
  <c r="V237" i="28"/>
  <c r="Z247" i="28"/>
  <c r="V247" i="28"/>
  <c r="V250" i="28"/>
  <c r="V253" i="28"/>
  <c r="Z263" i="28"/>
  <c r="V263" i="28"/>
  <c r="V266" i="28"/>
  <c r="V269" i="28"/>
  <c r="Z279" i="28"/>
  <c r="V279" i="28"/>
  <c r="V282" i="28"/>
  <c r="V285" i="28"/>
  <c r="Z295" i="28"/>
  <c r="V295" i="28"/>
  <c r="V298" i="28"/>
  <c r="V301" i="28"/>
  <c r="Z311" i="28"/>
  <c r="V311" i="28"/>
  <c r="V314" i="28"/>
  <c r="V317" i="28"/>
  <c r="Z327" i="28"/>
  <c r="V327" i="28"/>
  <c r="V330" i="28"/>
  <c r="V333" i="28"/>
  <c r="Z343" i="28"/>
  <c r="V343" i="28"/>
  <c r="V346" i="28"/>
  <c r="V349" i="28"/>
  <c r="Z361" i="28"/>
  <c r="V361" i="28"/>
  <c r="Z369" i="28"/>
  <c r="V369" i="28"/>
  <c r="Z377" i="28"/>
  <c r="V377" i="28"/>
  <c r="Z385" i="28"/>
  <c r="V385" i="28"/>
  <c r="Z393" i="28"/>
  <c r="V393" i="28"/>
  <c r="Z401" i="28"/>
  <c r="V401" i="28"/>
  <c r="Z409" i="28"/>
  <c r="V409" i="28"/>
  <c r="Z417" i="28"/>
  <c r="V417" i="28"/>
  <c r="Z425" i="28"/>
  <c r="V425" i="28"/>
  <c r="Z433" i="28"/>
  <c r="V433" i="28"/>
  <c r="Z441" i="28"/>
  <c r="V441" i="28"/>
  <c r="Z449" i="28"/>
  <c r="V449" i="28"/>
  <c r="Z457" i="28"/>
  <c r="V457" i="28"/>
  <c r="Z465" i="28"/>
  <c r="V465" i="28"/>
  <c r="Z473" i="28"/>
  <c r="V473" i="28"/>
  <c r="Z481" i="28"/>
  <c r="V481" i="28"/>
  <c r="Z489" i="28"/>
  <c r="V489" i="28"/>
  <c r="Z497" i="28"/>
  <c r="V497" i="28"/>
  <c r="Z505" i="28"/>
  <c r="V505" i="28"/>
  <c r="Z513" i="28"/>
  <c r="V513" i="28"/>
  <c r="Z521" i="28"/>
  <c r="V521" i="28"/>
  <c r="Z529" i="28"/>
  <c r="V529" i="28"/>
  <c r="Z537" i="28"/>
  <c r="V537" i="28"/>
  <c r="Z545" i="28"/>
  <c r="V545" i="28"/>
  <c r="Z553" i="28"/>
  <c r="V553" i="28"/>
  <c r="Z561" i="28"/>
  <c r="V561" i="28"/>
  <c r="Z569" i="28"/>
  <c r="V569" i="28"/>
  <c r="Z572" i="28"/>
  <c r="V572" i="28"/>
  <c r="Z576" i="28"/>
  <c r="V576" i="28"/>
  <c r="Z580" i="28"/>
  <c r="V580" i="28"/>
  <c r="AF79" i="23"/>
  <c r="AR79" i="23" s="1"/>
  <c r="AF130" i="23"/>
  <c r="AR130" i="23" s="1"/>
  <c r="AF181" i="23"/>
  <c r="AR181" i="23" s="1"/>
  <c r="AF292" i="23"/>
  <c r="AR292" i="23" s="1"/>
  <c r="AF497" i="23"/>
  <c r="AR497" i="23" s="1"/>
  <c r="V582" i="28"/>
  <c r="V583" i="28"/>
  <c r="V584" i="28"/>
  <c r="V585" i="28"/>
  <c r="V586" i="28"/>
  <c r="V587" i="28"/>
  <c r="V588" i="28"/>
  <c r="V589" i="28"/>
  <c r="V590" i="28"/>
  <c r="V591" i="28"/>
  <c r="V592" i="28"/>
  <c r="V593" i="28"/>
  <c r="V594" i="28"/>
  <c r="V595" i="28"/>
  <c r="V596" i="28"/>
  <c r="V597" i="28"/>
  <c r="V598" i="28"/>
  <c r="V599" i="28"/>
  <c r="V600" i="28"/>
  <c r="V601" i="28"/>
  <c r="V602" i="28"/>
  <c r="V603" i="28"/>
  <c r="V604" i="28"/>
  <c r="V605" i="28"/>
  <c r="V606" i="28"/>
  <c r="V607" i="28"/>
  <c r="V608" i="28"/>
  <c r="V609" i="28"/>
  <c r="V610" i="28"/>
  <c r="V611" i="28"/>
  <c r="V612" i="28"/>
  <c r="V613" i="28"/>
  <c r="V614" i="28"/>
  <c r="V615" i="28"/>
  <c r="V616" i="28"/>
  <c r="V617" i="28"/>
  <c r="V618" i="28"/>
  <c r="V619" i="28"/>
  <c r="V620" i="28"/>
  <c r="V621" i="28"/>
  <c r="V622" i="28"/>
  <c r="V623" i="28"/>
  <c r="V624" i="28"/>
  <c r="V625" i="28"/>
  <c r="V626" i="28"/>
  <c r="V627" i="28"/>
  <c r="V628" i="28"/>
  <c r="V629" i="28"/>
  <c r="V630" i="28"/>
  <c r="V631" i="28"/>
  <c r="V632" i="28"/>
  <c r="V633" i="28"/>
  <c r="V634" i="28"/>
  <c r="V635" i="28"/>
  <c r="V636" i="28"/>
  <c r="V637" i="28"/>
  <c r="V638" i="28"/>
  <c r="V639" i="28"/>
  <c r="V640" i="28"/>
  <c r="V641" i="28"/>
  <c r="V642" i="28"/>
  <c r="V643" i="28"/>
  <c r="V644" i="28"/>
  <c r="V645" i="28"/>
  <c r="V646" i="28"/>
  <c r="V647" i="28"/>
  <c r="V648" i="28"/>
  <c r="V649" i="28"/>
  <c r="V650" i="28"/>
  <c r="V651" i="28"/>
  <c r="V652" i="28"/>
  <c r="V653" i="28"/>
  <c r="V654" i="28"/>
  <c r="V655" i="28"/>
  <c r="V656" i="28"/>
  <c r="V657" i="28"/>
  <c r="V658" i="28"/>
  <c r="V659" i="28"/>
  <c r="V660" i="28"/>
  <c r="V661" i="28"/>
  <c r="V662" i="28"/>
  <c r="V663" i="28"/>
  <c r="V664" i="28"/>
  <c r="V665" i="28"/>
  <c r="V666" i="28"/>
  <c r="V667" i="28"/>
  <c r="V668" i="28"/>
  <c r="V669" i="28"/>
  <c r="V670" i="28"/>
  <c r="V671" i="28"/>
  <c r="V672" i="28"/>
  <c r="V673" i="28"/>
  <c r="V674" i="28"/>
  <c r="V675" i="28"/>
  <c r="V676" i="28"/>
  <c r="V677" i="28"/>
  <c r="V678" i="28"/>
  <c r="V679" i="28"/>
  <c r="V680" i="28"/>
  <c r="V681" i="28"/>
  <c r="AE18" i="28" l="1"/>
  <c r="K9" i="6"/>
  <c r="N8" i="6"/>
  <c r="AI146" i="23"/>
  <c r="AJ146" i="23"/>
  <c r="AJ111" i="23"/>
  <c r="AI111" i="23"/>
  <c r="AJ369" i="23"/>
  <c r="AI369" i="23"/>
  <c r="AI114" i="23"/>
  <c r="AJ114" i="23"/>
  <c r="AI12" i="23"/>
  <c r="AJ12" i="23"/>
  <c r="AI76" i="23"/>
  <c r="AJ76" i="23"/>
  <c r="AI108" i="23"/>
  <c r="AJ108" i="23"/>
  <c r="AI156" i="23"/>
  <c r="AJ156" i="23"/>
  <c r="AI257" i="23"/>
  <c r="AJ257" i="23"/>
  <c r="AI449" i="23"/>
  <c r="AJ449" i="23"/>
  <c r="AJ712" i="23"/>
  <c r="AI712" i="23"/>
  <c r="AJ39" i="23"/>
  <c r="AI39" i="23"/>
  <c r="AJ103" i="23"/>
  <c r="AI103" i="23"/>
  <c r="AJ135" i="23"/>
  <c r="AI135" i="23"/>
  <c r="AI199" i="23"/>
  <c r="AJ199" i="23"/>
  <c r="AI350" i="23"/>
  <c r="AJ350" i="23"/>
  <c r="AI608" i="23"/>
  <c r="AJ608" i="23"/>
  <c r="AJ14" i="23"/>
  <c r="AI14" i="23"/>
  <c r="AJ78" i="23"/>
  <c r="AI78" i="23"/>
  <c r="AJ126" i="23"/>
  <c r="AI126" i="23"/>
  <c r="AJ174" i="23"/>
  <c r="AI174" i="23"/>
  <c r="AJ238" i="23"/>
  <c r="AI238" i="23"/>
  <c r="AJ430" i="23"/>
  <c r="AI430" i="23"/>
  <c r="AI612" i="23"/>
  <c r="AJ612" i="23"/>
  <c r="AI245" i="23"/>
  <c r="AJ245" i="23"/>
  <c r="AI293" i="23"/>
  <c r="AJ293" i="23"/>
  <c r="AI357" i="23"/>
  <c r="AJ357" i="23"/>
  <c r="AI405" i="23"/>
  <c r="AJ405" i="23"/>
  <c r="AI453" i="23"/>
  <c r="AJ453" i="23"/>
  <c r="AI501" i="23"/>
  <c r="AJ501" i="23"/>
  <c r="AI565" i="23"/>
  <c r="AJ565" i="23"/>
  <c r="AI613" i="23"/>
  <c r="AJ613" i="23"/>
  <c r="AI680" i="23"/>
  <c r="AJ680" i="23"/>
  <c r="AI762" i="23"/>
  <c r="AJ762" i="23"/>
  <c r="AJ259" i="23"/>
  <c r="AI259" i="23"/>
  <c r="AJ323" i="23"/>
  <c r="AI323" i="23"/>
  <c r="AJ371" i="23"/>
  <c r="AI371" i="23"/>
  <c r="AJ435" i="23"/>
  <c r="AI435" i="23"/>
  <c r="AI499" i="23"/>
  <c r="AJ499" i="23"/>
  <c r="AI531" i="23"/>
  <c r="AJ531" i="23"/>
  <c r="AI598" i="23"/>
  <c r="AJ598" i="23"/>
  <c r="AI646" i="23"/>
  <c r="AJ646" i="23"/>
  <c r="AI702" i="23"/>
  <c r="AJ702" i="23"/>
  <c r="AI240" i="23"/>
  <c r="AJ240" i="23"/>
  <c r="AI272" i="23"/>
  <c r="AJ272" i="23"/>
  <c r="AI336" i="23"/>
  <c r="AJ336" i="23"/>
  <c r="AI400" i="23"/>
  <c r="AJ400" i="23"/>
  <c r="AI432" i="23"/>
  <c r="AJ432" i="23"/>
  <c r="AI496" i="23"/>
  <c r="AJ496" i="23"/>
  <c r="AI528" i="23"/>
  <c r="AJ528" i="23"/>
  <c r="AI576" i="23"/>
  <c r="AJ576" i="23"/>
  <c r="AJ611" i="23"/>
  <c r="AI611" i="23"/>
  <c r="AI659" i="23"/>
  <c r="AJ659" i="23"/>
  <c r="AI726" i="23"/>
  <c r="AJ726" i="23"/>
  <c r="AJ733" i="23"/>
  <c r="AI733" i="23"/>
  <c r="AJ679" i="23"/>
  <c r="AI679" i="23"/>
  <c r="AI727" i="23"/>
  <c r="AJ727" i="23"/>
  <c r="AI759" i="23"/>
  <c r="AJ759" i="23"/>
  <c r="R6" i="19"/>
  <c r="S6" i="28"/>
  <c r="AJ497" i="23"/>
  <c r="AI497" i="23"/>
  <c r="AI31" i="23"/>
  <c r="AJ31" i="23"/>
  <c r="AI95" i="23"/>
  <c r="AJ95" i="23"/>
  <c r="AI159" i="23"/>
  <c r="AJ159" i="23"/>
  <c r="AI254" i="23"/>
  <c r="AJ254" i="23"/>
  <c r="AI510" i="23"/>
  <c r="AJ510" i="23"/>
  <c r="AJ8" i="23"/>
  <c r="AI8" i="23"/>
  <c r="AI72" i="23"/>
  <c r="AJ72" i="23"/>
  <c r="AI136" i="23"/>
  <c r="AJ136" i="23"/>
  <c r="AI200" i="23"/>
  <c r="AJ200" i="23"/>
  <c r="AI420" i="23"/>
  <c r="AJ420" i="23"/>
  <c r="AJ705" i="23"/>
  <c r="AI705" i="23"/>
  <c r="AI63" i="23"/>
  <c r="AJ63" i="23"/>
  <c r="AI127" i="23"/>
  <c r="AJ127" i="23"/>
  <c r="AJ191" i="23"/>
  <c r="AI191" i="23"/>
  <c r="AJ433" i="23"/>
  <c r="AI433" i="23"/>
  <c r="AJ736" i="23"/>
  <c r="AI736" i="23"/>
  <c r="AJ19" i="23"/>
  <c r="AI19" i="23"/>
  <c r="AJ35" i="23"/>
  <c r="AI35" i="23"/>
  <c r="AJ51" i="23"/>
  <c r="AI51" i="23"/>
  <c r="AJ67" i="23"/>
  <c r="AI67" i="23"/>
  <c r="AJ83" i="23"/>
  <c r="AI83" i="23"/>
  <c r="AJ99" i="23"/>
  <c r="AI99" i="23"/>
  <c r="AJ115" i="23"/>
  <c r="AI115" i="23"/>
  <c r="AJ131" i="23"/>
  <c r="AI131" i="23"/>
  <c r="AJ147" i="23"/>
  <c r="AI147" i="23"/>
  <c r="AI163" i="23"/>
  <c r="AJ163" i="23"/>
  <c r="AI179" i="23"/>
  <c r="AJ179" i="23"/>
  <c r="AI195" i="23"/>
  <c r="AJ195" i="23"/>
  <c r="AI211" i="23"/>
  <c r="AJ211" i="23"/>
  <c r="AJ270" i="23"/>
  <c r="AI270" i="23"/>
  <c r="AJ334" i="23"/>
  <c r="AI334" i="23"/>
  <c r="AJ398" i="23"/>
  <c r="AI398" i="23"/>
  <c r="AJ462" i="23"/>
  <c r="AI462" i="23"/>
  <c r="AJ526" i="23"/>
  <c r="AI526" i="23"/>
  <c r="AJ589" i="23"/>
  <c r="AI589" i="23"/>
  <c r="AI652" i="23"/>
  <c r="AJ652" i="23"/>
  <c r="AI744" i="23"/>
  <c r="AJ744" i="23"/>
  <c r="AJ10" i="23"/>
  <c r="AI10" i="23"/>
  <c r="AI26" i="23"/>
  <c r="AJ26" i="23"/>
  <c r="AI42" i="23"/>
  <c r="AJ42" i="23"/>
  <c r="AI58" i="23"/>
  <c r="AJ58" i="23"/>
  <c r="AI74" i="23"/>
  <c r="AJ74" i="23"/>
  <c r="AI90" i="23"/>
  <c r="AJ90" i="23"/>
  <c r="AI106" i="23"/>
  <c r="AJ106" i="23"/>
  <c r="AI122" i="23"/>
  <c r="AJ122" i="23"/>
  <c r="AI138" i="23"/>
  <c r="AJ138" i="23"/>
  <c r="AI154" i="23"/>
  <c r="AJ154" i="23"/>
  <c r="AI170" i="23"/>
  <c r="AJ170" i="23"/>
  <c r="AI186" i="23"/>
  <c r="AJ186" i="23"/>
  <c r="AI202" i="23"/>
  <c r="AJ202" i="23"/>
  <c r="AI235" i="23"/>
  <c r="AJ235" i="23"/>
  <c r="AI299" i="23"/>
  <c r="AJ299" i="23"/>
  <c r="AI363" i="23"/>
  <c r="AJ363" i="23"/>
  <c r="AI427" i="23"/>
  <c r="AJ427" i="23"/>
  <c r="AI491" i="23"/>
  <c r="AJ491" i="23"/>
  <c r="AI555" i="23"/>
  <c r="AJ555" i="23"/>
  <c r="AI624" i="23"/>
  <c r="AJ624" i="23"/>
  <c r="AI694" i="23"/>
  <c r="AJ694" i="23"/>
  <c r="AI5" i="23"/>
  <c r="AJ5" i="23"/>
  <c r="AJ17" i="23"/>
  <c r="AI17" i="23"/>
  <c r="AI33" i="23"/>
  <c r="AJ33" i="23"/>
  <c r="AJ49" i="23"/>
  <c r="AI49" i="23"/>
  <c r="AI65" i="23"/>
  <c r="AJ65" i="23"/>
  <c r="AJ81" i="23"/>
  <c r="AI81" i="23"/>
  <c r="AI97" i="23"/>
  <c r="AJ97" i="23"/>
  <c r="AJ113" i="23"/>
  <c r="AI113" i="23"/>
  <c r="AI129" i="23"/>
  <c r="AJ129" i="23"/>
  <c r="AI145" i="23"/>
  <c r="AJ145" i="23"/>
  <c r="AI161" i="23"/>
  <c r="AJ161" i="23"/>
  <c r="AI177" i="23"/>
  <c r="AJ177" i="23"/>
  <c r="AI193" i="23"/>
  <c r="AJ193" i="23"/>
  <c r="AI209" i="23"/>
  <c r="AJ209" i="23"/>
  <c r="AI251" i="23"/>
  <c r="AJ251" i="23"/>
  <c r="AI315" i="23"/>
  <c r="AJ315" i="23"/>
  <c r="AI379" i="23"/>
  <c r="AJ379" i="23"/>
  <c r="AI443" i="23"/>
  <c r="AJ443" i="23"/>
  <c r="AI507" i="23"/>
  <c r="AJ507" i="23"/>
  <c r="AI571" i="23"/>
  <c r="AJ571" i="23"/>
  <c r="AI628" i="23"/>
  <c r="AJ628" i="23"/>
  <c r="AI700" i="23"/>
  <c r="AJ700" i="23"/>
  <c r="AI216" i="23"/>
  <c r="AJ216" i="23"/>
  <c r="AI232" i="23"/>
  <c r="AJ232" i="23"/>
  <c r="AI248" i="23"/>
  <c r="AJ248" i="23"/>
  <c r="AI264" i="23"/>
  <c r="AJ264" i="23"/>
  <c r="AI280" i="23"/>
  <c r="AJ280" i="23"/>
  <c r="AI296" i="23"/>
  <c r="AJ296" i="23"/>
  <c r="AI312" i="23"/>
  <c r="AJ312" i="23"/>
  <c r="AI328" i="23"/>
  <c r="AJ328" i="23"/>
  <c r="AI344" i="23"/>
  <c r="AJ344" i="23"/>
  <c r="AI360" i="23"/>
  <c r="AJ360" i="23"/>
  <c r="AI376" i="23"/>
  <c r="AJ376" i="23"/>
  <c r="AI392" i="23"/>
  <c r="AJ392" i="23"/>
  <c r="AI408" i="23"/>
  <c r="AJ408" i="23"/>
  <c r="AI424" i="23"/>
  <c r="AJ424" i="23"/>
  <c r="AI440" i="23"/>
  <c r="AJ440" i="23"/>
  <c r="AI456" i="23"/>
  <c r="AJ456" i="23"/>
  <c r="AI472" i="23"/>
  <c r="AJ472" i="23"/>
  <c r="AI488" i="23"/>
  <c r="AJ488" i="23"/>
  <c r="AI504" i="23"/>
  <c r="AJ504" i="23"/>
  <c r="AI520" i="23"/>
  <c r="AJ520" i="23"/>
  <c r="AI536" i="23"/>
  <c r="AJ536" i="23"/>
  <c r="AI552" i="23"/>
  <c r="AJ552" i="23"/>
  <c r="AI568" i="23"/>
  <c r="AJ568" i="23"/>
  <c r="AJ587" i="23"/>
  <c r="AI587" i="23"/>
  <c r="AJ601" i="23"/>
  <c r="AI601" i="23"/>
  <c r="AJ617" i="23"/>
  <c r="AI617" i="23"/>
  <c r="AJ633" i="23"/>
  <c r="AI633" i="23"/>
  <c r="AJ649" i="23"/>
  <c r="AI649" i="23"/>
  <c r="AJ665" i="23"/>
  <c r="AI665" i="23"/>
  <c r="AI685" i="23"/>
  <c r="AJ685" i="23"/>
  <c r="AI706" i="23"/>
  <c r="AJ706" i="23"/>
  <c r="AI738" i="23"/>
  <c r="AJ738" i="23"/>
  <c r="AI214" i="23"/>
  <c r="AJ214" i="23"/>
  <c r="AI230" i="23"/>
  <c r="AJ230" i="23"/>
  <c r="AI246" i="23"/>
  <c r="AJ246" i="23"/>
  <c r="AI262" i="23"/>
  <c r="AJ262" i="23"/>
  <c r="AI278" i="23"/>
  <c r="AJ278" i="23"/>
  <c r="AI294" i="23"/>
  <c r="AJ294" i="23"/>
  <c r="AI310" i="23"/>
  <c r="AJ310" i="23"/>
  <c r="AI326" i="23"/>
  <c r="AJ326" i="23"/>
  <c r="AI342" i="23"/>
  <c r="AJ342" i="23"/>
  <c r="AI358" i="23"/>
  <c r="AJ358" i="23"/>
  <c r="AI374" i="23"/>
  <c r="AJ374" i="23"/>
  <c r="AI390" i="23"/>
  <c r="AJ390" i="23"/>
  <c r="AI406" i="23"/>
  <c r="AJ406" i="23"/>
  <c r="AI422" i="23"/>
  <c r="AJ422" i="23"/>
  <c r="AI438" i="23"/>
  <c r="AJ438" i="23"/>
  <c r="AI454" i="23"/>
  <c r="AJ454" i="23"/>
  <c r="AI470" i="23"/>
  <c r="AJ470" i="23"/>
  <c r="AJ486" i="23"/>
  <c r="AI486" i="23"/>
  <c r="AI502" i="23"/>
  <c r="AJ502" i="23"/>
  <c r="AI518" i="23"/>
  <c r="AJ518" i="23"/>
  <c r="AI534" i="23"/>
  <c r="AJ534" i="23"/>
  <c r="AJ550" i="23"/>
  <c r="AI550" i="23"/>
  <c r="AI566" i="23"/>
  <c r="AJ566" i="23"/>
  <c r="AJ585" i="23"/>
  <c r="AI585" i="23"/>
  <c r="AI602" i="23"/>
  <c r="AJ602" i="23"/>
  <c r="AI618" i="23"/>
  <c r="AJ618" i="23"/>
  <c r="AI634" i="23"/>
  <c r="AJ634" i="23"/>
  <c r="AI650" i="23"/>
  <c r="AJ650" i="23"/>
  <c r="AI666" i="23"/>
  <c r="AJ666" i="23"/>
  <c r="AI686" i="23"/>
  <c r="AJ686" i="23"/>
  <c r="AI708" i="23"/>
  <c r="AJ708" i="23"/>
  <c r="AI740" i="23"/>
  <c r="AJ740" i="23"/>
  <c r="AI215" i="23"/>
  <c r="AJ215" i="23"/>
  <c r="AI231" i="23"/>
  <c r="AJ231" i="23"/>
  <c r="AJ247" i="23"/>
  <c r="AI247" i="23"/>
  <c r="AI263" i="23"/>
  <c r="AJ263" i="23"/>
  <c r="AI279" i="23"/>
  <c r="AJ279" i="23"/>
  <c r="AI295" i="23"/>
  <c r="AJ295" i="23"/>
  <c r="AJ311" i="23"/>
  <c r="AI311" i="23"/>
  <c r="AI327" i="23"/>
  <c r="AJ327" i="23"/>
  <c r="AI343" i="23"/>
  <c r="AJ343" i="23"/>
  <c r="AI359" i="23"/>
  <c r="AJ359" i="23"/>
  <c r="AJ375" i="23"/>
  <c r="AI375" i="23"/>
  <c r="AI391" i="23"/>
  <c r="AJ391" i="23"/>
  <c r="AI407" i="23"/>
  <c r="AJ407" i="23"/>
  <c r="AI423" i="23"/>
  <c r="AJ423" i="23"/>
  <c r="AJ439" i="23"/>
  <c r="AI439" i="23"/>
  <c r="AI455" i="23"/>
  <c r="AJ455" i="23"/>
  <c r="AI471" i="23"/>
  <c r="AJ471" i="23"/>
  <c r="AI487" i="23"/>
  <c r="AJ487" i="23"/>
  <c r="AI503" i="23"/>
  <c r="AJ503" i="23"/>
  <c r="AI519" i="23"/>
  <c r="AJ519" i="23"/>
  <c r="AJ535" i="23"/>
  <c r="AI535" i="23"/>
  <c r="AI551" i="23"/>
  <c r="AJ551" i="23"/>
  <c r="AI567" i="23"/>
  <c r="AJ567" i="23"/>
  <c r="AI580" i="23"/>
  <c r="AJ580" i="23"/>
  <c r="AI599" i="23"/>
  <c r="AJ599" i="23"/>
  <c r="AI615" i="23"/>
  <c r="AJ615" i="23"/>
  <c r="AJ631" i="23"/>
  <c r="AI631" i="23"/>
  <c r="AJ647" i="23"/>
  <c r="AI647" i="23"/>
  <c r="AJ663" i="23"/>
  <c r="AI663" i="23"/>
  <c r="AI682" i="23"/>
  <c r="AJ682" i="23"/>
  <c r="AI704" i="23"/>
  <c r="AJ704" i="23"/>
  <c r="AI734" i="23"/>
  <c r="AJ734" i="23"/>
  <c r="AJ768" i="23"/>
  <c r="AI768" i="23"/>
  <c r="AJ721" i="23"/>
  <c r="AI721" i="23"/>
  <c r="AJ737" i="23"/>
  <c r="AI737" i="23"/>
  <c r="AI753" i="23"/>
  <c r="AJ753" i="23"/>
  <c r="AI766" i="23"/>
  <c r="AJ766" i="23"/>
  <c r="AJ683" i="23"/>
  <c r="AI683" i="23"/>
  <c r="AJ699" i="23"/>
  <c r="AI699" i="23"/>
  <c r="AJ715" i="23"/>
  <c r="AI715" i="23"/>
  <c r="AJ731" i="23"/>
  <c r="AI731" i="23"/>
  <c r="AJ747" i="23"/>
  <c r="AI747" i="23"/>
  <c r="AJ763" i="23"/>
  <c r="AI763" i="23"/>
  <c r="AI40" i="23"/>
  <c r="AJ40" i="23"/>
  <c r="W10" i="28"/>
  <c r="G11" i="28"/>
  <c r="AI82" i="23"/>
  <c r="AJ82" i="23"/>
  <c r="AI459" i="23"/>
  <c r="AJ459" i="23"/>
  <c r="AI684" i="23"/>
  <c r="AJ684" i="23"/>
  <c r="AJ175" i="23"/>
  <c r="AI175" i="23"/>
  <c r="AI50" i="23"/>
  <c r="AJ50" i="23"/>
  <c r="AI382" i="23"/>
  <c r="AJ382" i="23"/>
  <c r="AI648" i="23"/>
  <c r="AJ648" i="23"/>
  <c r="AI44" i="23"/>
  <c r="AJ44" i="23"/>
  <c r="AI92" i="23"/>
  <c r="AJ92" i="23"/>
  <c r="AI140" i="23"/>
  <c r="AJ140" i="23"/>
  <c r="AI188" i="23"/>
  <c r="AJ188" i="23"/>
  <c r="AJ204" i="23"/>
  <c r="AI204" i="23"/>
  <c r="AI385" i="23"/>
  <c r="AJ385" i="23"/>
  <c r="AI577" i="23"/>
  <c r="AJ577" i="23"/>
  <c r="AJ6" i="23"/>
  <c r="AI6" i="23"/>
  <c r="AJ55" i="23"/>
  <c r="AI55" i="23"/>
  <c r="AJ71" i="23"/>
  <c r="AI71" i="23"/>
  <c r="AJ119" i="23"/>
  <c r="AI119" i="23"/>
  <c r="AI167" i="23"/>
  <c r="AJ167" i="23"/>
  <c r="AI183" i="23"/>
  <c r="AJ183" i="23"/>
  <c r="AI286" i="23"/>
  <c r="AJ286" i="23"/>
  <c r="AI478" i="23"/>
  <c r="AJ478" i="23"/>
  <c r="AI673" i="23"/>
  <c r="AJ673" i="23"/>
  <c r="AJ46" i="23"/>
  <c r="AI46" i="23"/>
  <c r="AJ94" i="23"/>
  <c r="AI94" i="23"/>
  <c r="AJ142" i="23"/>
  <c r="AI142" i="23"/>
  <c r="AJ190" i="23"/>
  <c r="AI190" i="23"/>
  <c r="AJ302" i="23"/>
  <c r="AI302" i="23"/>
  <c r="AJ366" i="23"/>
  <c r="AI366" i="23"/>
  <c r="AJ558" i="23"/>
  <c r="AI558" i="23"/>
  <c r="AI213" i="23"/>
  <c r="AJ213" i="23"/>
  <c r="AI229" i="23"/>
  <c r="AJ229" i="23"/>
  <c r="AI277" i="23"/>
  <c r="AJ277" i="23"/>
  <c r="AI325" i="23"/>
  <c r="AJ325" i="23"/>
  <c r="AI373" i="23"/>
  <c r="AJ373" i="23"/>
  <c r="AI421" i="23"/>
  <c r="AJ421" i="23"/>
  <c r="AI437" i="23"/>
  <c r="AJ437" i="23"/>
  <c r="AI485" i="23"/>
  <c r="AJ485" i="23"/>
  <c r="AI533" i="23"/>
  <c r="AJ533" i="23"/>
  <c r="AI549" i="23"/>
  <c r="AJ549" i="23"/>
  <c r="AI597" i="23"/>
  <c r="AJ597" i="23"/>
  <c r="AJ645" i="23"/>
  <c r="AI645" i="23"/>
  <c r="AJ661" i="23"/>
  <c r="AI661" i="23"/>
  <c r="AI730" i="23"/>
  <c r="AJ730" i="23"/>
  <c r="AJ243" i="23"/>
  <c r="AI243" i="23"/>
  <c r="AJ291" i="23"/>
  <c r="AI291" i="23"/>
  <c r="AJ339" i="23"/>
  <c r="AI339" i="23"/>
  <c r="AJ355" i="23"/>
  <c r="AI355" i="23"/>
  <c r="AJ403" i="23"/>
  <c r="AI403" i="23"/>
  <c r="AJ451" i="23"/>
  <c r="AI451" i="23"/>
  <c r="AJ467" i="23"/>
  <c r="AI467" i="23"/>
  <c r="AJ515" i="23"/>
  <c r="AI515" i="23"/>
  <c r="AJ563" i="23"/>
  <c r="AI563" i="23"/>
  <c r="AI579" i="23"/>
  <c r="AJ579" i="23"/>
  <c r="AI630" i="23"/>
  <c r="AJ630" i="23"/>
  <c r="AJ681" i="23"/>
  <c r="AI681" i="23"/>
  <c r="AI764" i="23"/>
  <c r="AJ764" i="23"/>
  <c r="AI256" i="23"/>
  <c r="AJ256" i="23"/>
  <c r="AI304" i="23"/>
  <c r="AJ304" i="23"/>
  <c r="AI320" i="23"/>
  <c r="AJ320" i="23"/>
  <c r="AI368" i="23"/>
  <c r="AJ368" i="23"/>
  <c r="AI416" i="23"/>
  <c r="AJ416" i="23"/>
  <c r="AI448" i="23"/>
  <c r="AJ448" i="23"/>
  <c r="AI480" i="23"/>
  <c r="AJ480" i="23"/>
  <c r="AI512" i="23"/>
  <c r="AJ512" i="23"/>
  <c r="AI544" i="23"/>
  <c r="AJ544" i="23"/>
  <c r="AI560" i="23"/>
  <c r="AJ560" i="23"/>
  <c r="AJ595" i="23"/>
  <c r="AI595" i="23"/>
  <c r="AI627" i="23"/>
  <c r="AJ627" i="23"/>
  <c r="AI643" i="23"/>
  <c r="AJ643" i="23"/>
  <c r="AJ677" i="23"/>
  <c r="AI677" i="23"/>
  <c r="AI698" i="23"/>
  <c r="AJ698" i="23"/>
  <c r="AI758" i="23"/>
  <c r="AJ758" i="23"/>
  <c r="AI717" i="23"/>
  <c r="AJ717" i="23"/>
  <c r="AJ749" i="23"/>
  <c r="AI749" i="23"/>
  <c r="AJ765" i="23"/>
  <c r="AI765" i="23"/>
  <c r="AJ711" i="23"/>
  <c r="AI711" i="23"/>
  <c r="AI743" i="23"/>
  <c r="AJ743" i="23"/>
  <c r="AJ143" i="23"/>
  <c r="AI143" i="23"/>
  <c r="AJ79" i="23"/>
  <c r="AI79" i="23"/>
  <c r="AJ207" i="23"/>
  <c r="AI207" i="23"/>
  <c r="AI292" i="23"/>
  <c r="AJ292" i="23"/>
  <c r="AI104" i="23"/>
  <c r="AJ104" i="23"/>
  <c r="AI56" i="23"/>
  <c r="AJ56" i="23"/>
  <c r="AI120" i="23"/>
  <c r="AJ120" i="23"/>
  <c r="AI184" i="23"/>
  <c r="AJ184" i="23"/>
  <c r="AJ305" i="23"/>
  <c r="AI305" i="23"/>
  <c r="AJ561" i="23"/>
  <c r="AI561" i="23"/>
  <c r="AI21" i="23"/>
  <c r="AJ21" i="23"/>
  <c r="AI85" i="23"/>
  <c r="AJ85" i="23"/>
  <c r="AI149" i="23"/>
  <c r="AJ149" i="23"/>
  <c r="AI267" i="23"/>
  <c r="AJ267" i="23"/>
  <c r="AJ523" i="23"/>
  <c r="AI523" i="23"/>
  <c r="AI24" i="23"/>
  <c r="AJ24" i="23"/>
  <c r="AI88" i="23"/>
  <c r="AJ88" i="23"/>
  <c r="AI152" i="23"/>
  <c r="AJ152" i="23"/>
  <c r="AI228" i="23"/>
  <c r="AJ228" i="23"/>
  <c r="AI484" i="23"/>
  <c r="AJ484" i="23"/>
  <c r="AJ3" i="23"/>
  <c r="AI3" i="23"/>
  <c r="AJ22" i="23"/>
  <c r="AI22" i="23"/>
  <c r="AJ38" i="23"/>
  <c r="AI38" i="23"/>
  <c r="AJ54" i="23"/>
  <c r="AI54" i="23"/>
  <c r="AJ70" i="23"/>
  <c r="AI70" i="23"/>
  <c r="AJ86" i="23"/>
  <c r="AI86" i="23"/>
  <c r="AJ102" i="23"/>
  <c r="AI102" i="23"/>
  <c r="AJ118" i="23"/>
  <c r="AI118" i="23"/>
  <c r="AJ134" i="23"/>
  <c r="AI134" i="23"/>
  <c r="AJ150" i="23"/>
  <c r="AI150" i="23"/>
  <c r="AJ166" i="23"/>
  <c r="AI166" i="23"/>
  <c r="AJ182" i="23"/>
  <c r="AI182" i="23"/>
  <c r="AJ198" i="23"/>
  <c r="AI198" i="23"/>
  <c r="AI219" i="23"/>
  <c r="AJ219" i="23"/>
  <c r="AJ283" i="23"/>
  <c r="AI283" i="23"/>
  <c r="AJ347" i="23"/>
  <c r="AI347" i="23"/>
  <c r="AJ411" i="23"/>
  <c r="AI411" i="23"/>
  <c r="AJ475" i="23"/>
  <c r="AI475" i="23"/>
  <c r="AI539" i="23"/>
  <c r="AJ539" i="23"/>
  <c r="AI604" i="23"/>
  <c r="AJ604" i="23"/>
  <c r="AI668" i="23"/>
  <c r="AJ668" i="23"/>
  <c r="AJ13" i="23"/>
  <c r="AI13" i="23"/>
  <c r="AJ29" i="23"/>
  <c r="AI29" i="23"/>
  <c r="AJ45" i="23"/>
  <c r="AI45" i="23"/>
  <c r="AJ61" i="23"/>
  <c r="AI61" i="23"/>
  <c r="AJ77" i="23"/>
  <c r="AI77" i="23"/>
  <c r="AJ93" i="23"/>
  <c r="AI93" i="23"/>
  <c r="AJ109" i="23"/>
  <c r="AI109" i="23"/>
  <c r="AJ125" i="23"/>
  <c r="AI125" i="23"/>
  <c r="AI141" i="23"/>
  <c r="AJ141" i="23"/>
  <c r="AI157" i="23"/>
  <c r="AJ157" i="23"/>
  <c r="AI173" i="23"/>
  <c r="AJ173" i="23"/>
  <c r="AJ189" i="23"/>
  <c r="AI189" i="23"/>
  <c r="AI205" i="23"/>
  <c r="AJ205" i="23"/>
  <c r="AI260" i="23"/>
  <c r="AJ260" i="23"/>
  <c r="AI324" i="23"/>
  <c r="AJ324" i="23"/>
  <c r="AI388" i="23"/>
  <c r="AJ388" i="23"/>
  <c r="AI452" i="23"/>
  <c r="AJ452" i="23"/>
  <c r="AI516" i="23"/>
  <c r="AJ516" i="23"/>
  <c r="AI581" i="23"/>
  <c r="AJ581" i="23"/>
  <c r="AI640" i="23"/>
  <c r="AJ640" i="23"/>
  <c r="AJ720" i="23"/>
  <c r="AI720" i="23"/>
  <c r="AI7" i="23"/>
  <c r="AJ7" i="23"/>
  <c r="AI20" i="23"/>
  <c r="AJ20" i="23"/>
  <c r="AJ36" i="23"/>
  <c r="AI36" i="23"/>
  <c r="AI52" i="23"/>
  <c r="AJ52" i="23"/>
  <c r="AJ68" i="23"/>
  <c r="AI68" i="23"/>
  <c r="AI84" i="23"/>
  <c r="AJ84" i="23"/>
  <c r="AJ100" i="23"/>
  <c r="AI100" i="23"/>
  <c r="AI116" i="23"/>
  <c r="AJ116" i="23"/>
  <c r="AJ132" i="23"/>
  <c r="AI132" i="23"/>
  <c r="AI148" i="23"/>
  <c r="AJ148" i="23"/>
  <c r="AJ164" i="23"/>
  <c r="AI164" i="23"/>
  <c r="AI180" i="23"/>
  <c r="AJ180" i="23"/>
  <c r="AI196" i="23"/>
  <c r="AJ196" i="23"/>
  <c r="AI212" i="23"/>
  <c r="AJ212" i="23"/>
  <c r="AI276" i="23"/>
  <c r="AJ276" i="23"/>
  <c r="AI340" i="23"/>
  <c r="AJ340" i="23"/>
  <c r="AI404" i="23"/>
  <c r="AJ404" i="23"/>
  <c r="AI468" i="23"/>
  <c r="AJ468" i="23"/>
  <c r="AI532" i="23"/>
  <c r="AJ532" i="23"/>
  <c r="AI583" i="23"/>
  <c r="AJ583" i="23"/>
  <c r="AI644" i="23"/>
  <c r="AJ644" i="23"/>
  <c r="AJ728" i="23"/>
  <c r="AI728" i="23"/>
  <c r="AJ223" i="23"/>
  <c r="AI223" i="23"/>
  <c r="AJ239" i="23"/>
  <c r="AI239" i="23"/>
  <c r="AI255" i="23"/>
  <c r="AJ255" i="23"/>
  <c r="AI271" i="23"/>
  <c r="AJ271" i="23"/>
  <c r="AI287" i="23"/>
  <c r="AJ287" i="23"/>
  <c r="AJ303" i="23"/>
  <c r="AI303" i="23"/>
  <c r="AI319" i="23"/>
  <c r="AJ319" i="23"/>
  <c r="AI335" i="23"/>
  <c r="AJ335" i="23"/>
  <c r="AI351" i="23"/>
  <c r="AJ351" i="23"/>
  <c r="AJ367" i="23"/>
  <c r="AI367" i="23"/>
  <c r="AI383" i="23"/>
  <c r="AJ383" i="23"/>
  <c r="AI399" i="23"/>
  <c r="AJ399" i="23"/>
  <c r="AI415" i="23"/>
  <c r="AJ415" i="23"/>
  <c r="AJ431" i="23"/>
  <c r="AI431" i="23"/>
  <c r="AI447" i="23"/>
  <c r="AJ447" i="23"/>
  <c r="AI463" i="23"/>
  <c r="AJ463" i="23"/>
  <c r="AI479" i="23"/>
  <c r="AJ479" i="23"/>
  <c r="AJ495" i="23"/>
  <c r="AI495" i="23"/>
  <c r="AI511" i="23"/>
  <c r="AJ511" i="23"/>
  <c r="AI527" i="23"/>
  <c r="AJ527" i="23"/>
  <c r="AI543" i="23"/>
  <c r="AJ543" i="23"/>
  <c r="AI559" i="23"/>
  <c r="AJ559" i="23"/>
  <c r="AJ575" i="23"/>
  <c r="AI575" i="23"/>
  <c r="AI590" i="23"/>
  <c r="AJ590" i="23"/>
  <c r="AJ605" i="23"/>
  <c r="AI605" i="23"/>
  <c r="AI621" i="23"/>
  <c r="AJ621" i="23"/>
  <c r="AI637" i="23"/>
  <c r="AJ637" i="23"/>
  <c r="AI653" i="23"/>
  <c r="AJ653" i="23"/>
  <c r="AI669" i="23"/>
  <c r="AJ669" i="23"/>
  <c r="AI690" i="23"/>
  <c r="AJ690" i="23"/>
  <c r="AI714" i="23"/>
  <c r="AJ714" i="23"/>
  <c r="AI746" i="23"/>
  <c r="AJ746" i="23"/>
  <c r="AJ217" i="23"/>
  <c r="AI217" i="23"/>
  <c r="AJ233" i="23"/>
  <c r="AI233" i="23"/>
  <c r="AI249" i="23"/>
  <c r="AJ249" i="23"/>
  <c r="AI265" i="23"/>
  <c r="AJ265" i="23"/>
  <c r="AI281" i="23"/>
  <c r="AJ281" i="23"/>
  <c r="AI297" i="23"/>
  <c r="AJ297" i="23"/>
  <c r="AI313" i="23"/>
  <c r="AJ313" i="23"/>
  <c r="AI329" i="23"/>
  <c r="AJ329" i="23"/>
  <c r="AI345" i="23"/>
  <c r="AJ345" i="23"/>
  <c r="AI361" i="23"/>
  <c r="AJ361" i="23"/>
  <c r="AI377" i="23"/>
  <c r="AJ377" i="23"/>
  <c r="AI393" i="23"/>
  <c r="AJ393" i="23"/>
  <c r="AI409" i="23"/>
  <c r="AJ409" i="23"/>
  <c r="AI425" i="23"/>
  <c r="AJ425" i="23"/>
  <c r="AI441" i="23"/>
  <c r="AJ441" i="23"/>
  <c r="AI457" i="23"/>
  <c r="AJ457" i="23"/>
  <c r="AI473" i="23"/>
  <c r="AJ473" i="23"/>
  <c r="AI489" i="23"/>
  <c r="AJ489" i="23"/>
  <c r="AI505" i="23"/>
  <c r="AJ505" i="23"/>
  <c r="AI521" i="23"/>
  <c r="AJ521" i="23"/>
  <c r="AI537" i="23"/>
  <c r="AJ537" i="23"/>
  <c r="AI553" i="23"/>
  <c r="AJ553" i="23"/>
  <c r="AI569" i="23"/>
  <c r="AJ569" i="23"/>
  <c r="AI591" i="23"/>
  <c r="AJ591" i="23"/>
  <c r="AI606" i="23"/>
  <c r="AJ606" i="23"/>
  <c r="AI622" i="23"/>
  <c r="AJ622" i="23"/>
  <c r="AI638" i="23"/>
  <c r="AJ638" i="23"/>
  <c r="AI654" i="23"/>
  <c r="AJ654" i="23"/>
  <c r="AI670" i="23"/>
  <c r="AJ670" i="23"/>
  <c r="AI692" i="23"/>
  <c r="AJ692" i="23"/>
  <c r="AI716" i="23"/>
  <c r="AJ716" i="23"/>
  <c r="AI748" i="23"/>
  <c r="AJ748" i="23"/>
  <c r="AI218" i="23"/>
  <c r="AJ218" i="23"/>
  <c r="AI234" i="23"/>
  <c r="AJ234" i="23"/>
  <c r="AI250" i="23"/>
  <c r="AJ250" i="23"/>
  <c r="AI266" i="23"/>
  <c r="AJ266" i="23"/>
  <c r="AI282" i="23"/>
  <c r="AJ282" i="23"/>
  <c r="AI298" i="23"/>
  <c r="AJ298" i="23"/>
  <c r="AI314" i="23"/>
  <c r="AJ314" i="23"/>
  <c r="AI330" i="23"/>
  <c r="AJ330" i="23"/>
  <c r="AI346" i="23"/>
  <c r="AJ346" i="23"/>
  <c r="AI362" i="23"/>
  <c r="AJ362" i="23"/>
  <c r="AI378" i="23"/>
  <c r="AJ378" i="23"/>
  <c r="AI394" i="23"/>
  <c r="AJ394" i="23"/>
  <c r="AI410" i="23"/>
  <c r="AJ410" i="23"/>
  <c r="AI426" i="23"/>
  <c r="AJ426" i="23"/>
  <c r="AI442" i="23"/>
  <c r="AJ442" i="23"/>
  <c r="AI458" i="23"/>
  <c r="AJ458" i="23"/>
  <c r="AI474" i="23"/>
  <c r="AJ474" i="23"/>
  <c r="AI490" i="23"/>
  <c r="AJ490" i="23"/>
  <c r="AI506" i="23"/>
  <c r="AJ506" i="23"/>
  <c r="AI522" i="23"/>
  <c r="AJ522" i="23"/>
  <c r="AI538" i="23"/>
  <c r="AJ538" i="23"/>
  <c r="AI554" i="23"/>
  <c r="AJ554" i="23"/>
  <c r="AI570" i="23"/>
  <c r="AJ570" i="23"/>
  <c r="AI582" i="23"/>
  <c r="AJ582" i="23"/>
  <c r="AJ603" i="23"/>
  <c r="AI603" i="23"/>
  <c r="AI619" i="23"/>
  <c r="AJ619" i="23"/>
  <c r="AI635" i="23"/>
  <c r="AJ635" i="23"/>
  <c r="AJ651" i="23"/>
  <c r="AI651" i="23"/>
  <c r="AI667" i="23"/>
  <c r="AJ667" i="23"/>
  <c r="AI688" i="23"/>
  <c r="AJ688" i="23"/>
  <c r="AI710" i="23"/>
  <c r="AJ710" i="23"/>
  <c r="AI742" i="23"/>
  <c r="AJ742" i="23"/>
  <c r="AJ709" i="23"/>
  <c r="AI709" i="23"/>
  <c r="AJ725" i="23"/>
  <c r="AI725" i="23"/>
  <c r="AI741" i="23"/>
  <c r="AJ741" i="23"/>
  <c r="AI757" i="23"/>
  <c r="AJ757" i="23"/>
  <c r="AJ671" i="23"/>
  <c r="AI671" i="23"/>
  <c r="AJ687" i="23"/>
  <c r="AI687" i="23"/>
  <c r="AI703" i="23"/>
  <c r="AJ703" i="23"/>
  <c r="AI719" i="23"/>
  <c r="AJ719" i="23"/>
  <c r="AI735" i="23"/>
  <c r="AJ735" i="23"/>
  <c r="AI751" i="23"/>
  <c r="AJ751" i="23"/>
  <c r="AI767" i="23"/>
  <c r="AJ767" i="23"/>
  <c r="AI130" i="23"/>
  <c r="AJ130" i="23"/>
  <c r="AI395" i="23"/>
  <c r="AJ395" i="23"/>
  <c r="AI18" i="23"/>
  <c r="AJ18" i="23"/>
  <c r="AI210" i="23"/>
  <c r="AJ210" i="23"/>
  <c r="AJ47" i="23"/>
  <c r="AI47" i="23"/>
  <c r="AJ632" i="23"/>
  <c r="AI632" i="23"/>
  <c r="AI178" i="23"/>
  <c r="AJ178" i="23"/>
  <c r="AI28" i="23"/>
  <c r="AJ28" i="23"/>
  <c r="AI60" i="23"/>
  <c r="AJ60" i="23"/>
  <c r="AI124" i="23"/>
  <c r="AJ124" i="23"/>
  <c r="AJ172" i="23"/>
  <c r="AI172" i="23"/>
  <c r="AI321" i="23"/>
  <c r="AJ321" i="23"/>
  <c r="AI513" i="23"/>
  <c r="AJ513" i="23"/>
  <c r="AI636" i="23"/>
  <c r="AJ636" i="23"/>
  <c r="AJ23" i="23"/>
  <c r="AI23" i="23"/>
  <c r="AJ87" i="23"/>
  <c r="AI87" i="23"/>
  <c r="AJ151" i="23"/>
  <c r="AI151" i="23"/>
  <c r="AI222" i="23"/>
  <c r="AJ222" i="23"/>
  <c r="AI414" i="23"/>
  <c r="AJ414" i="23"/>
  <c r="AI542" i="23"/>
  <c r="AJ542" i="23"/>
  <c r="AJ30" i="23"/>
  <c r="AI30" i="23"/>
  <c r="AJ62" i="23"/>
  <c r="AI62" i="23"/>
  <c r="AJ110" i="23"/>
  <c r="AI110" i="23"/>
  <c r="AJ158" i="23"/>
  <c r="AI158" i="23"/>
  <c r="AJ206" i="23"/>
  <c r="AI206" i="23"/>
  <c r="AJ494" i="23"/>
  <c r="AI494" i="23"/>
  <c r="AI678" i="23"/>
  <c r="AJ678" i="23"/>
  <c r="AI261" i="23"/>
  <c r="AJ261" i="23"/>
  <c r="AI309" i="23"/>
  <c r="AJ309" i="23"/>
  <c r="AI341" i="23"/>
  <c r="AJ341" i="23"/>
  <c r="AI389" i="23"/>
  <c r="AJ389" i="23"/>
  <c r="AI469" i="23"/>
  <c r="AJ469" i="23"/>
  <c r="AI517" i="23"/>
  <c r="AJ517" i="23"/>
  <c r="AJ584" i="23"/>
  <c r="AI584" i="23"/>
  <c r="AJ629" i="23"/>
  <c r="AI629" i="23"/>
  <c r="AI701" i="23"/>
  <c r="AJ701" i="23"/>
  <c r="AI227" i="23"/>
  <c r="AJ227" i="23"/>
  <c r="AJ275" i="23"/>
  <c r="AI275" i="23"/>
  <c r="AJ307" i="23"/>
  <c r="AI307" i="23"/>
  <c r="AJ387" i="23"/>
  <c r="AI387" i="23"/>
  <c r="AJ419" i="23"/>
  <c r="AI419" i="23"/>
  <c r="AJ483" i="23"/>
  <c r="AI483" i="23"/>
  <c r="AJ547" i="23"/>
  <c r="AI547" i="23"/>
  <c r="AI614" i="23"/>
  <c r="AJ614" i="23"/>
  <c r="AI662" i="23"/>
  <c r="AJ662" i="23"/>
  <c r="AI732" i="23"/>
  <c r="AJ732" i="23"/>
  <c r="AI224" i="23"/>
  <c r="AJ224" i="23"/>
  <c r="AI288" i="23"/>
  <c r="AJ288" i="23"/>
  <c r="AI352" i="23"/>
  <c r="AJ352" i="23"/>
  <c r="AI384" i="23"/>
  <c r="AJ384" i="23"/>
  <c r="AI464" i="23"/>
  <c r="AJ464" i="23"/>
  <c r="AI695" i="23"/>
  <c r="AJ695" i="23"/>
  <c r="AI181" i="23"/>
  <c r="AJ181" i="23"/>
  <c r="AI600" i="23"/>
  <c r="AJ600" i="23"/>
  <c r="AI53" i="23"/>
  <c r="AJ53" i="23"/>
  <c r="AI69" i="23"/>
  <c r="AJ69" i="23"/>
  <c r="AI133" i="23"/>
  <c r="AJ133" i="23"/>
  <c r="AI197" i="23"/>
  <c r="AJ197" i="23"/>
  <c r="AI356" i="23"/>
  <c r="AJ356" i="23"/>
  <c r="AJ616" i="23"/>
  <c r="AI616" i="23"/>
  <c r="AI34" i="23"/>
  <c r="AJ34" i="23"/>
  <c r="AI98" i="23"/>
  <c r="AJ98" i="23"/>
  <c r="AI162" i="23"/>
  <c r="AJ162" i="23"/>
  <c r="AI318" i="23"/>
  <c r="AJ318" i="23"/>
  <c r="AI574" i="23"/>
  <c r="AJ574" i="23"/>
  <c r="AI37" i="23"/>
  <c r="AJ37" i="23"/>
  <c r="AI101" i="23"/>
  <c r="AJ101" i="23"/>
  <c r="AI165" i="23"/>
  <c r="AJ165" i="23"/>
  <c r="AI331" i="23"/>
  <c r="AJ331" i="23"/>
  <c r="AI586" i="23"/>
  <c r="AJ586" i="23"/>
  <c r="AI9" i="23"/>
  <c r="AJ9" i="23"/>
  <c r="AI25" i="23"/>
  <c r="AJ25" i="23"/>
  <c r="AI41" i="23"/>
  <c r="AJ41" i="23"/>
  <c r="AI57" i="23"/>
  <c r="AJ57" i="23"/>
  <c r="AI73" i="23"/>
  <c r="AJ73" i="23"/>
  <c r="AI89" i="23"/>
  <c r="AJ89" i="23"/>
  <c r="AI105" i="23"/>
  <c r="AJ105" i="23"/>
  <c r="AI121" i="23"/>
  <c r="AJ121" i="23"/>
  <c r="AJ137" i="23"/>
  <c r="AI137" i="23"/>
  <c r="AJ153" i="23"/>
  <c r="AI153" i="23"/>
  <c r="AJ169" i="23"/>
  <c r="AI169" i="23"/>
  <c r="AJ185" i="23"/>
  <c r="AI185" i="23"/>
  <c r="AJ201" i="23"/>
  <c r="AI201" i="23"/>
  <c r="AI244" i="23"/>
  <c r="AJ244" i="23"/>
  <c r="AI308" i="23"/>
  <c r="AJ308" i="23"/>
  <c r="AI372" i="23"/>
  <c r="AJ372" i="23"/>
  <c r="AI436" i="23"/>
  <c r="AJ436" i="23"/>
  <c r="AI500" i="23"/>
  <c r="AJ500" i="23"/>
  <c r="AI564" i="23"/>
  <c r="AJ564" i="23"/>
  <c r="AJ620" i="23"/>
  <c r="AI620" i="23"/>
  <c r="AJ689" i="23"/>
  <c r="AI689" i="23"/>
  <c r="AI4" i="23"/>
  <c r="AJ4" i="23"/>
  <c r="AI16" i="23"/>
  <c r="AJ16" i="23"/>
  <c r="AI32" i="23"/>
  <c r="AJ32" i="23"/>
  <c r="AI48" i="23"/>
  <c r="AJ48" i="23"/>
  <c r="AI64" i="23"/>
  <c r="AJ64" i="23"/>
  <c r="AI80" i="23"/>
  <c r="AJ80" i="23"/>
  <c r="AI96" i="23"/>
  <c r="AJ96" i="23"/>
  <c r="AI112" i="23"/>
  <c r="AJ112" i="23"/>
  <c r="AI128" i="23"/>
  <c r="AJ128" i="23"/>
  <c r="AI144" i="23"/>
  <c r="AJ144" i="23"/>
  <c r="AI160" i="23"/>
  <c r="AJ160" i="23"/>
  <c r="AI176" i="23"/>
  <c r="AJ176" i="23"/>
  <c r="AI192" i="23"/>
  <c r="AJ192" i="23"/>
  <c r="AI208" i="23"/>
  <c r="AJ208" i="23"/>
  <c r="AJ273" i="23"/>
  <c r="AI273" i="23"/>
  <c r="AJ337" i="23"/>
  <c r="AI337" i="23"/>
  <c r="AJ401" i="23"/>
  <c r="AI401" i="23"/>
  <c r="AJ465" i="23"/>
  <c r="AI465" i="23"/>
  <c r="AJ529" i="23"/>
  <c r="AI529" i="23"/>
  <c r="AI592" i="23"/>
  <c r="AJ592" i="23"/>
  <c r="AJ656" i="23"/>
  <c r="AI656" i="23"/>
  <c r="AJ752" i="23"/>
  <c r="AI752" i="23"/>
  <c r="AI11" i="23"/>
  <c r="AJ11" i="23"/>
  <c r="AJ27" i="23"/>
  <c r="AI27" i="23"/>
  <c r="AJ43" i="23"/>
  <c r="AI43" i="23"/>
  <c r="AJ59" i="23"/>
  <c r="AI59" i="23"/>
  <c r="AJ75" i="23"/>
  <c r="AI75" i="23"/>
  <c r="AJ91" i="23"/>
  <c r="AI91" i="23"/>
  <c r="AJ107" i="23"/>
  <c r="AI107" i="23"/>
  <c r="AJ123" i="23"/>
  <c r="AI123" i="23"/>
  <c r="AJ139" i="23"/>
  <c r="AI139" i="23"/>
  <c r="AJ155" i="23"/>
  <c r="AI155" i="23"/>
  <c r="AI171" i="23"/>
  <c r="AJ171" i="23"/>
  <c r="AI187" i="23"/>
  <c r="AJ187" i="23"/>
  <c r="AI203" i="23"/>
  <c r="AJ203" i="23"/>
  <c r="AI225" i="23"/>
  <c r="AJ225" i="23"/>
  <c r="AI289" i="23"/>
  <c r="AJ289" i="23"/>
  <c r="AI353" i="23"/>
  <c r="AJ353" i="23"/>
  <c r="AI417" i="23"/>
  <c r="AJ417" i="23"/>
  <c r="AI481" i="23"/>
  <c r="AJ481" i="23"/>
  <c r="AI545" i="23"/>
  <c r="AJ545" i="23"/>
  <c r="AI596" i="23"/>
  <c r="AJ596" i="23"/>
  <c r="AJ660" i="23"/>
  <c r="AI660" i="23"/>
  <c r="AI760" i="23"/>
  <c r="AJ760" i="23"/>
  <c r="AI226" i="23"/>
  <c r="AJ226" i="23"/>
  <c r="AI242" i="23"/>
  <c r="AJ242" i="23"/>
  <c r="AI258" i="23"/>
  <c r="AJ258" i="23"/>
  <c r="AI274" i="23"/>
  <c r="AJ274" i="23"/>
  <c r="AI290" i="23"/>
  <c r="AJ290" i="23"/>
  <c r="AI306" i="23"/>
  <c r="AJ306" i="23"/>
  <c r="AI322" i="23"/>
  <c r="AJ322" i="23"/>
  <c r="AI338" i="23"/>
  <c r="AJ338" i="23"/>
  <c r="AI354" i="23"/>
  <c r="AJ354" i="23"/>
  <c r="AI370" i="23"/>
  <c r="AJ370" i="23"/>
  <c r="AI386" i="23"/>
  <c r="AJ386" i="23"/>
  <c r="AJ402" i="23"/>
  <c r="AI402" i="23"/>
  <c r="AI418" i="23"/>
  <c r="AJ418" i="23"/>
  <c r="AI434" i="23"/>
  <c r="AJ434" i="23"/>
  <c r="AI450" i="23"/>
  <c r="AJ450" i="23"/>
  <c r="AI466" i="23"/>
  <c r="AJ466" i="23"/>
  <c r="AI482" i="23"/>
  <c r="AJ482" i="23"/>
  <c r="AI498" i="23"/>
  <c r="AJ498" i="23"/>
  <c r="AI514" i="23"/>
  <c r="AJ514" i="23"/>
  <c r="AI530" i="23"/>
  <c r="AJ530" i="23"/>
  <c r="AI546" i="23"/>
  <c r="AJ546" i="23"/>
  <c r="AI562" i="23"/>
  <c r="AJ562" i="23"/>
  <c r="AI578" i="23"/>
  <c r="AJ578" i="23"/>
  <c r="AI593" i="23"/>
  <c r="AJ593" i="23"/>
  <c r="AI609" i="23"/>
  <c r="AJ609" i="23"/>
  <c r="AJ625" i="23"/>
  <c r="AI625" i="23"/>
  <c r="AI641" i="23"/>
  <c r="AJ641" i="23"/>
  <c r="AJ657" i="23"/>
  <c r="AI657" i="23"/>
  <c r="AI674" i="23"/>
  <c r="AJ674" i="23"/>
  <c r="AI696" i="23"/>
  <c r="AJ696" i="23"/>
  <c r="AI722" i="23"/>
  <c r="AJ722" i="23"/>
  <c r="AI754" i="23"/>
  <c r="AJ754" i="23"/>
  <c r="AI220" i="23"/>
  <c r="AJ220" i="23"/>
  <c r="AJ236" i="23"/>
  <c r="AI236" i="23"/>
  <c r="AI252" i="23"/>
  <c r="AJ252" i="23"/>
  <c r="AJ268" i="23"/>
  <c r="AI268" i="23"/>
  <c r="AI284" i="23"/>
  <c r="AJ284" i="23"/>
  <c r="AJ300" i="23"/>
  <c r="AI300" i="23"/>
  <c r="AI316" i="23"/>
  <c r="AJ316" i="23"/>
  <c r="AJ332" i="23"/>
  <c r="AI332" i="23"/>
  <c r="AI348" i="23"/>
  <c r="AJ348" i="23"/>
  <c r="AJ364" i="23"/>
  <c r="AI364" i="23"/>
  <c r="AI380" i="23"/>
  <c r="AJ380" i="23"/>
  <c r="AJ396" i="23"/>
  <c r="AI396" i="23"/>
  <c r="AI412" i="23"/>
  <c r="AJ412" i="23"/>
  <c r="AJ428" i="23"/>
  <c r="AI428" i="23"/>
  <c r="AI444" i="23"/>
  <c r="AJ444" i="23"/>
  <c r="AJ460" i="23"/>
  <c r="AI460" i="23"/>
  <c r="AI476" i="23"/>
  <c r="AJ476" i="23"/>
  <c r="AJ492" i="23"/>
  <c r="AI492" i="23"/>
  <c r="AI508" i="23"/>
  <c r="AJ508" i="23"/>
  <c r="AJ524" i="23"/>
  <c r="AI524" i="23"/>
  <c r="AI540" i="23"/>
  <c r="AJ540" i="23"/>
  <c r="AI556" i="23"/>
  <c r="AJ556" i="23"/>
  <c r="AJ572" i="23"/>
  <c r="AI572" i="23"/>
  <c r="AI594" i="23"/>
  <c r="AJ594" i="23"/>
  <c r="AI610" i="23"/>
  <c r="AJ610" i="23"/>
  <c r="AI626" i="23"/>
  <c r="AJ626" i="23"/>
  <c r="AI642" i="23"/>
  <c r="AJ642" i="23"/>
  <c r="AI658" i="23"/>
  <c r="AJ658" i="23"/>
  <c r="AI676" i="23"/>
  <c r="AJ676" i="23"/>
  <c r="AJ697" i="23"/>
  <c r="AI697" i="23"/>
  <c r="AI724" i="23"/>
  <c r="AJ724" i="23"/>
  <c r="AJ756" i="23"/>
  <c r="AI756" i="23"/>
  <c r="AI221" i="23"/>
  <c r="AJ221" i="23"/>
  <c r="AJ237" i="23"/>
  <c r="AI237" i="23"/>
  <c r="AJ253" i="23"/>
  <c r="AI253" i="23"/>
  <c r="AJ269" i="23"/>
  <c r="AI269" i="23"/>
  <c r="AJ285" i="23"/>
  <c r="AI285" i="23"/>
  <c r="AJ301" i="23"/>
  <c r="AI301" i="23"/>
  <c r="AJ317" i="23"/>
  <c r="AI317" i="23"/>
  <c r="AJ333" i="23"/>
  <c r="AI333" i="23"/>
  <c r="AJ349" i="23"/>
  <c r="AI349" i="23"/>
  <c r="AJ365" i="23"/>
  <c r="AI365" i="23"/>
  <c r="AJ381" i="23"/>
  <c r="AI381" i="23"/>
  <c r="AJ397" i="23"/>
  <c r="AI397" i="23"/>
  <c r="AJ413" i="23"/>
  <c r="AI413" i="23"/>
  <c r="AJ429" i="23"/>
  <c r="AI429" i="23"/>
  <c r="AJ445" i="23"/>
  <c r="AI445" i="23"/>
  <c r="AJ461" i="23"/>
  <c r="AI461" i="23"/>
  <c r="AJ477" i="23"/>
  <c r="AI477" i="23"/>
  <c r="AJ493" i="23"/>
  <c r="AI493" i="23"/>
  <c r="AJ509" i="23"/>
  <c r="AI509" i="23"/>
  <c r="AJ525" i="23"/>
  <c r="AI525" i="23"/>
  <c r="AJ541" i="23"/>
  <c r="AI541" i="23"/>
  <c r="AJ557" i="23"/>
  <c r="AI557" i="23"/>
  <c r="AJ573" i="23"/>
  <c r="AI573" i="23"/>
  <c r="AI588" i="23"/>
  <c r="AJ588" i="23"/>
  <c r="AI607" i="23"/>
  <c r="AJ607" i="23"/>
  <c r="AJ623" i="23"/>
  <c r="AI623" i="23"/>
  <c r="AJ639" i="23"/>
  <c r="AI639" i="23"/>
  <c r="AJ655" i="23"/>
  <c r="AI655" i="23"/>
  <c r="AJ672" i="23"/>
  <c r="AI672" i="23"/>
  <c r="AJ693" i="23"/>
  <c r="AI693" i="23"/>
  <c r="AI718" i="23"/>
  <c r="AJ718" i="23"/>
  <c r="AI750" i="23"/>
  <c r="AJ750" i="23"/>
  <c r="AI713" i="23"/>
  <c r="AJ713" i="23"/>
  <c r="AI729" i="23"/>
  <c r="AJ729" i="23"/>
  <c r="AJ745" i="23"/>
  <c r="AI745" i="23"/>
  <c r="AJ761" i="23"/>
  <c r="AI761" i="23"/>
  <c r="AI675" i="23"/>
  <c r="AJ675" i="23"/>
  <c r="AI691" i="23"/>
  <c r="AJ691" i="23"/>
  <c r="AI707" i="23"/>
  <c r="AJ707" i="23"/>
  <c r="AI723" i="23"/>
  <c r="AJ723" i="23"/>
  <c r="AI739" i="23"/>
  <c r="AJ739" i="23"/>
  <c r="AI755" i="23"/>
  <c r="AJ755" i="23"/>
  <c r="AI194" i="23"/>
  <c r="AJ194" i="23"/>
  <c r="G10" i="19"/>
  <c r="V9" i="19"/>
  <c r="N9" i="6" l="1"/>
  <c r="K10" i="6"/>
  <c r="W11" i="28"/>
  <c r="G12" i="28"/>
  <c r="AK4" i="23"/>
  <c r="AL4" i="23" s="1"/>
  <c r="V10" i="19"/>
  <c r="G11" i="19"/>
  <c r="N10" i="6" l="1"/>
  <c r="N2" i="6"/>
  <c r="O2" i="6" s="1"/>
  <c r="AK5" i="23"/>
  <c r="AL5" i="23" s="1"/>
  <c r="AM4" i="23"/>
  <c r="AN4" i="23" s="1"/>
  <c r="V11" i="19"/>
  <c r="G12" i="19"/>
  <c r="W12" i="28"/>
  <c r="G13" i="28"/>
  <c r="P11" i="6" l="1"/>
  <c r="P2" i="6"/>
  <c r="AK6" i="23"/>
  <c r="AL6" i="23" s="1"/>
  <c r="AM5" i="23"/>
  <c r="AN5" i="23" s="1"/>
  <c r="W13" i="28"/>
  <c r="G14" i="28"/>
  <c r="G13" i="19"/>
  <c r="V12" i="19"/>
  <c r="R7" i="19"/>
  <c r="S7" i="19" s="1"/>
  <c r="T7" i="19" s="1"/>
  <c r="AO4" i="23"/>
  <c r="S7" i="28"/>
  <c r="T7" i="28" s="1"/>
  <c r="U7" i="28" s="1"/>
  <c r="AQ4" i="23"/>
  <c r="AP4" i="23"/>
  <c r="AO5" i="23" l="1"/>
  <c r="AQ5" i="23"/>
  <c r="AK7" i="23"/>
  <c r="AL7" i="23" s="1"/>
  <c r="AM6" i="23"/>
  <c r="AN6" i="23" s="1"/>
  <c r="H7" i="28"/>
  <c r="E7" i="28" s="1"/>
  <c r="I7" i="28" s="1"/>
  <c r="N7" i="28"/>
  <c r="P7" i="28" s="1"/>
  <c r="Q7" i="28" s="1"/>
  <c r="G15" i="28"/>
  <c r="W14" i="28"/>
  <c r="AP5" i="23"/>
  <c r="R8" i="19"/>
  <c r="S8" i="19" s="1"/>
  <c r="T8" i="19" s="1"/>
  <c r="S8" i="28"/>
  <c r="T8" i="28" s="1"/>
  <c r="U8" i="28" s="1"/>
  <c r="G14" i="19"/>
  <c r="V13" i="19"/>
  <c r="M7" i="19"/>
  <c r="O7" i="19" s="1"/>
  <c r="P7" i="19" s="1"/>
  <c r="H7" i="19"/>
  <c r="E7" i="19" s="1"/>
  <c r="I7" i="19" s="1"/>
  <c r="AO6" i="23" l="1"/>
  <c r="AK8" i="23"/>
  <c r="AL8" i="23" s="1"/>
  <c r="AM7" i="23"/>
  <c r="AN7" i="23" s="1"/>
  <c r="K8" i="28"/>
  <c r="L8" i="28" s="1"/>
  <c r="O8" i="28" s="1"/>
  <c r="Y7" i="28"/>
  <c r="AA7" i="28"/>
  <c r="J7" i="28"/>
  <c r="AB7" i="28" s="1"/>
  <c r="X7" i="28"/>
  <c r="J7" i="19"/>
  <c r="K8" i="19"/>
  <c r="N8" i="19" s="1"/>
  <c r="S9" i="28"/>
  <c r="T9" i="28" s="1"/>
  <c r="U9" i="28" s="1"/>
  <c r="AP6" i="23"/>
  <c r="R9" i="19"/>
  <c r="S9" i="19" s="1"/>
  <c r="T9" i="19" s="1"/>
  <c r="V14" i="19"/>
  <c r="G15" i="19"/>
  <c r="AO7" i="23"/>
  <c r="N8" i="28"/>
  <c r="W15" i="28"/>
  <c r="G16" i="28"/>
  <c r="M8" i="19"/>
  <c r="AQ6" i="23"/>
  <c r="AQ7" i="23" l="1"/>
  <c r="H8" i="19"/>
  <c r="E8" i="19" s="1"/>
  <c r="I8" i="19" s="1"/>
  <c r="H8" i="28"/>
  <c r="E8" i="28" s="1"/>
  <c r="I8" i="28" s="1"/>
  <c r="AA8" i="28" s="1"/>
  <c r="F8" i="28"/>
  <c r="AK9" i="23"/>
  <c r="AL9" i="23" s="1"/>
  <c r="AM8" i="23"/>
  <c r="AN8" i="23" s="1"/>
  <c r="N9" i="28"/>
  <c r="O8" i="19"/>
  <c r="P8" i="19" s="1"/>
  <c r="P8" i="28"/>
  <c r="Q8" i="28" s="1"/>
  <c r="W16" i="28"/>
  <c r="G17" i="28"/>
  <c r="M9" i="19"/>
  <c r="F8" i="19"/>
  <c r="V15" i="19"/>
  <c r="G16" i="19"/>
  <c r="S10" i="28"/>
  <c r="T10" i="28" s="1"/>
  <c r="U10" i="28" s="1"/>
  <c r="AP7" i="23"/>
  <c r="R10" i="19"/>
  <c r="S10" i="19" s="1"/>
  <c r="T10" i="19" s="1"/>
  <c r="AQ8" i="23" l="1"/>
  <c r="X8" i="28"/>
  <c r="K9" i="28"/>
  <c r="L9" i="28" s="1"/>
  <c r="O9" i="28" s="1"/>
  <c r="P9" i="28" s="1"/>
  <c r="Q9" i="28" s="1"/>
  <c r="J8" i="28"/>
  <c r="AB8" i="28" s="1"/>
  <c r="Y8" i="28"/>
  <c r="AK10" i="23"/>
  <c r="AL10" i="23" s="1"/>
  <c r="AM9" i="23"/>
  <c r="AN9" i="23" s="1"/>
  <c r="AP8" i="23"/>
  <c r="R11" i="19"/>
  <c r="S11" i="19" s="1"/>
  <c r="T11" i="19" s="1"/>
  <c r="M11" i="19" s="1"/>
  <c r="S11" i="28"/>
  <c r="T11" i="28" s="1"/>
  <c r="U11" i="28" s="1"/>
  <c r="M10" i="19"/>
  <c r="V16" i="19"/>
  <c r="G17" i="19"/>
  <c r="J8" i="19"/>
  <c r="F9" i="19" s="1"/>
  <c r="K9" i="19"/>
  <c r="AO8" i="23"/>
  <c r="N10" i="28"/>
  <c r="W17" i="28"/>
  <c r="G18" i="28"/>
  <c r="H9" i="28" l="1"/>
  <c r="E9" i="28" s="1"/>
  <c r="I9" i="28" s="1"/>
  <c r="K10" i="28" s="1"/>
  <c r="L10" i="28" s="1"/>
  <c r="O10" i="28" s="1"/>
  <c r="P10" i="28" s="1"/>
  <c r="Q10" i="28" s="1"/>
  <c r="F9" i="28"/>
  <c r="AK11" i="23"/>
  <c r="AL11" i="23" s="1"/>
  <c r="AM10" i="23"/>
  <c r="AN10" i="23" s="1"/>
  <c r="G19" i="28"/>
  <c r="W18" i="28"/>
  <c r="AO9" i="23"/>
  <c r="V17" i="19"/>
  <c r="G18" i="19"/>
  <c r="N11" i="28"/>
  <c r="AP9" i="23"/>
  <c r="R12" i="19"/>
  <c r="S12" i="19" s="1"/>
  <c r="T12" i="19" s="1"/>
  <c r="M12" i="19" s="1"/>
  <c r="S12" i="28"/>
  <c r="T12" i="28" s="1"/>
  <c r="U12" i="28" s="1"/>
  <c r="N12" i="28" s="1"/>
  <c r="N9" i="19"/>
  <c r="O9" i="19" s="1"/>
  <c r="P9" i="19" s="1"/>
  <c r="H9" i="19"/>
  <c r="E9" i="19" s="1"/>
  <c r="I9" i="19" s="1"/>
  <c r="AQ9" i="23"/>
  <c r="AO10" i="23" l="1"/>
  <c r="Y9" i="28"/>
  <c r="J9" i="28"/>
  <c r="AB9" i="28" s="1"/>
  <c r="X9" i="28"/>
  <c r="H10" i="28"/>
  <c r="AA9" i="28"/>
  <c r="AK12" i="23"/>
  <c r="AL12" i="23" s="1"/>
  <c r="AM11" i="23"/>
  <c r="AN11" i="23" s="1"/>
  <c r="V18" i="19"/>
  <c r="G19" i="19"/>
  <c r="G20" i="28"/>
  <c r="W19" i="28"/>
  <c r="AQ10" i="23"/>
  <c r="K10" i="19"/>
  <c r="J9" i="19"/>
  <c r="F10" i="19" s="1"/>
  <c r="R13" i="19"/>
  <c r="S13" i="19" s="1"/>
  <c r="T13" i="19" s="1"/>
  <c r="M13" i="19" s="1"/>
  <c r="S13" i="28"/>
  <c r="T13" i="28" s="1"/>
  <c r="U13" i="28" s="1"/>
  <c r="N13" i="28" s="1"/>
  <c r="AP10" i="23"/>
  <c r="AO11" i="23" l="1"/>
  <c r="E10" i="28"/>
  <c r="I10" i="28" s="1"/>
  <c r="Y10" i="28" s="1"/>
  <c r="F10" i="28"/>
  <c r="AM12" i="23"/>
  <c r="AN12" i="23" s="1"/>
  <c r="AK13" i="23"/>
  <c r="AL13" i="23" s="1"/>
  <c r="AQ11" i="23"/>
  <c r="G20" i="19"/>
  <c r="V19" i="19"/>
  <c r="N10" i="19"/>
  <c r="O10" i="19" s="1"/>
  <c r="P10" i="19" s="1"/>
  <c r="H10" i="19"/>
  <c r="E10" i="19" s="1"/>
  <c r="I10" i="19" s="1"/>
  <c r="R14" i="19"/>
  <c r="S14" i="19" s="1"/>
  <c r="T14" i="19" s="1"/>
  <c r="M14" i="19" s="1"/>
  <c r="AP11" i="23"/>
  <c r="S14" i="28"/>
  <c r="T14" i="28" s="1"/>
  <c r="U14" i="28" s="1"/>
  <c r="N14" i="28" s="1"/>
  <c r="G21" i="28"/>
  <c r="W20" i="28"/>
  <c r="AQ12" i="23" l="1"/>
  <c r="AA10" i="28"/>
  <c r="J10" i="28"/>
  <c r="AB10" i="28" s="1"/>
  <c r="X10" i="28"/>
  <c r="K11" i="28"/>
  <c r="L11" i="28" s="1"/>
  <c r="AM13" i="23"/>
  <c r="AN13" i="23" s="1"/>
  <c r="AK14" i="23"/>
  <c r="AL14" i="23" s="1"/>
  <c r="K11" i="19"/>
  <c r="J10" i="19"/>
  <c r="F11" i="19" s="1"/>
  <c r="R15" i="19"/>
  <c r="S15" i="19" s="1"/>
  <c r="T15" i="19" s="1"/>
  <c r="M15" i="19" s="1"/>
  <c r="AP12" i="23"/>
  <c r="S15" i="28"/>
  <c r="T15" i="28" s="1"/>
  <c r="U15" i="28" s="1"/>
  <c r="N15" i="28" s="1"/>
  <c r="G22" i="28"/>
  <c r="W21" i="28"/>
  <c r="AO12" i="23"/>
  <c r="G21" i="19"/>
  <c r="V20" i="19"/>
  <c r="AO13" i="23" l="1"/>
  <c r="AQ13" i="23"/>
  <c r="F11" i="28"/>
  <c r="O11" i="28"/>
  <c r="P11" i="28" s="1"/>
  <c r="Q11" i="28" s="1"/>
  <c r="H11" i="28"/>
  <c r="E11" i="28" s="1"/>
  <c r="I11" i="28" s="1"/>
  <c r="Y11" i="28" s="1"/>
  <c r="AK15" i="23"/>
  <c r="AL15" i="23" s="1"/>
  <c r="AM14" i="23"/>
  <c r="AN14" i="23" s="1"/>
  <c r="H11" i="19"/>
  <c r="E11" i="19" s="1"/>
  <c r="I11" i="19" s="1"/>
  <c r="N11" i="19"/>
  <c r="O11" i="19" s="1"/>
  <c r="P11" i="19" s="1"/>
  <c r="W22" i="28"/>
  <c r="G23" i="28"/>
  <c r="V21" i="19"/>
  <c r="G22" i="19"/>
  <c r="AP13" i="23"/>
  <c r="S16" i="28"/>
  <c r="T16" i="28" s="1"/>
  <c r="U16" i="28" s="1"/>
  <c r="N16" i="28" s="1"/>
  <c r="R16" i="19"/>
  <c r="S16" i="19" s="1"/>
  <c r="T16" i="19" s="1"/>
  <c r="M16" i="19" s="1"/>
  <c r="AQ14" i="23" l="1"/>
  <c r="AO14" i="23"/>
  <c r="J11" i="28"/>
  <c r="AA11" i="28"/>
  <c r="K12" i="28"/>
  <c r="L12" i="28" s="1"/>
  <c r="O12" i="28" s="1"/>
  <c r="P12" i="28" s="1"/>
  <c r="Q12" i="28" s="1"/>
  <c r="X11" i="28"/>
  <c r="AM15" i="23"/>
  <c r="AN15" i="23" s="1"/>
  <c r="AK16" i="23"/>
  <c r="AL16" i="23" s="1"/>
  <c r="J11" i="19"/>
  <c r="F12" i="19" s="1"/>
  <c r="K12" i="19"/>
  <c r="W23" i="28"/>
  <c r="G24" i="28"/>
  <c r="G23" i="19"/>
  <c r="V22" i="19"/>
  <c r="AP14" i="23"/>
  <c r="R17" i="19"/>
  <c r="S17" i="19" s="1"/>
  <c r="T17" i="19" s="1"/>
  <c r="M17" i="19" s="1"/>
  <c r="S17" i="28"/>
  <c r="T17" i="28" s="1"/>
  <c r="U17" i="28" s="1"/>
  <c r="N17" i="28" s="1"/>
  <c r="AO15" i="23" l="1"/>
  <c r="AQ15" i="23"/>
  <c r="H12" i="28"/>
  <c r="E12" i="28" s="1"/>
  <c r="I12" i="28" s="1"/>
  <c r="X12" i="28" s="1"/>
  <c r="F12" i="28"/>
  <c r="AB11" i="28"/>
  <c r="AK17" i="23"/>
  <c r="AL17" i="23" s="1"/>
  <c r="AM16" i="23"/>
  <c r="AN16" i="23" s="1"/>
  <c r="AQ16" i="23" s="1"/>
  <c r="G24" i="19"/>
  <c r="V23" i="19"/>
  <c r="N12" i="19"/>
  <c r="O12" i="19" s="1"/>
  <c r="P12" i="19" s="1"/>
  <c r="H12" i="19"/>
  <c r="E12" i="19" s="1"/>
  <c r="I12" i="19" s="1"/>
  <c r="G25" i="28"/>
  <c r="W24" i="28"/>
  <c r="R18" i="19"/>
  <c r="S18" i="19" s="1"/>
  <c r="T18" i="19" s="1"/>
  <c r="M18" i="19" s="1"/>
  <c r="S18" i="28"/>
  <c r="T18" i="28" s="1"/>
  <c r="U18" i="28" s="1"/>
  <c r="N18" i="28" s="1"/>
  <c r="AP15" i="23"/>
  <c r="AO16" i="23" l="1"/>
  <c r="J12" i="28"/>
  <c r="F13" i="28" s="1"/>
  <c r="Y12" i="28"/>
  <c r="K13" i="28"/>
  <c r="L13" i="28" s="1"/>
  <c r="O13" i="28" s="1"/>
  <c r="P13" i="28" s="1"/>
  <c r="Q13" i="28" s="1"/>
  <c r="AA12" i="28"/>
  <c r="AM17" i="23"/>
  <c r="AN17" i="23" s="1"/>
  <c r="AQ17" i="23" s="1"/>
  <c r="AK18" i="23"/>
  <c r="AL18" i="23" s="1"/>
  <c r="G26" i="28"/>
  <c r="W25" i="28"/>
  <c r="V24" i="19"/>
  <c r="G25" i="19"/>
  <c r="R19" i="19"/>
  <c r="S19" i="19" s="1"/>
  <c r="T19" i="19" s="1"/>
  <c r="M19" i="19" s="1"/>
  <c r="AP16" i="23"/>
  <c r="S19" i="28"/>
  <c r="T19" i="28" s="1"/>
  <c r="U19" i="28" s="1"/>
  <c r="N19" i="28" s="1"/>
  <c r="J12" i="19"/>
  <c r="F13" i="19" s="1"/>
  <c r="K13" i="19"/>
  <c r="AB12" i="28" l="1"/>
  <c r="AO17" i="23"/>
  <c r="H13" i="28"/>
  <c r="E13" i="28" s="1"/>
  <c r="I13" i="28" s="1"/>
  <c r="J13" i="28" s="1"/>
  <c r="AM18" i="23"/>
  <c r="AN18" i="23" s="1"/>
  <c r="AQ18" i="23" s="1"/>
  <c r="AK19" i="23"/>
  <c r="AL19" i="23" s="1"/>
  <c r="H13" i="19"/>
  <c r="E13" i="19" s="1"/>
  <c r="I13" i="19" s="1"/>
  <c r="N13" i="19"/>
  <c r="O13" i="19" s="1"/>
  <c r="P13" i="19" s="1"/>
  <c r="R20" i="19"/>
  <c r="S20" i="19" s="1"/>
  <c r="T20" i="19" s="1"/>
  <c r="M20" i="19" s="1"/>
  <c r="AP17" i="23"/>
  <c r="S20" i="28"/>
  <c r="T20" i="28" s="1"/>
  <c r="U20" i="28" s="1"/>
  <c r="N20" i="28" s="1"/>
  <c r="G26" i="19"/>
  <c r="V25" i="19"/>
  <c r="W26" i="28"/>
  <c r="G27" i="28"/>
  <c r="Y13" i="28" l="1"/>
  <c r="X13" i="28"/>
  <c r="AB13" i="28"/>
  <c r="K14" i="28"/>
  <c r="L14" i="28" s="1"/>
  <c r="O14" i="28" s="1"/>
  <c r="P14" i="28" s="1"/>
  <c r="Q14" i="28" s="1"/>
  <c r="AA13" i="28"/>
  <c r="K14" i="19"/>
  <c r="J13" i="19"/>
  <c r="R21" i="19"/>
  <c r="S21" i="19" s="1"/>
  <c r="T21" i="19" s="1"/>
  <c r="M21" i="19" s="1"/>
  <c r="AP18" i="23"/>
  <c r="S21" i="28"/>
  <c r="T21" i="28" s="1"/>
  <c r="U21" i="28" s="1"/>
  <c r="N21" i="28" s="1"/>
  <c r="AM19" i="23"/>
  <c r="AN19" i="23" s="1"/>
  <c r="AQ19" i="23" s="1"/>
  <c r="AK20" i="23"/>
  <c r="AL20" i="23" s="1"/>
  <c r="G27" i="19"/>
  <c r="V26" i="19"/>
  <c r="G28" i="28"/>
  <c r="W27" i="28"/>
  <c r="AO18" i="23"/>
  <c r="H14" i="28" l="1"/>
  <c r="E14" i="28" s="1"/>
  <c r="I14" i="28" s="1"/>
  <c r="Y14" i="28" s="1"/>
  <c r="AM20" i="23"/>
  <c r="AN20" i="23" s="1"/>
  <c r="AQ20" i="23" s="1"/>
  <c r="AK21" i="23"/>
  <c r="AL21" i="23" s="1"/>
  <c r="AO19" i="23"/>
  <c r="G28" i="19"/>
  <c r="V27" i="19"/>
  <c r="AP19" i="23"/>
  <c r="S22" i="28"/>
  <c r="T22" i="28" s="1"/>
  <c r="U22" i="28" s="1"/>
  <c r="N22" i="28" s="1"/>
  <c r="R22" i="19"/>
  <c r="S22" i="19" s="1"/>
  <c r="T22" i="19" s="1"/>
  <c r="M22" i="19" s="1"/>
  <c r="N14" i="19"/>
  <c r="O14" i="19" s="1"/>
  <c r="P14" i="19" s="1"/>
  <c r="H14" i="19"/>
  <c r="E14" i="19" s="1"/>
  <c r="I14" i="19" s="1"/>
  <c r="F14" i="19" s="1"/>
  <c r="J14" i="19" s="1"/>
  <c r="G29" i="28"/>
  <c r="W28" i="28"/>
  <c r="AO20" i="23" l="1"/>
  <c r="X14" i="28"/>
  <c r="AA14" i="28"/>
  <c r="F14" i="28"/>
  <c r="J14" i="28" s="1"/>
  <c r="AB14" i="28" s="1"/>
  <c r="K15" i="28"/>
  <c r="L15" i="28" s="1"/>
  <c r="AK22" i="23"/>
  <c r="AL22" i="23" s="1"/>
  <c r="AM21" i="23"/>
  <c r="AN21" i="23" s="1"/>
  <c r="K15" i="19"/>
  <c r="G30" i="28"/>
  <c r="W29" i="28"/>
  <c r="V28" i="19"/>
  <c r="G29" i="19"/>
  <c r="AP20" i="23"/>
  <c r="R23" i="19"/>
  <c r="S23" i="19" s="1"/>
  <c r="T23" i="19" s="1"/>
  <c r="M23" i="19" s="1"/>
  <c r="S23" i="28"/>
  <c r="T23" i="28" s="1"/>
  <c r="U23" i="28" s="1"/>
  <c r="N23" i="28" s="1"/>
  <c r="AO21" i="23" l="1"/>
  <c r="AQ21" i="23"/>
  <c r="O15" i="28"/>
  <c r="P15" i="28" s="1"/>
  <c r="Q15" i="28" s="1"/>
  <c r="H15" i="28"/>
  <c r="E15" i="28" s="1"/>
  <c r="I15" i="28" s="1"/>
  <c r="AK23" i="23"/>
  <c r="AL23" i="23" s="1"/>
  <c r="AM22" i="23"/>
  <c r="AN22" i="23" s="1"/>
  <c r="G30" i="19"/>
  <c r="V29" i="19"/>
  <c r="H15" i="19"/>
  <c r="E15" i="19" s="1"/>
  <c r="I15" i="19" s="1"/>
  <c r="N15" i="19"/>
  <c r="O15" i="19" s="1"/>
  <c r="P15" i="19" s="1"/>
  <c r="W30" i="28"/>
  <c r="G31" i="28"/>
  <c r="S24" i="28"/>
  <c r="T24" i="28" s="1"/>
  <c r="U24" i="28" s="1"/>
  <c r="N24" i="28" s="1"/>
  <c r="AP21" i="23"/>
  <c r="R24" i="19"/>
  <c r="S24" i="19" s="1"/>
  <c r="T24" i="19" s="1"/>
  <c r="M24" i="19" s="1"/>
  <c r="AO22" i="23" l="1"/>
  <c r="AQ22" i="23"/>
  <c r="K16" i="28"/>
  <c r="L16" i="28" s="1"/>
  <c r="AA15" i="28"/>
  <c r="Y15" i="28"/>
  <c r="X15" i="28"/>
  <c r="F15" i="28"/>
  <c r="J15" i="28" s="1"/>
  <c r="AK24" i="23"/>
  <c r="AL24" i="23" s="1"/>
  <c r="AM23" i="23"/>
  <c r="AN23" i="23" s="1"/>
  <c r="AQ23" i="23" s="1"/>
  <c r="W31" i="28"/>
  <c r="G32" i="28"/>
  <c r="K16" i="19"/>
  <c r="F15" i="19"/>
  <c r="J15" i="19" s="1"/>
  <c r="F16" i="19" s="1"/>
  <c r="R25" i="19"/>
  <c r="S25" i="19" s="1"/>
  <c r="T25" i="19" s="1"/>
  <c r="M25" i="19" s="1"/>
  <c r="S25" i="28"/>
  <c r="T25" i="28" s="1"/>
  <c r="U25" i="28" s="1"/>
  <c r="N25" i="28" s="1"/>
  <c r="AP22" i="23"/>
  <c r="V30" i="19"/>
  <c r="G31" i="19"/>
  <c r="AB15" i="28" l="1"/>
  <c r="H16" i="28"/>
  <c r="E16" i="28" s="1"/>
  <c r="I16" i="28" s="1"/>
  <c r="F16" i="28" s="1"/>
  <c r="O16" i="28"/>
  <c r="P16" i="28" s="1"/>
  <c r="Q16" i="28" s="1"/>
  <c r="AK25" i="23"/>
  <c r="AL25" i="23" s="1"/>
  <c r="AM24" i="23"/>
  <c r="AN24" i="23" s="1"/>
  <c r="W32" i="28"/>
  <c r="G33" i="28"/>
  <c r="R26" i="19"/>
  <c r="S26" i="19" s="1"/>
  <c r="T26" i="19" s="1"/>
  <c r="M26" i="19" s="1"/>
  <c r="AP23" i="23"/>
  <c r="S26" i="28"/>
  <c r="T26" i="28" s="1"/>
  <c r="U26" i="28" s="1"/>
  <c r="N26" i="28" s="1"/>
  <c r="V31" i="19"/>
  <c r="G32" i="19"/>
  <c r="H16" i="19"/>
  <c r="E16" i="19" s="1"/>
  <c r="I16" i="19" s="1"/>
  <c r="N16" i="19"/>
  <c r="O16" i="19" s="1"/>
  <c r="P16" i="19" s="1"/>
  <c r="AO23" i="23"/>
  <c r="AO24" i="23" l="1"/>
  <c r="AB16" i="28"/>
  <c r="X16" i="28"/>
  <c r="AA16" i="28"/>
  <c r="K17" i="28"/>
  <c r="L17" i="28" s="1"/>
  <c r="J16" i="28"/>
  <c r="F17" i="28" s="1"/>
  <c r="Y16" i="28"/>
  <c r="AK26" i="23"/>
  <c r="AL26" i="23" s="1"/>
  <c r="AM25" i="23"/>
  <c r="AN25" i="23" s="1"/>
  <c r="W33" i="28"/>
  <c r="G34" i="28"/>
  <c r="K17" i="19"/>
  <c r="J16" i="19"/>
  <c r="F17" i="19" s="1"/>
  <c r="S27" i="28"/>
  <c r="T27" i="28" s="1"/>
  <c r="U27" i="28" s="1"/>
  <c r="N27" i="28" s="1"/>
  <c r="R27" i="19"/>
  <c r="S27" i="19" s="1"/>
  <c r="T27" i="19" s="1"/>
  <c r="M27" i="19" s="1"/>
  <c r="AP24" i="23"/>
  <c r="G33" i="19"/>
  <c r="V32" i="19"/>
  <c r="AQ24" i="23"/>
  <c r="AQ25" i="23" l="1"/>
  <c r="O17" i="28"/>
  <c r="P17" i="28" s="1"/>
  <c r="Q17" i="28" s="1"/>
  <c r="H17" i="28"/>
  <c r="E17" i="28" s="1"/>
  <c r="I17" i="28" s="1"/>
  <c r="AK27" i="23"/>
  <c r="AL27" i="23" s="1"/>
  <c r="AM26" i="23"/>
  <c r="AN26" i="23" s="1"/>
  <c r="W34" i="28"/>
  <c r="G35" i="28"/>
  <c r="V33" i="19"/>
  <c r="G34" i="19"/>
  <c r="R28" i="19"/>
  <c r="S28" i="19" s="1"/>
  <c r="T28" i="19" s="1"/>
  <c r="M28" i="19" s="1"/>
  <c r="S28" i="28"/>
  <c r="T28" i="28" s="1"/>
  <c r="U28" i="28" s="1"/>
  <c r="N28" i="28" s="1"/>
  <c r="AP25" i="23"/>
  <c r="AO25" i="23"/>
  <c r="H17" i="19"/>
  <c r="E17" i="19" s="1"/>
  <c r="I17" i="19" s="1"/>
  <c r="N17" i="19"/>
  <c r="O17" i="19" s="1"/>
  <c r="P17" i="19" s="1"/>
  <c r="Y17" i="28" l="1"/>
  <c r="AB17" i="28"/>
  <c r="J17" i="28"/>
  <c r="F18" i="28" s="1"/>
  <c r="X17" i="28"/>
  <c r="K18" i="28"/>
  <c r="L18" i="28" s="1"/>
  <c r="AA17" i="28"/>
  <c r="AK28" i="23"/>
  <c r="AL28" i="23" s="1"/>
  <c r="AM27" i="23"/>
  <c r="AN27" i="23" s="1"/>
  <c r="G36" i="28"/>
  <c r="W35" i="28"/>
  <c r="K18" i="19"/>
  <c r="J17" i="19"/>
  <c r="F18" i="19" s="1"/>
  <c r="R29" i="19"/>
  <c r="S29" i="19" s="1"/>
  <c r="T29" i="19" s="1"/>
  <c r="M29" i="19" s="1"/>
  <c r="AP26" i="23"/>
  <c r="S29" i="28"/>
  <c r="T29" i="28" s="1"/>
  <c r="U29" i="28" s="1"/>
  <c r="N29" i="28" s="1"/>
  <c r="AO26" i="23"/>
  <c r="G35" i="19"/>
  <c r="V34" i="19"/>
  <c r="AQ26" i="23"/>
  <c r="AO27" i="23" l="1"/>
  <c r="AQ27" i="23"/>
  <c r="O18" i="28"/>
  <c r="P18" i="28" s="1"/>
  <c r="Q18" i="28" s="1"/>
  <c r="H18" i="28"/>
  <c r="E18" i="28" s="1"/>
  <c r="I18" i="28" s="1"/>
  <c r="AK29" i="23"/>
  <c r="AL29" i="23" s="1"/>
  <c r="AM28" i="23"/>
  <c r="AN28" i="23" s="1"/>
  <c r="AO28" i="23" s="1"/>
  <c r="AP27" i="23"/>
  <c r="S30" i="28"/>
  <c r="T30" i="28" s="1"/>
  <c r="U30" i="28" s="1"/>
  <c r="N30" i="28" s="1"/>
  <c r="R30" i="19"/>
  <c r="S30" i="19" s="1"/>
  <c r="T30" i="19" s="1"/>
  <c r="M30" i="19" s="1"/>
  <c r="G36" i="19"/>
  <c r="V35" i="19"/>
  <c r="G37" i="28"/>
  <c r="W36" i="28"/>
  <c r="H18" i="19"/>
  <c r="E18" i="19" s="1"/>
  <c r="I18" i="19" s="1"/>
  <c r="N18" i="19"/>
  <c r="O18" i="19" s="1"/>
  <c r="P18" i="19" s="1"/>
  <c r="AQ28" i="23" l="1"/>
  <c r="K19" i="28"/>
  <c r="L19" i="28" s="1"/>
  <c r="AA18" i="28"/>
  <c r="AB18" i="28"/>
  <c r="X18" i="28"/>
  <c r="Y18" i="28"/>
  <c r="J18" i="28"/>
  <c r="F19" i="28" s="1"/>
  <c r="AM29" i="23"/>
  <c r="AN29" i="23" s="1"/>
  <c r="AK30" i="23"/>
  <c r="AL30" i="23" s="1"/>
  <c r="V36" i="19"/>
  <c r="G37" i="19"/>
  <c r="G38" i="28"/>
  <c r="W37" i="28"/>
  <c r="R31" i="19"/>
  <c r="S31" i="19" s="1"/>
  <c r="T31" i="19" s="1"/>
  <c r="M31" i="19" s="1"/>
  <c r="S31" i="28"/>
  <c r="T31" i="28" s="1"/>
  <c r="U31" i="28" s="1"/>
  <c r="N31" i="28" s="1"/>
  <c r="AP28" i="23"/>
  <c r="J18" i="19"/>
  <c r="F19" i="19" s="1"/>
  <c r="K19" i="19"/>
  <c r="H19" i="28" l="1"/>
  <c r="E19" i="28" s="1"/>
  <c r="I19" i="28" s="1"/>
  <c r="O19" i="28"/>
  <c r="P19" i="28" s="1"/>
  <c r="Q19" i="28" s="1"/>
  <c r="AK31" i="23"/>
  <c r="AL31" i="23" s="1"/>
  <c r="AM30" i="23"/>
  <c r="AN30" i="23" s="1"/>
  <c r="H19" i="19"/>
  <c r="E19" i="19" s="1"/>
  <c r="I19" i="19" s="1"/>
  <c r="N19" i="19"/>
  <c r="O19" i="19" s="1"/>
  <c r="P19" i="19" s="1"/>
  <c r="R32" i="19"/>
  <c r="S32" i="19" s="1"/>
  <c r="T32" i="19" s="1"/>
  <c r="M32" i="19" s="1"/>
  <c r="S32" i="28"/>
  <c r="T32" i="28" s="1"/>
  <c r="U32" i="28" s="1"/>
  <c r="N32" i="28" s="1"/>
  <c r="AP29" i="23"/>
  <c r="AO29" i="23"/>
  <c r="G39" i="28"/>
  <c r="W38" i="28"/>
  <c r="AQ29" i="23"/>
  <c r="V37" i="19"/>
  <c r="G38" i="19"/>
  <c r="AO30" i="23" l="1"/>
  <c r="AQ30" i="23"/>
  <c r="K20" i="28"/>
  <c r="L20" i="28" s="1"/>
  <c r="Y19" i="28"/>
  <c r="AB19" i="28"/>
  <c r="AA19" i="28"/>
  <c r="J19" i="28"/>
  <c r="F20" i="28" s="1"/>
  <c r="X19" i="28"/>
  <c r="AM31" i="23"/>
  <c r="AN31" i="23" s="1"/>
  <c r="AK32" i="23"/>
  <c r="AL32" i="23" s="1"/>
  <c r="K20" i="19"/>
  <c r="J19" i="19"/>
  <c r="V38" i="19"/>
  <c r="G39" i="19"/>
  <c r="AP30" i="23"/>
  <c r="S33" i="28"/>
  <c r="T33" i="28" s="1"/>
  <c r="U33" i="28" s="1"/>
  <c r="N33" i="28" s="1"/>
  <c r="R33" i="19"/>
  <c r="S33" i="19" s="1"/>
  <c r="T33" i="19" s="1"/>
  <c r="M33" i="19" s="1"/>
  <c r="W39" i="28"/>
  <c r="G40" i="28"/>
  <c r="AQ31" i="23" l="1"/>
  <c r="O20" i="28"/>
  <c r="P20" i="28" s="1"/>
  <c r="Q20" i="28" s="1"/>
  <c r="H20" i="28"/>
  <c r="E20" i="28" s="1"/>
  <c r="I20" i="28" s="1"/>
  <c r="AK33" i="23"/>
  <c r="AL33" i="23" s="1"/>
  <c r="AM32" i="23"/>
  <c r="AN32" i="23" s="1"/>
  <c r="W40" i="28"/>
  <c r="G41" i="28"/>
  <c r="AO31" i="23"/>
  <c r="G40" i="19"/>
  <c r="V39" i="19"/>
  <c r="N20" i="19"/>
  <c r="O20" i="19" s="1"/>
  <c r="P20" i="19" s="1"/>
  <c r="H20" i="19"/>
  <c r="E20" i="19" s="1"/>
  <c r="I20" i="19" s="1"/>
  <c r="AP31" i="23"/>
  <c r="S34" i="28"/>
  <c r="T34" i="28" s="1"/>
  <c r="U34" i="28" s="1"/>
  <c r="N34" i="28" s="1"/>
  <c r="R34" i="19"/>
  <c r="S34" i="19" s="1"/>
  <c r="T34" i="19" s="1"/>
  <c r="M34" i="19" s="1"/>
  <c r="F20" i="19"/>
  <c r="AQ32" i="23" l="1"/>
  <c r="AA20" i="28"/>
  <c r="Y20" i="28"/>
  <c r="J20" i="28"/>
  <c r="F21" i="28" s="1"/>
  <c r="AB20" i="28"/>
  <c r="K21" i="28"/>
  <c r="L21" i="28" s="1"/>
  <c r="X20" i="28"/>
  <c r="AM33" i="23"/>
  <c r="AN33" i="23" s="1"/>
  <c r="AK34" i="23"/>
  <c r="AL34" i="23" s="1"/>
  <c r="G41" i="19"/>
  <c r="V40" i="19"/>
  <c r="S35" i="28"/>
  <c r="T35" i="28" s="1"/>
  <c r="U35" i="28" s="1"/>
  <c r="N35" i="28" s="1"/>
  <c r="AP32" i="23"/>
  <c r="R35" i="19"/>
  <c r="S35" i="19" s="1"/>
  <c r="T35" i="19" s="1"/>
  <c r="M35" i="19" s="1"/>
  <c r="AO32" i="23"/>
  <c r="K21" i="19"/>
  <c r="J20" i="19"/>
  <c r="F21" i="19" s="1"/>
  <c r="W41" i="28"/>
  <c r="G42" i="28"/>
  <c r="AQ33" i="23" l="1"/>
  <c r="AO33" i="23"/>
  <c r="H21" i="28"/>
  <c r="E21" i="28" s="1"/>
  <c r="I21" i="28" s="1"/>
  <c r="O21" i="28"/>
  <c r="P21" i="28" s="1"/>
  <c r="Q21" i="28" s="1"/>
  <c r="AK35" i="23"/>
  <c r="AL35" i="23" s="1"/>
  <c r="AM34" i="23"/>
  <c r="AN34" i="23" s="1"/>
  <c r="S36" i="28"/>
  <c r="T36" i="28" s="1"/>
  <c r="U36" i="28" s="1"/>
  <c r="N36" i="28" s="1"/>
  <c r="AP33" i="23"/>
  <c r="R36" i="19"/>
  <c r="S36" i="19" s="1"/>
  <c r="T36" i="19" s="1"/>
  <c r="M36" i="19" s="1"/>
  <c r="V41" i="19"/>
  <c r="G42" i="19"/>
  <c r="G43" i="28"/>
  <c r="W42" i="28"/>
  <c r="H21" i="19"/>
  <c r="E21" i="19" s="1"/>
  <c r="I21" i="19" s="1"/>
  <c r="N21" i="19"/>
  <c r="O21" i="19" s="1"/>
  <c r="P21" i="19" s="1"/>
  <c r="Y21" i="28" l="1"/>
  <c r="AB21" i="28"/>
  <c r="J21" i="28"/>
  <c r="F22" i="28" s="1"/>
  <c r="X21" i="28"/>
  <c r="K22" i="28"/>
  <c r="L22" i="28" s="1"/>
  <c r="AA21" i="28"/>
  <c r="AK36" i="23"/>
  <c r="AL36" i="23" s="1"/>
  <c r="AM35" i="23"/>
  <c r="AN35" i="23" s="1"/>
  <c r="G43" i="19"/>
  <c r="V42" i="19"/>
  <c r="S37" i="28"/>
  <c r="T37" i="28" s="1"/>
  <c r="U37" i="28" s="1"/>
  <c r="N37" i="28" s="1"/>
  <c r="AP34" i="23"/>
  <c r="R37" i="19"/>
  <c r="S37" i="19" s="1"/>
  <c r="T37" i="19" s="1"/>
  <c r="M37" i="19" s="1"/>
  <c r="J21" i="19"/>
  <c r="F22" i="19" s="1"/>
  <c r="K22" i="19"/>
  <c r="AO34" i="23"/>
  <c r="G44" i="28"/>
  <c r="W43" i="28"/>
  <c r="AQ34" i="23"/>
  <c r="AO35" i="23" l="1"/>
  <c r="AQ35" i="23"/>
  <c r="H22" i="28"/>
  <c r="E22" i="28" s="1"/>
  <c r="I22" i="28" s="1"/>
  <c r="O22" i="28"/>
  <c r="P22" i="28" s="1"/>
  <c r="Q22" i="28" s="1"/>
  <c r="AK37" i="23"/>
  <c r="AL37" i="23" s="1"/>
  <c r="AM36" i="23"/>
  <c r="AN36" i="23" s="1"/>
  <c r="AQ36" i="23" s="1"/>
  <c r="W44" i="28"/>
  <c r="G45" i="28"/>
  <c r="V43" i="19"/>
  <c r="G44" i="19"/>
  <c r="AP35" i="23"/>
  <c r="S38" i="28"/>
  <c r="T38" i="28" s="1"/>
  <c r="U38" i="28" s="1"/>
  <c r="N38" i="28" s="1"/>
  <c r="R38" i="19"/>
  <c r="S38" i="19" s="1"/>
  <c r="T38" i="19" s="1"/>
  <c r="M38" i="19" s="1"/>
  <c r="N22" i="19"/>
  <c r="O22" i="19" s="1"/>
  <c r="P22" i="19" s="1"/>
  <c r="H22" i="19"/>
  <c r="E22" i="19" s="1"/>
  <c r="I22" i="19" s="1"/>
  <c r="J22" i="28" l="1"/>
  <c r="F23" i="28" s="1"/>
  <c r="AA22" i="28"/>
  <c r="X22" i="28"/>
  <c r="AB22" i="28"/>
  <c r="Y22" i="28"/>
  <c r="K23" i="28"/>
  <c r="L23" i="28" s="1"/>
  <c r="AK38" i="23"/>
  <c r="AL38" i="23" s="1"/>
  <c r="AM37" i="23"/>
  <c r="AN37" i="23" s="1"/>
  <c r="AQ37" i="23" s="1"/>
  <c r="AO36" i="23"/>
  <c r="G45" i="19"/>
  <c r="V44" i="19"/>
  <c r="G46" i="28"/>
  <c r="W45" i="28"/>
  <c r="AP36" i="23"/>
  <c r="R39" i="19"/>
  <c r="S39" i="19" s="1"/>
  <c r="T39" i="19" s="1"/>
  <c r="M39" i="19" s="1"/>
  <c r="S39" i="28"/>
  <c r="T39" i="28" s="1"/>
  <c r="U39" i="28" s="1"/>
  <c r="N39" i="28" s="1"/>
  <c r="K23" i="19"/>
  <c r="J22" i="19"/>
  <c r="F23" i="19" s="1"/>
  <c r="AO37" i="23" l="1"/>
  <c r="O23" i="28"/>
  <c r="P23" i="28" s="1"/>
  <c r="Q23" i="28" s="1"/>
  <c r="H23" i="28"/>
  <c r="E23" i="28" s="1"/>
  <c r="I23" i="28" s="1"/>
  <c r="AM38" i="23"/>
  <c r="AN38" i="23" s="1"/>
  <c r="AQ38" i="23" s="1"/>
  <c r="AK39" i="23"/>
  <c r="AL39" i="23" s="1"/>
  <c r="H23" i="19"/>
  <c r="E23" i="19" s="1"/>
  <c r="I23" i="19" s="1"/>
  <c r="N23" i="19"/>
  <c r="O23" i="19" s="1"/>
  <c r="P23" i="19" s="1"/>
  <c r="W46" i="28"/>
  <c r="G47" i="28"/>
  <c r="S40" i="28"/>
  <c r="T40" i="28" s="1"/>
  <c r="U40" i="28" s="1"/>
  <c r="N40" i="28" s="1"/>
  <c r="AP37" i="23"/>
  <c r="R40" i="19"/>
  <c r="S40" i="19" s="1"/>
  <c r="T40" i="19" s="1"/>
  <c r="M40" i="19" s="1"/>
  <c r="G46" i="19"/>
  <c r="V45" i="19"/>
  <c r="AO38" i="23" l="1"/>
  <c r="AB23" i="28"/>
  <c r="J23" i="28"/>
  <c r="F24" i="28" s="1"/>
  <c r="X23" i="28"/>
  <c r="Y23" i="28"/>
  <c r="AA23" i="28"/>
  <c r="K24" i="28"/>
  <c r="L24" i="28" s="1"/>
  <c r="J23" i="19"/>
  <c r="F24" i="19" s="1"/>
  <c r="K24" i="19"/>
  <c r="AM39" i="23"/>
  <c r="AN39" i="23" s="1"/>
  <c r="AK40" i="23"/>
  <c r="AL40" i="23" s="1"/>
  <c r="G47" i="19"/>
  <c r="V46" i="19"/>
  <c r="W47" i="28"/>
  <c r="G48" i="28"/>
  <c r="R41" i="19"/>
  <c r="S41" i="19" s="1"/>
  <c r="T41" i="19" s="1"/>
  <c r="M41" i="19" s="1"/>
  <c r="AP38" i="23"/>
  <c r="S41" i="28"/>
  <c r="T41" i="28" s="1"/>
  <c r="U41" i="28" s="1"/>
  <c r="N41" i="28" s="1"/>
  <c r="AO39" i="23" l="1"/>
  <c r="O24" i="28"/>
  <c r="P24" i="28" s="1"/>
  <c r="Q24" i="28" s="1"/>
  <c r="H24" i="28"/>
  <c r="E24" i="28" s="1"/>
  <c r="I24" i="28" s="1"/>
  <c r="AM40" i="23"/>
  <c r="AN40" i="23" s="1"/>
  <c r="AK41" i="23"/>
  <c r="AL41" i="23" s="1"/>
  <c r="R42" i="19"/>
  <c r="S42" i="19" s="1"/>
  <c r="T42" i="19" s="1"/>
  <c r="M42" i="19" s="1"/>
  <c r="S42" i="28"/>
  <c r="T42" i="28" s="1"/>
  <c r="U42" i="28" s="1"/>
  <c r="N42" i="28" s="1"/>
  <c r="AP39" i="23"/>
  <c r="AQ39" i="23"/>
  <c r="W48" i="28"/>
  <c r="G49" i="28"/>
  <c r="V47" i="19"/>
  <c r="G48" i="19"/>
  <c r="H24" i="19"/>
  <c r="E24" i="19" s="1"/>
  <c r="I24" i="19" s="1"/>
  <c r="N24" i="19"/>
  <c r="O24" i="19" s="1"/>
  <c r="P24" i="19" s="1"/>
  <c r="K25" i="28" l="1"/>
  <c r="L25" i="28" s="1"/>
  <c r="Y24" i="28"/>
  <c r="X24" i="28"/>
  <c r="J24" i="28"/>
  <c r="F25" i="28" s="1"/>
  <c r="AB24" i="28"/>
  <c r="AA24" i="28"/>
  <c r="R43" i="19"/>
  <c r="S43" i="19" s="1"/>
  <c r="T43" i="19" s="1"/>
  <c r="M43" i="19" s="1"/>
  <c r="AP40" i="23"/>
  <c r="S43" i="28"/>
  <c r="T43" i="28" s="1"/>
  <c r="U43" i="28" s="1"/>
  <c r="N43" i="28" s="1"/>
  <c r="G50" i="28"/>
  <c r="W49" i="28"/>
  <c r="AO40" i="23"/>
  <c r="J24" i="19"/>
  <c r="F25" i="19" s="1"/>
  <c r="K25" i="19"/>
  <c r="AM41" i="23"/>
  <c r="AN41" i="23" s="1"/>
  <c r="AK42" i="23"/>
  <c r="AL42" i="23" s="1"/>
  <c r="G49" i="19"/>
  <c r="V48" i="19"/>
  <c r="AQ40" i="23"/>
  <c r="O25" i="28" l="1"/>
  <c r="P25" i="28" s="1"/>
  <c r="Q25" i="28" s="1"/>
  <c r="H25" i="28"/>
  <c r="E25" i="28" s="1"/>
  <c r="I25" i="28" s="1"/>
  <c r="AP41" i="23"/>
  <c r="S44" i="28"/>
  <c r="T44" i="28" s="1"/>
  <c r="U44" i="28" s="1"/>
  <c r="N44" i="28" s="1"/>
  <c r="R44" i="19"/>
  <c r="S44" i="19" s="1"/>
  <c r="T44" i="19" s="1"/>
  <c r="M44" i="19" s="1"/>
  <c r="AO41" i="23"/>
  <c r="G50" i="19"/>
  <c r="V49" i="19"/>
  <c r="AK43" i="23"/>
  <c r="AL43" i="23" s="1"/>
  <c r="AM42" i="23"/>
  <c r="AN42" i="23" s="1"/>
  <c r="N25" i="19"/>
  <c r="O25" i="19" s="1"/>
  <c r="P25" i="19" s="1"/>
  <c r="H25" i="19"/>
  <c r="E25" i="19" s="1"/>
  <c r="I25" i="19" s="1"/>
  <c r="W50" i="28"/>
  <c r="G51" i="28"/>
  <c r="AQ41" i="23"/>
  <c r="AB25" i="28" l="1"/>
  <c r="X25" i="28"/>
  <c r="K26" i="28"/>
  <c r="L26" i="28" s="1"/>
  <c r="J25" i="28"/>
  <c r="F26" i="28" s="1"/>
  <c r="AA25" i="28"/>
  <c r="Y25" i="28"/>
  <c r="AK44" i="23"/>
  <c r="AL44" i="23" s="1"/>
  <c r="AM43" i="23"/>
  <c r="AN43" i="23" s="1"/>
  <c r="G52" i="28"/>
  <c r="W51" i="28"/>
  <c r="R45" i="19"/>
  <c r="S45" i="19" s="1"/>
  <c r="T45" i="19" s="1"/>
  <c r="M45" i="19" s="1"/>
  <c r="AP42" i="23"/>
  <c r="S45" i="28"/>
  <c r="T45" i="28" s="1"/>
  <c r="U45" i="28" s="1"/>
  <c r="N45" i="28" s="1"/>
  <c r="V50" i="19"/>
  <c r="G51" i="19"/>
  <c r="AO42" i="23"/>
  <c r="K26" i="19"/>
  <c r="J25" i="19"/>
  <c r="F26" i="19" s="1"/>
  <c r="AQ42" i="23"/>
  <c r="O26" i="28" l="1"/>
  <c r="P26" i="28" s="1"/>
  <c r="Q26" i="28" s="1"/>
  <c r="H26" i="28"/>
  <c r="E26" i="28" s="1"/>
  <c r="I26" i="28" s="1"/>
  <c r="AK45" i="23"/>
  <c r="AL45" i="23" s="1"/>
  <c r="AM44" i="23"/>
  <c r="AN44" i="23" s="1"/>
  <c r="G52" i="19"/>
  <c r="V51" i="19"/>
  <c r="H26" i="19"/>
  <c r="E26" i="19" s="1"/>
  <c r="I26" i="19" s="1"/>
  <c r="N26" i="19"/>
  <c r="O26" i="19" s="1"/>
  <c r="P26" i="19" s="1"/>
  <c r="G53" i="28"/>
  <c r="W52" i="28"/>
  <c r="S46" i="28"/>
  <c r="T46" i="28" s="1"/>
  <c r="U46" i="28" s="1"/>
  <c r="N46" i="28" s="1"/>
  <c r="AP43" i="23"/>
  <c r="R46" i="19"/>
  <c r="S46" i="19" s="1"/>
  <c r="T46" i="19" s="1"/>
  <c r="M46" i="19" s="1"/>
  <c r="AQ43" i="23"/>
  <c r="AO43" i="23"/>
  <c r="AO44" i="23" l="1"/>
  <c r="AQ44" i="23"/>
  <c r="AB26" i="28"/>
  <c r="J26" i="28"/>
  <c r="F27" i="28" s="1"/>
  <c r="Y26" i="28"/>
  <c r="X26" i="28"/>
  <c r="AA26" i="28"/>
  <c r="K27" i="28"/>
  <c r="L27" i="28" s="1"/>
  <c r="AM45" i="23"/>
  <c r="AN45" i="23" s="1"/>
  <c r="AO45" i="23" s="1"/>
  <c r="AK46" i="23"/>
  <c r="AL46" i="23" s="1"/>
  <c r="S47" i="28"/>
  <c r="T47" i="28" s="1"/>
  <c r="U47" i="28" s="1"/>
  <c r="N47" i="28" s="1"/>
  <c r="R47" i="19"/>
  <c r="S47" i="19" s="1"/>
  <c r="T47" i="19" s="1"/>
  <c r="M47" i="19" s="1"/>
  <c r="AP44" i="23"/>
  <c r="G54" i="28"/>
  <c r="W53" i="28"/>
  <c r="J26" i="19"/>
  <c r="F27" i="19" s="1"/>
  <c r="K27" i="19"/>
  <c r="V52" i="19"/>
  <c r="G53" i="19"/>
  <c r="O27" i="28" l="1"/>
  <c r="P27" i="28" s="1"/>
  <c r="Q27" i="28" s="1"/>
  <c r="H27" i="28"/>
  <c r="E27" i="28" s="1"/>
  <c r="I27" i="28" s="1"/>
  <c r="V53" i="19"/>
  <c r="G54" i="19"/>
  <c r="R48" i="19"/>
  <c r="S48" i="19" s="1"/>
  <c r="T48" i="19" s="1"/>
  <c r="M48" i="19" s="1"/>
  <c r="AP45" i="23"/>
  <c r="S48" i="28"/>
  <c r="T48" i="28" s="1"/>
  <c r="U48" i="28" s="1"/>
  <c r="N48" i="28" s="1"/>
  <c r="H27" i="19"/>
  <c r="E27" i="19" s="1"/>
  <c r="I27" i="19" s="1"/>
  <c r="N27" i="19"/>
  <c r="O27" i="19" s="1"/>
  <c r="P27" i="19" s="1"/>
  <c r="AK47" i="23"/>
  <c r="AL47" i="23" s="1"/>
  <c r="AM46" i="23"/>
  <c r="AN46" i="23" s="1"/>
  <c r="AO46" i="23" s="1"/>
  <c r="AQ45" i="23"/>
  <c r="G55" i="28"/>
  <c r="W54" i="28"/>
  <c r="J27" i="28" l="1"/>
  <c r="F28" i="28" s="1"/>
  <c r="AB27" i="28"/>
  <c r="K28" i="28"/>
  <c r="L28" i="28" s="1"/>
  <c r="Y27" i="28"/>
  <c r="AA27" i="28"/>
  <c r="X27" i="28"/>
  <c r="AK48" i="23"/>
  <c r="AL48" i="23" s="1"/>
  <c r="AM47" i="23"/>
  <c r="AN47" i="23" s="1"/>
  <c r="K28" i="19"/>
  <c r="J27" i="19"/>
  <c r="F28" i="19" s="1"/>
  <c r="V54" i="19"/>
  <c r="G55" i="19"/>
  <c r="S49" i="28"/>
  <c r="T49" i="28" s="1"/>
  <c r="U49" i="28" s="1"/>
  <c r="N49" i="28" s="1"/>
  <c r="R49" i="19"/>
  <c r="S49" i="19" s="1"/>
  <c r="T49" i="19" s="1"/>
  <c r="M49" i="19" s="1"/>
  <c r="AP46" i="23"/>
  <c r="W55" i="28"/>
  <c r="G56" i="28"/>
  <c r="AQ46" i="23"/>
  <c r="O28" i="28" l="1"/>
  <c r="P28" i="28" s="1"/>
  <c r="Q28" i="28" s="1"/>
  <c r="H28" i="28"/>
  <c r="E28" i="28" s="1"/>
  <c r="I28" i="28" s="1"/>
  <c r="AM48" i="23"/>
  <c r="AN48" i="23" s="1"/>
  <c r="AK49" i="23"/>
  <c r="AL49" i="23" s="1"/>
  <c r="S50" i="28"/>
  <c r="T50" i="28" s="1"/>
  <c r="U50" i="28" s="1"/>
  <c r="N50" i="28" s="1"/>
  <c r="AP47" i="23"/>
  <c r="R50" i="19"/>
  <c r="S50" i="19" s="1"/>
  <c r="T50" i="19" s="1"/>
  <c r="M50" i="19" s="1"/>
  <c r="G56" i="19"/>
  <c r="V55" i="19"/>
  <c r="AQ47" i="23"/>
  <c r="G57" i="28"/>
  <c r="W56" i="28"/>
  <c r="N28" i="19"/>
  <c r="O28" i="19" s="1"/>
  <c r="P28" i="19" s="1"/>
  <c r="H28" i="19"/>
  <c r="E28" i="19" s="1"/>
  <c r="I28" i="19" s="1"/>
  <c r="AO47" i="23"/>
  <c r="AA28" i="28" l="1"/>
  <c r="AB28" i="28"/>
  <c r="Y28" i="28"/>
  <c r="K29" i="28"/>
  <c r="L29" i="28" s="1"/>
  <c r="J28" i="28"/>
  <c r="F29" i="28" s="1"/>
  <c r="X28" i="28"/>
  <c r="AM49" i="23"/>
  <c r="AN49" i="23" s="1"/>
  <c r="AK50" i="23"/>
  <c r="AL50" i="23" s="1"/>
  <c r="AP48" i="23"/>
  <c r="S51" i="28"/>
  <c r="T51" i="28" s="1"/>
  <c r="U51" i="28" s="1"/>
  <c r="N51" i="28" s="1"/>
  <c r="R51" i="19"/>
  <c r="S51" i="19" s="1"/>
  <c r="T51" i="19" s="1"/>
  <c r="M51" i="19" s="1"/>
  <c r="AO48" i="23"/>
  <c r="W57" i="28"/>
  <c r="G58" i="28"/>
  <c r="J28" i="19"/>
  <c r="F29" i="19" s="1"/>
  <c r="K29" i="19"/>
  <c r="AQ48" i="23"/>
  <c r="V56" i="19"/>
  <c r="G57" i="19"/>
  <c r="O29" i="28" l="1"/>
  <c r="P29" i="28" s="1"/>
  <c r="Q29" i="28" s="1"/>
  <c r="H29" i="28"/>
  <c r="E29" i="28" s="1"/>
  <c r="I29" i="28" s="1"/>
  <c r="G59" i="28"/>
  <c r="W58" i="28"/>
  <c r="R52" i="19"/>
  <c r="S52" i="19" s="1"/>
  <c r="T52" i="19" s="1"/>
  <c r="M52" i="19" s="1"/>
  <c r="S52" i="28"/>
  <c r="T52" i="28" s="1"/>
  <c r="U52" i="28" s="1"/>
  <c r="N52" i="28" s="1"/>
  <c r="AP49" i="23"/>
  <c r="N29" i="19"/>
  <c r="O29" i="19" s="1"/>
  <c r="P29" i="19" s="1"/>
  <c r="H29" i="19"/>
  <c r="E29" i="19" s="1"/>
  <c r="I29" i="19" s="1"/>
  <c r="AQ49" i="23"/>
  <c r="AO49" i="23"/>
  <c r="AM50" i="23"/>
  <c r="AN50" i="23" s="1"/>
  <c r="AK51" i="23"/>
  <c r="AL51" i="23" s="1"/>
  <c r="V57" i="19"/>
  <c r="G58" i="19"/>
  <c r="K30" i="28" l="1"/>
  <c r="L30" i="28" s="1"/>
  <c r="X29" i="28"/>
  <c r="J29" i="28"/>
  <c r="F30" i="28" s="1"/>
  <c r="AA29" i="28"/>
  <c r="AB29" i="28"/>
  <c r="Y29" i="28"/>
  <c r="AK52" i="23"/>
  <c r="AL52" i="23" s="1"/>
  <c r="AM51" i="23"/>
  <c r="AN51" i="23" s="1"/>
  <c r="R53" i="19"/>
  <c r="S53" i="19" s="1"/>
  <c r="T53" i="19" s="1"/>
  <c r="M53" i="19" s="1"/>
  <c r="S53" i="28"/>
  <c r="T53" i="28" s="1"/>
  <c r="U53" i="28" s="1"/>
  <c r="N53" i="28" s="1"/>
  <c r="AP50" i="23"/>
  <c r="AO50" i="23"/>
  <c r="K30" i="19"/>
  <c r="J29" i="19"/>
  <c r="F30" i="19" s="1"/>
  <c r="G60" i="28"/>
  <c r="W59" i="28"/>
  <c r="V58" i="19"/>
  <c r="G59" i="19"/>
  <c r="AQ50" i="23"/>
  <c r="AQ51" i="23" l="1"/>
  <c r="H30" i="28"/>
  <c r="E30" i="28" s="1"/>
  <c r="I30" i="28" s="1"/>
  <c r="O30" i="28"/>
  <c r="P30" i="28" s="1"/>
  <c r="Q30" i="28" s="1"/>
  <c r="AM52" i="23"/>
  <c r="AN52" i="23" s="1"/>
  <c r="AK53" i="23"/>
  <c r="AL53" i="23" s="1"/>
  <c r="G60" i="19"/>
  <c r="V59" i="19"/>
  <c r="H30" i="19"/>
  <c r="E30" i="19" s="1"/>
  <c r="I30" i="19" s="1"/>
  <c r="N30" i="19"/>
  <c r="O30" i="19" s="1"/>
  <c r="P30" i="19" s="1"/>
  <c r="AO51" i="23"/>
  <c r="G61" i="28"/>
  <c r="W60" i="28"/>
  <c r="S54" i="28"/>
  <c r="T54" i="28" s="1"/>
  <c r="U54" i="28" s="1"/>
  <c r="N54" i="28" s="1"/>
  <c r="AP51" i="23"/>
  <c r="R54" i="19"/>
  <c r="S54" i="19" s="1"/>
  <c r="T54" i="19" s="1"/>
  <c r="M54" i="19" s="1"/>
  <c r="AQ52" i="23" l="1"/>
  <c r="AO52" i="23"/>
  <c r="J30" i="28"/>
  <c r="F31" i="28" s="1"/>
  <c r="AA30" i="28"/>
  <c r="K31" i="28"/>
  <c r="L31" i="28" s="1"/>
  <c r="Y30" i="28"/>
  <c r="X30" i="28"/>
  <c r="AB30" i="28"/>
  <c r="K31" i="19"/>
  <c r="J30" i="19"/>
  <c r="F31" i="19" s="1"/>
  <c r="G62" i="28"/>
  <c r="W61" i="28"/>
  <c r="V60" i="19"/>
  <c r="G61" i="19"/>
  <c r="AP52" i="23"/>
  <c r="S55" i="28"/>
  <c r="T55" i="28" s="1"/>
  <c r="U55" i="28" s="1"/>
  <c r="N55" i="28" s="1"/>
  <c r="R55" i="19"/>
  <c r="S55" i="19" s="1"/>
  <c r="T55" i="19" s="1"/>
  <c r="M55" i="19" s="1"/>
  <c r="AK54" i="23"/>
  <c r="AL54" i="23" s="1"/>
  <c r="AM53" i="23"/>
  <c r="AN53" i="23" s="1"/>
  <c r="AQ53" i="23" s="1"/>
  <c r="O31" i="28" l="1"/>
  <c r="P31" i="28" s="1"/>
  <c r="Q31" i="28" s="1"/>
  <c r="H31" i="28"/>
  <c r="E31" i="28" s="1"/>
  <c r="I31" i="28" s="1"/>
  <c r="AM54" i="23"/>
  <c r="AN54" i="23" s="1"/>
  <c r="AQ54" i="23" s="1"/>
  <c r="AK55" i="23"/>
  <c r="AL55" i="23" s="1"/>
  <c r="W62" i="28"/>
  <c r="G63" i="28"/>
  <c r="S56" i="28"/>
  <c r="T56" i="28" s="1"/>
  <c r="U56" i="28" s="1"/>
  <c r="N56" i="28" s="1"/>
  <c r="AP53" i="23"/>
  <c r="R56" i="19"/>
  <c r="S56" i="19" s="1"/>
  <c r="T56" i="19" s="1"/>
  <c r="M56" i="19" s="1"/>
  <c r="AO53" i="23"/>
  <c r="G62" i="19"/>
  <c r="V61" i="19"/>
  <c r="H31" i="19"/>
  <c r="E31" i="19" s="1"/>
  <c r="I31" i="19" s="1"/>
  <c r="N31" i="19"/>
  <c r="O31" i="19" s="1"/>
  <c r="P31" i="19" s="1"/>
  <c r="AO54" i="23" l="1"/>
  <c r="AA31" i="28"/>
  <c r="K32" i="28"/>
  <c r="L32" i="28" s="1"/>
  <c r="Y31" i="28"/>
  <c r="X31" i="28"/>
  <c r="J31" i="28"/>
  <c r="F32" i="28" s="1"/>
  <c r="AB31" i="28"/>
  <c r="AM55" i="23"/>
  <c r="AN55" i="23" s="1"/>
  <c r="AK56" i="23"/>
  <c r="AL56" i="23" s="1"/>
  <c r="W63" i="28"/>
  <c r="G64" i="28"/>
  <c r="J31" i="19"/>
  <c r="F32" i="19" s="1"/>
  <c r="K32" i="19"/>
  <c r="G63" i="19"/>
  <c r="V62" i="19"/>
  <c r="R57" i="19"/>
  <c r="S57" i="19" s="1"/>
  <c r="T57" i="19" s="1"/>
  <c r="M57" i="19" s="1"/>
  <c r="S57" i="28"/>
  <c r="T57" i="28" s="1"/>
  <c r="U57" i="28" s="1"/>
  <c r="N57" i="28" s="1"/>
  <c r="AP54" i="23"/>
  <c r="O32" i="28" l="1"/>
  <c r="P32" i="28" s="1"/>
  <c r="Q32" i="28" s="1"/>
  <c r="H32" i="28"/>
  <c r="E32" i="28" s="1"/>
  <c r="I32" i="28" s="1"/>
  <c r="AM56" i="23"/>
  <c r="AN56" i="23" s="1"/>
  <c r="AK57" i="23"/>
  <c r="AL57" i="23" s="1"/>
  <c r="R58" i="19"/>
  <c r="S58" i="19" s="1"/>
  <c r="T58" i="19" s="1"/>
  <c r="M58" i="19" s="1"/>
  <c r="AP55" i="23"/>
  <c r="S58" i="28"/>
  <c r="T58" i="28" s="1"/>
  <c r="U58" i="28" s="1"/>
  <c r="N58" i="28" s="1"/>
  <c r="V63" i="19"/>
  <c r="G64" i="19"/>
  <c r="AO55" i="23"/>
  <c r="W64" i="28"/>
  <c r="G65" i="28"/>
  <c r="N32" i="19"/>
  <c r="O32" i="19" s="1"/>
  <c r="P32" i="19" s="1"/>
  <c r="H32" i="19"/>
  <c r="E32" i="19" s="1"/>
  <c r="I32" i="19" s="1"/>
  <c r="AQ55" i="23"/>
  <c r="X32" i="28" l="1"/>
  <c r="AA32" i="28"/>
  <c r="AB32" i="28"/>
  <c r="Y32" i="28"/>
  <c r="K33" i="28"/>
  <c r="L33" i="28" s="1"/>
  <c r="J32" i="28"/>
  <c r="F33" i="28" s="1"/>
  <c r="AM57" i="23"/>
  <c r="AN57" i="23" s="1"/>
  <c r="AK58" i="23"/>
  <c r="AL58" i="23" s="1"/>
  <c r="AP56" i="23"/>
  <c r="S59" i="28"/>
  <c r="T59" i="28" s="1"/>
  <c r="U59" i="28" s="1"/>
  <c r="N59" i="28" s="1"/>
  <c r="R59" i="19"/>
  <c r="S59" i="19" s="1"/>
  <c r="T59" i="19" s="1"/>
  <c r="M59" i="19" s="1"/>
  <c r="K33" i="19"/>
  <c r="J32" i="19"/>
  <c r="F33" i="19" s="1"/>
  <c r="AO56" i="23"/>
  <c r="G66" i="28"/>
  <c r="W65" i="28"/>
  <c r="AQ56" i="23"/>
  <c r="G65" i="19"/>
  <c r="V64" i="19"/>
  <c r="O33" i="28" l="1"/>
  <c r="P33" i="28" s="1"/>
  <c r="Q33" i="28" s="1"/>
  <c r="H33" i="28"/>
  <c r="E33" i="28" s="1"/>
  <c r="I33" i="28" s="1"/>
  <c r="AK59" i="23"/>
  <c r="AL59" i="23" s="1"/>
  <c r="AM58" i="23"/>
  <c r="AN58" i="23" s="1"/>
  <c r="W66" i="28"/>
  <c r="G67" i="28"/>
  <c r="V65" i="19"/>
  <c r="G66" i="19"/>
  <c r="AQ57" i="23"/>
  <c r="H33" i="19"/>
  <c r="E33" i="19" s="1"/>
  <c r="I33" i="19" s="1"/>
  <c r="N33" i="19"/>
  <c r="O33" i="19" s="1"/>
  <c r="P33" i="19" s="1"/>
  <c r="S60" i="28"/>
  <c r="T60" i="28" s="1"/>
  <c r="U60" i="28" s="1"/>
  <c r="N60" i="28" s="1"/>
  <c r="AP57" i="23"/>
  <c r="R60" i="19"/>
  <c r="S60" i="19" s="1"/>
  <c r="T60" i="19" s="1"/>
  <c r="M60" i="19" s="1"/>
  <c r="AO57" i="23"/>
  <c r="AO58" i="23" l="1"/>
  <c r="Y33" i="28"/>
  <c r="J33" i="28"/>
  <c r="F34" i="28" s="1"/>
  <c r="AA33" i="28"/>
  <c r="AB33" i="28"/>
  <c r="K34" i="28"/>
  <c r="L34" i="28" s="1"/>
  <c r="X33" i="28"/>
  <c r="AM59" i="23"/>
  <c r="AN59" i="23" s="1"/>
  <c r="AO59" i="23" s="1"/>
  <c r="AK60" i="23"/>
  <c r="AL60" i="23" s="1"/>
  <c r="AQ58" i="23"/>
  <c r="K34" i="19"/>
  <c r="J33" i="19"/>
  <c r="F34" i="19" s="1"/>
  <c r="G68" i="28"/>
  <c r="W67" i="28"/>
  <c r="AP58" i="23"/>
  <c r="S61" i="28"/>
  <c r="T61" i="28" s="1"/>
  <c r="U61" i="28" s="1"/>
  <c r="N61" i="28" s="1"/>
  <c r="R61" i="19"/>
  <c r="S61" i="19" s="1"/>
  <c r="T61" i="19" s="1"/>
  <c r="M61" i="19" s="1"/>
  <c r="V66" i="19"/>
  <c r="G67" i="19"/>
  <c r="H34" i="28" l="1"/>
  <c r="E34" i="28" s="1"/>
  <c r="I34" i="28" s="1"/>
  <c r="O34" i="28"/>
  <c r="P34" i="28" s="1"/>
  <c r="Q34" i="28" s="1"/>
  <c r="AM60" i="23"/>
  <c r="AN60" i="23" s="1"/>
  <c r="AK61" i="23"/>
  <c r="AL61" i="23" s="1"/>
  <c r="R62" i="19"/>
  <c r="S62" i="19" s="1"/>
  <c r="T62" i="19" s="1"/>
  <c r="M62" i="19" s="1"/>
  <c r="S62" i="28"/>
  <c r="T62" i="28" s="1"/>
  <c r="U62" i="28" s="1"/>
  <c r="N62" i="28" s="1"/>
  <c r="AP59" i="23"/>
  <c r="N34" i="19"/>
  <c r="O34" i="19" s="1"/>
  <c r="P34" i="19" s="1"/>
  <c r="H34" i="19"/>
  <c r="E34" i="19" s="1"/>
  <c r="I34" i="19" s="1"/>
  <c r="G69" i="28"/>
  <c r="W68" i="28"/>
  <c r="AQ59" i="23"/>
  <c r="V67" i="19"/>
  <c r="G68" i="19"/>
  <c r="AB34" i="28" l="1"/>
  <c r="AA34" i="28"/>
  <c r="Y34" i="28"/>
  <c r="X34" i="28"/>
  <c r="K35" i="28"/>
  <c r="L35" i="28" s="1"/>
  <c r="J34" i="28"/>
  <c r="F35" i="28" s="1"/>
  <c r="AM61" i="23"/>
  <c r="AN61" i="23" s="1"/>
  <c r="AK62" i="23"/>
  <c r="AL62" i="23" s="1"/>
  <c r="AP60" i="23"/>
  <c r="R63" i="19"/>
  <c r="S63" i="19" s="1"/>
  <c r="T63" i="19" s="1"/>
  <c r="M63" i="19" s="1"/>
  <c r="S63" i="28"/>
  <c r="T63" i="28" s="1"/>
  <c r="U63" i="28" s="1"/>
  <c r="N63" i="28" s="1"/>
  <c r="V68" i="19"/>
  <c r="G69" i="19"/>
  <c r="G70" i="28"/>
  <c r="W69" i="28"/>
  <c r="AO60" i="23"/>
  <c r="K35" i="19"/>
  <c r="J34" i="19"/>
  <c r="F35" i="19" s="1"/>
  <c r="AQ60" i="23"/>
  <c r="H35" i="28" l="1"/>
  <c r="E35" i="28" s="1"/>
  <c r="I35" i="28" s="1"/>
  <c r="O35" i="28"/>
  <c r="P35" i="28" s="1"/>
  <c r="Q35" i="28" s="1"/>
  <c r="AK63" i="23"/>
  <c r="AL63" i="23" s="1"/>
  <c r="AM62" i="23"/>
  <c r="AN62" i="23" s="1"/>
  <c r="G71" i="28"/>
  <c r="W70" i="28"/>
  <c r="S64" i="28"/>
  <c r="T64" i="28" s="1"/>
  <c r="U64" i="28" s="1"/>
  <c r="N64" i="28" s="1"/>
  <c r="AP61" i="23"/>
  <c r="R64" i="19"/>
  <c r="S64" i="19" s="1"/>
  <c r="T64" i="19" s="1"/>
  <c r="M64" i="19" s="1"/>
  <c r="H35" i="19"/>
  <c r="E35" i="19" s="1"/>
  <c r="I35" i="19" s="1"/>
  <c r="N35" i="19"/>
  <c r="O35" i="19" s="1"/>
  <c r="P35" i="19" s="1"/>
  <c r="G70" i="19"/>
  <c r="V69" i="19"/>
  <c r="AO61" i="23"/>
  <c r="AQ61" i="23"/>
  <c r="AQ62" i="23" l="1"/>
  <c r="AO62" i="23"/>
  <c r="Y35" i="28"/>
  <c r="AA35" i="28"/>
  <c r="J35" i="28"/>
  <c r="F36" i="28" s="1"/>
  <c r="K36" i="28"/>
  <c r="L36" i="28" s="1"/>
  <c r="AB35" i="28"/>
  <c r="X35" i="28"/>
  <c r="AM63" i="23"/>
  <c r="AN63" i="23" s="1"/>
  <c r="AQ63" i="23" s="1"/>
  <c r="AK64" i="23"/>
  <c r="AL64" i="23" s="1"/>
  <c r="J35" i="19"/>
  <c r="F36" i="19" s="1"/>
  <c r="K36" i="19"/>
  <c r="G72" i="28"/>
  <c r="W71" i="28"/>
  <c r="G71" i="19"/>
  <c r="V70" i="19"/>
  <c r="R65" i="19"/>
  <c r="S65" i="19" s="1"/>
  <c r="T65" i="19" s="1"/>
  <c r="M65" i="19" s="1"/>
  <c r="S65" i="28"/>
  <c r="T65" i="28" s="1"/>
  <c r="U65" i="28" s="1"/>
  <c r="N65" i="28" s="1"/>
  <c r="AP62" i="23"/>
  <c r="AO63" i="23" l="1"/>
  <c r="O36" i="28"/>
  <c r="P36" i="28" s="1"/>
  <c r="Q36" i="28" s="1"/>
  <c r="H36" i="28"/>
  <c r="E36" i="28" s="1"/>
  <c r="I36" i="28" s="1"/>
  <c r="AM64" i="23"/>
  <c r="AN64" i="23" s="1"/>
  <c r="AQ64" i="23" s="1"/>
  <c r="AK65" i="23"/>
  <c r="AL65" i="23" s="1"/>
  <c r="W72" i="28"/>
  <c r="G73" i="28"/>
  <c r="V71" i="19"/>
  <c r="G72" i="19"/>
  <c r="N36" i="19"/>
  <c r="O36" i="19" s="1"/>
  <c r="P36" i="19" s="1"/>
  <c r="H36" i="19"/>
  <c r="E36" i="19" s="1"/>
  <c r="I36" i="19" s="1"/>
  <c r="R66" i="19"/>
  <c r="S66" i="19" s="1"/>
  <c r="T66" i="19" s="1"/>
  <c r="M66" i="19" s="1"/>
  <c r="S66" i="28"/>
  <c r="T66" i="28" s="1"/>
  <c r="U66" i="28" s="1"/>
  <c r="N66" i="28" s="1"/>
  <c r="AP63" i="23"/>
  <c r="AO64" i="23" l="1"/>
  <c r="AA36" i="28"/>
  <c r="AB36" i="28"/>
  <c r="J36" i="28"/>
  <c r="F37" i="28" s="1"/>
  <c r="K37" i="28"/>
  <c r="L37" i="28" s="1"/>
  <c r="X36" i="28"/>
  <c r="Y36" i="28"/>
  <c r="AM65" i="23"/>
  <c r="AN65" i="23" s="1"/>
  <c r="AK66" i="23"/>
  <c r="AL66" i="23" s="1"/>
  <c r="J36" i="19"/>
  <c r="F37" i="19" s="1"/>
  <c r="K37" i="19"/>
  <c r="V72" i="19"/>
  <c r="G73" i="19"/>
  <c r="G74" i="28"/>
  <c r="W73" i="28"/>
  <c r="S67" i="28"/>
  <c r="T67" i="28" s="1"/>
  <c r="U67" i="28" s="1"/>
  <c r="N67" i="28" s="1"/>
  <c r="AP64" i="23"/>
  <c r="R67" i="19"/>
  <c r="S67" i="19" s="1"/>
  <c r="T67" i="19" s="1"/>
  <c r="M67" i="19" s="1"/>
  <c r="H37" i="28" l="1"/>
  <c r="E37" i="28" s="1"/>
  <c r="I37" i="28" s="1"/>
  <c r="O37" i="28"/>
  <c r="P37" i="28" s="1"/>
  <c r="Q37" i="28" s="1"/>
  <c r="AM66" i="23"/>
  <c r="AN66" i="23" s="1"/>
  <c r="AK67" i="23"/>
  <c r="AL67" i="23" s="1"/>
  <c r="G74" i="19"/>
  <c r="V73" i="19"/>
  <c r="R68" i="19"/>
  <c r="S68" i="19" s="1"/>
  <c r="T68" i="19" s="1"/>
  <c r="M68" i="19" s="1"/>
  <c r="AP65" i="23"/>
  <c r="S68" i="28"/>
  <c r="T68" i="28" s="1"/>
  <c r="U68" i="28" s="1"/>
  <c r="N68" i="28" s="1"/>
  <c r="AQ65" i="23"/>
  <c r="H37" i="19"/>
  <c r="E37" i="19" s="1"/>
  <c r="I37" i="19" s="1"/>
  <c r="N37" i="19"/>
  <c r="O37" i="19" s="1"/>
  <c r="P37" i="19" s="1"/>
  <c r="W74" i="28"/>
  <c r="G75" i="28"/>
  <c r="AO65" i="23"/>
  <c r="AQ66" i="23" l="1"/>
  <c r="X37" i="28"/>
  <c r="Y37" i="28"/>
  <c r="K38" i="28"/>
  <c r="L38" i="28" s="1"/>
  <c r="J37" i="28"/>
  <c r="F38" i="28" s="1"/>
  <c r="AA37" i="28"/>
  <c r="AB37" i="28"/>
  <c r="AM67" i="23"/>
  <c r="AN67" i="23" s="1"/>
  <c r="AQ67" i="23" s="1"/>
  <c r="AK68" i="23"/>
  <c r="AL68" i="23" s="1"/>
  <c r="R69" i="19"/>
  <c r="S69" i="19" s="1"/>
  <c r="T69" i="19" s="1"/>
  <c r="M69" i="19" s="1"/>
  <c r="S69" i="28"/>
  <c r="T69" i="28" s="1"/>
  <c r="U69" i="28" s="1"/>
  <c r="N69" i="28" s="1"/>
  <c r="AP66" i="23"/>
  <c r="V74" i="19"/>
  <c r="G75" i="19"/>
  <c r="W75" i="28"/>
  <c r="G76" i="28"/>
  <c r="AO66" i="23"/>
  <c r="K38" i="19"/>
  <c r="J37" i="19"/>
  <c r="F38" i="19" s="1"/>
  <c r="H38" i="28" l="1"/>
  <c r="E38" i="28" s="1"/>
  <c r="I38" i="28" s="1"/>
  <c r="O38" i="28"/>
  <c r="P38" i="28" s="1"/>
  <c r="Q38" i="28" s="1"/>
  <c r="AK69" i="23"/>
  <c r="AL69" i="23" s="1"/>
  <c r="AM68" i="23"/>
  <c r="AN68" i="23" s="1"/>
  <c r="G76" i="19"/>
  <c r="V75" i="19"/>
  <c r="AO67" i="23"/>
  <c r="H38" i="19"/>
  <c r="E38" i="19" s="1"/>
  <c r="I38" i="19" s="1"/>
  <c r="N38" i="19"/>
  <c r="O38" i="19" s="1"/>
  <c r="P38" i="19" s="1"/>
  <c r="G77" i="28"/>
  <c r="W76" i="28"/>
  <c r="AP67" i="23"/>
  <c r="S70" i="28"/>
  <c r="T70" i="28" s="1"/>
  <c r="U70" i="28" s="1"/>
  <c r="N70" i="28" s="1"/>
  <c r="R70" i="19"/>
  <c r="S70" i="19" s="1"/>
  <c r="T70" i="19" s="1"/>
  <c r="M70" i="19" s="1"/>
  <c r="AO68" i="23" l="1"/>
  <c r="X38" i="28"/>
  <c r="Y38" i="28"/>
  <c r="AB38" i="28"/>
  <c r="AA38" i="28"/>
  <c r="K39" i="28"/>
  <c r="L39" i="28" s="1"/>
  <c r="J38" i="28"/>
  <c r="F39" i="28" s="1"/>
  <c r="AM69" i="23"/>
  <c r="AN69" i="23" s="1"/>
  <c r="AK70" i="23"/>
  <c r="AL70" i="23" s="1"/>
  <c r="R71" i="19"/>
  <c r="S71" i="19" s="1"/>
  <c r="T71" i="19" s="1"/>
  <c r="M71" i="19" s="1"/>
  <c r="AP68" i="23"/>
  <c r="S71" i="28"/>
  <c r="T71" i="28" s="1"/>
  <c r="U71" i="28" s="1"/>
  <c r="N71" i="28" s="1"/>
  <c r="J38" i="19"/>
  <c r="F39" i="19" s="1"/>
  <c r="K39" i="19"/>
  <c r="V76" i="19"/>
  <c r="G77" i="19"/>
  <c r="G78" i="28"/>
  <c r="W77" i="28"/>
  <c r="AQ68" i="23"/>
  <c r="AQ69" i="23" l="1"/>
  <c r="O39" i="28"/>
  <c r="P39" i="28" s="1"/>
  <c r="Q39" i="28" s="1"/>
  <c r="H39" i="28"/>
  <c r="E39" i="28" s="1"/>
  <c r="I39" i="28" s="1"/>
  <c r="AK71" i="23"/>
  <c r="AL71" i="23" s="1"/>
  <c r="AM70" i="23"/>
  <c r="AN70" i="23" s="1"/>
  <c r="AQ70" i="23" s="1"/>
  <c r="G79" i="28"/>
  <c r="W78" i="28"/>
  <c r="N39" i="19"/>
  <c r="O39" i="19" s="1"/>
  <c r="P39" i="19" s="1"/>
  <c r="H39" i="19"/>
  <c r="E39" i="19" s="1"/>
  <c r="I39" i="19" s="1"/>
  <c r="S72" i="28"/>
  <c r="T72" i="28" s="1"/>
  <c r="U72" i="28" s="1"/>
  <c r="N72" i="28" s="1"/>
  <c r="AP69" i="23"/>
  <c r="R72" i="19"/>
  <c r="S72" i="19" s="1"/>
  <c r="T72" i="19" s="1"/>
  <c r="M72" i="19" s="1"/>
  <c r="G78" i="19"/>
  <c r="V77" i="19"/>
  <c r="AO69" i="23"/>
  <c r="AO70" i="23" l="1"/>
  <c r="Y39" i="28"/>
  <c r="AA39" i="28"/>
  <c r="AB39" i="28"/>
  <c r="X39" i="28"/>
  <c r="K40" i="28"/>
  <c r="L40" i="28" s="1"/>
  <c r="J39" i="28"/>
  <c r="F40" i="28" s="1"/>
  <c r="AK72" i="23"/>
  <c r="AL72" i="23" s="1"/>
  <c r="AM71" i="23"/>
  <c r="AN71" i="23" s="1"/>
  <c r="AO71" i="23" s="1"/>
  <c r="AP70" i="23"/>
  <c r="R73" i="19"/>
  <c r="S73" i="19" s="1"/>
  <c r="T73" i="19" s="1"/>
  <c r="M73" i="19" s="1"/>
  <c r="S73" i="28"/>
  <c r="T73" i="28" s="1"/>
  <c r="U73" i="28" s="1"/>
  <c r="N73" i="28" s="1"/>
  <c r="G79" i="19"/>
  <c r="V78" i="19"/>
  <c r="K40" i="19"/>
  <c r="J39" i="19"/>
  <c r="F40" i="19" s="1"/>
  <c r="W79" i="28"/>
  <c r="G80" i="28"/>
  <c r="H40" i="28" l="1"/>
  <c r="E40" i="28" s="1"/>
  <c r="I40" i="28" s="1"/>
  <c r="O40" i="28"/>
  <c r="P40" i="28" s="1"/>
  <c r="Q40" i="28" s="1"/>
  <c r="AM72" i="23"/>
  <c r="AN72" i="23" s="1"/>
  <c r="AO72" i="23" s="1"/>
  <c r="AK73" i="23"/>
  <c r="AL73" i="23" s="1"/>
  <c r="V79" i="19"/>
  <c r="G80" i="19"/>
  <c r="S74" i="28"/>
  <c r="T74" i="28" s="1"/>
  <c r="U74" i="28" s="1"/>
  <c r="N74" i="28" s="1"/>
  <c r="AP71" i="23"/>
  <c r="R74" i="19"/>
  <c r="S74" i="19" s="1"/>
  <c r="T74" i="19" s="1"/>
  <c r="M74" i="19" s="1"/>
  <c r="W80" i="28"/>
  <c r="G81" i="28"/>
  <c r="H40" i="19"/>
  <c r="E40" i="19" s="1"/>
  <c r="I40" i="19" s="1"/>
  <c r="N40" i="19"/>
  <c r="O40" i="19" s="1"/>
  <c r="P40" i="19" s="1"/>
  <c r="AQ71" i="23"/>
  <c r="AQ72" i="23" l="1"/>
  <c r="K41" i="28"/>
  <c r="L41" i="28" s="1"/>
  <c r="AB40" i="28"/>
  <c r="J40" i="28"/>
  <c r="F41" i="28" s="1"/>
  <c r="AA40" i="28"/>
  <c r="Y40" i="28"/>
  <c r="X40" i="28"/>
  <c r="AK74" i="23"/>
  <c r="AL74" i="23" s="1"/>
  <c r="AM73" i="23"/>
  <c r="AN73" i="23" s="1"/>
  <c r="AQ73" i="23" s="1"/>
  <c r="V80" i="19"/>
  <c r="G81" i="19"/>
  <c r="J40" i="19"/>
  <c r="F41" i="19" s="1"/>
  <c r="K41" i="19"/>
  <c r="G82" i="28"/>
  <c r="W81" i="28"/>
  <c r="S75" i="28"/>
  <c r="T75" i="28" s="1"/>
  <c r="U75" i="28" s="1"/>
  <c r="N75" i="28" s="1"/>
  <c r="R75" i="19"/>
  <c r="S75" i="19" s="1"/>
  <c r="T75" i="19" s="1"/>
  <c r="M75" i="19" s="1"/>
  <c r="AP72" i="23"/>
  <c r="AO73" i="23" l="1"/>
  <c r="H41" i="28"/>
  <c r="E41" i="28" s="1"/>
  <c r="I41" i="28" s="1"/>
  <c r="O41" i="28"/>
  <c r="P41" i="28" s="1"/>
  <c r="Q41" i="28" s="1"/>
  <c r="AK75" i="23"/>
  <c r="AL75" i="23" s="1"/>
  <c r="AM74" i="23"/>
  <c r="AN74" i="23" s="1"/>
  <c r="AO74" i="23" s="1"/>
  <c r="N41" i="19"/>
  <c r="O41" i="19" s="1"/>
  <c r="P41" i="19" s="1"/>
  <c r="H41" i="19"/>
  <c r="E41" i="19" s="1"/>
  <c r="I41" i="19" s="1"/>
  <c r="G83" i="28"/>
  <c r="W82" i="28"/>
  <c r="V81" i="19"/>
  <c r="G82" i="19"/>
  <c r="R76" i="19"/>
  <c r="S76" i="19" s="1"/>
  <c r="T76" i="19" s="1"/>
  <c r="M76" i="19" s="1"/>
  <c r="AP73" i="23"/>
  <c r="S76" i="28"/>
  <c r="T76" i="28" s="1"/>
  <c r="U76" i="28" s="1"/>
  <c r="N76" i="28" s="1"/>
  <c r="AQ74" i="23" l="1"/>
  <c r="AA41" i="28"/>
  <c r="X41" i="28"/>
  <c r="J41" i="28"/>
  <c r="F42" i="28" s="1"/>
  <c r="Y41" i="28"/>
  <c r="AB41" i="28"/>
  <c r="K42" i="28"/>
  <c r="L42" i="28" s="1"/>
  <c r="AK76" i="23"/>
  <c r="AL76" i="23" s="1"/>
  <c r="AM75" i="23"/>
  <c r="AN75" i="23" s="1"/>
  <c r="AO75" i="23" s="1"/>
  <c r="G84" i="28"/>
  <c r="W83" i="28"/>
  <c r="K42" i="19"/>
  <c r="J41" i="19"/>
  <c r="F42" i="19" s="1"/>
  <c r="S77" i="28"/>
  <c r="T77" i="28" s="1"/>
  <c r="U77" i="28" s="1"/>
  <c r="N77" i="28" s="1"/>
  <c r="R77" i="19"/>
  <c r="S77" i="19" s="1"/>
  <c r="T77" i="19" s="1"/>
  <c r="M77" i="19" s="1"/>
  <c r="AP74" i="23"/>
  <c r="V82" i="19"/>
  <c r="G83" i="19"/>
  <c r="AQ75" i="23" l="1"/>
  <c r="H42" i="28"/>
  <c r="E42" i="28" s="1"/>
  <c r="I42" i="28" s="1"/>
  <c r="O42" i="28"/>
  <c r="P42" i="28" s="1"/>
  <c r="Q42" i="28" s="1"/>
  <c r="AK77" i="23"/>
  <c r="AL77" i="23" s="1"/>
  <c r="AM76" i="23"/>
  <c r="AN76" i="23" s="1"/>
  <c r="AQ76" i="23" s="1"/>
  <c r="H42" i="19"/>
  <c r="E42" i="19" s="1"/>
  <c r="I42" i="19" s="1"/>
  <c r="N42" i="19"/>
  <c r="O42" i="19" s="1"/>
  <c r="P42" i="19" s="1"/>
  <c r="G85" i="28"/>
  <c r="W84" i="28"/>
  <c r="G84" i="19"/>
  <c r="V83" i="19"/>
  <c r="R78" i="19"/>
  <c r="S78" i="19" s="1"/>
  <c r="T78" i="19" s="1"/>
  <c r="M78" i="19" s="1"/>
  <c r="S78" i="28"/>
  <c r="T78" i="28" s="1"/>
  <c r="U78" i="28" s="1"/>
  <c r="N78" i="28" s="1"/>
  <c r="AP75" i="23"/>
  <c r="AA42" i="28" l="1"/>
  <c r="J42" i="28"/>
  <c r="F43" i="28" s="1"/>
  <c r="AB42" i="28"/>
  <c r="X42" i="28"/>
  <c r="K43" i="28"/>
  <c r="L43" i="28" s="1"/>
  <c r="Y42" i="28"/>
  <c r="AK78" i="23"/>
  <c r="AL78" i="23" s="1"/>
  <c r="AM77" i="23"/>
  <c r="AN77" i="23" s="1"/>
  <c r="AQ77" i="23" s="1"/>
  <c r="K43" i="19"/>
  <c r="J42" i="19"/>
  <c r="F43" i="19" s="1"/>
  <c r="AO76" i="23"/>
  <c r="G86" i="28"/>
  <c r="W85" i="28"/>
  <c r="G85" i="19"/>
  <c r="V84" i="19"/>
  <c r="AP76" i="23"/>
  <c r="R79" i="19"/>
  <c r="S79" i="19" s="1"/>
  <c r="T79" i="19" s="1"/>
  <c r="M79" i="19" s="1"/>
  <c r="S79" i="28"/>
  <c r="T79" i="28" s="1"/>
  <c r="U79" i="28" s="1"/>
  <c r="N79" i="28" s="1"/>
  <c r="AO77" i="23" l="1"/>
  <c r="H43" i="28"/>
  <c r="E43" i="28" s="1"/>
  <c r="I43" i="28" s="1"/>
  <c r="O43" i="28"/>
  <c r="P43" i="28" s="1"/>
  <c r="Q43" i="28" s="1"/>
  <c r="AK79" i="23"/>
  <c r="AL79" i="23" s="1"/>
  <c r="AM78" i="23"/>
  <c r="AN78" i="23" s="1"/>
  <c r="AQ78" i="23" s="1"/>
  <c r="G87" i="28"/>
  <c r="W86" i="28"/>
  <c r="AP77" i="23"/>
  <c r="S80" i="28"/>
  <c r="T80" i="28" s="1"/>
  <c r="U80" i="28" s="1"/>
  <c r="N80" i="28" s="1"/>
  <c r="R80" i="19"/>
  <c r="S80" i="19" s="1"/>
  <c r="T80" i="19" s="1"/>
  <c r="M80" i="19" s="1"/>
  <c r="G86" i="19"/>
  <c r="V85" i="19"/>
  <c r="H43" i="19"/>
  <c r="E43" i="19" s="1"/>
  <c r="I43" i="19" s="1"/>
  <c r="N43" i="19"/>
  <c r="O43" i="19" s="1"/>
  <c r="P43" i="19" s="1"/>
  <c r="AO78" i="23" l="1"/>
  <c r="AA43" i="28"/>
  <c r="X43" i="28"/>
  <c r="AB43" i="28"/>
  <c r="K44" i="28"/>
  <c r="L44" i="28" s="1"/>
  <c r="Y43" i="28"/>
  <c r="J43" i="28"/>
  <c r="F44" i="28" s="1"/>
  <c r="AK80" i="23"/>
  <c r="AL80" i="23" s="1"/>
  <c r="AM79" i="23"/>
  <c r="AN79" i="23" s="1"/>
  <c r="AO79" i="23" s="1"/>
  <c r="G87" i="19"/>
  <c r="V86" i="19"/>
  <c r="J43" i="19"/>
  <c r="F44" i="19" s="1"/>
  <c r="K44" i="19"/>
  <c r="S81" i="28"/>
  <c r="T81" i="28" s="1"/>
  <c r="U81" i="28" s="1"/>
  <c r="N81" i="28" s="1"/>
  <c r="R81" i="19"/>
  <c r="S81" i="19" s="1"/>
  <c r="T81" i="19" s="1"/>
  <c r="M81" i="19" s="1"/>
  <c r="AP78" i="23"/>
  <c r="W87" i="28"/>
  <c r="G88" i="28"/>
  <c r="H44" i="28" l="1"/>
  <c r="E44" i="28" s="1"/>
  <c r="I44" i="28" s="1"/>
  <c r="O44" i="28"/>
  <c r="P44" i="28" s="1"/>
  <c r="Q44" i="28" s="1"/>
  <c r="AK81" i="23"/>
  <c r="AL81" i="23" s="1"/>
  <c r="AM80" i="23"/>
  <c r="AN80" i="23" s="1"/>
  <c r="N44" i="19"/>
  <c r="O44" i="19" s="1"/>
  <c r="P44" i="19" s="1"/>
  <c r="H44" i="19"/>
  <c r="E44" i="19" s="1"/>
  <c r="I44" i="19" s="1"/>
  <c r="G88" i="19"/>
  <c r="V87" i="19"/>
  <c r="R82" i="19"/>
  <c r="S82" i="19" s="1"/>
  <c r="T82" i="19" s="1"/>
  <c r="M82" i="19" s="1"/>
  <c r="S82" i="28"/>
  <c r="T82" i="28" s="1"/>
  <c r="U82" i="28" s="1"/>
  <c r="N82" i="28" s="1"/>
  <c r="AP79" i="23"/>
  <c r="W88" i="28"/>
  <c r="G89" i="28"/>
  <c r="AQ79" i="23"/>
  <c r="AQ80" i="23" l="1"/>
  <c r="AA44" i="28"/>
  <c r="AB44" i="28"/>
  <c r="X44" i="28"/>
  <c r="Y44" i="28"/>
  <c r="J44" i="28"/>
  <c r="F45" i="28" s="1"/>
  <c r="K45" i="28"/>
  <c r="L45" i="28" s="1"/>
  <c r="AK82" i="23"/>
  <c r="AL82" i="23" s="1"/>
  <c r="AM81" i="23"/>
  <c r="AN81" i="23" s="1"/>
  <c r="AQ81" i="23" s="1"/>
  <c r="V88" i="19"/>
  <c r="G89" i="19"/>
  <c r="K45" i="19"/>
  <c r="J44" i="19"/>
  <c r="F45" i="19" s="1"/>
  <c r="AP80" i="23"/>
  <c r="R83" i="19"/>
  <c r="S83" i="19" s="1"/>
  <c r="T83" i="19" s="1"/>
  <c r="M83" i="19" s="1"/>
  <c r="S83" i="28"/>
  <c r="T83" i="28" s="1"/>
  <c r="U83" i="28" s="1"/>
  <c r="N83" i="28" s="1"/>
  <c r="W89" i="28"/>
  <c r="G90" i="28"/>
  <c r="AO80" i="23"/>
  <c r="AO81" i="23" l="1"/>
  <c r="O45" i="28"/>
  <c r="P45" i="28" s="1"/>
  <c r="Q45" i="28" s="1"/>
  <c r="H45" i="28"/>
  <c r="E45" i="28" s="1"/>
  <c r="I45" i="28" s="1"/>
  <c r="AK83" i="23"/>
  <c r="AL83" i="23" s="1"/>
  <c r="AM82" i="23"/>
  <c r="AN82" i="23" s="1"/>
  <c r="AQ82" i="23" s="1"/>
  <c r="W90" i="28"/>
  <c r="G91" i="28"/>
  <c r="R84" i="19"/>
  <c r="S84" i="19" s="1"/>
  <c r="T84" i="19" s="1"/>
  <c r="M84" i="19" s="1"/>
  <c r="S84" i="28"/>
  <c r="T84" i="28" s="1"/>
  <c r="U84" i="28" s="1"/>
  <c r="N84" i="28" s="1"/>
  <c r="AP81" i="23"/>
  <c r="H45" i="19"/>
  <c r="E45" i="19" s="1"/>
  <c r="I45" i="19" s="1"/>
  <c r="N45" i="19"/>
  <c r="O45" i="19" s="1"/>
  <c r="P45" i="19" s="1"/>
  <c r="G90" i="19"/>
  <c r="V89" i="19"/>
  <c r="AB45" i="28" l="1"/>
  <c r="X45" i="28"/>
  <c r="AA45" i="28"/>
  <c r="K46" i="28"/>
  <c r="L46" i="28" s="1"/>
  <c r="J45" i="28"/>
  <c r="F46" i="28" s="1"/>
  <c r="Y45" i="28"/>
  <c r="AK84" i="23"/>
  <c r="AL84" i="23" s="1"/>
  <c r="AM83" i="23"/>
  <c r="AN83" i="23" s="1"/>
  <c r="AQ83" i="23" s="1"/>
  <c r="K46" i="19"/>
  <c r="J45" i="19"/>
  <c r="F46" i="19" s="1"/>
  <c r="V90" i="19"/>
  <c r="G91" i="19"/>
  <c r="R85" i="19"/>
  <c r="S85" i="19" s="1"/>
  <c r="T85" i="19" s="1"/>
  <c r="M85" i="19" s="1"/>
  <c r="S85" i="28"/>
  <c r="T85" i="28" s="1"/>
  <c r="U85" i="28" s="1"/>
  <c r="N85" i="28" s="1"/>
  <c r="AP82" i="23"/>
  <c r="AO82" i="23"/>
  <c r="W91" i="28"/>
  <c r="G92" i="28"/>
  <c r="AO83" i="23" l="1"/>
  <c r="H46" i="28"/>
  <c r="E46" i="28" s="1"/>
  <c r="I46" i="28" s="1"/>
  <c r="O46" i="28"/>
  <c r="P46" i="28" s="1"/>
  <c r="Q46" i="28" s="1"/>
  <c r="AK85" i="23"/>
  <c r="AL85" i="23" s="1"/>
  <c r="AM84" i="23"/>
  <c r="AN84" i="23" s="1"/>
  <c r="AQ84" i="23" s="1"/>
  <c r="W92" i="28"/>
  <c r="G93" i="28"/>
  <c r="V91" i="19"/>
  <c r="G92" i="19"/>
  <c r="S86" i="28"/>
  <c r="T86" i="28" s="1"/>
  <c r="U86" i="28" s="1"/>
  <c r="N86" i="28" s="1"/>
  <c r="AP83" i="23"/>
  <c r="R86" i="19"/>
  <c r="S86" i="19" s="1"/>
  <c r="T86" i="19" s="1"/>
  <c r="M86" i="19" s="1"/>
  <c r="N46" i="19"/>
  <c r="O46" i="19" s="1"/>
  <c r="P46" i="19" s="1"/>
  <c r="H46" i="19"/>
  <c r="E46" i="19" s="1"/>
  <c r="I46" i="19" s="1"/>
  <c r="J46" i="28" l="1"/>
  <c r="F47" i="28" s="1"/>
  <c r="X46" i="28"/>
  <c r="AB46" i="28"/>
  <c r="Y46" i="28"/>
  <c r="AA46" i="28"/>
  <c r="K47" i="28"/>
  <c r="L47" i="28" s="1"/>
  <c r="AK86" i="23"/>
  <c r="AL86" i="23" s="1"/>
  <c r="AM85" i="23"/>
  <c r="AN85" i="23" s="1"/>
  <c r="AQ85" i="23" s="1"/>
  <c r="J46" i="19"/>
  <c r="F47" i="19" s="1"/>
  <c r="K47" i="19"/>
  <c r="AO84" i="23"/>
  <c r="G94" i="28"/>
  <c r="W93" i="28"/>
  <c r="V92" i="19"/>
  <c r="G93" i="19"/>
  <c r="R87" i="19"/>
  <c r="S87" i="19" s="1"/>
  <c r="T87" i="19" s="1"/>
  <c r="M87" i="19" s="1"/>
  <c r="S87" i="28"/>
  <c r="T87" i="28" s="1"/>
  <c r="U87" i="28" s="1"/>
  <c r="N87" i="28" s="1"/>
  <c r="AP84" i="23"/>
  <c r="AO85" i="23" l="1"/>
  <c r="H47" i="28"/>
  <c r="E47" i="28" s="1"/>
  <c r="I47" i="28" s="1"/>
  <c r="O47" i="28"/>
  <c r="P47" i="28" s="1"/>
  <c r="Q47" i="28" s="1"/>
  <c r="AK87" i="23"/>
  <c r="AL87" i="23" s="1"/>
  <c r="AM86" i="23"/>
  <c r="AN86" i="23" s="1"/>
  <c r="AO86" i="23" s="1"/>
  <c r="W94" i="28"/>
  <c r="G95" i="28"/>
  <c r="V93" i="19"/>
  <c r="G94" i="19"/>
  <c r="R88" i="19"/>
  <c r="S88" i="19" s="1"/>
  <c r="T88" i="19" s="1"/>
  <c r="M88" i="19" s="1"/>
  <c r="S88" i="28"/>
  <c r="T88" i="28" s="1"/>
  <c r="U88" i="28" s="1"/>
  <c r="N88" i="28" s="1"/>
  <c r="AP85" i="23"/>
  <c r="N47" i="19"/>
  <c r="O47" i="19" s="1"/>
  <c r="P47" i="19" s="1"/>
  <c r="H47" i="19"/>
  <c r="E47" i="19" s="1"/>
  <c r="I47" i="19" s="1"/>
  <c r="X47" i="28" l="1"/>
  <c r="K48" i="28"/>
  <c r="L48" i="28" s="1"/>
  <c r="Y47" i="28"/>
  <c r="AB47" i="28"/>
  <c r="J47" i="28"/>
  <c r="F48" i="28" s="1"/>
  <c r="AA47" i="28"/>
  <c r="AK88" i="23"/>
  <c r="AL88" i="23" s="1"/>
  <c r="AM87" i="23"/>
  <c r="AN87" i="23" s="1"/>
  <c r="AO87" i="23" s="1"/>
  <c r="K48" i="19"/>
  <c r="J47" i="19"/>
  <c r="F48" i="19" s="1"/>
  <c r="V94" i="19"/>
  <c r="G95" i="19"/>
  <c r="AP86" i="23"/>
  <c r="R89" i="19"/>
  <c r="S89" i="19" s="1"/>
  <c r="T89" i="19" s="1"/>
  <c r="M89" i="19" s="1"/>
  <c r="S89" i="28"/>
  <c r="T89" i="28" s="1"/>
  <c r="U89" i="28" s="1"/>
  <c r="N89" i="28" s="1"/>
  <c r="G96" i="28"/>
  <c r="W95" i="28"/>
  <c r="AQ86" i="23"/>
  <c r="AQ87" i="23" l="1"/>
  <c r="H48" i="28"/>
  <c r="E48" i="28" s="1"/>
  <c r="I48" i="28" s="1"/>
  <c r="O48" i="28"/>
  <c r="P48" i="28" s="1"/>
  <c r="Q48" i="28" s="1"/>
  <c r="AM88" i="23"/>
  <c r="AN88" i="23" s="1"/>
  <c r="AO88" i="23" s="1"/>
  <c r="AK89" i="23"/>
  <c r="AL89" i="23" s="1"/>
  <c r="N48" i="19"/>
  <c r="O48" i="19" s="1"/>
  <c r="P48" i="19" s="1"/>
  <c r="H48" i="19"/>
  <c r="E48" i="19" s="1"/>
  <c r="I48" i="19" s="1"/>
  <c r="G96" i="19"/>
  <c r="V95" i="19"/>
  <c r="R90" i="19"/>
  <c r="S90" i="19" s="1"/>
  <c r="T90" i="19" s="1"/>
  <c r="M90" i="19" s="1"/>
  <c r="S90" i="28"/>
  <c r="T90" i="28" s="1"/>
  <c r="U90" i="28" s="1"/>
  <c r="N90" i="28" s="1"/>
  <c r="AP87" i="23"/>
  <c r="W96" i="28"/>
  <c r="G97" i="28"/>
  <c r="AA48" i="28" l="1"/>
  <c r="AB48" i="28"/>
  <c r="Y48" i="28"/>
  <c r="K49" i="28"/>
  <c r="L49" i="28" s="1"/>
  <c r="J48" i="28"/>
  <c r="F49" i="28" s="1"/>
  <c r="X48" i="28"/>
  <c r="AM89" i="23"/>
  <c r="AN89" i="23" s="1"/>
  <c r="AK90" i="23"/>
  <c r="AL90" i="23" s="1"/>
  <c r="G98" i="28"/>
  <c r="W97" i="28"/>
  <c r="J48" i="19"/>
  <c r="F49" i="19" s="1"/>
  <c r="K49" i="19"/>
  <c r="R91" i="19"/>
  <c r="S91" i="19" s="1"/>
  <c r="T91" i="19" s="1"/>
  <c r="M91" i="19" s="1"/>
  <c r="AP88" i="23"/>
  <c r="S91" i="28"/>
  <c r="T91" i="28" s="1"/>
  <c r="U91" i="28" s="1"/>
  <c r="N91" i="28" s="1"/>
  <c r="V96" i="19"/>
  <c r="G97" i="19"/>
  <c r="AQ88" i="23"/>
  <c r="AQ89" i="23" l="1"/>
  <c r="H49" i="28"/>
  <c r="E49" i="28" s="1"/>
  <c r="I49" i="28" s="1"/>
  <c r="O49" i="28"/>
  <c r="P49" i="28" s="1"/>
  <c r="Q49" i="28" s="1"/>
  <c r="AK91" i="23"/>
  <c r="AL91" i="23" s="1"/>
  <c r="AM90" i="23"/>
  <c r="AN90" i="23" s="1"/>
  <c r="AQ90" i="23" s="1"/>
  <c r="V97" i="19"/>
  <c r="G98" i="19"/>
  <c r="W98" i="28"/>
  <c r="G99" i="28"/>
  <c r="H49" i="19"/>
  <c r="E49" i="19" s="1"/>
  <c r="I49" i="19" s="1"/>
  <c r="N49" i="19"/>
  <c r="O49" i="19" s="1"/>
  <c r="P49" i="19" s="1"/>
  <c r="AP89" i="23"/>
  <c r="S92" i="28"/>
  <c r="T92" i="28" s="1"/>
  <c r="U92" i="28" s="1"/>
  <c r="N92" i="28" s="1"/>
  <c r="R92" i="19"/>
  <c r="S92" i="19" s="1"/>
  <c r="T92" i="19" s="1"/>
  <c r="M92" i="19" s="1"/>
  <c r="AO89" i="23"/>
  <c r="AO90" i="23" l="1"/>
  <c r="Y49" i="28"/>
  <c r="J49" i="28"/>
  <c r="F50" i="28" s="1"/>
  <c r="AA49" i="28"/>
  <c r="K50" i="28"/>
  <c r="L50" i="28" s="1"/>
  <c r="X49" i="28"/>
  <c r="AB49" i="28"/>
  <c r="AM91" i="23"/>
  <c r="AN91" i="23" s="1"/>
  <c r="AO91" i="23" s="1"/>
  <c r="AK92" i="23"/>
  <c r="AL92" i="23" s="1"/>
  <c r="K50" i="19"/>
  <c r="J49" i="19"/>
  <c r="F50" i="19" s="1"/>
  <c r="R93" i="19"/>
  <c r="S93" i="19" s="1"/>
  <c r="T93" i="19" s="1"/>
  <c r="M93" i="19" s="1"/>
  <c r="S93" i="28"/>
  <c r="T93" i="28" s="1"/>
  <c r="U93" i="28" s="1"/>
  <c r="N93" i="28" s="1"/>
  <c r="AP90" i="23"/>
  <c r="G100" i="28"/>
  <c r="W99" i="28"/>
  <c r="V98" i="19"/>
  <c r="G99" i="19"/>
  <c r="AQ91" i="23" l="1"/>
  <c r="H50" i="28"/>
  <c r="E50" i="28" s="1"/>
  <c r="I50" i="28" s="1"/>
  <c r="O50" i="28"/>
  <c r="P50" i="28" s="1"/>
  <c r="Q50" i="28" s="1"/>
  <c r="AM92" i="23"/>
  <c r="AN92" i="23" s="1"/>
  <c r="AO92" i="23" s="1"/>
  <c r="AK93" i="23"/>
  <c r="AL93" i="23" s="1"/>
  <c r="N50" i="19"/>
  <c r="O50" i="19" s="1"/>
  <c r="P50" i="19" s="1"/>
  <c r="H50" i="19"/>
  <c r="E50" i="19" s="1"/>
  <c r="I50" i="19" s="1"/>
  <c r="W100" i="28"/>
  <c r="G101" i="28"/>
  <c r="V99" i="19"/>
  <c r="G100" i="19"/>
  <c r="S94" i="28"/>
  <c r="T94" i="28" s="1"/>
  <c r="U94" i="28" s="1"/>
  <c r="N94" i="28" s="1"/>
  <c r="AP91" i="23"/>
  <c r="R94" i="19"/>
  <c r="S94" i="19" s="1"/>
  <c r="T94" i="19" s="1"/>
  <c r="M94" i="19" s="1"/>
  <c r="AQ92" i="23" l="1"/>
  <c r="J50" i="28"/>
  <c r="F51" i="28" s="1"/>
  <c r="Y50" i="28"/>
  <c r="AB50" i="28"/>
  <c r="K51" i="28"/>
  <c r="L51" i="28" s="1"/>
  <c r="AA50" i="28"/>
  <c r="X50" i="28"/>
  <c r="G101" i="19"/>
  <c r="V100" i="19"/>
  <c r="AK94" i="23"/>
  <c r="AL94" i="23" s="1"/>
  <c r="AM93" i="23"/>
  <c r="AN93" i="23" s="1"/>
  <c r="G102" i="28"/>
  <c r="W101" i="28"/>
  <c r="J50" i="19"/>
  <c r="F51" i="19" s="1"/>
  <c r="K51" i="19"/>
  <c r="R95" i="19"/>
  <c r="S95" i="19" s="1"/>
  <c r="T95" i="19" s="1"/>
  <c r="M95" i="19" s="1"/>
  <c r="S95" i="28"/>
  <c r="T95" i="28" s="1"/>
  <c r="U95" i="28" s="1"/>
  <c r="N95" i="28" s="1"/>
  <c r="AP92" i="23"/>
  <c r="H51" i="28" l="1"/>
  <c r="E51" i="28" s="1"/>
  <c r="I51" i="28" s="1"/>
  <c r="O51" i="28"/>
  <c r="P51" i="28" s="1"/>
  <c r="Q51" i="28" s="1"/>
  <c r="AK95" i="23"/>
  <c r="AL95" i="23" s="1"/>
  <c r="AM94" i="23"/>
  <c r="AN94" i="23" s="1"/>
  <c r="R96" i="19"/>
  <c r="S96" i="19" s="1"/>
  <c r="T96" i="19" s="1"/>
  <c r="M96" i="19" s="1"/>
  <c r="S96" i="28"/>
  <c r="T96" i="28" s="1"/>
  <c r="U96" i="28" s="1"/>
  <c r="N96" i="28" s="1"/>
  <c r="AP93" i="23"/>
  <c r="W102" i="28"/>
  <c r="G103" i="28"/>
  <c r="AQ93" i="23"/>
  <c r="AO93" i="23"/>
  <c r="G102" i="19"/>
  <c r="V101" i="19"/>
  <c r="N51" i="19"/>
  <c r="O51" i="19" s="1"/>
  <c r="P51" i="19" s="1"/>
  <c r="H51" i="19"/>
  <c r="E51" i="19" s="1"/>
  <c r="I51" i="19" s="1"/>
  <c r="AO94" i="23" l="1"/>
  <c r="AQ94" i="23"/>
  <c r="Y51" i="28"/>
  <c r="J51" i="28"/>
  <c r="F52" i="28" s="1"/>
  <c r="AA51" i="28"/>
  <c r="K52" i="28"/>
  <c r="L52" i="28" s="1"/>
  <c r="X51" i="28"/>
  <c r="AB51" i="28"/>
  <c r="AK96" i="23"/>
  <c r="AL96" i="23" s="1"/>
  <c r="AM95" i="23"/>
  <c r="AN95" i="23" s="1"/>
  <c r="V102" i="19"/>
  <c r="G103" i="19"/>
  <c r="AP94" i="23"/>
  <c r="S97" i="28"/>
  <c r="T97" i="28" s="1"/>
  <c r="U97" i="28" s="1"/>
  <c r="N97" i="28" s="1"/>
  <c r="R97" i="19"/>
  <c r="S97" i="19" s="1"/>
  <c r="T97" i="19" s="1"/>
  <c r="M97" i="19" s="1"/>
  <c r="K52" i="19"/>
  <c r="J51" i="19"/>
  <c r="F52" i="19" s="1"/>
  <c r="G104" i="28"/>
  <c r="W103" i="28"/>
  <c r="AO95" i="23" l="1"/>
  <c r="AQ95" i="23"/>
  <c r="O52" i="28"/>
  <c r="P52" i="28" s="1"/>
  <c r="Q52" i="28" s="1"/>
  <c r="H52" i="28"/>
  <c r="E52" i="28" s="1"/>
  <c r="I52" i="28" s="1"/>
  <c r="AK97" i="23"/>
  <c r="AL97" i="23" s="1"/>
  <c r="AM96" i="23"/>
  <c r="AN96" i="23" s="1"/>
  <c r="AQ96" i="23" s="1"/>
  <c r="G105" i="28"/>
  <c r="W104" i="28"/>
  <c r="H52" i="19"/>
  <c r="E52" i="19" s="1"/>
  <c r="I52" i="19" s="1"/>
  <c r="N52" i="19"/>
  <c r="O52" i="19" s="1"/>
  <c r="P52" i="19" s="1"/>
  <c r="V103" i="19"/>
  <c r="G104" i="19"/>
  <c r="AP95" i="23"/>
  <c r="S98" i="28"/>
  <c r="T98" i="28" s="1"/>
  <c r="U98" i="28" s="1"/>
  <c r="N98" i="28" s="1"/>
  <c r="R98" i="19"/>
  <c r="S98" i="19" s="1"/>
  <c r="T98" i="19" s="1"/>
  <c r="M98" i="19" s="1"/>
  <c r="X52" i="28" l="1"/>
  <c r="J52" i="28"/>
  <c r="F53" i="28" s="1"/>
  <c r="Y52" i="28"/>
  <c r="AA52" i="28"/>
  <c r="K53" i="28"/>
  <c r="L53" i="28" s="1"/>
  <c r="AB52" i="28"/>
  <c r="AK98" i="23"/>
  <c r="AL98" i="23" s="1"/>
  <c r="AM97" i="23"/>
  <c r="AN97" i="23" s="1"/>
  <c r="AQ97" i="23" s="1"/>
  <c r="G106" i="28"/>
  <c r="W105" i="28"/>
  <c r="J52" i="19"/>
  <c r="F53" i="19" s="1"/>
  <c r="K53" i="19"/>
  <c r="AP96" i="23"/>
  <c r="S99" i="28"/>
  <c r="T99" i="28" s="1"/>
  <c r="U99" i="28" s="1"/>
  <c r="N99" i="28" s="1"/>
  <c r="R99" i="19"/>
  <c r="S99" i="19" s="1"/>
  <c r="T99" i="19" s="1"/>
  <c r="M99" i="19" s="1"/>
  <c r="V104" i="19"/>
  <c r="G105" i="19"/>
  <c r="AO96" i="23"/>
  <c r="AO97" i="23" l="1"/>
  <c r="O53" i="28"/>
  <c r="P53" i="28" s="1"/>
  <c r="Q53" i="28" s="1"/>
  <c r="H53" i="28"/>
  <c r="E53" i="28" s="1"/>
  <c r="I53" i="28" s="1"/>
  <c r="AM98" i="23"/>
  <c r="AN98" i="23" s="1"/>
  <c r="AK99" i="23"/>
  <c r="AL99" i="23" s="1"/>
  <c r="G106" i="19"/>
  <c r="V105" i="19"/>
  <c r="W106" i="28"/>
  <c r="G107" i="28"/>
  <c r="N53" i="19"/>
  <c r="O53" i="19" s="1"/>
  <c r="P53" i="19" s="1"/>
  <c r="H53" i="19"/>
  <c r="E53" i="19" s="1"/>
  <c r="I53" i="19" s="1"/>
  <c r="AP97" i="23"/>
  <c r="S100" i="28"/>
  <c r="T100" i="28" s="1"/>
  <c r="U100" i="28" s="1"/>
  <c r="N100" i="28" s="1"/>
  <c r="R100" i="19"/>
  <c r="S100" i="19" s="1"/>
  <c r="T100" i="19" s="1"/>
  <c r="M100" i="19" s="1"/>
  <c r="K54" i="28" l="1"/>
  <c r="L54" i="28" s="1"/>
  <c r="X53" i="28"/>
  <c r="AA53" i="28"/>
  <c r="Y53" i="28"/>
  <c r="AB53" i="28"/>
  <c r="J53" i="28"/>
  <c r="F54" i="28" s="1"/>
  <c r="AK100" i="23"/>
  <c r="AL100" i="23" s="1"/>
  <c r="AM99" i="23"/>
  <c r="AN99" i="23" s="1"/>
  <c r="J53" i="19"/>
  <c r="F54" i="19" s="1"/>
  <c r="K54" i="19"/>
  <c r="V106" i="19"/>
  <c r="G107" i="19"/>
  <c r="W107" i="28"/>
  <c r="G108" i="28"/>
  <c r="R101" i="19"/>
  <c r="S101" i="19" s="1"/>
  <c r="T101" i="19" s="1"/>
  <c r="M101" i="19" s="1"/>
  <c r="AP98" i="23"/>
  <c r="S101" i="28"/>
  <c r="T101" i="28" s="1"/>
  <c r="U101" i="28" s="1"/>
  <c r="N101" i="28" s="1"/>
  <c r="AO98" i="23"/>
  <c r="AQ98" i="23"/>
  <c r="AO99" i="23" l="1"/>
  <c r="AQ99" i="23"/>
  <c r="O54" i="28"/>
  <c r="P54" i="28" s="1"/>
  <c r="Q54" i="28" s="1"/>
  <c r="H54" i="28"/>
  <c r="E54" i="28" s="1"/>
  <c r="I54" i="28" s="1"/>
  <c r="AM100" i="23"/>
  <c r="AN100" i="23" s="1"/>
  <c r="AK101" i="23"/>
  <c r="AL101" i="23" s="1"/>
  <c r="H54" i="19"/>
  <c r="E54" i="19" s="1"/>
  <c r="I54" i="19" s="1"/>
  <c r="N54" i="19"/>
  <c r="O54" i="19" s="1"/>
  <c r="P54" i="19" s="1"/>
  <c r="W108" i="28"/>
  <c r="G109" i="28"/>
  <c r="AP99" i="23"/>
  <c r="S102" i="28"/>
  <c r="T102" i="28" s="1"/>
  <c r="U102" i="28" s="1"/>
  <c r="N102" i="28" s="1"/>
  <c r="R102" i="19"/>
  <c r="S102" i="19" s="1"/>
  <c r="T102" i="19" s="1"/>
  <c r="M102" i="19" s="1"/>
  <c r="V107" i="19"/>
  <c r="G108" i="19"/>
  <c r="Y54" i="28" l="1"/>
  <c r="J54" i="28"/>
  <c r="F55" i="28" s="1"/>
  <c r="K55" i="28"/>
  <c r="L55" i="28" s="1"/>
  <c r="X54" i="28"/>
  <c r="AA54" i="28"/>
  <c r="AB54" i="28"/>
  <c r="AK102" i="23"/>
  <c r="AL102" i="23" s="1"/>
  <c r="AM101" i="23"/>
  <c r="AN101" i="23" s="1"/>
  <c r="W109" i="28"/>
  <c r="G110" i="28"/>
  <c r="J54" i="19"/>
  <c r="F55" i="19" s="1"/>
  <c r="K55" i="19"/>
  <c r="AP100" i="23"/>
  <c r="R103" i="19"/>
  <c r="S103" i="19" s="1"/>
  <c r="T103" i="19" s="1"/>
  <c r="M103" i="19" s="1"/>
  <c r="S103" i="28"/>
  <c r="T103" i="28" s="1"/>
  <c r="U103" i="28" s="1"/>
  <c r="N103" i="28" s="1"/>
  <c r="V108" i="19"/>
  <c r="G109" i="19"/>
  <c r="AQ100" i="23"/>
  <c r="AO100" i="23"/>
  <c r="AO101" i="23" l="1"/>
  <c r="AQ101" i="23"/>
  <c r="H55" i="28"/>
  <c r="E55" i="28" s="1"/>
  <c r="I55" i="28" s="1"/>
  <c r="O55" i="28"/>
  <c r="P55" i="28" s="1"/>
  <c r="Q55" i="28" s="1"/>
  <c r="AK103" i="23"/>
  <c r="AL103" i="23" s="1"/>
  <c r="AM102" i="23"/>
  <c r="AN102" i="23" s="1"/>
  <c r="AQ102" i="23" s="1"/>
  <c r="W110" i="28"/>
  <c r="G111" i="28"/>
  <c r="V109" i="19"/>
  <c r="G110" i="19"/>
  <c r="N55" i="19"/>
  <c r="O55" i="19" s="1"/>
  <c r="P55" i="19" s="1"/>
  <c r="H55" i="19"/>
  <c r="E55" i="19" s="1"/>
  <c r="I55" i="19" s="1"/>
  <c r="R104" i="19"/>
  <c r="S104" i="19" s="1"/>
  <c r="T104" i="19" s="1"/>
  <c r="M104" i="19" s="1"/>
  <c r="S104" i="28"/>
  <c r="T104" i="28" s="1"/>
  <c r="U104" i="28" s="1"/>
  <c r="N104" i="28" s="1"/>
  <c r="AP101" i="23"/>
  <c r="AO102" i="23" l="1"/>
  <c r="J55" i="28"/>
  <c r="F56" i="28" s="1"/>
  <c r="AB55" i="28"/>
  <c r="Y55" i="28"/>
  <c r="K56" i="28"/>
  <c r="L56" i="28" s="1"/>
  <c r="AA55" i="28"/>
  <c r="X55" i="28"/>
  <c r="AM103" i="23"/>
  <c r="AN103" i="23" s="1"/>
  <c r="AO103" i="23" s="1"/>
  <c r="AK104" i="23"/>
  <c r="AL104" i="23" s="1"/>
  <c r="G111" i="19"/>
  <c r="V110" i="19"/>
  <c r="AP102" i="23"/>
  <c r="R105" i="19"/>
  <c r="S105" i="19" s="1"/>
  <c r="T105" i="19" s="1"/>
  <c r="M105" i="19" s="1"/>
  <c r="S105" i="28"/>
  <c r="T105" i="28" s="1"/>
  <c r="U105" i="28" s="1"/>
  <c r="N105" i="28" s="1"/>
  <c r="K56" i="19"/>
  <c r="J55" i="19"/>
  <c r="F56" i="19" s="1"/>
  <c r="G112" i="28"/>
  <c r="W111" i="28"/>
  <c r="AQ103" i="23" l="1"/>
  <c r="O56" i="28"/>
  <c r="P56" i="28" s="1"/>
  <c r="Q56" i="28" s="1"/>
  <c r="H56" i="28"/>
  <c r="E56" i="28" s="1"/>
  <c r="I56" i="28" s="1"/>
  <c r="AM104" i="23"/>
  <c r="AN104" i="23" s="1"/>
  <c r="AO104" i="23" s="1"/>
  <c r="AK105" i="23"/>
  <c r="AL105" i="23" s="1"/>
  <c r="N56" i="19"/>
  <c r="O56" i="19" s="1"/>
  <c r="P56" i="19" s="1"/>
  <c r="H56" i="19"/>
  <c r="E56" i="19" s="1"/>
  <c r="I56" i="19" s="1"/>
  <c r="G113" i="28"/>
  <c r="W112" i="28"/>
  <c r="G112" i="19"/>
  <c r="V111" i="19"/>
  <c r="S106" i="28"/>
  <c r="T106" i="28" s="1"/>
  <c r="U106" i="28" s="1"/>
  <c r="N106" i="28" s="1"/>
  <c r="AP103" i="23"/>
  <c r="R106" i="19"/>
  <c r="S106" i="19" s="1"/>
  <c r="T106" i="19" s="1"/>
  <c r="M106" i="19" s="1"/>
  <c r="AQ104" i="23" l="1"/>
  <c r="AA56" i="28"/>
  <c r="J56" i="28"/>
  <c r="F57" i="28" s="1"/>
  <c r="X56" i="28"/>
  <c r="Y56" i="28"/>
  <c r="AB56" i="28"/>
  <c r="K57" i="28"/>
  <c r="L57" i="28" s="1"/>
  <c r="AM105" i="23"/>
  <c r="AN105" i="23" s="1"/>
  <c r="AO105" i="23" s="1"/>
  <c r="AK106" i="23"/>
  <c r="AL106" i="23" s="1"/>
  <c r="G113" i="19"/>
  <c r="V112" i="19"/>
  <c r="G114" i="28"/>
  <c r="W113" i="28"/>
  <c r="K57" i="19"/>
  <c r="J56" i="19"/>
  <c r="F57" i="19" s="1"/>
  <c r="R107" i="19"/>
  <c r="S107" i="19" s="1"/>
  <c r="T107" i="19" s="1"/>
  <c r="M107" i="19" s="1"/>
  <c r="S107" i="28"/>
  <c r="T107" i="28" s="1"/>
  <c r="U107" i="28" s="1"/>
  <c r="N107" i="28" s="1"/>
  <c r="AP104" i="23"/>
  <c r="AQ105" i="23" l="1"/>
  <c r="O57" i="28"/>
  <c r="P57" i="28" s="1"/>
  <c r="Q57" i="28" s="1"/>
  <c r="H57" i="28"/>
  <c r="E57" i="28" s="1"/>
  <c r="I57" i="28" s="1"/>
  <c r="N57" i="19"/>
  <c r="O57" i="19" s="1"/>
  <c r="P57" i="19" s="1"/>
  <c r="H57" i="19"/>
  <c r="E57" i="19" s="1"/>
  <c r="I57" i="19" s="1"/>
  <c r="S108" i="28"/>
  <c r="T108" i="28" s="1"/>
  <c r="U108" i="28" s="1"/>
  <c r="N108" i="28" s="1"/>
  <c r="AP105" i="23"/>
  <c r="R108" i="19"/>
  <c r="S108" i="19" s="1"/>
  <c r="T108" i="19" s="1"/>
  <c r="M108" i="19" s="1"/>
  <c r="W114" i="28"/>
  <c r="G115" i="28"/>
  <c r="AM106" i="23"/>
  <c r="AN106" i="23" s="1"/>
  <c r="AQ106" i="23" s="1"/>
  <c r="AK107" i="23"/>
  <c r="AL107" i="23" s="1"/>
  <c r="V113" i="19"/>
  <c r="G114" i="19"/>
  <c r="AB57" i="28" l="1"/>
  <c r="Y57" i="28"/>
  <c r="AA57" i="28"/>
  <c r="J57" i="28"/>
  <c r="F58" i="28" s="1"/>
  <c r="X57" i="28"/>
  <c r="K58" i="28"/>
  <c r="L58" i="28" s="1"/>
  <c r="AM107" i="23"/>
  <c r="AN107" i="23" s="1"/>
  <c r="AK108" i="23"/>
  <c r="AL108" i="23" s="1"/>
  <c r="J57" i="19"/>
  <c r="F58" i="19" s="1"/>
  <c r="K58" i="19"/>
  <c r="V114" i="19"/>
  <c r="G115" i="19"/>
  <c r="AP106" i="23"/>
  <c r="R109" i="19"/>
  <c r="S109" i="19" s="1"/>
  <c r="T109" i="19" s="1"/>
  <c r="M109" i="19" s="1"/>
  <c r="S109" i="28"/>
  <c r="T109" i="28" s="1"/>
  <c r="U109" i="28" s="1"/>
  <c r="N109" i="28" s="1"/>
  <c r="G116" i="28"/>
  <c r="W115" i="28"/>
  <c r="AO106" i="23"/>
  <c r="H58" i="28" l="1"/>
  <c r="E58" i="28" s="1"/>
  <c r="I58" i="28" s="1"/>
  <c r="O58" i="28"/>
  <c r="P58" i="28" s="1"/>
  <c r="Q58" i="28" s="1"/>
  <c r="AK109" i="23"/>
  <c r="AL109" i="23" s="1"/>
  <c r="AM108" i="23"/>
  <c r="AN108" i="23" s="1"/>
  <c r="S110" i="28"/>
  <c r="T110" i="28" s="1"/>
  <c r="U110" i="28" s="1"/>
  <c r="N110" i="28" s="1"/>
  <c r="AP107" i="23"/>
  <c r="R110" i="19"/>
  <c r="S110" i="19" s="1"/>
  <c r="T110" i="19" s="1"/>
  <c r="M110" i="19" s="1"/>
  <c r="W116" i="28"/>
  <c r="G117" i="28"/>
  <c r="V115" i="19"/>
  <c r="G116" i="19"/>
  <c r="AQ107" i="23"/>
  <c r="AO107" i="23"/>
  <c r="H58" i="19"/>
  <c r="E58" i="19" s="1"/>
  <c r="I58" i="19" s="1"/>
  <c r="N58" i="19"/>
  <c r="O58" i="19" s="1"/>
  <c r="P58" i="19" s="1"/>
  <c r="AQ108" i="23" l="1"/>
  <c r="AO108" i="23"/>
  <c r="AA58" i="28"/>
  <c r="Y58" i="28"/>
  <c r="K59" i="28"/>
  <c r="L59" i="28" s="1"/>
  <c r="J58" i="28"/>
  <c r="F59" i="28" s="1"/>
  <c r="X58" i="28"/>
  <c r="AB58" i="28"/>
  <c r="AK110" i="23"/>
  <c r="AL110" i="23" s="1"/>
  <c r="AM109" i="23"/>
  <c r="AN109" i="23" s="1"/>
  <c r="AO109" i="23" s="1"/>
  <c r="J58" i="19"/>
  <c r="F59" i="19" s="1"/>
  <c r="K59" i="19"/>
  <c r="AP108" i="23"/>
  <c r="S111" i="28"/>
  <c r="T111" i="28" s="1"/>
  <c r="U111" i="28" s="1"/>
  <c r="N111" i="28" s="1"/>
  <c r="R111" i="19"/>
  <c r="S111" i="19" s="1"/>
  <c r="T111" i="19" s="1"/>
  <c r="M111" i="19" s="1"/>
  <c r="G118" i="28"/>
  <c r="W117" i="28"/>
  <c r="G117" i="19"/>
  <c r="V116" i="19"/>
  <c r="H59" i="28" l="1"/>
  <c r="E59" i="28" s="1"/>
  <c r="I59" i="28" s="1"/>
  <c r="O59" i="28"/>
  <c r="P59" i="28" s="1"/>
  <c r="Q59" i="28" s="1"/>
  <c r="AK111" i="23"/>
  <c r="AL111" i="23" s="1"/>
  <c r="AM110" i="23"/>
  <c r="AN110" i="23" s="1"/>
  <c r="AO110" i="23" s="1"/>
  <c r="V117" i="19"/>
  <c r="G118" i="19"/>
  <c r="S112" i="28"/>
  <c r="T112" i="28" s="1"/>
  <c r="U112" i="28" s="1"/>
  <c r="N112" i="28" s="1"/>
  <c r="AP109" i="23"/>
  <c r="R112" i="19"/>
  <c r="S112" i="19" s="1"/>
  <c r="T112" i="19" s="1"/>
  <c r="M112" i="19" s="1"/>
  <c r="AQ109" i="23"/>
  <c r="W118" i="28"/>
  <c r="G119" i="28"/>
  <c r="H59" i="19"/>
  <c r="E59" i="19" s="1"/>
  <c r="I59" i="19" s="1"/>
  <c r="N59" i="19"/>
  <c r="O59" i="19" s="1"/>
  <c r="P59" i="19" s="1"/>
  <c r="AQ110" i="23" l="1"/>
  <c r="X59" i="28"/>
  <c r="AB59" i="28"/>
  <c r="AA59" i="28"/>
  <c r="K60" i="28"/>
  <c r="L60" i="28" s="1"/>
  <c r="Y59" i="28"/>
  <c r="J59" i="28"/>
  <c r="F60" i="28" s="1"/>
  <c r="AM111" i="23"/>
  <c r="AN111" i="23" s="1"/>
  <c r="AQ111" i="23" s="1"/>
  <c r="AK112" i="23"/>
  <c r="AL112" i="23" s="1"/>
  <c r="AP110" i="23"/>
  <c r="R113" i="19"/>
  <c r="S113" i="19" s="1"/>
  <c r="T113" i="19" s="1"/>
  <c r="M113" i="19" s="1"/>
  <c r="S113" i="28"/>
  <c r="T113" i="28" s="1"/>
  <c r="U113" i="28" s="1"/>
  <c r="N113" i="28" s="1"/>
  <c r="G120" i="28"/>
  <c r="W119" i="28"/>
  <c r="J59" i="19"/>
  <c r="F60" i="19" s="1"/>
  <c r="K60" i="19"/>
  <c r="G119" i="19"/>
  <c r="V118" i="19"/>
  <c r="H60" i="28" l="1"/>
  <c r="E60" i="28" s="1"/>
  <c r="I60" i="28" s="1"/>
  <c r="O60" i="28"/>
  <c r="P60" i="28" s="1"/>
  <c r="Q60" i="28" s="1"/>
  <c r="AM112" i="23"/>
  <c r="AN112" i="23" s="1"/>
  <c r="AQ112" i="23" s="1"/>
  <c r="AK113" i="23"/>
  <c r="AL113" i="23" s="1"/>
  <c r="AP111" i="23"/>
  <c r="S114" i="28"/>
  <c r="T114" i="28" s="1"/>
  <c r="U114" i="28" s="1"/>
  <c r="N114" i="28" s="1"/>
  <c r="R114" i="19"/>
  <c r="S114" i="19" s="1"/>
  <c r="T114" i="19" s="1"/>
  <c r="M114" i="19" s="1"/>
  <c r="V119" i="19"/>
  <c r="G120" i="19"/>
  <c r="W120" i="28"/>
  <c r="G121" i="28"/>
  <c r="N60" i="19"/>
  <c r="O60" i="19" s="1"/>
  <c r="P60" i="19" s="1"/>
  <c r="H60" i="19"/>
  <c r="E60" i="19" s="1"/>
  <c r="I60" i="19" s="1"/>
  <c r="AO111" i="23"/>
  <c r="AA60" i="28" l="1"/>
  <c r="X60" i="28"/>
  <c r="K61" i="28"/>
  <c r="L61" i="28" s="1"/>
  <c r="AB60" i="28"/>
  <c r="Y60" i="28"/>
  <c r="J60" i="28"/>
  <c r="F61" i="28" s="1"/>
  <c r="AM113" i="23"/>
  <c r="AN113" i="23" s="1"/>
  <c r="AQ113" i="23" s="1"/>
  <c r="AK114" i="23"/>
  <c r="AL114" i="23" s="1"/>
  <c r="R115" i="19"/>
  <c r="S115" i="19" s="1"/>
  <c r="T115" i="19" s="1"/>
  <c r="M115" i="19" s="1"/>
  <c r="S115" i="28"/>
  <c r="T115" i="28" s="1"/>
  <c r="U115" i="28" s="1"/>
  <c r="N115" i="28" s="1"/>
  <c r="AP112" i="23"/>
  <c r="J60" i="19"/>
  <c r="F61" i="19" s="1"/>
  <c r="K61" i="19"/>
  <c r="AO112" i="23"/>
  <c r="G122" i="28"/>
  <c r="W121" i="28"/>
  <c r="V120" i="19"/>
  <c r="G121" i="19"/>
  <c r="AO113" i="23" l="1"/>
  <c r="O61" i="28"/>
  <c r="P61" i="28" s="1"/>
  <c r="Q61" i="28" s="1"/>
  <c r="H61" i="28"/>
  <c r="E61" i="28" s="1"/>
  <c r="I61" i="28" s="1"/>
  <c r="AK115" i="23"/>
  <c r="AL115" i="23" s="1"/>
  <c r="AM114" i="23"/>
  <c r="AN114" i="23" s="1"/>
  <c r="W122" i="28"/>
  <c r="G123" i="28"/>
  <c r="AP113" i="23"/>
  <c r="S116" i="28"/>
  <c r="T116" i="28" s="1"/>
  <c r="U116" i="28" s="1"/>
  <c r="N116" i="28" s="1"/>
  <c r="R116" i="19"/>
  <c r="S116" i="19" s="1"/>
  <c r="T116" i="19" s="1"/>
  <c r="M116" i="19" s="1"/>
  <c r="G122" i="19"/>
  <c r="V121" i="19"/>
  <c r="H61" i="19"/>
  <c r="E61" i="19" s="1"/>
  <c r="I61" i="19" s="1"/>
  <c r="N61" i="19"/>
  <c r="O61" i="19" s="1"/>
  <c r="P61" i="19" s="1"/>
  <c r="AB61" i="28" l="1"/>
  <c r="AA61" i="28"/>
  <c r="K62" i="28"/>
  <c r="L62" i="28" s="1"/>
  <c r="X61" i="28"/>
  <c r="Y61" i="28"/>
  <c r="J61" i="28"/>
  <c r="F62" i="28" s="1"/>
  <c r="AM115" i="23"/>
  <c r="AN115" i="23" s="1"/>
  <c r="AK116" i="23"/>
  <c r="AL116" i="23" s="1"/>
  <c r="V122" i="19"/>
  <c r="G123" i="19"/>
  <c r="G124" i="28"/>
  <c r="W123" i="28"/>
  <c r="K62" i="19"/>
  <c r="J61" i="19"/>
  <c r="F62" i="19" s="1"/>
  <c r="R117" i="19"/>
  <c r="S117" i="19" s="1"/>
  <c r="T117" i="19" s="1"/>
  <c r="M117" i="19" s="1"/>
  <c r="S117" i="28"/>
  <c r="T117" i="28" s="1"/>
  <c r="U117" i="28" s="1"/>
  <c r="N117" i="28" s="1"/>
  <c r="AP114" i="23"/>
  <c r="AO114" i="23"/>
  <c r="AQ114" i="23"/>
  <c r="AQ115" i="23" l="1"/>
  <c r="H62" i="28"/>
  <c r="E62" i="28" s="1"/>
  <c r="I62" i="28" s="1"/>
  <c r="O62" i="28"/>
  <c r="P62" i="28" s="1"/>
  <c r="Q62" i="28" s="1"/>
  <c r="AK117" i="23"/>
  <c r="AL117" i="23" s="1"/>
  <c r="AM116" i="23"/>
  <c r="AN116" i="23" s="1"/>
  <c r="AQ116" i="23" s="1"/>
  <c r="V123" i="19"/>
  <c r="G124" i="19"/>
  <c r="N62" i="19"/>
  <c r="O62" i="19" s="1"/>
  <c r="P62" i="19" s="1"/>
  <c r="H62" i="19"/>
  <c r="E62" i="19" s="1"/>
  <c r="I62" i="19" s="1"/>
  <c r="AP115" i="23"/>
  <c r="S118" i="28"/>
  <c r="T118" i="28" s="1"/>
  <c r="U118" i="28" s="1"/>
  <c r="N118" i="28" s="1"/>
  <c r="R118" i="19"/>
  <c r="S118" i="19" s="1"/>
  <c r="T118" i="19" s="1"/>
  <c r="M118" i="19" s="1"/>
  <c r="AO115" i="23"/>
  <c r="W124" i="28"/>
  <c r="G125" i="28"/>
  <c r="AO116" i="23" l="1"/>
  <c r="J62" i="28"/>
  <c r="F63" i="28" s="1"/>
  <c r="AB62" i="28"/>
  <c r="AA62" i="28"/>
  <c r="X62" i="28"/>
  <c r="Y62" i="28"/>
  <c r="K63" i="28"/>
  <c r="L63" i="28" s="1"/>
  <c r="AM117" i="23"/>
  <c r="AN117" i="23" s="1"/>
  <c r="AK118" i="23"/>
  <c r="AL118" i="23" s="1"/>
  <c r="G126" i="28"/>
  <c r="W125" i="28"/>
  <c r="R119" i="19"/>
  <c r="S119" i="19" s="1"/>
  <c r="T119" i="19" s="1"/>
  <c r="M119" i="19" s="1"/>
  <c r="S119" i="28"/>
  <c r="T119" i="28" s="1"/>
  <c r="U119" i="28" s="1"/>
  <c r="N119" i="28" s="1"/>
  <c r="AP116" i="23"/>
  <c r="K63" i="19"/>
  <c r="J62" i="19"/>
  <c r="F63" i="19" s="1"/>
  <c r="G125" i="19"/>
  <c r="V124" i="19"/>
  <c r="O63" i="28" l="1"/>
  <c r="P63" i="28" s="1"/>
  <c r="Q63" i="28" s="1"/>
  <c r="H63" i="28"/>
  <c r="E63" i="28" s="1"/>
  <c r="I63" i="28" s="1"/>
  <c r="AK119" i="23"/>
  <c r="AL119" i="23" s="1"/>
  <c r="AM118" i="23"/>
  <c r="AN118" i="23" s="1"/>
  <c r="S120" i="28"/>
  <c r="T120" i="28" s="1"/>
  <c r="U120" i="28" s="1"/>
  <c r="N120" i="28" s="1"/>
  <c r="AP117" i="23"/>
  <c r="R120" i="19"/>
  <c r="S120" i="19" s="1"/>
  <c r="T120" i="19" s="1"/>
  <c r="M120" i="19" s="1"/>
  <c r="G127" i="28"/>
  <c r="W126" i="28"/>
  <c r="AO117" i="23"/>
  <c r="G126" i="19"/>
  <c r="V125" i="19"/>
  <c r="H63" i="19"/>
  <c r="E63" i="19" s="1"/>
  <c r="I63" i="19" s="1"/>
  <c r="N63" i="19"/>
  <c r="O63" i="19" s="1"/>
  <c r="P63" i="19" s="1"/>
  <c r="AQ117" i="23"/>
  <c r="AQ118" i="23" l="1"/>
  <c r="AO118" i="23"/>
  <c r="X63" i="28"/>
  <c r="J63" i="28"/>
  <c r="F64" i="28" s="1"/>
  <c r="AA63" i="28"/>
  <c r="Y63" i="28"/>
  <c r="K64" i="28"/>
  <c r="L64" i="28" s="1"/>
  <c r="AB63" i="28"/>
  <c r="AK120" i="23"/>
  <c r="AL120" i="23" s="1"/>
  <c r="AM119" i="23"/>
  <c r="AN119" i="23" s="1"/>
  <c r="AQ119" i="23" s="1"/>
  <c r="G127" i="19"/>
  <c r="V126" i="19"/>
  <c r="R121" i="19"/>
  <c r="S121" i="19" s="1"/>
  <c r="T121" i="19" s="1"/>
  <c r="M121" i="19" s="1"/>
  <c r="S121" i="28"/>
  <c r="T121" i="28" s="1"/>
  <c r="U121" i="28" s="1"/>
  <c r="N121" i="28" s="1"/>
  <c r="AP118" i="23"/>
  <c r="W127" i="28"/>
  <c r="G128" i="28"/>
  <c r="J63" i="19"/>
  <c r="F64" i="19" s="1"/>
  <c r="K64" i="19"/>
  <c r="O64" i="28" l="1"/>
  <c r="P64" i="28" s="1"/>
  <c r="Q64" i="28" s="1"/>
  <c r="H64" i="28"/>
  <c r="E64" i="28" s="1"/>
  <c r="I64" i="28" s="1"/>
  <c r="AM120" i="23"/>
  <c r="AN120" i="23" s="1"/>
  <c r="AQ120" i="23" s="1"/>
  <c r="AK121" i="23"/>
  <c r="AL121" i="23" s="1"/>
  <c r="N64" i="19"/>
  <c r="O64" i="19" s="1"/>
  <c r="P64" i="19" s="1"/>
  <c r="H64" i="19"/>
  <c r="E64" i="19" s="1"/>
  <c r="I64" i="19" s="1"/>
  <c r="G128" i="19"/>
  <c r="V127" i="19"/>
  <c r="AP119" i="23"/>
  <c r="S122" i="28"/>
  <c r="T122" i="28" s="1"/>
  <c r="U122" i="28" s="1"/>
  <c r="N122" i="28" s="1"/>
  <c r="R122" i="19"/>
  <c r="S122" i="19" s="1"/>
  <c r="T122" i="19" s="1"/>
  <c r="M122" i="19" s="1"/>
  <c r="W128" i="28"/>
  <c r="G129" i="28"/>
  <c r="AO119" i="23"/>
  <c r="AO120" i="23" l="1"/>
  <c r="AB64" i="28"/>
  <c r="AA64" i="28"/>
  <c r="J64" i="28"/>
  <c r="F65" i="28" s="1"/>
  <c r="Y64" i="28"/>
  <c r="X64" i="28"/>
  <c r="K65" i="28"/>
  <c r="L65" i="28" s="1"/>
  <c r="AK122" i="23"/>
  <c r="AL122" i="23" s="1"/>
  <c r="AM121" i="23"/>
  <c r="AN121" i="23" s="1"/>
  <c r="AQ121" i="23" s="1"/>
  <c r="G130" i="28"/>
  <c r="W129" i="28"/>
  <c r="V128" i="19"/>
  <c r="G129" i="19"/>
  <c r="K65" i="19"/>
  <c r="J64" i="19"/>
  <c r="F65" i="19" s="1"/>
  <c r="AP120" i="23"/>
  <c r="S123" i="28"/>
  <c r="T123" i="28" s="1"/>
  <c r="U123" i="28" s="1"/>
  <c r="N123" i="28" s="1"/>
  <c r="R123" i="19"/>
  <c r="S123" i="19" s="1"/>
  <c r="T123" i="19" s="1"/>
  <c r="M123" i="19" s="1"/>
  <c r="AO121" i="23" l="1"/>
  <c r="H65" i="28"/>
  <c r="E65" i="28" s="1"/>
  <c r="I65" i="28" s="1"/>
  <c r="O65" i="28"/>
  <c r="P65" i="28" s="1"/>
  <c r="Q65" i="28" s="1"/>
  <c r="AM122" i="23"/>
  <c r="AN122" i="23" s="1"/>
  <c r="AK123" i="23"/>
  <c r="AL123" i="23" s="1"/>
  <c r="V129" i="19"/>
  <c r="G130" i="19"/>
  <c r="W130" i="28"/>
  <c r="G131" i="28"/>
  <c r="S124" i="28"/>
  <c r="T124" i="28" s="1"/>
  <c r="U124" i="28" s="1"/>
  <c r="N124" i="28" s="1"/>
  <c r="AP121" i="23"/>
  <c r="R124" i="19"/>
  <c r="S124" i="19" s="1"/>
  <c r="T124" i="19" s="1"/>
  <c r="M124" i="19" s="1"/>
  <c r="H65" i="19"/>
  <c r="E65" i="19" s="1"/>
  <c r="I65" i="19" s="1"/>
  <c r="N65" i="19"/>
  <c r="O65" i="19" s="1"/>
  <c r="P65" i="19" s="1"/>
  <c r="AA65" i="28" l="1"/>
  <c r="Y65" i="28"/>
  <c r="X65" i="28"/>
  <c r="K66" i="28"/>
  <c r="L66" i="28" s="1"/>
  <c r="AB65" i="28"/>
  <c r="J65" i="28"/>
  <c r="F66" i="28" s="1"/>
  <c r="AK124" i="23"/>
  <c r="AL124" i="23" s="1"/>
  <c r="AM123" i="23"/>
  <c r="AN123" i="23" s="1"/>
  <c r="S125" i="28"/>
  <c r="T125" i="28" s="1"/>
  <c r="U125" i="28" s="1"/>
  <c r="N125" i="28" s="1"/>
  <c r="AP122" i="23"/>
  <c r="R125" i="19"/>
  <c r="S125" i="19" s="1"/>
  <c r="T125" i="19" s="1"/>
  <c r="M125" i="19" s="1"/>
  <c r="AO122" i="23"/>
  <c r="V130" i="19"/>
  <c r="G131" i="19"/>
  <c r="W131" i="28"/>
  <c r="G132" i="28"/>
  <c r="K66" i="19"/>
  <c r="J65" i="19"/>
  <c r="F66" i="19" s="1"/>
  <c r="AQ122" i="23"/>
  <c r="AQ123" i="23" l="1"/>
  <c r="O66" i="28"/>
  <c r="P66" i="28" s="1"/>
  <c r="Q66" i="28" s="1"/>
  <c r="H66" i="28"/>
  <c r="E66" i="28" s="1"/>
  <c r="I66" i="28" s="1"/>
  <c r="AK125" i="23"/>
  <c r="AL125" i="23" s="1"/>
  <c r="AM124" i="23"/>
  <c r="AN124" i="23" s="1"/>
  <c r="AQ124" i="23" s="1"/>
  <c r="V131" i="19"/>
  <c r="G132" i="19"/>
  <c r="N66" i="19"/>
  <c r="O66" i="19" s="1"/>
  <c r="P66" i="19" s="1"/>
  <c r="H66" i="19"/>
  <c r="E66" i="19" s="1"/>
  <c r="I66" i="19" s="1"/>
  <c r="AO123" i="23"/>
  <c r="W132" i="28"/>
  <c r="G133" i="28"/>
  <c r="AP123" i="23"/>
  <c r="S126" i="28"/>
  <c r="T126" i="28" s="1"/>
  <c r="U126" i="28" s="1"/>
  <c r="N126" i="28" s="1"/>
  <c r="R126" i="19"/>
  <c r="S126" i="19" s="1"/>
  <c r="T126" i="19" s="1"/>
  <c r="M126" i="19" s="1"/>
  <c r="AO124" i="23" l="1"/>
  <c r="AB66" i="28"/>
  <c r="K67" i="28"/>
  <c r="L67" i="28" s="1"/>
  <c r="X66" i="28"/>
  <c r="Y66" i="28"/>
  <c r="AA66" i="28"/>
  <c r="J66" i="28"/>
  <c r="F67" i="28" s="1"/>
  <c r="AK126" i="23"/>
  <c r="AL126" i="23" s="1"/>
  <c r="AM125" i="23"/>
  <c r="AN125" i="23" s="1"/>
  <c r="AQ125" i="23" s="1"/>
  <c r="R127" i="19"/>
  <c r="S127" i="19" s="1"/>
  <c r="T127" i="19" s="1"/>
  <c r="M127" i="19" s="1"/>
  <c r="AP124" i="23"/>
  <c r="S127" i="28"/>
  <c r="T127" i="28" s="1"/>
  <c r="U127" i="28" s="1"/>
  <c r="N127" i="28" s="1"/>
  <c r="K67" i="19"/>
  <c r="J66" i="19"/>
  <c r="F67" i="19" s="1"/>
  <c r="V132" i="19"/>
  <c r="G133" i="19"/>
  <c r="G134" i="28"/>
  <c r="W133" i="28"/>
  <c r="AO125" i="23" l="1"/>
  <c r="H67" i="28"/>
  <c r="E67" i="28" s="1"/>
  <c r="I67" i="28" s="1"/>
  <c r="O67" i="28"/>
  <c r="P67" i="28" s="1"/>
  <c r="Q67" i="28" s="1"/>
  <c r="AK127" i="23"/>
  <c r="AL127" i="23" s="1"/>
  <c r="AM126" i="23"/>
  <c r="AN126" i="23" s="1"/>
  <c r="G135" i="28"/>
  <c r="W134" i="28"/>
  <c r="V133" i="19"/>
  <c r="G134" i="19"/>
  <c r="AQ126" i="23"/>
  <c r="S128" i="28"/>
  <c r="T128" i="28" s="1"/>
  <c r="U128" i="28" s="1"/>
  <c r="N128" i="28" s="1"/>
  <c r="AP125" i="23"/>
  <c r="R128" i="19"/>
  <c r="S128" i="19" s="1"/>
  <c r="T128" i="19" s="1"/>
  <c r="M128" i="19" s="1"/>
  <c r="H67" i="19"/>
  <c r="E67" i="19" s="1"/>
  <c r="I67" i="19" s="1"/>
  <c r="N67" i="19"/>
  <c r="O67" i="19" s="1"/>
  <c r="P67" i="19" s="1"/>
  <c r="AO126" i="23"/>
  <c r="Y67" i="28" l="1"/>
  <c r="X67" i="28"/>
  <c r="K68" i="28"/>
  <c r="L68" i="28" s="1"/>
  <c r="AA67" i="28"/>
  <c r="AB67" i="28"/>
  <c r="J67" i="28"/>
  <c r="F68" i="28" s="1"/>
  <c r="AM127" i="23"/>
  <c r="AN127" i="23" s="1"/>
  <c r="AQ127" i="23" s="1"/>
  <c r="AK128" i="23"/>
  <c r="AL128" i="23" s="1"/>
  <c r="G136" i="28"/>
  <c r="W135" i="28"/>
  <c r="R129" i="19"/>
  <c r="S129" i="19" s="1"/>
  <c r="T129" i="19" s="1"/>
  <c r="M129" i="19" s="1"/>
  <c r="AP126" i="23"/>
  <c r="S129" i="28"/>
  <c r="T129" i="28" s="1"/>
  <c r="U129" i="28" s="1"/>
  <c r="N129" i="28" s="1"/>
  <c r="K68" i="19"/>
  <c r="J67" i="19"/>
  <c r="F68" i="19" s="1"/>
  <c r="G135" i="19"/>
  <c r="V134" i="19"/>
  <c r="O68" i="28" l="1"/>
  <c r="P68" i="28" s="1"/>
  <c r="Q68" i="28" s="1"/>
  <c r="H68" i="28"/>
  <c r="E68" i="28" s="1"/>
  <c r="I68" i="28" s="1"/>
  <c r="G137" i="28"/>
  <c r="W136" i="28"/>
  <c r="AK129" i="23"/>
  <c r="AL129" i="23" s="1"/>
  <c r="AM128" i="23"/>
  <c r="AN128" i="23" s="1"/>
  <c r="AQ128" i="23" s="1"/>
  <c r="G136" i="19"/>
  <c r="V135" i="19"/>
  <c r="AO127" i="23"/>
  <c r="H68" i="19"/>
  <c r="E68" i="19" s="1"/>
  <c r="I68" i="19" s="1"/>
  <c r="N68" i="19"/>
  <c r="O68" i="19" s="1"/>
  <c r="P68" i="19" s="1"/>
  <c r="S130" i="28"/>
  <c r="T130" i="28" s="1"/>
  <c r="U130" i="28" s="1"/>
  <c r="N130" i="28" s="1"/>
  <c r="R130" i="19"/>
  <c r="S130" i="19" s="1"/>
  <c r="T130" i="19" s="1"/>
  <c r="M130" i="19" s="1"/>
  <c r="AP127" i="23"/>
  <c r="AO128" i="23" l="1"/>
  <c r="J68" i="28"/>
  <c r="F69" i="28" s="1"/>
  <c r="AB68" i="28"/>
  <c r="X68" i="28"/>
  <c r="AA68" i="28"/>
  <c r="K69" i="28"/>
  <c r="L69" i="28" s="1"/>
  <c r="Y68" i="28"/>
  <c r="AM129" i="23"/>
  <c r="AN129" i="23" s="1"/>
  <c r="AK130" i="23"/>
  <c r="AL130" i="23" s="1"/>
  <c r="K69" i="19"/>
  <c r="J68" i="19"/>
  <c r="F69" i="19" s="1"/>
  <c r="G137" i="19"/>
  <c r="V136" i="19"/>
  <c r="AP128" i="23"/>
  <c r="S131" i="28"/>
  <c r="T131" i="28" s="1"/>
  <c r="U131" i="28" s="1"/>
  <c r="N131" i="28" s="1"/>
  <c r="R131" i="19"/>
  <c r="S131" i="19" s="1"/>
  <c r="T131" i="19" s="1"/>
  <c r="M131" i="19" s="1"/>
  <c r="G138" i="28"/>
  <c r="W137" i="28"/>
  <c r="AO129" i="23" l="1"/>
  <c r="AQ129" i="23"/>
  <c r="H69" i="28"/>
  <c r="E69" i="28" s="1"/>
  <c r="I69" i="28" s="1"/>
  <c r="O69" i="28"/>
  <c r="P69" i="28" s="1"/>
  <c r="Q69" i="28" s="1"/>
  <c r="AM130" i="23"/>
  <c r="AN130" i="23" s="1"/>
  <c r="AK131" i="23"/>
  <c r="AL131" i="23" s="1"/>
  <c r="G138" i="19"/>
  <c r="V137" i="19"/>
  <c r="W138" i="28"/>
  <c r="G139" i="28"/>
  <c r="H69" i="19"/>
  <c r="E69" i="19" s="1"/>
  <c r="I69" i="19" s="1"/>
  <c r="N69" i="19"/>
  <c r="O69" i="19" s="1"/>
  <c r="P69" i="19" s="1"/>
  <c r="R132" i="19"/>
  <c r="S132" i="19" s="1"/>
  <c r="T132" i="19" s="1"/>
  <c r="M132" i="19" s="1"/>
  <c r="AP129" i="23"/>
  <c r="S132" i="28"/>
  <c r="T132" i="28" s="1"/>
  <c r="U132" i="28" s="1"/>
  <c r="N132" i="28" s="1"/>
  <c r="AA69" i="28" l="1"/>
  <c r="K70" i="28"/>
  <c r="L70" i="28" s="1"/>
  <c r="AB69" i="28"/>
  <c r="J69" i="28"/>
  <c r="F70" i="28" s="1"/>
  <c r="X69" i="28"/>
  <c r="Y69" i="28"/>
  <c r="AM131" i="23"/>
  <c r="AN131" i="23" s="1"/>
  <c r="AK132" i="23"/>
  <c r="AL132" i="23" s="1"/>
  <c r="R133" i="19"/>
  <c r="S133" i="19" s="1"/>
  <c r="T133" i="19" s="1"/>
  <c r="M133" i="19" s="1"/>
  <c r="AP130" i="23"/>
  <c r="S133" i="28"/>
  <c r="T133" i="28" s="1"/>
  <c r="U133" i="28" s="1"/>
  <c r="N133" i="28" s="1"/>
  <c r="G140" i="28"/>
  <c r="W139" i="28"/>
  <c r="AO130" i="23"/>
  <c r="AQ130" i="23"/>
  <c r="V138" i="19"/>
  <c r="G139" i="19"/>
  <c r="K70" i="19"/>
  <c r="J69" i="19"/>
  <c r="F70" i="19" s="1"/>
  <c r="O70" i="28" l="1"/>
  <c r="P70" i="28" s="1"/>
  <c r="Q70" i="28" s="1"/>
  <c r="H70" i="28"/>
  <c r="E70" i="28" s="1"/>
  <c r="I70" i="28" s="1"/>
  <c r="AK133" i="23"/>
  <c r="AL133" i="23" s="1"/>
  <c r="AM132" i="23"/>
  <c r="AN132" i="23" s="1"/>
  <c r="R134" i="19"/>
  <c r="S134" i="19" s="1"/>
  <c r="T134" i="19" s="1"/>
  <c r="M134" i="19" s="1"/>
  <c r="AP131" i="23"/>
  <c r="S134" i="28"/>
  <c r="T134" i="28" s="1"/>
  <c r="U134" i="28" s="1"/>
  <c r="N134" i="28" s="1"/>
  <c r="G140" i="19"/>
  <c r="V139" i="19"/>
  <c r="AO131" i="23"/>
  <c r="N70" i="19"/>
  <c r="O70" i="19" s="1"/>
  <c r="P70" i="19" s="1"/>
  <c r="H70" i="19"/>
  <c r="E70" i="19" s="1"/>
  <c r="I70" i="19" s="1"/>
  <c r="W140" i="28"/>
  <c r="G141" i="28"/>
  <c r="AQ131" i="23"/>
  <c r="AQ132" i="23" l="1"/>
  <c r="AO132" i="23"/>
  <c r="Y70" i="28"/>
  <c r="X70" i="28"/>
  <c r="AB70" i="28"/>
  <c r="AA70" i="28"/>
  <c r="J70" i="28"/>
  <c r="F71" i="28" s="1"/>
  <c r="K71" i="28"/>
  <c r="L71" i="28" s="1"/>
  <c r="AK134" i="23"/>
  <c r="AL134" i="23" s="1"/>
  <c r="AM133" i="23"/>
  <c r="AN133" i="23" s="1"/>
  <c r="W141" i="28"/>
  <c r="G142" i="28"/>
  <c r="K71" i="19"/>
  <c r="J70" i="19"/>
  <c r="F71" i="19" s="1"/>
  <c r="V140" i="19"/>
  <c r="G141" i="19"/>
  <c r="AP132" i="23"/>
  <c r="S135" i="28"/>
  <c r="T135" i="28" s="1"/>
  <c r="U135" i="28" s="1"/>
  <c r="N135" i="28" s="1"/>
  <c r="R135" i="19"/>
  <c r="S135" i="19" s="1"/>
  <c r="T135" i="19" s="1"/>
  <c r="M135" i="19" s="1"/>
  <c r="O71" i="28" l="1"/>
  <c r="P71" i="28" s="1"/>
  <c r="Q71" i="28" s="1"/>
  <c r="H71" i="28"/>
  <c r="E71" i="28" s="1"/>
  <c r="I71" i="28" s="1"/>
  <c r="AM134" i="23"/>
  <c r="AN134" i="23" s="1"/>
  <c r="AK135" i="23"/>
  <c r="AL135" i="23" s="1"/>
  <c r="N71" i="19"/>
  <c r="O71" i="19" s="1"/>
  <c r="P71" i="19" s="1"/>
  <c r="H71" i="19"/>
  <c r="E71" i="19" s="1"/>
  <c r="I71" i="19" s="1"/>
  <c r="S136" i="28"/>
  <c r="T136" i="28" s="1"/>
  <c r="U136" i="28" s="1"/>
  <c r="N136" i="28" s="1"/>
  <c r="R136" i="19"/>
  <c r="S136" i="19" s="1"/>
  <c r="T136" i="19" s="1"/>
  <c r="M136" i="19" s="1"/>
  <c r="AP133" i="23"/>
  <c r="AO133" i="23"/>
  <c r="G142" i="19"/>
  <c r="V141" i="19"/>
  <c r="AQ133" i="23"/>
  <c r="W142" i="28"/>
  <c r="G143" i="28"/>
  <c r="AQ134" i="23" l="1"/>
  <c r="K72" i="28"/>
  <c r="L72" i="28" s="1"/>
  <c r="AB71" i="28"/>
  <c r="J71" i="28"/>
  <c r="F72" i="28" s="1"/>
  <c r="AA71" i="28"/>
  <c r="X71" i="28"/>
  <c r="Y71" i="28"/>
  <c r="AK136" i="23"/>
  <c r="AL136" i="23" s="1"/>
  <c r="AM135" i="23"/>
  <c r="AN135" i="23" s="1"/>
  <c r="AQ135" i="23" s="1"/>
  <c r="J71" i="19"/>
  <c r="F72" i="19" s="1"/>
  <c r="K72" i="19"/>
  <c r="S137" i="28"/>
  <c r="T137" i="28" s="1"/>
  <c r="U137" i="28" s="1"/>
  <c r="N137" i="28" s="1"/>
  <c r="R137" i="19"/>
  <c r="S137" i="19" s="1"/>
  <c r="T137" i="19" s="1"/>
  <c r="M137" i="19" s="1"/>
  <c r="AP134" i="23"/>
  <c r="G144" i="28"/>
  <c r="W143" i="28"/>
  <c r="V142" i="19"/>
  <c r="G143" i="19"/>
  <c r="AO134" i="23"/>
  <c r="AO135" i="23" l="1"/>
  <c r="O72" i="28"/>
  <c r="P72" i="28" s="1"/>
  <c r="Q72" i="28" s="1"/>
  <c r="H72" i="28"/>
  <c r="E72" i="28" s="1"/>
  <c r="I72" i="28" s="1"/>
  <c r="H72" i="19"/>
  <c r="E72" i="19" s="1"/>
  <c r="I72" i="19" s="1"/>
  <c r="N72" i="19"/>
  <c r="O72" i="19" s="1"/>
  <c r="P72" i="19" s="1"/>
  <c r="AM136" i="23"/>
  <c r="AN136" i="23" s="1"/>
  <c r="AO136" i="23" s="1"/>
  <c r="AK137" i="23"/>
  <c r="AL137" i="23" s="1"/>
  <c r="R138" i="19"/>
  <c r="S138" i="19" s="1"/>
  <c r="T138" i="19" s="1"/>
  <c r="M138" i="19" s="1"/>
  <c r="S138" i="28"/>
  <c r="T138" i="28" s="1"/>
  <c r="U138" i="28" s="1"/>
  <c r="N138" i="28" s="1"/>
  <c r="AP135" i="23"/>
  <c r="W144" i="28"/>
  <c r="G145" i="28"/>
  <c r="V143" i="19"/>
  <c r="G144" i="19"/>
  <c r="AQ136" i="23"/>
  <c r="X72" i="28" l="1"/>
  <c r="K73" i="28"/>
  <c r="L73" i="28" s="1"/>
  <c r="AB72" i="28"/>
  <c r="Y72" i="28"/>
  <c r="AA72" i="28"/>
  <c r="J72" i="28"/>
  <c r="F73" i="28" s="1"/>
  <c r="AM137" i="23"/>
  <c r="AN137" i="23" s="1"/>
  <c r="AK138" i="23"/>
  <c r="AL138" i="23" s="1"/>
  <c r="S139" i="28"/>
  <c r="T139" i="28" s="1"/>
  <c r="U139" i="28" s="1"/>
  <c r="N139" i="28" s="1"/>
  <c r="AP136" i="23"/>
  <c r="R139" i="19"/>
  <c r="S139" i="19" s="1"/>
  <c r="T139" i="19" s="1"/>
  <c r="M139" i="19" s="1"/>
  <c r="G145" i="19"/>
  <c r="V144" i="19"/>
  <c r="G146" i="28"/>
  <c r="W145" i="28"/>
  <c r="J72" i="19"/>
  <c r="F73" i="19" s="1"/>
  <c r="K73" i="19"/>
  <c r="H73" i="28" l="1"/>
  <c r="E73" i="28" s="1"/>
  <c r="I73" i="28" s="1"/>
  <c r="O73" i="28"/>
  <c r="P73" i="28" s="1"/>
  <c r="Q73" i="28" s="1"/>
  <c r="AK139" i="23"/>
  <c r="AL139" i="23" s="1"/>
  <c r="AM138" i="23"/>
  <c r="AN138" i="23" s="1"/>
  <c r="W146" i="28"/>
  <c r="G147" i="28"/>
  <c r="S140" i="28"/>
  <c r="T140" i="28" s="1"/>
  <c r="U140" i="28" s="1"/>
  <c r="N140" i="28" s="1"/>
  <c r="AP137" i="23"/>
  <c r="R140" i="19"/>
  <c r="S140" i="19" s="1"/>
  <c r="T140" i="19" s="1"/>
  <c r="M140" i="19" s="1"/>
  <c r="V145" i="19"/>
  <c r="G146" i="19"/>
  <c r="AQ137" i="23"/>
  <c r="AO137" i="23"/>
  <c r="N73" i="19"/>
  <c r="O73" i="19" s="1"/>
  <c r="P73" i="19" s="1"/>
  <c r="H73" i="19"/>
  <c r="E73" i="19" s="1"/>
  <c r="I73" i="19" s="1"/>
  <c r="AQ138" i="23" l="1"/>
  <c r="AO138" i="23"/>
  <c r="K74" i="28"/>
  <c r="L74" i="28" s="1"/>
  <c r="X73" i="28"/>
  <c r="AA73" i="28"/>
  <c r="Y73" i="28"/>
  <c r="J73" i="28"/>
  <c r="F74" i="28" s="1"/>
  <c r="AB73" i="28"/>
  <c r="AK140" i="23"/>
  <c r="AL140" i="23" s="1"/>
  <c r="AM139" i="23"/>
  <c r="AN139" i="23" s="1"/>
  <c r="R141" i="19"/>
  <c r="S141" i="19" s="1"/>
  <c r="T141" i="19" s="1"/>
  <c r="M141" i="19" s="1"/>
  <c r="S141" i="28"/>
  <c r="T141" i="28" s="1"/>
  <c r="U141" i="28" s="1"/>
  <c r="N141" i="28" s="1"/>
  <c r="AP138" i="23"/>
  <c r="J73" i="19"/>
  <c r="F74" i="19" s="1"/>
  <c r="K74" i="19"/>
  <c r="V146" i="19"/>
  <c r="G147" i="19"/>
  <c r="G148" i="28"/>
  <c r="W147" i="28"/>
  <c r="AQ139" i="23" l="1"/>
  <c r="AQ140" i="23" s="1"/>
  <c r="AO139" i="23"/>
  <c r="H74" i="28"/>
  <c r="E74" i="28" s="1"/>
  <c r="I74" i="28" s="1"/>
  <c r="O74" i="28"/>
  <c r="P74" i="28" s="1"/>
  <c r="Q74" i="28" s="1"/>
  <c r="AK141" i="23"/>
  <c r="AL141" i="23" s="1"/>
  <c r="AM140" i="23"/>
  <c r="AN140" i="23" s="1"/>
  <c r="AO140" i="23"/>
  <c r="H74" i="19"/>
  <c r="E74" i="19" s="1"/>
  <c r="I74" i="19" s="1"/>
  <c r="N74" i="19"/>
  <c r="O74" i="19" s="1"/>
  <c r="P74" i="19" s="1"/>
  <c r="G148" i="19"/>
  <c r="V147" i="19"/>
  <c r="W148" i="28"/>
  <c r="G149" i="28"/>
  <c r="R142" i="19"/>
  <c r="S142" i="19" s="1"/>
  <c r="T142" i="19" s="1"/>
  <c r="M142" i="19" s="1"/>
  <c r="AP139" i="23"/>
  <c r="S142" i="28"/>
  <c r="T142" i="28" s="1"/>
  <c r="U142" i="28" s="1"/>
  <c r="N142" i="28" s="1"/>
  <c r="K75" i="28" l="1"/>
  <c r="L75" i="28" s="1"/>
  <c r="Y74" i="28"/>
  <c r="X74" i="28"/>
  <c r="AA74" i="28"/>
  <c r="J74" i="28"/>
  <c r="F75" i="28" s="1"/>
  <c r="AB74" i="28"/>
  <c r="AK142" i="23"/>
  <c r="AL142" i="23" s="1"/>
  <c r="AM141" i="23"/>
  <c r="AN141" i="23" s="1"/>
  <c r="AQ141" i="23" s="1"/>
  <c r="J74" i="19"/>
  <c r="F75" i="19" s="1"/>
  <c r="K75" i="19"/>
  <c r="G149" i="19"/>
  <c r="V148" i="19"/>
  <c r="R143" i="19"/>
  <c r="S143" i="19" s="1"/>
  <c r="T143" i="19" s="1"/>
  <c r="M143" i="19" s="1"/>
  <c r="AP140" i="23"/>
  <c r="S143" i="28"/>
  <c r="T143" i="28" s="1"/>
  <c r="U143" i="28" s="1"/>
  <c r="N143" i="28" s="1"/>
  <c r="W149" i="28"/>
  <c r="G150" i="28"/>
  <c r="AO141" i="23" l="1"/>
  <c r="O75" i="28"/>
  <c r="P75" i="28" s="1"/>
  <c r="Q75" i="28" s="1"/>
  <c r="H75" i="28"/>
  <c r="E75" i="28" s="1"/>
  <c r="I75" i="28" s="1"/>
  <c r="AK143" i="23"/>
  <c r="AL143" i="23" s="1"/>
  <c r="AM142" i="23"/>
  <c r="AN142" i="23" s="1"/>
  <c r="AQ142" i="23" s="1"/>
  <c r="G150" i="19"/>
  <c r="V149" i="19"/>
  <c r="S144" i="28"/>
  <c r="T144" i="28" s="1"/>
  <c r="U144" i="28" s="1"/>
  <c r="N144" i="28" s="1"/>
  <c r="R144" i="19"/>
  <c r="S144" i="19" s="1"/>
  <c r="T144" i="19" s="1"/>
  <c r="M144" i="19" s="1"/>
  <c r="AP141" i="23"/>
  <c r="W150" i="28"/>
  <c r="G151" i="28"/>
  <c r="N75" i="19"/>
  <c r="O75" i="19" s="1"/>
  <c r="P75" i="19" s="1"/>
  <c r="H75" i="19"/>
  <c r="E75" i="19" s="1"/>
  <c r="I75" i="19" s="1"/>
  <c r="J75" i="28" l="1"/>
  <c r="F76" i="28" s="1"/>
  <c r="Y75" i="28"/>
  <c r="K76" i="28"/>
  <c r="L76" i="28" s="1"/>
  <c r="AA75" i="28"/>
  <c r="X75" i="28"/>
  <c r="AB75" i="28"/>
  <c r="AK144" i="23"/>
  <c r="AL144" i="23" s="1"/>
  <c r="AM143" i="23"/>
  <c r="AN143" i="23" s="1"/>
  <c r="AQ143" i="23" s="1"/>
  <c r="R145" i="19"/>
  <c r="S145" i="19" s="1"/>
  <c r="T145" i="19" s="1"/>
  <c r="M145" i="19" s="1"/>
  <c r="S145" i="28"/>
  <c r="T145" i="28" s="1"/>
  <c r="U145" i="28" s="1"/>
  <c r="N145" i="28" s="1"/>
  <c r="AP142" i="23"/>
  <c r="J75" i="19"/>
  <c r="F76" i="19" s="1"/>
  <c r="K76" i="19"/>
  <c r="V150" i="19"/>
  <c r="G151" i="19"/>
  <c r="G152" i="28"/>
  <c r="W151" i="28"/>
  <c r="AO142" i="23"/>
  <c r="AO143" i="23" l="1"/>
  <c r="O76" i="28"/>
  <c r="P76" i="28" s="1"/>
  <c r="Q76" i="28" s="1"/>
  <c r="H76" i="28"/>
  <c r="E76" i="28" s="1"/>
  <c r="I76" i="28" s="1"/>
  <c r="AK145" i="23"/>
  <c r="AL145" i="23" s="1"/>
  <c r="AM144" i="23"/>
  <c r="AN144" i="23" s="1"/>
  <c r="AQ144" i="23" s="1"/>
  <c r="W152" i="28"/>
  <c r="G153" i="28"/>
  <c r="H76" i="19"/>
  <c r="E76" i="19" s="1"/>
  <c r="I76" i="19" s="1"/>
  <c r="N76" i="19"/>
  <c r="O76" i="19" s="1"/>
  <c r="P76" i="19" s="1"/>
  <c r="V151" i="19"/>
  <c r="G152" i="19"/>
  <c r="R146" i="19"/>
  <c r="S146" i="19" s="1"/>
  <c r="T146" i="19" s="1"/>
  <c r="M146" i="19" s="1"/>
  <c r="S146" i="28"/>
  <c r="T146" i="28" s="1"/>
  <c r="U146" i="28" s="1"/>
  <c r="N146" i="28" s="1"/>
  <c r="AP143" i="23"/>
  <c r="AO144" i="23" l="1"/>
  <c r="Y76" i="28"/>
  <c r="K77" i="28"/>
  <c r="L77" i="28" s="1"/>
  <c r="AA76" i="28"/>
  <c r="AB76" i="28"/>
  <c r="J76" i="28"/>
  <c r="F77" i="28" s="1"/>
  <c r="X76" i="28"/>
  <c r="AK146" i="23"/>
  <c r="AL146" i="23" s="1"/>
  <c r="AM145" i="23"/>
  <c r="AN145" i="23" s="1"/>
  <c r="AQ145" i="23" s="1"/>
  <c r="G153" i="19"/>
  <c r="V152" i="19"/>
  <c r="G154" i="28"/>
  <c r="W153" i="28"/>
  <c r="K77" i="19"/>
  <c r="J76" i="19"/>
  <c r="F77" i="19" s="1"/>
  <c r="AP144" i="23"/>
  <c r="S147" i="28"/>
  <c r="T147" i="28" s="1"/>
  <c r="U147" i="28" s="1"/>
  <c r="N147" i="28" s="1"/>
  <c r="R147" i="19"/>
  <c r="S147" i="19" s="1"/>
  <c r="T147" i="19" s="1"/>
  <c r="M147" i="19" s="1"/>
  <c r="H77" i="28" l="1"/>
  <c r="E77" i="28" s="1"/>
  <c r="I77" i="28" s="1"/>
  <c r="O77" i="28"/>
  <c r="P77" i="28" s="1"/>
  <c r="Q77" i="28" s="1"/>
  <c r="AK147" i="23"/>
  <c r="AL147" i="23" s="1"/>
  <c r="AM146" i="23"/>
  <c r="AN146" i="23" s="1"/>
  <c r="N77" i="19"/>
  <c r="O77" i="19" s="1"/>
  <c r="P77" i="19" s="1"/>
  <c r="H77" i="19"/>
  <c r="E77" i="19" s="1"/>
  <c r="I77" i="19" s="1"/>
  <c r="V153" i="19"/>
  <c r="G154" i="19"/>
  <c r="AO145" i="23"/>
  <c r="G155" i="28"/>
  <c r="W154" i="28"/>
  <c r="S148" i="28"/>
  <c r="T148" i="28" s="1"/>
  <c r="U148" i="28" s="1"/>
  <c r="N148" i="28" s="1"/>
  <c r="AP145" i="23"/>
  <c r="R148" i="19"/>
  <c r="S148" i="19" s="1"/>
  <c r="T148" i="19" s="1"/>
  <c r="M148" i="19" s="1"/>
  <c r="K78" i="28" l="1"/>
  <c r="L78" i="28" s="1"/>
  <c r="AB77" i="28"/>
  <c r="Y77" i="28"/>
  <c r="AA77" i="28"/>
  <c r="X77" i="28"/>
  <c r="J77" i="28"/>
  <c r="F78" i="28" s="1"/>
  <c r="AK148" i="23"/>
  <c r="AL148" i="23" s="1"/>
  <c r="AM147" i="23"/>
  <c r="AN147" i="23" s="1"/>
  <c r="S149" i="28"/>
  <c r="T149" i="28" s="1"/>
  <c r="U149" i="28" s="1"/>
  <c r="N149" i="28" s="1"/>
  <c r="R149" i="19"/>
  <c r="S149" i="19" s="1"/>
  <c r="T149" i="19" s="1"/>
  <c r="M149" i="19" s="1"/>
  <c r="AP146" i="23"/>
  <c r="J77" i="19"/>
  <c r="F78" i="19" s="1"/>
  <c r="K78" i="19"/>
  <c r="G156" i="28"/>
  <c r="W155" i="28"/>
  <c r="G155" i="19"/>
  <c r="V154" i="19"/>
  <c r="AO146" i="23"/>
  <c r="AQ146" i="23"/>
  <c r="AO147" i="23" l="1"/>
  <c r="AQ147" i="23"/>
  <c r="O78" i="28"/>
  <c r="P78" i="28" s="1"/>
  <c r="Q78" i="28" s="1"/>
  <c r="H78" i="28"/>
  <c r="E78" i="28" s="1"/>
  <c r="I78" i="28" s="1"/>
  <c r="AK149" i="23"/>
  <c r="AL149" i="23" s="1"/>
  <c r="AM148" i="23"/>
  <c r="AN148" i="23" s="1"/>
  <c r="AQ148" i="23" s="1"/>
  <c r="V155" i="19"/>
  <c r="G156" i="19"/>
  <c r="W156" i="28"/>
  <c r="G157" i="28"/>
  <c r="N78" i="19"/>
  <c r="O78" i="19" s="1"/>
  <c r="P78" i="19" s="1"/>
  <c r="H78" i="19"/>
  <c r="E78" i="19" s="1"/>
  <c r="I78" i="19" s="1"/>
  <c r="S150" i="28"/>
  <c r="T150" i="28" s="1"/>
  <c r="U150" i="28" s="1"/>
  <c r="N150" i="28" s="1"/>
  <c r="R150" i="19"/>
  <c r="S150" i="19" s="1"/>
  <c r="T150" i="19" s="1"/>
  <c r="M150" i="19" s="1"/>
  <c r="AP147" i="23"/>
  <c r="AO148" i="23" l="1"/>
  <c r="X78" i="28"/>
  <c r="J78" i="28"/>
  <c r="F79" i="28" s="1"/>
  <c r="K79" i="28"/>
  <c r="L79" i="28" s="1"/>
  <c r="AB78" i="28"/>
  <c r="Y78" i="28"/>
  <c r="AA78" i="28"/>
  <c r="AK150" i="23"/>
  <c r="AL150" i="23" s="1"/>
  <c r="AM149" i="23"/>
  <c r="AN149" i="23" s="1"/>
  <c r="AQ149" i="23" s="1"/>
  <c r="J78" i="19"/>
  <c r="F79" i="19" s="1"/>
  <c r="K79" i="19"/>
  <c r="V156" i="19"/>
  <c r="G157" i="19"/>
  <c r="W157" i="28"/>
  <c r="G158" i="28"/>
  <c r="AP148" i="23"/>
  <c r="S151" i="28"/>
  <c r="T151" i="28" s="1"/>
  <c r="U151" i="28" s="1"/>
  <c r="N151" i="28" s="1"/>
  <c r="R151" i="19"/>
  <c r="S151" i="19" s="1"/>
  <c r="T151" i="19" s="1"/>
  <c r="M151" i="19" s="1"/>
  <c r="AO149" i="23" l="1"/>
  <c r="H79" i="28"/>
  <c r="E79" i="28" s="1"/>
  <c r="I79" i="28" s="1"/>
  <c r="O79" i="28"/>
  <c r="P79" i="28" s="1"/>
  <c r="Q79" i="28" s="1"/>
  <c r="AK151" i="23"/>
  <c r="AL151" i="23" s="1"/>
  <c r="AM150" i="23"/>
  <c r="AN150" i="23" s="1"/>
  <c r="AO150" i="23" s="1"/>
  <c r="G159" i="28"/>
  <c r="W158" i="28"/>
  <c r="N79" i="19"/>
  <c r="O79" i="19" s="1"/>
  <c r="P79" i="19" s="1"/>
  <c r="H79" i="19"/>
  <c r="E79" i="19" s="1"/>
  <c r="I79" i="19" s="1"/>
  <c r="S152" i="28"/>
  <c r="T152" i="28" s="1"/>
  <c r="U152" i="28" s="1"/>
  <c r="N152" i="28" s="1"/>
  <c r="R152" i="19"/>
  <c r="S152" i="19" s="1"/>
  <c r="T152" i="19" s="1"/>
  <c r="M152" i="19" s="1"/>
  <c r="AP149" i="23"/>
  <c r="V157" i="19"/>
  <c r="G158" i="19"/>
  <c r="AQ150" i="23" l="1"/>
  <c r="K80" i="28"/>
  <c r="L80" i="28" s="1"/>
  <c r="X79" i="28"/>
  <c r="AA79" i="28"/>
  <c r="AB79" i="28"/>
  <c r="J79" i="28"/>
  <c r="F80" i="28" s="1"/>
  <c r="Y79" i="28"/>
  <c r="AK152" i="23"/>
  <c r="AL152" i="23" s="1"/>
  <c r="AM151" i="23"/>
  <c r="AN151" i="23" s="1"/>
  <c r="AO151" i="23" s="1"/>
  <c r="AQ151" i="23"/>
  <c r="V158" i="19"/>
  <c r="G159" i="19"/>
  <c r="J79" i="19"/>
  <c r="F80" i="19" s="1"/>
  <c r="K80" i="19"/>
  <c r="R153" i="19"/>
  <c r="S153" i="19" s="1"/>
  <c r="T153" i="19" s="1"/>
  <c r="M153" i="19" s="1"/>
  <c r="AP150" i="23"/>
  <c r="S153" i="28"/>
  <c r="T153" i="28" s="1"/>
  <c r="U153" i="28" s="1"/>
  <c r="N153" i="28" s="1"/>
  <c r="W159" i="28"/>
  <c r="G160" i="28"/>
  <c r="O80" i="28" l="1"/>
  <c r="P80" i="28" s="1"/>
  <c r="Q80" i="28" s="1"/>
  <c r="H80" i="28"/>
  <c r="E80" i="28" s="1"/>
  <c r="I80" i="28" s="1"/>
  <c r="AK153" i="23"/>
  <c r="AL153" i="23" s="1"/>
  <c r="AM152" i="23"/>
  <c r="AN152" i="23" s="1"/>
  <c r="AO152" i="23" s="1"/>
  <c r="W160" i="28"/>
  <c r="G161" i="28"/>
  <c r="H80" i="19"/>
  <c r="E80" i="19" s="1"/>
  <c r="I80" i="19" s="1"/>
  <c r="N80" i="19"/>
  <c r="O80" i="19" s="1"/>
  <c r="P80" i="19" s="1"/>
  <c r="G160" i="19"/>
  <c r="V159" i="19"/>
  <c r="R154" i="19"/>
  <c r="S154" i="19" s="1"/>
  <c r="T154" i="19" s="1"/>
  <c r="M154" i="19" s="1"/>
  <c r="AP151" i="23"/>
  <c r="S154" i="28"/>
  <c r="T154" i="28" s="1"/>
  <c r="U154" i="28" s="1"/>
  <c r="N154" i="28" s="1"/>
  <c r="AQ152" i="23" l="1"/>
  <c r="AB80" i="28"/>
  <c r="J80" i="28"/>
  <c r="F81" i="28" s="1"/>
  <c r="K81" i="28"/>
  <c r="L81" i="28" s="1"/>
  <c r="AA80" i="28"/>
  <c r="X80" i="28"/>
  <c r="Y80" i="28"/>
  <c r="AK154" i="23"/>
  <c r="AL154" i="23" s="1"/>
  <c r="AM153" i="23"/>
  <c r="AN153" i="23" s="1"/>
  <c r="AO153" i="23" s="1"/>
  <c r="V160" i="19"/>
  <c r="G161" i="19"/>
  <c r="AP152" i="23"/>
  <c r="S155" i="28"/>
  <c r="T155" i="28" s="1"/>
  <c r="U155" i="28" s="1"/>
  <c r="N155" i="28" s="1"/>
  <c r="R155" i="19"/>
  <c r="S155" i="19" s="1"/>
  <c r="T155" i="19" s="1"/>
  <c r="M155" i="19" s="1"/>
  <c r="G162" i="28"/>
  <c r="W161" i="28"/>
  <c r="J80" i="19"/>
  <c r="F81" i="19" s="1"/>
  <c r="K81" i="19"/>
  <c r="AQ153" i="23" l="1"/>
  <c r="O81" i="28"/>
  <c r="P81" i="28" s="1"/>
  <c r="Q81" i="28" s="1"/>
  <c r="H81" i="28"/>
  <c r="E81" i="28" s="1"/>
  <c r="I81" i="28" s="1"/>
  <c r="AK155" i="23"/>
  <c r="AL155" i="23" s="1"/>
  <c r="AM154" i="23"/>
  <c r="AN154" i="23" s="1"/>
  <c r="AQ154" i="23" s="1"/>
  <c r="H81" i="19"/>
  <c r="E81" i="19" s="1"/>
  <c r="I81" i="19" s="1"/>
  <c r="N81" i="19"/>
  <c r="O81" i="19" s="1"/>
  <c r="P81" i="19" s="1"/>
  <c r="V161" i="19"/>
  <c r="G162" i="19"/>
  <c r="AP153" i="23"/>
  <c r="S156" i="28"/>
  <c r="T156" i="28" s="1"/>
  <c r="U156" i="28" s="1"/>
  <c r="N156" i="28" s="1"/>
  <c r="R156" i="19"/>
  <c r="S156" i="19" s="1"/>
  <c r="T156" i="19" s="1"/>
  <c r="M156" i="19" s="1"/>
  <c r="W162" i="28"/>
  <c r="G163" i="28"/>
  <c r="J81" i="28" l="1"/>
  <c r="F82" i="28" s="1"/>
  <c r="AA81" i="28"/>
  <c r="AB81" i="28"/>
  <c r="K82" i="28"/>
  <c r="L82" i="28" s="1"/>
  <c r="X81" i="28"/>
  <c r="Y81" i="28"/>
  <c r="AM155" i="23"/>
  <c r="AN155" i="23" s="1"/>
  <c r="AK156" i="23"/>
  <c r="AL156" i="23" s="1"/>
  <c r="V162" i="19"/>
  <c r="G163" i="19"/>
  <c r="R157" i="19"/>
  <c r="S157" i="19" s="1"/>
  <c r="T157" i="19" s="1"/>
  <c r="M157" i="19" s="1"/>
  <c r="S157" i="28"/>
  <c r="T157" i="28" s="1"/>
  <c r="U157" i="28" s="1"/>
  <c r="N157" i="28" s="1"/>
  <c r="AP154" i="23"/>
  <c r="J81" i="19"/>
  <c r="F82" i="19" s="1"/>
  <c r="K82" i="19"/>
  <c r="G164" i="28"/>
  <c r="W163" i="28"/>
  <c r="AO154" i="23"/>
  <c r="O82" i="28" l="1"/>
  <c r="P82" i="28" s="1"/>
  <c r="Q82" i="28" s="1"/>
  <c r="H82" i="28"/>
  <c r="E82" i="28" s="1"/>
  <c r="I82" i="28" s="1"/>
  <c r="AM156" i="23"/>
  <c r="AN156" i="23" s="1"/>
  <c r="AK157" i="23"/>
  <c r="AL157" i="23" s="1"/>
  <c r="S158" i="28"/>
  <c r="T158" i="28" s="1"/>
  <c r="U158" i="28" s="1"/>
  <c r="N158" i="28" s="1"/>
  <c r="R158" i="19"/>
  <c r="S158" i="19" s="1"/>
  <c r="T158" i="19" s="1"/>
  <c r="M158" i="19" s="1"/>
  <c r="AP155" i="23"/>
  <c r="H82" i="19"/>
  <c r="E82" i="19" s="1"/>
  <c r="I82" i="19" s="1"/>
  <c r="N82" i="19"/>
  <c r="O82" i="19" s="1"/>
  <c r="P82" i="19" s="1"/>
  <c r="AQ155" i="23"/>
  <c r="AO155" i="23"/>
  <c r="V163" i="19"/>
  <c r="G164" i="19"/>
  <c r="W164" i="28"/>
  <c r="G165" i="28"/>
  <c r="AA82" i="28" l="1"/>
  <c r="Y82" i="28"/>
  <c r="J82" i="28"/>
  <c r="F83" i="28" s="1"/>
  <c r="X82" i="28"/>
  <c r="AB82" i="28"/>
  <c r="K83" i="28"/>
  <c r="L83" i="28" s="1"/>
  <c r="AK158" i="23"/>
  <c r="AL158" i="23" s="1"/>
  <c r="AM157" i="23"/>
  <c r="AN157" i="23" s="1"/>
  <c r="S159" i="28"/>
  <c r="T159" i="28" s="1"/>
  <c r="U159" i="28" s="1"/>
  <c r="N159" i="28" s="1"/>
  <c r="R159" i="19"/>
  <c r="S159" i="19" s="1"/>
  <c r="T159" i="19" s="1"/>
  <c r="M159" i="19" s="1"/>
  <c r="AP156" i="23"/>
  <c r="G165" i="19"/>
  <c r="V164" i="19"/>
  <c r="J82" i="19"/>
  <c r="F83" i="19" s="1"/>
  <c r="K83" i="19"/>
  <c r="AQ156" i="23"/>
  <c r="G166" i="28"/>
  <c r="W165" i="28"/>
  <c r="AO156" i="23"/>
  <c r="AO157" i="23" l="1"/>
  <c r="AQ157" i="23"/>
  <c r="O83" i="28"/>
  <c r="P83" i="28" s="1"/>
  <c r="Q83" i="28" s="1"/>
  <c r="H83" i="28"/>
  <c r="E83" i="28" s="1"/>
  <c r="I83" i="28" s="1"/>
  <c r="AM158" i="23"/>
  <c r="AN158" i="23" s="1"/>
  <c r="AK159" i="23"/>
  <c r="AL159" i="23" s="1"/>
  <c r="V165" i="19"/>
  <c r="G166" i="19"/>
  <c r="AP157" i="23"/>
  <c r="S160" i="28"/>
  <c r="T160" i="28" s="1"/>
  <c r="U160" i="28" s="1"/>
  <c r="N160" i="28" s="1"/>
  <c r="R160" i="19"/>
  <c r="S160" i="19" s="1"/>
  <c r="T160" i="19" s="1"/>
  <c r="M160" i="19" s="1"/>
  <c r="W166" i="28"/>
  <c r="G167" i="28"/>
  <c r="H83" i="19"/>
  <c r="E83" i="19" s="1"/>
  <c r="I83" i="19" s="1"/>
  <c r="N83" i="19"/>
  <c r="O83" i="19" s="1"/>
  <c r="P83" i="19" s="1"/>
  <c r="AQ158" i="23" l="1"/>
  <c r="Y83" i="28"/>
  <c r="AA83" i="28"/>
  <c r="AB83" i="28"/>
  <c r="K84" i="28"/>
  <c r="L84" i="28" s="1"/>
  <c r="J83" i="28"/>
  <c r="F84" i="28" s="1"/>
  <c r="X83" i="28"/>
  <c r="AM159" i="23"/>
  <c r="AN159" i="23" s="1"/>
  <c r="AK160" i="23"/>
  <c r="AL160" i="23" s="1"/>
  <c r="K84" i="19"/>
  <c r="J83" i="19"/>
  <c r="F84" i="19" s="1"/>
  <c r="R161" i="19"/>
  <c r="S161" i="19" s="1"/>
  <c r="T161" i="19" s="1"/>
  <c r="M161" i="19" s="1"/>
  <c r="AP158" i="23"/>
  <c r="S161" i="28"/>
  <c r="T161" i="28" s="1"/>
  <c r="U161" i="28" s="1"/>
  <c r="N161" i="28" s="1"/>
  <c r="G168" i="28"/>
  <c r="W167" i="28"/>
  <c r="AO158" i="23"/>
  <c r="G167" i="19"/>
  <c r="V166" i="19"/>
  <c r="AO159" i="23" l="1"/>
  <c r="O84" i="28"/>
  <c r="P84" i="28" s="1"/>
  <c r="Q84" i="28" s="1"/>
  <c r="H84" i="28"/>
  <c r="E84" i="28" s="1"/>
  <c r="I84" i="28" s="1"/>
  <c r="N84" i="19"/>
  <c r="O84" i="19" s="1"/>
  <c r="P84" i="19" s="1"/>
  <c r="H84" i="19"/>
  <c r="E84" i="19" s="1"/>
  <c r="I84" i="19" s="1"/>
  <c r="AM160" i="23"/>
  <c r="AN160" i="23" s="1"/>
  <c r="AO160" i="23" s="1"/>
  <c r="AK161" i="23"/>
  <c r="AL161" i="23" s="1"/>
  <c r="W168" i="28"/>
  <c r="G169" i="28"/>
  <c r="AP159" i="23"/>
  <c r="S162" i="28"/>
  <c r="T162" i="28" s="1"/>
  <c r="U162" i="28" s="1"/>
  <c r="N162" i="28" s="1"/>
  <c r="R162" i="19"/>
  <c r="S162" i="19" s="1"/>
  <c r="T162" i="19" s="1"/>
  <c r="M162" i="19" s="1"/>
  <c r="G168" i="19"/>
  <c r="V167" i="19"/>
  <c r="AQ159" i="23"/>
  <c r="AB84" i="28" l="1"/>
  <c r="J84" i="28"/>
  <c r="F85" i="28" s="1"/>
  <c r="AA84" i="28"/>
  <c r="K85" i="28"/>
  <c r="L85" i="28" s="1"/>
  <c r="X84" i="28"/>
  <c r="Y84" i="28"/>
  <c r="V168" i="19"/>
  <c r="G169" i="19"/>
  <c r="AK162" i="23"/>
  <c r="AL162" i="23" s="1"/>
  <c r="AM161" i="23"/>
  <c r="AN161" i="23" s="1"/>
  <c r="J84" i="19"/>
  <c r="F85" i="19" s="1"/>
  <c r="K85" i="19"/>
  <c r="AP160" i="23"/>
  <c r="S163" i="28"/>
  <c r="T163" i="28" s="1"/>
  <c r="U163" i="28" s="1"/>
  <c r="N163" i="28" s="1"/>
  <c r="R163" i="19"/>
  <c r="S163" i="19" s="1"/>
  <c r="T163" i="19" s="1"/>
  <c r="M163" i="19" s="1"/>
  <c r="AQ160" i="23"/>
  <c r="G170" i="28"/>
  <c r="W169" i="28"/>
  <c r="H85" i="28" l="1"/>
  <c r="E85" i="28" s="1"/>
  <c r="I85" i="28" s="1"/>
  <c r="O85" i="28"/>
  <c r="P85" i="28" s="1"/>
  <c r="Q85" i="28" s="1"/>
  <c r="AK163" i="23"/>
  <c r="AL163" i="23" s="1"/>
  <c r="AM162" i="23"/>
  <c r="AN162" i="23" s="1"/>
  <c r="AQ161" i="23"/>
  <c r="H85" i="19"/>
  <c r="E85" i="19" s="1"/>
  <c r="I85" i="19" s="1"/>
  <c r="N85" i="19"/>
  <c r="O85" i="19" s="1"/>
  <c r="P85" i="19" s="1"/>
  <c r="G170" i="19"/>
  <c r="V169" i="19"/>
  <c r="AP161" i="23"/>
  <c r="S164" i="28"/>
  <c r="T164" i="28" s="1"/>
  <c r="U164" i="28" s="1"/>
  <c r="N164" i="28" s="1"/>
  <c r="R164" i="19"/>
  <c r="S164" i="19" s="1"/>
  <c r="T164" i="19" s="1"/>
  <c r="M164" i="19" s="1"/>
  <c r="W170" i="28"/>
  <c r="G171" i="28"/>
  <c r="AO161" i="23"/>
  <c r="AO162" i="23" l="1"/>
  <c r="AQ162" i="23"/>
  <c r="K86" i="28"/>
  <c r="L86" i="28" s="1"/>
  <c r="AA85" i="28"/>
  <c r="Y85" i="28"/>
  <c r="X85" i="28"/>
  <c r="J85" i="28"/>
  <c r="F86" i="28" s="1"/>
  <c r="AB85" i="28"/>
  <c r="AK164" i="23"/>
  <c r="AL164" i="23" s="1"/>
  <c r="AM163" i="23"/>
  <c r="AN163" i="23" s="1"/>
  <c r="AO163" i="23" s="1"/>
  <c r="G172" i="28"/>
  <c r="W171" i="28"/>
  <c r="V170" i="19"/>
  <c r="G171" i="19"/>
  <c r="AP162" i="23"/>
  <c r="S165" i="28"/>
  <c r="T165" i="28" s="1"/>
  <c r="U165" i="28" s="1"/>
  <c r="N165" i="28" s="1"/>
  <c r="R165" i="19"/>
  <c r="S165" i="19" s="1"/>
  <c r="T165" i="19" s="1"/>
  <c r="M165" i="19" s="1"/>
  <c r="J85" i="19"/>
  <c r="F86" i="19" s="1"/>
  <c r="K86" i="19"/>
  <c r="AQ163" i="23" l="1"/>
  <c r="O86" i="28"/>
  <c r="P86" i="28" s="1"/>
  <c r="Q86" i="28" s="1"/>
  <c r="H86" i="28"/>
  <c r="E86" i="28" s="1"/>
  <c r="I86" i="28" s="1"/>
  <c r="AM164" i="23"/>
  <c r="AN164" i="23" s="1"/>
  <c r="AK165" i="23"/>
  <c r="AL165" i="23" s="1"/>
  <c r="W172" i="28"/>
  <c r="G173" i="28"/>
  <c r="H86" i="19"/>
  <c r="E86" i="19" s="1"/>
  <c r="I86" i="19" s="1"/>
  <c r="N86" i="19"/>
  <c r="O86" i="19" s="1"/>
  <c r="P86" i="19" s="1"/>
  <c r="V171" i="19"/>
  <c r="G172" i="19"/>
  <c r="R166" i="19"/>
  <c r="S166" i="19" s="1"/>
  <c r="T166" i="19" s="1"/>
  <c r="M166" i="19" s="1"/>
  <c r="AP163" i="23"/>
  <c r="S166" i="28"/>
  <c r="T166" i="28" s="1"/>
  <c r="U166" i="28" s="1"/>
  <c r="N166" i="28" s="1"/>
  <c r="AB86" i="28" l="1"/>
  <c r="X86" i="28"/>
  <c r="K87" i="28"/>
  <c r="L87" i="28" s="1"/>
  <c r="AA86" i="28"/>
  <c r="Y86" i="28"/>
  <c r="J86" i="28"/>
  <c r="F87" i="28" s="1"/>
  <c r="AK166" i="23"/>
  <c r="AL166" i="23" s="1"/>
  <c r="AM165" i="23"/>
  <c r="AN165" i="23" s="1"/>
  <c r="V172" i="19"/>
  <c r="G173" i="19"/>
  <c r="K87" i="19"/>
  <c r="J86" i="19"/>
  <c r="AP164" i="23"/>
  <c r="S167" i="28"/>
  <c r="T167" i="28" s="1"/>
  <c r="U167" i="28" s="1"/>
  <c r="N167" i="28" s="1"/>
  <c r="R167" i="19"/>
  <c r="S167" i="19" s="1"/>
  <c r="T167" i="19" s="1"/>
  <c r="M167" i="19" s="1"/>
  <c r="G174" i="28"/>
  <c r="W173" i="28"/>
  <c r="AO164" i="23"/>
  <c r="AQ164" i="23"/>
  <c r="AQ165" i="23" l="1"/>
  <c r="AO165" i="23"/>
  <c r="O87" i="28"/>
  <c r="P87" i="28" s="1"/>
  <c r="Q87" i="28" s="1"/>
  <c r="H87" i="28"/>
  <c r="E87" i="28" s="1"/>
  <c r="I87" i="28" s="1"/>
  <c r="AK167" i="23"/>
  <c r="AL167" i="23" s="1"/>
  <c r="AM166" i="23"/>
  <c r="AN166" i="23" s="1"/>
  <c r="AO166" i="23" s="1"/>
  <c r="G175" i="28"/>
  <c r="W174" i="28"/>
  <c r="F87" i="19"/>
  <c r="AP165" i="23"/>
  <c r="S168" i="28"/>
  <c r="T168" i="28" s="1"/>
  <c r="U168" i="28" s="1"/>
  <c r="N168" i="28" s="1"/>
  <c r="R168" i="19"/>
  <c r="S168" i="19" s="1"/>
  <c r="T168" i="19" s="1"/>
  <c r="M168" i="19" s="1"/>
  <c r="G174" i="19"/>
  <c r="V173" i="19"/>
  <c r="N87" i="19"/>
  <c r="O87" i="19" s="1"/>
  <c r="P87" i="19" s="1"/>
  <c r="H87" i="19"/>
  <c r="E87" i="19" s="1"/>
  <c r="I87" i="19" s="1"/>
  <c r="AB87" i="28" l="1"/>
  <c r="X87" i="28"/>
  <c r="AA87" i="28"/>
  <c r="Y87" i="28"/>
  <c r="K88" i="28"/>
  <c r="L88" i="28" s="1"/>
  <c r="J87" i="28"/>
  <c r="F88" i="28" s="1"/>
  <c r="AK168" i="23"/>
  <c r="AL168" i="23" s="1"/>
  <c r="AM167" i="23"/>
  <c r="AN167" i="23" s="1"/>
  <c r="AO167" i="23" s="1"/>
  <c r="K88" i="19"/>
  <c r="J87" i="19"/>
  <c r="F88" i="19" s="1"/>
  <c r="G176" i="28"/>
  <c r="W175" i="28"/>
  <c r="AQ166" i="23"/>
  <c r="V174" i="19"/>
  <c r="G175" i="19"/>
  <c r="S169" i="28"/>
  <c r="T169" i="28" s="1"/>
  <c r="U169" i="28" s="1"/>
  <c r="N169" i="28" s="1"/>
  <c r="R169" i="19"/>
  <c r="S169" i="19" s="1"/>
  <c r="T169" i="19" s="1"/>
  <c r="M169" i="19" s="1"/>
  <c r="AP166" i="23"/>
  <c r="AQ167" i="23" l="1"/>
  <c r="O88" i="28"/>
  <c r="P88" i="28" s="1"/>
  <c r="Q88" i="28" s="1"/>
  <c r="H88" i="28"/>
  <c r="E88" i="28" s="1"/>
  <c r="I88" i="28" s="1"/>
  <c r="AK169" i="23"/>
  <c r="AL169" i="23" s="1"/>
  <c r="AM168" i="23"/>
  <c r="AN168" i="23" s="1"/>
  <c r="AQ168" i="23" s="1"/>
  <c r="N88" i="19"/>
  <c r="O88" i="19" s="1"/>
  <c r="P88" i="19" s="1"/>
  <c r="H88" i="19"/>
  <c r="E88" i="19" s="1"/>
  <c r="I88" i="19" s="1"/>
  <c r="G176" i="19"/>
  <c r="V175" i="19"/>
  <c r="W176" i="28"/>
  <c r="G177" i="28"/>
  <c r="R170" i="19"/>
  <c r="S170" i="19" s="1"/>
  <c r="T170" i="19" s="1"/>
  <c r="M170" i="19" s="1"/>
  <c r="AP167" i="23"/>
  <c r="S170" i="28"/>
  <c r="T170" i="28" s="1"/>
  <c r="U170" i="28" s="1"/>
  <c r="N170" i="28" s="1"/>
  <c r="AO168" i="23" l="1"/>
  <c r="AA88" i="28"/>
  <c r="X88" i="28"/>
  <c r="K89" i="28"/>
  <c r="L89" i="28" s="1"/>
  <c r="Y88" i="28"/>
  <c r="J88" i="28"/>
  <c r="F89" i="28" s="1"/>
  <c r="AB88" i="28"/>
  <c r="AK170" i="23"/>
  <c r="AL170" i="23" s="1"/>
  <c r="AM169" i="23"/>
  <c r="AN169" i="23" s="1"/>
  <c r="AQ169" i="23" s="1"/>
  <c r="G177" i="19"/>
  <c r="V176" i="19"/>
  <c r="G178" i="28"/>
  <c r="W177" i="28"/>
  <c r="S171" i="28"/>
  <c r="T171" i="28" s="1"/>
  <c r="U171" i="28" s="1"/>
  <c r="N171" i="28" s="1"/>
  <c r="AP168" i="23"/>
  <c r="R171" i="19"/>
  <c r="S171" i="19" s="1"/>
  <c r="T171" i="19" s="1"/>
  <c r="M171" i="19" s="1"/>
  <c r="J88" i="19"/>
  <c r="F89" i="19" s="1"/>
  <c r="K89" i="19"/>
  <c r="AO169" i="23" l="1"/>
  <c r="H89" i="28"/>
  <c r="E89" i="28" s="1"/>
  <c r="I89" i="28" s="1"/>
  <c r="O89" i="28"/>
  <c r="P89" i="28" s="1"/>
  <c r="Q89" i="28" s="1"/>
  <c r="AM170" i="23"/>
  <c r="AN170" i="23" s="1"/>
  <c r="AQ170" i="23" s="1"/>
  <c r="AK171" i="23"/>
  <c r="AL171" i="23" s="1"/>
  <c r="V177" i="19"/>
  <c r="G178" i="19"/>
  <c r="R172" i="19"/>
  <c r="S172" i="19" s="1"/>
  <c r="T172" i="19" s="1"/>
  <c r="M172" i="19" s="1"/>
  <c r="S172" i="28"/>
  <c r="T172" i="28" s="1"/>
  <c r="U172" i="28" s="1"/>
  <c r="N172" i="28" s="1"/>
  <c r="AP169" i="23"/>
  <c r="N89" i="19"/>
  <c r="O89" i="19" s="1"/>
  <c r="P89" i="19" s="1"/>
  <c r="H89" i="19"/>
  <c r="E89" i="19" s="1"/>
  <c r="I89" i="19" s="1"/>
  <c r="G179" i="28"/>
  <c r="W178" i="28"/>
  <c r="AB89" i="28" l="1"/>
  <c r="AA89" i="28"/>
  <c r="Y89" i="28"/>
  <c r="X89" i="28"/>
  <c r="K90" i="28"/>
  <c r="L90" i="28" s="1"/>
  <c r="J89" i="28"/>
  <c r="F90" i="28" s="1"/>
  <c r="AM171" i="23"/>
  <c r="AN171" i="23" s="1"/>
  <c r="AK172" i="23"/>
  <c r="AL172" i="23" s="1"/>
  <c r="AP170" i="23"/>
  <c r="S173" i="28"/>
  <c r="T173" i="28" s="1"/>
  <c r="U173" i="28" s="1"/>
  <c r="N173" i="28" s="1"/>
  <c r="R173" i="19"/>
  <c r="S173" i="19" s="1"/>
  <c r="T173" i="19" s="1"/>
  <c r="M173" i="19" s="1"/>
  <c r="AO170" i="23"/>
  <c r="G180" i="28"/>
  <c r="W179" i="28"/>
  <c r="G179" i="19"/>
  <c r="V178" i="19"/>
  <c r="K90" i="19"/>
  <c r="J89" i="19"/>
  <c r="F90" i="19" s="1"/>
  <c r="O90" i="28" l="1"/>
  <c r="P90" i="28" s="1"/>
  <c r="Q90" i="28" s="1"/>
  <c r="H90" i="28"/>
  <c r="E90" i="28" s="1"/>
  <c r="I90" i="28" s="1"/>
  <c r="AK173" i="23"/>
  <c r="AL173" i="23" s="1"/>
  <c r="AM172" i="23"/>
  <c r="AN172" i="23" s="1"/>
  <c r="G180" i="19"/>
  <c r="V179" i="19"/>
  <c r="S174" i="28"/>
  <c r="T174" i="28" s="1"/>
  <c r="U174" i="28" s="1"/>
  <c r="N174" i="28" s="1"/>
  <c r="AP171" i="23"/>
  <c r="R174" i="19"/>
  <c r="S174" i="19" s="1"/>
  <c r="T174" i="19" s="1"/>
  <c r="M174" i="19" s="1"/>
  <c r="AQ171" i="23"/>
  <c r="W180" i="28"/>
  <c r="G181" i="28"/>
  <c r="N90" i="19"/>
  <c r="O90" i="19" s="1"/>
  <c r="P90" i="19" s="1"/>
  <c r="H90" i="19"/>
  <c r="E90" i="19" s="1"/>
  <c r="I90" i="19" s="1"/>
  <c r="AO171" i="23"/>
  <c r="AO172" i="23" l="1"/>
  <c r="AQ172" i="23"/>
  <c r="AA90" i="28"/>
  <c r="J90" i="28"/>
  <c r="F91" i="28" s="1"/>
  <c r="K91" i="28"/>
  <c r="L91" i="28" s="1"/>
  <c r="AB90" i="28"/>
  <c r="Y90" i="28"/>
  <c r="X90" i="28"/>
  <c r="AK174" i="23"/>
  <c r="AL174" i="23" s="1"/>
  <c r="AM173" i="23"/>
  <c r="AN173" i="23" s="1"/>
  <c r="AO173" i="23" s="1"/>
  <c r="K91" i="19"/>
  <c r="J90" i="19"/>
  <c r="F91" i="19" s="1"/>
  <c r="G182" i="28"/>
  <c r="W181" i="28"/>
  <c r="S175" i="28"/>
  <c r="T175" i="28" s="1"/>
  <c r="U175" i="28" s="1"/>
  <c r="N175" i="28" s="1"/>
  <c r="AP172" i="23"/>
  <c r="R175" i="19"/>
  <c r="S175" i="19" s="1"/>
  <c r="T175" i="19" s="1"/>
  <c r="M175" i="19" s="1"/>
  <c r="V180" i="19"/>
  <c r="G181" i="19"/>
  <c r="AQ173" i="23" l="1"/>
  <c r="H91" i="28"/>
  <c r="E91" i="28" s="1"/>
  <c r="I91" i="28" s="1"/>
  <c r="O91" i="28"/>
  <c r="P91" i="28" s="1"/>
  <c r="Q91" i="28" s="1"/>
  <c r="AM174" i="23"/>
  <c r="AN174" i="23" s="1"/>
  <c r="AO174" i="23" s="1"/>
  <c r="AK175" i="23"/>
  <c r="AL175" i="23" s="1"/>
  <c r="G183" i="28"/>
  <c r="W182" i="28"/>
  <c r="S176" i="28"/>
  <c r="T176" i="28" s="1"/>
  <c r="U176" i="28" s="1"/>
  <c r="N176" i="28" s="1"/>
  <c r="AP173" i="23"/>
  <c r="R176" i="19"/>
  <c r="S176" i="19" s="1"/>
  <c r="T176" i="19" s="1"/>
  <c r="M176" i="19" s="1"/>
  <c r="V181" i="19"/>
  <c r="G182" i="19"/>
  <c r="H91" i="19"/>
  <c r="E91" i="19" s="1"/>
  <c r="I91" i="19" s="1"/>
  <c r="N91" i="19"/>
  <c r="O91" i="19" s="1"/>
  <c r="P91" i="19" s="1"/>
  <c r="AQ174" i="23" l="1"/>
  <c r="K92" i="28"/>
  <c r="L92" i="28" s="1"/>
  <c r="AB91" i="28"/>
  <c r="X91" i="28"/>
  <c r="Y91" i="28"/>
  <c r="AA91" i="28"/>
  <c r="J91" i="28"/>
  <c r="F92" i="28" s="1"/>
  <c r="AK176" i="23"/>
  <c r="AL176" i="23" s="1"/>
  <c r="AM175" i="23"/>
  <c r="AN175" i="23" s="1"/>
  <c r="AQ175" i="23" s="1"/>
  <c r="K92" i="19"/>
  <c r="J91" i="19"/>
  <c r="G183" i="19"/>
  <c r="V182" i="19"/>
  <c r="G184" i="28"/>
  <c r="W183" i="28"/>
  <c r="AP174" i="23"/>
  <c r="S177" i="28"/>
  <c r="T177" i="28" s="1"/>
  <c r="U177" i="28" s="1"/>
  <c r="N177" i="28" s="1"/>
  <c r="R177" i="19"/>
  <c r="S177" i="19" s="1"/>
  <c r="T177" i="19" s="1"/>
  <c r="M177" i="19" s="1"/>
  <c r="AO175" i="23" l="1"/>
  <c r="O92" i="28"/>
  <c r="P92" i="28" s="1"/>
  <c r="Q92" i="28" s="1"/>
  <c r="H92" i="28"/>
  <c r="E92" i="28" s="1"/>
  <c r="I92" i="28" s="1"/>
  <c r="N92" i="19"/>
  <c r="O92" i="19" s="1"/>
  <c r="P92" i="19" s="1"/>
  <c r="H92" i="19"/>
  <c r="E92" i="19" s="1"/>
  <c r="I92" i="19" s="1"/>
  <c r="AK177" i="23"/>
  <c r="AL177" i="23" s="1"/>
  <c r="AM176" i="23"/>
  <c r="AN176" i="23" s="1"/>
  <c r="AO176" i="23" s="1"/>
  <c r="G185" i="28"/>
  <c r="W184" i="28"/>
  <c r="G184" i="19"/>
  <c r="V183" i="19"/>
  <c r="R178" i="19"/>
  <c r="S178" i="19" s="1"/>
  <c r="T178" i="19" s="1"/>
  <c r="M178" i="19" s="1"/>
  <c r="AP175" i="23"/>
  <c r="S178" i="28"/>
  <c r="T178" i="28" s="1"/>
  <c r="U178" i="28" s="1"/>
  <c r="N178" i="28" s="1"/>
  <c r="F92" i="19"/>
  <c r="AQ176" i="23" l="1"/>
  <c r="K93" i="28"/>
  <c r="L93" i="28" s="1"/>
  <c r="X92" i="28"/>
  <c r="J92" i="28"/>
  <c r="F93" i="28" s="1"/>
  <c r="AA92" i="28"/>
  <c r="Y92" i="28"/>
  <c r="AB92" i="28"/>
  <c r="AM177" i="23"/>
  <c r="AN177" i="23" s="1"/>
  <c r="AO177" i="23" s="1"/>
  <c r="AK178" i="23"/>
  <c r="AL178" i="23" s="1"/>
  <c r="K93" i="19"/>
  <c r="J92" i="19"/>
  <c r="F93" i="19" s="1"/>
  <c r="G185" i="19"/>
  <c r="V184" i="19"/>
  <c r="G186" i="28"/>
  <c r="W185" i="28"/>
  <c r="AP176" i="23"/>
  <c r="S179" i="28"/>
  <c r="T179" i="28" s="1"/>
  <c r="U179" i="28" s="1"/>
  <c r="N179" i="28" s="1"/>
  <c r="R179" i="19"/>
  <c r="S179" i="19" s="1"/>
  <c r="T179" i="19" s="1"/>
  <c r="M179" i="19" s="1"/>
  <c r="AQ177" i="23" l="1"/>
  <c r="O93" i="28"/>
  <c r="P93" i="28" s="1"/>
  <c r="Q93" i="28" s="1"/>
  <c r="H93" i="28"/>
  <c r="E93" i="28" s="1"/>
  <c r="I93" i="28" s="1"/>
  <c r="G187" i="28"/>
  <c r="W186" i="28"/>
  <c r="N93" i="19"/>
  <c r="O93" i="19" s="1"/>
  <c r="P93" i="19" s="1"/>
  <c r="H93" i="19"/>
  <c r="E93" i="19" s="1"/>
  <c r="I93" i="19" s="1"/>
  <c r="G186" i="19"/>
  <c r="V185" i="19"/>
  <c r="AK179" i="23"/>
  <c r="AL179" i="23" s="1"/>
  <c r="AM178" i="23"/>
  <c r="AN178" i="23" s="1"/>
  <c r="AQ178" i="23" s="1"/>
  <c r="R180" i="19"/>
  <c r="S180" i="19" s="1"/>
  <c r="T180" i="19" s="1"/>
  <c r="M180" i="19" s="1"/>
  <c r="S180" i="28"/>
  <c r="T180" i="28" s="1"/>
  <c r="U180" i="28" s="1"/>
  <c r="N180" i="28" s="1"/>
  <c r="AP177" i="23"/>
  <c r="X93" i="28" l="1"/>
  <c r="J93" i="28"/>
  <c r="F94" i="28" s="1"/>
  <c r="K94" i="28"/>
  <c r="L94" i="28" s="1"/>
  <c r="AA93" i="28"/>
  <c r="AB93" i="28"/>
  <c r="Y93" i="28"/>
  <c r="AM179" i="23"/>
  <c r="AN179" i="23" s="1"/>
  <c r="AQ179" i="23" s="1"/>
  <c r="AK180" i="23"/>
  <c r="AL180" i="23" s="1"/>
  <c r="K94" i="19"/>
  <c r="J93" i="19"/>
  <c r="F94" i="19" s="1"/>
  <c r="R181" i="19"/>
  <c r="S181" i="19" s="1"/>
  <c r="T181" i="19" s="1"/>
  <c r="M181" i="19" s="1"/>
  <c r="S181" i="28"/>
  <c r="T181" i="28" s="1"/>
  <c r="U181" i="28" s="1"/>
  <c r="N181" i="28" s="1"/>
  <c r="AP178" i="23"/>
  <c r="G187" i="19"/>
  <c r="V186" i="19"/>
  <c r="AO178" i="23"/>
  <c r="G188" i="28"/>
  <c r="W187" i="28"/>
  <c r="AO179" i="23" l="1"/>
  <c r="O94" i="28"/>
  <c r="P94" i="28" s="1"/>
  <c r="Q94" i="28" s="1"/>
  <c r="H94" i="28"/>
  <c r="E94" i="28" s="1"/>
  <c r="I94" i="28" s="1"/>
  <c r="AK181" i="23"/>
  <c r="AL181" i="23" s="1"/>
  <c r="AM180" i="23"/>
  <c r="AN180" i="23" s="1"/>
  <c r="AQ180" i="23" s="1"/>
  <c r="W188" i="28"/>
  <c r="G189" i="28"/>
  <c r="N94" i="19"/>
  <c r="O94" i="19" s="1"/>
  <c r="P94" i="19" s="1"/>
  <c r="H94" i="19"/>
  <c r="E94" i="19" s="1"/>
  <c r="I94" i="19" s="1"/>
  <c r="G188" i="19"/>
  <c r="V187" i="19"/>
  <c r="AP179" i="23"/>
  <c r="S182" i="28"/>
  <c r="T182" i="28" s="1"/>
  <c r="U182" i="28" s="1"/>
  <c r="N182" i="28" s="1"/>
  <c r="R182" i="19"/>
  <c r="S182" i="19" s="1"/>
  <c r="T182" i="19" s="1"/>
  <c r="M182" i="19" s="1"/>
  <c r="X94" i="28" l="1"/>
  <c r="AB94" i="28"/>
  <c r="Y94" i="28"/>
  <c r="K95" i="28"/>
  <c r="L95" i="28" s="1"/>
  <c r="J94" i="28"/>
  <c r="F95" i="28" s="1"/>
  <c r="AA94" i="28"/>
  <c r="AM181" i="23"/>
  <c r="AN181" i="23" s="1"/>
  <c r="AQ181" i="23" s="1"/>
  <c r="AK182" i="23"/>
  <c r="AL182" i="23" s="1"/>
  <c r="J94" i="19"/>
  <c r="F95" i="19" s="1"/>
  <c r="K95" i="19"/>
  <c r="W189" i="28"/>
  <c r="G190" i="28"/>
  <c r="G189" i="19"/>
  <c r="V188" i="19"/>
  <c r="AP180" i="23"/>
  <c r="S183" i="28"/>
  <c r="T183" i="28" s="1"/>
  <c r="U183" i="28" s="1"/>
  <c r="N183" i="28" s="1"/>
  <c r="R183" i="19"/>
  <c r="S183" i="19" s="1"/>
  <c r="T183" i="19" s="1"/>
  <c r="M183" i="19" s="1"/>
  <c r="AO180" i="23"/>
  <c r="AO181" i="23" l="1"/>
  <c r="O95" i="28"/>
  <c r="P95" i="28" s="1"/>
  <c r="Q95" i="28" s="1"/>
  <c r="H95" i="28"/>
  <c r="E95" i="28" s="1"/>
  <c r="I95" i="28" s="1"/>
  <c r="AM182" i="23"/>
  <c r="AN182" i="23" s="1"/>
  <c r="AQ182" i="23" s="1"/>
  <c r="AK183" i="23"/>
  <c r="AL183" i="23" s="1"/>
  <c r="W190" i="28"/>
  <c r="G191" i="28"/>
  <c r="G190" i="19"/>
  <c r="V189" i="19"/>
  <c r="H95" i="19"/>
  <c r="E95" i="19" s="1"/>
  <c r="I95" i="19" s="1"/>
  <c r="N95" i="19"/>
  <c r="O95" i="19" s="1"/>
  <c r="P95" i="19" s="1"/>
  <c r="S184" i="28"/>
  <c r="T184" i="28" s="1"/>
  <c r="U184" i="28" s="1"/>
  <c r="N184" i="28" s="1"/>
  <c r="AP181" i="23"/>
  <c r="R184" i="19"/>
  <c r="S184" i="19" s="1"/>
  <c r="T184" i="19" s="1"/>
  <c r="M184" i="19" s="1"/>
  <c r="J95" i="28" l="1"/>
  <c r="F96" i="28" s="1"/>
  <c r="AB95" i="28"/>
  <c r="AA95" i="28"/>
  <c r="Y95" i="28"/>
  <c r="K96" i="28"/>
  <c r="L96" i="28" s="1"/>
  <c r="X95" i="28"/>
  <c r="AK184" i="23"/>
  <c r="AL184" i="23" s="1"/>
  <c r="AM183" i="23"/>
  <c r="AN183" i="23" s="1"/>
  <c r="AQ183" i="23" s="1"/>
  <c r="J95" i="19"/>
  <c r="F96" i="19" s="1"/>
  <c r="K96" i="19"/>
  <c r="AO182" i="23"/>
  <c r="V190" i="19"/>
  <c r="G191" i="19"/>
  <c r="G192" i="28"/>
  <c r="W191" i="28"/>
  <c r="S185" i="28"/>
  <c r="T185" i="28" s="1"/>
  <c r="U185" i="28" s="1"/>
  <c r="N185" i="28" s="1"/>
  <c r="R185" i="19"/>
  <c r="S185" i="19" s="1"/>
  <c r="T185" i="19" s="1"/>
  <c r="M185" i="19" s="1"/>
  <c r="AP182" i="23"/>
  <c r="AO183" i="23" l="1"/>
  <c r="H96" i="28"/>
  <c r="E96" i="28" s="1"/>
  <c r="I96" i="28" s="1"/>
  <c r="O96" i="28"/>
  <c r="P96" i="28" s="1"/>
  <c r="Q96" i="28" s="1"/>
  <c r="AK185" i="23"/>
  <c r="AL185" i="23" s="1"/>
  <c r="AM184" i="23"/>
  <c r="AN184" i="23" s="1"/>
  <c r="AQ184" i="23" s="1"/>
  <c r="W192" i="28"/>
  <c r="G193" i="28"/>
  <c r="N96" i="19"/>
  <c r="O96" i="19" s="1"/>
  <c r="P96" i="19" s="1"/>
  <c r="H96" i="19"/>
  <c r="E96" i="19" s="1"/>
  <c r="I96" i="19" s="1"/>
  <c r="G192" i="19"/>
  <c r="V191" i="19"/>
  <c r="R186" i="19"/>
  <c r="S186" i="19" s="1"/>
  <c r="T186" i="19" s="1"/>
  <c r="M186" i="19" s="1"/>
  <c r="AP183" i="23"/>
  <c r="S186" i="28"/>
  <c r="T186" i="28" s="1"/>
  <c r="U186" i="28" s="1"/>
  <c r="N186" i="28" s="1"/>
  <c r="J96" i="28" l="1"/>
  <c r="F97" i="28" s="1"/>
  <c r="Y96" i="28"/>
  <c r="AA96" i="28"/>
  <c r="X96" i="28"/>
  <c r="K97" i="28"/>
  <c r="L97" i="28" s="1"/>
  <c r="AB96" i="28"/>
  <c r="AM185" i="23"/>
  <c r="AN185" i="23" s="1"/>
  <c r="AK186" i="23"/>
  <c r="AL186" i="23" s="1"/>
  <c r="V192" i="19"/>
  <c r="G193" i="19"/>
  <c r="G194" i="28"/>
  <c r="W193" i="28"/>
  <c r="K97" i="19"/>
  <c r="J96" i="19"/>
  <c r="AP184" i="23"/>
  <c r="S187" i="28"/>
  <c r="T187" i="28" s="1"/>
  <c r="U187" i="28" s="1"/>
  <c r="N187" i="28" s="1"/>
  <c r="R187" i="19"/>
  <c r="S187" i="19" s="1"/>
  <c r="T187" i="19" s="1"/>
  <c r="M187" i="19" s="1"/>
  <c r="AO184" i="23"/>
  <c r="AO185" i="23" l="1"/>
  <c r="O97" i="28"/>
  <c r="P97" i="28" s="1"/>
  <c r="Q97" i="28" s="1"/>
  <c r="H97" i="28"/>
  <c r="E97" i="28" s="1"/>
  <c r="I97" i="28" s="1"/>
  <c r="AM186" i="23"/>
  <c r="AN186" i="23" s="1"/>
  <c r="AK187" i="23"/>
  <c r="AL187" i="23" s="1"/>
  <c r="F97" i="19"/>
  <c r="G194" i="19"/>
  <c r="V193" i="19"/>
  <c r="R188" i="19"/>
  <c r="S188" i="19" s="1"/>
  <c r="T188" i="19" s="1"/>
  <c r="M188" i="19" s="1"/>
  <c r="AP185" i="23"/>
  <c r="S188" i="28"/>
  <c r="T188" i="28" s="1"/>
  <c r="U188" i="28" s="1"/>
  <c r="N188" i="28" s="1"/>
  <c r="N97" i="19"/>
  <c r="O97" i="19" s="1"/>
  <c r="P97" i="19" s="1"/>
  <c r="H97" i="19"/>
  <c r="E97" i="19" s="1"/>
  <c r="I97" i="19" s="1"/>
  <c r="G195" i="28"/>
  <c r="W194" i="28"/>
  <c r="AQ185" i="23"/>
  <c r="AO186" i="23" l="1"/>
  <c r="AQ186" i="23"/>
  <c r="Y97" i="28"/>
  <c r="AB97" i="28"/>
  <c r="AA97" i="28"/>
  <c r="J97" i="28"/>
  <c r="F98" i="28" s="1"/>
  <c r="K98" i="28"/>
  <c r="L98" i="28" s="1"/>
  <c r="X97" i="28"/>
  <c r="K98" i="19"/>
  <c r="J97" i="19"/>
  <c r="F98" i="19" s="1"/>
  <c r="AK188" i="23"/>
  <c r="AL188" i="23" s="1"/>
  <c r="AM187" i="23"/>
  <c r="AN187" i="23" s="1"/>
  <c r="G196" i="28"/>
  <c r="W195" i="28"/>
  <c r="V194" i="19"/>
  <c r="G195" i="19"/>
  <c r="S189" i="28"/>
  <c r="T189" i="28" s="1"/>
  <c r="U189" i="28" s="1"/>
  <c r="N189" i="28" s="1"/>
  <c r="R189" i="19"/>
  <c r="S189" i="19" s="1"/>
  <c r="T189" i="19" s="1"/>
  <c r="M189" i="19" s="1"/>
  <c r="AP186" i="23"/>
  <c r="AO187" i="23" l="1"/>
  <c r="H98" i="28"/>
  <c r="E98" i="28" s="1"/>
  <c r="I98" i="28" s="1"/>
  <c r="O98" i="28"/>
  <c r="P98" i="28" s="1"/>
  <c r="Q98" i="28" s="1"/>
  <c r="AK189" i="23"/>
  <c r="AL189" i="23" s="1"/>
  <c r="AM188" i="23"/>
  <c r="AN188" i="23" s="1"/>
  <c r="AO188" i="23" s="1"/>
  <c r="H98" i="19"/>
  <c r="E98" i="19" s="1"/>
  <c r="I98" i="19" s="1"/>
  <c r="N98" i="19"/>
  <c r="O98" i="19" s="1"/>
  <c r="P98" i="19" s="1"/>
  <c r="V195" i="19"/>
  <c r="G196" i="19"/>
  <c r="W196" i="28"/>
  <c r="G197" i="28"/>
  <c r="R190" i="19"/>
  <c r="S190" i="19" s="1"/>
  <c r="T190" i="19" s="1"/>
  <c r="M190" i="19" s="1"/>
  <c r="AP187" i="23"/>
  <c r="S190" i="28"/>
  <c r="T190" i="28" s="1"/>
  <c r="U190" i="28" s="1"/>
  <c r="N190" i="28" s="1"/>
  <c r="AQ187" i="23"/>
  <c r="AQ188" i="23" l="1"/>
  <c r="Y98" i="28"/>
  <c r="J98" i="28"/>
  <c r="F99" i="28" s="1"/>
  <c r="AA98" i="28"/>
  <c r="AB98" i="28"/>
  <c r="K99" i="28"/>
  <c r="L99" i="28" s="1"/>
  <c r="X98" i="28"/>
  <c r="AM189" i="23"/>
  <c r="AN189" i="23" s="1"/>
  <c r="AK190" i="23"/>
  <c r="AL190" i="23" s="1"/>
  <c r="W197" i="28"/>
  <c r="G198" i="28"/>
  <c r="AP188" i="23"/>
  <c r="S191" i="28"/>
  <c r="T191" i="28" s="1"/>
  <c r="U191" i="28" s="1"/>
  <c r="N191" i="28" s="1"/>
  <c r="R191" i="19"/>
  <c r="S191" i="19" s="1"/>
  <c r="T191" i="19" s="1"/>
  <c r="M191" i="19" s="1"/>
  <c r="G197" i="19"/>
  <c r="V196" i="19"/>
  <c r="J98" i="19"/>
  <c r="F99" i="19" s="1"/>
  <c r="K99" i="19"/>
  <c r="H99" i="28" l="1"/>
  <c r="E99" i="28" s="1"/>
  <c r="I99" i="28" s="1"/>
  <c r="O99" i="28"/>
  <c r="P99" i="28" s="1"/>
  <c r="Q99" i="28" s="1"/>
  <c r="AM190" i="23"/>
  <c r="AN190" i="23" s="1"/>
  <c r="AK191" i="23"/>
  <c r="AL191" i="23" s="1"/>
  <c r="R192" i="19"/>
  <c r="S192" i="19" s="1"/>
  <c r="T192" i="19" s="1"/>
  <c r="M192" i="19" s="1"/>
  <c r="S192" i="28"/>
  <c r="T192" i="28" s="1"/>
  <c r="U192" i="28" s="1"/>
  <c r="N192" i="28" s="1"/>
  <c r="AP189" i="23"/>
  <c r="AQ189" i="23"/>
  <c r="G198" i="19"/>
  <c r="V197" i="19"/>
  <c r="N99" i="19"/>
  <c r="O99" i="19" s="1"/>
  <c r="P99" i="19" s="1"/>
  <c r="H99" i="19"/>
  <c r="E99" i="19" s="1"/>
  <c r="I99" i="19" s="1"/>
  <c r="AO189" i="23"/>
  <c r="W198" i="28"/>
  <c r="G199" i="28"/>
  <c r="Y99" i="28" l="1"/>
  <c r="K100" i="28"/>
  <c r="L100" i="28" s="1"/>
  <c r="J99" i="28"/>
  <c r="F100" i="28" s="1"/>
  <c r="AB99" i="28"/>
  <c r="AA99" i="28"/>
  <c r="X99" i="28"/>
  <c r="AK192" i="23"/>
  <c r="AL192" i="23" s="1"/>
  <c r="AM191" i="23"/>
  <c r="AN191" i="23" s="1"/>
  <c r="J99" i="19"/>
  <c r="F100" i="19" s="1"/>
  <c r="K100" i="19"/>
  <c r="AQ190" i="23"/>
  <c r="W199" i="28"/>
  <c r="G200" i="28"/>
  <c r="R193" i="19"/>
  <c r="S193" i="19" s="1"/>
  <c r="T193" i="19" s="1"/>
  <c r="M193" i="19" s="1"/>
  <c r="AP190" i="23"/>
  <c r="S193" i="28"/>
  <c r="T193" i="28" s="1"/>
  <c r="U193" i="28" s="1"/>
  <c r="N193" i="28" s="1"/>
  <c r="AO190" i="23"/>
  <c r="G199" i="19"/>
  <c r="V198" i="19"/>
  <c r="AQ191" i="23" l="1"/>
  <c r="AO191" i="23"/>
  <c r="H100" i="28"/>
  <c r="E100" i="28" s="1"/>
  <c r="I100" i="28" s="1"/>
  <c r="O100" i="28"/>
  <c r="P100" i="28" s="1"/>
  <c r="Q100" i="28" s="1"/>
  <c r="AK193" i="23"/>
  <c r="AL193" i="23" s="1"/>
  <c r="AM192" i="23"/>
  <c r="AN192" i="23" s="1"/>
  <c r="AO192" i="23" s="1"/>
  <c r="G200" i="19"/>
  <c r="V199" i="19"/>
  <c r="H100" i="19"/>
  <c r="E100" i="19" s="1"/>
  <c r="I100" i="19" s="1"/>
  <c r="N100" i="19"/>
  <c r="O100" i="19" s="1"/>
  <c r="P100" i="19" s="1"/>
  <c r="G201" i="28"/>
  <c r="W200" i="28"/>
  <c r="R194" i="19"/>
  <c r="S194" i="19" s="1"/>
  <c r="T194" i="19" s="1"/>
  <c r="M194" i="19" s="1"/>
  <c r="AP191" i="23"/>
  <c r="S194" i="28"/>
  <c r="T194" i="28" s="1"/>
  <c r="U194" i="28" s="1"/>
  <c r="N194" i="28" s="1"/>
  <c r="AQ192" i="23" l="1"/>
  <c r="X100" i="28"/>
  <c r="Y100" i="28"/>
  <c r="K101" i="28"/>
  <c r="L101" i="28" s="1"/>
  <c r="AB100" i="28"/>
  <c r="AA100" i="28"/>
  <c r="J100" i="28"/>
  <c r="F101" i="28" s="1"/>
  <c r="AM193" i="23"/>
  <c r="AN193" i="23" s="1"/>
  <c r="AQ193" i="23" s="1"/>
  <c r="AK194" i="23"/>
  <c r="AL194" i="23" s="1"/>
  <c r="J100" i="19"/>
  <c r="F101" i="19" s="1"/>
  <c r="K101" i="19"/>
  <c r="V200" i="19"/>
  <c r="G201" i="19"/>
  <c r="AP192" i="23"/>
  <c r="S195" i="28"/>
  <c r="T195" i="28" s="1"/>
  <c r="U195" i="28" s="1"/>
  <c r="N195" i="28" s="1"/>
  <c r="R195" i="19"/>
  <c r="S195" i="19" s="1"/>
  <c r="T195" i="19" s="1"/>
  <c r="M195" i="19" s="1"/>
  <c r="G202" i="28"/>
  <c r="W201" i="28"/>
  <c r="H101" i="28" l="1"/>
  <c r="E101" i="28" s="1"/>
  <c r="I101" i="28" s="1"/>
  <c r="O101" i="28"/>
  <c r="P101" i="28" s="1"/>
  <c r="Q101" i="28" s="1"/>
  <c r="AM194" i="23"/>
  <c r="AN194" i="23" s="1"/>
  <c r="AQ194" i="23" s="1"/>
  <c r="AK195" i="23"/>
  <c r="AL195" i="23" s="1"/>
  <c r="S196" i="28"/>
  <c r="T196" i="28" s="1"/>
  <c r="U196" i="28" s="1"/>
  <c r="N196" i="28" s="1"/>
  <c r="R196" i="19"/>
  <c r="S196" i="19" s="1"/>
  <c r="T196" i="19" s="1"/>
  <c r="M196" i="19" s="1"/>
  <c r="AP193" i="23"/>
  <c r="H101" i="19"/>
  <c r="E101" i="19" s="1"/>
  <c r="I101" i="19" s="1"/>
  <c r="N101" i="19"/>
  <c r="O101" i="19" s="1"/>
  <c r="P101" i="19" s="1"/>
  <c r="AO193" i="23"/>
  <c r="G203" i="28"/>
  <c r="W202" i="28"/>
  <c r="G202" i="19"/>
  <c r="V201" i="19"/>
  <c r="AO194" i="23" l="1"/>
  <c r="X101" i="28"/>
  <c r="K102" i="28"/>
  <c r="L102" i="28" s="1"/>
  <c r="AA101" i="28"/>
  <c r="Y101" i="28"/>
  <c r="J101" i="28"/>
  <c r="F102" i="28" s="1"/>
  <c r="AB101" i="28"/>
  <c r="AK196" i="23"/>
  <c r="AL196" i="23" s="1"/>
  <c r="AM195" i="23"/>
  <c r="AN195" i="23" s="1"/>
  <c r="AQ195" i="23" s="1"/>
  <c r="R197" i="19"/>
  <c r="S197" i="19" s="1"/>
  <c r="T197" i="19" s="1"/>
  <c r="M197" i="19" s="1"/>
  <c r="S197" i="28"/>
  <c r="T197" i="28" s="1"/>
  <c r="U197" i="28" s="1"/>
  <c r="N197" i="28" s="1"/>
  <c r="AP194" i="23"/>
  <c r="G203" i="19"/>
  <c r="V202" i="19"/>
  <c r="K102" i="19"/>
  <c r="J101" i="19"/>
  <c r="F102" i="19" s="1"/>
  <c r="G204" i="28"/>
  <c r="W203" i="28"/>
  <c r="AO195" i="23" l="1"/>
  <c r="H102" i="28"/>
  <c r="E102" i="28" s="1"/>
  <c r="I102" i="28" s="1"/>
  <c r="O102" i="28"/>
  <c r="P102" i="28" s="1"/>
  <c r="Q102" i="28" s="1"/>
  <c r="W204" i="28"/>
  <c r="G205" i="28"/>
  <c r="G204" i="19"/>
  <c r="V203" i="19"/>
  <c r="AK197" i="23"/>
  <c r="AL197" i="23" s="1"/>
  <c r="AM196" i="23"/>
  <c r="AN196" i="23" s="1"/>
  <c r="H102" i="19"/>
  <c r="E102" i="19" s="1"/>
  <c r="I102" i="19" s="1"/>
  <c r="N102" i="19"/>
  <c r="O102" i="19" s="1"/>
  <c r="P102" i="19" s="1"/>
  <c r="S198" i="28"/>
  <c r="T198" i="28" s="1"/>
  <c r="U198" i="28" s="1"/>
  <c r="N198" i="28" s="1"/>
  <c r="AP195" i="23"/>
  <c r="R198" i="19"/>
  <c r="S198" i="19" s="1"/>
  <c r="T198" i="19" s="1"/>
  <c r="M198" i="19" s="1"/>
  <c r="AA102" i="28" l="1"/>
  <c r="J102" i="28"/>
  <c r="F103" i="28" s="1"/>
  <c r="AB102" i="28"/>
  <c r="Y102" i="28"/>
  <c r="X102" i="28"/>
  <c r="K103" i="28"/>
  <c r="L103" i="28" s="1"/>
  <c r="AP196" i="23"/>
  <c r="S199" i="28"/>
  <c r="T199" i="28" s="1"/>
  <c r="U199" i="28" s="1"/>
  <c r="N199" i="28" s="1"/>
  <c r="R199" i="19"/>
  <c r="S199" i="19" s="1"/>
  <c r="T199" i="19" s="1"/>
  <c r="M199" i="19" s="1"/>
  <c r="AK198" i="23"/>
  <c r="AL198" i="23" s="1"/>
  <c r="AM197" i="23"/>
  <c r="AN197" i="23" s="1"/>
  <c r="G205" i="19"/>
  <c r="V204" i="19"/>
  <c r="AQ196" i="23"/>
  <c r="K103" i="19"/>
  <c r="J102" i="19"/>
  <c r="F103" i="19" s="1"/>
  <c r="AO196" i="23"/>
  <c r="G206" i="28"/>
  <c r="W205" i="28"/>
  <c r="O103" i="28" l="1"/>
  <c r="P103" i="28" s="1"/>
  <c r="Q103" i="28" s="1"/>
  <c r="H103" i="28"/>
  <c r="E103" i="28" s="1"/>
  <c r="I103" i="28" s="1"/>
  <c r="AK199" i="23"/>
  <c r="AL199" i="23" s="1"/>
  <c r="AM198" i="23"/>
  <c r="AN198" i="23" s="1"/>
  <c r="G206" i="19"/>
  <c r="V205" i="19"/>
  <c r="N103" i="19"/>
  <c r="O103" i="19" s="1"/>
  <c r="P103" i="19" s="1"/>
  <c r="H103" i="19"/>
  <c r="E103" i="19" s="1"/>
  <c r="I103" i="19" s="1"/>
  <c r="AP197" i="23"/>
  <c r="S200" i="28"/>
  <c r="T200" i="28" s="1"/>
  <c r="U200" i="28" s="1"/>
  <c r="N200" i="28" s="1"/>
  <c r="R200" i="19"/>
  <c r="S200" i="19" s="1"/>
  <c r="T200" i="19" s="1"/>
  <c r="M200" i="19" s="1"/>
  <c r="W206" i="28"/>
  <c r="G207" i="28"/>
  <c r="AQ197" i="23"/>
  <c r="AO197" i="23"/>
  <c r="AO198" i="23" l="1"/>
  <c r="AQ198" i="23"/>
  <c r="J103" i="28"/>
  <c r="F104" i="28" s="1"/>
  <c r="Y103" i="28"/>
  <c r="AB103" i="28"/>
  <c r="X103" i="28"/>
  <c r="AA103" i="28"/>
  <c r="K104" i="28"/>
  <c r="L104" i="28" s="1"/>
  <c r="AK200" i="23"/>
  <c r="AL200" i="23" s="1"/>
  <c r="AM199" i="23"/>
  <c r="AN199" i="23" s="1"/>
  <c r="AQ199" i="23" s="1"/>
  <c r="V206" i="19"/>
  <c r="G207" i="19"/>
  <c r="AP198" i="23"/>
  <c r="S201" i="28"/>
  <c r="T201" i="28" s="1"/>
  <c r="U201" i="28" s="1"/>
  <c r="N201" i="28" s="1"/>
  <c r="R201" i="19"/>
  <c r="S201" i="19" s="1"/>
  <c r="T201" i="19" s="1"/>
  <c r="M201" i="19" s="1"/>
  <c r="J103" i="19"/>
  <c r="F104" i="19" s="1"/>
  <c r="K104" i="19"/>
  <c r="G208" i="28"/>
  <c r="W207" i="28"/>
  <c r="O104" i="28" l="1"/>
  <c r="P104" i="28" s="1"/>
  <c r="Q104" i="28" s="1"/>
  <c r="H104" i="28"/>
  <c r="E104" i="28" s="1"/>
  <c r="I104" i="28" s="1"/>
  <c r="AK201" i="23"/>
  <c r="AL201" i="23" s="1"/>
  <c r="AM200" i="23"/>
  <c r="AN200" i="23" s="1"/>
  <c r="H104" i="19"/>
  <c r="E104" i="19" s="1"/>
  <c r="I104" i="19" s="1"/>
  <c r="N104" i="19"/>
  <c r="O104" i="19" s="1"/>
  <c r="P104" i="19" s="1"/>
  <c r="AO199" i="23"/>
  <c r="W208" i="28"/>
  <c r="G209" i="28"/>
  <c r="G208" i="19"/>
  <c r="V207" i="19"/>
  <c r="R202" i="19"/>
  <c r="S202" i="19" s="1"/>
  <c r="T202" i="19" s="1"/>
  <c r="M202" i="19" s="1"/>
  <c r="AP199" i="23"/>
  <c r="S202" i="28"/>
  <c r="T202" i="28" s="1"/>
  <c r="U202" i="28" s="1"/>
  <c r="N202" i="28" s="1"/>
  <c r="X104" i="28" l="1"/>
  <c r="Y104" i="28"/>
  <c r="AB104" i="28"/>
  <c r="AA104" i="28"/>
  <c r="J104" i="28"/>
  <c r="F105" i="28" s="1"/>
  <c r="K105" i="28"/>
  <c r="L105" i="28" s="1"/>
  <c r="AM201" i="23"/>
  <c r="AN201" i="23" s="1"/>
  <c r="AK202" i="23"/>
  <c r="AL202" i="23" s="1"/>
  <c r="R203" i="19"/>
  <c r="S203" i="19" s="1"/>
  <c r="T203" i="19" s="1"/>
  <c r="M203" i="19" s="1"/>
  <c r="AP200" i="23"/>
  <c r="S203" i="28"/>
  <c r="T203" i="28" s="1"/>
  <c r="U203" i="28" s="1"/>
  <c r="N203" i="28" s="1"/>
  <c r="G210" i="28"/>
  <c r="W209" i="28"/>
  <c r="AO200" i="23"/>
  <c r="G209" i="19"/>
  <c r="V208" i="19"/>
  <c r="J104" i="19"/>
  <c r="F105" i="19" s="1"/>
  <c r="K105" i="19"/>
  <c r="AQ200" i="23"/>
  <c r="H105" i="28" l="1"/>
  <c r="E105" i="28" s="1"/>
  <c r="I105" i="28" s="1"/>
  <c r="O105" i="28"/>
  <c r="P105" i="28" s="1"/>
  <c r="Q105" i="28" s="1"/>
  <c r="AK203" i="23"/>
  <c r="AL203" i="23" s="1"/>
  <c r="AM202" i="23"/>
  <c r="AN202" i="23" s="1"/>
  <c r="AO201" i="23"/>
  <c r="G210" i="19"/>
  <c r="V209" i="19"/>
  <c r="N105" i="19"/>
  <c r="O105" i="19" s="1"/>
  <c r="P105" i="19" s="1"/>
  <c r="H105" i="19"/>
  <c r="E105" i="19" s="1"/>
  <c r="I105" i="19" s="1"/>
  <c r="AP201" i="23"/>
  <c r="S204" i="28"/>
  <c r="T204" i="28" s="1"/>
  <c r="U204" i="28" s="1"/>
  <c r="N204" i="28" s="1"/>
  <c r="R204" i="19"/>
  <c r="S204" i="19" s="1"/>
  <c r="T204" i="19" s="1"/>
  <c r="M204" i="19" s="1"/>
  <c r="AQ201" i="23"/>
  <c r="G211" i="28"/>
  <c r="W210" i="28"/>
  <c r="AQ202" i="23" l="1"/>
  <c r="AO202" i="23"/>
  <c r="AA105" i="28"/>
  <c r="Y105" i="28"/>
  <c r="AB105" i="28"/>
  <c r="K106" i="28"/>
  <c r="L106" i="28" s="1"/>
  <c r="J105" i="28"/>
  <c r="F106" i="28" s="1"/>
  <c r="X105" i="28"/>
  <c r="AM203" i="23"/>
  <c r="AN203" i="23" s="1"/>
  <c r="AQ203" i="23" s="1"/>
  <c r="AK204" i="23"/>
  <c r="AL204" i="23" s="1"/>
  <c r="G212" i="28"/>
  <c r="W211" i="28"/>
  <c r="G211" i="19"/>
  <c r="V210" i="19"/>
  <c r="AP202" i="23"/>
  <c r="S205" i="28"/>
  <c r="T205" i="28" s="1"/>
  <c r="U205" i="28" s="1"/>
  <c r="N205" i="28" s="1"/>
  <c r="R205" i="19"/>
  <c r="S205" i="19" s="1"/>
  <c r="T205" i="19" s="1"/>
  <c r="M205" i="19" s="1"/>
  <c r="J105" i="19"/>
  <c r="F106" i="19" s="1"/>
  <c r="K106" i="19"/>
  <c r="O106" i="28" l="1"/>
  <c r="P106" i="28" s="1"/>
  <c r="Q106" i="28" s="1"/>
  <c r="H106" i="28"/>
  <c r="E106" i="28" s="1"/>
  <c r="I106" i="28" s="1"/>
  <c r="AK205" i="23"/>
  <c r="AL205" i="23" s="1"/>
  <c r="AM204" i="23"/>
  <c r="AN204" i="23" s="1"/>
  <c r="G212" i="19"/>
  <c r="V211" i="19"/>
  <c r="AP203" i="23"/>
  <c r="S206" i="28"/>
  <c r="T206" i="28" s="1"/>
  <c r="U206" i="28" s="1"/>
  <c r="N206" i="28" s="1"/>
  <c r="R206" i="19"/>
  <c r="S206" i="19" s="1"/>
  <c r="T206" i="19" s="1"/>
  <c r="M206" i="19" s="1"/>
  <c r="AO203" i="23"/>
  <c r="H106" i="19"/>
  <c r="E106" i="19" s="1"/>
  <c r="I106" i="19" s="1"/>
  <c r="N106" i="19"/>
  <c r="O106" i="19" s="1"/>
  <c r="P106" i="19" s="1"/>
  <c r="W212" i="28"/>
  <c r="G213" i="28"/>
  <c r="AO204" i="23" l="1"/>
  <c r="AA106" i="28"/>
  <c r="Y106" i="28"/>
  <c r="X106" i="28"/>
  <c r="J106" i="28"/>
  <c r="F107" i="28" s="1"/>
  <c r="K107" i="28"/>
  <c r="L107" i="28" s="1"/>
  <c r="AB106" i="28"/>
  <c r="AM205" i="23"/>
  <c r="AN205" i="23" s="1"/>
  <c r="AO205" i="23" s="1"/>
  <c r="AK206" i="23"/>
  <c r="AL206" i="23" s="1"/>
  <c r="G214" i="28"/>
  <c r="W213" i="28"/>
  <c r="S207" i="28"/>
  <c r="T207" i="28" s="1"/>
  <c r="U207" i="28" s="1"/>
  <c r="N207" i="28" s="1"/>
  <c r="AP204" i="23"/>
  <c r="R207" i="19"/>
  <c r="S207" i="19" s="1"/>
  <c r="T207" i="19" s="1"/>
  <c r="M207" i="19" s="1"/>
  <c r="K107" i="19"/>
  <c r="J106" i="19"/>
  <c r="F107" i="19" s="1"/>
  <c r="G213" i="19"/>
  <c r="V212" i="19"/>
  <c r="AQ204" i="23"/>
  <c r="O107" i="28" l="1"/>
  <c r="P107" i="28" s="1"/>
  <c r="Q107" i="28" s="1"/>
  <c r="H107" i="28"/>
  <c r="E107" i="28" s="1"/>
  <c r="I107" i="28" s="1"/>
  <c r="AK207" i="23"/>
  <c r="AL207" i="23" s="1"/>
  <c r="AM206" i="23"/>
  <c r="AN206" i="23" s="1"/>
  <c r="AO206" i="23" s="1"/>
  <c r="G214" i="19"/>
  <c r="V213" i="19"/>
  <c r="W214" i="28"/>
  <c r="G215" i="28"/>
  <c r="S208" i="28"/>
  <c r="T208" i="28" s="1"/>
  <c r="U208" i="28" s="1"/>
  <c r="N208" i="28" s="1"/>
  <c r="R208" i="19"/>
  <c r="S208" i="19" s="1"/>
  <c r="T208" i="19" s="1"/>
  <c r="M208" i="19" s="1"/>
  <c r="AP205" i="23"/>
  <c r="N107" i="19"/>
  <c r="O107" i="19" s="1"/>
  <c r="P107" i="19" s="1"/>
  <c r="H107" i="19"/>
  <c r="E107" i="19" s="1"/>
  <c r="I107" i="19" s="1"/>
  <c r="AQ205" i="23"/>
  <c r="AQ206" i="23" l="1"/>
  <c r="AA107" i="28"/>
  <c r="X107" i="28"/>
  <c r="K108" i="28"/>
  <c r="L108" i="28" s="1"/>
  <c r="AB107" i="28"/>
  <c r="Y107" i="28"/>
  <c r="J107" i="28"/>
  <c r="F108" i="28" s="1"/>
  <c r="AK208" i="23"/>
  <c r="AL208" i="23" s="1"/>
  <c r="AM207" i="23"/>
  <c r="AN207" i="23" s="1"/>
  <c r="AQ207" i="23" s="1"/>
  <c r="AP206" i="23"/>
  <c r="S209" i="28"/>
  <c r="T209" i="28" s="1"/>
  <c r="U209" i="28" s="1"/>
  <c r="N209" i="28" s="1"/>
  <c r="R209" i="19"/>
  <c r="S209" i="19" s="1"/>
  <c r="T209" i="19" s="1"/>
  <c r="M209" i="19" s="1"/>
  <c r="J107" i="19"/>
  <c r="F108" i="19" s="1"/>
  <c r="K108" i="19"/>
  <c r="G215" i="19"/>
  <c r="V214" i="19"/>
  <c r="W215" i="28"/>
  <c r="G216" i="28"/>
  <c r="O108" i="28" l="1"/>
  <c r="P108" i="28" s="1"/>
  <c r="Q108" i="28" s="1"/>
  <c r="H108" i="28"/>
  <c r="E108" i="28" s="1"/>
  <c r="I108" i="28" s="1"/>
  <c r="AM208" i="23"/>
  <c r="AN208" i="23" s="1"/>
  <c r="AK209" i="23"/>
  <c r="AL209" i="23" s="1"/>
  <c r="V215" i="19"/>
  <c r="G216" i="19"/>
  <c r="AO207" i="23"/>
  <c r="W216" i="28"/>
  <c r="G217" i="28"/>
  <c r="N108" i="19"/>
  <c r="O108" i="19" s="1"/>
  <c r="P108" i="19" s="1"/>
  <c r="H108" i="19"/>
  <c r="E108" i="19" s="1"/>
  <c r="I108" i="19" s="1"/>
  <c r="R210" i="19"/>
  <c r="S210" i="19" s="1"/>
  <c r="T210" i="19" s="1"/>
  <c r="M210" i="19" s="1"/>
  <c r="S210" i="28"/>
  <c r="T210" i="28" s="1"/>
  <c r="U210" i="28" s="1"/>
  <c r="N210" i="28" s="1"/>
  <c r="AP207" i="23"/>
  <c r="Y108" i="28" l="1"/>
  <c r="K109" i="28"/>
  <c r="L109" i="28" s="1"/>
  <c r="J108" i="28"/>
  <c r="F109" i="28" s="1"/>
  <c r="X108" i="28"/>
  <c r="AB108" i="28"/>
  <c r="AA108" i="28"/>
  <c r="AK210" i="23"/>
  <c r="AL210" i="23" s="1"/>
  <c r="AM209" i="23"/>
  <c r="AN209" i="23" s="1"/>
  <c r="AP208" i="23"/>
  <c r="S211" i="28"/>
  <c r="T211" i="28" s="1"/>
  <c r="U211" i="28" s="1"/>
  <c r="N211" i="28" s="1"/>
  <c r="R211" i="19"/>
  <c r="S211" i="19" s="1"/>
  <c r="T211" i="19" s="1"/>
  <c r="M211" i="19" s="1"/>
  <c r="V216" i="19"/>
  <c r="G217" i="19"/>
  <c r="AQ208" i="23"/>
  <c r="J108" i="19"/>
  <c r="F109" i="19" s="1"/>
  <c r="K109" i="19"/>
  <c r="G218" i="28"/>
  <c r="W217" i="28"/>
  <c r="AO208" i="23"/>
  <c r="O109" i="28" l="1"/>
  <c r="P109" i="28" s="1"/>
  <c r="Q109" i="28" s="1"/>
  <c r="H109" i="28"/>
  <c r="E109" i="28" s="1"/>
  <c r="I109" i="28" s="1"/>
  <c r="H109" i="19"/>
  <c r="E109" i="19" s="1"/>
  <c r="I109" i="19" s="1"/>
  <c r="N109" i="19"/>
  <c r="O109" i="19" s="1"/>
  <c r="P109" i="19" s="1"/>
  <c r="AO209" i="23"/>
  <c r="AK211" i="23"/>
  <c r="AL211" i="23" s="1"/>
  <c r="AM210" i="23"/>
  <c r="AN210" i="23" s="1"/>
  <c r="AQ209" i="23"/>
  <c r="S212" i="28"/>
  <c r="T212" i="28" s="1"/>
  <c r="U212" i="28" s="1"/>
  <c r="N212" i="28" s="1"/>
  <c r="R212" i="19"/>
  <c r="S212" i="19" s="1"/>
  <c r="T212" i="19" s="1"/>
  <c r="M212" i="19" s="1"/>
  <c r="AP209" i="23"/>
  <c r="G219" i="28"/>
  <c r="W218" i="28"/>
  <c r="G218" i="19"/>
  <c r="V217" i="19"/>
  <c r="Y109" i="28" l="1"/>
  <c r="AA109" i="28"/>
  <c r="J109" i="28"/>
  <c r="F110" i="28" s="1"/>
  <c r="X109" i="28"/>
  <c r="AB109" i="28"/>
  <c r="K110" i="28"/>
  <c r="L110" i="28" s="1"/>
  <c r="J109" i="19"/>
  <c r="F110" i="19" s="1"/>
  <c r="K110" i="19"/>
  <c r="G219" i="19"/>
  <c r="V218" i="19"/>
  <c r="AQ210" i="23"/>
  <c r="AO210" i="23"/>
  <c r="G220" i="28"/>
  <c r="W219" i="28"/>
  <c r="AK212" i="23"/>
  <c r="AL212" i="23" s="1"/>
  <c r="AM211" i="23"/>
  <c r="AN211" i="23" s="1"/>
  <c r="R213" i="19"/>
  <c r="S213" i="19" s="1"/>
  <c r="T213" i="19" s="1"/>
  <c r="M213" i="19" s="1"/>
  <c r="AP210" i="23"/>
  <c r="S213" i="28"/>
  <c r="T213" i="28" s="1"/>
  <c r="U213" i="28" s="1"/>
  <c r="N213" i="28" s="1"/>
  <c r="H110" i="28" l="1"/>
  <c r="E110" i="28" s="1"/>
  <c r="I110" i="28" s="1"/>
  <c r="O110" i="28"/>
  <c r="P110" i="28" s="1"/>
  <c r="Q110" i="28" s="1"/>
  <c r="R214" i="19"/>
  <c r="S214" i="19" s="1"/>
  <c r="T214" i="19" s="1"/>
  <c r="M214" i="19" s="1"/>
  <c r="AP211" i="23"/>
  <c r="S214" i="28"/>
  <c r="T214" i="28" s="1"/>
  <c r="U214" i="28" s="1"/>
  <c r="N214" i="28" s="1"/>
  <c r="AO211" i="23"/>
  <c r="AQ211" i="23"/>
  <c r="V219" i="19"/>
  <c r="G220" i="19"/>
  <c r="AM212" i="23"/>
  <c r="AN212" i="23" s="1"/>
  <c r="AK213" i="23"/>
  <c r="AL213" i="23" s="1"/>
  <c r="W220" i="28"/>
  <c r="G221" i="28"/>
  <c r="N110" i="19"/>
  <c r="O110" i="19" s="1"/>
  <c r="P110" i="19" s="1"/>
  <c r="H110" i="19"/>
  <c r="E110" i="19" s="1"/>
  <c r="I110" i="19" s="1"/>
  <c r="AQ212" i="23" l="1"/>
  <c r="Y110" i="28"/>
  <c r="AA110" i="28"/>
  <c r="AB110" i="28"/>
  <c r="X110" i="28"/>
  <c r="K111" i="28"/>
  <c r="L111" i="28" s="1"/>
  <c r="J110" i="28"/>
  <c r="F111" i="28" s="1"/>
  <c r="AK214" i="23"/>
  <c r="AL214" i="23" s="1"/>
  <c r="AM213" i="23"/>
  <c r="AN213" i="23" s="1"/>
  <c r="AQ213" i="23" s="1"/>
  <c r="J110" i="19"/>
  <c r="F111" i="19" s="1"/>
  <c r="K111" i="19"/>
  <c r="G222" i="28"/>
  <c r="W221" i="28"/>
  <c r="AP212" i="23"/>
  <c r="S215" i="28"/>
  <c r="T215" i="28" s="1"/>
  <c r="U215" i="28" s="1"/>
  <c r="N215" i="28" s="1"/>
  <c r="R215" i="19"/>
  <c r="S215" i="19" s="1"/>
  <c r="T215" i="19" s="1"/>
  <c r="M215" i="19" s="1"/>
  <c r="AO212" i="23"/>
  <c r="V220" i="19"/>
  <c r="G221" i="19"/>
  <c r="AO213" i="23" l="1"/>
  <c r="O111" i="28"/>
  <c r="P111" i="28" s="1"/>
  <c r="Q111" i="28" s="1"/>
  <c r="H111" i="28"/>
  <c r="E111" i="28" s="1"/>
  <c r="I111" i="28" s="1"/>
  <c r="AM214" i="23"/>
  <c r="AN214" i="23" s="1"/>
  <c r="AK215" i="23"/>
  <c r="AL215" i="23" s="1"/>
  <c r="W222" i="28"/>
  <c r="G223" i="28"/>
  <c r="S216" i="28"/>
  <c r="T216" i="28" s="1"/>
  <c r="U216" i="28" s="1"/>
  <c r="N216" i="28" s="1"/>
  <c r="R216" i="19"/>
  <c r="S216" i="19" s="1"/>
  <c r="T216" i="19" s="1"/>
  <c r="M216" i="19" s="1"/>
  <c r="AP213" i="23"/>
  <c r="G222" i="19"/>
  <c r="V221" i="19"/>
  <c r="H111" i="19"/>
  <c r="E111" i="19" s="1"/>
  <c r="I111" i="19" s="1"/>
  <c r="N111" i="19"/>
  <c r="O111" i="19" s="1"/>
  <c r="P111" i="19" s="1"/>
  <c r="AO214" i="23" l="1"/>
  <c r="AQ214" i="23"/>
  <c r="J111" i="28"/>
  <c r="F112" i="28" s="1"/>
  <c r="Y111" i="28"/>
  <c r="AB111" i="28"/>
  <c r="AA111" i="28"/>
  <c r="X111" i="28"/>
  <c r="K112" i="28"/>
  <c r="L112" i="28" s="1"/>
  <c r="AK216" i="23"/>
  <c r="AL216" i="23" s="1"/>
  <c r="AM215" i="23"/>
  <c r="AN215" i="23" s="1"/>
  <c r="AQ215" i="23" s="1"/>
  <c r="G223" i="19"/>
  <c r="V222" i="19"/>
  <c r="K112" i="19"/>
  <c r="J111" i="19"/>
  <c r="F112" i="19" s="1"/>
  <c r="G224" i="28"/>
  <c r="W223" i="28"/>
  <c r="R217" i="19"/>
  <c r="S217" i="19" s="1"/>
  <c r="T217" i="19" s="1"/>
  <c r="M217" i="19" s="1"/>
  <c r="AP214" i="23"/>
  <c r="S217" i="28"/>
  <c r="T217" i="28" s="1"/>
  <c r="U217" i="28" s="1"/>
  <c r="N217" i="28" s="1"/>
  <c r="AO215" i="23" l="1"/>
  <c r="O112" i="28"/>
  <c r="P112" i="28" s="1"/>
  <c r="Q112" i="28" s="1"/>
  <c r="H112" i="28"/>
  <c r="E112" i="28" s="1"/>
  <c r="I112" i="28" s="1"/>
  <c r="AM216" i="23"/>
  <c r="AN216" i="23" s="1"/>
  <c r="AO216" i="23" s="1"/>
  <c r="AK217" i="23"/>
  <c r="AL217" i="23" s="1"/>
  <c r="W224" i="28"/>
  <c r="G225" i="28"/>
  <c r="V223" i="19"/>
  <c r="G224" i="19"/>
  <c r="N112" i="19"/>
  <c r="O112" i="19" s="1"/>
  <c r="P112" i="19" s="1"/>
  <c r="H112" i="19"/>
  <c r="E112" i="19" s="1"/>
  <c r="I112" i="19" s="1"/>
  <c r="R218" i="19"/>
  <c r="S218" i="19" s="1"/>
  <c r="T218" i="19" s="1"/>
  <c r="M218" i="19" s="1"/>
  <c r="AP215" i="23"/>
  <c r="S218" i="28"/>
  <c r="T218" i="28" s="1"/>
  <c r="U218" i="28" s="1"/>
  <c r="N218" i="28" s="1"/>
  <c r="AB112" i="28" l="1"/>
  <c r="K113" i="28"/>
  <c r="L113" i="28" s="1"/>
  <c r="Y112" i="28"/>
  <c r="AA112" i="28"/>
  <c r="J112" i="28"/>
  <c r="F113" i="28" s="1"/>
  <c r="X112" i="28"/>
  <c r="AM217" i="23"/>
  <c r="AN217" i="23" s="1"/>
  <c r="AO217" i="23" s="1"/>
  <c r="AK218" i="23"/>
  <c r="AL218" i="23" s="1"/>
  <c r="J112" i="19"/>
  <c r="F113" i="19" s="1"/>
  <c r="K113" i="19"/>
  <c r="G225" i="19"/>
  <c r="V224" i="19"/>
  <c r="AQ216" i="23"/>
  <c r="G226" i="28"/>
  <c r="W225" i="28"/>
  <c r="AP216" i="23"/>
  <c r="S219" i="28"/>
  <c r="T219" i="28" s="1"/>
  <c r="U219" i="28" s="1"/>
  <c r="N219" i="28" s="1"/>
  <c r="R219" i="19"/>
  <c r="S219" i="19" s="1"/>
  <c r="T219" i="19" s="1"/>
  <c r="M219" i="19" s="1"/>
  <c r="AQ217" i="23" l="1"/>
  <c r="H113" i="28"/>
  <c r="E113" i="28" s="1"/>
  <c r="I113" i="28" s="1"/>
  <c r="O113" i="28"/>
  <c r="P113" i="28" s="1"/>
  <c r="Q113" i="28" s="1"/>
  <c r="AK219" i="23"/>
  <c r="AL219" i="23" s="1"/>
  <c r="AM218" i="23"/>
  <c r="AN218" i="23" s="1"/>
  <c r="AO218" i="23" s="1"/>
  <c r="G226" i="19"/>
  <c r="V225" i="19"/>
  <c r="G227" i="28"/>
  <c r="W226" i="28"/>
  <c r="AQ218" i="23"/>
  <c r="N113" i="19"/>
  <c r="O113" i="19" s="1"/>
  <c r="P113" i="19" s="1"/>
  <c r="H113" i="19"/>
  <c r="E113" i="19" s="1"/>
  <c r="I113" i="19" s="1"/>
  <c r="S220" i="28"/>
  <c r="T220" i="28" s="1"/>
  <c r="U220" i="28" s="1"/>
  <c r="N220" i="28" s="1"/>
  <c r="AP217" i="23"/>
  <c r="R220" i="19"/>
  <c r="S220" i="19" s="1"/>
  <c r="T220" i="19" s="1"/>
  <c r="M220" i="19" s="1"/>
  <c r="J113" i="28" l="1"/>
  <c r="F114" i="28" s="1"/>
  <c r="X113" i="28"/>
  <c r="Y113" i="28"/>
  <c r="AB113" i="28"/>
  <c r="AA113" i="28"/>
  <c r="K114" i="28"/>
  <c r="L114" i="28" s="1"/>
  <c r="AK220" i="23"/>
  <c r="AL220" i="23" s="1"/>
  <c r="AM219" i="23"/>
  <c r="AN219" i="23" s="1"/>
  <c r="AQ219" i="23" s="1"/>
  <c r="R221" i="19"/>
  <c r="S221" i="19" s="1"/>
  <c r="T221" i="19" s="1"/>
  <c r="M221" i="19" s="1"/>
  <c r="S221" i="28"/>
  <c r="T221" i="28" s="1"/>
  <c r="U221" i="28" s="1"/>
  <c r="N221" i="28" s="1"/>
  <c r="AP218" i="23"/>
  <c r="V226" i="19"/>
  <c r="G227" i="19"/>
  <c r="J113" i="19"/>
  <c r="F114" i="19" s="1"/>
  <c r="K114" i="19"/>
  <c r="G228" i="28"/>
  <c r="W227" i="28"/>
  <c r="H114" i="28" l="1"/>
  <c r="E114" i="28" s="1"/>
  <c r="I114" i="28" s="1"/>
  <c r="O114" i="28"/>
  <c r="P114" i="28" s="1"/>
  <c r="Q114" i="28" s="1"/>
  <c r="AM220" i="23"/>
  <c r="AN220" i="23" s="1"/>
  <c r="AK221" i="23"/>
  <c r="AL221" i="23" s="1"/>
  <c r="W228" i="28"/>
  <c r="G229" i="28"/>
  <c r="V227" i="19"/>
  <c r="G228" i="19"/>
  <c r="N114" i="19"/>
  <c r="O114" i="19" s="1"/>
  <c r="P114" i="19" s="1"/>
  <c r="H114" i="19"/>
  <c r="E114" i="19" s="1"/>
  <c r="I114" i="19" s="1"/>
  <c r="AO219" i="23"/>
  <c r="R222" i="19"/>
  <c r="S222" i="19" s="1"/>
  <c r="T222" i="19" s="1"/>
  <c r="M222" i="19" s="1"/>
  <c r="AP219" i="23"/>
  <c r="S222" i="28"/>
  <c r="T222" i="28" s="1"/>
  <c r="U222" i="28" s="1"/>
  <c r="N222" i="28" s="1"/>
  <c r="X114" i="28" l="1"/>
  <c r="AB114" i="28"/>
  <c r="AA114" i="28"/>
  <c r="J114" i="28"/>
  <c r="F115" i="28" s="1"/>
  <c r="Y114" i="28"/>
  <c r="K115" i="28"/>
  <c r="L115" i="28" s="1"/>
  <c r="G229" i="19"/>
  <c r="V228" i="19"/>
  <c r="AK222" i="23"/>
  <c r="AL222" i="23" s="1"/>
  <c r="AM221" i="23"/>
  <c r="AN221" i="23" s="1"/>
  <c r="AO220" i="23"/>
  <c r="K115" i="19"/>
  <c r="J114" i="19"/>
  <c r="F115" i="19" s="1"/>
  <c r="W229" i="28"/>
  <c r="G230" i="28"/>
  <c r="R223" i="19"/>
  <c r="S223" i="19" s="1"/>
  <c r="T223" i="19" s="1"/>
  <c r="M223" i="19" s="1"/>
  <c r="AP220" i="23"/>
  <c r="S223" i="28"/>
  <c r="T223" i="28" s="1"/>
  <c r="U223" i="28" s="1"/>
  <c r="N223" i="28" s="1"/>
  <c r="AQ220" i="23"/>
  <c r="O115" i="28" l="1"/>
  <c r="P115" i="28" s="1"/>
  <c r="Q115" i="28" s="1"/>
  <c r="H115" i="28"/>
  <c r="E115" i="28" s="1"/>
  <c r="I115" i="28" s="1"/>
  <c r="S224" i="28"/>
  <c r="T224" i="28" s="1"/>
  <c r="U224" i="28" s="1"/>
  <c r="N224" i="28" s="1"/>
  <c r="AP221" i="23"/>
  <c r="R224" i="19"/>
  <c r="S224" i="19" s="1"/>
  <c r="T224" i="19" s="1"/>
  <c r="M224" i="19" s="1"/>
  <c r="G230" i="19"/>
  <c r="V229" i="19"/>
  <c r="AK223" i="23"/>
  <c r="AL223" i="23" s="1"/>
  <c r="AM222" i="23"/>
  <c r="AN222" i="23" s="1"/>
  <c r="G231" i="28"/>
  <c r="W230" i="28"/>
  <c r="N115" i="19"/>
  <c r="O115" i="19" s="1"/>
  <c r="P115" i="19" s="1"/>
  <c r="H115" i="19"/>
  <c r="E115" i="19" s="1"/>
  <c r="I115" i="19" s="1"/>
  <c r="AQ221" i="23"/>
  <c r="AQ222" i="23" s="1"/>
  <c r="AO221" i="23"/>
  <c r="AO222" i="23" l="1"/>
  <c r="Y115" i="28"/>
  <c r="J115" i="28"/>
  <c r="F116" i="28" s="1"/>
  <c r="K116" i="28"/>
  <c r="L116" i="28" s="1"/>
  <c r="AA115" i="28"/>
  <c r="X115" i="28"/>
  <c r="AB115" i="28"/>
  <c r="AM223" i="23"/>
  <c r="AN223" i="23" s="1"/>
  <c r="AO223" i="23" s="1"/>
  <c r="AK224" i="23"/>
  <c r="AL224" i="23" s="1"/>
  <c r="J115" i="19"/>
  <c r="F116" i="19" s="1"/>
  <c r="K116" i="19"/>
  <c r="R225" i="19"/>
  <c r="S225" i="19" s="1"/>
  <c r="T225" i="19" s="1"/>
  <c r="M225" i="19" s="1"/>
  <c r="AP222" i="23"/>
  <c r="S225" i="28"/>
  <c r="T225" i="28" s="1"/>
  <c r="U225" i="28" s="1"/>
  <c r="N225" i="28" s="1"/>
  <c r="V230" i="19"/>
  <c r="G231" i="19"/>
  <c r="G232" i="28"/>
  <c r="W231" i="28"/>
  <c r="O116" i="28" l="1"/>
  <c r="P116" i="28" s="1"/>
  <c r="Q116" i="28" s="1"/>
  <c r="H116" i="28"/>
  <c r="E116" i="28" s="1"/>
  <c r="I116" i="28" s="1"/>
  <c r="AK225" i="23"/>
  <c r="AL225" i="23" s="1"/>
  <c r="AM224" i="23"/>
  <c r="AN224" i="23" s="1"/>
  <c r="AO224" i="23" s="1"/>
  <c r="G233" i="28"/>
  <c r="W232" i="28"/>
  <c r="R226" i="19"/>
  <c r="S226" i="19" s="1"/>
  <c r="T226" i="19" s="1"/>
  <c r="M226" i="19" s="1"/>
  <c r="AP223" i="23"/>
  <c r="S226" i="28"/>
  <c r="T226" i="28" s="1"/>
  <c r="U226" i="28" s="1"/>
  <c r="N226" i="28" s="1"/>
  <c r="G232" i="19"/>
  <c r="V231" i="19"/>
  <c r="AQ223" i="23"/>
  <c r="N116" i="19"/>
  <c r="O116" i="19" s="1"/>
  <c r="P116" i="19" s="1"/>
  <c r="H116" i="19"/>
  <c r="E116" i="19" s="1"/>
  <c r="I116" i="19" s="1"/>
  <c r="AQ224" i="23" l="1"/>
  <c r="AA116" i="28"/>
  <c r="K117" i="28"/>
  <c r="L117" i="28" s="1"/>
  <c r="AB116" i="28"/>
  <c r="Y116" i="28"/>
  <c r="X116" i="28"/>
  <c r="J116" i="28"/>
  <c r="F117" i="28" s="1"/>
  <c r="AM225" i="23"/>
  <c r="AN225" i="23" s="1"/>
  <c r="AQ225" i="23" s="1"/>
  <c r="AK226" i="23"/>
  <c r="AL226" i="23" s="1"/>
  <c r="G234" i="28"/>
  <c r="W233" i="28"/>
  <c r="K117" i="19"/>
  <c r="J116" i="19"/>
  <c r="F117" i="19" s="1"/>
  <c r="V232" i="19"/>
  <c r="G233" i="19"/>
  <c r="S227" i="28"/>
  <c r="T227" i="28" s="1"/>
  <c r="U227" i="28" s="1"/>
  <c r="N227" i="28" s="1"/>
  <c r="R227" i="19"/>
  <c r="S227" i="19" s="1"/>
  <c r="T227" i="19" s="1"/>
  <c r="M227" i="19" s="1"/>
  <c r="AP224" i="23"/>
  <c r="AO225" i="23" l="1"/>
  <c r="H117" i="28"/>
  <c r="E117" i="28" s="1"/>
  <c r="I117" i="28" s="1"/>
  <c r="O117" i="28"/>
  <c r="P117" i="28" s="1"/>
  <c r="Q117" i="28" s="1"/>
  <c r="H117" i="19"/>
  <c r="E117" i="19" s="1"/>
  <c r="I117" i="19" s="1"/>
  <c r="N117" i="19"/>
  <c r="O117" i="19" s="1"/>
  <c r="P117" i="19" s="1"/>
  <c r="W234" i="28"/>
  <c r="G235" i="28"/>
  <c r="AK227" i="23"/>
  <c r="AL227" i="23" s="1"/>
  <c r="AM226" i="23"/>
  <c r="AN226" i="23" s="1"/>
  <c r="AQ226" i="23" s="1"/>
  <c r="G234" i="19"/>
  <c r="V233" i="19"/>
  <c r="AP225" i="23"/>
  <c r="S228" i="28"/>
  <c r="T228" i="28" s="1"/>
  <c r="U228" i="28" s="1"/>
  <c r="N228" i="28" s="1"/>
  <c r="R228" i="19"/>
  <c r="S228" i="19" s="1"/>
  <c r="T228" i="19" s="1"/>
  <c r="M228" i="19" s="1"/>
  <c r="J117" i="28" l="1"/>
  <c r="F118" i="28" s="1"/>
  <c r="AA117" i="28"/>
  <c r="Y117" i="28"/>
  <c r="X117" i="28"/>
  <c r="AB117" i="28"/>
  <c r="K118" i="28"/>
  <c r="L118" i="28" s="1"/>
  <c r="AK228" i="23"/>
  <c r="AL228" i="23" s="1"/>
  <c r="AM227" i="23"/>
  <c r="AN227" i="23" s="1"/>
  <c r="AQ227" i="23" s="1"/>
  <c r="K118" i="19"/>
  <c r="J117" i="19"/>
  <c r="F118" i="19" s="1"/>
  <c r="V234" i="19"/>
  <c r="G235" i="19"/>
  <c r="G236" i="28"/>
  <c r="W235" i="28"/>
  <c r="S229" i="28"/>
  <c r="T229" i="28" s="1"/>
  <c r="U229" i="28" s="1"/>
  <c r="N229" i="28" s="1"/>
  <c r="R229" i="19"/>
  <c r="S229" i="19" s="1"/>
  <c r="T229" i="19" s="1"/>
  <c r="M229" i="19" s="1"/>
  <c r="AP226" i="23"/>
  <c r="AO226" i="23"/>
  <c r="AO227" i="23" l="1"/>
  <c r="H118" i="28"/>
  <c r="E118" i="28" s="1"/>
  <c r="I118" i="28" s="1"/>
  <c r="O118" i="28"/>
  <c r="P118" i="28" s="1"/>
  <c r="Q118" i="28" s="1"/>
  <c r="AK229" i="23"/>
  <c r="AL229" i="23" s="1"/>
  <c r="AM228" i="23"/>
  <c r="AN228" i="23" s="1"/>
  <c r="AQ228" i="23" s="1"/>
  <c r="V235" i="19"/>
  <c r="G236" i="19"/>
  <c r="H118" i="19"/>
  <c r="E118" i="19" s="1"/>
  <c r="I118" i="19" s="1"/>
  <c r="N118" i="19"/>
  <c r="O118" i="19" s="1"/>
  <c r="P118" i="19" s="1"/>
  <c r="W236" i="28"/>
  <c r="G237" i="28"/>
  <c r="S230" i="28"/>
  <c r="T230" i="28" s="1"/>
  <c r="U230" i="28" s="1"/>
  <c r="N230" i="28" s="1"/>
  <c r="R230" i="19"/>
  <c r="S230" i="19" s="1"/>
  <c r="T230" i="19" s="1"/>
  <c r="M230" i="19" s="1"/>
  <c r="AP227" i="23"/>
  <c r="AO228" i="23" l="1"/>
  <c r="X118" i="28"/>
  <c r="K119" i="28"/>
  <c r="L119" i="28" s="1"/>
  <c r="AA118" i="28"/>
  <c r="AB118" i="28"/>
  <c r="J118" i="28"/>
  <c r="F119" i="28" s="1"/>
  <c r="Y118" i="28"/>
  <c r="AM229" i="23"/>
  <c r="AN229" i="23" s="1"/>
  <c r="AO229" i="23" s="1"/>
  <c r="AK230" i="23"/>
  <c r="AL230" i="23" s="1"/>
  <c r="K119" i="19"/>
  <c r="J118" i="19"/>
  <c r="F119" i="19" s="1"/>
  <c r="G237" i="19"/>
  <c r="V236" i="19"/>
  <c r="AP228" i="23"/>
  <c r="R231" i="19"/>
  <c r="S231" i="19" s="1"/>
  <c r="T231" i="19" s="1"/>
  <c r="M231" i="19" s="1"/>
  <c r="S231" i="28"/>
  <c r="T231" i="28" s="1"/>
  <c r="U231" i="28" s="1"/>
  <c r="N231" i="28" s="1"/>
  <c r="W237" i="28"/>
  <c r="G238" i="28"/>
  <c r="O119" i="28" l="1"/>
  <c r="P119" i="28" s="1"/>
  <c r="Q119" i="28" s="1"/>
  <c r="H119" i="28"/>
  <c r="E119" i="28" s="1"/>
  <c r="I119" i="28" s="1"/>
  <c r="AM230" i="23"/>
  <c r="AN230" i="23" s="1"/>
  <c r="AK231" i="23"/>
  <c r="AL231" i="23" s="1"/>
  <c r="W238" i="28"/>
  <c r="G239" i="28"/>
  <c r="G238" i="19"/>
  <c r="V237" i="19"/>
  <c r="N119" i="19"/>
  <c r="O119" i="19" s="1"/>
  <c r="P119" i="19" s="1"/>
  <c r="H119" i="19"/>
  <c r="E119" i="19" s="1"/>
  <c r="I119" i="19" s="1"/>
  <c r="R232" i="19"/>
  <c r="S232" i="19" s="1"/>
  <c r="T232" i="19" s="1"/>
  <c r="M232" i="19" s="1"/>
  <c r="S232" i="28"/>
  <c r="T232" i="28" s="1"/>
  <c r="U232" i="28" s="1"/>
  <c r="N232" i="28" s="1"/>
  <c r="AP229" i="23"/>
  <c r="AQ229" i="23"/>
  <c r="K120" i="28" l="1"/>
  <c r="L120" i="28" s="1"/>
  <c r="Y119" i="28"/>
  <c r="AA119" i="28"/>
  <c r="J119" i="28"/>
  <c r="F120" i="28" s="1"/>
  <c r="X119" i="28"/>
  <c r="AB119" i="28"/>
  <c r="AK232" i="23"/>
  <c r="AL232" i="23" s="1"/>
  <c r="AM231" i="23"/>
  <c r="AN231" i="23" s="1"/>
  <c r="AP230" i="23"/>
  <c r="R233" i="19"/>
  <c r="S233" i="19" s="1"/>
  <c r="T233" i="19" s="1"/>
  <c r="M233" i="19" s="1"/>
  <c r="S233" i="28"/>
  <c r="T233" i="28" s="1"/>
  <c r="U233" i="28" s="1"/>
  <c r="N233" i="28" s="1"/>
  <c r="AQ230" i="23"/>
  <c r="AO230" i="23"/>
  <c r="G239" i="19"/>
  <c r="V238" i="19"/>
  <c r="J119" i="19"/>
  <c r="F120" i="19" s="1"/>
  <c r="K120" i="19"/>
  <c r="G240" i="28"/>
  <c r="W239" i="28"/>
  <c r="AQ231" i="23" l="1"/>
  <c r="O120" i="28"/>
  <c r="P120" i="28" s="1"/>
  <c r="Q120" i="28" s="1"/>
  <c r="H120" i="28"/>
  <c r="E120" i="28" s="1"/>
  <c r="I120" i="28" s="1"/>
  <c r="AK233" i="23"/>
  <c r="AL233" i="23" s="1"/>
  <c r="AM232" i="23"/>
  <c r="AN232" i="23" s="1"/>
  <c r="W240" i="28"/>
  <c r="G241" i="28"/>
  <c r="N120" i="19"/>
  <c r="O120" i="19" s="1"/>
  <c r="P120" i="19" s="1"/>
  <c r="H120" i="19"/>
  <c r="E120" i="19" s="1"/>
  <c r="I120" i="19" s="1"/>
  <c r="AO231" i="23"/>
  <c r="V239" i="19"/>
  <c r="G240" i="19"/>
  <c r="AQ232" i="23"/>
  <c r="S234" i="28"/>
  <c r="T234" i="28" s="1"/>
  <c r="U234" i="28" s="1"/>
  <c r="N234" i="28" s="1"/>
  <c r="R234" i="19"/>
  <c r="S234" i="19" s="1"/>
  <c r="T234" i="19" s="1"/>
  <c r="M234" i="19" s="1"/>
  <c r="AP231" i="23"/>
  <c r="AO232" i="23" l="1"/>
  <c r="AB120" i="28"/>
  <c r="J120" i="28"/>
  <c r="F121" i="28" s="1"/>
  <c r="AA120" i="28"/>
  <c r="Y120" i="28"/>
  <c r="X120" i="28"/>
  <c r="K121" i="28"/>
  <c r="L121" i="28" s="1"/>
  <c r="AM233" i="23"/>
  <c r="AN233" i="23" s="1"/>
  <c r="AQ233" i="23" s="1"/>
  <c r="AK234" i="23"/>
  <c r="AL234" i="23" s="1"/>
  <c r="K121" i="19"/>
  <c r="J120" i="19"/>
  <c r="F121" i="19" s="1"/>
  <c r="S235" i="28"/>
  <c r="T235" i="28" s="1"/>
  <c r="U235" i="28" s="1"/>
  <c r="N235" i="28" s="1"/>
  <c r="AP232" i="23"/>
  <c r="R235" i="19"/>
  <c r="S235" i="19" s="1"/>
  <c r="T235" i="19" s="1"/>
  <c r="M235" i="19" s="1"/>
  <c r="G242" i="28"/>
  <c r="W241" i="28"/>
  <c r="V240" i="19"/>
  <c r="G241" i="19"/>
  <c r="AO233" i="23" l="1"/>
  <c r="O121" i="28"/>
  <c r="P121" i="28" s="1"/>
  <c r="Q121" i="28" s="1"/>
  <c r="H121" i="28"/>
  <c r="E121" i="28" s="1"/>
  <c r="I121" i="28" s="1"/>
  <c r="AM234" i="23"/>
  <c r="AN234" i="23" s="1"/>
  <c r="AQ234" i="23" s="1"/>
  <c r="AK235" i="23"/>
  <c r="AL235" i="23" s="1"/>
  <c r="W242" i="28"/>
  <c r="G243" i="28"/>
  <c r="V241" i="19"/>
  <c r="G242" i="19"/>
  <c r="N121" i="19"/>
  <c r="O121" i="19" s="1"/>
  <c r="P121" i="19" s="1"/>
  <c r="H121" i="19"/>
  <c r="E121" i="19" s="1"/>
  <c r="I121" i="19" s="1"/>
  <c r="R236" i="19"/>
  <c r="S236" i="19" s="1"/>
  <c r="T236" i="19" s="1"/>
  <c r="M236" i="19" s="1"/>
  <c r="AP233" i="23"/>
  <c r="S236" i="28"/>
  <c r="T236" i="28" s="1"/>
  <c r="U236" i="28" s="1"/>
  <c r="N236" i="28" s="1"/>
  <c r="AO234" i="23" l="1"/>
  <c r="X121" i="28"/>
  <c r="AB121" i="28"/>
  <c r="Y121" i="28"/>
  <c r="K122" i="28"/>
  <c r="L122" i="28" s="1"/>
  <c r="J121" i="28"/>
  <c r="F122" i="28" s="1"/>
  <c r="AA121" i="28"/>
  <c r="G244" i="28"/>
  <c r="W243" i="28"/>
  <c r="V242" i="19"/>
  <c r="G243" i="19"/>
  <c r="J121" i="19"/>
  <c r="F122" i="19" s="1"/>
  <c r="K122" i="19"/>
  <c r="AK236" i="23"/>
  <c r="AL236" i="23" s="1"/>
  <c r="AM235" i="23"/>
  <c r="AN235" i="23" s="1"/>
  <c r="AQ235" i="23" s="1"/>
  <c r="S237" i="28"/>
  <c r="T237" i="28" s="1"/>
  <c r="U237" i="28" s="1"/>
  <c r="N237" i="28" s="1"/>
  <c r="R237" i="19"/>
  <c r="S237" i="19" s="1"/>
  <c r="T237" i="19" s="1"/>
  <c r="M237" i="19" s="1"/>
  <c r="AP234" i="23"/>
  <c r="H122" i="28" l="1"/>
  <c r="E122" i="28" s="1"/>
  <c r="I122" i="28" s="1"/>
  <c r="O122" i="28"/>
  <c r="P122" i="28" s="1"/>
  <c r="Q122" i="28" s="1"/>
  <c r="AK237" i="23"/>
  <c r="AL237" i="23" s="1"/>
  <c r="AM236" i="23"/>
  <c r="AN236" i="23" s="1"/>
  <c r="W244" i="28"/>
  <c r="G245" i="28"/>
  <c r="AO235" i="23"/>
  <c r="H122" i="19"/>
  <c r="E122" i="19" s="1"/>
  <c r="I122" i="19" s="1"/>
  <c r="N122" i="19"/>
  <c r="O122" i="19" s="1"/>
  <c r="P122" i="19" s="1"/>
  <c r="R238" i="19"/>
  <c r="S238" i="19" s="1"/>
  <c r="T238" i="19" s="1"/>
  <c r="M238" i="19" s="1"/>
  <c r="S238" i="28"/>
  <c r="T238" i="28" s="1"/>
  <c r="U238" i="28" s="1"/>
  <c r="N238" i="28" s="1"/>
  <c r="AP235" i="23"/>
  <c r="V243" i="19"/>
  <c r="G244" i="19"/>
  <c r="J122" i="28" l="1"/>
  <c r="F123" i="28" s="1"/>
  <c r="AB122" i="28"/>
  <c r="Y122" i="28"/>
  <c r="AA122" i="28"/>
  <c r="X122" i="28"/>
  <c r="K123" i="28"/>
  <c r="L123" i="28" s="1"/>
  <c r="AM237" i="23"/>
  <c r="AN237" i="23" s="1"/>
  <c r="AK238" i="23"/>
  <c r="AL238" i="23" s="1"/>
  <c r="V244" i="19"/>
  <c r="G245" i="19"/>
  <c r="AO236" i="23"/>
  <c r="AP236" i="23"/>
  <c r="R239" i="19"/>
  <c r="S239" i="19" s="1"/>
  <c r="T239" i="19" s="1"/>
  <c r="M239" i="19" s="1"/>
  <c r="S239" i="28"/>
  <c r="T239" i="28" s="1"/>
  <c r="U239" i="28" s="1"/>
  <c r="N239" i="28" s="1"/>
  <c r="G246" i="28"/>
  <c r="W245" i="28"/>
  <c r="K123" i="19"/>
  <c r="J122" i="19"/>
  <c r="F123" i="19" s="1"/>
  <c r="AQ236" i="23"/>
  <c r="AQ237" i="23" l="1"/>
  <c r="AO237" i="23"/>
  <c r="O123" i="28"/>
  <c r="P123" i="28" s="1"/>
  <c r="Q123" i="28" s="1"/>
  <c r="H123" i="28"/>
  <c r="E123" i="28" s="1"/>
  <c r="I123" i="28" s="1"/>
  <c r="G247" i="28"/>
  <c r="W246" i="28"/>
  <c r="G246" i="19"/>
  <c r="V245" i="19"/>
  <c r="H123" i="19"/>
  <c r="E123" i="19" s="1"/>
  <c r="I123" i="19" s="1"/>
  <c r="N123" i="19"/>
  <c r="O123" i="19" s="1"/>
  <c r="P123" i="19" s="1"/>
  <c r="AM238" i="23"/>
  <c r="AN238" i="23" s="1"/>
  <c r="AQ238" i="23" s="1"/>
  <c r="AK239" i="23"/>
  <c r="AL239" i="23" s="1"/>
  <c r="R240" i="19"/>
  <c r="S240" i="19" s="1"/>
  <c r="T240" i="19" s="1"/>
  <c r="M240" i="19" s="1"/>
  <c r="S240" i="28"/>
  <c r="T240" i="28" s="1"/>
  <c r="U240" i="28" s="1"/>
  <c r="N240" i="28" s="1"/>
  <c r="AP237" i="23"/>
  <c r="K124" i="28" l="1"/>
  <c r="L124" i="28" s="1"/>
  <c r="Y123" i="28"/>
  <c r="AB123" i="28"/>
  <c r="X123" i="28"/>
  <c r="AA123" i="28"/>
  <c r="J123" i="28"/>
  <c r="F124" i="28" s="1"/>
  <c r="K124" i="19"/>
  <c r="J123" i="19"/>
  <c r="F124" i="19" s="1"/>
  <c r="S241" i="28"/>
  <c r="T241" i="28" s="1"/>
  <c r="U241" i="28" s="1"/>
  <c r="N241" i="28" s="1"/>
  <c r="R241" i="19"/>
  <c r="S241" i="19" s="1"/>
  <c r="T241" i="19" s="1"/>
  <c r="M241" i="19" s="1"/>
  <c r="AP238" i="23"/>
  <c r="AM239" i="23"/>
  <c r="AN239" i="23" s="1"/>
  <c r="AQ239" i="23" s="1"/>
  <c r="AK240" i="23"/>
  <c r="AL240" i="23" s="1"/>
  <c r="G248" i="28"/>
  <c r="W247" i="28"/>
  <c r="AO238" i="23"/>
  <c r="V246" i="19"/>
  <c r="G247" i="19"/>
  <c r="H124" i="28" l="1"/>
  <c r="E124" i="28" s="1"/>
  <c r="I124" i="28" s="1"/>
  <c r="O124" i="28"/>
  <c r="P124" i="28" s="1"/>
  <c r="Q124" i="28" s="1"/>
  <c r="AM240" i="23"/>
  <c r="AN240" i="23" s="1"/>
  <c r="AQ240" i="23" s="1"/>
  <c r="AK241" i="23"/>
  <c r="AL241" i="23" s="1"/>
  <c r="G248" i="19"/>
  <c r="V247" i="19"/>
  <c r="W248" i="28"/>
  <c r="G249" i="28"/>
  <c r="R242" i="19"/>
  <c r="S242" i="19" s="1"/>
  <c r="T242" i="19" s="1"/>
  <c r="M242" i="19" s="1"/>
  <c r="S242" i="28"/>
  <c r="T242" i="28" s="1"/>
  <c r="U242" i="28" s="1"/>
  <c r="N242" i="28" s="1"/>
  <c r="AP239" i="23"/>
  <c r="AO239" i="23"/>
  <c r="N124" i="19"/>
  <c r="O124" i="19" s="1"/>
  <c r="P124" i="19" s="1"/>
  <c r="H124" i="19"/>
  <c r="E124" i="19" s="1"/>
  <c r="I124" i="19" s="1"/>
  <c r="AO240" i="23" l="1"/>
  <c r="Y124" i="28"/>
  <c r="K125" i="28"/>
  <c r="L125" i="28" s="1"/>
  <c r="J124" i="28"/>
  <c r="F125" i="28" s="1"/>
  <c r="AB124" i="28"/>
  <c r="X124" i="28"/>
  <c r="AA124" i="28"/>
  <c r="W249" i="28"/>
  <c r="G250" i="28"/>
  <c r="J124" i="19"/>
  <c r="F125" i="19" s="1"/>
  <c r="K125" i="19"/>
  <c r="AM241" i="23"/>
  <c r="AN241" i="23" s="1"/>
  <c r="AQ241" i="23" s="1"/>
  <c r="AK242" i="23"/>
  <c r="AL242" i="23" s="1"/>
  <c r="G249" i="19"/>
  <c r="V248" i="19"/>
  <c r="AP240" i="23"/>
  <c r="S243" i="28"/>
  <c r="T243" i="28" s="1"/>
  <c r="U243" i="28" s="1"/>
  <c r="N243" i="28" s="1"/>
  <c r="R243" i="19"/>
  <c r="S243" i="19" s="1"/>
  <c r="T243" i="19" s="1"/>
  <c r="M243" i="19" s="1"/>
  <c r="O125" i="28" l="1"/>
  <c r="P125" i="28" s="1"/>
  <c r="Q125" i="28" s="1"/>
  <c r="H125" i="28"/>
  <c r="E125" i="28" s="1"/>
  <c r="I125" i="28" s="1"/>
  <c r="G250" i="19"/>
  <c r="V249" i="19"/>
  <c r="AO241" i="23"/>
  <c r="H125" i="19"/>
  <c r="E125" i="19" s="1"/>
  <c r="I125" i="19" s="1"/>
  <c r="N125" i="19"/>
  <c r="O125" i="19" s="1"/>
  <c r="P125" i="19" s="1"/>
  <c r="AK243" i="23"/>
  <c r="AL243" i="23" s="1"/>
  <c r="AM242" i="23"/>
  <c r="AN242" i="23" s="1"/>
  <c r="R244" i="19"/>
  <c r="S244" i="19" s="1"/>
  <c r="T244" i="19" s="1"/>
  <c r="M244" i="19" s="1"/>
  <c r="S244" i="28"/>
  <c r="T244" i="28" s="1"/>
  <c r="U244" i="28" s="1"/>
  <c r="N244" i="28" s="1"/>
  <c r="AP241" i="23"/>
  <c r="W250" i="28"/>
  <c r="G251" i="28"/>
  <c r="X125" i="28" l="1"/>
  <c r="AB125" i="28"/>
  <c r="AA125" i="28"/>
  <c r="K126" i="28"/>
  <c r="L126" i="28" s="1"/>
  <c r="Y125" i="28"/>
  <c r="J125" i="28"/>
  <c r="F126" i="28" s="1"/>
  <c r="W251" i="28"/>
  <c r="G252" i="28"/>
  <c r="AK244" i="23"/>
  <c r="AL244" i="23" s="1"/>
  <c r="AM243" i="23"/>
  <c r="AN243" i="23" s="1"/>
  <c r="AO242" i="23"/>
  <c r="V250" i="19"/>
  <c r="G251" i="19"/>
  <c r="AP242" i="23"/>
  <c r="R245" i="19"/>
  <c r="S245" i="19" s="1"/>
  <c r="T245" i="19" s="1"/>
  <c r="M245" i="19" s="1"/>
  <c r="S245" i="28"/>
  <c r="T245" i="28" s="1"/>
  <c r="U245" i="28" s="1"/>
  <c r="N245" i="28" s="1"/>
  <c r="J125" i="19"/>
  <c r="F126" i="19" s="1"/>
  <c r="K126" i="19"/>
  <c r="AQ242" i="23"/>
  <c r="AQ243" i="23" l="1"/>
  <c r="O126" i="28"/>
  <c r="P126" i="28" s="1"/>
  <c r="Q126" i="28" s="1"/>
  <c r="H126" i="28"/>
  <c r="E126" i="28" s="1"/>
  <c r="I126" i="28" s="1"/>
  <c r="AM244" i="23"/>
  <c r="AN244" i="23" s="1"/>
  <c r="AQ244" i="23" s="1"/>
  <c r="AK245" i="23"/>
  <c r="AL245" i="23" s="1"/>
  <c r="N126" i="19"/>
  <c r="O126" i="19" s="1"/>
  <c r="P126" i="19" s="1"/>
  <c r="H126" i="19"/>
  <c r="E126" i="19" s="1"/>
  <c r="I126" i="19" s="1"/>
  <c r="G252" i="19"/>
  <c r="V251" i="19"/>
  <c r="AO243" i="23"/>
  <c r="W252" i="28"/>
  <c r="G253" i="28"/>
  <c r="R246" i="19"/>
  <c r="S246" i="19" s="1"/>
  <c r="T246" i="19" s="1"/>
  <c r="M246" i="19" s="1"/>
  <c r="S246" i="28"/>
  <c r="T246" i="28" s="1"/>
  <c r="U246" i="28" s="1"/>
  <c r="N246" i="28" s="1"/>
  <c r="AP243" i="23"/>
  <c r="AO244" i="23" l="1"/>
  <c r="AB126" i="28"/>
  <c r="X126" i="28"/>
  <c r="Y126" i="28"/>
  <c r="J126" i="28"/>
  <c r="F127" i="28" s="1"/>
  <c r="K127" i="28"/>
  <c r="L127" i="28" s="1"/>
  <c r="AA126" i="28"/>
  <c r="K127" i="19"/>
  <c r="J126" i="19"/>
  <c r="F127" i="19" s="1"/>
  <c r="AK246" i="23"/>
  <c r="AL246" i="23" s="1"/>
  <c r="AM245" i="23"/>
  <c r="AN245" i="23" s="1"/>
  <c r="G254" i="28"/>
  <c r="W253" i="28"/>
  <c r="G253" i="19"/>
  <c r="V252" i="19"/>
  <c r="R247" i="19"/>
  <c r="S247" i="19" s="1"/>
  <c r="T247" i="19" s="1"/>
  <c r="M247" i="19" s="1"/>
  <c r="S247" i="28"/>
  <c r="T247" i="28" s="1"/>
  <c r="U247" i="28" s="1"/>
  <c r="N247" i="28" s="1"/>
  <c r="AP244" i="23"/>
  <c r="O127" i="28" l="1"/>
  <c r="P127" i="28" s="1"/>
  <c r="Q127" i="28" s="1"/>
  <c r="H127" i="28"/>
  <c r="E127" i="28" s="1"/>
  <c r="I127" i="28" s="1"/>
  <c r="AM246" i="23"/>
  <c r="AN246" i="23" s="1"/>
  <c r="AK247" i="23"/>
  <c r="AL247" i="23" s="1"/>
  <c r="R248" i="19"/>
  <c r="S248" i="19" s="1"/>
  <c r="T248" i="19" s="1"/>
  <c r="M248" i="19" s="1"/>
  <c r="S248" i="28"/>
  <c r="T248" i="28" s="1"/>
  <c r="U248" i="28" s="1"/>
  <c r="N248" i="28" s="1"/>
  <c r="AP245" i="23"/>
  <c r="H127" i="19"/>
  <c r="E127" i="19" s="1"/>
  <c r="I127" i="19" s="1"/>
  <c r="N127" i="19"/>
  <c r="O127" i="19" s="1"/>
  <c r="P127" i="19" s="1"/>
  <c r="G254" i="19"/>
  <c r="V253" i="19"/>
  <c r="AQ245" i="23"/>
  <c r="AO245" i="23"/>
  <c r="W254" i="28"/>
  <c r="G255" i="28"/>
  <c r="AA127" i="28" l="1"/>
  <c r="Y127" i="28"/>
  <c r="AB127" i="28"/>
  <c r="J127" i="28"/>
  <c r="F128" i="28" s="1"/>
  <c r="K128" i="28"/>
  <c r="L128" i="28" s="1"/>
  <c r="X127" i="28"/>
  <c r="AM247" i="23"/>
  <c r="AN247" i="23" s="1"/>
  <c r="AK248" i="23"/>
  <c r="AL248" i="23" s="1"/>
  <c r="G255" i="19"/>
  <c r="V254" i="19"/>
  <c r="W255" i="28"/>
  <c r="G256" i="28"/>
  <c r="R249" i="19"/>
  <c r="S249" i="19" s="1"/>
  <c r="T249" i="19" s="1"/>
  <c r="M249" i="19" s="1"/>
  <c r="AP246" i="23"/>
  <c r="S249" i="28"/>
  <c r="T249" i="28" s="1"/>
  <c r="U249" i="28" s="1"/>
  <c r="N249" i="28" s="1"/>
  <c r="AQ246" i="23"/>
  <c r="K128" i="19"/>
  <c r="J127" i="19"/>
  <c r="F128" i="19" s="1"/>
  <c r="AO246" i="23"/>
  <c r="AO247" i="23" l="1"/>
  <c r="AQ247" i="23"/>
  <c r="O128" i="28"/>
  <c r="P128" i="28" s="1"/>
  <c r="Q128" i="28" s="1"/>
  <c r="H128" i="28"/>
  <c r="E128" i="28" s="1"/>
  <c r="I128" i="28" s="1"/>
  <c r="AK249" i="23"/>
  <c r="AL249" i="23" s="1"/>
  <c r="AM248" i="23"/>
  <c r="AN248" i="23" s="1"/>
  <c r="N128" i="19"/>
  <c r="O128" i="19" s="1"/>
  <c r="P128" i="19" s="1"/>
  <c r="H128" i="19"/>
  <c r="E128" i="19" s="1"/>
  <c r="I128" i="19" s="1"/>
  <c r="V255" i="19"/>
  <c r="G256" i="19"/>
  <c r="W256" i="28"/>
  <c r="G257" i="28"/>
  <c r="R250" i="19"/>
  <c r="S250" i="19" s="1"/>
  <c r="T250" i="19" s="1"/>
  <c r="M250" i="19" s="1"/>
  <c r="S250" i="28"/>
  <c r="T250" i="28" s="1"/>
  <c r="U250" i="28" s="1"/>
  <c r="N250" i="28" s="1"/>
  <c r="AP247" i="23"/>
  <c r="J128" i="28" l="1"/>
  <c r="F129" i="28" s="1"/>
  <c r="AB128" i="28"/>
  <c r="X128" i="28"/>
  <c r="Y128" i="28"/>
  <c r="K129" i="28"/>
  <c r="L129" i="28" s="1"/>
  <c r="AA128" i="28"/>
  <c r="AK250" i="23"/>
  <c r="AL250" i="23" s="1"/>
  <c r="AM249" i="23"/>
  <c r="AN249" i="23" s="1"/>
  <c r="W257" i="28"/>
  <c r="G258" i="28"/>
  <c r="V256" i="19"/>
  <c r="G257" i="19"/>
  <c r="K129" i="19"/>
  <c r="J128" i="19"/>
  <c r="F129" i="19" s="1"/>
  <c r="R251" i="19"/>
  <c r="S251" i="19" s="1"/>
  <c r="T251" i="19" s="1"/>
  <c r="M251" i="19" s="1"/>
  <c r="AP248" i="23"/>
  <c r="S251" i="28"/>
  <c r="T251" i="28" s="1"/>
  <c r="U251" i="28" s="1"/>
  <c r="N251" i="28" s="1"/>
  <c r="AQ248" i="23"/>
  <c r="AO248" i="23"/>
  <c r="AQ249" i="23" l="1"/>
  <c r="AO249" i="23"/>
  <c r="O129" i="28"/>
  <c r="P129" i="28" s="1"/>
  <c r="Q129" i="28" s="1"/>
  <c r="H129" i="28"/>
  <c r="E129" i="28" s="1"/>
  <c r="I129" i="28" s="1"/>
  <c r="AK251" i="23"/>
  <c r="AL251" i="23" s="1"/>
  <c r="AM250" i="23"/>
  <c r="AN250" i="23" s="1"/>
  <c r="W258" i="28"/>
  <c r="G259" i="28"/>
  <c r="N129" i="19"/>
  <c r="O129" i="19" s="1"/>
  <c r="P129" i="19" s="1"/>
  <c r="H129" i="19"/>
  <c r="E129" i="19" s="1"/>
  <c r="I129" i="19" s="1"/>
  <c r="S252" i="28"/>
  <c r="T252" i="28" s="1"/>
  <c r="U252" i="28" s="1"/>
  <c r="N252" i="28" s="1"/>
  <c r="R252" i="19"/>
  <c r="S252" i="19" s="1"/>
  <c r="T252" i="19" s="1"/>
  <c r="M252" i="19" s="1"/>
  <c r="AP249" i="23"/>
  <c r="AO250" i="23"/>
  <c r="G258" i="19"/>
  <c r="V257" i="19"/>
  <c r="AB129" i="28" l="1"/>
  <c r="J129" i="28"/>
  <c r="F130" i="28" s="1"/>
  <c r="X129" i="28"/>
  <c r="Y129" i="28"/>
  <c r="K130" i="28"/>
  <c r="L130" i="28" s="1"/>
  <c r="AA129" i="28"/>
  <c r="AK252" i="23"/>
  <c r="AL252" i="23" s="1"/>
  <c r="AM251" i="23"/>
  <c r="AN251" i="23" s="1"/>
  <c r="AO251" i="23" s="1"/>
  <c r="K130" i="19"/>
  <c r="J129" i="19"/>
  <c r="F130" i="19" s="1"/>
  <c r="G259" i="19"/>
  <c r="V258" i="19"/>
  <c r="R253" i="19"/>
  <c r="S253" i="19" s="1"/>
  <c r="T253" i="19" s="1"/>
  <c r="M253" i="19" s="1"/>
  <c r="S253" i="28"/>
  <c r="T253" i="28" s="1"/>
  <c r="U253" i="28" s="1"/>
  <c r="N253" i="28" s="1"/>
  <c r="AP250" i="23"/>
  <c r="AQ250" i="23"/>
  <c r="G260" i="28"/>
  <c r="W259" i="28"/>
  <c r="AQ251" i="23" l="1"/>
  <c r="O130" i="28"/>
  <c r="P130" i="28" s="1"/>
  <c r="Q130" i="28" s="1"/>
  <c r="H130" i="28"/>
  <c r="E130" i="28" s="1"/>
  <c r="I130" i="28" s="1"/>
  <c r="AM252" i="23"/>
  <c r="AN252" i="23" s="1"/>
  <c r="AO252" i="23" s="1"/>
  <c r="AK253" i="23"/>
  <c r="AL253" i="23" s="1"/>
  <c r="H130" i="19"/>
  <c r="E130" i="19" s="1"/>
  <c r="I130" i="19" s="1"/>
  <c r="N130" i="19"/>
  <c r="O130" i="19" s="1"/>
  <c r="P130" i="19" s="1"/>
  <c r="V259" i="19"/>
  <c r="G260" i="19"/>
  <c r="S254" i="28"/>
  <c r="T254" i="28" s="1"/>
  <c r="U254" i="28" s="1"/>
  <c r="N254" i="28" s="1"/>
  <c r="R254" i="19"/>
  <c r="S254" i="19" s="1"/>
  <c r="T254" i="19" s="1"/>
  <c r="M254" i="19" s="1"/>
  <c r="AP251" i="23"/>
  <c r="W260" i="28"/>
  <c r="G261" i="28"/>
  <c r="AQ252" i="23" l="1"/>
  <c r="Y130" i="28"/>
  <c r="K131" i="28"/>
  <c r="L131" i="28" s="1"/>
  <c r="AA130" i="28"/>
  <c r="AB130" i="28"/>
  <c r="X130" i="28"/>
  <c r="J130" i="28"/>
  <c r="F131" i="28" s="1"/>
  <c r="AM253" i="23"/>
  <c r="AN253" i="23" s="1"/>
  <c r="AO253" i="23" s="1"/>
  <c r="AK254" i="23"/>
  <c r="AL254" i="23" s="1"/>
  <c r="K131" i="19"/>
  <c r="J130" i="19"/>
  <c r="F131" i="19" s="1"/>
  <c r="V260" i="19"/>
  <c r="G261" i="19"/>
  <c r="G262" i="28"/>
  <c r="W261" i="28"/>
  <c r="AP252" i="23"/>
  <c r="S255" i="28"/>
  <c r="T255" i="28" s="1"/>
  <c r="U255" i="28" s="1"/>
  <c r="N255" i="28" s="1"/>
  <c r="R255" i="19"/>
  <c r="S255" i="19" s="1"/>
  <c r="T255" i="19" s="1"/>
  <c r="M255" i="19" s="1"/>
  <c r="O131" i="28" l="1"/>
  <c r="P131" i="28" s="1"/>
  <c r="Q131" i="28" s="1"/>
  <c r="H131" i="28"/>
  <c r="E131" i="28" s="1"/>
  <c r="I131" i="28" s="1"/>
  <c r="AM254" i="23"/>
  <c r="AN254" i="23" s="1"/>
  <c r="AO254" i="23" s="1"/>
  <c r="AK255" i="23"/>
  <c r="AL255" i="23" s="1"/>
  <c r="N131" i="19"/>
  <c r="O131" i="19" s="1"/>
  <c r="P131" i="19" s="1"/>
  <c r="H131" i="19"/>
  <c r="E131" i="19" s="1"/>
  <c r="I131" i="19" s="1"/>
  <c r="AP253" i="23"/>
  <c r="R256" i="19"/>
  <c r="S256" i="19" s="1"/>
  <c r="T256" i="19" s="1"/>
  <c r="M256" i="19" s="1"/>
  <c r="S256" i="28"/>
  <c r="T256" i="28" s="1"/>
  <c r="U256" i="28" s="1"/>
  <c r="N256" i="28" s="1"/>
  <c r="AQ253" i="23"/>
  <c r="V261" i="19"/>
  <c r="G262" i="19"/>
  <c r="G263" i="28"/>
  <c r="W262" i="28"/>
  <c r="AQ254" i="23" l="1"/>
  <c r="J131" i="28"/>
  <c r="F132" i="28" s="1"/>
  <c r="AB131" i="28"/>
  <c r="K132" i="28"/>
  <c r="L132" i="28" s="1"/>
  <c r="Y131" i="28"/>
  <c r="AA131" i="28"/>
  <c r="X131" i="28"/>
  <c r="AM255" i="23"/>
  <c r="AN255" i="23" s="1"/>
  <c r="AQ255" i="23" s="1"/>
  <c r="AK256" i="23"/>
  <c r="AL256" i="23" s="1"/>
  <c r="J131" i="19"/>
  <c r="F132" i="19" s="1"/>
  <c r="K132" i="19"/>
  <c r="W263" i="28"/>
  <c r="G264" i="28"/>
  <c r="V262" i="19"/>
  <c r="G263" i="19"/>
  <c r="AP254" i="23"/>
  <c r="R257" i="19"/>
  <c r="S257" i="19" s="1"/>
  <c r="T257" i="19" s="1"/>
  <c r="M257" i="19" s="1"/>
  <c r="S257" i="28"/>
  <c r="T257" i="28" s="1"/>
  <c r="U257" i="28" s="1"/>
  <c r="N257" i="28" s="1"/>
  <c r="AO255" i="23" l="1"/>
  <c r="O132" i="28"/>
  <c r="P132" i="28" s="1"/>
  <c r="Q132" i="28" s="1"/>
  <c r="H132" i="28"/>
  <c r="E132" i="28" s="1"/>
  <c r="I132" i="28" s="1"/>
  <c r="N132" i="19"/>
  <c r="O132" i="19" s="1"/>
  <c r="P132" i="19" s="1"/>
  <c r="H132" i="19"/>
  <c r="E132" i="19" s="1"/>
  <c r="I132" i="19" s="1"/>
  <c r="AM256" i="23"/>
  <c r="AN256" i="23" s="1"/>
  <c r="AO256" i="23" s="1"/>
  <c r="AK257" i="23"/>
  <c r="AL257" i="23" s="1"/>
  <c r="W264" i="28"/>
  <c r="G265" i="28"/>
  <c r="G264" i="19"/>
  <c r="V263" i="19"/>
  <c r="R258" i="19"/>
  <c r="S258" i="19" s="1"/>
  <c r="T258" i="19" s="1"/>
  <c r="M258" i="19" s="1"/>
  <c r="S258" i="28"/>
  <c r="T258" i="28" s="1"/>
  <c r="U258" i="28" s="1"/>
  <c r="N258" i="28" s="1"/>
  <c r="AP255" i="23"/>
  <c r="AQ256" i="23" l="1"/>
  <c r="Y132" i="28"/>
  <c r="J132" i="28"/>
  <c r="F133" i="28" s="1"/>
  <c r="K133" i="28"/>
  <c r="L133" i="28" s="1"/>
  <c r="AB132" i="28"/>
  <c r="X132" i="28"/>
  <c r="AA132" i="28"/>
  <c r="AM257" i="23"/>
  <c r="AN257" i="23" s="1"/>
  <c r="AQ257" i="23" s="1"/>
  <c r="AK258" i="23"/>
  <c r="AL258" i="23" s="1"/>
  <c r="R259" i="19"/>
  <c r="S259" i="19" s="1"/>
  <c r="T259" i="19" s="1"/>
  <c r="M259" i="19" s="1"/>
  <c r="S259" i="28"/>
  <c r="T259" i="28" s="1"/>
  <c r="U259" i="28" s="1"/>
  <c r="N259" i="28" s="1"/>
  <c r="AP256" i="23"/>
  <c r="V264" i="19"/>
  <c r="G265" i="19"/>
  <c r="W265" i="28"/>
  <c r="G266" i="28"/>
  <c r="K133" i="19"/>
  <c r="J132" i="19"/>
  <c r="F133" i="19" s="1"/>
  <c r="AO257" i="23" l="1"/>
  <c r="O133" i="28"/>
  <c r="P133" i="28" s="1"/>
  <c r="Q133" i="28" s="1"/>
  <c r="H133" i="28"/>
  <c r="E133" i="28" s="1"/>
  <c r="I133" i="28" s="1"/>
  <c r="AM258" i="23"/>
  <c r="AN258" i="23" s="1"/>
  <c r="AO258" i="23" s="1"/>
  <c r="AK259" i="23"/>
  <c r="AL259" i="23" s="1"/>
  <c r="N133" i="19"/>
  <c r="O133" i="19" s="1"/>
  <c r="P133" i="19" s="1"/>
  <c r="H133" i="19"/>
  <c r="E133" i="19" s="1"/>
  <c r="I133" i="19" s="1"/>
  <c r="G267" i="28"/>
  <c r="W266" i="28"/>
  <c r="R260" i="19"/>
  <c r="S260" i="19" s="1"/>
  <c r="T260" i="19" s="1"/>
  <c r="M260" i="19" s="1"/>
  <c r="S260" i="28"/>
  <c r="T260" i="28" s="1"/>
  <c r="U260" i="28" s="1"/>
  <c r="N260" i="28" s="1"/>
  <c r="AP257" i="23"/>
  <c r="G266" i="19"/>
  <c r="V265" i="19"/>
  <c r="K134" i="28" l="1"/>
  <c r="L134" i="28" s="1"/>
  <c r="Y133" i="28"/>
  <c r="X133" i="28"/>
  <c r="J133" i="28"/>
  <c r="F134" i="28" s="1"/>
  <c r="AA133" i="28"/>
  <c r="AB133" i="28"/>
  <c r="AM259" i="23"/>
  <c r="AN259" i="23" s="1"/>
  <c r="AO259" i="23" s="1"/>
  <c r="AK260" i="23"/>
  <c r="AL260" i="23" s="1"/>
  <c r="J133" i="19"/>
  <c r="F134" i="19" s="1"/>
  <c r="K134" i="19"/>
  <c r="G268" i="28"/>
  <c r="W267" i="28"/>
  <c r="V266" i="19"/>
  <c r="G267" i="19"/>
  <c r="R261" i="19"/>
  <c r="S261" i="19" s="1"/>
  <c r="T261" i="19" s="1"/>
  <c r="M261" i="19" s="1"/>
  <c r="S261" i="28"/>
  <c r="T261" i="28" s="1"/>
  <c r="U261" i="28" s="1"/>
  <c r="N261" i="28" s="1"/>
  <c r="AP258" i="23"/>
  <c r="AQ258" i="23"/>
  <c r="AQ259" i="23" l="1"/>
  <c r="O134" i="28"/>
  <c r="P134" i="28" s="1"/>
  <c r="Q134" i="28" s="1"/>
  <c r="H134" i="28"/>
  <c r="E134" i="28" s="1"/>
  <c r="I134" i="28" s="1"/>
  <c r="AM260" i="23"/>
  <c r="AN260" i="23" s="1"/>
  <c r="AK261" i="23"/>
  <c r="AL261" i="23" s="1"/>
  <c r="W268" i="28"/>
  <c r="G269" i="28"/>
  <c r="G268" i="19"/>
  <c r="V267" i="19"/>
  <c r="H134" i="19"/>
  <c r="E134" i="19" s="1"/>
  <c r="I134" i="19" s="1"/>
  <c r="N134" i="19"/>
  <c r="O134" i="19" s="1"/>
  <c r="P134" i="19" s="1"/>
  <c r="R262" i="19"/>
  <c r="S262" i="19" s="1"/>
  <c r="T262" i="19" s="1"/>
  <c r="M262" i="19" s="1"/>
  <c r="AP259" i="23"/>
  <c r="S262" i="28"/>
  <c r="T262" i="28" s="1"/>
  <c r="U262" i="28" s="1"/>
  <c r="N262" i="28" s="1"/>
  <c r="J134" i="28" l="1"/>
  <c r="F135" i="28" s="1"/>
  <c r="Y134" i="28"/>
  <c r="AB134" i="28"/>
  <c r="X134" i="28"/>
  <c r="AA134" i="28"/>
  <c r="K135" i="28"/>
  <c r="L135" i="28" s="1"/>
  <c r="AM261" i="23"/>
  <c r="AN261" i="23" s="1"/>
  <c r="AK262" i="23"/>
  <c r="AL262" i="23" s="1"/>
  <c r="AP260" i="23"/>
  <c r="S263" i="28"/>
  <c r="T263" i="28" s="1"/>
  <c r="U263" i="28" s="1"/>
  <c r="N263" i="28" s="1"/>
  <c r="R263" i="19"/>
  <c r="S263" i="19" s="1"/>
  <c r="T263" i="19" s="1"/>
  <c r="M263" i="19" s="1"/>
  <c r="W269" i="28"/>
  <c r="G270" i="28"/>
  <c r="J134" i="19"/>
  <c r="F135" i="19" s="1"/>
  <c r="K135" i="19"/>
  <c r="G269" i="19"/>
  <c r="V268" i="19"/>
  <c r="AQ260" i="23"/>
  <c r="AO260" i="23"/>
  <c r="AO261" i="23" l="1"/>
  <c r="AQ261" i="23"/>
  <c r="H135" i="28"/>
  <c r="E135" i="28" s="1"/>
  <c r="I135" i="28" s="1"/>
  <c r="O135" i="28"/>
  <c r="P135" i="28" s="1"/>
  <c r="Q135" i="28" s="1"/>
  <c r="AM262" i="23"/>
  <c r="AN262" i="23" s="1"/>
  <c r="AO262" i="23" s="1"/>
  <c r="AK263" i="23"/>
  <c r="AL263" i="23" s="1"/>
  <c r="W270" i="28"/>
  <c r="G271" i="28"/>
  <c r="V269" i="19"/>
  <c r="G270" i="19"/>
  <c r="H135" i="19"/>
  <c r="E135" i="19" s="1"/>
  <c r="I135" i="19" s="1"/>
  <c r="N135" i="19"/>
  <c r="O135" i="19" s="1"/>
  <c r="P135" i="19" s="1"/>
  <c r="R264" i="19"/>
  <c r="S264" i="19" s="1"/>
  <c r="T264" i="19" s="1"/>
  <c r="M264" i="19" s="1"/>
  <c r="S264" i="28"/>
  <c r="T264" i="28" s="1"/>
  <c r="U264" i="28" s="1"/>
  <c r="N264" i="28" s="1"/>
  <c r="AP261" i="23"/>
  <c r="AQ262" i="23" l="1"/>
  <c r="AB135" i="28"/>
  <c r="AA135" i="28"/>
  <c r="J135" i="28"/>
  <c r="F136" i="28" s="1"/>
  <c r="K136" i="28"/>
  <c r="L136" i="28" s="1"/>
  <c r="Y135" i="28"/>
  <c r="X135" i="28"/>
  <c r="J135" i="19"/>
  <c r="F136" i="19" s="1"/>
  <c r="K136" i="19"/>
  <c r="V270" i="19"/>
  <c r="G271" i="19"/>
  <c r="G272" i="28"/>
  <c r="W271" i="28"/>
  <c r="AM263" i="23"/>
  <c r="AN263" i="23" s="1"/>
  <c r="AO263" i="23" s="1"/>
  <c r="AK264" i="23"/>
  <c r="AL264" i="23" s="1"/>
  <c r="R265" i="19"/>
  <c r="S265" i="19" s="1"/>
  <c r="T265" i="19" s="1"/>
  <c r="M265" i="19" s="1"/>
  <c r="S265" i="28"/>
  <c r="T265" i="28" s="1"/>
  <c r="U265" i="28" s="1"/>
  <c r="N265" i="28" s="1"/>
  <c r="AP262" i="23"/>
  <c r="H136" i="28" l="1"/>
  <c r="E136" i="28" s="1"/>
  <c r="I136" i="28" s="1"/>
  <c r="O136" i="28"/>
  <c r="P136" i="28" s="1"/>
  <c r="Q136" i="28" s="1"/>
  <c r="AQ263" i="23"/>
  <c r="AK265" i="23"/>
  <c r="AL265" i="23" s="1"/>
  <c r="AM264" i="23"/>
  <c r="AN264" i="23" s="1"/>
  <c r="G272" i="19"/>
  <c r="V271" i="19"/>
  <c r="H136" i="19"/>
  <c r="E136" i="19" s="1"/>
  <c r="I136" i="19" s="1"/>
  <c r="N136" i="19"/>
  <c r="O136" i="19" s="1"/>
  <c r="P136" i="19" s="1"/>
  <c r="R266" i="19"/>
  <c r="S266" i="19" s="1"/>
  <c r="T266" i="19" s="1"/>
  <c r="M266" i="19" s="1"/>
  <c r="S266" i="28"/>
  <c r="T266" i="28" s="1"/>
  <c r="U266" i="28" s="1"/>
  <c r="N266" i="28" s="1"/>
  <c r="AP263" i="23"/>
  <c r="W272" i="28"/>
  <c r="G273" i="28"/>
  <c r="K137" i="28" l="1"/>
  <c r="L137" i="28" s="1"/>
  <c r="AA136" i="28"/>
  <c r="X136" i="28"/>
  <c r="J136" i="28"/>
  <c r="F137" i="28" s="1"/>
  <c r="AB136" i="28"/>
  <c r="Y136" i="28"/>
  <c r="K137" i="19"/>
  <c r="J136" i="19"/>
  <c r="F137" i="19" s="1"/>
  <c r="AM265" i="23"/>
  <c r="AN265" i="23" s="1"/>
  <c r="AK266" i="23"/>
  <c r="AL266" i="23" s="1"/>
  <c r="G273" i="19"/>
  <c r="V272" i="19"/>
  <c r="AQ264" i="23"/>
  <c r="W273" i="28"/>
  <c r="G274" i="28"/>
  <c r="AP264" i="23"/>
  <c r="S267" i="28"/>
  <c r="T267" i="28" s="1"/>
  <c r="U267" i="28" s="1"/>
  <c r="N267" i="28" s="1"/>
  <c r="R267" i="19"/>
  <c r="S267" i="19" s="1"/>
  <c r="T267" i="19" s="1"/>
  <c r="M267" i="19" s="1"/>
  <c r="AO264" i="23"/>
  <c r="AO265" i="23" l="1"/>
  <c r="AQ265" i="23"/>
  <c r="O137" i="28"/>
  <c r="P137" i="28" s="1"/>
  <c r="Q137" i="28" s="1"/>
  <c r="H137" i="28"/>
  <c r="E137" i="28" s="1"/>
  <c r="I137" i="28" s="1"/>
  <c r="AK267" i="23"/>
  <c r="AL267" i="23" s="1"/>
  <c r="AM266" i="23"/>
  <c r="AN266" i="23" s="1"/>
  <c r="AO266" i="23" s="1"/>
  <c r="AP265" i="23"/>
  <c r="R268" i="19"/>
  <c r="S268" i="19" s="1"/>
  <c r="T268" i="19" s="1"/>
  <c r="M268" i="19" s="1"/>
  <c r="S268" i="28"/>
  <c r="T268" i="28" s="1"/>
  <c r="U268" i="28" s="1"/>
  <c r="N268" i="28" s="1"/>
  <c r="H137" i="19"/>
  <c r="E137" i="19" s="1"/>
  <c r="I137" i="19" s="1"/>
  <c r="N137" i="19"/>
  <c r="O137" i="19" s="1"/>
  <c r="P137" i="19" s="1"/>
  <c r="G275" i="28"/>
  <c r="W274" i="28"/>
  <c r="V273" i="19"/>
  <c r="G274" i="19"/>
  <c r="AQ266" i="23" l="1"/>
  <c r="AB137" i="28"/>
  <c r="J137" i="28"/>
  <c r="F138" i="28" s="1"/>
  <c r="AA137" i="28"/>
  <c r="X137" i="28"/>
  <c r="Y137" i="28"/>
  <c r="K138" i="28"/>
  <c r="L138" i="28" s="1"/>
  <c r="AK268" i="23"/>
  <c r="AL268" i="23" s="1"/>
  <c r="AM267" i="23"/>
  <c r="AN267" i="23" s="1"/>
  <c r="AO267" i="23" s="1"/>
  <c r="K138" i="19"/>
  <c r="J137" i="19"/>
  <c r="F138" i="19" s="1"/>
  <c r="G275" i="19"/>
  <c r="V274" i="19"/>
  <c r="AP266" i="23"/>
  <c r="R269" i="19"/>
  <c r="S269" i="19" s="1"/>
  <c r="T269" i="19" s="1"/>
  <c r="M269" i="19" s="1"/>
  <c r="S269" i="28"/>
  <c r="T269" i="28" s="1"/>
  <c r="U269" i="28" s="1"/>
  <c r="N269" i="28" s="1"/>
  <c r="W275" i="28"/>
  <c r="G276" i="28"/>
  <c r="AQ267" i="23" l="1"/>
  <c r="O138" i="28"/>
  <c r="P138" i="28" s="1"/>
  <c r="Q138" i="28" s="1"/>
  <c r="H138" i="28"/>
  <c r="E138" i="28" s="1"/>
  <c r="I138" i="28" s="1"/>
  <c r="V275" i="19"/>
  <c r="G276" i="19"/>
  <c r="R270" i="19"/>
  <c r="S270" i="19" s="1"/>
  <c r="T270" i="19" s="1"/>
  <c r="M270" i="19" s="1"/>
  <c r="S270" i="28"/>
  <c r="T270" i="28" s="1"/>
  <c r="U270" i="28" s="1"/>
  <c r="N270" i="28" s="1"/>
  <c r="AP267" i="23"/>
  <c r="AK269" i="23"/>
  <c r="AL269" i="23" s="1"/>
  <c r="AM268" i="23"/>
  <c r="AN268" i="23" s="1"/>
  <c r="G277" i="28"/>
  <c r="W276" i="28"/>
  <c r="N138" i="19"/>
  <c r="O138" i="19" s="1"/>
  <c r="P138" i="19" s="1"/>
  <c r="H138" i="19"/>
  <c r="E138" i="19" s="1"/>
  <c r="I138" i="19" s="1"/>
  <c r="X138" i="28" l="1"/>
  <c r="J138" i="28"/>
  <c r="F139" i="28" s="1"/>
  <c r="K139" i="28"/>
  <c r="L139" i="28" s="1"/>
  <c r="AB138" i="28"/>
  <c r="AA138" i="28"/>
  <c r="Y138" i="28"/>
  <c r="AM269" i="23"/>
  <c r="AN269" i="23" s="1"/>
  <c r="AK270" i="23"/>
  <c r="AL270" i="23" s="1"/>
  <c r="AP268" i="23"/>
  <c r="S271" i="28"/>
  <c r="T271" i="28" s="1"/>
  <c r="U271" i="28" s="1"/>
  <c r="N271" i="28" s="1"/>
  <c r="R271" i="19"/>
  <c r="S271" i="19" s="1"/>
  <c r="T271" i="19" s="1"/>
  <c r="M271" i="19" s="1"/>
  <c r="G277" i="19"/>
  <c r="V276" i="19"/>
  <c r="AQ268" i="23"/>
  <c r="K139" i="19"/>
  <c r="J138" i="19"/>
  <c r="F139" i="19" s="1"/>
  <c r="W277" i="28"/>
  <c r="G278" i="28"/>
  <c r="AO268" i="23"/>
  <c r="AO269" i="23" l="1"/>
  <c r="AQ269" i="23"/>
  <c r="H139" i="28"/>
  <c r="E139" i="28" s="1"/>
  <c r="I139" i="28" s="1"/>
  <c r="O139" i="28"/>
  <c r="P139" i="28" s="1"/>
  <c r="Q139" i="28" s="1"/>
  <c r="AK271" i="23"/>
  <c r="AL271" i="23" s="1"/>
  <c r="AM270" i="23"/>
  <c r="AN270" i="23" s="1"/>
  <c r="AQ270" i="23" s="1"/>
  <c r="G278" i="19"/>
  <c r="V277" i="19"/>
  <c r="AP269" i="23"/>
  <c r="R272" i="19"/>
  <c r="S272" i="19" s="1"/>
  <c r="T272" i="19" s="1"/>
  <c r="M272" i="19" s="1"/>
  <c r="S272" i="28"/>
  <c r="T272" i="28" s="1"/>
  <c r="U272" i="28" s="1"/>
  <c r="N272" i="28" s="1"/>
  <c r="G279" i="28"/>
  <c r="W278" i="28"/>
  <c r="H139" i="19"/>
  <c r="E139" i="19" s="1"/>
  <c r="I139" i="19" s="1"/>
  <c r="N139" i="19"/>
  <c r="O139" i="19" s="1"/>
  <c r="P139" i="19" s="1"/>
  <c r="AO270" i="23" l="1"/>
  <c r="K140" i="28"/>
  <c r="L140" i="28" s="1"/>
  <c r="AA139" i="28"/>
  <c r="AB139" i="28"/>
  <c r="J139" i="28"/>
  <c r="F140" i="28" s="1"/>
  <c r="Y139" i="28"/>
  <c r="X139" i="28"/>
  <c r="AK272" i="23"/>
  <c r="AL272" i="23" s="1"/>
  <c r="AM271" i="23"/>
  <c r="AN271" i="23" s="1"/>
  <c r="G279" i="19"/>
  <c r="V278" i="19"/>
  <c r="K140" i="19"/>
  <c r="J139" i="19"/>
  <c r="F140" i="19" s="1"/>
  <c r="R273" i="19"/>
  <c r="S273" i="19" s="1"/>
  <c r="T273" i="19" s="1"/>
  <c r="M273" i="19" s="1"/>
  <c r="S273" i="28"/>
  <c r="T273" i="28" s="1"/>
  <c r="U273" i="28" s="1"/>
  <c r="N273" i="28" s="1"/>
  <c r="AP270" i="23"/>
  <c r="W279" i="28"/>
  <c r="G280" i="28"/>
  <c r="O140" i="28" l="1"/>
  <c r="P140" i="28" s="1"/>
  <c r="Q140" i="28" s="1"/>
  <c r="H140" i="28"/>
  <c r="E140" i="28" s="1"/>
  <c r="I140" i="28" s="1"/>
  <c r="AK273" i="23"/>
  <c r="AL273" i="23" s="1"/>
  <c r="AM272" i="23"/>
  <c r="AN272" i="23" s="1"/>
  <c r="R274" i="19"/>
  <c r="S274" i="19" s="1"/>
  <c r="T274" i="19" s="1"/>
  <c r="M274" i="19" s="1"/>
  <c r="S274" i="28"/>
  <c r="T274" i="28" s="1"/>
  <c r="U274" i="28" s="1"/>
  <c r="N274" i="28" s="1"/>
  <c r="AP271" i="23"/>
  <c r="N140" i="19"/>
  <c r="O140" i="19" s="1"/>
  <c r="P140" i="19" s="1"/>
  <c r="H140" i="19"/>
  <c r="E140" i="19" s="1"/>
  <c r="I140" i="19" s="1"/>
  <c r="G281" i="28"/>
  <c r="W280" i="28"/>
  <c r="AO271" i="23"/>
  <c r="G280" i="19"/>
  <c r="V279" i="19"/>
  <c r="AQ271" i="23"/>
  <c r="AQ272" i="23" l="1"/>
  <c r="AO272" i="23"/>
  <c r="AA140" i="28"/>
  <c r="Y140" i="28"/>
  <c r="J140" i="28"/>
  <c r="F141" i="28" s="1"/>
  <c r="AB140" i="28"/>
  <c r="X140" i="28"/>
  <c r="K141" i="28"/>
  <c r="L141" i="28" s="1"/>
  <c r="AK274" i="23"/>
  <c r="AL274" i="23" s="1"/>
  <c r="AM273" i="23"/>
  <c r="AN273" i="23" s="1"/>
  <c r="AQ273" i="23" s="1"/>
  <c r="K141" i="19"/>
  <c r="J140" i="19"/>
  <c r="F141" i="19" s="1"/>
  <c r="AP272" i="23"/>
  <c r="S275" i="28"/>
  <c r="T275" i="28" s="1"/>
  <c r="U275" i="28" s="1"/>
  <c r="N275" i="28" s="1"/>
  <c r="R275" i="19"/>
  <c r="S275" i="19" s="1"/>
  <c r="T275" i="19" s="1"/>
  <c r="M275" i="19" s="1"/>
  <c r="V280" i="19"/>
  <c r="G281" i="19"/>
  <c r="W281" i="28"/>
  <c r="G282" i="28"/>
  <c r="AO273" i="23" l="1"/>
  <c r="H141" i="28"/>
  <c r="E141" i="28" s="1"/>
  <c r="I141" i="28" s="1"/>
  <c r="O141" i="28"/>
  <c r="P141" i="28" s="1"/>
  <c r="Q141" i="28" s="1"/>
  <c r="AM274" i="23"/>
  <c r="AN274" i="23" s="1"/>
  <c r="AO274" i="23" s="1"/>
  <c r="AK275" i="23"/>
  <c r="AL275" i="23" s="1"/>
  <c r="N141" i="19"/>
  <c r="O141" i="19" s="1"/>
  <c r="P141" i="19" s="1"/>
  <c r="H141" i="19"/>
  <c r="E141" i="19" s="1"/>
  <c r="I141" i="19" s="1"/>
  <c r="G282" i="19"/>
  <c r="V281" i="19"/>
  <c r="S276" i="28"/>
  <c r="T276" i="28" s="1"/>
  <c r="U276" i="28" s="1"/>
  <c r="N276" i="28" s="1"/>
  <c r="R276" i="19"/>
  <c r="S276" i="19" s="1"/>
  <c r="T276" i="19" s="1"/>
  <c r="M276" i="19" s="1"/>
  <c r="AP273" i="23"/>
  <c r="G283" i="28"/>
  <c r="W282" i="28"/>
  <c r="AQ274" i="23" l="1"/>
  <c r="Y141" i="28"/>
  <c r="X141" i="28"/>
  <c r="J141" i="28"/>
  <c r="F142" i="28" s="1"/>
  <c r="K142" i="28"/>
  <c r="L142" i="28" s="1"/>
  <c r="AB141" i="28"/>
  <c r="AA141" i="28"/>
  <c r="AK276" i="23"/>
  <c r="AL276" i="23" s="1"/>
  <c r="AM275" i="23"/>
  <c r="AN275" i="23" s="1"/>
  <c r="AO275" i="23" s="1"/>
  <c r="J141" i="19"/>
  <c r="F142" i="19" s="1"/>
  <c r="K142" i="19"/>
  <c r="R277" i="19"/>
  <c r="S277" i="19" s="1"/>
  <c r="T277" i="19" s="1"/>
  <c r="M277" i="19" s="1"/>
  <c r="S277" i="28"/>
  <c r="T277" i="28" s="1"/>
  <c r="U277" i="28" s="1"/>
  <c r="N277" i="28" s="1"/>
  <c r="AP274" i="23"/>
  <c r="G284" i="28"/>
  <c r="W283" i="28"/>
  <c r="G283" i="19"/>
  <c r="V282" i="19"/>
  <c r="O142" i="28" l="1"/>
  <c r="P142" i="28" s="1"/>
  <c r="Q142" i="28" s="1"/>
  <c r="H142" i="28"/>
  <c r="E142" i="28" s="1"/>
  <c r="I142" i="28" s="1"/>
  <c r="AK277" i="23"/>
  <c r="AL277" i="23" s="1"/>
  <c r="AM276" i="23"/>
  <c r="AN276" i="23" s="1"/>
  <c r="AQ275" i="23"/>
  <c r="G284" i="19"/>
  <c r="V283" i="19"/>
  <c r="W284" i="28"/>
  <c r="G285" i="28"/>
  <c r="H142" i="19"/>
  <c r="E142" i="19" s="1"/>
  <c r="I142" i="19" s="1"/>
  <c r="N142" i="19"/>
  <c r="O142" i="19" s="1"/>
  <c r="P142" i="19" s="1"/>
  <c r="AP275" i="23"/>
  <c r="R278" i="19"/>
  <c r="S278" i="19" s="1"/>
  <c r="T278" i="19" s="1"/>
  <c r="M278" i="19" s="1"/>
  <c r="S278" i="28"/>
  <c r="T278" i="28" s="1"/>
  <c r="U278" i="28" s="1"/>
  <c r="N278" i="28" s="1"/>
  <c r="Y142" i="28" l="1"/>
  <c r="AA142" i="28"/>
  <c r="K143" i="28"/>
  <c r="L143" i="28" s="1"/>
  <c r="AB142" i="28"/>
  <c r="X142" i="28"/>
  <c r="J142" i="28"/>
  <c r="F143" i="28" s="1"/>
  <c r="AM277" i="23"/>
  <c r="AN277" i="23" s="1"/>
  <c r="AK278" i="23"/>
  <c r="AL278" i="23" s="1"/>
  <c r="AP276" i="23"/>
  <c r="S279" i="28"/>
  <c r="T279" i="28" s="1"/>
  <c r="U279" i="28" s="1"/>
  <c r="N279" i="28" s="1"/>
  <c r="R279" i="19"/>
  <c r="S279" i="19" s="1"/>
  <c r="T279" i="19" s="1"/>
  <c r="M279" i="19" s="1"/>
  <c r="J142" i="19"/>
  <c r="F143" i="19" s="1"/>
  <c r="K143" i="19"/>
  <c r="G285" i="19"/>
  <c r="V284" i="19"/>
  <c r="W285" i="28"/>
  <c r="G286" i="28"/>
  <c r="AQ276" i="23"/>
  <c r="AO276" i="23"/>
  <c r="AO277" i="23" l="1"/>
  <c r="AQ277" i="23"/>
  <c r="H143" i="28"/>
  <c r="E143" i="28" s="1"/>
  <c r="I143" i="28" s="1"/>
  <c r="O143" i="28"/>
  <c r="P143" i="28" s="1"/>
  <c r="Q143" i="28" s="1"/>
  <c r="AM278" i="23"/>
  <c r="AN278" i="23" s="1"/>
  <c r="AO278" i="23" s="1"/>
  <c r="AK279" i="23"/>
  <c r="AL279" i="23" s="1"/>
  <c r="V285" i="19"/>
  <c r="G286" i="19"/>
  <c r="W286" i="28"/>
  <c r="G287" i="28"/>
  <c r="H143" i="19"/>
  <c r="E143" i="19" s="1"/>
  <c r="I143" i="19" s="1"/>
  <c r="N143" i="19"/>
  <c r="O143" i="19" s="1"/>
  <c r="P143" i="19" s="1"/>
  <c r="AP277" i="23"/>
  <c r="R280" i="19"/>
  <c r="S280" i="19" s="1"/>
  <c r="T280" i="19" s="1"/>
  <c r="M280" i="19" s="1"/>
  <c r="S280" i="28"/>
  <c r="T280" i="28" s="1"/>
  <c r="U280" i="28" s="1"/>
  <c r="N280" i="28" s="1"/>
  <c r="AQ278" i="23" l="1"/>
  <c r="J143" i="28"/>
  <c r="F144" i="28" s="1"/>
  <c r="X143" i="28"/>
  <c r="AB143" i="28"/>
  <c r="K144" i="28"/>
  <c r="L144" i="28" s="1"/>
  <c r="Y143" i="28"/>
  <c r="AA143" i="28"/>
  <c r="AM279" i="23"/>
  <c r="AN279" i="23" s="1"/>
  <c r="AO279" i="23" s="1"/>
  <c r="AK280" i="23"/>
  <c r="AL280" i="23" s="1"/>
  <c r="K144" i="19"/>
  <c r="J143" i="19"/>
  <c r="F144" i="19" s="1"/>
  <c r="V286" i="19"/>
  <c r="G287" i="19"/>
  <c r="AP278" i="23"/>
  <c r="R281" i="19"/>
  <c r="S281" i="19" s="1"/>
  <c r="T281" i="19" s="1"/>
  <c r="M281" i="19" s="1"/>
  <c r="S281" i="28"/>
  <c r="T281" i="28" s="1"/>
  <c r="U281" i="28" s="1"/>
  <c r="N281" i="28" s="1"/>
  <c r="W287" i="28"/>
  <c r="G288" i="28"/>
  <c r="H144" i="28" l="1"/>
  <c r="E144" i="28" s="1"/>
  <c r="I144" i="28" s="1"/>
  <c r="O144" i="28"/>
  <c r="P144" i="28" s="1"/>
  <c r="Q144" i="28" s="1"/>
  <c r="AK281" i="23"/>
  <c r="AL281" i="23" s="1"/>
  <c r="AM280" i="23"/>
  <c r="AN280" i="23" s="1"/>
  <c r="AO280" i="23" s="1"/>
  <c r="N144" i="19"/>
  <c r="O144" i="19" s="1"/>
  <c r="P144" i="19" s="1"/>
  <c r="H144" i="19"/>
  <c r="E144" i="19" s="1"/>
  <c r="I144" i="19" s="1"/>
  <c r="R282" i="19"/>
  <c r="S282" i="19" s="1"/>
  <c r="T282" i="19" s="1"/>
  <c r="M282" i="19" s="1"/>
  <c r="S282" i="28"/>
  <c r="T282" i="28" s="1"/>
  <c r="U282" i="28" s="1"/>
  <c r="N282" i="28" s="1"/>
  <c r="AP279" i="23"/>
  <c r="W288" i="28"/>
  <c r="G289" i="28"/>
  <c r="G288" i="19"/>
  <c r="V287" i="19"/>
  <c r="AQ279" i="23"/>
  <c r="AQ280" i="23" l="1"/>
  <c r="AA144" i="28"/>
  <c r="X144" i="28"/>
  <c r="K145" i="28"/>
  <c r="L145" i="28" s="1"/>
  <c r="AB144" i="28"/>
  <c r="J144" i="28"/>
  <c r="F145" i="28" s="1"/>
  <c r="Y144" i="28"/>
  <c r="AK282" i="23"/>
  <c r="AL282" i="23" s="1"/>
  <c r="AM281" i="23"/>
  <c r="AN281" i="23" s="1"/>
  <c r="W289" i="28"/>
  <c r="G290" i="28"/>
  <c r="R283" i="19"/>
  <c r="S283" i="19" s="1"/>
  <c r="T283" i="19" s="1"/>
  <c r="M283" i="19" s="1"/>
  <c r="S283" i="28"/>
  <c r="T283" i="28" s="1"/>
  <c r="U283" i="28" s="1"/>
  <c r="N283" i="28" s="1"/>
  <c r="AP280" i="23"/>
  <c r="V288" i="19"/>
  <c r="G289" i="19"/>
  <c r="K145" i="19"/>
  <c r="J144" i="19"/>
  <c r="F145" i="19" s="1"/>
  <c r="H145" i="28" l="1"/>
  <c r="E145" i="28" s="1"/>
  <c r="I145" i="28" s="1"/>
  <c r="O145" i="28"/>
  <c r="P145" i="28" s="1"/>
  <c r="Q145" i="28" s="1"/>
  <c r="AM282" i="23"/>
  <c r="AN282" i="23" s="1"/>
  <c r="AK283" i="23"/>
  <c r="AL283" i="23" s="1"/>
  <c r="G290" i="19"/>
  <c r="V289" i="19"/>
  <c r="R284" i="19"/>
  <c r="S284" i="19" s="1"/>
  <c r="T284" i="19" s="1"/>
  <c r="M284" i="19" s="1"/>
  <c r="S284" i="28"/>
  <c r="T284" i="28" s="1"/>
  <c r="U284" i="28" s="1"/>
  <c r="N284" i="28" s="1"/>
  <c r="AP281" i="23"/>
  <c r="N145" i="19"/>
  <c r="O145" i="19" s="1"/>
  <c r="P145" i="19" s="1"/>
  <c r="H145" i="19"/>
  <c r="E145" i="19" s="1"/>
  <c r="I145" i="19" s="1"/>
  <c r="AQ281" i="23"/>
  <c r="W290" i="28"/>
  <c r="G291" i="28"/>
  <c r="AO281" i="23"/>
  <c r="AO282" i="23" s="1"/>
  <c r="AQ282" i="23" l="1"/>
  <c r="J145" i="28"/>
  <c r="F146" i="28" s="1"/>
  <c r="Y145" i="28"/>
  <c r="K146" i="28"/>
  <c r="L146" i="28" s="1"/>
  <c r="AB145" i="28"/>
  <c r="X145" i="28"/>
  <c r="AA145" i="28"/>
  <c r="AM283" i="23"/>
  <c r="AN283" i="23" s="1"/>
  <c r="AO283" i="23" s="1"/>
  <c r="AK284" i="23"/>
  <c r="AL284" i="23" s="1"/>
  <c r="G291" i="19"/>
  <c r="V290" i="19"/>
  <c r="G292" i="28"/>
  <c r="W291" i="28"/>
  <c r="J145" i="19"/>
  <c r="F146" i="19" s="1"/>
  <c r="K146" i="19"/>
  <c r="R285" i="19"/>
  <c r="S285" i="19" s="1"/>
  <c r="T285" i="19" s="1"/>
  <c r="M285" i="19" s="1"/>
  <c r="AP282" i="23"/>
  <c r="S285" i="28"/>
  <c r="T285" i="28" s="1"/>
  <c r="U285" i="28" s="1"/>
  <c r="N285" i="28" s="1"/>
  <c r="O146" i="28" l="1"/>
  <c r="P146" i="28" s="1"/>
  <c r="Q146" i="28" s="1"/>
  <c r="H146" i="28"/>
  <c r="E146" i="28" s="1"/>
  <c r="I146" i="28" s="1"/>
  <c r="AK285" i="23"/>
  <c r="AL285" i="23" s="1"/>
  <c r="AM284" i="23"/>
  <c r="AN284" i="23" s="1"/>
  <c r="AO284" i="23" s="1"/>
  <c r="N146" i="19"/>
  <c r="O146" i="19" s="1"/>
  <c r="P146" i="19" s="1"/>
  <c r="H146" i="19"/>
  <c r="E146" i="19" s="1"/>
  <c r="I146" i="19" s="1"/>
  <c r="G293" i="28"/>
  <c r="W292" i="28"/>
  <c r="AP283" i="23"/>
  <c r="R286" i="19"/>
  <c r="S286" i="19" s="1"/>
  <c r="T286" i="19" s="1"/>
  <c r="M286" i="19" s="1"/>
  <c r="S286" i="28"/>
  <c r="T286" i="28" s="1"/>
  <c r="U286" i="28" s="1"/>
  <c r="N286" i="28" s="1"/>
  <c r="AQ283" i="23"/>
  <c r="G292" i="19"/>
  <c r="V291" i="19"/>
  <c r="K147" i="28" l="1"/>
  <c r="L147" i="28" s="1"/>
  <c r="AB146" i="28"/>
  <c r="J146" i="28"/>
  <c r="F147" i="28" s="1"/>
  <c r="X146" i="28"/>
  <c r="Y146" i="28"/>
  <c r="AA146" i="28"/>
  <c r="AK286" i="23"/>
  <c r="AL286" i="23" s="1"/>
  <c r="AM285" i="23"/>
  <c r="AN285" i="23" s="1"/>
  <c r="J146" i="19"/>
  <c r="F147" i="19" s="1"/>
  <c r="K147" i="19"/>
  <c r="W293" i="28"/>
  <c r="G294" i="28"/>
  <c r="R287" i="19"/>
  <c r="S287" i="19" s="1"/>
  <c r="T287" i="19" s="1"/>
  <c r="M287" i="19" s="1"/>
  <c r="S287" i="28"/>
  <c r="T287" i="28" s="1"/>
  <c r="U287" i="28" s="1"/>
  <c r="N287" i="28" s="1"/>
  <c r="AP284" i="23"/>
  <c r="G293" i="19"/>
  <c r="V292" i="19"/>
  <c r="AQ284" i="23"/>
  <c r="H147" i="28" l="1"/>
  <c r="E147" i="28" s="1"/>
  <c r="I147" i="28" s="1"/>
  <c r="O147" i="28"/>
  <c r="P147" i="28" s="1"/>
  <c r="Q147" i="28" s="1"/>
  <c r="AM286" i="23"/>
  <c r="AN286" i="23" s="1"/>
  <c r="AK287" i="23"/>
  <c r="AL287" i="23" s="1"/>
  <c r="R288" i="19"/>
  <c r="S288" i="19" s="1"/>
  <c r="T288" i="19" s="1"/>
  <c r="M288" i="19" s="1"/>
  <c r="S288" i="28"/>
  <c r="T288" i="28" s="1"/>
  <c r="U288" i="28" s="1"/>
  <c r="N288" i="28" s="1"/>
  <c r="AP285" i="23"/>
  <c r="AQ285" i="23"/>
  <c r="H147" i="19"/>
  <c r="E147" i="19" s="1"/>
  <c r="I147" i="19" s="1"/>
  <c r="N147" i="19"/>
  <c r="O147" i="19" s="1"/>
  <c r="P147" i="19" s="1"/>
  <c r="G294" i="19"/>
  <c r="V293" i="19"/>
  <c r="W294" i="28"/>
  <c r="G295" i="28"/>
  <c r="AO285" i="23"/>
  <c r="AO286" i="23" l="1"/>
  <c r="AA147" i="28"/>
  <c r="J147" i="28"/>
  <c r="F148" i="28" s="1"/>
  <c r="K148" i="28"/>
  <c r="L148" i="28" s="1"/>
  <c r="AB147" i="28"/>
  <c r="Y147" i="28"/>
  <c r="X147" i="28"/>
  <c r="AM287" i="23"/>
  <c r="AN287" i="23" s="1"/>
  <c r="AK288" i="23"/>
  <c r="AL288" i="23" s="1"/>
  <c r="V294" i="19"/>
  <c r="G295" i="19"/>
  <c r="G296" i="28"/>
  <c r="W295" i="28"/>
  <c r="AP286" i="23"/>
  <c r="R289" i="19"/>
  <c r="S289" i="19" s="1"/>
  <c r="T289" i="19" s="1"/>
  <c r="M289" i="19" s="1"/>
  <c r="S289" i="28"/>
  <c r="T289" i="28" s="1"/>
  <c r="U289" i="28" s="1"/>
  <c r="N289" i="28" s="1"/>
  <c r="K148" i="19"/>
  <c r="J147" i="19"/>
  <c r="F148" i="19" s="1"/>
  <c r="AQ286" i="23"/>
  <c r="AQ287" i="23" l="1"/>
  <c r="H148" i="28"/>
  <c r="E148" i="28" s="1"/>
  <c r="I148" i="28" s="1"/>
  <c r="O148" i="28"/>
  <c r="P148" i="28" s="1"/>
  <c r="Q148" i="28" s="1"/>
  <c r="AK289" i="23"/>
  <c r="AL289" i="23" s="1"/>
  <c r="AM288" i="23"/>
  <c r="AN288" i="23" s="1"/>
  <c r="N148" i="19"/>
  <c r="O148" i="19" s="1"/>
  <c r="P148" i="19" s="1"/>
  <c r="H148" i="19"/>
  <c r="E148" i="19" s="1"/>
  <c r="I148" i="19" s="1"/>
  <c r="S290" i="28"/>
  <c r="T290" i="28" s="1"/>
  <c r="U290" i="28" s="1"/>
  <c r="N290" i="28" s="1"/>
  <c r="AP287" i="23"/>
  <c r="R290" i="19"/>
  <c r="S290" i="19" s="1"/>
  <c r="T290" i="19" s="1"/>
  <c r="M290" i="19" s="1"/>
  <c r="AQ288" i="23"/>
  <c r="G297" i="28"/>
  <c r="W296" i="28"/>
  <c r="AO287" i="23"/>
  <c r="AO288" i="23" s="1"/>
  <c r="V295" i="19"/>
  <c r="G296" i="19"/>
  <c r="AB148" i="28" l="1"/>
  <c r="K149" i="28"/>
  <c r="L149" i="28" s="1"/>
  <c r="X148" i="28"/>
  <c r="J148" i="28"/>
  <c r="F149" i="28" s="1"/>
  <c r="Y148" i="28"/>
  <c r="AA148" i="28"/>
  <c r="AK290" i="23"/>
  <c r="AL290" i="23" s="1"/>
  <c r="AM289" i="23"/>
  <c r="AN289" i="23" s="1"/>
  <c r="AQ289" i="23" s="1"/>
  <c r="V296" i="19"/>
  <c r="G297" i="19"/>
  <c r="W297" i="28"/>
  <c r="G298" i="28"/>
  <c r="R291" i="19"/>
  <c r="S291" i="19" s="1"/>
  <c r="T291" i="19" s="1"/>
  <c r="M291" i="19" s="1"/>
  <c r="S291" i="28"/>
  <c r="T291" i="28" s="1"/>
  <c r="U291" i="28" s="1"/>
  <c r="N291" i="28" s="1"/>
  <c r="AP288" i="23"/>
  <c r="J148" i="19"/>
  <c r="F149" i="19" s="1"/>
  <c r="K149" i="19"/>
  <c r="AO289" i="23" l="1"/>
  <c r="O149" i="28"/>
  <c r="P149" i="28" s="1"/>
  <c r="Q149" i="28" s="1"/>
  <c r="H149" i="28"/>
  <c r="E149" i="28" s="1"/>
  <c r="I149" i="28" s="1"/>
  <c r="AM290" i="23"/>
  <c r="AN290" i="23" s="1"/>
  <c r="AK291" i="23"/>
  <c r="AL291" i="23" s="1"/>
  <c r="N149" i="19"/>
  <c r="O149" i="19" s="1"/>
  <c r="P149" i="19" s="1"/>
  <c r="H149" i="19"/>
  <c r="E149" i="19" s="1"/>
  <c r="I149" i="19" s="1"/>
  <c r="G299" i="28"/>
  <c r="W298" i="28"/>
  <c r="R292" i="19"/>
  <c r="S292" i="19" s="1"/>
  <c r="T292" i="19" s="1"/>
  <c r="M292" i="19" s="1"/>
  <c r="AP289" i="23"/>
  <c r="S292" i="28"/>
  <c r="T292" i="28" s="1"/>
  <c r="U292" i="28" s="1"/>
  <c r="N292" i="28" s="1"/>
  <c r="G298" i="19"/>
  <c r="V297" i="19"/>
  <c r="J149" i="28" l="1"/>
  <c r="F150" i="28" s="1"/>
  <c r="AA149" i="28"/>
  <c r="AB149" i="28"/>
  <c r="Y149" i="28"/>
  <c r="X149" i="28"/>
  <c r="K150" i="28"/>
  <c r="L150" i="28" s="1"/>
  <c r="AM291" i="23"/>
  <c r="AN291" i="23" s="1"/>
  <c r="AK292" i="23"/>
  <c r="AL292" i="23" s="1"/>
  <c r="J149" i="19"/>
  <c r="F150" i="19" s="1"/>
  <c r="K150" i="19"/>
  <c r="V298" i="19"/>
  <c r="G299" i="19"/>
  <c r="G300" i="28"/>
  <c r="W299" i="28"/>
  <c r="AP290" i="23"/>
  <c r="R293" i="19"/>
  <c r="S293" i="19" s="1"/>
  <c r="T293" i="19" s="1"/>
  <c r="M293" i="19" s="1"/>
  <c r="S293" i="28"/>
  <c r="T293" i="28" s="1"/>
  <c r="U293" i="28" s="1"/>
  <c r="N293" i="28" s="1"/>
  <c r="AO290" i="23"/>
  <c r="AQ290" i="23"/>
  <c r="AQ291" i="23" l="1"/>
  <c r="AO291" i="23"/>
  <c r="O150" i="28"/>
  <c r="P150" i="28" s="1"/>
  <c r="Q150" i="28" s="1"/>
  <c r="H150" i="28"/>
  <c r="E150" i="28" s="1"/>
  <c r="I150" i="28" s="1"/>
  <c r="AM292" i="23"/>
  <c r="AN292" i="23" s="1"/>
  <c r="AK293" i="23"/>
  <c r="AL293" i="23" s="1"/>
  <c r="G300" i="19"/>
  <c r="V299" i="19"/>
  <c r="S294" i="28"/>
  <c r="T294" i="28" s="1"/>
  <c r="U294" i="28" s="1"/>
  <c r="N294" i="28" s="1"/>
  <c r="R294" i="19"/>
  <c r="S294" i="19" s="1"/>
  <c r="T294" i="19" s="1"/>
  <c r="M294" i="19" s="1"/>
  <c r="AP291" i="23"/>
  <c r="G301" i="28"/>
  <c r="W300" i="28"/>
  <c r="N150" i="19"/>
  <c r="O150" i="19" s="1"/>
  <c r="P150" i="19" s="1"/>
  <c r="H150" i="19"/>
  <c r="E150" i="19" s="1"/>
  <c r="I150" i="19" s="1"/>
  <c r="AO292" i="23" l="1"/>
  <c r="X150" i="28"/>
  <c r="K151" i="28"/>
  <c r="L151" i="28" s="1"/>
  <c r="AB150" i="28"/>
  <c r="AA150" i="28"/>
  <c r="J150" i="28"/>
  <c r="F151" i="28" s="1"/>
  <c r="Y150" i="28"/>
  <c r="AK294" i="23"/>
  <c r="AL294" i="23" s="1"/>
  <c r="AM293" i="23"/>
  <c r="AN293" i="23" s="1"/>
  <c r="AO293" i="23" s="1"/>
  <c r="J150" i="19"/>
  <c r="F151" i="19" s="1"/>
  <c r="K151" i="19"/>
  <c r="AQ292" i="23"/>
  <c r="S295" i="28"/>
  <c r="T295" i="28" s="1"/>
  <c r="U295" i="28" s="1"/>
  <c r="N295" i="28" s="1"/>
  <c r="R295" i="19"/>
  <c r="S295" i="19" s="1"/>
  <c r="T295" i="19" s="1"/>
  <c r="M295" i="19" s="1"/>
  <c r="AP292" i="23"/>
  <c r="G302" i="28"/>
  <c r="W301" i="28"/>
  <c r="G301" i="19"/>
  <c r="V300" i="19"/>
  <c r="O151" i="28" l="1"/>
  <c r="P151" i="28" s="1"/>
  <c r="Q151" i="28" s="1"/>
  <c r="H151" i="28"/>
  <c r="E151" i="28" s="1"/>
  <c r="I151" i="28" s="1"/>
  <c r="AM294" i="23"/>
  <c r="AN294" i="23" s="1"/>
  <c r="AK295" i="23"/>
  <c r="AL295" i="23" s="1"/>
  <c r="V301" i="19"/>
  <c r="G302" i="19"/>
  <c r="AQ293" i="23"/>
  <c r="N151" i="19"/>
  <c r="O151" i="19" s="1"/>
  <c r="P151" i="19" s="1"/>
  <c r="H151" i="19"/>
  <c r="E151" i="19" s="1"/>
  <c r="I151" i="19" s="1"/>
  <c r="W302" i="28"/>
  <c r="G303" i="28"/>
  <c r="R296" i="19"/>
  <c r="S296" i="19" s="1"/>
  <c r="T296" i="19" s="1"/>
  <c r="M296" i="19" s="1"/>
  <c r="S296" i="28"/>
  <c r="T296" i="28" s="1"/>
  <c r="U296" i="28" s="1"/>
  <c r="N296" i="28" s="1"/>
  <c r="AP293" i="23"/>
  <c r="AQ294" i="23" l="1"/>
  <c r="Y151" i="28"/>
  <c r="AA151" i="28"/>
  <c r="X151" i="28"/>
  <c r="K152" i="28"/>
  <c r="L152" i="28" s="1"/>
  <c r="J151" i="28"/>
  <c r="F152" i="28" s="1"/>
  <c r="AB151" i="28"/>
  <c r="AK296" i="23"/>
  <c r="AL296" i="23" s="1"/>
  <c r="AM295" i="23"/>
  <c r="AN295" i="23" s="1"/>
  <c r="AQ295" i="23" s="1"/>
  <c r="W303" i="28"/>
  <c r="G304" i="28"/>
  <c r="V302" i="19"/>
  <c r="G303" i="19"/>
  <c r="R297" i="19"/>
  <c r="S297" i="19" s="1"/>
  <c r="T297" i="19" s="1"/>
  <c r="M297" i="19" s="1"/>
  <c r="AP294" i="23"/>
  <c r="S297" i="28"/>
  <c r="T297" i="28" s="1"/>
  <c r="U297" i="28" s="1"/>
  <c r="N297" i="28" s="1"/>
  <c r="J151" i="19"/>
  <c r="F152" i="19" s="1"/>
  <c r="K152" i="19"/>
  <c r="AO294" i="23"/>
  <c r="AO295" i="23" l="1"/>
  <c r="H152" i="28"/>
  <c r="E152" i="28" s="1"/>
  <c r="I152" i="28" s="1"/>
  <c r="O152" i="28"/>
  <c r="P152" i="28" s="1"/>
  <c r="Q152" i="28" s="1"/>
  <c r="AK297" i="23"/>
  <c r="AL297" i="23" s="1"/>
  <c r="AM296" i="23"/>
  <c r="AN296" i="23" s="1"/>
  <c r="AQ296" i="23" s="1"/>
  <c r="H152" i="19"/>
  <c r="E152" i="19" s="1"/>
  <c r="I152" i="19" s="1"/>
  <c r="N152" i="19"/>
  <c r="O152" i="19" s="1"/>
  <c r="P152" i="19" s="1"/>
  <c r="G305" i="28"/>
  <c r="W304" i="28"/>
  <c r="V303" i="19"/>
  <c r="G304" i="19"/>
  <c r="R298" i="19"/>
  <c r="S298" i="19" s="1"/>
  <c r="T298" i="19" s="1"/>
  <c r="M298" i="19" s="1"/>
  <c r="S298" i="28"/>
  <c r="T298" i="28" s="1"/>
  <c r="U298" i="28" s="1"/>
  <c r="N298" i="28" s="1"/>
  <c r="AP295" i="23"/>
  <c r="AO296" i="23" l="1"/>
  <c r="X152" i="28"/>
  <c r="Y152" i="28"/>
  <c r="AB152" i="28"/>
  <c r="J152" i="28"/>
  <c r="F153" i="28" s="1"/>
  <c r="AA152" i="28"/>
  <c r="K153" i="28"/>
  <c r="L153" i="28" s="1"/>
  <c r="AK298" i="23"/>
  <c r="AL298" i="23" s="1"/>
  <c r="AM297" i="23"/>
  <c r="AN297" i="23" s="1"/>
  <c r="AO297" i="23" s="1"/>
  <c r="K153" i="19"/>
  <c r="J152" i="19"/>
  <c r="F153" i="19" s="1"/>
  <c r="R299" i="19"/>
  <c r="S299" i="19" s="1"/>
  <c r="T299" i="19" s="1"/>
  <c r="M299" i="19" s="1"/>
  <c r="AP296" i="23"/>
  <c r="S299" i="28"/>
  <c r="T299" i="28" s="1"/>
  <c r="U299" i="28" s="1"/>
  <c r="N299" i="28" s="1"/>
  <c r="W305" i="28"/>
  <c r="G306" i="28"/>
  <c r="G305" i="19"/>
  <c r="V304" i="19"/>
  <c r="O153" i="28" l="1"/>
  <c r="P153" i="28" s="1"/>
  <c r="Q153" i="28" s="1"/>
  <c r="H153" i="28"/>
  <c r="E153" i="28" s="1"/>
  <c r="I153" i="28" s="1"/>
  <c r="AM298" i="23"/>
  <c r="AN298" i="23" s="1"/>
  <c r="AO298" i="23" s="1"/>
  <c r="AK299" i="23"/>
  <c r="AL299" i="23" s="1"/>
  <c r="H153" i="19"/>
  <c r="E153" i="19" s="1"/>
  <c r="I153" i="19" s="1"/>
  <c r="N153" i="19"/>
  <c r="O153" i="19" s="1"/>
  <c r="P153" i="19" s="1"/>
  <c r="G307" i="28"/>
  <c r="W306" i="28"/>
  <c r="R300" i="19"/>
  <c r="S300" i="19" s="1"/>
  <c r="T300" i="19" s="1"/>
  <c r="M300" i="19" s="1"/>
  <c r="S300" i="28"/>
  <c r="T300" i="28" s="1"/>
  <c r="U300" i="28" s="1"/>
  <c r="N300" i="28" s="1"/>
  <c r="AP297" i="23"/>
  <c r="AQ297" i="23"/>
  <c r="G306" i="19"/>
  <c r="V305" i="19"/>
  <c r="AQ298" i="23" l="1"/>
  <c r="J153" i="28"/>
  <c r="F154" i="28" s="1"/>
  <c r="K154" i="28"/>
  <c r="L154" i="28" s="1"/>
  <c r="AB153" i="28"/>
  <c r="X153" i="28"/>
  <c r="Y153" i="28"/>
  <c r="AA153" i="28"/>
  <c r="AM299" i="23"/>
  <c r="AN299" i="23" s="1"/>
  <c r="AO299" i="23" s="1"/>
  <c r="AK300" i="23"/>
  <c r="AL300" i="23" s="1"/>
  <c r="G308" i="28"/>
  <c r="W307" i="28"/>
  <c r="G307" i="19"/>
  <c r="V306" i="19"/>
  <c r="K154" i="19"/>
  <c r="J153" i="19"/>
  <c r="F154" i="19" s="1"/>
  <c r="S301" i="28"/>
  <c r="T301" i="28" s="1"/>
  <c r="U301" i="28" s="1"/>
  <c r="N301" i="28" s="1"/>
  <c r="R301" i="19"/>
  <c r="S301" i="19" s="1"/>
  <c r="T301" i="19" s="1"/>
  <c r="M301" i="19" s="1"/>
  <c r="AP298" i="23"/>
  <c r="O154" i="28" l="1"/>
  <c r="P154" i="28" s="1"/>
  <c r="Q154" i="28" s="1"/>
  <c r="H154" i="28"/>
  <c r="E154" i="28" s="1"/>
  <c r="I154" i="28" s="1"/>
  <c r="AM300" i="23"/>
  <c r="AN300" i="23" s="1"/>
  <c r="AO300" i="23" s="1"/>
  <c r="AK301" i="23"/>
  <c r="AL301" i="23" s="1"/>
  <c r="V307" i="19"/>
  <c r="G308" i="19"/>
  <c r="AQ299" i="23"/>
  <c r="N154" i="19"/>
  <c r="O154" i="19" s="1"/>
  <c r="P154" i="19" s="1"/>
  <c r="H154" i="19"/>
  <c r="E154" i="19" s="1"/>
  <c r="I154" i="19" s="1"/>
  <c r="G309" i="28"/>
  <c r="W308" i="28"/>
  <c r="R302" i="19"/>
  <c r="S302" i="19" s="1"/>
  <c r="T302" i="19" s="1"/>
  <c r="M302" i="19" s="1"/>
  <c r="S302" i="28"/>
  <c r="T302" i="28" s="1"/>
  <c r="U302" i="28" s="1"/>
  <c r="N302" i="28" s="1"/>
  <c r="AP299" i="23"/>
  <c r="J154" i="28" l="1"/>
  <c r="F155" i="28" s="1"/>
  <c r="K155" i="28"/>
  <c r="L155" i="28" s="1"/>
  <c r="X154" i="28"/>
  <c r="AA154" i="28"/>
  <c r="Y154" i="28"/>
  <c r="AB154" i="28"/>
  <c r="AK302" i="23"/>
  <c r="AL302" i="23" s="1"/>
  <c r="AM301" i="23"/>
  <c r="AN301" i="23" s="1"/>
  <c r="AO301" i="23" s="1"/>
  <c r="G310" i="28"/>
  <c r="W309" i="28"/>
  <c r="G309" i="19"/>
  <c r="V308" i="19"/>
  <c r="J154" i="19"/>
  <c r="F155" i="19" s="1"/>
  <c r="K155" i="19"/>
  <c r="R303" i="19"/>
  <c r="S303" i="19" s="1"/>
  <c r="T303" i="19" s="1"/>
  <c r="M303" i="19" s="1"/>
  <c r="AP300" i="23"/>
  <c r="S303" i="28"/>
  <c r="T303" i="28" s="1"/>
  <c r="U303" i="28" s="1"/>
  <c r="N303" i="28" s="1"/>
  <c r="AQ300" i="23"/>
  <c r="AQ301" i="23" l="1"/>
  <c r="O155" i="28"/>
  <c r="P155" i="28" s="1"/>
  <c r="Q155" i="28" s="1"/>
  <c r="H155" i="28"/>
  <c r="E155" i="28" s="1"/>
  <c r="I155" i="28" s="1"/>
  <c r="AM302" i="23"/>
  <c r="AN302" i="23" s="1"/>
  <c r="AK303" i="23"/>
  <c r="AL303" i="23" s="1"/>
  <c r="G310" i="19"/>
  <c r="V309" i="19"/>
  <c r="AP301" i="23"/>
  <c r="R304" i="19"/>
  <c r="S304" i="19" s="1"/>
  <c r="T304" i="19" s="1"/>
  <c r="M304" i="19" s="1"/>
  <c r="S304" i="28"/>
  <c r="T304" i="28" s="1"/>
  <c r="U304" i="28" s="1"/>
  <c r="N304" i="28" s="1"/>
  <c r="N155" i="19"/>
  <c r="O155" i="19" s="1"/>
  <c r="P155" i="19" s="1"/>
  <c r="H155" i="19"/>
  <c r="E155" i="19" s="1"/>
  <c r="I155" i="19" s="1"/>
  <c r="G311" i="28"/>
  <c r="W310" i="28"/>
  <c r="K156" i="28" l="1"/>
  <c r="L156" i="28" s="1"/>
  <c r="Y155" i="28"/>
  <c r="J155" i="28"/>
  <c r="F156" i="28" s="1"/>
  <c r="AB155" i="28"/>
  <c r="AA155" i="28"/>
  <c r="X155" i="28"/>
  <c r="AM303" i="23"/>
  <c r="AN303" i="23" s="1"/>
  <c r="AK304" i="23"/>
  <c r="AL304" i="23" s="1"/>
  <c r="S305" i="28"/>
  <c r="T305" i="28" s="1"/>
  <c r="U305" i="28" s="1"/>
  <c r="N305" i="28" s="1"/>
  <c r="R305" i="19"/>
  <c r="S305" i="19" s="1"/>
  <c r="T305" i="19" s="1"/>
  <c r="M305" i="19" s="1"/>
  <c r="AP302" i="23"/>
  <c r="K156" i="19"/>
  <c r="J155" i="19"/>
  <c r="F156" i="19" s="1"/>
  <c r="G311" i="19"/>
  <c r="V310" i="19"/>
  <c r="W311" i="28"/>
  <c r="G312" i="28"/>
  <c r="AQ302" i="23"/>
  <c r="AO302" i="23"/>
  <c r="AQ303" i="23" l="1"/>
  <c r="AO303" i="23"/>
  <c r="O156" i="28"/>
  <c r="P156" i="28" s="1"/>
  <c r="Q156" i="28" s="1"/>
  <c r="H156" i="28"/>
  <c r="E156" i="28" s="1"/>
  <c r="I156" i="28" s="1"/>
  <c r="AK305" i="23"/>
  <c r="AL305" i="23" s="1"/>
  <c r="AM304" i="23"/>
  <c r="AN304" i="23" s="1"/>
  <c r="AO304" i="23" s="1"/>
  <c r="W312" i="28"/>
  <c r="G313" i="28"/>
  <c r="S306" i="28"/>
  <c r="T306" i="28" s="1"/>
  <c r="U306" i="28" s="1"/>
  <c r="N306" i="28" s="1"/>
  <c r="R306" i="19"/>
  <c r="S306" i="19" s="1"/>
  <c r="T306" i="19" s="1"/>
  <c r="M306" i="19" s="1"/>
  <c r="AP303" i="23"/>
  <c r="N156" i="19"/>
  <c r="O156" i="19" s="1"/>
  <c r="P156" i="19" s="1"/>
  <c r="H156" i="19"/>
  <c r="E156" i="19" s="1"/>
  <c r="I156" i="19" s="1"/>
  <c r="G312" i="19"/>
  <c r="V311" i="19"/>
  <c r="AQ304" i="23" l="1"/>
  <c r="J156" i="28"/>
  <c r="F157" i="28" s="1"/>
  <c r="X156" i="28"/>
  <c r="Y156" i="28"/>
  <c r="AB156" i="28"/>
  <c r="K157" i="28"/>
  <c r="L157" i="28" s="1"/>
  <c r="AA156" i="28"/>
  <c r="AM305" i="23"/>
  <c r="AN305" i="23" s="1"/>
  <c r="AQ305" i="23" s="1"/>
  <c r="AK306" i="23"/>
  <c r="AL306" i="23" s="1"/>
  <c r="K157" i="19"/>
  <c r="J156" i="19"/>
  <c r="F157" i="19" s="1"/>
  <c r="G313" i="19"/>
  <c r="V312" i="19"/>
  <c r="R307" i="19"/>
  <c r="S307" i="19" s="1"/>
  <c r="T307" i="19" s="1"/>
  <c r="M307" i="19" s="1"/>
  <c r="S307" i="28"/>
  <c r="T307" i="28" s="1"/>
  <c r="U307" i="28" s="1"/>
  <c r="N307" i="28" s="1"/>
  <c r="AP304" i="23"/>
  <c r="W313" i="28"/>
  <c r="G314" i="28"/>
  <c r="O157" i="28" l="1"/>
  <c r="P157" i="28" s="1"/>
  <c r="Q157" i="28" s="1"/>
  <c r="H157" i="28"/>
  <c r="E157" i="28" s="1"/>
  <c r="I157" i="28" s="1"/>
  <c r="AK307" i="23"/>
  <c r="AL307" i="23" s="1"/>
  <c r="AM306" i="23"/>
  <c r="AN306" i="23" s="1"/>
  <c r="AQ306" i="23" s="1"/>
  <c r="G315" i="28"/>
  <c r="W314" i="28"/>
  <c r="V313" i="19"/>
  <c r="G314" i="19"/>
  <c r="AP305" i="23"/>
  <c r="S308" i="28"/>
  <c r="T308" i="28" s="1"/>
  <c r="U308" i="28" s="1"/>
  <c r="N308" i="28" s="1"/>
  <c r="R308" i="19"/>
  <c r="S308" i="19" s="1"/>
  <c r="T308" i="19" s="1"/>
  <c r="M308" i="19" s="1"/>
  <c r="N157" i="19"/>
  <c r="O157" i="19" s="1"/>
  <c r="P157" i="19" s="1"/>
  <c r="H157" i="19"/>
  <c r="E157" i="19" s="1"/>
  <c r="I157" i="19" s="1"/>
  <c r="AO305" i="23"/>
  <c r="K158" i="28" l="1"/>
  <c r="L158" i="28" s="1"/>
  <c r="Y157" i="28"/>
  <c r="J157" i="28"/>
  <c r="F158" i="28" s="1"/>
  <c r="X157" i="28"/>
  <c r="AB157" i="28"/>
  <c r="AA157" i="28"/>
  <c r="AM307" i="23"/>
  <c r="AN307" i="23" s="1"/>
  <c r="AQ307" i="23" s="1"/>
  <c r="AK308" i="23"/>
  <c r="AL308" i="23" s="1"/>
  <c r="AO306" i="23"/>
  <c r="G315" i="19"/>
  <c r="V314" i="19"/>
  <c r="G316" i="28"/>
  <c r="W315" i="28"/>
  <c r="J157" i="19"/>
  <c r="F158" i="19" s="1"/>
  <c r="K158" i="19"/>
  <c r="AP306" i="23"/>
  <c r="R309" i="19"/>
  <c r="S309" i="19" s="1"/>
  <c r="T309" i="19" s="1"/>
  <c r="M309" i="19" s="1"/>
  <c r="S309" i="28"/>
  <c r="T309" i="28" s="1"/>
  <c r="U309" i="28" s="1"/>
  <c r="N309" i="28" s="1"/>
  <c r="O158" i="28" l="1"/>
  <c r="P158" i="28" s="1"/>
  <c r="Q158" i="28" s="1"/>
  <c r="H158" i="28"/>
  <c r="E158" i="28" s="1"/>
  <c r="I158" i="28" s="1"/>
  <c r="AK309" i="23"/>
  <c r="AL309" i="23" s="1"/>
  <c r="AM308" i="23"/>
  <c r="AN308" i="23" s="1"/>
  <c r="G316" i="19"/>
  <c r="V315" i="19"/>
  <c r="N158" i="19"/>
  <c r="O158" i="19" s="1"/>
  <c r="P158" i="19" s="1"/>
  <c r="H158" i="19"/>
  <c r="E158" i="19" s="1"/>
  <c r="I158" i="19" s="1"/>
  <c r="AO307" i="23"/>
  <c r="G317" i="28"/>
  <c r="W316" i="28"/>
  <c r="R310" i="19"/>
  <c r="S310" i="19" s="1"/>
  <c r="T310" i="19" s="1"/>
  <c r="M310" i="19" s="1"/>
  <c r="AP307" i="23"/>
  <c r="S310" i="28"/>
  <c r="T310" i="28" s="1"/>
  <c r="U310" i="28" s="1"/>
  <c r="N310" i="28" s="1"/>
  <c r="J158" i="28" l="1"/>
  <c r="F159" i="28" s="1"/>
  <c r="X158" i="28"/>
  <c r="Y158" i="28"/>
  <c r="AB158" i="28"/>
  <c r="K159" i="28"/>
  <c r="L159" i="28" s="1"/>
  <c r="AA158" i="28"/>
  <c r="AM309" i="23"/>
  <c r="AN309" i="23" s="1"/>
  <c r="AK310" i="23"/>
  <c r="AL310" i="23" s="1"/>
  <c r="AO308" i="23"/>
  <c r="V316" i="19"/>
  <c r="G317" i="19"/>
  <c r="K159" i="19"/>
  <c r="J158" i="19"/>
  <c r="F159" i="19" s="1"/>
  <c r="AP308" i="23"/>
  <c r="S311" i="28"/>
  <c r="T311" i="28" s="1"/>
  <c r="U311" i="28" s="1"/>
  <c r="N311" i="28" s="1"/>
  <c r="R311" i="19"/>
  <c r="S311" i="19" s="1"/>
  <c r="T311" i="19" s="1"/>
  <c r="M311" i="19" s="1"/>
  <c r="G318" i="28"/>
  <c r="W317" i="28"/>
  <c r="AQ308" i="23"/>
  <c r="AQ309" i="23" l="1"/>
  <c r="AO309" i="23"/>
  <c r="O159" i="28"/>
  <c r="P159" i="28" s="1"/>
  <c r="Q159" i="28" s="1"/>
  <c r="H159" i="28"/>
  <c r="E159" i="28" s="1"/>
  <c r="I159" i="28" s="1"/>
  <c r="AM310" i="23"/>
  <c r="AN310" i="23" s="1"/>
  <c r="AQ310" i="23" s="1"/>
  <c r="AK311" i="23"/>
  <c r="AL311" i="23" s="1"/>
  <c r="V317" i="19"/>
  <c r="G318" i="19"/>
  <c r="W318" i="28"/>
  <c r="G319" i="28"/>
  <c r="R312" i="19"/>
  <c r="S312" i="19" s="1"/>
  <c r="T312" i="19" s="1"/>
  <c r="M312" i="19" s="1"/>
  <c r="S312" i="28"/>
  <c r="T312" i="28" s="1"/>
  <c r="U312" i="28" s="1"/>
  <c r="N312" i="28" s="1"/>
  <c r="AP309" i="23"/>
  <c r="N159" i="19"/>
  <c r="O159" i="19" s="1"/>
  <c r="P159" i="19" s="1"/>
  <c r="H159" i="19"/>
  <c r="E159" i="19" s="1"/>
  <c r="I159" i="19" s="1"/>
  <c r="AO310" i="23" l="1"/>
  <c r="X159" i="28"/>
  <c r="K160" i="28"/>
  <c r="L160" i="28" s="1"/>
  <c r="J159" i="28"/>
  <c r="F160" i="28" s="1"/>
  <c r="Y159" i="28"/>
  <c r="AB159" i="28"/>
  <c r="AA159" i="28"/>
  <c r="AK312" i="23"/>
  <c r="AL312" i="23" s="1"/>
  <c r="AM311" i="23"/>
  <c r="AN311" i="23" s="1"/>
  <c r="AO311" i="23" s="1"/>
  <c r="J159" i="19"/>
  <c r="F160" i="19" s="1"/>
  <c r="K160" i="19"/>
  <c r="W319" i="28"/>
  <c r="G320" i="28"/>
  <c r="G319" i="19"/>
  <c r="V318" i="19"/>
  <c r="AP310" i="23"/>
  <c r="R313" i="19"/>
  <c r="S313" i="19" s="1"/>
  <c r="T313" i="19" s="1"/>
  <c r="M313" i="19" s="1"/>
  <c r="S313" i="28"/>
  <c r="T313" i="28" s="1"/>
  <c r="U313" i="28" s="1"/>
  <c r="N313" i="28" s="1"/>
  <c r="AQ311" i="23" l="1"/>
  <c r="O160" i="28"/>
  <c r="P160" i="28" s="1"/>
  <c r="Q160" i="28" s="1"/>
  <c r="H160" i="28"/>
  <c r="E160" i="28" s="1"/>
  <c r="I160" i="28" s="1"/>
  <c r="AM312" i="23"/>
  <c r="AN312" i="23" s="1"/>
  <c r="AO312" i="23" s="1"/>
  <c r="AK313" i="23"/>
  <c r="AL313" i="23" s="1"/>
  <c r="G321" i="28"/>
  <c r="W320" i="28"/>
  <c r="R314" i="19"/>
  <c r="S314" i="19" s="1"/>
  <c r="T314" i="19" s="1"/>
  <c r="M314" i="19" s="1"/>
  <c r="S314" i="28"/>
  <c r="T314" i="28" s="1"/>
  <c r="U314" i="28" s="1"/>
  <c r="N314" i="28" s="1"/>
  <c r="AP311" i="23"/>
  <c r="G320" i="19"/>
  <c r="V319" i="19"/>
  <c r="H160" i="19"/>
  <c r="E160" i="19" s="1"/>
  <c r="I160" i="19" s="1"/>
  <c r="N160" i="19"/>
  <c r="O160" i="19" s="1"/>
  <c r="P160" i="19" s="1"/>
  <c r="AQ312" i="23" l="1"/>
  <c r="K161" i="28"/>
  <c r="L161" i="28" s="1"/>
  <c r="AB160" i="28"/>
  <c r="J160" i="28"/>
  <c r="F161" i="28" s="1"/>
  <c r="AA160" i="28"/>
  <c r="Y160" i="28"/>
  <c r="X160" i="28"/>
  <c r="AK314" i="23"/>
  <c r="AL314" i="23" s="1"/>
  <c r="AM313" i="23"/>
  <c r="AN313" i="23" s="1"/>
  <c r="AQ313" i="23" s="1"/>
  <c r="W321" i="28"/>
  <c r="G322" i="28"/>
  <c r="J160" i="19"/>
  <c r="F161" i="19" s="1"/>
  <c r="K161" i="19"/>
  <c r="V320" i="19"/>
  <c r="G321" i="19"/>
  <c r="S315" i="28"/>
  <c r="T315" i="28" s="1"/>
  <c r="U315" i="28" s="1"/>
  <c r="N315" i="28" s="1"/>
  <c r="R315" i="19"/>
  <c r="S315" i="19" s="1"/>
  <c r="T315" i="19" s="1"/>
  <c r="M315" i="19" s="1"/>
  <c r="AP312" i="23"/>
  <c r="AO313" i="23" l="1"/>
  <c r="H161" i="28"/>
  <c r="E161" i="28" s="1"/>
  <c r="I161" i="28" s="1"/>
  <c r="O161" i="28"/>
  <c r="P161" i="28" s="1"/>
  <c r="Q161" i="28" s="1"/>
  <c r="AK315" i="23"/>
  <c r="AL315" i="23" s="1"/>
  <c r="AM314" i="23"/>
  <c r="AN314" i="23" s="1"/>
  <c r="N161" i="19"/>
  <c r="O161" i="19" s="1"/>
  <c r="P161" i="19" s="1"/>
  <c r="H161" i="19"/>
  <c r="E161" i="19" s="1"/>
  <c r="I161" i="19" s="1"/>
  <c r="S316" i="28"/>
  <c r="T316" i="28" s="1"/>
  <c r="U316" i="28" s="1"/>
  <c r="N316" i="28" s="1"/>
  <c r="R316" i="19"/>
  <c r="S316" i="19" s="1"/>
  <c r="T316" i="19" s="1"/>
  <c r="M316" i="19" s="1"/>
  <c r="AP313" i="23"/>
  <c r="V321" i="19"/>
  <c r="G322" i="19"/>
  <c r="G323" i="28"/>
  <c r="W322" i="28"/>
  <c r="Y161" i="28" l="1"/>
  <c r="K162" i="28"/>
  <c r="L162" i="28" s="1"/>
  <c r="AB161" i="28"/>
  <c r="J161" i="28"/>
  <c r="F162" i="28" s="1"/>
  <c r="X161" i="28"/>
  <c r="AA161" i="28"/>
  <c r="AK316" i="23"/>
  <c r="AL316" i="23" s="1"/>
  <c r="AM315" i="23"/>
  <c r="AN315" i="23" s="1"/>
  <c r="K162" i="19"/>
  <c r="J161" i="19"/>
  <c r="F162" i="19" s="1"/>
  <c r="AP314" i="23"/>
  <c r="R317" i="19"/>
  <c r="S317" i="19" s="1"/>
  <c r="T317" i="19" s="1"/>
  <c r="M317" i="19" s="1"/>
  <c r="S317" i="28"/>
  <c r="T317" i="28" s="1"/>
  <c r="U317" i="28" s="1"/>
  <c r="N317" i="28" s="1"/>
  <c r="G324" i="28"/>
  <c r="W323" i="28"/>
  <c r="G323" i="19"/>
  <c r="V322" i="19"/>
  <c r="AO314" i="23"/>
  <c r="AQ314" i="23"/>
  <c r="AQ315" i="23" l="1"/>
  <c r="AO315" i="23"/>
  <c r="O162" i="28"/>
  <c r="P162" i="28" s="1"/>
  <c r="Q162" i="28" s="1"/>
  <c r="H162" i="28"/>
  <c r="E162" i="28" s="1"/>
  <c r="I162" i="28" s="1"/>
  <c r="AM316" i="23"/>
  <c r="AN316" i="23" s="1"/>
  <c r="AK317" i="23"/>
  <c r="AL317" i="23" s="1"/>
  <c r="V323" i="19"/>
  <c r="G324" i="19"/>
  <c r="H162" i="19"/>
  <c r="E162" i="19" s="1"/>
  <c r="I162" i="19" s="1"/>
  <c r="N162" i="19"/>
  <c r="O162" i="19" s="1"/>
  <c r="P162" i="19" s="1"/>
  <c r="AP315" i="23"/>
  <c r="R318" i="19"/>
  <c r="S318" i="19" s="1"/>
  <c r="T318" i="19" s="1"/>
  <c r="M318" i="19" s="1"/>
  <c r="S318" i="28"/>
  <c r="T318" i="28" s="1"/>
  <c r="U318" i="28" s="1"/>
  <c r="N318" i="28" s="1"/>
  <c r="W324" i="28"/>
  <c r="G325" i="28"/>
  <c r="AO316" i="23" l="1"/>
  <c r="AB162" i="28"/>
  <c r="X162" i="28"/>
  <c r="K163" i="28"/>
  <c r="L163" i="28" s="1"/>
  <c r="Y162" i="28"/>
  <c r="AA162" i="28"/>
  <c r="J162" i="28"/>
  <c r="F163" i="28" s="1"/>
  <c r="AM317" i="23"/>
  <c r="AN317" i="23" s="1"/>
  <c r="AO317" i="23" s="1"/>
  <c r="AK318" i="23"/>
  <c r="AL318" i="23" s="1"/>
  <c r="AQ316" i="23"/>
  <c r="G325" i="19"/>
  <c r="V324" i="19"/>
  <c r="G326" i="28"/>
  <c r="W325" i="28"/>
  <c r="AP316" i="23"/>
  <c r="S319" i="28"/>
  <c r="T319" i="28" s="1"/>
  <c r="U319" i="28" s="1"/>
  <c r="N319" i="28" s="1"/>
  <c r="R319" i="19"/>
  <c r="S319" i="19" s="1"/>
  <c r="T319" i="19" s="1"/>
  <c r="M319" i="19" s="1"/>
  <c r="K163" i="19"/>
  <c r="J162" i="19"/>
  <c r="F163" i="19" s="1"/>
  <c r="AQ317" i="23" l="1"/>
  <c r="O163" i="28"/>
  <c r="P163" i="28" s="1"/>
  <c r="Q163" i="28" s="1"/>
  <c r="H163" i="28"/>
  <c r="E163" i="28" s="1"/>
  <c r="I163" i="28" s="1"/>
  <c r="AK319" i="23"/>
  <c r="AL319" i="23" s="1"/>
  <c r="AM318" i="23"/>
  <c r="AN318" i="23" s="1"/>
  <c r="AO318" i="23" s="1"/>
  <c r="H163" i="19"/>
  <c r="E163" i="19" s="1"/>
  <c r="I163" i="19" s="1"/>
  <c r="N163" i="19"/>
  <c r="O163" i="19" s="1"/>
  <c r="P163" i="19" s="1"/>
  <c r="W326" i="28"/>
  <c r="G327" i="28"/>
  <c r="V325" i="19"/>
  <c r="G326" i="19"/>
  <c r="AP317" i="23"/>
  <c r="R320" i="19"/>
  <c r="S320" i="19" s="1"/>
  <c r="T320" i="19" s="1"/>
  <c r="M320" i="19" s="1"/>
  <c r="S320" i="28"/>
  <c r="T320" i="28" s="1"/>
  <c r="U320" i="28" s="1"/>
  <c r="N320" i="28" s="1"/>
  <c r="AQ318" i="23" l="1"/>
  <c r="X163" i="28"/>
  <c r="K164" i="28"/>
  <c r="L164" i="28" s="1"/>
  <c r="Y163" i="28"/>
  <c r="AB163" i="28"/>
  <c r="J163" i="28"/>
  <c r="F164" i="28" s="1"/>
  <c r="AA163" i="28"/>
  <c r="AK320" i="23"/>
  <c r="AL320" i="23" s="1"/>
  <c r="AM319" i="23"/>
  <c r="AN319" i="23" s="1"/>
  <c r="AQ319" i="23" s="1"/>
  <c r="V326" i="19"/>
  <c r="G327" i="19"/>
  <c r="W327" i="28"/>
  <c r="G328" i="28"/>
  <c r="AP318" i="23"/>
  <c r="R321" i="19"/>
  <c r="S321" i="19" s="1"/>
  <c r="T321" i="19" s="1"/>
  <c r="M321" i="19" s="1"/>
  <c r="S321" i="28"/>
  <c r="T321" i="28" s="1"/>
  <c r="U321" i="28" s="1"/>
  <c r="N321" i="28" s="1"/>
  <c r="K164" i="19"/>
  <c r="J163" i="19"/>
  <c r="F164" i="19" s="1"/>
  <c r="H164" i="28" l="1"/>
  <c r="E164" i="28" s="1"/>
  <c r="I164" i="28" s="1"/>
  <c r="O164" i="28"/>
  <c r="P164" i="28" s="1"/>
  <c r="Q164" i="28" s="1"/>
  <c r="AM320" i="23"/>
  <c r="AN320" i="23" s="1"/>
  <c r="AK321" i="23"/>
  <c r="AL321" i="23" s="1"/>
  <c r="H164" i="19"/>
  <c r="E164" i="19" s="1"/>
  <c r="I164" i="19" s="1"/>
  <c r="N164" i="19"/>
  <c r="O164" i="19" s="1"/>
  <c r="P164" i="19" s="1"/>
  <c r="R322" i="19"/>
  <c r="S322" i="19" s="1"/>
  <c r="T322" i="19" s="1"/>
  <c r="M322" i="19" s="1"/>
  <c r="S322" i="28"/>
  <c r="T322" i="28" s="1"/>
  <c r="U322" i="28" s="1"/>
  <c r="N322" i="28" s="1"/>
  <c r="AP319" i="23"/>
  <c r="W328" i="28"/>
  <c r="G329" i="28"/>
  <c r="G328" i="19"/>
  <c r="V327" i="19"/>
  <c r="AO319" i="23"/>
  <c r="AO320" i="23" l="1"/>
  <c r="Y164" i="28"/>
  <c r="AB164" i="28"/>
  <c r="AA164" i="28"/>
  <c r="K165" i="28"/>
  <c r="L165" i="28" s="1"/>
  <c r="J164" i="28"/>
  <c r="F165" i="28" s="1"/>
  <c r="X164" i="28"/>
  <c r="AK322" i="23"/>
  <c r="AL322" i="23" s="1"/>
  <c r="AM321" i="23"/>
  <c r="AN321" i="23" s="1"/>
  <c r="K165" i="19"/>
  <c r="J164" i="19"/>
  <c r="F165" i="19" s="1"/>
  <c r="W329" i="28"/>
  <c r="G330" i="28"/>
  <c r="V328" i="19"/>
  <c r="G329" i="19"/>
  <c r="R323" i="19"/>
  <c r="S323" i="19" s="1"/>
  <c r="T323" i="19" s="1"/>
  <c r="M323" i="19" s="1"/>
  <c r="S323" i="28"/>
  <c r="T323" i="28" s="1"/>
  <c r="U323" i="28" s="1"/>
  <c r="N323" i="28" s="1"/>
  <c r="AP320" i="23"/>
  <c r="AQ320" i="23"/>
  <c r="AQ321" i="23" l="1"/>
  <c r="O165" i="28"/>
  <c r="P165" i="28" s="1"/>
  <c r="Q165" i="28" s="1"/>
  <c r="H165" i="28"/>
  <c r="E165" i="28" s="1"/>
  <c r="I165" i="28" s="1"/>
  <c r="AK323" i="23"/>
  <c r="AL323" i="23" s="1"/>
  <c r="AM322" i="23"/>
  <c r="AN322" i="23" s="1"/>
  <c r="AQ322" i="23" s="1"/>
  <c r="G331" i="28"/>
  <c r="W330" i="28"/>
  <c r="H165" i="19"/>
  <c r="E165" i="19" s="1"/>
  <c r="I165" i="19" s="1"/>
  <c r="N165" i="19"/>
  <c r="O165" i="19" s="1"/>
  <c r="P165" i="19" s="1"/>
  <c r="AP321" i="23"/>
  <c r="R324" i="19"/>
  <c r="S324" i="19" s="1"/>
  <c r="T324" i="19" s="1"/>
  <c r="M324" i="19" s="1"/>
  <c r="S324" i="28"/>
  <c r="T324" i="28" s="1"/>
  <c r="U324" i="28" s="1"/>
  <c r="N324" i="28" s="1"/>
  <c r="G330" i="19"/>
  <c r="V329" i="19"/>
  <c r="AO321" i="23"/>
  <c r="AO322" i="23" l="1"/>
  <c r="J165" i="28"/>
  <c r="AA165" i="28"/>
  <c r="X165" i="28"/>
  <c r="K166" i="28"/>
  <c r="L166" i="28" s="1"/>
  <c r="Y165" i="28"/>
  <c r="AM323" i="23"/>
  <c r="AN323" i="23" s="1"/>
  <c r="AK324" i="23"/>
  <c r="AL324" i="23" s="1"/>
  <c r="R325" i="19"/>
  <c r="S325" i="19" s="1"/>
  <c r="T325" i="19" s="1"/>
  <c r="M325" i="19" s="1"/>
  <c r="S325" i="28"/>
  <c r="T325" i="28" s="1"/>
  <c r="U325" i="28" s="1"/>
  <c r="N325" i="28" s="1"/>
  <c r="AP322" i="23"/>
  <c r="J165" i="19"/>
  <c r="F166" i="19" s="1"/>
  <c r="K166" i="19"/>
  <c r="V330" i="19"/>
  <c r="G331" i="19"/>
  <c r="G332" i="28"/>
  <c r="W331" i="28"/>
  <c r="H166" i="28" l="1"/>
  <c r="E166" i="28" s="1"/>
  <c r="I166" i="28" s="1"/>
  <c r="O166" i="28"/>
  <c r="P166" i="28" s="1"/>
  <c r="Q166" i="28" s="1"/>
  <c r="AB165" i="28"/>
  <c r="F166" i="28"/>
  <c r="AM324" i="23"/>
  <c r="AN324" i="23" s="1"/>
  <c r="AK325" i="23"/>
  <c r="AL325" i="23" s="1"/>
  <c r="S326" i="28"/>
  <c r="T326" i="28" s="1"/>
  <c r="U326" i="28" s="1"/>
  <c r="N326" i="28" s="1"/>
  <c r="R326" i="19"/>
  <c r="S326" i="19" s="1"/>
  <c r="T326" i="19" s="1"/>
  <c r="M326" i="19" s="1"/>
  <c r="AP323" i="23"/>
  <c r="N166" i="19"/>
  <c r="O166" i="19" s="1"/>
  <c r="P166" i="19" s="1"/>
  <c r="H166" i="19"/>
  <c r="E166" i="19" s="1"/>
  <c r="I166" i="19" s="1"/>
  <c r="W332" i="28"/>
  <c r="G333" i="28"/>
  <c r="G332" i="19"/>
  <c r="V331" i="19"/>
  <c r="AO323" i="23"/>
  <c r="AQ323" i="23"/>
  <c r="AQ324" i="23" l="1"/>
  <c r="AO324" i="23"/>
  <c r="K167" i="28"/>
  <c r="L167" i="28" s="1"/>
  <c r="AA166" i="28"/>
  <c r="X166" i="28"/>
  <c r="Y166" i="28"/>
  <c r="J166" i="28"/>
  <c r="AM325" i="23"/>
  <c r="AN325" i="23" s="1"/>
  <c r="AK326" i="23"/>
  <c r="AL326" i="23" s="1"/>
  <c r="W333" i="28"/>
  <c r="G334" i="28"/>
  <c r="J166" i="19"/>
  <c r="F167" i="19" s="1"/>
  <c r="K167" i="19"/>
  <c r="G333" i="19"/>
  <c r="V332" i="19"/>
  <c r="AP324" i="23"/>
  <c r="S327" i="28"/>
  <c r="T327" i="28" s="1"/>
  <c r="U327" i="28" s="1"/>
  <c r="N327" i="28" s="1"/>
  <c r="R327" i="19"/>
  <c r="S327" i="19" s="1"/>
  <c r="T327" i="19" s="1"/>
  <c r="M327" i="19" s="1"/>
  <c r="AO325" i="23" l="1"/>
  <c r="AB166" i="28"/>
  <c r="F167" i="28"/>
  <c r="O167" i="28"/>
  <c r="P167" i="28" s="1"/>
  <c r="Q167" i="28" s="1"/>
  <c r="H167" i="28"/>
  <c r="E167" i="28" s="1"/>
  <c r="I167" i="28" s="1"/>
  <c r="AM326" i="23"/>
  <c r="AN326" i="23" s="1"/>
  <c r="AO326" i="23" s="1"/>
  <c r="AK327" i="23"/>
  <c r="AL327" i="23" s="1"/>
  <c r="V333" i="19"/>
  <c r="G334" i="19"/>
  <c r="W334" i="28"/>
  <c r="G335" i="28"/>
  <c r="AP325" i="23"/>
  <c r="R328" i="19"/>
  <c r="S328" i="19" s="1"/>
  <c r="T328" i="19" s="1"/>
  <c r="M328" i="19" s="1"/>
  <c r="S328" i="28"/>
  <c r="T328" i="28" s="1"/>
  <c r="U328" i="28" s="1"/>
  <c r="N328" i="28" s="1"/>
  <c r="N167" i="19"/>
  <c r="O167" i="19" s="1"/>
  <c r="P167" i="19" s="1"/>
  <c r="H167" i="19"/>
  <c r="E167" i="19" s="1"/>
  <c r="I167" i="19" s="1"/>
  <c r="AQ325" i="23"/>
  <c r="AQ326" i="23" s="1"/>
  <c r="Y167" i="28" l="1"/>
  <c r="K168" i="28"/>
  <c r="L168" i="28" s="1"/>
  <c r="J167" i="28"/>
  <c r="AB167" i="28" s="1"/>
  <c r="AA167" i="28"/>
  <c r="X167" i="28"/>
  <c r="AK328" i="23"/>
  <c r="AL328" i="23" s="1"/>
  <c r="AM327" i="23"/>
  <c r="AN327" i="23" s="1"/>
  <c r="AQ327" i="23" s="1"/>
  <c r="J167" i="19"/>
  <c r="K168" i="19"/>
  <c r="V334" i="19"/>
  <c r="G335" i="19"/>
  <c r="G336" i="28"/>
  <c r="W335" i="28"/>
  <c r="R329" i="19"/>
  <c r="S329" i="19" s="1"/>
  <c r="T329" i="19" s="1"/>
  <c r="M329" i="19" s="1"/>
  <c r="AP326" i="23"/>
  <c r="S329" i="28"/>
  <c r="T329" i="28" s="1"/>
  <c r="U329" i="28" s="1"/>
  <c r="N329" i="28" s="1"/>
  <c r="H168" i="28" l="1"/>
  <c r="E168" i="28" s="1"/>
  <c r="I168" i="28" s="1"/>
  <c r="O168" i="28"/>
  <c r="P168" i="28" s="1"/>
  <c r="Q168" i="28" s="1"/>
  <c r="AK329" i="23"/>
  <c r="AL329" i="23" s="1"/>
  <c r="AM328" i="23"/>
  <c r="AN328" i="23" s="1"/>
  <c r="W336" i="28"/>
  <c r="G337" i="28"/>
  <c r="S330" i="28"/>
  <c r="T330" i="28" s="1"/>
  <c r="U330" i="28" s="1"/>
  <c r="N330" i="28" s="1"/>
  <c r="R330" i="19"/>
  <c r="S330" i="19" s="1"/>
  <c r="T330" i="19" s="1"/>
  <c r="M330" i="19" s="1"/>
  <c r="AP327" i="23"/>
  <c r="AO327" i="23"/>
  <c r="G336" i="19"/>
  <c r="V335" i="19"/>
  <c r="N168" i="19"/>
  <c r="O168" i="19" s="1"/>
  <c r="P168" i="19" s="1"/>
  <c r="H168" i="19"/>
  <c r="E168" i="19" s="1"/>
  <c r="I168" i="19" s="1"/>
  <c r="F168" i="28" l="1"/>
  <c r="J168" i="28" s="1"/>
  <c r="AB168" i="28" s="1"/>
  <c r="AA168" i="28"/>
  <c r="Y168" i="28"/>
  <c r="K169" i="28"/>
  <c r="L169" i="28" s="1"/>
  <c r="X168" i="28"/>
  <c r="AK330" i="23"/>
  <c r="AL330" i="23" s="1"/>
  <c r="AM329" i="23"/>
  <c r="AN329" i="23" s="1"/>
  <c r="R331" i="19"/>
  <c r="S331" i="19" s="1"/>
  <c r="T331" i="19" s="1"/>
  <c r="M331" i="19" s="1"/>
  <c r="S331" i="28"/>
  <c r="T331" i="28" s="1"/>
  <c r="U331" i="28" s="1"/>
  <c r="N331" i="28" s="1"/>
  <c r="AP328" i="23"/>
  <c r="V336" i="19"/>
  <c r="G337" i="19"/>
  <c r="G338" i="28"/>
  <c r="W337" i="28"/>
  <c r="K169" i="19"/>
  <c r="AO328" i="23"/>
  <c r="AQ328" i="23"/>
  <c r="F168" i="19"/>
  <c r="J168" i="19" s="1"/>
  <c r="AO329" i="23" l="1"/>
  <c r="AQ329" i="23"/>
  <c r="O169" i="28"/>
  <c r="P169" i="28" s="1"/>
  <c r="Q169" i="28" s="1"/>
  <c r="H169" i="28"/>
  <c r="E169" i="28" s="1"/>
  <c r="I169" i="28" s="1"/>
  <c r="F169" i="28" s="1"/>
  <c r="J169" i="28" s="1"/>
  <c r="AB169" i="28" s="1"/>
  <c r="AK331" i="23"/>
  <c r="AL331" i="23" s="1"/>
  <c r="AM330" i="23"/>
  <c r="AN330" i="23" s="1"/>
  <c r="G339" i="28"/>
  <c r="W338" i="28"/>
  <c r="AP329" i="23"/>
  <c r="R332" i="19"/>
  <c r="S332" i="19" s="1"/>
  <c r="T332" i="19" s="1"/>
  <c r="M332" i="19" s="1"/>
  <c r="S332" i="28"/>
  <c r="T332" i="28" s="1"/>
  <c r="U332" i="28" s="1"/>
  <c r="N332" i="28" s="1"/>
  <c r="G338" i="19"/>
  <c r="V337" i="19"/>
  <c r="N169" i="19"/>
  <c r="O169" i="19" s="1"/>
  <c r="P169" i="19" s="1"/>
  <c r="H169" i="19"/>
  <c r="E169" i="19" s="1"/>
  <c r="I169" i="19" s="1"/>
  <c r="AA169" i="28" l="1"/>
  <c r="Y169" i="28"/>
  <c r="X169" i="28"/>
  <c r="K170" i="28"/>
  <c r="L170" i="28" s="1"/>
  <c r="AK332" i="23"/>
  <c r="AL332" i="23" s="1"/>
  <c r="AM331" i="23"/>
  <c r="AN331" i="23" s="1"/>
  <c r="R333" i="19"/>
  <c r="S333" i="19" s="1"/>
  <c r="T333" i="19" s="1"/>
  <c r="M333" i="19" s="1"/>
  <c r="S333" i="28"/>
  <c r="T333" i="28" s="1"/>
  <c r="U333" i="28" s="1"/>
  <c r="N333" i="28" s="1"/>
  <c r="AP330" i="23"/>
  <c r="W339" i="28"/>
  <c r="G340" i="28"/>
  <c r="K170" i="19"/>
  <c r="AO330" i="23"/>
  <c r="V338" i="19"/>
  <c r="G339" i="19"/>
  <c r="AQ330" i="23"/>
  <c r="F169" i="19"/>
  <c r="J169" i="19" s="1"/>
  <c r="AQ331" i="23" l="1"/>
  <c r="AO331" i="23"/>
  <c r="O170" i="28"/>
  <c r="P170" i="28" s="1"/>
  <c r="Q170" i="28" s="1"/>
  <c r="H170" i="28"/>
  <c r="E170" i="28" s="1"/>
  <c r="I170" i="28" s="1"/>
  <c r="AK333" i="23"/>
  <c r="AL333" i="23" s="1"/>
  <c r="AM332" i="23"/>
  <c r="AN332" i="23" s="1"/>
  <c r="W340" i="28"/>
  <c r="G341" i="28"/>
  <c r="R334" i="19"/>
  <c r="S334" i="19" s="1"/>
  <c r="T334" i="19" s="1"/>
  <c r="M334" i="19" s="1"/>
  <c r="S334" i="28"/>
  <c r="T334" i="28" s="1"/>
  <c r="U334" i="28" s="1"/>
  <c r="N334" i="28" s="1"/>
  <c r="AP331" i="23"/>
  <c r="G340" i="19"/>
  <c r="V339" i="19"/>
  <c r="N170" i="19"/>
  <c r="O170" i="19" s="1"/>
  <c r="P170" i="19" s="1"/>
  <c r="H170" i="19"/>
  <c r="E170" i="19" s="1"/>
  <c r="I170" i="19" s="1"/>
  <c r="Y170" i="28" l="1"/>
  <c r="X170" i="28"/>
  <c r="K171" i="28"/>
  <c r="L171" i="28" s="1"/>
  <c r="AA170" i="28"/>
  <c r="F170" i="28"/>
  <c r="J170" i="28" s="1"/>
  <c r="AB170" i="28" s="1"/>
  <c r="AM333" i="23"/>
  <c r="AN333" i="23" s="1"/>
  <c r="AK334" i="23"/>
  <c r="AL334" i="23" s="1"/>
  <c r="AP332" i="23"/>
  <c r="S335" i="28"/>
  <c r="T335" i="28" s="1"/>
  <c r="U335" i="28" s="1"/>
  <c r="N335" i="28" s="1"/>
  <c r="R335" i="19"/>
  <c r="S335" i="19" s="1"/>
  <c r="T335" i="19" s="1"/>
  <c r="M335" i="19" s="1"/>
  <c r="W341" i="28"/>
  <c r="G342" i="28"/>
  <c r="V340" i="19"/>
  <c r="G341" i="19"/>
  <c r="AO332" i="23"/>
  <c r="K171" i="19"/>
  <c r="AQ332" i="23"/>
  <c r="F170" i="19"/>
  <c r="J170" i="19" s="1"/>
  <c r="AQ333" i="23" l="1"/>
  <c r="H171" i="28"/>
  <c r="E171" i="28" s="1"/>
  <c r="I171" i="28" s="1"/>
  <c r="O171" i="28"/>
  <c r="P171" i="28" s="1"/>
  <c r="Q171" i="28" s="1"/>
  <c r="AK335" i="23"/>
  <c r="AL335" i="23" s="1"/>
  <c r="AM334" i="23"/>
  <c r="AN334" i="23" s="1"/>
  <c r="AO333" i="23"/>
  <c r="W342" i="28"/>
  <c r="G343" i="28"/>
  <c r="V341" i="19"/>
  <c r="G342" i="19"/>
  <c r="R336" i="19"/>
  <c r="S336" i="19" s="1"/>
  <c r="T336" i="19" s="1"/>
  <c r="M336" i="19" s="1"/>
  <c r="S336" i="28"/>
  <c r="T336" i="28" s="1"/>
  <c r="U336" i="28" s="1"/>
  <c r="N336" i="28" s="1"/>
  <c r="AP333" i="23"/>
  <c r="H171" i="19"/>
  <c r="E171" i="19" s="1"/>
  <c r="I171" i="19" s="1"/>
  <c r="N171" i="19"/>
  <c r="O171" i="19" s="1"/>
  <c r="P171" i="19" s="1"/>
  <c r="F171" i="28" l="1"/>
  <c r="J171" i="28" s="1"/>
  <c r="AB171" i="28" s="1"/>
  <c r="AA171" i="28"/>
  <c r="X171" i="28"/>
  <c r="Y171" i="28"/>
  <c r="K172" i="28"/>
  <c r="L172" i="28" s="1"/>
  <c r="AM335" i="23"/>
  <c r="AN335" i="23" s="1"/>
  <c r="AK336" i="23"/>
  <c r="AL336" i="23" s="1"/>
  <c r="K172" i="19"/>
  <c r="W343" i="28"/>
  <c r="G344" i="28"/>
  <c r="F171" i="19"/>
  <c r="J171" i="19" s="1"/>
  <c r="S337" i="28"/>
  <c r="T337" i="28" s="1"/>
  <c r="U337" i="28" s="1"/>
  <c r="N337" i="28" s="1"/>
  <c r="R337" i="19"/>
  <c r="S337" i="19" s="1"/>
  <c r="T337" i="19" s="1"/>
  <c r="M337" i="19" s="1"/>
  <c r="AP334" i="23"/>
  <c r="G343" i="19"/>
  <c r="V342" i="19"/>
  <c r="AO334" i="23"/>
  <c r="AQ334" i="23"/>
  <c r="AO335" i="23" l="1"/>
  <c r="AQ335" i="23"/>
  <c r="H172" i="28"/>
  <c r="E172" i="28" s="1"/>
  <c r="I172" i="28" s="1"/>
  <c r="O172" i="28"/>
  <c r="P172" i="28" s="1"/>
  <c r="Q172" i="28" s="1"/>
  <c r="AM336" i="23"/>
  <c r="AN336" i="23" s="1"/>
  <c r="AK337" i="23"/>
  <c r="AL337" i="23" s="1"/>
  <c r="N172" i="19"/>
  <c r="O172" i="19" s="1"/>
  <c r="P172" i="19" s="1"/>
  <c r="H172" i="19"/>
  <c r="E172" i="19" s="1"/>
  <c r="I172" i="19" s="1"/>
  <c r="F172" i="19" s="1"/>
  <c r="J172" i="19" s="1"/>
  <c r="W344" i="28"/>
  <c r="G345" i="28"/>
  <c r="V343" i="19"/>
  <c r="G344" i="19"/>
  <c r="R338" i="19"/>
  <c r="S338" i="19" s="1"/>
  <c r="T338" i="19" s="1"/>
  <c r="M338" i="19" s="1"/>
  <c r="S338" i="28"/>
  <c r="T338" i="28" s="1"/>
  <c r="U338" i="28" s="1"/>
  <c r="N338" i="28" s="1"/>
  <c r="AP335" i="23"/>
  <c r="AQ336" i="23" l="1"/>
  <c r="Y172" i="28"/>
  <c r="X172" i="28"/>
  <c r="AA172" i="28"/>
  <c r="K173" i="28"/>
  <c r="L173" i="28" s="1"/>
  <c r="F172" i="28"/>
  <c r="J172" i="28" s="1"/>
  <c r="AB172" i="28" s="1"/>
  <c r="AK338" i="23"/>
  <c r="AL338" i="23" s="1"/>
  <c r="AM337" i="23"/>
  <c r="AN337" i="23" s="1"/>
  <c r="AQ337" i="23" s="1"/>
  <c r="K173" i="19"/>
  <c r="AP336" i="23"/>
  <c r="S339" i="28"/>
  <c r="T339" i="28" s="1"/>
  <c r="U339" i="28" s="1"/>
  <c r="N339" i="28" s="1"/>
  <c r="R339" i="19"/>
  <c r="S339" i="19" s="1"/>
  <c r="T339" i="19" s="1"/>
  <c r="M339" i="19" s="1"/>
  <c r="W345" i="28"/>
  <c r="G346" i="28"/>
  <c r="G345" i="19"/>
  <c r="V344" i="19"/>
  <c r="AO336" i="23"/>
  <c r="AO337" i="23" l="1"/>
  <c r="O173" i="28"/>
  <c r="P173" i="28" s="1"/>
  <c r="Q173" i="28" s="1"/>
  <c r="H173" i="28"/>
  <c r="E173" i="28" s="1"/>
  <c r="I173" i="28" s="1"/>
  <c r="AK339" i="23"/>
  <c r="AL339" i="23" s="1"/>
  <c r="AM338" i="23"/>
  <c r="AN338" i="23" s="1"/>
  <c r="AQ338" i="23" s="1"/>
  <c r="N173" i="19"/>
  <c r="O173" i="19" s="1"/>
  <c r="P173" i="19" s="1"/>
  <c r="H173" i="19"/>
  <c r="E173" i="19" s="1"/>
  <c r="I173" i="19" s="1"/>
  <c r="V345" i="19"/>
  <c r="G346" i="19"/>
  <c r="R340" i="19"/>
  <c r="S340" i="19" s="1"/>
  <c r="T340" i="19" s="1"/>
  <c r="M340" i="19" s="1"/>
  <c r="AP337" i="23"/>
  <c r="S340" i="28"/>
  <c r="T340" i="28" s="1"/>
  <c r="U340" i="28" s="1"/>
  <c r="N340" i="28" s="1"/>
  <c r="W346" i="28"/>
  <c r="G347" i="28"/>
  <c r="AO338" i="23"/>
  <c r="Y173" i="28" l="1"/>
  <c r="K174" i="28"/>
  <c r="L174" i="28" s="1"/>
  <c r="F173" i="28"/>
  <c r="J173" i="28" s="1"/>
  <c r="AB173" i="28" s="1"/>
  <c r="AA173" i="28"/>
  <c r="X173" i="28"/>
  <c r="AK340" i="23"/>
  <c r="AL340" i="23" s="1"/>
  <c r="AM339" i="23"/>
  <c r="AN339" i="23" s="1"/>
  <c r="AO339" i="23" s="1"/>
  <c r="V346" i="19"/>
  <c r="G347" i="19"/>
  <c r="R341" i="19"/>
  <c r="S341" i="19" s="1"/>
  <c r="T341" i="19" s="1"/>
  <c r="M341" i="19" s="1"/>
  <c r="S341" i="28"/>
  <c r="T341" i="28" s="1"/>
  <c r="U341" i="28" s="1"/>
  <c r="N341" i="28" s="1"/>
  <c r="AP338" i="23"/>
  <c r="G348" i="28"/>
  <c r="W347" i="28"/>
  <c r="K174" i="19"/>
  <c r="F173" i="19"/>
  <c r="J173" i="19" s="1"/>
  <c r="AQ339" i="23" l="1"/>
  <c r="O174" i="28"/>
  <c r="P174" i="28" s="1"/>
  <c r="Q174" i="28" s="1"/>
  <c r="H174" i="28"/>
  <c r="E174" i="28" s="1"/>
  <c r="I174" i="28" s="1"/>
  <c r="F174" i="28" s="1"/>
  <c r="J174" i="28" s="1"/>
  <c r="AM340" i="23"/>
  <c r="AN340" i="23" s="1"/>
  <c r="AQ340" i="23" s="1"/>
  <c r="AK341" i="23"/>
  <c r="AL341" i="23" s="1"/>
  <c r="H174" i="19"/>
  <c r="E174" i="19" s="1"/>
  <c r="I174" i="19" s="1"/>
  <c r="N174" i="19"/>
  <c r="O174" i="19" s="1"/>
  <c r="P174" i="19" s="1"/>
  <c r="R342" i="19"/>
  <c r="S342" i="19" s="1"/>
  <c r="T342" i="19" s="1"/>
  <c r="M342" i="19" s="1"/>
  <c r="AP339" i="23"/>
  <c r="S342" i="28"/>
  <c r="T342" i="28" s="1"/>
  <c r="U342" i="28" s="1"/>
  <c r="N342" i="28" s="1"/>
  <c r="V347" i="19"/>
  <c r="G348" i="19"/>
  <c r="G349" i="28"/>
  <c r="W348" i="28"/>
  <c r="AO340" i="23" l="1"/>
  <c r="AA174" i="28"/>
  <c r="K175" i="28"/>
  <c r="L175" i="28" s="1"/>
  <c r="X174" i="28"/>
  <c r="Y174" i="28"/>
  <c r="AB174" i="28"/>
  <c r="AK342" i="23"/>
  <c r="AL342" i="23" s="1"/>
  <c r="AM341" i="23"/>
  <c r="AN341" i="23" s="1"/>
  <c r="AQ341" i="23" s="1"/>
  <c r="G349" i="19"/>
  <c r="V348" i="19"/>
  <c r="G350" i="28"/>
  <c r="W349" i="28"/>
  <c r="S343" i="28"/>
  <c r="T343" i="28" s="1"/>
  <c r="U343" i="28" s="1"/>
  <c r="N343" i="28" s="1"/>
  <c r="AP340" i="23"/>
  <c r="R343" i="19"/>
  <c r="S343" i="19" s="1"/>
  <c r="T343" i="19" s="1"/>
  <c r="M343" i="19" s="1"/>
  <c r="K175" i="19"/>
  <c r="F174" i="19"/>
  <c r="J174" i="19" s="1"/>
  <c r="O175" i="28" l="1"/>
  <c r="P175" i="28" s="1"/>
  <c r="Q175" i="28" s="1"/>
  <c r="H175" i="28"/>
  <c r="E175" i="28" s="1"/>
  <c r="I175" i="28" s="1"/>
  <c r="AK343" i="23"/>
  <c r="AL343" i="23" s="1"/>
  <c r="AM342" i="23"/>
  <c r="AN342" i="23" s="1"/>
  <c r="AQ342" i="23" s="1"/>
  <c r="AO341" i="23"/>
  <c r="V349" i="19"/>
  <c r="G350" i="19"/>
  <c r="S344" i="28"/>
  <c r="T344" i="28" s="1"/>
  <c r="U344" i="28" s="1"/>
  <c r="N344" i="28" s="1"/>
  <c r="R344" i="19"/>
  <c r="S344" i="19" s="1"/>
  <c r="T344" i="19" s="1"/>
  <c r="M344" i="19" s="1"/>
  <c r="AP341" i="23"/>
  <c r="N175" i="19"/>
  <c r="O175" i="19" s="1"/>
  <c r="P175" i="19" s="1"/>
  <c r="H175" i="19"/>
  <c r="E175" i="19" s="1"/>
  <c r="I175" i="19" s="1"/>
  <c r="W350" i="28"/>
  <c r="G351" i="28"/>
  <c r="X175" i="28" l="1"/>
  <c r="F175" i="28"/>
  <c r="J175" i="28" s="1"/>
  <c r="AA175" i="28"/>
  <c r="K176" i="28"/>
  <c r="L176" i="28" s="1"/>
  <c r="Y175" i="28"/>
  <c r="AK344" i="23"/>
  <c r="AL344" i="23" s="1"/>
  <c r="AM343" i="23"/>
  <c r="AN343" i="23" s="1"/>
  <c r="K176" i="19"/>
  <c r="W351" i="28"/>
  <c r="G352" i="28"/>
  <c r="AO342" i="23"/>
  <c r="G351" i="19"/>
  <c r="V350" i="19"/>
  <c r="S345" i="28"/>
  <c r="T345" i="28" s="1"/>
  <c r="U345" i="28" s="1"/>
  <c r="N345" i="28" s="1"/>
  <c r="R345" i="19"/>
  <c r="S345" i="19" s="1"/>
  <c r="T345" i="19" s="1"/>
  <c r="M345" i="19" s="1"/>
  <c r="AP342" i="23"/>
  <c r="F175" i="19"/>
  <c r="J175" i="19" s="1"/>
  <c r="AO343" i="23" l="1"/>
  <c r="O176" i="28"/>
  <c r="P176" i="28" s="1"/>
  <c r="Q176" i="28" s="1"/>
  <c r="H176" i="28"/>
  <c r="E176" i="28" s="1"/>
  <c r="I176" i="28" s="1"/>
  <c r="AB175" i="28"/>
  <c r="AM344" i="23"/>
  <c r="AN344" i="23" s="1"/>
  <c r="AO344" i="23" s="1"/>
  <c r="AK345" i="23"/>
  <c r="AL345" i="23" s="1"/>
  <c r="R346" i="19"/>
  <c r="S346" i="19" s="1"/>
  <c r="T346" i="19" s="1"/>
  <c r="M346" i="19" s="1"/>
  <c r="S346" i="28"/>
  <c r="T346" i="28" s="1"/>
  <c r="U346" i="28" s="1"/>
  <c r="N346" i="28" s="1"/>
  <c r="AP343" i="23"/>
  <c r="G352" i="19"/>
  <c r="V351" i="19"/>
  <c r="N176" i="19"/>
  <c r="O176" i="19" s="1"/>
  <c r="P176" i="19" s="1"/>
  <c r="H176" i="19"/>
  <c r="E176" i="19" s="1"/>
  <c r="I176" i="19" s="1"/>
  <c r="G353" i="28"/>
  <c r="W352" i="28"/>
  <c r="AQ343" i="23"/>
  <c r="K177" i="28" l="1"/>
  <c r="L177" i="28" s="1"/>
  <c r="X176" i="28"/>
  <c r="Y176" i="28"/>
  <c r="AA176" i="28"/>
  <c r="F176" i="28"/>
  <c r="J176" i="28" s="1"/>
  <c r="AB176" i="28" s="1"/>
  <c r="AK346" i="23"/>
  <c r="AL346" i="23" s="1"/>
  <c r="AM345" i="23"/>
  <c r="AN345" i="23" s="1"/>
  <c r="K177" i="19"/>
  <c r="V352" i="19"/>
  <c r="G353" i="19"/>
  <c r="F176" i="19"/>
  <c r="J176" i="19" s="1"/>
  <c r="AQ344" i="23"/>
  <c r="R347" i="19"/>
  <c r="S347" i="19" s="1"/>
  <c r="T347" i="19" s="1"/>
  <c r="M347" i="19" s="1"/>
  <c r="S347" i="28"/>
  <c r="T347" i="28" s="1"/>
  <c r="U347" i="28" s="1"/>
  <c r="N347" i="28" s="1"/>
  <c r="AP344" i="23"/>
  <c r="G354" i="28"/>
  <c r="W353" i="28"/>
  <c r="AQ345" i="23" l="1"/>
  <c r="H177" i="28"/>
  <c r="E177" i="28" s="1"/>
  <c r="I177" i="28" s="1"/>
  <c r="O177" i="28"/>
  <c r="P177" i="28" s="1"/>
  <c r="Q177" i="28" s="1"/>
  <c r="AK347" i="23"/>
  <c r="AL347" i="23" s="1"/>
  <c r="AM346" i="23"/>
  <c r="AN346" i="23" s="1"/>
  <c r="V353" i="19"/>
  <c r="G354" i="19"/>
  <c r="AP345" i="23"/>
  <c r="R348" i="19"/>
  <c r="S348" i="19" s="1"/>
  <c r="T348" i="19" s="1"/>
  <c r="M348" i="19" s="1"/>
  <c r="S348" i="28"/>
  <c r="T348" i="28" s="1"/>
  <c r="U348" i="28" s="1"/>
  <c r="N348" i="28" s="1"/>
  <c r="G355" i="28"/>
  <c r="W354" i="28"/>
  <c r="AQ346" i="23"/>
  <c r="N177" i="19"/>
  <c r="O177" i="19" s="1"/>
  <c r="P177" i="19" s="1"/>
  <c r="H177" i="19"/>
  <c r="E177" i="19" s="1"/>
  <c r="I177" i="19" s="1"/>
  <c r="AO345" i="23"/>
  <c r="AO346" i="23" l="1"/>
  <c r="Y177" i="28"/>
  <c r="AA177" i="28"/>
  <c r="K178" i="28"/>
  <c r="L178" i="28" s="1"/>
  <c r="X177" i="28"/>
  <c r="F177" i="28"/>
  <c r="J177" i="28" s="1"/>
  <c r="AB177" i="28" s="1"/>
  <c r="AK348" i="23"/>
  <c r="AL348" i="23" s="1"/>
  <c r="AM347" i="23"/>
  <c r="AN347" i="23" s="1"/>
  <c r="AO347" i="23" s="1"/>
  <c r="R349" i="19"/>
  <c r="S349" i="19" s="1"/>
  <c r="T349" i="19" s="1"/>
  <c r="M349" i="19" s="1"/>
  <c r="S349" i="28"/>
  <c r="T349" i="28" s="1"/>
  <c r="U349" i="28" s="1"/>
  <c r="N349" i="28" s="1"/>
  <c r="AP346" i="23"/>
  <c r="K178" i="19"/>
  <c r="F177" i="19"/>
  <c r="J177" i="19" s="1"/>
  <c r="W355" i="28"/>
  <c r="G356" i="28"/>
  <c r="G355" i="19"/>
  <c r="V354" i="19"/>
  <c r="AQ347" i="23" l="1"/>
  <c r="O178" i="28"/>
  <c r="P178" i="28" s="1"/>
  <c r="Q178" i="28" s="1"/>
  <c r="H178" i="28"/>
  <c r="E178" i="28" s="1"/>
  <c r="I178" i="28" s="1"/>
  <c r="AM348" i="23"/>
  <c r="AN348" i="23" s="1"/>
  <c r="AO348" i="23" s="1"/>
  <c r="AK349" i="23"/>
  <c r="AL349" i="23" s="1"/>
  <c r="V355" i="19"/>
  <c r="G356" i="19"/>
  <c r="G357" i="28"/>
  <c r="W356" i="28"/>
  <c r="H178" i="19"/>
  <c r="E178" i="19" s="1"/>
  <c r="I178" i="19" s="1"/>
  <c r="N178" i="19"/>
  <c r="O178" i="19" s="1"/>
  <c r="P178" i="19" s="1"/>
  <c r="R350" i="19"/>
  <c r="S350" i="19" s="1"/>
  <c r="T350" i="19" s="1"/>
  <c r="M350" i="19" s="1"/>
  <c r="AP347" i="23"/>
  <c r="S350" i="28"/>
  <c r="T350" i="28" s="1"/>
  <c r="U350" i="28" s="1"/>
  <c r="N350" i="28" s="1"/>
  <c r="K179" i="28" l="1"/>
  <c r="L179" i="28" s="1"/>
  <c r="AA178" i="28"/>
  <c r="Y178" i="28"/>
  <c r="X178" i="28"/>
  <c r="F178" i="28"/>
  <c r="J178" i="28" s="1"/>
  <c r="AB178" i="28" s="1"/>
  <c r="AK350" i="23"/>
  <c r="AL350" i="23" s="1"/>
  <c r="AM349" i="23"/>
  <c r="AN349" i="23" s="1"/>
  <c r="K179" i="19"/>
  <c r="G357" i="19"/>
  <c r="V356" i="19"/>
  <c r="AP348" i="23"/>
  <c r="S351" i="28"/>
  <c r="T351" i="28" s="1"/>
  <c r="U351" i="28" s="1"/>
  <c r="N351" i="28" s="1"/>
  <c r="R351" i="19"/>
  <c r="S351" i="19" s="1"/>
  <c r="T351" i="19" s="1"/>
  <c r="M351" i="19" s="1"/>
  <c r="G358" i="28"/>
  <c r="W357" i="28"/>
  <c r="AQ348" i="23"/>
  <c r="F178" i="19"/>
  <c r="J178" i="19" s="1"/>
  <c r="AQ349" i="23" l="1"/>
  <c r="H179" i="28"/>
  <c r="E179" i="28" s="1"/>
  <c r="I179" i="28" s="1"/>
  <c r="O179" i="28"/>
  <c r="P179" i="28" s="1"/>
  <c r="Q179" i="28" s="1"/>
  <c r="AK351" i="23"/>
  <c r="AL351" i="23" s="1"/>
  <c r="AM350" i="23"/>
  <c r="AN350" i="23" s="1"/>
  <c r="V357" i="19"/>
  <c r="G358" i="19"/>
  <c r="N179" i="19"/>
  <c r="O179" i="19" s="1"/>
  <c r="P179" i="19" s="1"/>
  <c r="H179" i="19"/>
  <c r="E179" i="19" s="1"/>
  <c r="I179" i="19" s="1"/>
  <c r="R352" i="19"/>
  <c r="S352" i="19" s="1"/>
  <c r="T352" i="19" s="1"/>
  <c r="M352" i="19" s="1"/>
  <c r="AP349" i="23"/>
  <c r="S352" i="28"/>
  <c r="T352" i="28" s="1"/>
  <c r="U352" i="28" s="1"/>
  <c r="N352" i="28" s="1"/>
  <c r="G359" i="28"/>
  <c r="W358" i="28"/>
  <c r="AO349" i="23"/>
  <c r="AO350" i="23" l="1"/>
  <c r="F179" i="28"/>
  <c r="J179" i="28" s="1"/>
  <c r="AB179" i="28" s="1"/>
  <c r="X179" i="28"/>
  <c r="Y179" i="28"/>
  <c r="AA179" i="28"/>
  <c r="K180" i="28"/>
  <c r="L180" i="28" s="1"/>
  <c r="AK352" i="23"/>
  <c r="AL352" i="23" s="1"/>
  <c r="AM351" i="23"/>
  <c r="AN351" i="23" s="1"/>
  <c r="S353" i="28"/>
  <c r="T353" i="28" s="1"/>
  <c r="U353" i="28" s="1"/>
  <c r="N353" i="28" s="1"/>
  <c r="R353" i="19"/>
  <c r="S353" i="19" s="1"/>
  <c r="T353" i="19" s="1"/>
  <c r="M353" i="19" s="1"/>
  <c r="AP350" i="23"/>
  <c r="W359" i="28"/>
  <c r="G360" i="28"/>
  <c r="V358" i="19"/>
  <c r="G359" i="19"/>
  <c r="K180" i="19"/>
  <c r="AQ350" i="23"/>
  <c r="F179" i="19"/>
  <c r="J179" i="19" s="1"/>
  <c r="AQ351" i="23" l="1"/>
  <c r="AO351" i="23"/>
  <c r="O180" i="28"/>
  <c r="P180" i="28" s="1"/>
  <c r="Q180" i="28" s="1"/>
  <c r="H180" i="28"/>
  <c r="E180" i="28" s="1"/>
  <c r="I180" i="28" s="1"/>
  <c r="AM352" i="23"/>
  <c r="AN352" i="23" s="1"/>
  <c r="AK353" i="23"/>
  <c r="AL353" i="23" s="1"/>
  <c r="G361" i="28"/>
  <c r="W360" i="28"/>
  <c r="H180" i="19"/>
  <c r="E180" i="19" s="1"/>
  <c r="I180" i="19" s="1"/>
  <c r="N180" i="19"/>
  <c r="O180" i="19" s="1"/>
  <c r="P180" i="19" s="1"/>
  <c r="AP351" i="23"/>
  <c r="R354" i="19"/>
  <c r="S354" i="19" s="1"/>
  <c r="T354" i="19" s="1"/>
  <c r="M354" i="19" s="1"/>
  <c r="S354" i="28"/>
  <c r="T354" i="28" s="1"/>
  <c r="U354" i="28" s="1"/>
  <c r="N354" i="28" s="1"/>
  <c r="G360" i="19"/>
  <c r="V359" i="19"/>
  <c r="AO352" i="23" l="1"/>
  <c r="AA180" i="28"/>
  <c r="K181" i="28"/>
  <c r="L181" i="28" s="1"/>
  <c r="X180" i="28"/>
  <c r="Y180" i="28"/>
  <c r="F180" i="28"/>
  <c r="J180" i="28" s="1"/>
  <c r="AB180" i="28" s="1"/>
  <c r="AK354" i="23"/>
  <c r="AL354" i="23" s="1"/>
  <c r="AM353" i="23"/>
  <c r="AN353" i="23" s="1"/>
  <c r="V360" i="19"/>
  <c r="G361" i="19"/>
  <c r="W361" i="28"/>
  <c r="G362" i="28"/>
  <c r="K181" i="19"/>
  <c r="AQ352" i="23"/>
  <c r="F180" i="19"/>
  <c r="J180" i="19" s="1"/>
  <c r="R355" i="19"/>
  <c r="S355" i="19" s="1"/>
  <c r="T355" i="19" s="1"/>
  <c r="M355" i="19" s="1"/>
  <c r="S355" i="28"/>
  <c r="T355" i="28" s="1"/>
  <c r="U355" i="28" s="1"/>
  <c r="N355" i="28" s="1"/>
  <c r="AP352" i="23"/>
  <c r="AQ353" i="23" l="1"/>
  <c r="O181" i="28"/>
  <c r="P181" i="28" s="1"/>
  <c r="Q181" i="28" s="1"/>
  <c r="H181" i="28"/>
  <c r="E181" i="28" s="1"/>
  <c r="I181" i="28" s="1"/>
  <c r="AM354" i="23"/>
  <c r="AN354" i="23" s="1"/>
  <c r="AK355" i="23"/>
  <c r="AL355" i="23" s="1"/>
  <c r="AP353" i="23"/>
  <c r="R356" i="19"/>
  <c r="S356" i="19" s="1"/>
  <c r="T356" i="19" s="1"/>
  <c r="M356" i="19" s="1"/>
  <c r="S356" i="28"/>
  <c r="T356" i="28" s="1"/>
  <c r="U356" i="28" s="1"/>
  <c r="N356" i="28" s="1"/>
  <c r="V361" i="19"/>
  <c r="G362" i="19"/>
  <c r="H181" i="19"/>
  <c r="E181" i="19" s="1"/>
  <c r="I181" i="19" s="1"/>
  <c r="F181" i="19" s="1"/>
  <c r="J181" i="19" s="1"/>
  <c r="N181" i="19"/>
  <c r="O181" i="19" s="1"/>
  <c r="P181" i="19" s="1"/>
  <c r="W362" i="28"/>
  <c r="G363" i="28"/>
  <c r="AO353" i="23"/>
  <c r="X181" i="28" l="1"/>
  <c r="Y181" i="28"/>
  <c r="F181" i="28"/>
  <c r="J181" i="28" s="1"/>
  <c r="AB181" i="28" s="1"/>
  <c r="K182" i="28"/>
  <c r="L182" i="28" s="1"/>
  <c r="AA181" i="28"/>
  <c r="AM355" i="23"/>
  <c r="AN355" i="23" s="1"/>
  <c r="AK356" i="23"/>
  <c r="AL356" i="23" s="1"/>
  <c r="R357" i="19"/>
  <c r="S357" i="19" s="1"/>
  <c r="T357" i="19" s="1"/>
  <c r="M357" i="19" s="1"/>
  <c r="S357" i="28"/>
  <c r="T357" i="28" s="1"/>
  <c r="U357" i="28" s="1"/>
  <c r="N357" i="28" s="1"/>
  <c r="AP354" i="23"/>
  <c r="V362" i="19"/>
  <c r="G363" i="19"/>
  <c r="AO354" i="23"/>
  <c r="W363" i="28"/>
  <c r="G364" i="28"/>
  <c r="AQ354" i="23"/>
  <c r="K182" i="19"/>
  <c r="AQ355" i="23" l="1"/>
  <c r="AO355" i="23"/>
  <c r="H182" i="28"/>
  <c r="E182" i="28" s="1"/>
  <c r="I182" i="28" s="1"/>
  <c r="F182" i="28" s="1"/>
  <c r="J182" i="28" s="1"/>
  <c r="AB182" i="28" s="1"/>
  <c r="O182" i="28"/>
  <c r="P182" i="28" s="1"/>
  <c r="Q182" i="28" s="1"/>
  <c r="AK357" i="23"/>
  <c r="AL357" i="23" s="1"/>
  <c r="AM356" i="23"/>
  <c r="AN356" i="23" s="1"/>
  <c r="AQ356" i="23" s="1"/>
  <c r="H182" i="19"/>
  <c r="E182" i="19" s="1"/>
  <c r="I182" i="19" s="1"/>
  <c r="N182" i="19"/>
  <c r="O182" i="19" s="1"/>
  <c r="P182" i="19" s="1"/>
  <c r="AP355" i="23"/>
  <c r="R358" i="19"/>
  <c r="S358" i="19" s="1"/>
  <c r="T358" i="19" s="1"/>
  <c r="M358" i="19" s="1"/>
  <c r="S358" i="28"/>
  <c r="T358" i="28" s="1"/>
  <c r="U358" i="28" s="1"/>
  <c r="N358" i="28" s="1"/>
  <c r="W364" i="28"/>
  <c r="G365" i="28"/>
  <c r="G364" i="19"/>
  <c r="V363" i="19"/>
  <c r="X182" i="28" l="1"/>
  <c r="K183" i="28"/>
  <c r="L183" i="28" s="1"/>
  <c r="AA182" i="28"/>
  <c r="Y182" i="28"/>
  <c r="AK358" i="23"/>
  <c r="AL358" i="23" s="1"/>
  <c r="AM357" i="23"/>
  <c r="AN357" i="23" s="1"/>
  <c r="AQ357" i="23" s="1"/>
  <c r="K183" i="19"/>
  <c r="F182" i="19"/>
  <c r="J182" i="19" s="1"/>
  <c r="AP356" i="23"/>
  <c r="S359" i="28"/>
  <c r="T359" i="28" s="1"/>
  <c r="U359" i="28" s="1"/>
  <c r="N359" i="28" s="1"/>
  <c r="R359" i="19"/>
  <c r="S359" i="19" s="1"/>
  <c r="T359" i="19" s="1"/>
  <c r="M359" i="19" s="1"/>
  <c r="G366" i="28"/>
  <c r="W365" i="28"/>
  <c r="AO356" i="23"/>
  <c r="G365" i="19"/>
  <c r="V364" i="19"/>
  <c r="AO357" i="23" l="1"/>
  <c r="O183" i="28"/>
  <c r="P183" i="28" s="1"/>
  <c r="Q183" i="28" s="1"/>
  <c r="H183" i="28"/>
  <c r="E183" i="28" s="1"/>
  <c r="I183" i="28" s="1"/>
  <c r="AM358" i="23"/>
  <c r="AN358" i="23" s="1"/>
  <c r="AO358" i="23" s="1"/>
  <c r="AK359" i="23"/>
  <c r="AL359" i="23" s="1"/>
  <c r="N183" i="19"/>
  <c r="O183" i="19" s="1"/>
  <c r="P183" i="19" s="1"/>
  <c r="H183" i="19"/>
  <c r="E183" i="19" s="1"/>
  <c r="I183" i="19" s="1"/>
  <c r="AP357" i="23"/>
  <c r="R360" i="19"/>
  <c r="S360" i="19" s="1"/>
  <c r="T360" i="19" s="1"/>
  <c r="M360" i="19" s="1"/>
  <c r="S360" i="28"/>
  <c r="T360" i="28" s="1"/>
  <c r="U360" i="28" s="1"/>
  <c r="N360" i="28" s="1"/>
  <c r="G367" i="28"/>
  <c r="W366" i="28"/>
  <c r="V365" i="19"/>
  <c r="G366" i="19"/>
  <c r="Y183" i="28" l="1"/>
  <c r="F183" i="28"/>
  <c r="J183" i="28" s="1"/>
  <c r="AB183" i="28" s="1"/>
  <c r="X183" i="28"/>
  <c r="K184" i="28"/>
  <c r="L184" i="28" s="1"/>
  <c r="AA183" i="28"/>
  <c r="AK360" i="23"/>
  <c r="AL360" i="23" s="1"/>
  <c r="AM359" i="23"/>
  <c r="AN359" i="23" s="1"/>
  <c r="AO359" i="23" s="1"/>
  <c r="K184" i="19"/>
  <c r="F183" i="19"/>
  <c r="J183" i="19" s="1"/>
  <c r="W367" i="28"/>
  <c r="G368" i="28"/>
  <c r="R361" i="19"/>
  <c r="S361" i="19" s="1"/>
  <c r="T361" i="19" s="1"/>
  <c r="M361" i="19" s="1"/>
  <c r="AP358" i="23"/>
  <c r="S361" i="28"/>
  <c r="T361" i="28" s="1"/>
  <c r="U361" i="28" s="1"/>
  <c r="N361" i="28" s="1"/>
  <c r="V366" i="19"/>
  <c r="G367" i="19"/>
  <c r="AQ358" i="23"/>
  <c r="AQ359" i="23" l="1"/>
  <c r="O184" i="28"/>
  <c r="P184" i="28" s="1"/>
  <c r="Q184" i="28" s="1"/>
  <c r="H184" i="28"/>
  <c r="E184" i="28" s="1"/>
  <c r="I184" i="28" s="1"/>
  <c r="AM360" i="23"/>
  <c r="AN360" i="23" s="1"/>
  <c r="AK361" i="23"/>
  <c r="AL361" i="23" s="1"/>
  <c r="G368" i="19"/>
  <c r="V367" i="19"/>
  <c r="R362" i="19"/>
  <c r="S362" i="19" s="1"/>
  <c r="T362" i="19" s="1"/>
  <c r="M362" i="19" s="1"/>
  <c r="AP359" i="23"/>
  <c r="S362" i="28"/>
  <c r="T362" i="28" s="1"/>
  <c r="U362" i="28" s="1"/>
  <c r="N362" i="28" s="1"/>
  <c r="W368" i="28"/>
  <c r="G369" i="28"/>
  <c r="N184" i="19"/>
  <c r="O184" i="19" s="1"/>
  <c r="P184" i="19" s="1"/>
  <c r="H184" i="19"/>
  <c r="E184" i="19" s="1"/>
  <c r="I184" i="19" s="1"/>
  <c r="Y184" i="28" l="1"/>
  <c r="K185" i="28"/>
  <c r="L185" i="28" s="1"/>
  <c r="X184" i="28"/>
  <c r="AA184" i="28"/>
  <c r="F184" i="28"/>
  <c r="J184" i="28" s="1"/>
  <c r="AB184" i="28" s="1"/>
  <c r="AK362" i="23"/>
  <c r="AL362" i="23" s="1"/>
  <c r="AM361" i="23"/>
  <c r="AN361" i="23" s="1"/>
  <c r="AP360" i="23"/>
  <c r="S363" i="28"/>
  <c r="T363" i="28" s="1"/>
  <c r="U363" i="28" s="1"/>
  <c r="N363" i="28" s="1"/>
  <c r="R363" i="19"/>
  <c r="S363" i="19" s="1"/>
  <c r="T363" i="19" s="1"/>
  <c r="M363" i="19" s="1"/>
  <c r="AQ360" i="23"/>
  <c r="K185" i="19"/>
  <c r="G370" i="28"/>
  <c r="W369" i="28"/>
  <c r="V368" i="19"/>
  <c r="G369" i="19"/>
  <c r="F184" i="19"/>
  <c r="J184" i="19" s="1"/>
  <c r="AO360" i="23"/>
  <c r="AO361" i="23" l="1"/>
  <c r="O185" i="28"/>
  <c r="P185" i="28" s="1"/>
  <c r="Q185" i="28" s="1"/>
  <c r="H185" i="28"/>
  <c r="E185" i="28" s="1"/>
  <c r="I185" i="28" s="1"/>
  <c r="AK363" i="23"/>
  <c r="AL363" i="23" s="1"/>
  <c r="AM362" i="23"/>
  <c r="AN362" i="23" s="1"/>
  <c r="AO362" i="23" s="1"/>
  <c r="AQ361" i="23"/>
  <c r="W370" i="28"/>
  <c r="G371" i="28"/>
  <c r="R364" i="19"/>
  <c r="S364" i="19" s="1"/>
  <c r="T364" i="19" s="1"/>
  <c r="M364" i="19" s="1"/>
  <c r="S364" i="28"/>
  <c r="T364" i="28" s="1"/>
  <c r="U364" i="28" s="1"/>
  <c r="N364" i="28" s="1"/>
  <c r="AP361" i="23"/>
  <c r="V369" i="19"/>
  <c r="G370" i="19"/>
  <c r="N185" i="19"/>
  <c r="O185" i="19" s="1"/>
  <c r="P185" i="19" s="1"/>
  <c r="H185" i="19"/>
  <c r="E185" i="19" s="1"/>
  <c r="I185" i="19" s="1"/>
  <c r="K186" i="28" l="1"/>
  <c r="L186" i="28" s="1"/>
  <c r="AA185" i="28"/>
  <c r="F185" i="28"/>
  <c r="J185" i="28" s="1"/>
  <c r="AB185" i="28" s="1"/>
  <c r="X185" i="28"/>
  <c r="Y185" i="28"/>
  <c r="AM363" i="23"/>
  <c r="AN363" i="23" s="1"/>
  <c r="AK364" i="23"/>
  <c r="AL364" i="23" s="1"/>
  <c r="V370" i="19"/>
  <c r="G371" i="19"/>
  <c r="K186" i="19"/>
  <c r="W371" i="28"/>
  <c r="G372" i="28"/>
  <c r="AQ362" i="23"/>
  <c r="S365" i="28"/>
  <c r="T365" i="28" s="1"/>
  <c r="U365" i="28" s="1"/>
  <c r="N365" i="28" s="1"/>
  <c r="R365" i="19"/>
  <c r="S365" i="19" s="1"/>
  <c r="T365" i="19" s="1"/>
  <c r="M365" i="19" s="1"/>
  <c r="AP362" i="23"/>
  <c r="F185" i="19"/>
  <c r="J185" i="19" s="1"/>
  <c r="AQ363" i="23" l="1"/>
  <c r="O186" i="28"/>
  <c r="P186" i="28" s="1"/>
  <c r="Q186" i="28" s="1"/>
  <c r="H186" i="28"/>
  <c r="E186" i="28" s="1"/>
  <c r="I186" i="28" s="1"/>
  <c r="AM364" i="23"/>
  <c r="AN364" i="23" s="1"/>
  <c r="AK365" i="23"/>
  <c r="AL365" i="23" s="1"/>
  <c r="N186" i="19"/>
  <c r="O186" i="19" s="1"/>
  <c r="P186" i="19" s="1"/>
  <c r="H186" i="19"/>
  <c r="E186" i="19" s="1"/>
  <c r="I186" i="19" s="1"/>
  <c r="R366" i="19"/>
  <c r="S366" i="19" s="1"/>
  <c r="T366" i="19" s="1"/>
  <c r="M366" i="19" s="1"/>
  <c r="S366" i="28"/>
  <c r="T366" i="28" s="1"/>
  <c r="U366" i="28" s="1"/>
  <c r="N366" i="28" s="1"/>
  <c r="AP363" i="23"/>
  <c r="W372" i="28"/>
  <c r="G373" i="28"/>
  <c r="G372" i="19"/>
  <c r="V371" i="19"/>
  <c r="AO363" i="23"/>
  <c r="AO364" i="23" l="1"/>
  <c r="AA186" i="28"/>
  <c r="K187" i="28"/>
  <c r="L187" i="28" s="1"/>
  <c r="X186" i="28"/>
  <c r="Y186" i="28"/>
  <c r="F186" i="28"/>
  <c r="J186" i="28" s="1"/>
  <c r="AB186" i="28" s="1"/>
  <c r="AK366" i="23"/>
  <c r="AL366" i="23" s="1"/>
  <c r="AM365" i="23"/>
  <c r="AN365" i="23" s="1"/>
  <c r="R367" i="19"/>
  <c r="S367" i="19" s="1"/>
  <c r="T367" i="19" s="1"/>
  <c r="M367" i="19" s="1"/>
  <c r="S367" i="28"/>
  <c r="T367" i="28" s="1"/>
  <c r="U367" i="28" s="1"/>
  <c r="N367" i="28" s="1"/>
  <c r="AP364" i="23"/>
  <c r="V372" i="19"/>
  <c r="G373" i="19"/>
  <c r="W373" i="28"/>
  <c r="G374" i="28"/>
  <c r="K187" i="19"/>
  <c r="AQ364" i="23"/>
  <c r="F186" i="19"/>
  <c r="J186" i="19" s="1"/>
  <c r="AO365" i="23" l="1"/>
  <c r="AQ365" i="23"/>
  <c r="O187" i="28"/>
  <c r="P187" i="28" s="1"/>
  <c r="Q187" i="28" s="1"/>
  <c r="H187" i="28"/>
  <c r="E187" i="28" s="1"/>
  <c r="I187" i="28" s="1"/>
  <c r="AM366" i="23"/>
  <c r="AN366" i="23" s="1"/>
  <c r="AK367" i="23"/>
  <c r="AL367" i="23" s="1"/>
  <c r="R368" i="19"/>
  <c r="S368" i="19" s="1"/>
  <c r="T368" i="19" s="1"/>
  <c r="M368" i="19" s="1"/>
  <c r="S368" i="28"/>
  <c r="T368" i="28" s="1"/>
  <c r="U368" i="28" s="1"/>
  <c r="N368" i="28" s="1"/>
  <c r="AP365" i="23"/>
  <c r="H187" i="19"/>
  <c r="E187" i="19" s="1"/>
  <c r="I187" i="19" s="1"/>
  <c r="N187" i="19"/>
  <c r="O187" i="19" s="1"/>
  <c r="P187" i="19" s="1"/>
  <c r="G374" i="19"/>
  <c r="V373" i="19"/>
  <c r="G375" i="28"/>
  <c r="W374" i="28"/>
  <c r="AQ366" i="23" l="1"/>
  <c r="AO366" i="23"/>
  <c r="AA187" i="28"/>
  <c r="F187" i="28"/>
  <c r="J187" i="28" s="1"/>
  <c r="AB187" i="28" s="1"/>
  <c r="K188" i="28"/>
  <c r="L188" i="28" s="1"/>
  <c r="Y187" i="28"/>
  <c r="X187" i="28"/>
  <c r="AM367" i="23"/>
  <c r="AN367" i="23" s="1"/>
  <c r="AO367" i="23" s="1"/>
  <c r="AK368" i="23"/>
  <c r="AL368" i="23" s="1"/>
  <c r="K188" i="19"/>
  <c r="S369" i="28"/>
  <c r="T369" i="28" s="1"/>
  <c r="U369" i="28" s="1"/>
  <c r="N369" i="28" s="1"/>
  <c r="R369" i="19"/>
  <c r="S369" i="19" s="1"/>
  <c r="T369" i="19" s="1"/>
  <c r="M369" i="19" s="1"/>
  <c r="AP366" i="23"/>
  <c r="G375" i="19"/>
  <c r="V374" i="19"/>
  <c r="W375" i="28"/>
  <c r="G376" i="28"/>
  <c r="F187" i="19"/>
  <c r="J187" i="19" s="1"/>
  <c r="H188" i="28" l="1"/>
  <c r="E188" i="28" s="1"/>
  <c r="I188" i="28" s="1"/>
  <c r="F188" i="28" s="1"/>
  <c r="J188" i="28" s="1"/>
  <c r="AB188" i="28" s="1"/>
  <c r="O188" i="28"/>
  <c r="P188" i="28" s="1"/>
  <c r="Q188" i="28" s="1"/>
  <c r="AM368" i="23"/>
  <c r="AN368" i="23" s="1"/>
  <c r="AK369" i="23"/>
  <c r="AL369" i="23" s="1"/>
  <c r="G377" i="28"/>
  <c r="W376" i="28"/>
  <c r="V375" i="19"/>
  <c r="G376" i="19"/>
  <c r="AQ367" i="23"/>
  <c r="R370" i="19"/>
  <c r="S370" i="19" s="1"/>
  <c r="T370" i="19" s="1"/>
  <c r="M370" i="19" s="1"/>
  <c r="S370" i="28"/>
  <c r="T370" i="28" s="1"/>
  <c r="U370" i="28" s="1"/>
  <c r="N370" i="28" s="1"/>
  <c r="AP367" i="23"/>
  <c r="N188" i="19"/>
  <c r="O188" i="19" s="1"/>
  <c r="P188" i="19" s="1"/>
  <c r="H188" i="19"/>
  <c r="E188" i="19" s="1"/>
  <c r="I188" i="19" s="1"/>
  <c r="Y188" i="28" l="1"/>
  <c r="X188" i="28"/>
  <c r="K189" i="28"/>
  <c r="L189" i="28" s="1"/>
  <c r="AA188" i="28"/>
  <c r="AK370" i="23"/>
  <c r="AL370" i="23" s="1"/>
  <c r="AM369" i="23"/>
  <c r="AN369" i="23" s="1"/>
  <c r="R371" i="19"/>
  <c r="S371" i="19" s="1"/>
  <c r="T371" i="19" s="1"/>
  <c r="M371" i="19" s="1"/>
  <c r="S371" i="28"/>
  <c r="T371" i="28" s="1"/>
  <c r="U371" i="28" s="1"/>
  <c r="N371" i="28" s="1"/>
  <c r="AP368" i="23"/>
  <c r="K189" i="19"/>
  <c r="AQ368" i="23"/>
  <c r="G378" i="28"/>
  <c r="W377" i="28"/>
  <c r="V376" i="19"/>
  <c r="G377" i="19"/>
  <c r="AO368" i="23"/>
  <c r="F188" i="19"/>
  <c r="J188" i="19" s="1"/>
  <c r="AO369" i="23" l="1"/>
  <c r="O189" i="28"/>
  <c r="P189" i="28" s="1"/>
  <c r="Q189" i="28" s="1"/>
  <c r="H189" i="28"/>
  <c r="E189" i="28" s="1"/>
  <c r="I189" i="28" s="1"/>
  <c r="AM370" i="23"/>
  <c r="AN370" i="23" s="1"/>
  <c r="AK371" i="23"/>
  <c r="AL371" i="23" s="1"/>
  <c r="N189" i="19"/>
  <c r="O189" i="19" s="1"/>
  <c r="P189" i="19" s="1"/>
  <c r="H189" i="19"/>
  <c r="E189" i="19" s="1"/>
  <c r="I189" i="19" s="1"/>
  <c r="K190" i="19" s="1"/>
  <c r="G378" i="19"/>
  <c r="V377" i="19"/>
  <c r="G379" i="28"/>
  <c r="W378" i="28"/>
  <c r="R372" i="19"/>
  <c r="S372" i="19" s="1"/>
  <c r="T372" i="19" s="1"/>
  <c r="M372" i="19" s="1"/>
  <c r="S372" i="28"/>
  <c r="T372" i="28" s="1"/>
  <c r="U372" i="28" s="1"/>
  <c r="N372" i="28" s="1"/>
  <c r="AP369" i="23"/>
  <c r="AQ369" i="23"/>
  <c r="F189" i="28" l="1"/>
  <c r="J189" i="28" s="1"/>
  <c r="AB189" i="28" s="1"/>
  <c r="Y189" i="28"/>
  <c r="AA189" i="28"/>
  <c r="K190" i="28"/>
  <c r="L190" i="28" s="1"/>
  <c r="X189" i="28"/>
  <c r="AK372" i="23"/>
  <c r="AL372" i="23" s="1"/>
  <c r="AM371" i="23"/>
  <c r="AN371" i="23" s="1"/>
  <c r="V378" i="19"/>
  <c r="G379" i="19"/>
  <c r="AP370" i="23"/>
  <c r="R373" i="19"/>
  <c r="S373" i="19" s="1"/>
  <c r="T373" i="19" s="1"/>
  <c r="M373" i="19" s="1"/>
  <c r="S373" i="28"/>
  <c r="T373" i="28" s="1"/>
  <c r="U373" i="28" s="1"/>
  <c r="N373" i="28" s="1"/>
  <c r="H190" i="19"/>
  <c r="N190" i="19"/>
  <c r="O190" i="19" s="1"/>
  <c r="P190" i="19" s="1"/>
  <c r="W379" i="28"/>
  <c r="G380" i="28"/>
  <c r="AQ370" i="23"/>
  <c r="AO370" i="23"/>
  <c r="F189" i="19"/>
  <c r="J189" i="19" s="1"/>
  <c r="AO371" i="23" l="1"/>
  <c r="O190" i="28"/>
  <c r="P190" i="28" s="1"/>
  <c r="Q190" i="28" s="1"/>
  <c r="H190" i="28"/>
  <c r="E190" i="28" s="1"/>
  <c r="I190" i="28" s="1"/>
  <c r="E190" i="19"/>
  <c r="I190" i="19" s="1"/>
  <c r="K191" i="19" s="1"/>
  <c r="AM372" i="23"/>
  <c r="AN372" i="23" s="1"/>
  <c r="AO372" i="23" s="1"/>
  <c r="AK373" i="23"/>
  <c r="AL373" i="23" s="1"/>
  <c r="AQ371" i="23"/>
  <c r="AP371" i="23"/>
  <c r="R374" i="19"/>
  <c r="S374" i="19" s="1"/>
  <c r="T374" i="19" s="1"/>
  <c r="M374" i="19" s="1"/>
  <c r="S374" i="28"/>
  <c r="T374" i="28" s="1"/>
  <c r="U374" i="28" s="1"/>
  <c r="N374" i="28" s="1"/>
  <c r="W380" i="28"/>
  <c r="G381" i="28"/>
  <c r="V379" i="19"/>
  <c r="G380" i="19"/>
  <c r="F190" i="19" l="1"/>
  <c r="J190" i="19" s="1"/>
  <c r="AA190" i="28"/>
  <c r="F190" i="28"/>
  <c r="J190" i="28" s="1"/>
  <c r="AB190" i="28" s="1"/>
  <c r="X190" i="28"/>
  <c r="K191" i="28"/>
  <c r="L191" i="28" s="1"/>
  <c r="Y190" i="28"/>
  <c r="AM373" i="23"/>
  <c r="AN373" i="23" s="1"/>
  <c r="AO373" i="23" s="1"/>
  <c r="AK374" i="23"/>
  <c r="AL374" i="23" s="1"/>
  <c r="N191" i="19"/>
  <c r="O191" i="19" s="1"/>
  <c r="P191" i="19" s="1"/>
  <c r="H191" i="19"/>
  <c r="G381" i="19"/>
  <c r="V380" i="19"/>
  <c r="S375" i="28"/>
  <c r="T375" i="28" s="1"/>
  <c r="U375" i="28" s="1"/>
  <c r="N375" i="28" s="1"/>
  <c r="R375" i="19"/>
  <c r="S375" i="19" s="1"/>
  <c r="T375" i="19" s="1"/>
  <c r="M375" i="19" s="1"/>
  <c r="AP372" i="23"/>
  <c r="G382" i="28"/>
  <c r="W381" i="28"/>
  <c r="AQ372" i="23"/>
  <c r="E191" i="19" l="1"/>
  <c r="I191" i="19" s="1"/>
  <c r="F191" i="19" s="1"/>
  <c r="J191" i="19" s="1"/>
  <c r="AQ373" i="23"/>
  <c r="O191" i="28"/>
  <c r="P191" i="28" s="1"/>
  <c r="Q191" i="28" s="1"/>
  <c r="H191" i="28"/>
  <c r="E191" i="28" s="1"/>
  <c r="I191" i="28" s="1"/>
  <c r="F191" i="28" s="1"/>
  <c r="J191" i="28" s="1"/>
  <c r="AB191" i="28" s="1"/>
  <c r="AM374" i="23"/>
  <c r="AN374" i="23" s="1"/>
  <c r="AK375" i="23"/>
  <c r="AL375" i="23" s="1"/>
  <c r="G383" i="28"/>
  <c r="W382" i="28"/>
  <c r="V381" i="19"/>
  <c r="G382" i="19"/>
  <c r="AP373" i="23"/>
  <c r="R376" i="19"/>
  <c r="S376" i="19" s="1"/>
  <c r="T376" i="19" s="1"/>
  <c r="M376" i="19" s="1"/>
  <c r="S376" i="28"/>
  <c r="T376" i="28" s="1"/>
  <c r="U376" i="28" s="1"/>
  <c r="N376" i="28" s="1"/>
  <c r="AQ374" i="23" l="1"/>
  <c r="K192" i="19"/>
  <c r="N192" i="19" s="1"/>
  <c r="O192" i="19" s="1"/>
  <c r="P192" i="19" s="1"/>
  <c r="AA191" i="28"/>
  <c r="Y191" i="28"/>
  <c r="K192" i="28"/>
  <c r="L192" i="28" s="1"/>
  <c r="X191" i="28"/>
  <c r="AM375" i="23"/>
  <c r="AN375" i="23" s="1"/>
  <c r="AQ375" i="23" s="1"/>
  <c r="AK376" i="23"/>
  <c r="AL376" i="23" s="1"/>
  <c r="R377" i="19"/>
  <c r="S377" i="19" s="1"/>
  <c r="T377" i="19" s="1"/>
  <c r="M377" i="19" s="1"/>
  <c r="AP374" i="23"/>
  <c r="S377" i="28"/>
  <c r="T377" i="28" s="1"/>
  <c r="U377" i="28" s="1"/>
  <c r="N377" i="28" s="1"/>
  <c r="V382" i="19"/>
  <c r="G383" i="19"/>
  <c r="W383" i="28"/>
  <c r="G384" i="28"/>
  <c r="AO374" i="23"/>
  <c r="H192" i="19" l="1"/>
  <c r="E192" i="19" s="1"/>
  <c r="I192" i="19" s="1"/>
  <c r="K193" i="19" s="1"/>
  <c r="AO375" i="23"/>
  <c r="H192" i="28"/>
  <c r="E192" i="28" s="1"/>
  <c r="I192" i="28" s="1"/>
  <c r="O192" i="28"/>
  <c r="P192" i="28" s="1"/>
  <c r="Q192" i="28" s="1"/>
  <c r="AK377" i="23"/>
  <c r="AL377" i="23" s="1"/>
  <c r="AM376" i="23"/>
  <c r="AN376" i="23" s="1"/>
  <c r="AO376" i="23" s="1"/>
  <c r="AP375" i="23"/>
  <c r="R378" i="19"/>
  <c r="S378" i="19" s="1"/>
  <c r="T378" i="19" s="1"/>
  <c r="M378" i="19" s="1"/>
  <c r="S378" i="28"/>
  <c r="T378" i="28" s="1"/>
  <c r="U378" i="28" s="1"/>
  <c r="N378" i="28" s="1"/>
  <c r="W384" i="28"/>
  <c r="G385" i="28"/>
  <c r="G384" i="19"/>
  <c r="V383" i="19"/>
  <c r="F192" i="19" l="1"/>
  <c r="J192" i="19" s="1"/>
  <c r="AQ376" i="23"/>
  <c r="Y192" i="28"/>
  <c r="AA192" i="28"/>
  <c r="F192" i="28"/>
  <c r="J192" i="28" s="1"/>
  <c r="AB192" i="28" s="1"/>
  <c r="X192" i="28"/>
  <c r="K193" i="28"/>
  <c r="L193" i="28" s="1"/>
  <c r="AK378" i="23"/>
  <c r="AL378" i="23" s="1"/>
  <c r="AM377" i="23"/>
  <c r="AN377" i="23" s="1"/>
  <c r="AO377" i="23" s="1"/>
  <c r="G386" i="28"/>
  <c r="W385" i="28"/>
  <c r="V384" i="19"/>
  <c r="G385" i="19"/>
  <c r="R379" i="19"/>
  <c r="S379" i="19" s="1"/>
  <c r="T379" i="19" s="1"/>
  <c r="M379" i="19" s="1"/>
  <c r="AP376" i="23"/>
  <c r="S379" i="28"/>
  <c r="T379" i="28" s="1"/>
  <c r="U379" i="28" s="1"/>
  <c r="N379" i="28" s="1"/>
  <c r="N193" i="19"/>
  <c r="O193" i="19" s="1"/>
  <c r="P193" i="19" s="1"/>
  <c r="H193" i="19"/>
  <c r="E193" i="19" l="1"/>
  <c r="I193" i="19" s="1"/>
  <c r="F193" i="19" s="1"/>
  <c r="J193" i="19" s="1"/>
  <c r="H193" i="28"/>
  <c r="E193" i="28" s="1"/>
  <c r="I193" i="28" s="1"/>
  <c r="O193" i="28"/>
  <c r="P193" i="28" s="1"/>
  <c r="Q193" i="28" s="1"/>
  <c r="AM378" i="23"/>
  <c r="AN378" i="23" s="1"/>
  <c r="AK379" i="23"/>
  <c r="AL379" i="23" s="1"/>
  <c r="W386" i="28"/>
  <c r="G387" i="28"/>
  <c r="G386" i="19"/>
  <c r="V385" i="19"/>
  <c r="AQ377" i="23"/>
  <c r="AP377" i="23"/>
  <c r="R380" i="19"/>
  <c r="S380" i="19" s="1"/>
  <c r="T380" i="19" s="1"/>
  <c r="M380" i="19" s="1"/>
  <c r="S380" i="28"/>
  <c r="T380" i="28" s="1"/>
  <c r="U380" i="28" s="1"/>
  <c r="N380" i="28" s="1"/>
  <c r="K194" i="19" l="1"/>
  <c r="H194" i="19" s="1"/>
  <c r="E194" i="19" s="1"/>
  <c r="I194" i="19" s="1"/>
  <c r="F193" i="28"/>
  <c r="J193" i="28" s="1"/>
  <c r="AB193" i="28" s="1"/>
  <c r="Y193" i="28"/>
  <c r="AA193" i="28"/>
  <c r="X193" i="28"/>
  <c r="K194" i="28"/>
  <c r="L194" i="28" s="1"/>
  <c r="AM379" i="23"/>
  <c r="AN379" i="23" s="1"/>
  <c r="AK380" i="23"/>
  <c r="AL380" i="23" s="1"/>
  <c r="W387" i="28"/>
  <c r="G388" i="28"/>
  <c r="R381" i="19"/>
  <c r="S381" i="19" s="1"/>
  <c r="T381" i="19" s="1"/>
  <c r="M381" i="19" s="1"/>
  <c r="S381" i="28"/>
  <c r="T381" i="28" s="1"/>
  <c r="U381" i="28" s="1"/>
  <c r="N381" i="28" s="1"/>
  <c r="AP378" i="23"/>
  <c r="AQ378" i="23"/>
  <c r="V386" i="19"/>
  <c r="G387" i="19"/>
  <c r="AO378" i="23"/>
  <c r="N194" i="19" l="1"/>
  <c r="O194" i="19" s="1"/>
  <c r="P194" i="19" s="1"/>
  <c r="AQ379" i="23"/>
  <c r="O194" i="28"/>
  <c r="P194" i="28" s="1"/>
  <c r="Q194" i="28" s="1"/>
  <c r="H194" i="28"/>
  <c r="E194" i="28" s="1"/>
  <c r="I194" i="28" s="1"/>
  <c r="AM380" i="23"/>
  <c r="AN380" i="23" s="1"/>
  <c r="AK381" i="23"/>
  <c r="AL381" i="23" s="1"/>
  <c r="K195" i="19"/>
  <c r="G389" i="28"/>
  <c r="W388" i="28"/>
  <c r="S382" i="28"/>
  <c r="T382" i="28" s="1"/>
  <c r="U382" i="28" s="1"/>
  <c r="N382" i="28" s="1"/>
  <c r="R382" i="19"/>
  <c r="S382" i="19" s="1"/>
  <c r="T382" i="19" s="1"/>
  <c r="M382" i="19" s="1"/>
  <c r="AP379" i="23"/>
  <c r="V387" i="19"/>
  <c r="G388" i="19"/>
  <c r="AO379" i="23"/>
  <c r="F194" i="19"/>
  <c r="J194" i="19" s="1"/>
  <c r="AQ380" i="23" l="1"/>
  <c r="Y194" i="28"/>
  <c r="K195" i="28"/>
  <c r="L195" i="28" s="1"/>
  <c r="X194" i="28"/>
  <c r="F194" i="28"/>
  <c r="J194" i="28" s="1"/>
  <c r="AB194" i="28" s="1"/>
  <c r="AA194" i="28"/>
  <c r="AK382" i="23"/>
  <c r="AL382" i="23" s="1"/>
  <c r="AM381" i="23"/>
  <c r="AN381" i="23" s="1"/>
  <c r="AQ381" i="23" s="1"/>
  <c r="AO380" i="23"/>
  <c r="N195" i="19"/>
  <c r="O195" i="19" s="1"/>
  <c r="P195" i="19" s="1"/>
  <c r="H195" i="19"/>
  <c r="E195" i="19" s="1"/>
  <c r="I195" i="19" s="1"/>
  <c r="F195" i="19" s="1"/>
  <c r="J195" i="19" s="1"/>
  <c r="G390" i="28"/>
  <c r="W389" i="28"/>
  <c r="R383" i="19"/>
  <c r="S383" i="19" s="1"/>
  <c r="T383" i="19" s="1"/>
  <c r="M383" i="19" s="1"/>
  <c r="S383" i="28"/>
  <c r="T383" i="28" s="1"/>
  <c r="U383" i="28" s="1"/>
  <c r="N383" i="28" s="1"/>
  <c r="AP380" i="23"/>
  <c r="V388" i="19"/>
  <c r="G389" i="19"/>
  <c r="O195" i="28" l="1"/>
  <c r="P195" i="28" s="1"/>
  <c r="Q195" i="28" s="1"/>
  <c r="H195" i="28"/>
  <c r="E195" i="28" s="1"/>
  <c r="I195" i="28" s="1"/>
  <c r="AM382" i="23"/>
  <c r="AN382" i="23" s="1"/>
  <c r="AK383" i="23"/>
  <c r="AL383" i="23" s="1"/>
  <c r="K196" i="19"/>
  <c r="AP381" i="23"/>
  <c r="R384" i="19"/>
  <c r="S384" i="19" s="1"/>
  <c r="T384" i="19" s="1"/>
  <c r="M384" i="19" s="1"/>
  <c r="S384" i="28"/>
  <c r="T384" i="28" s="1"/>
  <c r="U384" i="28" s="1"/>
  <c r="N384" i="28" s="1"/>
  <c r="V389" i="19"/>
  <c r="G390" i="19"/>
  <c r="G391" i="28"/>
  <c r="W390" i="28"/>
  <c r="AO381" i="23"/>
  <c r="AO382" i="23" l="1"/>
  <c r="K196" i="28"/>
  <c r="L196" i="28" s="1"/>
  <c r="X195" i="28"/>
  <c r="F195" i="28"/>
  <c r="J195" i="28" s="1"/>
  <c r="AB195" i="28" s="1"/>
  <c r="AA195" i="28"/>
  <c r="Y195" i="28"/>
  <c r="AK384" i="23"/>
  <c r="AL384" i="23" s="1"/>
  <c r="AM383" i="23"/>
  <c r="AN383" i="23" s="1"/>
  <c r="N196" i="19"/>
  <c r="O196" i="19" s="1"/>
  <c r="P196" i="19" s="1"/>
  <c r="H196" i="19"/>
  <c r="E196" i="19" s="1"/>
  <c r="I196" i="19" s="1"/>
  <c r="G391" i="19"/>
  <c r="V390" i="19"/>
  <c r="R385" i="19"/>
  <c r="S385" i="19" s="1"/>
  <c r="T385" i="19" s="1"/>
  <c r="M385" i="19" s="1"/>
  <c r="AP382" i="23"/>
  <c r="S385" i="28"/>
  <c r="T385" i="28" s="1"/>
  <c r="U385" i="28" s="1"/>
  <c r="N385" i="28" s="1"/>
  <c r="W391" i="28"/>
  <c r="G392" i="28"/>
  <c r="AQ382" i="23"/>
  <c r="AQ383" i="23" l="1"/>
  <c r="H196" i="28"/>
  <c r="E196" i="28" s="1"/>
  <c r="I196" i="28" s="1"/>
  <c r="O196" i="28"/>
  <c r="P196" i="28" s="1"/>
  <c r="Q196" i="28" s="1"/>
  <c r="AM384" i="23"/>
  <c r="AN384" i="23" s="1"/>
  <c r="AQ384" i="23" s="1"/>
  <c r="AK385" i="23"/>
  <c r="AL385" i="23" s="1"/>
  <c r="V391" i="19"/>
  <c r="G392" i="19"/>
  <c r="K197" i="19"/>
  <c r="F196" i="19"/>
  <c r="J196" i="19" s="1"/>
  <c r="R386" i="19"/>
  <c r="S386" i="19" s="1"/>
  <c r="T386" i="19" s="1"/>
  <c r="M386" i="19" s="1"/>
  <c r="AP383" i="23"/>
  <c r="S386" i="28"/>
  <c r="T386" i="28" s="1"/>
  <c r="U386" i="28" s="1"/>
  <c r="N386" i="28" s="1"/>
  <c r="AO383" i="23"/>
  <c r="W392" i="28"/>
  <c r="G393" i="28"/>
  <c r="AO384" i="23" l="1"/>
  <c r="AA196" i="28"/>
  <c r="K197" i="28"/>
  <c r="L197" i="28" s="1"/>
  <c r="Y196" i="28"/>
  <c r="X196" i="28"/>
  <c r="F196" i="28"/>
  <c r="J196" i="28" s="1"/>
  <c r="AB196" i="28" s="1"/>
  <c r="AM385" i="23"/>
  <c r="AN385" i="23" s="1"/>
  <c r="AO385" i="23" s="1"/>
  <c r="AK386" i="23"/>
  <c r="AL386" i="23" s="1"/>
  <c r="G394" i="28"/>
  <c r="W393" i="28"/>
  <c r="N197" i="19"/>
  <c r="O197" i="19" s="1"/>
  <c r="P197" i="19" s="1"/>
  <c r="H197" i="19"/>
  <c r="E197" i="19" s="1"/>
  <c r="I197" i="19" s="1"/>
  <c r="AP384" i="23"/>
  <c r="S387" i="28"/>
  <c r="T387" i="28" s="1"/>
  <c r="U387" i="28" s="1"/>
  <c r="N387" i="28" s="1"/>
  <c r="R387" i="19"/>
  <c r="S387" i="19" s="1"/>
  <c r="T387" i="19" s="1"/>
  <c r="M387" i="19" s="1"/>
  <c r="V392" i="19"/>
  <c r="G393" i="19"/>
  <c r="H197" i="28" l="1"/>
  <c r="E197" i="28" s="1"/>
  <c r="I197" i="28" s="1"/>
  <c r="F197" i="28" s="1"/>
  <c r="J197" i="28" s="1"/>
  <c r="AB197" i="28" s="1"/>
  <c r="O197" i="28"/>
  <c r="P197" i="28" s="1"/>
  <c r="Q197" i="28" s="1"/>
  <c r="AK387" i="23"/>
  <c r="AL387" i="23" s="1"/>
  <c r="AM386" i="23"/>
  <c r="AN386" i="23" s="1"/>
  <c r="AO386" i="23" s="1"/>
  <c r="V393" i="19"/>
  <c r="G394" i="19"/>
  <c r="G395" i="28"/>
  <c r="W394" i="28"/>
  <c r="R388" i="19"/>
  <c r="S388" i="19" s="1"/>
  <c r="T388" i="19" s="1"/>
  <c r="M388" i="19" s="1"/>
  <c r="S388" i="28"/>
  <c r="T388" i="28" s="1"/>
  <c r="U388" i="28" s="1"/>
  <c r="N388" i="28" s="1"/>
  <c r="AP385" i="23"/>
  <c r="K198" i="19"/>
  <c r="F197" i="19"/>
  <c r="J197" i="19" s="1"/>
  <c r="AQ385" i="23"/>
  <c r="AA197" i="28" l="1"/>
  <c r="K198" i="28"/>
  <c r="L198" i="28" s="1"/>
  <c r="X197" i="28"/>
  <c r="Y197" i="28"/>
  <c r="AK388" i="23"/>
  <c r="AL388" i="23" s="1"/>
  <c r="AM387" i="23"/>
  <c r="AN387" i="23" s="1"/>
  <c r="S389" i="28"/>
  <c r="T389" i="28" s="1"/>
  <c r="U389" i="28" s="1"/>
  <c r="N389" i="28" s="1"/>
  <c r="R389" i="19"/>
  <c r="S389" i="19" s="1"/>
  <c r="T389" i="19" s="1"/>
  <c r="M389" i="19" s="1"/>
  <c r="AP386" i="23"/>
  <c r="N198" i="19"/>
  <c r="O198" i="19" s="1"/>
  <c r="P198" i="19" s="1"/>
  <c r="H198" i="19"/>
  <c r="E198" i="19" s="1"/>
  <c r="I198" i="19" s="1"/>
  <c r="AQ386" i="23"/>
  <c r="W395" i="28"/>
  <c r="G396" i="28"/>
  <c r="V394" i="19"/>
  <c r="G395" i="19"/>
  <c r="H198" i="28" l="1"/>
  <c r="E198" i="28" s="1"/>
  <c r="I198" i="28" s="1"/>
  <c r="O198" i="28"/>
  <c r="P198" i="28" s="1"/>
  <c r="Q198" i="28" s="1"/>
  <c r="AK389" i="23"/>
  <c r="AL389" i="23" s="1"/>
  <c r="AM388" i="23"/>
  <c r="AN388" i="23" s="1"/>
  <c r="R390" i="19"/>
  <c r="S390" i="19" s="1"/>
  <c r="T390" i="19" s="1"/>
  <c r="M390" i="19" s="1"/>
  <c r="S390" i="28"/>
  <c r="T390" i="28" s="1"/>
  <c r="U390" i="28" s="1"/>
  <c r="N390" i="28" s="1"/>
  <c r="AP387" i="23"/>
  <c r="V395" i="19"/>
  <c r="G396" i="19"/>
  <c r="AQ387" i="23"/>
  <c r="K199" i="19"/>
  <c r="F198" i="19"/>
  <c r="J198" i="19" s="1"/>
  <c r="W396" i="28"/>
  <c r="G397" i="28"/>
  <c r="AO387" i="23"/>
  <c r="AQ388" i="23" l="1"/>
  <c r="AO388" i="23"/>
  <c r="F198" i="28"/>
  <c r="J198" i="28" s="1"/>
  <c r="AB198" i="28" s="1"/>
  <c r="K199" i="28"/>
  <c r="L199" i="28" s="1"/>
  <c r="Y198" i="28"/>
  <c r="X198" i="28"/>
  <c r="AA198" i="28"/>
  <c r="AK390" i="23"/>
  <c r="AL390" i="23" s="1"/>
  <c r="AM389" i="23"/>
  <c r="AN389" i="23" s="1"/>
  <c r="W397" i="28"/>
  <c r="G398" i="28"/>
  <c r="N199" i="19"/>
  <c r="O199" i="19" s="1"/>
  <c r="P199" i="19" s="1"/>
  <c r="H199" i="19"/>
  <c r="E199" i="19" s="1"/>
  <c r="I199" i="19" s="1"/>
  <c r="AP388" i="23"/>
  <c r="S391" i="28"/>
  <c r="T391" i="28" s="1"/>
  <c r="U391" i="28" s="1"/>
  <c r="N391" i="28" s="1"/>
  <c r="R391" i="19"/>
  <c r="S391" i="19" s="1"/>
  <c r="T391" i="19" s="1"/>
  <c r="M391" i="19" s="1"/>
  <c r="G397" i="19"/>
  <c r="V396" i="19"/>
  <c r="O199" i="28" l="1"/>
  <c r="P199" i="28" s="1"/>
  <c r="Q199" i="28" s="1"/>
  <c r="H199" i="28"/>
  <c r="E199" i="28" s="1"/>
  <c r="I199" i="28" s="1"/>
  <c r="AM390" i="23"/>
  <c r="AN390" i="23" s="1"/>
  <c r="AK391" i="23"/>
  <c r="AL391" i="23" s="1"/>
  <c r="R392" i="19"/>
  <c r="S392" i="19" s="1"/>
  <c r="T392" i="19" s="1"/>
  <c r="M392" i="19" s="1"/>
  <c r="S392" i="28"/>
  <c r="T392" i="28" s="1"/>
  <c r="U392" i="28" s="1"/>
  <c r="N392" i="28" s="1"/>
  <c r="AP389" i="23"/>
  <c r="G398" i="19"/>
  <c r="V397" i="19"/>
  <c r="W398" i="28"/>
  <c r="G399" i="28"/>
  <c r="AQ389" i="23"/>
  <c r="K200" i="19"/>
  <c r="F199" i="19"/>
  <c r="J199" i="19" s="1"/>
  <c r="AO389" i="23"/>
  <c r="AQ390" i="23" l="1"/>
  <c r="AO390" i="23"/>
  <c r="AA199" i="28"/>
  <c r="K200" i="28"/>
  <c r="L200" i="28" s="1"/>
  <c r="X199" i="28"/>
  <c r="Y199" i="28"/>
  <c r="F199" i="28"/>
  <c r="J199" i="28" s="1"/>
  <c r="AB199" i="28" s="1"/>
  <c r="AK392" i="23"/>
  <c r="AL392" i="23" s="1"/>
  <c r="AM391" i="23"/>
  <c r="AN391" i="23" s="1"/>
  <c r="N200" i="19"/>
  <c r="O200" i="19" s="1"/>
  <c r="P200" i="19" s="1"/>
  <c r="H200" i="19"/>
  <c r="E200" i="19" s="1"/>
  <c r="I200" i="19" s="1"/>
  <c r="R393" i="19"/>
  <c r="S393" i="19" s="1"/>
  <c r="T393" i="19" s="1"/>
  <c r="M393" i="19" s="1"/>
  <c r="AP390" i="23"/>
  <c r="S393" i="28"/>
  <c r="T393" i="28" s="1"/>
  <c r="U393" i="28" s="1"/>
  <c r="N393" i="28" s="1"/>
  <c r="AO391" i="23"/>
  <c r="G400" i="28"/>
  <c r="W399" i="28"/>
  <c r="V398" i="19"/>
  <c r="G399" i="19"/>
  <c r="O200" i="28" l="1"/>
  <c r="P200" i="28" s="1"/>
  <c r="Q200" i="28" s="1"/>
  <c r="H200" i="28"/>
  <c r="E200" i="28" s="1"/>
  <c r="I200" i="28" s="1"/>
  <c r="AM392" i="23"/>
  <c r="AN392" i="23" s="1"/>
  <c r="AO392" i="23" s="1"/>
  <c r="AK393" i="23"/>
  <c r="AL393" i="23" s="1"/>
  <c r="W400" i="28"/>
  <c r="G401" i="28"/>
  <c r="V399" i="19"/>
  <c r="G400" i="19"/>
  <c r="AP391" i="23"/>
  <c r="R394" i="19"/>
  <c r="S394" i="19" s="1"/>
  <c r="T394" i="19" s="1"/>
  <c r="M394" i="19" s="1"/>
  <c r="S394" i="28"/>
  <c r="T394" i="28" s="1"/>
  <c r="U394" i="28" s="1"/>
  <c r="N394" i="28" s="1"/>
  <c r="AQ391" i="23"/>
  <c r="K201" i="19"/>
  <c r="F200" i="19"/>
  <c r="J200" i="19" s="1"/>
  <c r="AQ392" i="23" l="1"/>
  <c r="K201" i="28"/>
  <c r="L201" i="28" s="1"/>
  <c r="X200" i="28"/>
  <c r="Y200" i="28"/>
  <c r="F200" i="28"/>
  <c r="J200" i="28" s="1"/>
  <c r="AB200" i="28" s="1"/>
  <c r="AA200" i="28"/>
  <c r="AK394" i="23"/>
  <c r="AL394" i="23" s="1"/>
  <c r="AM393" i="23"/>
  <c r="AN393" i="23" s="1"/>
  <c r="AQ393" i="23" s="1"/>
  <c r="G402" i="28"/>
  <c r="W401" i="28"/>
  <c r="AP392" i="23"/>
  <c r="S395" i="28"/>
  <c r="T395" i="28" s="1"/>
  <c r="U395" i="28" s="1"/>
  <c r="N395" i="28" s="1"/>
  <c r="R395" i="19"/>
  <c r="S395" i="19" s="1"/>
  <c r="T395" i="19" s="1"/>
  <c r="M395" i="19" s="1"/>
  <c r="V400" i="19"/>
  <c r="G401" i="19"/>
  <c r="N201" i="19"/>
  <c r="O201" i="19" s="1"/>
  <c r="P201" i="19" s="1"/>
  <c r="H201" i="19"/>
  <c r="E201" i="19" s="1"/>
  <c r="I201" i="19" s="1"/>
  <c r="H201" i="28" l="1"/>
  <c r="E201" i="28" s="1"/>
  <c r="I201" i="28" s="1"/>
  <c r="O201" i="28"/>
  <c r="P201" i="28" s="1"/>
  <c r="Q201" i="28" s="1"/>
  <c r="AM394" i="23"/>
  <c r="AN394" i="23" s="1"/>
  <c r="AQ394" i="23" s="1"/>
  <c r="AK395" i="23"/>
  <c r="AL395" i="23" s="1"/>
  <c r="R396" i="19"/>
  <c r="S396" i="19" s="1"/>
  <c r="T396" i="19" s="1"/>
  <c r="M396" i="19" s="1"/>
  <c r="S396" i="28"/>
  <c r="T396" i="28" s="1"/>
  <c r="U396" i="28" s="1"/>
  <c r="N396" i="28" s="1"/>
  <c r="AP393" i="23"/>
  <c r="V401" i="19"/>
  <c r="G402" i="19"/>
  <c r="AO393" i="23"/>
  <c r="K202" i="19"/>
  <c r="G403" i="28"/>
  <c r="W402" i="28"/>
  <c r="F201" i="19"/>
  <c r="J201" i="19" s="1"/>
  <c r="AO394" i="23" l="1"/>
  <c r="X201" i="28"/>
  <c r="F201" i="28"/>
  <c r="J201" i="28" s="1"/>
  <c r="AB201" i="28" s="1"/>
  <c r="K202" i="28"/>
  <c r="L202" i="28" s="1"/>
  <c r="Y201" i="28"/>
  <c r="AA201" i="28"/>
  <c r="AK396" i="23"/>
  <c r="AL396" i="23" s="1"/>
  <c r="AM395" i="23"/>
  <c r="AN395" i="23" s="1"/>
  <c r="W403" i="28"/>
  <c r="G404" i="28"/>
  <c r="H202" i="19"/>
  <c r="E202" i="19" s="1"/>
  <c r="I202" i="19" s="1"/>
  <c r="N202" i="19"/>
  <c r="O202" i="19" s="1"/>
  <c r="P202" i="19" s="1"/>
  <c r="R397" i="19"/>
  <c r="S397" i="19" s="1"/>
  <c r="T397" i="19" s="1"/>
  <c r="M397" i="19" s="1"/>
  <c r="S397" i="28"/>
  <c r="T397" i="28" s="1"/>
  <c r="U397" i="28" s="1"/>
  <c r="N397" i="28" s="1"/>
  <c r="AP394" i="23"/>
  <c r="V402" i="19"/>
  <c r="G403" i="19"/>
  <c r="O202" i="28" l="1"/>
  <c r="P202" i="28" s="1"/>
  <c r="Q202" i="28" s="1"/>
  <c r="H202" i="28"/>
  <c r="E202" i="28" s="1"/>
  <c r="I202" i="28" s="1"/>
  <c r="AM396" i="23"/>
  <c r="AN396" i="23" s="1"/>
  <c r="AK397" i="23"/>
  <c r="AL397" i="23" s="1"/>
  <c r="G405" i="28"/>
  <c r="W404" i="28"/>
  <c r="R398" i="19"/>
  <c r="S398" i="19" s="1"/>
  <c r="T398" i="19" s="1"/>
  <c r="M398" i="19" s="1"/>
  <c r="S398" i="28"/>
  <c r="T398" i="28" s="1"/>
  <c r="U398" i="28" s="1"/>
  <c r="N398" i="28" s="1"/>
  <c r="AP395" i="23"/>
  <c r="AO395" i="23"/>
  <c r="G404" i="19"/>
  <c r="V403" i="19"/>
  <c r="K203" i="19"/>
  <c r="AQ395" i="23"/>
  <c r="F202" i="19"/>
  <c r="J202" i="19" s="1"/>
  <c r="AQ396" i="23" l="1"/>
  <c r="AO396" i="23"/>
  <c r="Y202" i="28"/>
  <c r="X202" i="28"/>
  <c r="K203" i="28"/>
  <c r="L203" i="28" s="1"/>
  <c r="AA202" i="28"/>
  <c r="F202" i="28"/>
  <c r="J202" i="28" s="1"/>
  <c r="AB202" i="28" s="1"/>
  <c r="AK398" i="23"/>
  <c r="AL398" i="23" s="1"/>
  <c r="AM397" i="23"/>
  <c r="AN397" i="23" s="1"/>
  <c r="AQ397" i="23" s="1"/>
  <c r="G405" i="19"/>
  <c r="V404" i="19"/>
  <c r="H203" i="19"/>
  <c r="E203" i="19" s="1"/>
  <c r="I203" i="19" s="1"/>
  <c r="N203" i="19"/>
  <c r="O203" i="19" s="1"/>
  <c r="P203" i="19" s="1"/>
  <c r="W405" i="28"/>
  <c r="G406" i="28"/>
  <c r="AP396" i="23"/>
  <c r="S399" i="28"/>
  <c r="T399" i="28" s="1"/>
  <c r="U399" i="28" s="1"/>
  <c r="N399" i="28" s="1"/>
  <c r="R399" i="19"/>
  <c r="S399" i="19" s="1"/>
  <c r="T399" i="19" s="1"/>
  <c r="M399" i="19" s="1"/>
  <c r="AO397" i="23" l="1"/>
  <c r="O203" i="28"/>
  <c r="P203" i="28" s="1"/>
  <c r="Q203" i="28" s="1"/>
  <c r="H203" i="28"/>
  <c r="E203" i="28" s="1"/>
  <c r="I203" i="28" s="1"/>
  <c r="AM398" i="23"/>
  <c r="AN398" i="23" s="1"/>
  <c r="AK399" i="23"/>
  <c r="AL399" i="23" s="1"/>
  <c r="V405" i="19"/>
  <c r="G406" i="19"/>
  <c r="K204" i="19"/>
  <c r="F203" i="19"/>
  <c r="J203" i="19" s="1"/>
  <c r="G407" i="28"/>
  <c r="W406" i="28"/>
  <c r="R400" i="19"/>
  <c r="S400" i="19" s="1"/>
  <c r="T400" i="19" s="1"/>
  <c r="M400" i="19" s="1"/>
  <c r="AP397" i="23"/>
  <c r="S400" i="28"/>
  <c r="T400" i="28" s="1"/>
  <c r="U400" i="28" s="1"/>
  <c r="N400" i="28" s="1"/>
  <c r="X203" i="28" l="1"/>
  <c r="Y203" i="28"/>
  <c r="F203" i="28"/>
  <c r="J203" i="28" s="1"/>
  <c r="AB203" i="28" s="1"/>
  <c r="AA203" i="28"/>
  <c r="K204" i="28"/>
  <c r="L204" i="28" s="1"/>
  <c r="AM399" i="23"/>
  <c r="AN399" i="23" s="1"/>
  <c r="AK400" i="23"/>
  <c r="AL400" i="23" s="1"/>
  <c r="R401" i="19"/>
  <c r="S401" i="19" s="1"/>
  <c r="T401" i="19" s="1"/>
  <c r="M401" i="19" s="1"/>
  <c r="S401" i="28"/>
  <c r="T401" i="28" s="1"/>
  <c r="U401" i="28" s="1"/>
  <c r="N401" i="28" s="1"/>
  <c r="AP398" i="23"/>
  <c r="AO398" i="23"/>
  <c r="V406" i="19"/>
  <c r="G407" i="19"/>
  <c r="N204" i="19"/>
  <c r="O204" i="19" s="1"/>
  <c r="P204" i="19" s="1"/>
  <c r="H204" i="19"/>
  <c r="E204" i="19" s="1"/>
  <c r="I204" i="19" s="1"/>
  <c r="F204" i="19" s="1"/>
  <c r="J204" i="19" s="1"/>
  <c r="G408" i="28"/>
  <c r="W407" i="28"/>
  <c r="AQ398" i="23"/>
  <c r="AQ399" i="23" s="1"/>
  <c r="AO399" i="23" l="1"/>
  <c r="H204" i="28"/>
  <c r="E204" i="28" s="1"/>
  <c r="I204" i="28" s="1"/>
  <c r="O204" i="28"/>
  <c r="P204" i="28" s="1"/>
  <c r="Q204" i="28" s="1"/>
  <c r="AM400" i="23"/>
  <c r="AN400" i="23" s="1"/>
  <c r="AK401" i="23"/>
  <c r="AL401" i="23" s="1"/>
  <c r="G409" i="28"/>
  <c r="W408" i="28"/>
  <c r="V407" i="19"/>
  <c r="G408" i="19"/>
  <c r="K205" i="19"/>
  <c r="AP399" i="23"/>
  <c r="R402" i="19"/>
  <c r="S402" i="19" s="1"/>
  <c r="T402" i="19" s="1"/>
  <c r="M402" i="19" s="1"/>
  <c r="S402" i="28"/>
  <c r="T402" i="28" s="1"/>
  <c r="U402" i="28" s="1"/>
  <c r="N402" i="28" s="1"/>
  <c r="Y204" i="28" l="1"/>
  <c r="K205" i="28"/>
  <c r="L205" i="28" s="1"/>
  <c r="AA204" i="28"/>
  <c r="X204" i="28"/>
  <c r="F204" i="28"/>
  <c r="J204" i="28" s="1"/>
  <c r="AB204" i="28" s="1"/>
  <c r="AK402" i="23"/>
  <c r="AL402" i="23" s="1"/>
  <c r="AM401" i="23"/>
  <c r="AN401" i="23" s="1"/>
  <c r="N205" i="19"/>
  <c r="O205" i="19" s="1"/>
  <c r="P205" i="19" s="1"/>
  <c r="H205" i="19"/>
  <c r="E205" i="19" s="1"/>
  <c r="I205" i="19" s="1"/>
  <c r="R403" i="19"/>
  <c r="S403" i="19" s="1"/>
  <c r="T403" i="19" s="1"/>
  <c r="M403" i="19" s="1"/>
  <c r="S403" i="28"/>
  <c r="T403" i="28" s="1"/>
  <c r="U403" i="28" s="1"/>
  <c r="N403" i="28" s="1"/>
  <c r="AP400" i="23"/>
  <c r="G409" i="19"/>
  <c r="V408" i="19"/>
  <c r="AO400" i="23"/>
  <c r="G410" i="28"/>
  <c r="W409" i="28"/>
  <c r="AQ400" i="23"/>
  <c r="AO401" i="23" l="1"/>
  <c r="AQ401" i="23"/>
  <c r="H205" i="28"/>
  <c r="E205" i="28" s="1"/>
  <c r="I205" i="28" s="1"/>
  <c r="F205" i="28" s="1"/>
  <c r="J205" i="28" s="1"/>
  <c r="AB205" i="28" s="1"/>
  <c r="O205" i="28"/>
  <c r="P205" i="28" s="1"/>
  <c r="Q205" i="28" s="1"/>
  <c r="AM402" i="23"/>
  <c r="AN402" i="23" s="1"/>
  <c r="AK403" i="23"/>
  <c r="AL403" i="23" s="1"/>
  <c r="V409" i="19"/>
  <c r="G410" i="19"/>
  <c r="AP401" i="23"/>
  <c r="R404" i="19"/>
  <c r="S404" i="19" s="1"/>
  <c r="T404" i="19" s="1"/>
  <c r="M404" i="19" s="1"/>
  <c r="S404" i="28"/>
  <c r="T404" i="28" s="1"/>
  <c r="U404" i="28" s="1"/>
  <c r="N404" i="28" s="1"/>
  <c r="G411" i="28"/>
  <c r="W410" i="28"/>
  <c r="K206" i="19"/>
  <c r="F205" i="19"/>
  <c r="J205" i="19" s="1"/>
  <c r="AO402" i="23" l="1"/>
  <c r="AQ402" i="23"/>
  <c r="K206" i="28"/>
  <c r="L206" i="28" s="1"/>
  <c r="Y205" i="28"/>
  <c r="X205" i="28"/>
  <c r="AA205" i="28"/>
  <c r="AK404" i="23"/>
  <c r="AL404" i="23" s="1"/>
  <c r="AM403" i="23"/>
  <c r="AN403" i="23" s="1"/>
  <c r="G411" i="19"/>
  <c r="V410" i="19"/>
  <c r="N206" i="19"/>
  <c r="O206" i="19" s="1"/>
  <c r="P206" i="19" s="1"/>
  <c r="H206" i="19"/>
  <c r="E206" i="19" s="1"/>
  <c r="I206" i="19" s="1"/>
  <c r="R405" i="19"/>
  <c r="S405" i="19" s="1"/>
  <c r="T405" i="19" s="1"/>
  <c r="M405" i="19" s="1"/>
  <c r="AP402" i="23"/>
  <c r="S405" i="28"/>
  <c r="T405" i="28" s="1"/>
  <c r="U405" i="28" s="1"/>
  <c r="N405" i="28" s="1"/>
  <c r="W411" i="28"/>
  <c r="G412" i="28"/>
  <c r="H206" i="28" l="1"/>
  <c r="E206" i="28" s="1"/>
  <c r="I206" i="28" s="1"/>
  <c r="O206" i="28"/>
  <c r="P206" i="28" s="1"/>
  <c r="Q206" i="28" s="1"/>
  <c r="AM404" i="23"/>
  <c r="AN404" i="23" s="1"/>
  <c r="AK405" i="23"/>
  <c r="AL405" i="23" s="1"/>
  <c r="AP403" i="23"/>
  <c r="R406" i="19"/>
  <c r="S406" i="19" s="1"/>
  <c r="T406" i="19" s="1"/>
  <c r="M406" i="19" s="1"/>
  <c r="S406" i="28"/>
  <c r="T406" i="28" s="1"/>
  <c r="U406" i="28" s="1"/>
  <c r="N406" i="28" s="1"/>
  <c r="W412" i="28"/>
  <c r="G413" i="28"/>
  <c r="AO403" i="23"/>
  <c r="G412" i="19"/>
  <c r="V411" i="19"/>
  <c r="K207" i="19"/>
  <c r="F206" i="19"/>
  <c r="J206" i="19" s="1"/>
  <c r="AQ403" i="23"/>
  <c r="AO404" i="23" l="1"/>
  <c r="AQ404" i="23"/>
  <c r="F206" i="28"/>
  <c r="J206" i="28" s="1"/>
  <c r="AB206" i="28" s="1"/>
  <c r="K207" i="28"/>
  <c r="L207" i="28" s="1"/>
  <c r="X206" i="28"/>
  <c r="Y206" i="28"/>
  <c r="AA206" i="28"/>
  <c r="AK406" i="23"/>
  <c r="AL406" i="23" s="1"/>
  <c r="AM405" i="23"/>
  <c r="AN405" i="23" s="1"/>
  <c r="G413" i="19"/>
  <c r="V412" i="19"/>
  <c r="W413" i="28"/>
  <c r="G414" i="28"/>
  <c r="N207" i="19"/>
  <c r="O207" i="19" s="1"/>
  <c r="P207" i="19" s="1"/>
  <c r="H207" i="19"/>
  <c r="E207" i="19" s="1"/>
  <c r="I207" i="19" s="1"/>
  <c r="AP404" i="23"/>
  <c r="R407" i="19"/>
  <c r="S407" i="19" s="1"/>
  <c r="T407" i="19" s="1"/>
  <c r="M407" i="19" s="1"/>
  <c r="S407" i="28"/>
  <c r="T407" i="28" s="1"/>
  <c r="U407" i="28" s="1"/>
  <c r="N407" i="28" s="1"/>
  <c r="AQ405" i="23"/>
  <c r="O207" i="28" l="1"/>
  <c r="P207" i="28" s="1"/>
  <c r="Q207" i="28" s="1"/>
  <c r="H207" i="28"/>
  <c r="E207" i="28" s="1"/>
  <c r="I207" i="28" s="1"/>
  <c r="AK407" i="23"/>
  <c r="AL407" i="23" s="1"/>
  <c r="AM406" i="23"/>
  <c r="AN406" i="23" s="1"/>
  <c r="G415" i="28"/>
  <c r="W414" i="28"/>
  <c r="K208" i="19"/>
  <c r="F207" i="19"/>
  <c r="J207" i="19" s="1"/>
  <c r="R408" i="19"/>
  <c r="S408" i="19" s="1"/>
  <c r="T408" i="19" s="1"/>
  <c r="M408" i="19" s="1"/>
  <c r="S408" i="28"/>
  <c r="T408" i="28" s="1"/>
  <c r="U408" i="28" s="1"/>
  <c r="N408" i="28" s="1"/>
  <c r="AP405" i="23"/>
  <c r="AO405" i="23"/>
  <c r="V413" i="19"/>
  <c r="G414" i="19"/>
  <c r="AO406" i="23" l="1"/>
  <c r="X207" i="28"/>
  <c r="AA207" i="28"/>
  <c r="K208" i="28"/>
  <c r="L208" i="28" s="1"/>
  <c r="F207" i="28"/>
  <c r="J207" i="28" s="1"/>
  <c r="AB207" i="28" s="1"/>
  <c r="Y207" i="28"/>
  <c r="AK408" i="23"/>
  <c r="AL408" i="23" s="1"/>
  <c r="AM407" i="23"/>
  <c r="AN407" i="23" s="1"/>
  <c r="AO407" i="23" s="1"/>
  <c r="S409" i="28"/>
  <c r="T409" i="28" s="1"/>
  <c r="U409" i="28" s="1"/>
  <c r="N409" i="28" s="1"/>
  <c r="AP406" i="23"/>
  <c r="R409" i="19"/>
  <c r="S409" i="19" s="1"/>
  <c r="T409" i="19" s="1"/>
  <c r="M409" i="19" s="1"/>
  <c r="G415" i="19"/>
  <c r="V414" i="19"/>
  <c r="W415" i="28"/>
  <c r="G416" i="28"/>
  <c r="N208" i="19"/>
  <c r="O208" i="19" s="1"/>
  <c r="P208" i="19" s="1"/>
  <c r="H208" i="19"/>
  <c r="E208" i="19" s="1"/>
  <c r="I208" i="19" s="1"/>
  <c r="AQ406" i="23"/>
  <c r="AQ407" i="23" l="1"/>
  <c r="H208" i="28"/>
  <c r="E208" i="28" s="1"/>
  <c r="I208" i="28" s="1"/>
  <c r="O208" i="28"/>
  <c r="P208" i="28" s="1"/>
  <c r="Q208" i="28" s="1"/>
  <c r="AM408" i="23"/>
  <c r="AN408" i="23" s="1"/>
  <c r="AQ408" i="23" s="1"/>
  <c r="AK409" i="23"/>
  <c r="AL409" i="23" s="1"/>
  <c r="K209" i="19"/>
  <c r="S410" i="28"/>
  <c r="T410" i="28" s="1"/>
  <c r="U410" i="28" s="1"/>
  <c r="N410" i="28" s="1"/>
  <c r="AP407" i="23"/>
  <c r="R410" i="19"/>
  <c r="S410" i="19" s="1"/>
  <c r="T410" i="19" s="1"/>
  <c r="M410" i="19" s="1"/>
  <c r="V415" i="19"/>
  <c r="G416" i="19"/>
  <c r="W416" i="28"/>
  <c r="G417" i="28"/>
  <c r="F208" i="19"/>
  <c r="J208" i="19" s="1"/>
  <c r="AO408" i="23" l="1"/>
  <c r="Y208" i="28"/>
  <c r="AA208" i="28"/>
  <c r="X208" i="28"/>
  <c r="F208" i="28"/>
  <c r="J208" i="28" s="1"/>
  <c r="AB208" i="28" s="1"/>
  <c r="K209" i="28"/>
  <c r="L209" i="28" s="1"/>
  <c r="AK410" i="23"/>
  <c r="AL410" i="23" s="1"/>
  <c r="AM409" i="23"/>
  <c r="AN409" i="23" s="1"/>
  <c r="AO409" i="23" s="1"/>
  <c r="H209" i="19"/>
  <c r="E209" i="19" s="1"/>
  <c r="I209" i="19" s="1"/>
  <c r="N209" i="19"/>
  <c r="O209" i="19" s="1"/>
  <c r="P209" i="19" s="1"/>
  <c r="G417" i="19"/>
  <c r="V416" i="19"/>
  <c r="G418" i="28"/>
  <c r="W417" i="28"/>
  <c r="R411" i="19"/>
  <c r="S411" i="19" s="1"/>
  <c r="T411" i="19" s="1"/>
  <c r="M411" i="19" s="1"/>
  <c r="AP408" i="23"/>
  <c r="S411" i="28"/>
  <c r="T411" i="28" s="1"/>
  <c r="U411" i="28" s="1"/>
  <c r="N411" i="28" s="1"/>
  <c r="O209" i="28" l="1"/>
  <c r="P209" i="28" s="1"/>
  <c r="Q209" i="28" s="1"/>
  <c r="H209" i="28"/>
  <c r="E209" i="28" s="1"/>
  <c r="I209" i="28" s="1"/>
  <c r="AK411" i="23"/>
  <c r="AL411" i="23" s="1"/>
  <c r="AM410" i="23"/>
  <c r="AN410" i="23" s="1"/>
  <c r="AO410" i="23" s="1"/>
  <c r="AP409" i="23"/>
  <c r="S412" i="28"/>
  <c r="T412" i="28" s="1"/>
  <c r="U412" i="28" s="1"/>
  <c r="N412" i="28" s="1"/>
  <c r="R412" i="19"/>
  <c r="S412" i="19" s="1"/>
  <c r="T412" i="19" s="1"/>
  <c r="M412" i="19" s="1"/>
  <c r="W418" i="28"/>
  <c r="G419" i="28"/>
  <c r="AQ409" i="23"/>
  <c r="G418" i="19"/>
  <c r="V417" i="19"/>
  <c r="K210" i="19"/>
  <c r="F209" i="19"/>
  <c r="J209" i="19" s="1"/>
  <c r="AQ410" i="23" l="1"/>
  <c r="F209" i="28"/>
  <c r="J209" i="28" s="1"/>
  <c r="AB209" i="28" s="1"/>
  <c r="K210" i="28"/>
  <c r="L210" i="28" s="1"/>
  <c r="X209" i="28"/>
  <c r="Y209" i="28"/>
  <c r="AA209" i="28"/>
  <c r="AK412" i="23"/>
  <c r="AL412" i="23" s="1"/>
  <c r="AM411" i="23"/>
  <c r="AN411" i="23" s="1"/>
  <c r="R413" i="19"/>
  <c r="S413" i="19" s="1"/>
  <c r="T413" i="19" s="1"/>
  <c r="M413" i="19" s="1"/>
  <c r="AP410" i="23"/>
  <c r="S413" i="28"/>
  <c r="T413" i="28" s="1"/>
  <c r="U413" i="28" s="1"/>
  <c r="N413" i="28" s="1"/>
  <c r="N210" i="19"/>
  <c r="O210" i="19" s="1"/>
  <c r="P210" i="19" s="1"/>
  <c r="H210" i="19"/>
  <c r="E210" i="19" s="1"/>
  <c r="I210" i="19" s="1"/>
  <c r="W419" i="28"/>
  <c r="G420" i="28"/>
  <c r="G419" i="19"/>
  <c r="V418" i="19"/>
  <c r="AQ411" i="23" l="1"/>
  <c r="H210" i="28"/>
  <c r="E210" i="28" s="1"/>
  <c r="I210" i="28" s="1"/>
  <c r="O210" i="28"/>
  <c r="P210" i="28" s="1"/>
  <c r="Q210" i="28" s="1"/>
  <c r="AM412" i="23"/>
  <c r="AN412" i="23" s="1"/>
  <c r="AQ412" i="23" s="1"/>
  <c r="AK413" i="23"/>
  <c r="AL413" i="23" s="1"/>
  <c r="K211" i="19"/>
  <c r="F210" i="19"/>
  <c r="J210" i="19" s="1"/>
  <c r="G420" i="19"/>
  <c r="V419" i="19"/>
  <c r="AP411" i="23"/>
  <c r="S414" i="28"/>
  <c r="T414" i="28" s="1"/>
  <c r="U414" i="28" s="1"/>
  <c r="N414" i="28" s="1"/>
  <c r="R414" i="19"/>
  <c r="S414" i="19" s="1"/>
  <c r="T414" i="19" s="1"/>
  <c r="M414" i="19" s="1"/>
  <c r="W420" i="28"/>
  <c r="G421" i="28"/>
  <c r="AO411" i="23"/>
  <c r="AO412" i="23" l="1"/>
  <c r="K211" i="28"/>
  <c r="L211" i="28" s="1"/>
  <c r="AA210" i="28"/>
  <c r="Y210" i="28"/>
  <c r="X210" i="28"/>
  <c r="F210" i="28"/>
  <c r="J210" i="28" s="1"/>
  <c r="AB210" i="28" s="1"/>
  <c r="AK414" i="23"/>
  <c r="AL414" i="23" s="1"/>
  <c r="AM413" i="23"/>
  <c r="AN413" i="23" s="1"/>
  <c r="AO413" i="23" s="1"/>
  <c r="H211" i="19"/>
  <c r="E211" i="19" s="1"/>
  <c r="I211" i="19" s="1"/>
  <c r="F211" i="19" s="1"/>
  <c r="J211" i="19" s="1"/>
  <c r="N211" i="19"/>
  <c r="O211" i="19" s="1"/>
  <c r="P211" i="19" s="1"/>
  <c r="W421" i="28"/>
  <c r="G422" i="28"/>
  <c r="V420" i="19"/>
  <c r="G421" i="19"/>
  <c r="S415" i="28"/>
  <c r="T415" i="28" s="1"/>
  <c r="U415" i="28" s="1"/>
  <c r="N415" i="28" s="1"/>
  <c r="AP412" i="23"/>
  <c r="R415" i="19"/>
  <c r="S415" i="19" s="1"/>
  <c r="T415" i="19" s="1"/>
  <c r="M415" i="19" s="1"/>
  <c r="O211" i="28" l="1"/>
  <c r="P211" i="28" s="1"/>
  <c r="Q211" i="28" s="1"/>
  <c r="H211" i="28"/>
  <c r="E211" i="28" s="1"/>
  <c r="I211" i="28" s="1"/>
  <c r="AM414" i="23"/>
  <c r="AN414" i="23" s="1"/>
  <c r="AK415" i="23"/>
  <c r="AL415" i="23" s="1"/>
  <c r="G423" i="28"/>
  <c r="W422" i="28"/>
  <c r="G422" i="19"/>
  <c r="V421" i="19"/>
  <c r="S416" i="28"/>
  <c r="T416" i="28" s="1"/>
  <c r="U416" i="28" s="1"/>
  <c r="N416" i="28" s="1"/>
  <c r="R416" i="19"/>
  <c r="S416" i="19" s="1"/>
  <c r="T416" i="19" s="1"/>
  <c r="M416" i="19" s="1"/>
  <c r="AP413" i="23"/>
  <c r="K212" i="19"/>
  <c r="AQ413" i="23"/>
  <c r="AQ414" i="23" l="1"/>
  <c r="Y211" i="28"/>
  <c r="K212" i="28"/>
  <c r="L212" i="28" s="1"/>
  <c r="X211" i="28"/>
  <c r="F211" i="28"/>
  <c r="J211" i="28" s="1"/>
  <c r="AB211" i="28" s="1"/>
  <c r="AA211" i="28"/>
  <c r="AM415" i="23"/>
  <c r="AN415" i="23" s="1"/>
  <c r="AQ415" i="23" s="1"/>
  <c r="AK416" i="23"/>
  <c r="AL416" i="23" s="1"/>
  <c r="V422" i="19"/>
  <c r="G423" i="19"/>
  <c r="H212" i="19"/>
  <c r="E212" i="19" s="1"/>
  <c r="I212" i="19" s="1"/>
  <c r="N212" i="19"/>
  <c r="O212" i="19" s="1"/>
  <c r="P212" i="19" s="1"/>
  <c r="AP414" i="23"/>
  <c r="S417" i="28"/>
  <c r="T417" i="28" s="1"/>
  <c r="U417" i="28" s="1"/>
  <c r="N417" i="28" s="1"/>
  <c r="R417" i="19"/>
  <c r="S417" i="19" s="1"/>
  <c r="T417" i="19" s="1"/>
  <c r="M417" i="19" s="1"/>
  <c r="W423" i="28"/>
  <c r="G424" i="28"/>
  <c r="AO414" i="23"/>
  <c r="AO415" i="23" l="1"/>
  <c r="H212" i="28"/>
  <c r="E212" i="28" s="1"/>
  <c r="I212" i="28" s="1"/>
  <c r="F212" i="28" s="1"/>
  <c r="J212" i="28" s="1"/>
  <c r="AB212" i="28" s="1"/>
  <c r="O212" i="28"/>
  <c r="P212" i="28" s="1"/>
  <c r="Q212" i="28" s="1"/>
  <c r="AM416" i="23"/>
  <c r="AN416" i="23" s="1"/>
  <c r="AQ416" i="23" s="1"/>
  <c r="AK417" i="23"/>
  <c r="AL417" i="23" s="1"/>
  <c r="G425" i="28"/>
  <c r="W424" i="28"/>
  <c r="K213" i="19"/>
  <c r="F212" i="19"/>
  <c r="J212" i="19" s="1"/>
  <c r="V423" i="19"/>
  <c r="G424" i="19"/>
  <c r="AP415" i="23"/>
  <c r="R418" i="19"/>
  <c r="S418" i="19" s="1"/>
  <c r="T418" i="19" s="1"/>
  <c r="M418" i="19" s="1"/>
  <c r="S418" i="28"/>
  <c r="T418" i="28" s="1"/>
  <c r="U418" i="28" s="1"/>
  <c r="N418" i="28" s="1"/>
  <c r="AO416" i="23" l="1"/>
  <c r="K213" i="28"/>
  <c r="L213" i="28" s="1"/>
  <c r="Y212" i="28"/>
  <c r="X212" i="28"/>
  <c r="AA212" i="28"/>
  <c r="AK418" i="23"/>
  <c r="AL418" i="23" s="1"/>
  <c r="AM417" i="23"/>
  <c r="AN417" i="23" s="1"/>
  <c r="AQ417" i="23" s="1"/>
  <c r="H213" i="19"/>
  <c r="E213" i="19" s="1"/>
  <c r="I213" i="19" s="1"/>
  <c r="N213" i="19"/>
  <c r="O213" i="19" s="1"/>
  <c r="P213" i="19" s="1"/>
  <c r="R419" i="19"/>
  <c r="S419" i="19" s="1"/>
  <c r="T419" i="19" s="1"/>
  <c r="M419" i="19" s="1"/>
  <c r="S419" i="28"/>
  <c r="T419" i="28" s="1"/>
  <c r="U419" i="28" s="1"/>
  <c r="N419" i="28" s="1"/>
  <c r="AP416" i="23"/>
  <c r="G425" i="19"/>
  <c r="V424" i="19"/>
  <c r="G426" i="28"/>
  <c r="W425" i="28"/>
  <c r="O213" i="28" l="1"/>
  <c r="P213" i="28" s="1"/>
  <c r="Q213" i="28" s="1"/>
  <c r="H213" i="28"/>
  <c r="E213" i="28" s="1"/>
  <c r="I213" i="28" s="1"/>
  <c r="AK419" i="23"/>
  <c r="AL419" i="23" s="1"/>
  <c r="AM418" i="23"/>
  <c r="AN418" i="23" s="1"/>
  <c r="AQ418" i="23" s="1"/>
  <c r="K214" i="19"/>
  <c r="V425" i="19"/>
  <c r="G426" i="19"/>
  <c r="AO417" i="23"/>
  <c r="F213" i="19"/>
  <c r="J213" i="19" s="1"/>
  <c r="W426" i="28"/>
  <c r="G427" i="28"/>
  <c r="AP417" i="23"/>
  <c r="R420" i="19"/>
  <c r="S420" i="19" s="1"/>
  <c r="T420" i="19" s="1"/>
  <c r="M420" i="19" s="1"/>
  <c r="S420" i="28"/>
  <c r="T420" i="28" s="1"/>
  <c r="U420" i="28" s="1"/>
  <c r="N420" i="28" s="1"/>
  <c r="AO418" i="23" l="1"/>
  <c r="K214" i="28"/>
  <c r="L214" i="28" s="1"/>
  <c r="AA213" i="28"/>
  <c r="Y213" i="28"/>
  <c r="X213" i="28"/>
  <c r="F213" i="28"/>
  <c r="J213" i="28" s="1"/>
  <c r="AB213" i="28" s="1"/>
  <c r="AK420" i="23"/>
  <c r="AL420" i="23" s="1"/>
  <c r="AM419" i="23"/>
  <c r="AN419" i="23" s="1"/>
  <c r="W427" i="28"/>
  <c r="G428" i="28"/>
  <c r="V426" i="19"/>
  <c r="G427" i="19"/>
  <c r="H214" i="19"/>
  <c r="E214" i="19" s="1"/>
  <c r="I214" i="19" s="1"/>
  <c r="N214" i="19"/>
  <c r="O214" i="19" s="1"/>
  <c r="P214" i="19" s="1"/>
  <c r="AP418" i="23"/>
  <c r="S421" i="28"/>
  <c r="T421" i="28" s="1"/>
  <c r="U421" i="28" s="1"/>
  <c r="N421" i="28" s="1"/>
  <c r="R421" i="19"/>
  <c r="S421" i="19" s="1"/>
  <c r="T421" i="19" s="1"/>
  <c r="M421" i="19" s="1"/>
  <c r="O214" i="28" l="1"/>
  <c r="P214" i="28" s="1"/>
  <c r="Q214" i="28" s="1"/>
  <c r="H214" i="28"/>
  <c r="E214" i="28" s="1"/>
  <c r="I214" i="28" s="1"/>
  <c r="AM420" i="23"/>
  <c r="AN420" i="23" s="1"/>
  <c r="AK421" i="23"/>
  <c r="AL421" i="23" s="1"/>
  <c r="AP419" i="23"/>
  <c r="R422" i="19"/>
  <c r="S422" i="19" s="1"/>
  <c r="T422" i="19" s="1"/>
  <c r="M422" i="19" s="1"/>
  <c r="S422" i="28"/>
  <c r="T422" i="28" s="1"/>
  <c r="U422" i="28" s="1"/>
  <c r="N422" i="28" s="1"/>
  <c r="K215" i="19"/>
  <c r="F214" i="19"/>
  <c r="J214" i="19" s="1"/>
  <c r="G428" i="19"/>
  <c r="V427" i="19"/>
  <c r="AO419" i="23"/>
  <c r="G429" i="28"/>
  <c r="W428" i="28"/>
  <c r="AQ419" i="23"/>
  <c r="AQ420" i="23" s="1"/>
  <c r="AO420" i="23" l="1"/>
  <c r="X214" i="28"/>
  <c r="K215" i="28"/>
  <c r="L215" i="28" s="1"/>
  <c r="AA214" i="28"/>
  <c r="Y214" i="28"/>
  <c r="F214" i="28"/>
  <c r="J214" i="28" s="1"/>
  <c r="AB214" i="28" s="1"/>
  <c r="AK422" i="23"/>
  <c r="AL422" i="23" s="1"/>
  <c r="AM421" i="23"/>
  <c r="AN421" i="23" s="1"/>
  <c r="AO421" i="23" s="1"/>
  <c r="W429" i="28"/>
  <c r="G430" i="28"/>
  <c r="V428" i="19"/>
  <c r="G429" i="19"/>
  <c r="H215" i="19"/>
  <c r="E215" i="19" s="1"/>
  <c r="I215" i="19" s="1"/>
  <c r="F215" i="19" s="1"/>
  <c r="J215" i="19" s="1"/>
  <c r="N215" i="19"/>
  <c r="O215" i="19" s="1"/>
  <c r="P215" i="19" s="1"/>
  <c r="R423" i="19"/>
  <c r="S423" i="19" s="1"/>
  <c r="T423" i="19" s="1"/>
  <c r="M423" i="19" s="1"/>
  <c r="S423" i="28"/>
  <c r="T423" i="28" s="1"/>
  <c r="U423" i="28" s="1"/>
  <c r="N423" i="28" s="1"/>
  <c r="AP420" i="23"/>
  <c r="H215" i="28" l="1"/>
  <c r="E215" i="28" s="1"/>
  <c r="I215" i="28" s="1"/>
  <c r="O215" i="28"/>
  <c r="P215" i="28" s="1"/>
  <c r="Q215" i="28" s="1"/>
  <c r="AM422" i="23"/>
  <c r="AN422" i="23" s="1"/>
  <c r="AO422" i="23" s="1"/>
  <c r="AK423" i="23"/>
  <c r="AL423" i="23" s="1"/>
  <c r="R424" i="19"/>
  <c r="S424" i="19" s="1"/>
  <c r="T424" i="19" s="1"/>
  <c r="M424" i="19" s="1"/>
  <c r="S424" i="28"/>
  <c r="T424" i="28" s="1"/>
  <c r="U424" i="28" s="1"/>
  <c r="N424" i="28" s="1"/>
  <c r="AP421" i="23"/>
  <c r="AQ421" i="23"/>
  <c r="G431" i="28"/>
  <c r="W430" i="28"/>
  <c r="K216" i="19"/>
  <c r="G430" i="19"/>
  <c r="V429" i="19"/>
  <c r="AQ422" i="23" l="1"/>
  <c r="F215" i="28"/>
  <c r="J215" i="28" s="1"/>
  <c r="AB215" i="28" s="1"/>
  <c r="X215" i="28"/>
  <c r="Y215" i="28"/>
  <c r="AA215" i="28"/>
  <c r="K216" i="28"/>
  <c r="L216" i="28" s="1"/>
  <c r="AM423" i="23"/>
  <c r="AN423" i="23" s="1"/>
  <c r="AQ423" i="23" s="1"/>
  <c r="AK424" i="23"/>
  <c r="AL424" i="23" s="1"/>
  <c r="V430" i="19"/>
  <c r="G431" i="19"/>
  <c r="G432" i="28"/>
  <c r="W431" i="28"/>
  <c r="N216" i="19"/>
  <c r="O216" i="19" s="1"/>
  <c r="P216" i="19" s="1"/>
  <c r="H216" i="19"/>
  <c r="E216" i="19" s="1"/>
  <c r="I216" i="19" s="1"/>
  <c r="S425" i="28"/>
  <c r="T425" i="28" s="1"/>
  <c r="U425" i="28" s="1"/>
  <c r="N425" i="28" s="1"/>
  <c r="AP422" i="23"/>
  <c r="R425" i="19"/>
  <c r="S425" i="19" s="1"/>
  <c r="T425" i="19" s="1"/>
  <c r="M425" i="19" s="1"/>
  <c r="AO423" i="23" l="1"/>
  <c r="H216" i="28"/>
  <c r="E216" i="28" s="1"/>
  <c r="I216" i="28" s="1"/>
  <c r="O216" i="28"/>
  <c r="P216" i="28" s="1"/>
  <c r="Q216" i="28" s="1"/>
  <c r="AK425" i="23"/>
  <c r="AL425" i="23" s="1"/>
  <c r="AM424" i="23"/>
  <c r="AN424" i="23" s="1"/>
  <c r="AO424" i="23" s="1"/>
  <c r="K217" i="19"/>
  <c r="F216" i="19"/>
  <c r="J216" i="19" s="1"/>
  <c r="W432" i="28"/>
  <c r="G433" i="28"/>
  <c r="V431" i="19"/>
  <c r="G432" i="19"/>
  <c r="R426" i="19"/>
  <c r="S426" i="19" s="1"/>
  <c r="T426" i="19" s="1"/>
  <c r="M426" i="19" s="1"/>
  <c r="S426" i="28"/>
  <c r="T426" i="28" s="1"/>
  <c r="U426" i="28" s="1"/>
  <c r="N426" i="28" s="1"/>
  <c r="AP423" i="23"/>
  <c r="AQ424" i="23" l="1"/>
  <c r="F216" i="28"/>
  <c r="J216" i="28" s="1"/>
  <c r="AB216" i="28" s="1"/>
  <c r="X216" i="28"/>
  <c r="AA216" i="28"/>
  <c r="Y216" i="28"/>
  <c r="K217" i="28"/>
  <c r="L217" i="28" s="1"/>
  <c r="AK426" i="23"/>
  <c r="AL426" i="23" s="1"/>
  <c r="AM425" i="23"/>
  <c r="AN425" i="23" s="1"/>
  <c r="AO425" i="23" s="1"/>
  <c r="G433" i="19"/>
  <c r="V432" i="19"/>
  <c r="W433" i="28"/>
  <c r="G434" i="28"/>
  <c r="N217" i="19"/>
  <c r="O217" i="19" s="1"/>
  <c r="P217" i="19" s="1"/>
  <c r="H217" i="19"/>
  <c r="E217" i="19" s="1"/>
  <c r="I217" i="19" s="1"/>
  <c r="S427" i="28"/>
  <c r="T427" i="28" s="1"/>
  <c r="U427" i="28" s="1"/>
  <c r="N427" i="28" s="1"/>
  <c r="AP424" i="23"/>
  <c r="R427" i="19"/>
  <c r="S427" i="19" s="1"/>
  <c r="T427" i="19" s="1"/>
  <c r="M427" i="19" s="1"/>
  <c r="O217" i="28" l="1"/>
  <c r="P217" i="28" s="1"/>
  <c r="Q217" i="28" s="1"/>
  <c r="H217" i="28"/>
  <c r="E217" i="28" s="1"/>
  <c r="I217" i="28" s="1"/>
  <c r="AK427" i="23"/>
  <c r="AL427" i="23" s="1"/>
  <c r="AM426" i="23"/>
  <c r="AN426" i="23" s="1"/>
  <c r="AP425" i="23"/>
  <c r="R428" i="19"/>
  <c r="S428" i="19" s="1"/>
  <c r="T428" i="19" s="1"/>
  <c r="M428" i="19" s="1"/>
  <c r="S428" i="28"/>
  <c r="T428" i="28" s="1"/>
  <c r="U428" i="28" s="1"/>
  <c r="N428" i="28" s="1"/>
  <c r="G435" i="28"/>
  <c r="W434" i="28"/>
  <c r="AQ425" i="23"/>
  <c r="K218" i="19"/>
  <c r="F217" i="19"/>
  <c r="J217" i="19" s="1"/>
  <c r="G434" i="19"/>
  <c r="V433" i="19"/>
  <c r="AQ426" i="23" l="1"/>
  <c r="X217" i="28"/>
  <c r="Y217" i="28"/>
  <c r="AA217" i="28"/>
  <c r="K218" i="28"/>
  <c r="L218" i="28" s="1"/>
  <c r="F217" i="28"/>
  <c r="J217" i="28" s="1"/>
  <c r="AB217" i="28" s="1"/>
  <c r="AK428" i="23"/>
  <c r="AL428" i="23" s="1"/>
  <c r="AM427" i="23"/>
  <c r="AN427" i="23" s="1"/>
  <c r="AQ427" i="23" s="1"/>
  <c r="R429" i="19"/>
  <c r="S429" i="19" s="1"/>
  <c r="T429" i="19" s="1"/>
  <c r="M429" i="19" s="1"/>
  <c r="S429" i="28"/>
  <c r="T429" i="28" s="1"/>
  <c r="U429" i="28" s="1"/>
  <c r="N429" i="28" s="1"/>
  <c r="AP426" i="23"/>
  <c r="G436" i="28"/>
  <c r="W435" i="28"/>
  <c r="G435" i="19"/>
  <c r="V434" i="19"/>
  <c r="H218" i="19"/>
  <c r="E218" i="19" s="1"/>
  <c r="I218" i="19" s="1"/>
  <c r="N218" i="19"/>
  <c r="O218" i="19" s="1"/>
  <c r="P218" i="19" s="1"/>
  <c r="AO426" i="23"/>
  <c r="AO427" i="23" l="1"/>
  <c r="O218" i="28"/>
  <c r="P218" i="28" s="1"/>
  <c r="Q218" i="28" s="1"/>
  <c r="H218" i="28"/>
  <c r="E218" i="28" s="1"/>
  <c r="I218" i="28" s="1"/>
  <c r="AM428" i="23"/>
  <c r="AN428" i="23" s="1"/>
  <c r="AK429" i="23"/>
  <c r="AL429" i="23" s="1"/>
  <c r="V435" i="19"/>
  <c r="G436" i="19"/>
  <c r="K219" i="19"/>
  <c r="W436" i="28"/>
  <c r="G437" i="28"/>
  <c r="AP427" i="23"/>
  <c r="R430" i="19"/>
  <c r="S430" i="19" s="1"/>
  <c r="T430" i="19" s="1"/>
  <c r="M430" i="19" s="1"/>
  <c r="S430" i="28"/>
  <c r="T430" i="28" s="1"/>
  <c r="U430" i="28" s="1"/>
  <c r="N430" i="28" s="1"/>
  <c r="F218" i="19"/>
  <c r="J218" i="19" s="1"/>
  <c r="X218" i="28" l="1"/>
  <c r="K219" i="28"/>
  <c r="L219" i="28" s="1"/>
  <c r="Y218" i="28"/>
  <c r="F218" i="28"/>
  <c r="J218" i="28" s="1"/>
  <c r="AB218" i="28" s="1"/>
  <c r="AA218" i="28"/>
  <c r="AK430" i="23"/>
  <c r="AL430" i="23" s="1"/>
  <c r="AM429" i="23"/>
  <c r="AN429" i="23" s="1"/>
  <c r="G437" i="19"/>
  <c r="V436" i="19"/>
  <c r="W437" i="28"/>
  <c r="G438" i="28"/>
  <c r="S431" i="28"/>
  <c r="T431" i="28" s="1"/>
  <c r="U431" i="28" s="1"/>
  <c r="N431" i="28" s="1"/>
  <c r="R431" i="19"/>
  <c r="S431" i="19" s="1"/>
  <c r="T431" i="19" s="1"/>
  <c r="M431" i="19" s="1"/>
  <c r="AP428" i="23"/>
  <c r="N219" i="19"/>
  <c r="O219" i="19" s="1"/>
  <c r="P219" i="19" s="1"/>
  <c r="H219" i="19"/>
  <c r="E219" i="19" s="1"/>
  <c r="I219" i="19" s="1"/>
  <c r="F219" i="19" s="1"/>
  <c r="J219" i="19" s="1"/>
  <c r="AQ428" i="23"/>
  <c r="AO428" i="23"/>
  <c r="AO429" i="23" l="1"/>
  <c r="AQ429" i="23"/>
  <c r="O219" i="28"/>
  <c r="P219" i="28" s="1"/>
  <c r="Q219" i="28" s="1"/>
  <c r="H219" i="28"/>
  <c r="E219" i="28" s="1"/>
  <c r="I219" i="28" s="1"/>
  <c r="AK431" i="23"/>
  <c r="AL431" i="23" s="1"/>
  <c r="AM430" i="23"/>
  <c r="AN430" i="23" s="1"/>
  <c r="AQ430" i="23" s="1"/>
  <c r="R432" i="19"/>
  <c r="S432" i="19" s="1"/>
  <c r="T432" i="19" s="1"/>
  <c r="M432" i="19" s="1"/>
  <c r="S432" i="28"/>
  <c r="T432" i="28" s="1"/>
  <c r="U432" i="28" s="1"/>
  <c r="N432" i="28" s="1"/>
  <c r="AP429" i="23"/>
  <c r="V437" i="19"/>
  <c r="G438" i="19"/>
  <c r="K220" i="19"/>
  <c r="G439" i="28"/>
  <c r="W438" i="28"/>
  <c r="AO430" i="23" l="1"/>
  <c r="X219" i="28"/>
  <c r="F219" i="28"/>
  <c r="J219" i="28" s="1"/>
  <c r="AB219" i="28" s="1"/>
  <c r="Y219" i="28"/>
  <c r="K220" i="28"/>
  <c r="L220" i="28" s="1"/>
  <c r="AA219" i="28"/>
  <c r="AK432" i="23"/>
  <c r="AL432" i="23" s="1"/>
  <c r="AM431" i="23"/>
  <c r="AN431" i="23" s="1"/>
  <c r="AO431" i="23" s="1"/>
  <c r="G440" i="28"/>
  <c r="W439" i="28"/>
  <c r="V438" i="19"/>
  <c r="G439" i="19"/>
  <c r="S433" i="28"/>
  <c r="T433" i="28" s="1"/>
  <c r="U433" i="28" s="1"/>
  <c r="N433" i="28" s="1"/>
  <c r="AP430" i="23"/>
  <c r="R433" i="19"/>
  <c r="S433" i="19" s="1"/>
  <c r="T433" i="19" s="1"/>
  <c r="M433" i="19" s="1"/>
  <c r="H220" i="19"/>
  <c r="E220" i="19" s="1"/>
  <c r="I220" i="19" s="1"/>
  <c r="N220" i="19"/>
  <c r="O220" i="19" s="1"/>
  <c r="P220" i="19" s="1"/>
  <c r="O220" i="28" l="1"/>
  <c r="P220" i="28" s="1"/>
  <c r="Q220" i="28" s="1"/>
  <c r="H220" i="28"/>
  <c r="E220" i="28" s="1"/>
  <c r="I220" i="28" s="1"/>
  <c r="AM432" i="23"/>
  <c r="AN432" i="23" s="1"/>
  <c r="AK433" i="23"/>
  <c r="AL433" i="23" s="1"/>
  <c r="K221" i="19"/>
  <c r="F220" i="19"/>
  <c r="J220" i="19" s="1"/>
  <c r="W440" i="28"/>
  <c r="G441" i="28"/>
  <c r="G440" i="19"/>
  <c r="V439" i="19"/>
  <c r="S434" i="28"/>
  <c r="T434" i="28" s="1"/>
  <c r="U434" i="28" s="1"/>
  <c r="N434" i="28" s="1"/>
  <c r="R434" i="19"/>
  <c r="S434" i="19" s="1"/>
  <c r="T434" i="19" s="1"/>
  <c r="M434" i="19" s="1"/>
  <c r="AP431" i="23"/>
  <c r="AQ431" i="23"/>
  <c r="AQ432" i="23" l="1"/>
  <c r="F220" i="28"/>
  <c r="J220" i="28" s="1"/>
  <c r="AB220" i="28" s="1"/>
  <c r="X220" i="28"/>
  <c r="Y220" i="28"/>
  <c r="AA220" i="28"/>
  <c r="K221" i="28"/>
  <c r="L221" i="28" s="1"/>
  <c r="AK434" i="23"/>
  <c r="AL434" i="23" s="1"/>
  <c r="AM433" i="23"/>
  <c r="AN433" i="23" s="1"/>
  <c r="G441" i="19"/>
  <c r="V440" i="19"/>
  <c r="G442" i="28"/>
  <c r="W441" i="28"/>
  <c r="S435" i="28"/>
  <c r="T435" i="28" s="1"/>
  <c r="U435" i="28" s="1"/>
  <c r="N435" i="28" s="1"/>
  <c r="AP432" i="23"/>
  <c r="R435" i="19"/>
  <c r="S435" i="19" s="1"/>
  <c r="T435" i="19" s="1"/>
  <c r="M435" i="19" s="1"/>
  <c r="N221" i="19"/>
  <c r="O221" i="19" s="1"/>
  <c r="P221" i="19" s="1"/>
  <c r="H221" i="19"/>
  <c r="E221" i="19" s="1"/>
  <c r="I221" i="19" s="1"/>
  <c r="AO432" i="23"/>
  <c r="AO433" i="23" l="1"/>
  <c r="AQ433" i="23"/>
  <c r="O221" i="28"/>
  <c r="P221" i="28" s="1"/>
  <c r="Q221" i="28" s="1"/>
  <c r="H221" i="28"/>
  <c r="E221" i="28" s="1"/>
  <c r="I221" i="28" s="1"/>
  <c r="AM434" i="23"/>
  <c r="AN434" i="23" s="1"/>
  <c r="AO434" i="23" s="1"/>
  <c r="AK435" i="23"/>
  <c r="AL435" i="23" s="1"/>
  <c r="K222" i="19"/>
  <c r="S436" i="28"/>
  <c r="T436" i="28" s="1"/>
  <c r="U436" i="28" s="1"/>
  <c r="N436" i="28" s="1"/>
  <c r="R436" i="19"/>
  <c r="S436" i="19" s="1"/>
  <c r="T436" i="19" s="1"/>
  <c r="M436" i="19" s="1"/>
  <c r="AP433" i="23"/>
  <c r="V441" i="19"/>
  <c r="G442" i="19"/>
  <c r="G443" i="28"/>
  <c r="W442" i="28"/>
  <c r="F221" i="19"/>
  <c r="J221" i="19" s="1"/>
  <c r="Y221" i="28" l="1"/>
  <c r="X221" i="28"/>
  <c r="K222" i="28"/>
  <c r="L222" i="28" s="1"/>
  <c r="AA221" i="28"/>
  <c r="F221" i="28"/>
  <c r="J221" i="28" s="1"/>
  <c r="AB221" i="28" s="1"/>
  <c r="AK436" i="23"/>
  <c r="AL436" i="23" s="1"/>
  <c r="AM435" i="23"/>
  <c r="AN435" i="23" s="1"/>
  <c r="AO435" i="23" s="1"/>
  <c r="W443" i="28"/>
  <c r="G444" i="28"/>
  <c r="R437" i="19"/>
  <c r="S437" i="19" s="1"/>
  <c r="T437" i="19" s="1"/>
  <c r="M437" i="19" s="1"/>
  <c r="S437" i="28"/>
  <c r="T437" i="28" s="1"/>
  <c r="U437" i="28" s="1"/>
  <c r="N437" i="28" s="1"/>
  <c r="AP434" i="23"/>
  <c r="G443" i="19"/>
  <c r="V442" i="19"/>
  <c r="N222" i="19"/>
  <c r="O222" i="19" s="1"/>
  <c r="P222" i="19" s="1"/>
  <c r="H222" i="19"/>
  <c r="E222" i="19" s="1"/>
  <c r="I222" i="19" s="1"/>
  <c r="F222" i="19" s="1"/>
  <c r="J222" i="19" s="1"/>
  <c r="AQ434" i="23"/>
  <c r="H222" i="28" l="1"/>
  <c r="E222" i="28" s="1"/>
  <c r="I222" i="28" s="1"/>
  <c r="O222" i="28"/>
  <c r="P222" i="28" s="1"/>
  <c r="Q222" i="28" s="1"/>
  <c r="AM436" i="23"/>
  <c r="AN436" i="23" s="1"/>
  <c r="AO436" i="23" s="1"/>
  <c r="AK437" i="23"/>
  <c r="AL437" i="23" s="1"/>
  <c r="G445" i="28"/>
  <c r="W444" i="28"/>
  <c r="S438" i="28"/>
  <c r="T438" i="28" s="1"/>
  <c r="U438" i="28" s="1"/>
  <c r="N438" i="28" s="1"/>
  <c r="R438" i="19"/>
  <c r="S438" i="19" s="1"/>
  <c r="T438" i="19" s="1"/>
  <c r="M438" i="19" s="1"/>
  <c r="AP435" i="23"/>
  <c r="AQ435" i="23"/>
  <c r="G444" i="19"/>
  <c r="V443" i="19"/>
  <c r="K223" i="19"/>
  <c r="AQ436" i="23" l="1"/>
  <c r="X222" i="28"/>
  <c r="F222" i="28"/>
  <c r="J222" i="28" s="1"/>
  <c r="AB222" i="28" s="1"/>
  <c r="Y222" i="28"/>
  <c r="AA222" i="28"/>
  <c r="K223" i="28"/>
  <c r="L223" i="28" s="1"/>
  <c r="AK438" i="23"/>
  <c r="AL438" i="23" s="1"/>
  <c r="AM437" i="23"/>
  <c r="AN437" i="23" s="1"/>
  <c r="AQ437" i="23" s="1"/>
  <c r="H223" i="19"/>
  <c r="E223" i="19" s="1"/>
  <c r="I223" i="19" s="1"/>
  <c r="N223" i="19"/>
  <c r="O223" i="19" s="1"/>
  <c r="P223" i="19" s="1"/>
  <c r="V444" i="19"/>
  <c r="G445" i="19"/>
  <c r="G446" i="28"/>
  <c r="W445" i="28"/>
  <c r="R439" i="19"/>
  <c r="S439" i="19" s="1"/>
  <c r="T439" i="19" s="1"/>
  <c r="M439" i="19" s="1"/>
  <c r="S439" i="28"/>
  <c r="T439" i="28" s="1"/>
  <c r="U439" i="28" s="1"/>
  <c r="N439" i="28" s="1"/>
  <c r="AP436" i="23"/>
  <c r="AO437" i="23" l="1"/>
  <c r="O223" i="28"/>
  <c r="P223" i="28" s="1"/>
  <c r="Q223" i="28" s="1"/>
  <c r="H223" i="28"/>
  <c r="E223" i="28" s="1"/>
  <c r="I223" i="28" s="1"/>
  <c r="AM438" i="23"/>
  <c r="AN438" i="23" s="1"/>
  <c r="AK439" i="23"/>
  <c r="AL439" i="23" s="1"/>
  <c r="K224" i="19"/>
  <c r="F223" i="19"/>
  <c r="J223" i="19" s="1"/>
  <c r="AP437" i="23"/>
  <c r="R440" i="19"/>
  <c r="S440" i="19" s="1"/>
  <c r="T440" i="19" s="1"/>
  <c r="M440" i="19" s="1"/>
  <c r="S440" i="28"/>
  <c r="T440" i="28" s="1"/>
  <c r="U440" i="28" s="1"/>
  <c r="N440" i="28" s="1"/>
  <c r="W446" i="28"/>
  <c r="G447" i="28"/>
  <c r="V445" i="19"/>
  <c r="G446" i="19"/>
  <c r="F223" i="28" l="1"/>
  <c r="J223" i="28" s="1"/>
  <c r="AB223" i="28" s="1"/>
  <c r="X223" i="28"/>
  <c r="K224" i="28"/>
  <c r="L224" i="28" s="1"/>
  <c r="Y223" i="28"/>
  <c r="AA223" i="28"/>
  <c r="AK440" i="23"/>
  <c r="AL440" i="23" s="1"/>
  <c r="AM439" i="23"/>
  <c r="AN439" i="23" s="1"/>
  <c r="R441" i="19"/>
  <c r="S441" i="19" s="1"/>
  <c r="T441" i="19" s="1"/>
  <c r="M441" i="19" s="1"/>
  <c r="AP438" i="23"/>
  <c r="S441" i="28"/>
  <c r="T441" i="28" s="1"/>
  <c r="U441" i="28" s="1"/>
  <c r="N441" i="28" s="1"/>
  <c r="H224" i="19"/>
  <c r="E224" i="19" s="1"/>
  <c r="I224" i="19" s="1"/>
  <c r="N224" i="19"/>
  <c r="O224" i="19" s="1"/>
  <c r="P224" i="19" s="1"/>
  <c r="G447" i="19"/>
  <c r="V446" i="19"/>
  <c r="G448" i="28"/>
  <c r="W447" i="28"/>
  <c r="AO438" i="23"/>
  <c r="AQ438" i="23"/>
  <c r="AQ439" i="23" l="1"/>
  <c r="AO439" i="23"/>
  <c r="H224" i="28"/>
  <c r="E224" i="28" s="1"/>
  <c r="I224" i="28" s="1"/>
  <c r="O224" i="28"/>
  <c r="P224" i="28" s="1"/>
  <c r="Q224" i="28" s="1"/>
  <c r="AK441" i="23"/>
  <c r="AL441" i="23" s="1"/>
  <c r="AM440" i="23"/>
  <c r="AN440" i="23" s="1"/>
  <c r="AO440" i="23" s="1"/>
  <c r="V447" i="19"/>
  <c r="G448" i="19"/>
  <c r="S442" i="28"/>
  <c r="T442" i="28" s="1"/>
  <c r="U442" i="28" s="1"/>
  <c r="N442" i="28" s="1"/>
  <c r="AP439" i="23"/>
  <c r="R442" i="19"/>
  <c r="S442" i="19" s="1"/>
  <c r="T442" i="19" s="1"/>
  <c r="M442" i="19" s="1"/>
  <c r="W448" i="28"/>
  <c r="G449" i="28"/>
  <c r="K225" i="19"/>
  <c r="F224" i="19"/>
  <c r="J224" i="19" s="1"/>
  <c r="X224" i="28" l="1"/>
  <c r="K225" i="28"/>
  <c r="L225" i="28" s="1"/>
  <c r="AA224" i="28"/>
  <c r="Y224" i="28"/>
  <c r="F224" i="28"/>
  <c r="J224" i="28" s="1"/>
  <c r="AB224" i="28" s="1"/>
  <c r="AK442" i="23"/>
  <c r="AL442" i="23" s="1"/>
  <c r="AM441" i="23"/>
  <c r="AN441" i="23" s="1"/>
  <c r="W449" i="28"/>
  <c r="G450" i="28"/>
  <c r="N225" i="19"/>
  <c r="O225" i="19" s="1"/>
  <c r="P225" i="19" s="1"/>
  <c r="H225" i="19"/>
  <c r="E225" i="19" s="1"/>
  <c r="I225" i="19" s="1"/>
  <c r="R443" i="19"/>
  <c r="S443" i="19" s="1"/>
  <c r="T443" i="19" s="1"/>
  <c r="M443" i="19" s="1"/>
  <c r="AP440" i="23"/>
  <c r="S443" i="28"/>
  <c r="T443" i="28" s="1"/>
  <c r="U443" i="28" s="1"/>
  <c r="N443" i="28" s="1"/>
  <c r="AQ440" i="23"/>
  <c r="V448" i="19"/>
  <c r="G449" i="19"/>
  <c r="AQ441" i="23" l="1"/>
  <c r="O225" i="28"/>
  <c r="P225" i="28" s="1"/>
  <c r="Q225" i="28" s="1"/>
  <c r="H225" i="28"/>
  <c r="E225" i="28" s="1"/>
  <c r="I225" i="28" s="1"/>
  <c r="AM442" i="23"/>
  <c r="AN442" i="23" s="1"/>
  <c r="AQ442" i="23" s="1"/>
  <c r="AK443" i="23"/>
  <c r="AL443" i="23" s="1"/>
  <c r="R444" i="19"/>
  <c r="S444" i="19" s="1"/>
  <c r="T444" i="19" s="1"/>
  <c r="M444" i="19" s="1"/>
  <c r="AP441" i="23"/>
  <c r="S444" i="28"/>
  <c r="T444" i="28" s="1"/>
  <c r="U444" i="28" s="1"/>
  <c r="N444" i="28" s="1"/>
  <c r="W450" i="28"/>
  <c r="G451" i="28"/>
  <c r="AO441" i="23"/>
  <c r="G450" i="19"/>
  <c r="V449" i="19"/>
  <c r="K226" i="19"/>
  <c r="F225" i="19"/>
  <c r="J225" i="19" s="1"/>
  <c r="AO442" i="23" l="1"/>
  <c r="X225" i="28"/>
  <c r="K226" i="28"/>
  <c r="L226" i="28" s="1"/>
  <c r="Y225" i="28"/>
  <c r="F225" i="28"/>
  <c r="J225" i="28" s="1"/>
  <c r="AB225" i="28" s="1"/>
  <c r="AA225" i="28"/>
  <c r="AK444" i="23"/>
  <c r="AL444" i="23" s="1"/>
  <c r="AM443" i="23"/>
  <c r="AN443" i="23" s="1"/>
  <c r="AQ443" i="23" s="1"/>
  <c r="G451" i="19"/>
  <c r="V450" i="19"/>
  <c r="N226" i="19"/>
  <c r="O226" i="19" s="1"/>
  <c r="P226" i="19" s="1"/>
  <c r="H226" i="19"/>
  <c r="E226" i="19" s="1"/>
  <c r="I226" i="19" s="1"/>
  <c r="S445" i="28"/>
  <c r="T445" i="28" s="1"/>
  <c r="U445" i="28" s="1"/>
  <c r="N445" i="28" s="1"/>
  <c r="AP442" i="23"/>
  <c r="R445" i="19"/>
  <c r="S445" i="19" s="1"/>
  <c r="T445" i="19" s="1"/>
  <c r="M445" i="19" s="1"/>
  <c r="W451" i="28"/>
  <c r="G452" i="28"/>
  <c r="AO443" i="23" l="1"/>
  <c r="H226" i="28"/>
  <c r="E226" i="28" s="1"/>
  <c r="I226" i="28" s="1"/>
  <c r="O226" i="28"/>
  <c r="P226" i="28" s="1"/>
  <c r="Q226" i="28" s="1"/>
  <c r="AM444" i="23"/>
  <c r="AN444" i="23" s="1"/>
  <c r="AO444" i="23" s="1"/>
  <c r="AK445" i="23"/>
  <c r="AL445" i="23" s="1"/>
  <c r="W452" i="28"/>
  <c r="G453" i="28"/>
  <c r="V451" i="19"/>
  <c r="G452" i="19"/>
  <c r="K227" i="19"/>
  <c r="F226" i="19"/>
  <c r="J226" i="19" s="1"/>
  <c r="AP443" i="23"/>
  <c r="S446" i="28"/>
  <c r="T446" i="28" s="1"/>
  <c r="U446" i="28" s="1"/>
  <c r="N446" i="28" s="1"/>
  <c r="R446" i="19"/>
  <c r="S446" i="19" s="1"/>
  <c r="T446" i="19" s="1"/>
  <c r="M446" i="19" s="1"/>
  <c r="F226" i="28" l="1"/>
  <c r="J226" i="28" s="1"/>
  <c r="AB226" i="28" s="1"/>
  <c r="X226" i="28"/>
  <c r="K227" i="28"/>
  <c r="L227" i="28" s="1"/>
  <c r="Y226" i="28"/>
  <c r="AA226" i="28"/>
  <c r="AK446" i="23"/>
  <c r="AL446" i="23" s="1"/>
  <c r="AM445" i="23"/>
  <c r="AN445" i="23" s="1"/>
  <c r="AO445" i="23" s="1"/>
  <c r="H227" i="19"/>
  <c r="E227" i="19" s="1"/>
  <c r="I227" i="19" s="1"/>
  <c r="N227" i="19"/>
  <c r="O227" i="19" s="1"/>
  <c r="P227" i="19" s="1"/>
  <c r="V452" i="19"/>
  <c r="G453" i="19"/>
  <c r="G454" i="28"/>
  <c r="W453" i="28"/>
  <c r="S447" i="28"/>
  <c r="T447" i="28" s="1"/>
  <c r="U447" i="28" s="1"/>
  <c r="N447" i="28" s="1"/>
  <c r="R447" i="19"/>
  <c r="S447" i="19" s="1"/>
  <c r="T447" i="19" s="1"/>
  <c r="M447" i="19" s="1"/>
  <c r="AP444" i="23"/>
  <c r="AQ444" i="23"/>
  <c r="AQ445" i="23" l="1"/>
  <c r="O227" i="28"/>
  <c r="P227" i="28" s="1"/>
  <c r="Q227" i="28" s="1"/>
  <c r="H227" i="28"/>
  <c r="E227" i="28" s="1"/>
  <c r="I227" i="28" s="1"/>
  <c r="AK447" i="23"/>
  <c r="AL447" i="23" s="1"/>
  <c r="AM446" i="23"/>
  <c r="AN446" i="23" s="1"/>
  <c r="W454" i="28"/>
  <c r="G455" i="28"/>
  <c r="K228" i="19"/>
  <c r="F227" i="19"/>
  <c r="J227" i="19" s="1"/>
  <c r="R448" i="19"/>
  <c r="S448" i="19" s="1"/>
  <c r="T448" i="19" s="1"/>
  <c r="M448" i="19" s="1"/>
  <c r="S448" i="28"/>
  <c r="T448" i="28" s="1"/>
  <c r="U448" i="28" s="1"/>
  <c r="N448" i="28" s="1"/>
  <c r="AP445" i="23"/>
  <c r="V453" i="19"/>
  <c r="G454" i="19"/>
  <c r="F227" i="28" l="1"/>
  <c r="J227" i="28" s="1"/>
  <c r="AB227" i="28" s="1"/>
  <c r="Y227" i="28"/>
  <c r="AA227" i="28"/>
  <c r="X227" i="28"/>
  <c r="K228" i="28"/>
  <c r="L228" i="28" s="1"/>
  <c r="AK448" i="23"/>
  <c r="AL448" i="23" s="1"/>
  <c r="AM447" i="23"/>
  <c r="AN447" i="23" s="1"/>
  <c r="G455" i="19"/>
  <c r="V454" i="19"/>
  <c r="R449" i="19"/>
  <c r="S449" i="19" s="1"/>
  <c r="T449" i="19" s="1"/>
  <c r="M449" i="19" s="1"/>
  <c r="S449" i="28"/>
  <c r="T449" i="28" s="1"/>
  <c r="U449" i="28" s="1"/>
  <c r="N449" i="28" s="1"/>
  <c r="AP446" i="23"/>
  <c r="AQ446" i="23"/>
  <c r="W455" i="28"/>
  <c r="G456" i="28"/>
  <c r="N228" i="19"/>
  <c r="O228" i="19" s="1"/>
  <c r="P228" i="19" s="1"/>
  <c r="H228" i="19"/>
  <c r="E228" i="19" s="1"/>
  <c r="I228" i="19" s="1"/>
  <c r="AO446" i="23"/>
  <c r="AO447" i="23" l="1"/>
  <c r="O228" i="28"/>
  <c r="P228" i="28" s="1"/>
  <c r="Q228" i="28" s="1"/>
  <c r="H228" i="28"/>
  <c r="E228" i="28" s="1"/>
  <c r="I228" i="28" s="1"/>
  <c r="AM448" i="23"/>
  <c r="AN448" i="23" s="1"/>
  <c r="AO448" i="23" s="1"/>
  <c r="AK449" i="23"/>
  <c r="AL449" i="23" s="1"/>
  <c r="AQ447" i="23"/>
  <c r="G457" i="28"/>
  <c r="W456" i="28"/>
  <c r="V455" i="19"/>
  <c r="G456" i="19"/>
  <c r="K229" i="19"/>
  <c r="AP447" i="23"/>
  <c r="S450" i="28"/>
  <c r="T450" i="28" s="1"/>
  <c r="U450" i="28" s="1"/>
  <c r="N450" i="28" s="1"/>
  <c r="R450" i="19"/>
  <c r="S450" i="19" s="1"/>
  <c r="T450" i="19" s="1"/>
  <c r="M450" i="19" s="1"/>
  <c r="F228" i="19"/>
  <c r="J228" i="19" s="1"/>
  <c r="F228" i="28" l="1"/>
  <c r="J228" i="28" s="1"/>
  <c r="AB228" i="28" s="1"/>
  <c r="X228" i="28"/>
  <c r="Y228" i="28"/>
  <c r="K229" i="28"/>
  <c r="L229" i="28" s="1"/>
  <c r="AA228" i="28"/>
  <c r="AK450" i="23"/>
  <c r="AL450" i="23" s="1"/>
  <c r="AM449" i="23"/>
  <c r="AN449" i="23" s="1"/>
  <c r="AO449" i="23" s="1"/>
  <c r="G457" i="19"/>
  <c r="V456" i="19"/>
  <c r="R451" i="19"/>
  <c r="S451" i="19" s="1"/>
  <c r="T451" i="19" s="1"/>
  <c r="M451" i="19" s="1"/>
  <c r="S451" i="28"/>
  <c r="T451" i="28" s="1"/>
  <c r="U451" i="28" s="1"/>
  <c r="N451" i="28" s="1"/>
  <c r="AP448" i="23"/>
  <c r="N229" i="19"/>
  <c r="O229" i="19" s="1"/>
  <c r="P229" i="19" s="1"/>
  <c r="H229" i="19"/>
  <c r="E229" i="19" s="1"/>
  <c r="I229" i="19" s="1"/>
  <c r="F229" i="19" s="1"/>
  <c r="J229" i="19" s="1"/>
  <c r="G458" i="28"/>
  <c r="W457" i="28"/>
  <c r="AQ448" i="23"/>
  <c r="AQ449" i="23" l="1"/>
  <c r="O229" i="28"/>
  <c r="P229" i="28" s="1"/>
  <c r="Q229" i="28" s="1"/>
  <c r="H229" i="28"/>
  <c r="E229" i="28" s="1"/>
  <c r="I229" i="28" s="1"/>
  <c r="AK451" i="23"/>
  <c r="AL451" i="23" s="1"/>
  <c r="AM450" i="23"/>
  <c r="AN450" i="23" s="1"/>
  <c r="AO450" i="23" s="1"/>
  <c r="G459" i="28"/>
  <c r="W458" i="28"/>
  <c r="S452" i="28"/>
  <c r="T452" i="28" s="1"/>
  <c r="U452" i="28" s="1"/>
  <c r="N452" i="28" s="1"/>
  <c r="R452" i="19"/>
  <c r="S452" i="19" s="1"/>
  <c r="T452" i="19" s="1"/>
  <c r="M452" i="19" s="1"/>
  <c r="AP449" i="23"/>
  <c r="K230" i="19"/>
  <c r="G458" i="19"/>
  <c r="V457" i="19"/>
  <c r="Y229" i="28" l="1"/>
  <c r="AA229" i="28"/>
  <c r="K230" i="28"/>
  <c r="L230" i="28" s="1"/>
  <c r="F229" i="28"/>
  <c r="J229" i="28" s="1"/>
  <c r="AB229" i="28" s="1"/>
  <c r="X229" i="28"/>
  <c r="AM451" i="23"/>
  <c r="AN451" i="23" s="1"/>
  <c r="AK452" i="23"/>
  <c r="AL452" i="23" s="1"/>
  <c r="V458" i="19"/>
  <c r="G459" i="19"/>
  <c r="N230" i="19"/>
  <c r="O230" i="19" s="1"/>
  <c r="P230" i="19" s="1"/>
  <c r="H230" i="19"/>
  <c r="E230" i="19" s="1"/>
  <c r="I230" i="19" s="1"/>
  <c r="S453" i="28"/>
  <c r="T453" i="28" s="1"/>
  <c r="U453" i="28" s="1"/>
  <c r="N453" i="28" s="1"/>
  <c r="R453" i="19"/>
  <c r="S453" i="19" s="1"/>
  <c r="T453" i="19" s="1"/>
  <c r="M453" i="19" s="1"/>
  <c r="AP450" i="23"/>
  <c r="W459" i="28"/>
  <c r="G460" i="28"/>
  <c r="AQ450" i="23"/>
  <c r="AQ451" i="23" l="1"/>
  <c r="O230" i="28"/>
  <c r="P230" i="28" s="1"/>
  <c r="Q230" i="28" s="1"/>
  <c r="H230" i="28"/>
  <c r="E230" i="28" s="1"/>
  <c r="I230" i="28" s="1"/>
  <c r="AK453" i="23"/>
  <c r="AL453" i="23" s="1"/>
  <c r="AM452" i="23"/>
  <c r="AN452" i="23" s="1"/>
  <c r="G461" i="28"/>
  <c r="W460" i="28"/>
  <c r="V459" i="19"/>
  <c r="G460" i="19"/>
  <c r="AP451" i="23"/>
  <c r="S454" i="28"/>
  <c r="T454" i="28" s="1"/>
  <c r="U454" i="28" s="1"/>
  <c r="N454" i="28" s="1"/>
  <c r="R454" i="19"/>
  <c r="S454" i="19" s="1"/>
  <c r="T454" i="19" s="1"/>
  <c r="M454" i="19" s="1"/>
  <c r="K231" i="19"/>
  <c r="F230" i="19"/>
  <c r="J230" i="19" s="1"/>
  <c r="AO451" i="23"/>
  <c r="AO452" i="23" l="1"/>
  <c r="F230" i="28"/>
  <c r="J230" i="28" s="1"/>
  <c r="AB230" i="28" s="1"/>
  <c r="X230" i="28"/>
  <c r="Y230" i="28"/>
  <c r="AA230" i="28"/>
  <c r="K231" i="28"/>
  <c r="L231" i="28" s="1"/>
  <c r="AK454" i="23"/>
  <c r="AL454" i="23" s="1"/>
  <c r="AM453" i="23"/>
  <c r="AN453" i="23" s="1"/>
  <c r="AO453" i="23" s="1"/>
  <c r="G461" i="19"/>
  <c r="V460" i="19"/>
  <c r="S455" i="28"/>
  <c r="T455" i="28" s="1"/>
  <c r="U455" i="28" s="1"/>
  <c r="N455" i="28" s="1"/>
  <c r="AP452" i="23"/>
  <c r="R455" i="19"/>
  <c r="S455" i="19" s="1"/>
  <c r="T455" i="19" s="1"/>
  <c r="M455" i="19" s="1"/>
  <c r="H231" i="19"/>
  <c r="E231" i="19" s="1"/>
  <c r="I231" i="19" s="1"/>
  <c r="N231" i="19"/>
  <c r="O231" i="19" s="1"/>
  <c r="P231" i="19" s="1"/>
  <c r="AQ452" i="23"/>
  <c r="G462" i="28"/>
  <c r="W461" i="28"/>
  <c r="O231" i="28" l="1"/>
  <c r="P231" i="28" s="1"/>
  <c r="Q231" i="28" s="1"/>
  <c r="H231" i="28"/>
  <c r="E231" i="28" s="1"/>
  <c r="I231" i="28" s="1"/>
  <c r="AM454" i="23"/>
  <c r="AN454" i="23" s="1"/>
  <c r="AO454" i="23" s="1"/>
  <c r="AK455" i="23"/>
  <c r="AL455" i="23" s="1"/>
  <c r="K232" i="19"/>
  <c r="G463" i="28"/>
  <c r="W462" i="28"/>
  <c r="AQ453" i="23"/>
  <c r="V461" i="19"/>
  <c r="G462" i="19"/>
  <c r="F231" i="19"/>
  <c r="J231" i="19" s="1"/>
  <c r="S456" i="28"/>
  <c r="T456" i="28" s="1"/>
  <c r="U456" i="28" s="1"/>
  <c r="N456" i="28" s="1"/>
  <c r="R456" i="19"/>
  <c r="S456" i="19" s="1"/>
  <c r="T456" i="19" s="1"/>
  <c r="M456" i="19" s="1"/>
  <c r="AP453" i="23"/>
  <c r="Y231" i="28" l="1"/>
  <c r="X231" i="28"/>
  <c r="F231" i="28"/>
  <c r="J231" i="28" s="1"/>
  <c r="AB231" i="28" s="1"/>
  <c r="AA231" i="28"/>
  <c r="K232" i="28"/>
  <c r="L232" i="28" s="1"/>
  <c r="AK456" i="23"/>
  <c r="AL456" i="23" s="1"/>
  <c r="AM455" i="23"/>
  <c r="AN455" i="23" s="1"/>
  <c r="AO455" i="23" s="1"/>
  <c r="V462" i="19"/>
  <c r="G463" i="19"/>
  <c r="W463" i="28"/>
  <c r="G464" i="28"/>
  <c r="S457" i="28"/>
  <c r="T457" i="28" s="1"/>
  <c r="U457" i="28" s="1"/>
  <c r="N457" i="28" s="1"/>
  <c r="R457" i="19"/>
  <c r="S457" i="19" s="1"/>
  <c r="T457" i="19" s="1"/>
  <c r="M457" i="19" s="1"/>
  <c r="AP454" i="23"/>
  <c r="AQ454" i="23"/>
  <c r="H232" i="19"/>
  <c r="E232" i="19" s="1"/>
  <c r="I232" i="19" s="1"/>
  <c r="N232" i="19"/>
  <c r="O232" i="19" s="1"/>
  <c r="P232" i="19" s="1"/>
  <c r="AQ455" i="23" l="1"/>
  <c r="O232" i="28"/>
  <c r="P232" i="28" s="1"/>
  <c r="Q232" i="28" s="1"/>
  <c r="H232" i="28"/>
  <c r="E232" i="28" s="1"/>
  <c r="I232" i="28" s="1"/>
  <c r="AK457" i="23"/>
  <c r="AL457" i="23" s="1"/>
  <c r="AM456" i="23"/>
  <c r="AN456" i="23" s="1"/>
  <c r="K233" i="19"/>
  <c r="F232" i="19"/>
  <c r="J232" i="19" s="1"/>
  <c r="S458" i="28"/>
  <c r="T458" i="28" s="1"/>
  <c r="U458" i="28" s="1"/>
  <c r="N458" i="28" s="1"/>
  <c r="AP455" i="23"/>
  <c r="R458" i="19"/>
  <c r="S458" i="19" s="1"/>
  <c r="T458" i="19" s="1"/>
  <c r="M458" i="19" s="1"/>
  <c r="W464" i="28"/>
  <c r="G465" i="28"/>
  <c r="V463" i="19"/>
  <c r="G464" i="19"/>
  <c r="Y232" i="28" l="1"/>
  <c r="X232" i="28"/>
  <c r="K233" i="28"/>
  <c r="L233" i="28" s="1"/>
  <c r="F232" i="28"/>
  <c r="J232" i="28" s="1"/>
  <c r="AB232" i="28" s="1"/>
  <c r="AA232" i="28"/>
  <c r="AK458" i="23"/>
  <c r="AL458" i="23" s="1"/>
  <c r="AM457" i="23"/>
  <c r="AN457" i="23" s="1"/>
  <c r="R459" i="19"/>
  <c r="S459" i="19" s="1"/>
  <c r="T459" i="19" s="1"/>
  <c r="M459" i="19" s="1"/>
  <c r="AP456" i="23"/>
  <c r="S459" i="28"/>
  <c r="T459" i="28" s="1"/>
  <c r="U459" i="28" s="1"/>
  <c r="N459" i="28" s="1"/>
  <c r="W465" i="28"/>
  <c r="G466" i="28"/>
  <c r="V464" i="19"/>
  <c r="G465" i="19"/>
  <c r="AQ456" i="23"/>
  <c r="N233" i="19"/>
  <c r="O233" i="19" s="1"/>
  <c r="P233" i="19" s="1"/>
  <c r="H233" i="19"/>
  <c r="E233" i="19" s="1"/>
  <c r="I233" i="19" s="1"/>
  <c r="AO456" i="23"/>
  <c r="AO457" i="23" l="1"/>
  <c r="AQ457" i="23"/>
  <c r="O233" i="28"/>
  <c r="P233" i="28" s="1"/>
  <c r="Q233" i="28" s="1"/>
  <c r="H233" i="28"/>
  <c r="E233" i="28" s="1"/>
  <c r="I233" i="28" s="1"/>
  <c r="AM458" i="23"/>
  <c r="AN458" i="23" s="1"/>
  <c r="AO458" i="23" s="1"/>
  <c r="AK459" i="23"/>
  <c r="AL459" i="23" s="1"/>
  <c r="K234" i="19"/>
  <c r="F233" i="19"/>
  <c r="J233" i="19" s="1"/>
  <c r="S460" i="28"/>
  <c r="T460" i="28" s="1"/>
  <c r="U460" i="28" s="1"/>
  <c r="N460" i="28" s="1"/>
  <c r="R460" i="19"/>
  <c r="S460" i="19" s="1"/>
  <c r="T460" i="19" s="1"/>
  <c r="M460" i="19" s="1"/>
  <c r="AP457" i="23"/>
  <c r="V465" i="19"/>
  <c r="G466" i="19"/>
  <c r="W466" i="28"/>
  <c r="G467" i="28"/>
  <c r="AQ458" i="23" l="1"/>
  <c r="F233" i="28"/>
  <c r="J233" i="28" s="1"/>
  <c r="AB233" i="28" s="1"/>
  <c r="Y233" i="28"/>
  <c r="K234" i="28"/>
  <c r="L234" i="28" s="1"/>
  <c r="AA233" i="28"/>
  <c r="X233" i="28"/>
  <c r="AM459" i="23"/>
  <c r="AN459" i="23" s="1"/>
  <c r="AO459" i="23" s="1"/>
  <c r="AK460" i="23"/>
  <c r="AL460" i="23" s="1"/>
  <c r="W467" i="28"/>
  <c r="G468" i="28"/>
  <c r="S461" i="28"/>
  <c r="T461" i="28" s="1"/>
  <c r="U461" i="28" s="1"/>
  <c r="N461" i="28" s="1"/>
  <c r="AP458" i="23"/>
  <c r="R461" i="19"/>
  <c r="S461" i="19" s="1"/>
  <c r="T461" i="19" s="1"/>
  <c r="M461" i="19" s="1"/>
  <c r="V466" i="19"/>
  <c r="G467" i="19"/>
  <c r="N234" i="19"/>
  <c r="O234" i="19" s="1"/>
  <c r="P234" i="19" s="1"/>
  <c r="H234" i="19"/>
  <c r="E234" i="19" s="1"/>
  <c r="I234" i="19" s="1"/>
  <c r="F234" i="19" s="1"/>
  <c r="J234" i="19" s="1"/>
  <c r="AQ459" i="23" l="1"/>
  <c r="O234" i="28"/>
  <c r="P234" i="28" s="1"/>
  <c r="Q234" i="28" s="1"/>
  <c r="H234" i="28"/>
  <c r="E234" i="28" s="1"/>
  <c r="I234" i="28" s="1"/>
  <c r="AM460" i="23"/>
  <c r="AN460" i="23" s="1"/>
  <c r="AK461" i="23"/>
  <c r="AL461" i="23" s="1"/>
  <c r="G468" i="19"/>
  <c r="V467" i="19"/>
  <c r="W468" i="28"/>
  <c r="G469" i="28"/>
  <c r="K235" i="19"/>
  <c r="AP459" i="23"/>
  <c r="S462" i="28"/>
  <c r="T462" i="28" s="1"/>
  <c r="U462" i="28" s="1"/>
  <c r="N462" i="28" s="1"/>
  <c r="R462" i="19"/>
  <c r="S462" i="19" s="1"/>
  <c r="T462" i="19" s="1"/>
  <c r="M462" i="19" s="1"/>
  <c r="K235" i="28" l="1"/>
  <c r="L235" i="28" s="1"/>
  <c r="AA234" i="28"/>
  <c r="Y234" i="28"/>
  <c r="X234" i="28"/>
  <c r="F234" i="28"/>
  <c r="J234" i="28" s="1"/>
  <c r="AB234" i="28" s="1"/>
  <c r="AK462" i="23"/>
  <c r="AL462" i="23" s="1"/>
  <c r="AM461" i="23"/>
  <c r="AN461" i="23" s="1"/>
  <c r="H235" i="19"/>
  <c r="E235" i="19" s="1"/>
  <c r="I235" i="19" s="1"/>
  <c r="N235" i="19"/>
  <c r="O235" i="19" s="1"/>
  <c r="P235" i="19" s="1"/>
  <c r="V468" i="19"/>
  <c r="G469" i="19"/>
  <c r="S463" i="28"/>
  <c r="T463" i="28" s="1"/>
  <c r="U463" i="28" s="1"/>
  <c r="N463" i="28" s="1"/>
  <c r="R463" i="19"/>
  <c r="S463" i="19" s="1"/>
  <c r="T463" i="19" s="1"/>
  <c r="M463" i="19" s="1"/>
  <c r="AP460" i="23"/>
  <c r="W469" i="28"/>
  <c r="G470" i="28"/>
  <c r="AO460" i="23"/>
  <c r="AQ460" i="23"/>
  <c r="AQ461" i="23" l="1"/>
  <c r="AO461" i="23"/>
  <c r="H235" i="28"/>
  <c r="E235" i="28" s="1"/>
  <c r="I235" i="28" s="1"/>
  <c r="O235" i="28"/>
  <c r="P235" i="28" s="1"/>
  <c r="Q235" i="28" s="1"/>
  <c r="AM462" i="23"/>
  <c r="AN462" i="23" s="1"/>
  <c r="AQ462" i="23" s="1"/>
  <c r="AK463" i="23"/>
  <c r="AL463" i="23" s="1"/>
  <c r="K236" i="19"/>
  <c r="F235" i="19"/>
  <c r="J235" i="19" s="1"/>
  <c r="G471" i="28"/>
  <c r="W470" i="28"/>
  <c r="V469" i="19"/>
  <c r="G470" i="19"/>
  <c r="S464" i="28"/>
  <c r="T464" i="28" s="1"/>
  <c r="U464" i="28" s="1"/>
  <c r="N464" i="28" s="1"/>
  <c r="AP461" i="23"/>
  <c r="R464" i="19"/>
  <c r="S464" i="19" s="1"/>
  <c r="T464" i="19" s="1"/>
  <c r="M464" i="19" s="1"/>
  <c r="AO462" i="23" l="1"/>
  <c r="X235" i="28"/>
  <c r="K236" i="28"/>
  <c r="L236" i="28" s="1"/>
  <c r="F235" i="28"/>
  <c r="J235" i="28" s="1"/>
  <c r="AB235" i="28" s="1"/>
  <c r="AA235" i="28"/>
  <c r="Y235" i="28"/>
  <c r="AK464" i="23"/>
  <c r="AL464" i="23" s="1"/>
  <c r="AM463" i="23"/>
  <c r="AN463" i="23" s="1"/>
  <c r="AQ463" i="23" s="1"/>
  <c r="V470" i="19"/>
  <c r="G471" i="19"/>
  <c r="W471" i="28"/>
  <c r="G472" i="28"/>
  <c r="N236" i="19"/>
  <c r="O236" i="19" s="1"/>
  <c r="P236" i="19" s="1"/>
  <c r="H236" i="19"/>
  <c r="E236" i="19" s="1"/>
  <c r="I236" i="19" s="1"/>
  <c r="K237" i="19" s="1"/>
  <c r="R465" i="19"/>
  <c r="S465" i="19" s="1"/>
  <c r="T465" i="19" s="1"/>
  <c r="M465" i="19" s="1"/>
  <c r="AP462" i="23"/>
  <c r="S465" i="28"/>
  <c r="T465" i="28" s="1"/>
  <c r="U465" i="28" s="1"/>
  <c r="N465" i="28" s="1"/>
  <c r="AO463" i="23" l="1"/>
  <c r="O236" i="28"/>
  <c r="P236" i="28" s="1"/>
  <c r="Q236" i="28" s="1"/>
  <c r="H236" i="28"/>
  <c r="E236" i="28" s="1"/>
  <c r="I236" i="28" s="1"/>
  <c r="AM464" i="23"/>
  <c r="AN464" i="23" s="1"/>
  <c r="AO464" i="23" s="1"/>
  <c r="AK465" i="23"/>
  <c r="AL465" i="23" s="1"/>
  <c r="N237" i="19"/>
  <c r="O237" i="19" s="1"/>
  <c r="P237" i="19" s="1"/>
  <c r="H237" i="19"/>
  <c r="V471" i="19"/>
  <c r="G472" i="19"/>
  <c r="G473" i="28"/>
  <c r="W472" i="28"/>
  <c r="AP463" i="23"/>
  <c r="S466" i="28"/>
  <c r="T466" i="28" s="1"/>
  <c r="U466" i="28" s="1"/>
  <c r="N466" i="28" s="1"/>
  <c r="R466" i="19"/>
  <c r="S466" i="19" s="1"/>
  <c r="T466" i="19" s="1"/>
  <c r="M466" i="19" s="1"/>
  <c r="F236" i="19"/>
  <c r="J236" i="19" s="1"/>
  <c r="F236" i="28" l="1"/>
  <c r="J236" i="28" s="1"/>
  <c r="AB236" i="28" s="1"/>
  <c r="X236" i="28"/>
  <c r="Y236" i="28"/>
  <c r="AA236" i="28"/>
  <c r="K237" i="28"/>
  <c r="L237" i="28" s="1"/>
  <c r="AK466" i="23"/>
  <c r="AL466" i="23" s="1"/>
  <c r="AM465" i="23"/>
  <c r="AN465" i="23" s="1"/>
  <c r="AO465" i="23" s="1"/>
  <c r="E237" i="19"/>
  <c r="I237" i="19" s="1"/>
  <c r="R467" i="19"/>
  <c r="S467" i="19" s="1"/>
  <c r="T467" i="19" s="1"/>
  <c r="M467" i="19" s="1"/>
  <c r="AP464" i="23"/>
  <c r="S467" i="28"/>
  <c r="T467" i="28" s="1"/>
  <c r="U467" i="28" s="1"/>
  <c r="N467" i="28" s="1"/>
  <c r="G474" i="28"/>
  <c r="W473" i="28"/>
  <c r="V472" i="19"/>
  <c r="G473" i="19"/>
  <c r="AQ464" i="23"/>
  <c r="AQ465" i="23" l="1"/>
  <c r="O237" i="28"/>
  <c r="P237" i="28" s="1"/>
  <c r="Q237" i="28" s="1"/>
  <c r="H237" i="28"/>
  <c r="E237" i="28" s="1"/>
  <c r="I237" i="28" s="1"/>
  <c r="AK467" i="23"/>
  <c r="AL467" i="23" s="1"/>
  <c r="AM466" i="23"/>
  <c r="AN466" i="23" s="1"/>
  <c r="AO466" i="23" s="1"/>
  <c r="V473" i="19"/>
  <c r="G474" i="19"/>
  <c r="F237" i="19"/>
  <c r="J237" i="19" s="1"/>
  <c r="K238" i="19"/>
  <c r="R468" i="19"/>
  <c r="S468" i="19" s="1"/>
  <c r="T468" i="19" s="1"/>
  <c r="M468" i="19" s="1"/>
  <c r="AP465" i="23"/>
  <c r="S468" i="28"/>
  <c r="T468" i="28" s="1"/>
  <c r="U468" i="28" s="1"/>
  <c r="N468" i="28" s="1"/>
  <c r="G475" i="28"/>
  <c r="W474" i="28"/>
  <c r="AA237" i="28" l="1"/>
  <c r="K238" i="28"/>
  <c r="L238" i="28" s="1"/>
  <c r="F237" i="28"/>
  <c r="J237" i="28" s="1"/>
  <c r="AB237" i="28" s="1"/>
  <c r="Y237" i="28"/>
  <c r="X237" i="28"/>
  <c r="AK468" i="23"/>
  <c r="AL468" i="23" s="1"/>
  <c r="AM467" i="23"/>
  <c r="AN467" i="23" s="1"/>
  <c r="AQ466" i="23"/>
  <c r="W475" i="28"/>
  <c r="G476" i="28"/>
  <c r="G475" i="19"/>
  <c r="V474" i="19"/>
  <c r="H238" i="19"/>
  <c r="E238" i="19" s="1"/>
  <c r="I238" i="19" s="1"/>
  <c r="N238" i="19"/>
  <c r="O238" i="19" s="1"/>
  <c r="P238" i="19" s="1"/>
  <c r="AP466" i="23"/>
  <c r="S469" i="28"/>
  <c r="T469" i="28" s="1"/>
  <c r="U469" i="28" s="1"/>
  <c r="N469" i="28" s="1"/>
  <c r="R469" i="19"/>
  <c r="S469" i="19" s="1"/>
  <c r="T469" i="19" s="1"/>
  <c r="M469" i="19" s="1"/>
  <c r="H238" i="28" l="1"/>
  <c r="E238" i="28" s="1"/>
  <c r="I238" i="28" s="1"/>
  <c r="O238" i="28"/>
  <c r="P238" i="28" s="1"/>
  <c r="Q238" i="28" s="1"/>
  <c r="AM468" i="23"/>
  <c r="AN468" i="23" s="1"/>
  <c r="AK469" i="23"/>
  <c r="AL469" i="23" s="1"/>
  <c r="K239" i="19"/>
  <c r="S470" i="28"/>
  <c r="T470" i="28" s="1"/>
  <c r="U470" i="28" s="1"/>
  <c r="N470" i="28" s="1"/>
  <c r="R470" i="19"/>
  <c r="S470" i="19" s="1"/>
  <c r="T470" i="19" s="1"/>
  <c r="M470" i="19" s="1"/>
  <c r="AP467" i="23"/>
  <c r="AQ467" i="23"/>
  <c r="V475" i="19"/>
  <c r="G476" i="19"/>
  <c r="W476" i="28"/>
  <c r="G477" i="28"/>
  <c r="F238" i="19"/>
  <c r="J238" i="19" s="1"/>
  <c r="AO467" i="23"/>
  <c r="AO468" i="23" l="1"/>
  <c r="AQ468" i="23"/>
  <c r="K239" i="28"/>
  <c r="L239" i="28" s="1"/>
  <c r="AA238" i="28"/>
  <c r="F238" i="28"/>
  <c r="J238" i="28" s="1"/>
  <c r="AB238" i="28" s="1"/>
  <c r="Y238" i="28"/>
  <c r="X238" i="28"/>
  <c r="AK470" i="23"/>
  <c r="AL470" i="23" s="1"/>
  <c r="AM469" i="23"/>
  <c r="AN469" i="23" s="1"/>
  <c r="AO469" i="23" s="1"/>
  <c r="W477" i="28"/>
  <c r="G478" i="28"/>
  <c r="H239" i="19"/>
  <c r="E239" i="19" s="1"/>
  <c r="I239" i="19" s="1"/>
  <c r="N239" i="19"/>
  <c r="O239" i="19" s="1"/>
  <c r="P239" i="19" s="1"/>
  <c r="V476" i="19"/>
  <c r="G477" i="19"/>
  <c r="R471" i="19"/>
  <c r="S471" i="19" s="1"/>
  <c r="T471" i="19" s="1"/>
  <c r="M471" i="19" s="1"/>
  <c r="AP468" i="23"/>
  <c r="S471" i="28"/>
  <c r="T471" i="28" s="1"/>
  <c r="U471" i="28" s="1"/>
  <c r="N471" i="28" s="1"/>
  <c r="AQ469" i="23" l="1"/>
  <c r="O239" i="28"/>
  <c r="P239" i="28" s="1"/>
  <c r="Q239" i="28" s="1"/>
  <c r="H239" i="28"/>
  <c r="E239" i="28" s="1"/>
  <c r="I239" i="28" s="1"/>
  <c r="AM470" i="23"/>
  <c r="AN470" i="23" s="1"/>
  <c r="AQ470" i="23" s="1"/>
  <c r="AK471" i="23"/>
  <c r="AL471" i="23" s="1"/>
  <c r="K240" i="19"/>
  <c r="G479" i="28"/>
  <c r="W478" i="28"/>
  <c r="R472" i="19"/>
  <c r="S472" i="19" s="1"/>
  <c r="T472" i="19" s="1"/>
  <c r="M472" i="19" s="1"/>
  <c r="S472" i="28"/>
  <c r="T472" i="28" s="1"/>
  <c r="U472" i="28" s="1"/>
  <c r="N472" i="28" s="1"/>
  <c r="AP469" i="23"/>
  <c r="G478" i="19"/>
  <c r="V477" i="19"/>
  <c r="F239" i="19"/>
  <c r="J239" i="19" s="1"/>
  <c r="AO470" i="23" l="1"/>
  <c r="F239" i="28"/>
  <c r="J239" i="28" s="1"/>
  <c r="AB239" i="28" s="1"/>
  <c r="Y239" i="28"/>
  <c r="X239" i="28"/>
  <c r="K240" i="28"/>
  <c r="L240" i="28" s="1"/>
  <c r="AA239" i="28"/>
  <c r="AK472" i="23"/>
  <c r="AL472" i="23" s="1"/>
  <c r="AM471" i="23"/>
  <c r="AN471" i="23" s="1"/>
  <c r="AQ471" i="23" s="1"/>
  <c r="H240" i="19"/>
  <c r="E240" i="19" s="1"/>
  <c r="I240" i="19" s="1"/>
  <c r="N240" i="19"/>
  <c r="O240" i="19" s="1"/>
  <c r="P240" i="19" s="1"/>
  <c r="G479" i="19"/>
  <c r="V478" i="19"/>
  <c r="G480" i="28"/>
  <c r="W479" i="28"/>
  <c r="S473" i="28"/>
  <c r="T473" i="28" s="1"/>
  <c r="U473" i="28" s="1"/>
  <c r="N473" i="28" s="1"/>
  <c r="R473" i="19"/>
  <c r="S473" i="19" s="1"/>
  <c r="T473" i="19" s="1"/>
  <c r="M473" i="19" s="1"/>
  <c r="AP470" i="23"/>
  <c r="AO471" i="23" l="1"/>
  <c r="H240" i="28"/>
  <c r="E240" i="28" s="1"/>
  <c r="I240" i="28" s="1"/>
  <c r="O240" i="28"/>
  <c r="P240" i="28" s="1"/>
  <c r="Q240" i="28" s="1"/>
  <c r="AM472" i="23"/>
  <c r="AN472" i="23" s="1"/>
  <c r="AK473" i="23"/>
  <c r="AL473" i="23" s="1"/>
  <c r="K241" i="19"/>
  <c r="G481" i="28"/>
  <c r="W480" i="28"/>
  <c r="F240" i="19"/>
  <c r="J240" i="19" s="1"/>
  <c r="G480" i="19"/>
  <c r="V479" i="19"/>
  <c r="S474" i="28"/>
  <c r="T474" i="28" s="1"/>
  <c r="U474" i="28" s="1"/>
  <c r="N474" i="28" s="1"/>
  <c r="R474" i="19"/>
  <c r="S474" i="19" s="1"/>
  <c r="T474" i="19" s="1"/>
  <c r="M474" i="19" s="1"/>
  <c r="AP471" i="23"/>
  <c r="AO472" i="23" l="1"/>
  <c r="K241" i="28"/>
  <c r="L241" i="28" s="1"/>
  <c r="X240" i="28"/>
  <c r="F240" i="28"/>
  <c r="J240" i="28" s="1"/>
  <c r="AB240" i="28" s="1"/>
  <c r="Y240" i="28"/>
  <c r="AA240" i="28"/>
  <c r="AK474" i="23"/>
  <c r="AL474" i="23" s="1"/>
  <c r="AM473" i="23"/>
  <c r="AN473" i="23" s="1"/>
  <c r="AO473" i="23" s="1"/>
  <c r="N241" i="19"/>
  <c r="O241" i="19" s="1"/>
  <c r="P241" i="19" s="1"/>
  <c r="H241" i="19"/>
  <c r="E241" i="19" s="1"/>
  <c r="I241" i="19" s="1"/>
  <c r="R475" i="19"/>
  <c r="S475" i="19" s="1"/>
  <c r="T475" i="19" s="1"/>
  <c r="M475" i="19" s="1"/>
  <c r="AP472" i="23"/>
  <c r="S475" i="28"/>
  <c r="T475" i="28" s="1"/>
  <c r="U475" i="28" s="1"/>
  <c r="N475" i="28" s="1"/>
  <c r="V480" i="19"/>
  <c r="G481" i="19"/>
  <c r="G482" i="28"/>
  <c r="W481" i="28"/>
  <c r="AQ472" i="23"/>
  <c r="AQ473" i="23" l="1"/>
  <c r="O241" i="28"/>
  <c r="P241" i="28" s="1"/>
  <c r="Q241" i="28" s="1"/>
  <c r="H241" i="28"/>
  <c r="E241" i="28" s="1"/>
  <c r="I241" i="28" s="1"/>
  <c r="V481" i="19"/>
  <c r="G482" i="19"/>
  <c r="R476" i="19"/>
  <c r="S476" i="19" s="1"/>
  <c r="T476" i="19" s="1"/>
  <c r="M476" i="19" s="1"/>
  <c r="S476" i="28"/>
  <c r="T476" i="28" s="1"/>
  <c r="U476" i="28" s="1"/>
  <c r="N476" i="28" s="1"/>
  <c r="AP473" i="23"/>
  <c r="K242" i="19"/>
  <c r="G483" i="28"/>
  <c r="W482" i="28"/>
  <c r="AM474" i="23"/>
  <c r="AN474" i="23" s="1"/>
  <c r="AK475" i="23"/>
  <c r="AL475" i="23" s="1"/>
  <c r="F241" i="19"/>
  <c r="J241" i="19" s="1"/>
  <c r="K242" i="28" l="1"/>
  <c r="L242" i="28" s="1"/>
  <c r="AA241" i="28"/>
  <c r="F241" i="28"/>
  <c r="J241" i="28" s="1"/>
  <c r="AB241" i="28" s="1"/>
  <c r="Y241" i="28"/>
  <c r="X241" i="28"/>
  <c r="AK476" i="23"/>
  <c r="AL476" i="23" s="1"/>
  <c r="AM475" i="23"/>
  <c r="AN475" i="23" s="1"/>
  <c r="R477" i="19"/>
  <c r="S477" i="19" s="1"/>
  <c r="T477" i="19" s="1"/>
  <c r="M477" i="19" s="1"/>
  <c r="S477" i="28"/>
  <c r="T477" i="28" s="1"/>
  <c r="U477" i="28" s="1"/>
  <c r="N477" i="28" s="1"/>
  <c r="AP474" i="23"/>
  <c r="H242" i="19"/>
  <c r="E242" i="19" s="1"/>
  <c r="I242" i="19" s="1"/>
  <c r="N242" i="19"/>
  <c r="O242" i="19" s="1"/>
  <c r="P242" i="19" s="1"/>
  <c r="V482" i="19"/>
  <c r="G483" i="19"/>
  <c r="W483" i="28"/>
  <c r="G484" i="28"/>
  <c r="AO474" i="23"/>
  <c r="AQ474" i="23"/>
  <c r="AQ475" i="23" l="1"/>
  <c r="AO475" i="23"/>
  <c r="H242" i="28"/>
  <c r="E242" i="28" s="1"/>
  <c r="I242" i="28" s="1"/>
  <c r="O242" i="28"/>
  <c r="P242" i="28" s="1"/>
  <c r="Q242" i="28" s="1"/>
  <c r="AK477" i="23"/>
  <c r="AL477" i="23" s="1"/>
  <c r="AM476" i="23"/>
  <c r="AN476" i="23" s="1"/>
  <c r="AO476" i="23" s="1"/>
  <c r="K243" i="19"/>
  <c r="F242" i="19"/>
  <c r="J242" i="19" s="1"/>
  <c r="G484" i="19"/>
  <c r="V483" i="19"/>
  <c r="S478" i="28"/>
  <c r="T478" i="28" s="1"/>
  <c r="U478" i="28" s="1"/>
  <c r="N478" i="28" s="1"/>
  <c r="R478" i="19"/>
  <c r="S478" i="19" s="1"/>
  <c r="T478" i="19" s="1"/>
  <c r="M478" i="19" s="1"/>
  <c r="AP475" i="23"/>
  <c r="G485" i="28"/>
  <c r="W484" i="28"/>
  <c r="AQ476" i="23" l="1"/>
  <c r="F242" i="28"/>
  <c r="J242" i="28" s="1"/>
  <c r="AB242" i="28" s="1"/>
  <c r="K243" i="28"/>
  <c r="L243" i="28" s="1"/>
  <c r="Y242" i="28"/>
  <c r="AA242" i="28"/>
  <c r="X242" i="28"/>
  <c r="AK478" i="23"/>
  <c r="AL478" i="23" s="1"/>
  <c r="AM477" i="23"/>
  <c r="AN477" i="23" s="1"/>
  <c r="N243" i="19"/>
  <c r="O243" i="19" s="1"/>
  <c r="P243" i="19" s="1"/>
  <c r="H243" i="19"/>
  <c r="E243" i="19" s="1"/>
  <c r="I243" i="19" s="1"/>
  <c r="R479" i="19"/>
  <c r="S479" i="19" s="1"/>
  <c r="T479" i="19" s="1"/>
  <c r="M479" i="19" s="1"/>
  <c r="AP476" i="23"/>
  <c r="S479" i="28"/>
  <c r="T479" i="28" s="1"/>
  <c r="U479" i="28" s="1"/>
  <c r="N479" i="28" s="1"/>
  <c r="G486" i="28"/>
  <c r="W485" i="28"/>
  <c r="G485" i="19"/>
  <c r="V484" i="19"/>
  <c r="AQ477" i="23" l="1"/>
  <c r="O243" i="28"/>
  <c r="P243" i="28" s="1"/>
  <c r="Q243" i="28" s="1"/>
  <c r="H243" i="28"/>
  <c r="E243" i="28" s="1"/>
  <c r="I243" i="28" s="1"/>
  <c r="AK479" i="23"/>
  <c r="AL479" i="23" s="1"/>
  <c r="AM478" i="23"/>
  <c r="AN478" i="23" s="1"/>
  <c r="AQ478" i="23" s="1"/>
  <c r="K244" i="19"/>
  <c r="F243" i="19"/>
  <c r="J243" i="19" s="1"/>
  <c r="R480" i="19"/>
  <c r="S480" i="19" s="1"/>
  <c r="T480" i="19" s="1"/>
  <c r="M480" i="19" s="1"/>
  <c r="S480" i="28"/>
  <c r="T480" i="28" s="1"/>
  <c r="U480" i="28" s="1"/>
  <c r="N480" i="28" s="1"/>
  <c r="AP477" i="23"/>
  <c r="G486" i="19"/>
  <c r="V485" i="19"/>
  <c r="G487" i="28"/>
  <c r="W486" i="28"/>
  <c r="AO477" i="23"/>
  <c r="AO478" i="23" l="1"/>
  <c r="K244" i="28"/>
  <c r="L244" i="28" s="1"/>
  <c r="F243" i="28"/>
  <c r="J243" i="28" s="1"/>
  <c r="AB243" i="28" s="1"/>
  <c r="Y243" i="28"/>
  <c r="X243" i="28"/>
  <c r="AA243" i="28"/>
  <c r="AM479" i="23"/>
  <c r="AN479" i="23" s="1"/>
  <c r="AO479" i="23" s="1"/>
  <c r="AK480" i="23"/>
  <c r="AL480" i="23" s="1"/>
  <c r="G487" i="19"/>
  <c r="V486" i="19"/>
  <c r="R481" i="19"/>
  <c r="S481" i="19" s="1"/>
  <c r="T481" i="19" s="1"/>
  <c r="M481" i="19" s="1"/>
  <c r="S481" i="28"/>
  <c r="T481" i="28" s="1"/>
  <c r="U481" i="28" s="1"/>
  <c r="N481" i="28" s="1"/>
  <c r="AP478" i="23"/>
  <c r="G488" i="28"/>
  <c r="W487" i="28"/>
  <c r="N244" i="19"/>
  <c r="O244" i="19" s="1"/>
  <c r="P244" i="19" s="1"/>
  <c r="H244" i="19"/>
  <c r="E244" i="19" s="1"/>
  <c r="I244" i="19" s="1"/>
  <c r="O244" i="28" l="1"/>
  <c r="P244" i="28" s="1"/>
  <c r="Q244" i="28" s="1"/>
  <c r="H244" i="28"/>
  <c r="E244" i="28" s="1"/>
  <c r="I244" i="28" s="1"/>
  <c r="AM480" i="23"/>
  <c r="AN480" i="23" s="1"/>
  <c r="AO480" i="23" s="1"/>
  <c r="AK481" i="23"/>
  <c r="AL481" i="23" s="1"/>
  <c r="V487" i="19"/>
  <c r="G488" i="19"/>
  <c r="AP479" i="23"/>
  <c r="S482" i="28"/>
  <c r="T482" i="28" s="1"/>
  <c r="U482" i="28" s="1"/>
  <c r="N482" i="28" s="1"/>
  <c r="R482" i="19"/>
  <c r="S482" i="19" s="1"/>
  <c r="T482" i="19" s="1"/>
  <c r="M482" i="19" s="1"/>
  <c r="K245" i="19"/>
  <c r="F244" i="19"/>
  <c r="J244" i="19" s="1"/>
  <c r="G489" i="28"/>
  <c r="W488" i="28"/>
  <c r="AQ479" i="23"/>
  <c r="X244" i="28" l="1"/>
  <c r="F244" i="28"/>
  <c r="J244" i="28" s="1"/>
  <c r="AB244" i="28" s="1"/>
  <c r="Y244" i="28"/>
  <c r="AA244" i="28"/>
  <c r="K245" i="28"/>
  <c r="L245" i="28" s="1"/>
  <c r="AK482" i="23"/>
  <c r="AL482" i="23" s="1"/>
  <c r="AM481" i="23"/>
  <c r="AN481" i="23" s="1"/>
  <c r="N245" i="19"/>
  <c r="O245" i="19" s="1"/>
  <c r="P245" i="19" s="1"/>
  <c r="H245" i="19"/>
  <c r="E245" i="19" s="1"/>
  <c r="I245" i="19" s="1"/>
  <c r="F245" i="19" s="1"/>
  <c r="J245" i="19" s="1"/>
  <c r="AQ480" i="23"/>
  <c r="W489" i="28"/>
  <c r="G490" i="28"/>
  <c r="G489" i="19"/>
  <c r="V488" i="19"/>
  <c r="R483" i="19"/>
  <c r="S483" i="19" s="1"/>
  <c r="T483" i="19" s="1"/>
  <c r="M483" i="19" s="1"/>
  <c r="S483" i="28"/>
  <c r="T483" i="28" s="1"/>
  <c r="U483" i="28" s="1"/>
  <c r="N483" i="28" s="1"/>
  <c r="AP480" i="23"/>
  <c r="H245" i="28" l="1"/>
  <c r="E245" i="28" s="1"/>
  <c r="I245" i="28" s="1"/>
  <c r="O245" i="28"/>
  <c r="P245" i="28" s="1"/>
  <c r="Q245" i="28" s="1"/>
  <c r="AK483" i="23"/>
  <c r="AL483" i="23" s="1"/>
  <c r="AM482" i="23"/>
  <c r="AN482" i="23" s="1"/>
  <c r="W490" i="28"/>
  <c r="G491" i="28"/>
  <c r="AQ481" i="23"/>
  <c r="V489" i="19"/>
  <c r="G490" i="19"/>
  <c r="R484" i="19"/>
  <c r="S484" i="19" s="1"/>
  <c r="T484" i="19" s="1"/>
  <c r="M484" i="19" s="1"/>
  <c r="AP481" i="23"/>
  <c r="S484" i="28"/>
  <c r="T484" i="28" s="1"/>
  <c r="U484" i="28" s="1"/>
  <c r="N484" i="28" s="1"/>
  <c r="K246" i="19"/>
  <c r="AO481" i="23"/>
  <c r="AO482" i="23" l="1"/>
  <c r="AQ482" i="23"/>
  <c r="AA245" i="28"/>
  <c r="X245" i="28"/>
  <c r="K246" i="28"/>
  <c r="L246" i="28" s="1"/>
  <c r="Y245" i="28"/>
  <c r="F245" i="28"/>
  <c r="J245" i="28" s="1"/>
  <c r="AB245" i="28" s="1"/>
  <c r="AK484" i="23"/>
  <c r="AL484" i="23" s="1"/>
  <c r="AM483" i="23"/>
  <c r="AN483" i="23" s="1"/>
  <c r="AO483" i="23" s="1"/>
  <c r="S485" i="28"/>
  <c r="T485" i="28" s="1"/>
  <c r="U485" i="28" s="1"/>
  <c r="N485" i="28" s="1"/>
  <c r="AP482" i="23"/>
  <c r="R485" i="19"/>
  <c r="S485" i="19" s="1"/>
  <c r="T485" i="19" s="1"/>
  <c r="M485" i="19" s="1"/>
  <c r="W491" i="28"/>
  <c r="G492" i="28"/>
  <c r="N246" i="19"/>
  <c r="O246" i="19" s="1"/>
  <c r="P246" i="19" s="1"/>
  <c r="H246" i="19"/>
  <c r="E246" i="19" s="1"/>
  <c r="I246" i="19" s="1"/>
  <c r="V490" i="19"/>
  <c r="G491" i="19"/>
  <c r="O246" i="28" l="1"/>
  <c r="P246" i="28" s="1"/>
  <c r="Q246" i="28" s="1"/>
  <c r="H246" i="28"/>
  <c r="E246" i="28" s="1"/>
  <c r="I246" i="28" s="1"/>
  <c r="AM484" i="23"/>
  <c r="AN484" i="23" s="1"/>
  <c r="AO484" i="23" s="1"/>
  <c r="AK485" i="23"/>
  <c r="AL485" i="23" s="1"/>
  <c r="S486" i="28"/>
  <c r="T486" i="28" s="1"/>
  <c r="U486" i="28" s="1"/>
  <c r="N486" i="28" s="1"/>
  <c r="AP483" i="23"/>
  <c r="R486" i="19"/>
  <c r="S486" i="19" s="1"/>
  <c r="T486" i="19" s="1"/>
  <c r="M486" i="19" s="1"/>
  <c r="K247" i="19"/>
  <c r="F246" i="19"/>
  <c r="J246" i="19" s="1"/>
  <c r="AQ483" i="23"/>
  <c r="V491" i="19"/>
  <c r="G492" i="19"/>
  <c r="W492" i="28"/>
  <c r="G493" i="28"/>
  <c r="AQ484" i="23" l="1"/>
  <c r="K247" i="28"/>
  <c r="L247" i="28" s="1"/>
  <c r="X246" i="28"/>
  <c r="Y246" i="28"/>
  <c r="AA246" i="28"/>
  <c r="F246" i="28"/>
  <c r="J246" i="28" s="1"/>
  <c r="AB246" i="28" s="1"/>
  <c r="AK486" i="23"/>
  <c r="AL486" i="23" s="1"/>
  <c r="AM485" i="23"/>
  <c r="AN485" i="23" s="1"/>
  <c r="G493" i="19"/>
  <c r="V492" i="19"/>
  <c r="R487" i="19"/>
  <c r="S487" i="19" s="1"/>
  <c r="T487" i="19" s="1"/>
  <c r="M487" i="19" s="1"/>
  <c r="S487" i="28"/>
  <c r="T487" i="28" s="1"/>
  <c r="U487" i="28" s="1"/>
  <c r="N487" i="28" s="1"/>
  <c r="AP484" i="23"/>
  <c r="G494" i="28"/>
  <c r="W493" i="28"/>
  <c r="N247" i="19"/>
  <c r="O247" i="19" s="1"/>
  <c r="P247" i="19" s="1"/>
  <c r="H247" i="19"/>
  <c r="E247" i="19" s="1"/>
  <c r="I247" i="19" s="1"/>
  <c r="AQ485" i="23" l="1"/>
  <c r="O247" i="28"/>
  <c r="P247" i="28" s="1"/>
  <c r="Q247" i="28" s="1"/>
  <c r="H247" i="28"/>
  <c r="E247" i="28" s="1"/>
  <c r="I247" i="28" s="1"/>
  <c r="AM486" i="23"/>
  <c r="AN486" i="23" s="1"/>
  <c r="AK487" i="23"/>
  <c r="AL487" i="23" s="1"/>
  <c r="K248" i="19"/>
  <c r="AP485" i="23"/>
  <c r="R488" i="19"/>
  <c r="S488" i="19" s="1"/>
  <c r="T488" i="19" s="1"/>
  <c r="M488" i="19" s="1"/>
  <c r="S488" i="28"/>
  <c r="T488" i="28" s="1"/>
  <c r="U488" i="28" s="1"/>
  <c r="N488" i="28" s="1"/>
  <c r="V493" i="19"/>
  <c r="G494" i="19"/>
  <c r="W494" i="28"/>
  <c r="G495" i="28"/>
  <c r="AO485" i="23"/>
  <c r="F247" i="19"/>
  <c r="J247" i="19" s="1"/>
  <c r="AO486" i="23" l="1"/>
  <c r="Y247" i="28"/>
  <c r="X247" i="28"/>
  <c r="K248" i="28"/>
  <c r="L248" i="28" s="1"/>
  <c r="AA247" i="28"/>
  <c r="F247" i="28"/>
  <c r="J247" i="28" s="1"/>
  <c r="AB247" i="28" s="1"/>
  <c r="AM487" i="23"/>
  <c r="AN487" i="23" s="1"/>
  <c r="AO487" i="23" s="1"/>
  <c r="AK488" i="23"/>
  <c r="AL488" i="23" s="1"/>
  <c r="G496" i="28"/>
  <c r="W495" i="28"/>
  <c r="S489" i="28"/>
  <c r="T489" i="28" s="1"/>
  <c r="U489" i="28" s="1"/>
  <c r="N489" i="28" s="1"/>
  <c r="R489" i="19"/>
  <c r="S489" i="19" s="1"/>
  <c r="T489" i="19" s="1"/>
  <c r="M489" i="19" s="1"/>
  <c r="AP486" i="23"/>
  <c r="G495" i="19"/>
  <c r="V494" i="19"/>
  <c r="N248" i="19"/>
  <c r="O248" i="19" s="1"/>
  <c r="P248" i="19" s="1"/>
  <c r="H248" i="19"/>
  <c r="E248" i="19" s="1"/>
  <c r="I248" i="19" s="1"/>
  <c r="AQ486" i="23"/>
  <c r="AQ487" i="23" l="1"/>
  <c r="H248" i="28"/>
  <c r="E248" i="28" s="1"/>
  <c r="I248" i="28" s="1"/>
  <c r="O248" i="28"/>
  <c r="P248" i="28" s="1"/>
  <c r="Q248" i="28" s="1"/>
  <c r="AK489" i="23"/>
  <c r="AL489" i="23" s="1"/>
  <c r="AM488" i="23"/>
  <c r="AN488" i="23" s="1"/>
  <c r="AQ488" i="23" s="1"/>
  <c r="G497" i="28"/>
  <c r="W496" i="28"/>
  <c r="AP487" i="23"/>
  <c r="S490" i="28"/>
  <c r="T490" i="28" s="1"/>
  <c r="U490" i="28" s="1"/>
  <c r="N490" i="28" s="1"/>
  <c r="R490" i="19"/>
  <c r="S490" i="19" s="1"/>
  <c r="T490" i="19" s="1"/>
  <c r="M490" i="19" s="1"/>
  <c r="K249" i="19"/>
  <c r="G496" i="19"/>
  <c r="V495" i="19"/>
  <c r="F248" i="19"/>
  <c r="J248" i="19" s="1"/>
  <c r="AO488" i="23" l="1"/>
  <c r="Y248" i="28"/>
  <c r="AA248" i="28"/>
  <c r="F248" i="28"/>
  <c r="J248" i="28" s="1"/>
  <c r="AB248" i="28" s="1"/>
  <c r="X248" i="28"/>
  <c r="K249" i="28"/>
  <c r="L249" i="28" s="1"/>
  <c r="AK490" i="23"/>
  <c r="AL490" i="23" s="1"/>
  <c r="AM489" i="23"/>
  <c r="AN489" i="23" s="1"/>
  <c r="AO489" i="23" s="1"/>
  <c r="V496" i="19"/>
  <c r="G497" i="19"/>
  <c r="S491" i="28"/>
  <c r="T491" i="28" s="1"/>
  <c r="U491" i="28" s="1"/>
  <c r="N491" i="28" s="1"/>
  <c r="AP488" i="23"/>
  <c r="R491" i="19"/>
  <c r="S491" i="19" s="1"/>
  <c r="T491" i="19" s="1"/>
  <c r="M491" i="19" s="1"/>
  <c r="H249" i="19"/>
  <c r="E249" i="19" s="1"/>
  <c r="I249" i="19" s="1"/>
  <c r="N249" i="19"/>
  <c r="O249" i="19" s="1"/>
  <c r="P249" i="19" s="1"/>
  <c r="G498" i="28"/>
  <c r="W497" i="28"/>
  <c r="O249" i="28" l="1"/>
  <c r="P249" i="28" s="1"/>
  <c r="Q249" i="28" s="1"/>
  <c r="H249" i="28"/>
  <c r="E249" i="28" s="1"/>
  <c r="I249" i="28" s="1"/>
  <c r="AM490" i="23"/>
  <c r="AN490" i="23" s="1"/>
  <c r="AO490" i="23" s="1"/>
  <c r="AK491" i="23"/>
  <c r="AL491" i="23" s="1"/>
  <c r="R492" i="19"/>
  <c r="S492" i="19" s="1"/>
  <c r="T492" i="19" s="1"/>
  <c r="M492" i="19" s="1"/>
  <c r="AP489" i="23"/>
  <c r="S492" i="28"/>
  <c r="T492" i="28" s="1"/>
  <c r="U492" i="28" s="1"/>
  <c r="N492" i="28" s="1"/>
  <c r="V497" i="19"/>
  <c r="G498" i="19"/>
  <c r="K250" i="19"/>
  <c r="F249" i="19"/>
  <c r="J249" i="19" s="1"/>
  <c r="W498" i="28"/>
  <c r="G499" i="28"/>
  <c r="AQ489" i="23"/>
  <c r="AQ490" i="23" l="1"/>
  <c r="F249" i="28"/>
  <c r="J249" i="28" s="1"/>
  <c r="AA249" i="28"/>
  <c r="K250" i="28"/>
  <c r="L250" i="28" s="1"/>
  <c r="X249" i="28"/>
  <c r="Y249" i="28"/>
  <c r="AK492" i="23"/>
  <c r="AL492" i="23" s="1"/>
  <c r="AM491" i="23"/>
  <c r="AN491" i="23" s="1"/>
  <c r="N250" i="19"/>
  <c r="O250" i="19" s="1"/>
  <c r="P250" i="19" s="1"/>
  <c r="H250" i="19"/>
  <c r="E250" i="19" s="1"/>
  <c r="I250" i="19" s="1"/>
  <c r="W499" i="28"/>
  <c r="G500" i="28"/>
  <c r="G499" i="19"/>
  <c r="V498" i="19"/>
  <c r="R493" i="19"/>
  <c r="S493" i="19" s="1"/>
  <c r="T493" i="19" s="1"/>
  <c r="M493" i="19" s="1"/>
  <c r="S493" i="28"/>
  <c r="T493" i="28" s="1"/>
  <c r="U493" i="28" s="1"/>
  <c r="N493" i="28" s="1"/>
  <c r="AP490" i="23"/>
  <c r="AQ491" i="23" l="1"/>
  <c r="AO491" i="23"/>
  <c r="AB249" i="28"/>
  <c r="O250" i="28"/>
  <c r="P250" i="28" s="1"/>
  <c r="Q250" i="28" s="1"/>
  <c r="H250" i="28"/>
  <c r="E250" i="28" s="1"/>
  <c r="I250" i="28" s="1"/>
  <c r="AK493" i="23"/>
  <c r="AL493" i="23" s="1"/>
  <c r="AM492" i="23"/>
  <c r="AN492" i="23" s="1"/>
  <c r="V499" i="19"/>
  <c r="G500" i="19"/>
  <c r="K251" i="19"/>
  <c r="W500" i="28"/>
  <c r="G501" i="28"/>
  <c r="AP491" i="23"/>
  <c r="S494" i="28"/>
  <c r="T494" i="28" s="1"/>
  <c r="U494" i="28" s="1"/>
  <c r="N494" i="28" s="1"/>
  <c r="R494" i="19"/>
  <c r="S494" i="19" s="1"/>
  <c r="T494" i="19" s="1"/>
  <c r="M494" i="19" s="1"/>
  <c r="F250" i="19"/>
  <c r="J250" i="19" s="1"/>
  <c r="AO492" i="23" l="1"/>
  <c r="X250" i="28"/>
  <c r="K251" i="28"/>
  <c r="L251" i="28" s="1"/>
  <c r="Y250" i="28"/>
  <c r="AA250" i="28"/>
  <c r="F250" i="28"/>
  <c r="J250" i="28" s="1"/>
  <c r="AB250" i="28" s="1"/>
  <c r="AK494" i="23"/>
  <c r="AL494" i="23" s="1"/>
  <c r="AM493" i="23"/>
  <c r="AN493" i="23" s="1"/>
  <c r="AO493" i="23" s="1"/>
  <c r="H251" i="19"/>
  <c r="E251" i="19" s="1"/>
  <c r="I251" i="19" s="1"/>
  <c r="N251" i="19"/>
  <c r="O251" i="19" s="1"/>
  <c r="P251" i="19" s="1"/>
  <c r="G502" i="28"/>
  <c r="W501" i="28"/>
  <c r="V500" i="19"/>
  <c r="G501" i="19"/>
  <c r="AP492" i="23"/>
  <c r="S495" i="28"/>
  <c r="T495" i="28" s="1"/>
  <c r="U495" i="28" s="1"/>
  <c r="N495" i="28" s="1"/>
  <c r="R495" i="19"/>
  <c r="S495" i="19" s="1"/>
  <c r="T495" i="19" s="1"/>
  <c r="M495" i="19" s="1"/>
  <c r="AQ492" i="23"/>
  <c r="AQ493" i="23" l="1"/>
  <c r="H251" i="28"/>
  <c r="E251" i="28" s="1"/>
  <c r="I251" i="28" s="1"/>
  <c r="O251" i="28"/>
  <c r="P251" i="28" s="1"/>
  <c r="Q251" i="28" s="1"/>
  <c r="AM494" i="23"/>
  <c r="AN494" i="23" s="1"/>
  <c r="AK495" i="23"/>
  <c r="AL495" i="23" s="1"/>
  <c r="K252" i="19"/>
  <c r="F251" i="19"/>
  <c r="J251" i="19" s="1"/>
  <c r="V501" i="19"/>
  <c r="G502" i="19"/>
  <c r="G503" i="28"/>
  <c r="W502" i="28"/>
  <c r="AP493" i="23"/>
  <c r="S496" i="28"/>
  <c r="T496" i="28" s="1"/>
  <c r="U496" i="28" s="1"/>
  <c r="N496" i="28" s="1"/>
  <c r="R496" i="19"/>
  <c r="S496" i="19" s="1"/>
  <c r="T496" i="19" s="1"/>
  <c r="M496" i="19" s="1"/>
  <c r="X251" i="28" l="1"/>
  <c r="Y251" i="28"/>
  <c r="K252" i="28"/>
  <c r="L252" i="28" s="1"/>
  <c r="AA251" i="28"/>
  <c r="F251" i="28"/>
  <c r="J251" i="28" s="1"/>
  <c r="AB251" i="28" s="1"/>
  <c r="AK496" i="23"/>
  <c r="AL496" i="23" s="1"/>
  <c r="AM495" i="23"/>
  <c r="AN495" i="23" s="1"/>
  <c r="AP494" i="23"/>
  <c r="S497" i="28"/>
  <c r="T497" i="28" s="1"/>
  <c r="U497" i="28" s="1"/>
  <c r="N497" i="28" s="1"/>
  <c r="R497" i="19"/>
  <c r="S497" i="19" s="1"/>
  <c r="T497" i="19" s="1"/>
  <c r="M497" i="19" s="1"/>
  <c r="G504" i="28"/>
  <c r="W503" i="28"/>
  <c r="H252" i="19"/>
  <c r="E252" i="19" s="1"/>
  <c r="I252" i="19" s="1"/>
  <c r="N252" i="19"/>
  <c r="O252" i="19" s="1"/>
  <c r="P252" i="19" s="1"/>
  <c r="V502" i="19"/>
  <c r="G503" i="19"/>
  <c r="AQ494" i="23"/>
  <c r="AO494" i="23"/>
  <c r="AQ495" i="23" l="1"/>
  <c r="H252" i="28"/>
  <c r="E252" i="28" s="1"/>
  <c r="I252" i="28" s="1"/>
  <c r="O252" i="28"/>
  <c r="P252" i="28" s="1"/>
  <c r="Q252" i="28" s="1"/>
  <c r="AM496" i="23"/>
  <c r="AN496" i="23" s="1"/>
  <c r="AK497" i="23"/>
  <c r="AL497" i="23" s="1"/>
  <c r="G505" i="28"/>
  <c r="W504" i="28"/>
  <c r="AP495" i="23"/>
  <c r="S498" i="28"/>
  <c r="T498" i="28" s="1"/>
  <c r="U498" i="28" s="1"/>
  <c r="N498" i="28" s="1"/>
  <c r="R498" i="19"/>
  <c r="S498" i="19" s="1"/>
  <c r="T498" i="19" s="1"/>
  <c r="M498" i="19" s="1"/>
  <c r="K253" i="19"/>
  <c r="G504" i="19"/>
  <c r="V503" i="19"/>
  <c r="AO495" i="23"/>
  <c r="F252" i="19"/>
  <c r="J252" i="19" s="1"/>
  <c r="AQ496" i="23" l="1"/>
  <c r="AO496" i="23"/>
  <c r="F252" i="28"/>
  <c r="J252" i="28" s="1"/>
  <c r="AB252" i="28" s="1"/>
  <c r="AA252" i="28"/>
  <c r="Y252" i="28"/>
  <c r="X252" i="28"/>
  <c r="K253" i="28"/>
  <c r="L253" i="28" s="1"/>
  <c r="AM497" i="23"/>
  <c r="AN497" i="23" s="1"/>
  <c r="AK498" i="23"/>
  <c r="AL498" i="23" s="1"/>
  <c r="G505" i="19"/>
  <c r="V504" i="19"/>
  <c r="H253" i="19"/>
  <c r="E253" i="19" s="1"/>
  <c r="I253" i="19" s="1"/>
  <c r="N253" i="19"/>
  <c r="O253" i="19" s="1"/>
  <c r="P253" i="19" s="1"/>
  <c r="W505" i="28"/>
  <c r="G506" i="28"/>
  <c r="S499" i="28"/>
  <c r="T499" i="28" s="1"/>
  <c r="U499" i="28" s="1"/>
  <c r="N499" i="28" s="1"/>
  <c r="AP496" i="23"/>
  <c r="R499" i="19"/>
  <c r="S499" i="19" s="1"/>
  <c r="T499" i="19" s="1"/>
  <c r="M499" i="19" s="1"/>
  <c r="AQ497" i="23" l="1"/>
  <c r="AO497" i="23"/>
  <c r="O253" i="28"/>
  <c r="P253" i="28" s="1"/>
  <c r="Q253" i="28" s="1"/>
  <c r="H253" i="28"/>
  <c r="E253" i="28" s="1"/>
  <c r="I253" i="28" s="1"/>
  <c r="AK499" i="23"/>
  <c r="AL499" i="23" s="1"/>
  <c r="AM498" i="23"/>
  <c r="AN498" i="23" s="1"/>
  <c r="AQ498" i="23" s="1"/>
  <c r="G507" i="28"/>
  <c r="W506" i="28"/>
  <c r="R500" i="19"/>
  <c r="S500" i="19" s="1"/>
  <c r="T500" i="19" s="1"/>
  <c r="M500" i="19" s="1"/>
  <c r="AP497" i="23"/>
  <c r="S500" i="28"/>
  <c r="T500" i="28" s="1"/>
  <c r="U500" i="28" s="1"/>
  <c r="N500" i="28" s="1"/>
  <c r="V505" i="19"/>
  <c r="G506" i="19"/>
  <c r="K254" i="19"/>
  <c r="F253" i="19"/>
  <c r="J253" i="19" s="1"/>
  <c r="AO498" i="23" l="1"/>
  <c r="AA253" i="28"/>
  <c r="F253" i="28"/>
  <c r="J253" i="28" s="1"/>
  <c r="AB253" i="28" s="1"/>
  <c r="Y253" i="28"/>
  <c r="K254" i="28"/>
  <c r="L254" i="28" s="1"/>
  <c r="X253" i="28"/>
  <c r="AK500" i="23"/>
  <c r="AL500" i="23" s="1"/>
  <c r="AM499" i="23"/>
  <c r="AN499" i="23" s="1"/>
  <c r="AQ499" i="23" s="1"/>
  <c r="AP498" i="23"/>
  <c r="S501" i="28"/>
  <c r="T501" i="28" s="1"/>
  <c r="U501" i="28" s="1"/>
  <c r="N501" i="28" s="1"/>
  <c r="R501" i="19"/>
  <c r="S501" i="19" s="1"/>
  <c r="T501" i="19" s="1"/>
  <c r="M501" i="19" s="1"/>
  <c r="H254" i="19"/>
  <c r="E254" i="19" s="1"/>
  <c r="I254" i="19" s="1"/>
  <c r="N254" i="19"/>
  <c r="O254" i="19" s="1"/>
  <c r="P254" i="19" s="1"/>
  <c r="G507" i="19"/>
  <c r="V506" i="19"/>
  <c r="G508" i="28"/>
  <c r="W507" i="28"/>
  <c r="O254" i="28" l="1"/>
  <c r="P254" i="28" s="1"/>
  <c r="Q254" i="28" s="1"/>
  <c r="H254" i="28"/>
  <c r="E254" i="28" s="1"/>
  <c r="I254" i="28" s="1"/>
  <c r="AM500" i="23"/>
  <c r="AN500" i="23" s="1"/>
  <c r="AK501" i="23"/>
  <c r="AL501" i="23" s="1"/>
  <c r="K255" i="19"/>
  <c r="G509" i="28"/>
  <c r="W508" i="28"/>
  <c r="V507" i="19"/>
  <c r="G508" i="19"/>
  <c r="AO499" i="23"/>
  <c r="S502" i="28"/>
  <c r="T502" i="28" s="1"/>
  <c r="U502" i="28" s="1"/>
  <c r="N502" i="28" s="1"/>
  <c r="R502" i="19"/>
  <c r="S502" i="19" s="1"/>
  <c r="T502" i="19" s="1"/>
  <c r="M502" i="19" s="1"/>
  <c r="AP499" i="23"/>
  <c r="F254" i="19"/>
  <c r="J254" i="19" s="1"/>
  <c r="AO500" i="23" l="1"/>
  <c r="F254" i="28"/>
  <c r="J254" i="28" s="1"/>
  <c r="AB254" i="28" s="1"/>
  <c r="K255" i="28"/>
  <c r="L255" i="28" s="1"/>
  <c r="AA254" i="28"/>
  <c r="X254" i="28"/>
  <c r="Y254" i="28"/>
  <c r="AK502" i="23"/>
  <c r="AL502" i="23" s="1"/>
  <c r="AM501" i="23"/>
  <c r="AN501" i="23" s="1"/>
  <c r="AO501" i="23" s="1"/>
  <c r="V508" i="19"/>
  <c r="G509" i="19"/>
  <c r="G510" i="28"/>
  <c r="W509" i="28"/>
  <c r="R503" i="19"/>
  <c r="S503" i="19" s="1"/>
  <c r="T503" i="19" s="1"/>
  <c r="M503" i="19" s="1"/>
  <c r="S503" i="28"/>
  <c r="T503" i="28" s="1"/>
  <c r="U503" i="28" s="1"/>
  <c r="N503" i="28" s="1"/>
  <c r="AP500" i="23"/>
  <c r="H255" i="19"/>
  <c r="E255" i="19" s="1"/>
  <c r="I255" i="19" s="1"/>
  <c r="N255" i="19"/>
  <c r="O255" i="19" s="1"/>
  <c r="P255" i="19" s="1"/>
  <c r="AQ500" i="23"/>
  <c r="AQ501" i="23" l="1"/>
  <c r="O255" i="28"/>
  <c r="P255" i="28" s="1"/>
  <c r="Q255" i="28" s="1"/>
  <c r="H255" i="28"/>
  <c r="E255" i="28" s="1"/>
  <c r="I255" i="28" s="1"/>
  <c r="AM502" i="23"/>
  <c r="AN502" i="23" s="1"/>
  <c r="AO502" i="23" s="1"/>
  <c r="AK503" i="23"/>
  <c r="AL503" i="23" s="1"/>
  <c r="K256" i="19"/>
  <c r="R504" i="19"/>
  <c r="S504" i="19" s="1"/>
  <c r="T504" i="19" s="1"/>
  <c r="M504" i="19" s="1"/>
  <c r="AP501" i="23"/>
  <c r="S504" i="28"/>
  <c r="T504" i="28" s="1"/>
  <c r="U504" i="28" s="1"/>
  <c r="N504" i="28" s="1"/>
  <c r="G510" i="19"/>
  <c r="V509" i="19"/>
  <c r="F255" i="19"/>
  <c r="J255" i="19" s="1"/>
  <c r="W510" i="28"/>
  <c r="G511" i="28"/>
  <c r="AQ502" i="23" l="1"/>
  <c r="AA255" i="28"/>
  <c r="X255" i="28"/>
  <c r="K256" i="28"/>
  <c r="L256" i="28" s="1"/>
  <c r="F255" i="28"/>
  <c r="J255" i="28" s="1"/>
  <c r="AB255" i="28" s="1"/>
  <c r="Y255" i="28"/>
  <c r="AK504" i="23"/>
  <c r="AL504" i="23" s="1"/>
  <c r="AM503" i="23"/>
  <c r="AN503" i="23" s="1"/>
  <c r="W511" i="28"/>
  <c r="G512" i="28"/>
  <c r="G511" i="19"/>
  <c r="V510" i="19"/>
  <c r="AP502" i="23"/>
  <c r="S505" i="28"/>
  <c r="T505" i="28" s="1"/>
  <c r="U505" i="28" s="1"/>
  <c r="N505" i="28" s="1"/>
  <c r="R505" i="19"/>
  <c r="S505" i="19" s="1"/>
  <c r="T505" i="19" s="1"/>
  <c r="M505" i="19" s="1"/>
  <c r="N256" i="19"/>
  <c r="O256" i="19" s="1"/>
  <c r="P256" i="19" s="1"/>
  <c r="H256" i="19"/>
  <c r="E256" i="19" s="1"/>
  <c r="I256" i="19" s="1"/>
  <c r="O256" i="28" l="1"/>
  <c r="P256" i="28" s="1"/>
  <c r="Q256" i="28" s="1"/>
  <c r="H256" i="28"/>
  <c r="E256" i="28" s="1"/>
  <c r="I256" i="28" s="1"/>
  <c r="AM504" i="23"/>
  <c r="AN504" i="23" s="1"/>
  <c r="AK505" i="23"/>
  <c r="AL505" i="23" s="1"/>
  <c r="AP503" i="23"/>
  <c r="S506" i="28"/>
  <c r="T506" i="28" s="1"/>
  <c r="U506" i="28" s="1"/>
  <c r="N506" i="28" s="1"/>
  <c r="R506" i="19"/>
  <c r="S506" i="19" s="1"/>
  <c r="T506" i="19" s="1"/>
  <c r="M506" i="19" s="1"/>
  <c r="AQ503" i="23"/>
  <c r="G512" i="19"/>
  <c r="V511" i="19"/>
  <c r="AO503" i="23"/>
  <c r="K257" i="19"/>
  <c r="G513" i="28"/>
  <c r="W512" i="28"/>
  <c r="F256" i="19"/>
  <c r="J256" i="19" s="1"/>
  <c r="AO504" i="23" l="1"/>
  <c r="AA256" i="28"/>
  <c r="K257" i="28"/>
  <c r="L257" i="28" s="1"/>
  <c r="F256" i="28"/>
  <c r="J256" i="28" s="1"/>
  <c r="AB256" i="28" s="1"/>
  <c r="Y256" i="28"/>
  <c r="X256" i="28"/>
  <c r="AK506" i="23"/>
  <c r="AL506" i="23" s="1"/>
  <c r="AM505" i="23"/>
  <c r="AN505" i="23" s="1"/>
  <c r="G514" i="28"/>
  <c r="W513" i="28"/>
  <c r="G513" i="19"/>
  <c r="V512" i="19"/>
  <c r="R507" i="19"/>
  <c r="S507" i="19" s="1"/>
  <c r="T507" i="19" s="1"/>
  <c r="M507" i="19" s="1"/>
  <c r="AP504" i="23"/>
  <c r="S507" i="28"/>
  <c r="T507" i="28" s="1"/>
  <c r="U507" i="28" s="1"/>
  <c r="N507" i="28" s="1"/>
  <c r="H257" i="19"/>
  <c r="E257" i="19" s="1"/>
  <c r="I257" i="19" s="1"/>
  <c r="N257" i="19"/>
  <c r="O257" i="19" s="1"/>
  <c r="P257" i="19" s="1"/>
  <c r="AQ504" i="23"/>
  <c r="AQ505" i="23" l="1"/>
  <c r="O257" i="28"/>
  <c r="P257" i="28" s="1"/>
  <c r="Q257" i="28" s="1"/>
  <c r="H257" i="28"/>
  <c r="E257" i="28" s="1"/>
  <c r="I257" i="28" s="1"/>
  <c r="AK507" i="23"/>
  <c r="AL507" i="23" s="1"/>
  <c r="AM506" i="23"/>
  <c r="AN506" i="23" s="1"/>
  <c r="R508" i="19"/>
  <c r="S508" i="19" s="1"/>
  <c r="T508" i="19" s="1"/>
  <c r="M508" i="19" s="1"/>
  <c r="AP505" i="23"/>
  <c r="S508" i="28"/>
  <c r="T508" i="28" s="1"/>
  <c r="U508" i="28" s="1"/>
  <c r="N508" i="28" s="1"/>
  <c r="K258" i="19"/>
  <c r="G515" i="28"/>
  <c r="W514" i="28"/>
  <c r="AO505" i="23"/>
  <c r="V513" i="19"/>
  <c r="G514" i="19"/>
  <c r="F257" i="19"/>
  <c r="J257" i="19" s="1"/>
  <c r="AA257" i="28" l="1"/>
  <c r="X257" i="28"/>
  <c r="K258" i="28"/>
  <c r="L258" i="28" s="1"/>
  <c r="F257" i="28"/>
  <c r="J257" i="28" s="1"/>
  <c r="AB257" i="28" s="1"/>
  <c r="Y257" i="28"/>
  <c r="AK508" i="23"/>
  <c r="AL508" i="23" s="1"/>
  <c r="AM507" i="23"/>
  <c r="AN507" i="23" s="1"/>
  <c r="N258" i="19"/>
  <c r="O258" i="19" s="1"/>
  <c r="P258" i="19" s="1"/>
  <c r="H258" i="19"/>
  <c r="E258" i="19" s="1"/>
  <c r="I258" i="19" s="1"/>
  <c r="R509" i="19"/>
  <c r="S509" i="19" s="1"/>
  <c r="T509" i="19" s="1"/>
  <c r="M509" i="19" s="1"/>
  <c r="AP506" i="23"/>
  <c r="S509" i="28"/>
  <c r="T509" i="28" s="1"/>
  <c r="U509" i="28" s="1"/>
  <c r="N509" i="28" s="1"/>
  <c r="W515" i="28"/>
  <c r="G516" i="28"/>
  <c r="V514" i="19"/>
  <c r="G515" i="19"/>
  <c r="AQ506" i="23"/>
  <c r="AO506" i="23"/>
  <c r="AO507" i="23" l="1"/>
  <c r="AQ507" i="23"/>
  <c r="H258" i="28"/>
  <c r="E258" i="28" s="1"/>
  <c r="I258" i="28" s="1"/>
  <c r="O258" i="28"/>
  <c r="P258" i="28" s="1"/>
  <c r="Q258" i="28" s="1"/>
  <c r="AM508" i="23"/>
  <c r="AN508" i="23" s="1"/>
  <c r="AQ508" i="23" s="1"/>
  <c r="AK509" i="23"/>
  <c r="AL509" i="23" s="1"/>
  <c r="S510" i="28"/>
  <c r="T510" i="28" s="1"/>
  <c r="U510" i="28" s="1"/>
  <c r="N510" i="28" s="1"/>
  <c r="R510" i="19"/>
  <c r="S510" i="19" s="1"/>
  <c r="T510" i="19" s="1"/>
  <c r="M510" i="19" s="1"/>
  <c r="AP507" i="23"/>
  <c r="W516" i="28"/>
  <c r="G517" i="28"/>
  <c r="V515" i="19"/>
  <c r="G516" i="19"/>
  <c r="K259" i="19"/>
  <c r="F258" i="19"/>
  <c r="J258" i="19" s="1"/>
  <c r="AO508" i="23" l="1"/>
  <c r="K259" i="28"/>
  <c r="L259" i="28" s="1"/>
  <c r="X258" i="28"/>
  <c r="AA258" i="28"/>
  <c r="Y258" i="28"/>
  <c r="F258" i="28"/>
  <c r="J258" i="28" s="1"/>
  <c r="AB258" i="28" s="1"/>
  <c r="AM509" i="23"/>
  <c r="AN509" i="23" s="1"/>
  <c r="AQ509" i="23" s="1"/>
  <c r="AK510" i="23"/>
  <c r="AL510" i="23" s="1"/>
  <c r="W517" i="28"/>
  <c r="G518" i="28"/>
  <c r="H259" i="19"/>
  <c r="E259" i="19" s="1"/>
  <c r="I259" i="19" s="1"/>
  <c r="K260" i="19" s="1"/>
  <c r="N259" i="19"/>
  <c r="O259" i="19" s="1"/>
  <c r="P259" i="19" s="1"/>
  <c r="AP508" i="23"/>
  <c r="R511" i="19"/>
  <c r="S511" i="19" s="1"/>
  <c r="T511" i="19" s="1"/>
  <c r="M511" i="19" s="1"/>
  <c r="S511" i="28"/>
  <c r="T511" i="28" s="1"/>
  <c r="U511" i="28" s="1"/>
  <c r="N511" i="28" s="1"/>
  <c r="G517" i="19"/>
  <c r="V516" i="19"/>
  <c r="O259" i="28" l="1"/>
  <c r="P259" i="28" s="1"/>
  <c r="Q259" i="28" s="1"/>
  <c r="H259" i="28"/>
  <c r="E259" i="28" s="1"/>
  <c r="I259" i="28" s="1"/>
  <c r="AK511" i="23"/>
  <c r="AL511" i="23" s="1"/>
  <c r="AM510" i="23"/>
  <c r="AN510" i="23" s="1"/>
  <c r="V517" i="19"/>
  <c r="G518" i="19"/>
  <c r="W518" i="28"/>
  <c r="G519" i="28"/>
  <c r="S512" i="28"/>
  <c r="T512" i="28" s="1"/>
  <c r="U512" i="28" s="1"/>
  <c r="N512" i="28" s="1"/>
  <c r="AP509" i="23"/>
  <c r="R512" i="19"/>
  <c r="S512" i="19" s="1"/>
  <c r="T512" i="19" s="1"/>
  <c r="M512" i="19" s="1"/>
  <c r="AO509" i="23"/>
  <c r="H260" i="19"/>
  <c r="N260" i="19"/>
  <c r="O260" i="19" s="1"/>
  <c r="P260" i="19" s="1"/>
  <c r="F259" i="19"/>
  <c r="J259" i="19" s="1"/>
  <c r="AA259" i="28" l="1"/>
  <c r="X259" i="28"/>
  <c r="K260" i="28"/>
  <c r="L260" i="28" s="1"/>
  <c r="F259" i="28"/>
  <c r="J259" i="28" s="1"/>
  <c r="AB259" i="28" s="1"/>
  <c r="Y259" i="28"/>
  <c r="E260" i="19"/>
  <c r="I260" i="19" s="1"/>
  <c r="F260" i="19" s="1"/>
  <c r="J260" i="19" s="1"/>
  <c r="AM511" i="23"/>
  <c r="AN511" i="23" s="1"/>
  <c r="AK512" i="23"/>
  <c r="AL512" i="23" s="1"/>
  <c r="G520" i="28"/>
  <c r="W519" i="28"/>
  <c r="AP510" i="23"/>
  <c r="R513" i="19"/>
  <c r="S513" i="19" s="1"/>
  <c r="T513" i="19" s="1"/>
  <c r="M513" i="19" s="1"/>
  <c r="S513" i="28"/>
  <c r="T513" i="28" s="1"/>
  <c r="U513" i="28" s="1"/>
  <c r="N513" i="28" s="1"/>
  <c r="V518" i="19"/>
  <c r="G519" i="19"/>
  <c r="AO510" i="23"/>
  <c r="AQ510" i="23"/>
  <c r="AO511" i="23" l="1"/>
  <c r="AQ511" i="23"/>
  <c r="O260" i="28"/>
  <c r="P260" i="28" s="1"/>
  <c r="Q260" i="28" s="1"/>
  <c r="H260" i="28"/>
  <c r="E260" i="28" s="1"/>
  <c r="I260" i="28" s="1"/>
  <c r="K261" i="19"/>
  <c r="N261" i="19" s="1"/>
  <c r="O261" i="19" s="1"/>
  <c r="P261" i="19" s="1"/>
  <c r="AK513" i="23"/>
  <c r="AL513" i="23" s="1"/>
  <c r="AM512" i="23"/>
  <c r="AN512" i="23" s="1"/>
  <c r="AQ512" i="23" s="1"/>
  <c r="W520" i="28"/>
  <c r="G521" i="28"/>
  <c r="V519" i="19"/>
  <c r="G520" i="19"/>
  <c r="R514" i="19"/>
  <c r="S514" i="19" s="1"/>
  <c r="T514" i="19" s="1"/>
  <c r="M514" i="19" s="1"/>
  <c r="AP511" i="23"/>
  <c r="S514" i="28"/>
  <c r="T514" i="28" s="1"/>
  <c r="U514" i="28" s="1"/>
  <c r="N514" i="28" s="1"/>
  <c r="AO512" i="23" l="1"/>
  <c r="H261" i="19"/>
  <c r="E261" i="19" s="1"/>
  <c r="I261" i="19" s="1"/>
  <c r="F261" i="19" s="1"/>
  <c r="J261" i="19" s="1"/>
  <c r="F260" i="28"/>
  <c r="J260" i="28" s="1"/>
  <c r="AB260" i="28" s="1"/>
  <c r="AA260" i="28"/>
  <c r="K261" i="28"/>
  <c r="L261" i="28" s="1"/>
  <c r="X260" i="28"/>
  <c r="Y260" i="28"/>
  <c r="AK514" i="23"/>
  <c r="AL514" i="23" s="1"/>
  <c r="AM513" i="23"/>
  <c r="AN513" i="23" s="1"/>
  <c r="AO513" i="23" s="1"/>
  <c r="G521" i="19"/>
  <c r="V520" i="19"/>
  <c r="R515" i="19"/>
  <c r="S515" i="19" s="1"/>
  <c r="T515" i="19" s="1"/>
  <c r="M515" i="19" s="1"/>
  <c r="S515" i="28"/>
  <c r="T515" i="28" s="1"/>
  <c r="U515" i="28" s="1"/>
  <c r="N515" i="28" s="1"/>
  <c r="AP512" i="23"/>
  <c r="G522" i="28"/>
  <c r="W521" i="28"/>
  <c r="K262" i="19" l="1"/>
  <c r="H262" i="19" s="1"/>
  <c r="E262" i="19" s="1"/>
  <c r="I262" i="19" s="1"/>
  <c r="K263" i="19" s="1"/>
  <c r="H261" i="28"/>
  <c r="E261" i="28" s="1"/>
  <c r="I261" i="28" s="1"/>
  <c r="O261" i="28"/>
  <c r="P261" i="28" s="1"/>
  <c r="Q261" i="28" s="1"/>
  <c r="AM514" i="23"/>
  <c r="AN514" i="23" s="1"/>
  <c r="AO514" i="23" s="1"/>
  <c r="AK515" i="23"/>
  <c r="AL515" i="23" s="1"/>
  <c r="W522" i="28"/>
  <c r="G523" i="28"/>
  <c r="R516" i="19"/>
  <c r="S516" i="19" s="1"/>
  <c r="T516" i="19" s="1"/>
  <c r="M516" i="19" s="1"/>
  <c r="S516" i="28"/>
  <c r="T516" i="28" s="1"/>
  <c r="U516" i="28" s="1"/>
  <c r="N516" i="28" s="1"/>
  <c r="AP513" i="23"/>
  <c r="V521" i="19"/>
  <c r="G522" i="19"/>
  <c r="AQ513" i="23"/>
  <c r="AQ514" i="23" l="1"/>
  <c r="N262" i="19"/>
  <c r="O262" i="19" s="1"/>
  <c r="P262" i="19" s="1"/>
  <c r="AA261" i="28"/>
  <c r="Y261" i="28"/>
  <c r="X261" i="28"/>
  <c r="F261" i="28"/>
  <c r="J261" i="28" s="1"/>
  <c r="AB261" i="28" s="1"/>
  <c r="K262" i="28"/>
  <c r="L262" i="28" s="1"/>
  <c r="AM515" i="23"/>
  <c r="AN515" i="23" s="1"/>
  <c r="AK516" i="23"/>
  <c r="AL516" i="23" s="1"/>
  <c r="V522" i="19"/>
  <c r="G523" i="19"/>
  <c r="F262" i="19"/>
  <c r="J262" i="19" s="1"/>
  <c r="G524" i="28"/>
  <c r="W523" i="28"/>
  <c r="H263" i="19"/>
  <c r="N263" i="19"/>
  <c r="O263" i="19" s="1"/>
  <c r="P263" i="19" s="1"/>
  <c r="S517" i="28"/>
  <c r="T517" i="28" s="1"/>
  <c r="U517" i="28" s="1"/>
  <c r="N517" i="28" s="1"/>
  <c r="AP514" i="23"/>
  <c r="R517" i="19"/>
  <c r="S517" i="19" s="1"/>
  <c r="T517" i="19" s="1"/>
  <c r="M517" i="19" s="1"/>
  <c r="AQ515" i="23" l="1"/>
  <c r="O262" i="28"/>
  <c r="P262" i="28" s="1"/>
  <c r="Q262" i="28" s="1"/>
  <c r="H262" i="28"/>
  <c r="E262" i="28" s="1"/>
  <c r="I262" i="28" s="1"/>
  <c r="E263" i="19"/>
  <c r="I263" i="19" s="1"/>
  <c r="K264" i="19" s="1"/>
  <c r="AM516" i="23"/>
  <c r="AN516" i="23" s="1"/>
  <c r="AQ516" i="23" s="1"/>
  <c r="AK517" i="23"/>
  <c r="AL517" i="23" s="1"/>
  <c r="G525" i="28"/>
  <c r="W524" i="28"/>
  <c r="S518" i="28"/>
  <c r="T518" i="28" s="1"/>
  <c r="U518" i="28" s="1"/>
  <c r="N518" i="28" s="1"/>
  <c r="AP515" i="23"/>
  <c r="R518" i="19"/>
  <c r="S518" i="19" s="1"/>
  <c r="T518" i="19" s="1"/>
  <c r="M518" i="19" s="1"/>
  <c r="AO515" i="23"/>
  <c r="G524" i="19"/>
  <c r="V523" i="19"/>
  <c r="AO516" i="23" l="1"/>
  <c r="F262" i="28"/>
  <c r="J262" i="28" s="1"/>
  <c r="AB262" i="28" s="1"/>
  <c r="Y262" i="28"/>
  <c r="X262" i="28"/>
  <c r="AA262" i="28"/>
  <c r="K263" i="28"/>
  <c r="L263" i="28" s="1"/>
  <c r="F263" i="19"/>
  <c r="J263" i="19" s="1"/>
  <c r="N264" i="19"/>
  <c r="O264" i="19" s="1"/>
  <c r="P264" i="19" s="1"/>
  <c r="H264" i="19"/>
  <c r="AM517" i="23"/>
  <c r="AN517" i="23" s="1"/>
  <c r="AO517" i="23" s="1"/>
  <c r="AK518" i="23"/>
  <c r="AL518" i="23" s="1"/>
  <c r="W525" i="28"/>
  <c r="G526" i="28"/>
  <c r="G525" i="19"/>
  <c r="V524" i="19"/>
  <c r="R519" i="19"/>
  <c r="S519" i="19" s="1"/>
  <c r="T519" i="19" s="1"/>
  <c r="M519" i="19" s="1"/>
  <c r="AP516" i="23"/>
  <c r="S519" i="28"/>
  <c r="T519" i="28" s="1"/>
  <c r="U519" i="28" s="1"/>
  <c r="N519" i="28" s="1"/>
  <c r="AQ517" i="23" l="1"/>
  <c r="E264" i="19"/>
  <c r="I264" i="19" s="1"/>
  <c r="K265" i="19" s="1"/>
  <c r="H263" i="28"/>
  <c r="E263" i="28" s="1"/>
  <c r="I263" i="28" s="1"/>
  <c r="O263" i="28"/>
  <c r="P263" i="28" s="1"/>
  <c r="Q263" i="28" s="1"/>
  <c r="AM518" i="23"/>
  <c r="AN518" i="23" s="1"/>
  <c r="AO518" i="23" s="1"/>
  <c r="AK519" i="23"/>
  <c r="AL519" i="23" s="1"/>
  <c r="G527" i="28"/>
  <c r="W526" i="28"/>
  <c r="G526" i="19"/>
  <c r="V525" i="19"/>
  <c r="S520" i="28"/>
  <c r="T520" i="28" s="1"/>
  <c r="U520" i="28" s="1"/>
  <c r="N520" i="28" s="1"/>
  <c r="AP517" i="23"/>
  <c r="R520" i="19"/>
  <c r="S520" i="19" s="1"/>
  <c r="T520" i="19" s="1"/>
  <c r="M520" i="19" s="1"/>
  <c r="F264" i="19" l="1"/>
  <c r="J264" i="19" s="1"/>
  <c r="F263" i="28"/>
  <c r="J263" i="28" s="1"/>
  <c r="AB263" i="28" s="1"/>
  <c r="K264" i="28"/>
  <c r="L264" i="28" s="1"/>
  <c r="X263" i="28"/>
  <c r="AA263" i="28"/>
  <c r="Y263" i="28"/>
  <c r="H265" i="19"/>
  <c r="N265" i="19"/>
  <c r="O265" i="19" s="1"/>
  <c r="P265" i="19" s="1"/>
  <c r="AM519" i="23"/>
  <c r="AN519" i="23" s="1"/>
  <c r="AO519" i="23" s="1"/>
  <c r="AK520" i="23"/>
  <c r="AL520" i="23" s="1"/>
  <c r="G528" i="28"/>
  <c r="W527" i="28"/>
  <c r="S521" i="28"/>
  <c r="T521" i="28" s="1"/>
  <c r="U521" i="28" s="1"/>
  <c r="N521" i="28" s="1"/>
  <c r="AP518" i="23"/>
  <c r="R521" i="19"/>
  <c r="S521" i="19" s="1"/>
  <c r="T521" i="19" s="1"/>
  <c r="M521" i="19" s="1"/>
  <c r="G527" i="19"/>
  <c r="V526" i="19"/>
  <c r="AQ518" i="23"/>
  <c r="AQ519" i="23" l="1"/>
  <c r="E265" i="19"/>
  <c r="I265" i="19" s="1"/>
  <c r="F265" i="19" s="1"/>
  <c r="J265" i="19" s="1"/>
  <c r="O264" i="28"/>
  <c r="P264" i="28" s="1"/>
  <c r="Q264" i="28" s="1"/>
  <c r="H264" i="28"/>
  <c r="E264" i="28" s="1"/>
  <c r="I264" i="28" s="1"/>
  <c r="AK521" i="23"/>
  <c r="AL521" i="23" s="1"/>
  <c r="AM520" i="23"/>
  <c r="AN520" i="23" s="1"/>
  <c r="AO520" i="23" s="1"/>
  <c r="V527" i="19"/>
  <c r="G528" i="19"/>
  <c r="G529" i="28"/>
  <c r="W528" i="28"/>
  <c r="S522" i="28"/>
  <c r="T522" i="28" s="1"/>
  <c r="U522" i="28" s="1"/>
  <c r="N522" i="28" s="1"/>
  <c r="R522" i="19"/>
  <c r="S522" i="19" s="1"/>
  <c r="T522" i="19" s="1"/>
  <c r="M522" i="19" s="1"/>
  <c r="AP519" i="23"/>
  <c r="K266" i="19" l="1"/>
  <c r="N266" i="19" s="1"/>
  <c r="O266" i="19" s="1"/>
  <c r="P266" i="19" s="1"/>
  <c r="Y264" i="28"/>
  <c r="AA264" i="28"/>
  <c r="X264" i="28"/>
  <c r="K265" i="28"/>
  <c r="L265" i="28" s="1"/>
  <c r="F264" i="28"/>
  <c r="J264" i="28" s="1"/>
  <c r="AB264" i="28" s="1"/>
  <c r="AK522" i="23"/>
  <c r="AL522" i="23" s="1"/>
  <c r="AM521" i="23"/>
  <c r="AN521" i="23" s="1"/>
  <c r="R523" i="19"/>
  <c r="S523" i="19" s="1"/>
  <c r="T523" i="19" s="1"/>
  <c r="M523" i="19" s="1"/>
  <c r="AP520" i="23"/>
  <c r="S523" i="28"/>
  <c r="T523" i="28" s="1"/>
  <c r="U523" i="28" s="1"/>
  <c r="N523" i="28" s="1"/>
  <c r="AQ520" i="23"/>
  <c r="W529" i="28"/>
  <c r="G530" i="28"/>
  <c r="G529" i="19"/>
  <c r="V528" i="19"/>
  <c r="H266" i="19" l="1"/>
  <c r="E266" i="19" s="1"/>
  <c r="I266" i="19" s="1"/>
  <c r="K267" i="19" s="1"/>
  <c r="N267" i="19" s="1"/>
  <c r="O267" i="19" s="1"/>
  <c r="P267" i="19" s="1"/>
  <c r="AQ521" i="23"/>
  <c r="H265" i="28"/>
  <c r="E265" i="28" s="1"/>
  <c r="I265" i="28" s="1"/>
  <c r="O265" i="28"/>
  <c r="P265" i="28" s="1"/>
  <c r="Q265" i="28" s="1"/>
  <c r="AM522" i="23"/>
  <c r="AN522" i="23" s="1"/>
  <c r="AK523" i="23"/>
  <c r="AL523" i="23" s="1"/>
  <c r="V529" i="19"/>
  <c r="G530" i="19"/>
  <c r="AP521" i="23"/>
  <c r="S524" i="28"/>
  <c r="T524" i="28" s="1"/>
  <c r="U524" i="28" s="1"/>
  <c r="N524" i="28" s="1"/>
  <c r="R524" i="19"/>
  <c r="S524" i="19" s="1"/>
  <c r="T524" i="19" s="1"/>
  <c r="M524" i="19" s="1"/>
  <c r="W530" i="28"/>
  <c r="G531" i="28"/>
  <c r="AO521" i="23"/>
  <c r="AO522" i="23" l="1"/>
  <c r="AQ522" i="23"/>
  <c r="H267" i="19"/>
  <c r="F266" i="19"/>
  <c r="J266" i="19" s="1"/>
  <c r="Y265" i="28"/>
  <c r="AA265" i="28"/>
  <c r="F265" i="28"/>
  <c r="J265" i="28" s="1"/>
  <c r="AB265" i="28" s="1"/>
  <c r="X265" i="28"/>
  <c r="K266" i="28"/>
  <c r="L266" i="28" s="1"/>
  <c r="AK524" i="23"/>
  <c r="AL524" i="23" s="1"/>
  <c r="AM523" i="23"/>
  <c r="AN523" i="23" s="1"/>
  <c r="AQ523" i="23" s="1"/>
  <c r="G531" i="19"/>
  <c r="V530" i="19"/>
  <c r="W531" i="28"/>
  <c r="G532" i="28"/>
  <c r="AP522" i="23"/>
  <c r="R525" i="19"/>
  <c r="S525" i="19" s="1"/>
  <c r="T525" i="19" s="1"/>
  <c r="M525" i="19" s="1"/>
  <c r="S525" i="28"/>
  <c r="T525" i="28" s="1"/>
  <c r="U525" i="28" s="1"/>
  <c r="N525" i="28" s="1"/>
  <c r="AO523" i="23" l="1"/>
  <c r="E267" i="19"/>
  <c r="I267" i="19" s="1"/>
  <c r="K268" i="19" s="1"/>
  <c r="N268" i="19" s="1"/>
  <c r="O268" i="19" s="1"/>
  <c r="P268" i="19" s="1"/>
  <c r="H266" i="28"/>
  <c r="E266" i="28" s="1"/>
  <c r="I266" i="28" s="1"/>
  <c r="O266" i="28"/>
  <c r="P266" i="28" s="1"/>
  <c r="Q266" i="28" s="1"/>
  <c r="AM524" i="23"/>
  <c r="AN524" i="23" s="1"/>
  <c r="AO524" i="23" s="1"/>
  <c r="AK525" i="23"/>
  <c r="AL525" i="23" s="1"/>
  <c r="G533" i="28"/>
  <c r="W532" i="28"/>
  <c r="G532" i="19"/>
  <c r="V531" i="19"/>
  <c r="S526" i="28"/>
  <c r="T526" i="28" s="1"/>
  <c r="U526" i="28" s="1"/>
  <c r="N526" i="28" s="1"/>
  <c r="R526" i="19"/>
  <c r="S526" i="19" s="1"/>
  <c r="T526" i="19" s="1"/>
  <c r="M526" i="19" s="1"/>
  <c r="AP523" i="23"/>
  <c r="F267" i="19" l="1"/>
  <c r="J267" i="19" s="1"/>
  <c r="H268" i="19"/>
  <c r="Y266" i="28"/>
  <c r="X266" i="28"/>
  <c r="AA266" i="28"/>
  <c r="K267" i="28"/>
  <c r="L267" i="28" s="1"/>
  <c r="F266" i="28"/>
  <c r="J266" i="28" s="1"/>
  <c r="AB266" i="28" s="1"/>
  <c r="AK526" i="23"/>
  <c r="AL526" i="23" s="1"/>
  <c r="AM525" i="23"/>
  <c r="AN525" i="23" s="1"/>
  <c r="AO525" i="23" s="1"/>
  <c r="AP524" i="23"/>
  <c r="R527" i="19"/>
  <c r="S527" i="19" s="1"/>
  <c r="T527" i="19" s="1"/>
  <c r="M527" i="19" s="1"/>
  <c r="S527" i="28"/>
  <c r="T527" i="28" s="1"/>
  <c r="U527" i="28" s="1"/>
  <c r="N527" i="28" s="1"/>
  <c r="V532" i="19"/>
  <c r="G533" i="19"/>
  <c r="W533" i="28"/>
  <c r="G534" i="28"/>
  <c r="AQ524" i="23"/>
  <c r="E268" i="19" l="1"/>
  <c r="I268" i="19" s="1"/>
  <c r="K269" i="19" s="1"/>
  <c r="H269" i="19" s="1"/>
  <c r="AQ525" i="23"/>
  <c r="H267" i="28"/>
  <c r="E267" i="28" s="1"/>
  <c r="I267" i="28" s="1"/>
  <c r="O267" i="28"/>
  <c r="P267" i="28" s="1"/>
  <c r="Q267" i="28" s="1"/>
  <c r="AK527" i="23"/>
  <c r="AL527" i="23" s="1"/>
  <c r="AM526" i="23"/>
  <c r="AN526" i="23" s="1"/>
  <c r="G535" i="28"/>
  <c r="W534" i="28"/>
  <c r="V533" i="19"/>
  <c r="G534" i="19"/>
  <c r="AP525" i="23"/>
  <c r="S528" i="28"/>
  <c r="T528" i="28" s="1"/>
  <c r="U528" i="28" s="1"/>
  <c r="N528" i="28" s="1"/>
  <c r="R528" i="19"/>
  <c r="S528" i="19" s="1"/>
  <c r="T528" i="19" s="1"/>
  <c r="M528" i="19" s="1"/>
  <c r="F268" i="19" l="1"/>
  <c r="J268" i="19" s="1"/>
  <c r="E269" i="19" s="1"/>
  <c r="I269" i="19" s="1"/>
  <c r="K270" i="19" s="1"/>
  <c r="H270" i="19" s="1"/>
  <c r="N269" i="19"/>
  <c r="O269" i="19" s="1"/>
  <c r="P269" i="19" s="1"/>
  <c r="AA267" i="28"/>
  <c r="K268" i="28"/>
  <c r="L268" i="28" s="1"/>
  <c r="F267" i="28"/>
  <c r="J267" i="28" s="1"/>
  <c r="AB267" i="28" s="1"/>
  <c r="Y267" i="28"/>
  <c r="X267" i="28"/>
  <c r="AM527" i="23"/>
  <c r="AN527" i="23" s="1"/>
  <c r="AK528" i="23"/>
  <c r="AL528" i="23" s="1"/>
  <c r="W535" i="28"/>
  <c r="G536" i="28"/>
  <c r="AP526" i="23"/>
  <c r="R529" i="19"/>
  <c r="S529" i="19" s="1"/>
  <c r="T529" i="19" s="1"/>
  <c r="M529" i="19" s="1"/>
  <c r="S529" i="28"/>
  <c r="T529" i="28" s="1"/>
  <c r="U529" i="28" s="1"/>
  <c r="N529" i="28" s="1"/>
  <c r="AQ526" i="23"/>
  <c r="V534" i="19"/>
  <c r="G535" i="19"/>
  <c r="AO526" i="23"/>
  <c r="N270" i="19" l="1"/>
  <c r="O270" i="19" s="1"/>
  <c r="P270" i="19" s="1"/>
  <c r="F269" i="19"/>
  <c r="J269" i="19" s="1"/>
  <c r="E270" i="19" s="1"/>
  <c r="I270" i="19" s="1"/>
  <c r="F270" i="19" s="1"/>
  <c r="J270" i="19" s="1"/>
  <c r="AQ527" i="23"/>
  <c r="AO527" i="23"/>
  <c r="H268" i="28"/>
  <c r="E268" i="28" s="1"/>
  <c r="I268" i="28" s="1"/>
  <c r="O268" i="28"/>
  <c r="P268" i="28" s="1"/>
  <c r="Q268" i="28" s="1"/>
  <c r="AK529" i="23"/>
  <c r="AL529" i="23" s="1"/>
  <c r="AM528" i="23"/>
  <c r="AN528" i="23" s="1"/>
  <c r="G537" i="28"/>
  <c r="W536" i="28"/>
  <c r="V535" i="19"/>
  <c r="G536" i="19"/>
  <c r="S530" i="28"/>
  <c r="T530" i="28" s="1"/>
  <c r="U530" i="28" s="1"/>
  <c r="N530" i="28" s="1"/>
  <c r="R530" i="19"/>
  <c r="S530" i="19" s="1"/>
  <c r="T530" i="19" s="1"/>
  <c r="M530" i="19" s="1"/>
  <c r="AP527" i="23"/>
  <c r="AO528" i="23" l="1"/>
  <c r="K271" i="19"/>
  <c r="N271" i="19" s="1"/>
  <c r="O271" i="19" s="1"/>
  <c r="P271" i="19" s="1"/>
  <c r="F268" i="28"/>
  <c r="J268" i="28" s="1"/>
  <c r="AB268" i="28" s="1"/>
  <c r="Y268" i="28"/>
  <c r="AA268" i="28"/>
  <c r="X268" i="28"/>
  <c r="K269" i="28"/>
  <c r="L269" i="28" s="1"/>
  <c r="AM529" i="23"/>
  <c r="AN529" i="23" s="1"/>
  <c r="AO529" i="23" s="1"/>
  <c r="AK530" i="23"/>
  <c r="AL530" i="23" s="1"/>
  <c r="R531" i="19"/>
  <c r="S531" i="19" s="1"/>
  <c r="T531" i="19" s="1"/>
  <c r="M531" i="19" s="1"/>
  <c r="S531" i="28"/>
  <c r="T531" i="28" s="1"/>
  <c r="U531" i="28" s="1"/>
  <c r="N531" i="28" s="1"/>
  <c r="AP528" i="23"/>
  <c r="AQ528" i="23"/>
  <c r="W537" i="28"/>
  <c r="G538" i="28"/>
  <c r="G537" i="19"/>
  <c r="V536" i="19"/>
  <c r="H271" i="19" l="1"/>
  <c r="E271" i="19" s="1"/>
  <c r="I271" i="19" s="1"/>
  <c r="K272" i="19" s="1"/>
  <c r="AQ529" i="23"/>
  <c r="O269" i="28"/>
  <c r="P269" i="28" s="1"/>
  <c r="Q269" i="28" s="1"/>
  <c r="H269" i="28"/>
  <c r="E269" i="28" s="1"/>
  <c r="I269" i="28" s="1"/>
  <c r="AM530" i="23"/>
  <c r="AN530" i="23" s="1"/>
  <c r="AK531" i="23"/>
  <c r="AL531" i="23" s="1"/>
  <c r="V537" i="19"/>
  <c r="G538" i="19"/>
  <c r="G539" i="28"/>
  <c r="W538" i="28"/>
  <c r="AP529" i="23"/>
  <c r="S532" i="28"/>
  <c r="T532" i="28" s="1"/>
  <c r="U532" i="28" s="1"/>
  <c r="N532" i="28" s="1"/>
  <c r="R532" i="19"/>
  <c r="S532" i="19" s="1"/>
  <c r="T532" i="19" s="1"/>
  <c r="M532" i="19" s="1"/>
  <c r="F271" i="19" l="1"/>
  <c r="J271" i="19" s="1"/>
  <c r="AQ530" i="23"/>
  <c r="AO530" i="23"/>
  <c r="Y269" i="28"/>
  <c r="AA269" i="28"/>
  <c r="X269" i="28"/>
  <c r="F269" i="28"/>
  <c r="J269" i="28" s="1"/>
  <c r="AB269" i="28" s="1"/>
  <c r="K270" i="28"/>
  <c r="L270" i="28" s="1"/>
  <c r="AM531" i="23"/>
  <c r="AN531" i="23" s="1"/>
  <c r="AK532" i="23"/>
  <c r="AL532" i="23" s="1"/>
  <c r="G540" i="28"/>
  <c r="W539" i="28"/>
  <c r="R533" i="19"/>
  <c r="S533" i="19" s="1"/>
  <c r="T533" i="19" s="1"/>
  <c r="M533" i="19" s="1"/>
  <c r="AP530" i="23"/>
  <c r="S533" i="28"/>
  <c r="T533" i="28" s="1"/>
  <c r="U533" i="28" s="1"/>
  <c r="N533" i="28" s="1"/>
  <c r="G539" i="19"/>
  <c r="V538" i="19"/>
  <c r="N272" i="19"/>
  <c r="O272" i="19" s="1"/>
  <c r="P272" i="19" s="1"/>
  <c r="H272" i="19"/>
  <c r="AO531" i="23" l="1"/>
  <c r="E272" i="19"/>
  <c r="I272" i="19" s="1"/>
  <c r="F272" i="19" s="1"/>
  <c r="J272" i="19" s="1"/>
  <c r="H270" i="28"/>
  <c r="E270" i="28" s="1"/>
  <c r="I270" i="28" s="1"/>
  <c r="O270" i="28"/>
  <c r="P270" i="28" s="1"/>
  <c r="Q270" i="28" s="1"/>
  <c r="AM532" i="23"/>
  <c r="AN532" i="23" s="1"/>
  <c r="AO532" i="23" s="1"/>
  <c r="AK533" i="23"/>
  <c r="AL533" i="23" s="1"/>
  <c r="AQ531" i="23"/>
  <c r="G540" i="19"/>
  <c r="V539" i="19"/>
  <c r="W540" i="28"/>
  <c r="G541" i="28"/>
  <c r="R534" i="19"/>
  <c r="S534" i="19" s="1"/>
  <c r="T534" i="19" s="1"/>
  <c r="M534" i="19" s="1"/>
  <c r="AP531" i="23"/>
  <c r="S534" i="28"/>
  <c r="T534" i="28" s="1"/>
  <c r="U534" i="28" s="1"/>
  <c r="N534" i="28" s="1"/>
  <c r="K273" i="19" l="1"/>
  <c r="N273" i="19" s="1"/>
  <c r="O273" i="19" s="1"/>
  <c r="P273" i="19" s="1"/>
  <c r="AQ532" i="23"/>
  <c r="F270" i="28"/>
  <c r="J270" i="28" s="1"/>
  <c r="AB270" i="28" s="1"/>
  <c r="AA270" i="28"/>
  <c r="K271" i="28"/>
  <c r="L271" i="28" s="1"/>
  <c r="Y270" i="28"/>
  <c r="X270" i="28"/>
  <c r="AM533" i="23"/>
  <c r="AN533" i="23" s="1"/>
  <c r="AO533" i="23" s="1"/>
  <c r="AK534" i="23"/>
  <c r="AL534" i="23" s="1"/>
  <c r="G541" i="19"/>
  <c r="V540" i="19"/>
  <c r="W541" i="28"/>
  <c r="G542" i="28"/>
  <c r="R535" i="19"/>
  <c r="S535" i="19" s="1"/>
  <c r="T535" i="19" s="1"/>
  <c r="M535" i="19" s="1"/>
  <c r="AP532" i="23"/>
  <c r="S535" i="28"/>
  <c r="T535" i="28" s="1"/>
  <c r="U535" i="28" s="1"/>
  <c r="N535" i="28" s="1"/>
  <c r="H273" i="19"/>
  <c r="E273" i="19" s="1"/>
  <c r="I273" i="19" s="1"/>
  <c r="AQ533" i="23" l="1"/>
  <c r="H271" i="28"/>
  <c r="E271" i="28" s="1"/>
  <c r="I271" i="28" s="1"/>
  <c r="O271" i="28"/>
  <c r="P271" i="28" s="1"/>
  <c r="Q271" i="28" s="1"/>
  <c r="AK535" i="23"/>
  <c r="AL535" i="23" s="1"/>
  <c r="AM534" i="23"/>
  <c r="AN534" i="23" s="1"/>
  <c r="AO534" i="23" s="1"/>
  <c r="G543" i="28"/>
  <c r="W542" i="28"/>
  <c r="R536" i="19"/>
  <c r="S536" i="19" s="1"/>
  <c r="T536" i="19" s="1"/>
  <c r="M536" i="19" s="1"/>
  <c r="S536" i="28"/>
  <c r="T536" i="28" s="1"/>
  <c r="U536" i="28" s="1"/>
  <c r="N536" i="28" s="1"/>
  <c r="AP533" i="23"/>
  <c r="G542" i="19"/>
  <c r="V541" i="19"/>
  <c r="K274" i="19"/>
  <c r="F273" i="19"/>
  <c r="J273" i="19" s="1"/>
  <c r="AQ534" i="23" l="1"/>
  <c r="AA271" i="28"/>
  <c r="F271" i="28"/>
  <c r="J271" i="28" s="1"/>
  <c r="AB271" i="28" s="1"/>
  <c r="X271" i="28"/>
  <c r="K272" i="28"/>
  <c r="L272" i="28" s="1"/>
  <c r="Y271" i="28"/>
  <c r="AM535" i="23"/>
  <c r="AN535" i="23" s="1"/>
  <c r="AQ535" i="23" s="1"/>
  <c r="AK536" i="23"/>
  <c r="AL536" i="23" s="1"/>
  <c r="R537" i="19"/>
  <c r="S537" i="19" s="1"/>
  <c r="T537" i="19" s="1"/>
  <c r="M537" i="19" s="1"/>
  <c r="AP534" i="23"/>
  <c r="S537" i="28"/>
  <c r="T537" i="28" s="1"/>
  <c r="U537" i="28" s="1"/>
  <c r="N537" i="28" s="1"/>
  <c r="G543" i="19"/>
  <c r="V542" i="19"/>
  <c r="W543" i="28"/>
  <c r="G544" i="28"/>
  <c r="H274" i="19"/>
  <c r="E274" i="19" s="1"/>
  <c r="I274" i="19" s="1"/>
  <c r="N274" i="19"/>
  <c r="O274" i="19" s="1"/>
  <c r="P274" i="19" s="1"/>
  <c r="O272" i="28" l="1"/>
  <c r="P272" i="28" s="1"/>
  <c r="Q272" i="28" s="1"/>
  <c r="H272" i="28"/>
  <c r="E272" i="28" s="1"/>
  <c r="I272" i="28" s="1"/>
  <c r="AK537" i="23"/>
  <c r="AL537" i="23" s="1"/>
  <c r="AM536" i="23"/>
  <c r="AN536" i="23" s="1"/>
  <c r="AP535" i="23"/>
  <c r="S538" i="28"/>
  <c r="T538" i="28" s="1"/>
  <c r="U538" i="28" s="1"/>
  <c r="N538" i="28" s="1"/>
  <c r="R538" i="19"/>
  <c r="S538" i="19" s="1"/>
  <c r="T538" i="19" s="1"/>
  <c r="M538" i="19" s="1"/>
  <c r="W544" i="28"/>
  <c r="G545" i="28"/>
  <c r="V543" i="19"/>
  <c r="G544" i="19"/>
  <c r="AO535" i="23"/>
  <c r="K275" i="19"/>
  <c r="F274" i="19"/>
  <c r="J274" i="19" s="1"/>
  <c r="AO536" i="23" l="1"/>
  <c r="AA272" i="28"/>
  <c r="X272" i="28"/>
  <c r="Y272" i="28"/>
  <c r="K273" i="28"/>
  <c r="L273" i="28" s="1"/>
  <c r="F272" i="28"/>
  <c r="J272" i="28" s="1"/>
  <c r="AB272" i="28" s="1"/>
  <c r="AK538" i="23"/>
  <c r="AL538" i="23" s="1"/>
  <c r="AM537" i="23"/>
  <c r="AN537" i="23" s="1"/>
  <c r="G545" i="19"/>
  <c r="V544" i="19"/>
  <c r="R539" i="19"/>
  <c r="S539" i="19" s="1"/>
  <c r="T539" i="19" s="1"/>
  <c r="M539" i="19" s="1"/>
  <c r="S539" i="28"/>
  <c r="T539" i="28" s="1"/>
  <c r="U539" i="28" s="1"/>
  <c r="N539" i="28" s="1"/>
  <c r="AP536" i="23"/>
  <c r="W545" i="28"/>
  <c r="G546" i="28"/>
  <c r="AQ536" i="23"/>
  <c r="N275" i="19"/>
  <c r="O275" i="19" s="1"/>
  <c r="P275" i="19" s="1"/>
  <c r="H275" i="19"/>
  <c r="E275" i="19" s="1"/>
  <c r="I275" i="19" s="1"/>
  <c r="AQ537" i="23" l="1"/>
  <c r="O273" i="28"/>
  <c r="P273" i="28" s="1"/>
  <c r="Q273" i="28" s="1"/>
  <c r="H273" i="28"/>
  <c r="E273" i="28" s="1"/>
  <c r="I273" i="28" s="1"/>
  <c r="AK539" i="23"/>
  <c r="AL539" i="23" s="1"/>
  <c r="AM538" i="23"/>
  <c r="AN538" i="23" s="1"/>
  <c r="G547" i="28"/>
  <c r="W546" i="28"/>
  <c r="V545" i="19"/>
  <c r="G546" i="19"/>
  <c r="S540" i="28"/>
  <c r="T540" i="28" s="1"/>
  <c r="U540" i="28" s="1"/>
  <c r="N540" i="28" s="1"/>
  <c r="AP537" i="23"/>
  <c r="R540" i="19"/>
  <c r="S540" i="19" s="1"/>
  <c r="T540" i="19" s="1"/>
  <c r="M540" i="19" s="1"/>
  <c r="AO537" i="23"/>
  <c r="K276" i="19"/>
  <c r="F275" i="19"/>
  <c r="J275" i="19" s="1"/>
  <c r="F273" i="28" l="1"/>
  <c r="J273" i="28" s="1"/>
  <c r="AB273" i="28" s="1"/>
  <c r="AA273" i="28"/>
  <c r="Y273" i="28"/>
  <c r="K274" i="28"/>
  <c r="L274" i="28" s="1"/>
  <c r="X273" i="28"/>
  <c r="AM539" i="23"/>
  <c r="AN539" i="23" s="1"/>
  <c r="AK540" i="23"/>
  <c r="AL540" i="23" s="1"/>
  <c r="G548" i="28"/>
  <c r="W547" i="28"/>
  <c r="R541" i="19"/>
  <c r="S541" i="19" s="1"/>
  <c r="T541" i="19" s="1"/>
  <c r="M541" i="19" s="1"/>
  <c r="S541" i="28"/>
  <c r="T541" i="28" s="1"/>
  <c r="U541" i="28" s="1"/>
  <c r="N541" i="28" s="1"/>
  <c r="AP538" i="23"/>
  <c r="G547" i="19"/>
  <c r="V546" i="19"/>
  <c r="AO538" i="23"/>
  <c r="AQ538" i="23"/>
  <c r="N276" i="19"/>
  <c r="O276" i="19" s="1"/>
  <c r="P276" i="19" s="1"/>
  <c r="H276" i="19"/>
  <c r="E276" i="19" s="1"/>
  <c r="I276" i="19" s="1"/>
  <c r="AO539" i="23" l="1"/>
  <c r="AQ539" i="23"/>
  <c r="O274" i="28"/>
  <c r="P274" i="28" s="1"/>
  <c r="Q274" i="28" s="1"/>
  <c r="H274" i="28"/>
  <c r="E274" i="28" s="1"/>
  <c r="I274" i="28" s="1"/>
  <c r="AK541" i="23"/>
  <c r="AL541" i="23" s="1"/>
  <c r="AM540" i="23"/>
  <c r="AN540" i="23" s="1"/>
  <c r="V547" i="19"/>
  <c r="G548" i="19"/>
  <c r="AP539" i="23"/>
  <c r="R542" i="19"/>
  <c r="S542" i="19" s="1"/>
  <c r="T542" i="19" s="1"/>
  <c r="M542" i="19" s="1"/>
  <c r="S542" i="28"/>
  <c r="T542" i="28" s="1"/>
  <c r="U542" i="28" s="1"/>
  <c r="N542" i="28" s="1"/>
  <c r="G549" i="28"/>
  <c r="W548" i="28"/>
  <c r="K277" i="19"/>
  <c r="F276" i="19"/>
  <c r="J276" i="19" s="1"/>
  <c r="K275" i="28" l="1"/>
  <c r="L275" i="28" s="1"/>
  <c r="F274" i="28"/>
  <c r="J274" i="28" s="1"/>
  <c r="AB274" i="28" s="1"/>
  <c r="Y274" i="28"/>
  <c r="X274" i="28"/>
  <c r="AA274" i="28"/>
  <c r="AK542" i="23"/>
  <c r="AL542" i="23" s="1"/>
  <c r="AM541" i="23"/>
  <c r="AN541" i="23" s="1"/>
  <c r="R543" i="19"/>
  <c r="S543" i="19" s="1"/>
  <c r="T543" i="19" s="1"/>
  <c r="M543" i="19" s="1"/>
  <c r="S543" i="28"/>
  <c r="T543" i="28" s="1"/>
  <c r="U543" i="28" s="1"/>
  <c r="N543" i="28" s="1"/>
  <c r="AP540" i="23"/>
  <c r="AO540" i="23"/>
  <c r="AQ540" i="23"/>
  <c r="G550" i="28"/>
  <c r="W549" i="28"/>
  <c r="G549" i="19"/>
  <c r="V548" i="19"/>
  <c r="N277" i="19"/>
  <c r="O277" i="19" s="1"/>
  <c r="P277" i="19" s="1"/>
  <c r="H277" i="19"/>
  <c r="E277" i="19" s="1"/>
  <c r="I277" i="19" s="1"/>
  <c r="AO541" i="23" l="1"/>
  <c r="AQ541" i="23"/>
  <c r="O275" i="28"/>
  <c r="P275" i="28" s="1"/>
  <c r="Q275" i="28" s="1"/>
  <c r="H275" i="28"/>
  <c r="E275" i="28" s="1"/>
  <c r="I275" i="28" s="1"/>
  <c r="AK543" i="23"/>
  <c r="AL543" i="23" s="1"/>
  <c r="AM542" i="23"/>
  <c r="AN542" i="23" s="1"/>
  <c r="G551" i="28"/>
  <c r="W550" i="28"/>
  <c r="G550" i="19"/>
  <c r="V549" i="19"/>
  <c r="AP541" i="23"/>
  <c r="S544" i="28"/>
  <c r="T544" i="28" s="1"/>
  <c r="U544" i="28" s="1"/>
  <c r="N544" i="28" s="1"/>
  <c r="R544" i="19"/>
  <c r="S544" i="19" s="1"/>
  <c r="T544" i="19" s="1"/>
  <c r="M544" i="19" s="1"/>
  <c r="K278" i="19"/>
  <c r="F277" i="19"/>
  <c r="J277" i="19" s="1"/>
  <c r="X275" i="28" l="1"/>
  <c r="Y275" i="28"/>
  <c r="K276" i="28"/>
  <c r="L276" i="28" s="1"/>
  <c r="AA275" i="28"/>
  <c r="F275" i="28"/>
  <c r="J275" i="28" s="1"/>
  <c r="AB275" i="28" s="1"/>
  <c r="AK544" i="23"/>
  <c r="AL544" i="23" s="1"/>
  <c r="AM543" i="23"/>
  <c r="AN543" i="23" s="1"/>
  <c r="W551" i="28"/>
  <c r="G552" i="28"/>
  <c r="S545" i="28"/>
  <c r="T545" i="28" s="1"/>
  <c r="U545" i="28" s="1"/>
  <c r="N545" i="28" s="1"/>
  <c r="AP542" i="23"/>
  <c r="R545" i="19"/>
  <c r="S545" i="19" s="1"/>
  <c r="T545" i="19" s="1"/>
  <c r="M545" i="19" s="1"/>
  <c r="V550" i="19"/>
  <c r="G551" i="19"/>
  <c r="AO542" i="23"/>
  <c r="AQ542" i="23"/>
  <c r="H278" i="19"/>
  <c r="E278" i="19" s="1"/>
  <c r="I278" i="19" s="1"/>
  <c r="N278" i="19"/>
  <c r="O278" i="19" s="1"/>
  <c r="P278" i="19" s="1"/>
  <c r="AO543" i="23" l="1"/>
  <c r="H276" i="28"/>
  <c r="E276" i="28" s="1"/>
  <c r="I276" i="28" s="1"/>
  <c r="O276" i="28"/>
  <c r="P276" i="28" s="1"/>
  <c r="Q276" i="28" s="1"/>
  <c r="AK545" i="23"/>
  <c r="AL545" i="23" s="1"/>
  <c r="AM544" i="23"/>
  <c r="AN544" i="23" s="1"/>
  <c r="AP543" i="23"/>
  <c r="R546" i="19"/>
  <c r="S546" i="19" s="1"/>
  <c r="T546" i="19" s="1"/>
  <c r="M546" i="19" s="1"/>
  <c r="S546" i="28"/>
  <c r="T546" i="28" s="1"/>
  <c r="U546" i="28" s="1"/>
  <c r="N546" i="28" s="1"/>
  <c r="G552" i="19"/>
  <c r="V551" i="19"/>
  <c r="G553" i="28"/>
  <c r="W552" i="28"/>
  <c r="AQ543" i="23"/>
  <c r="K279" i="19"/>
  <c r="F278" i="19"/>
  <c r="J278" i="19" s="1"/>
  <c r="Y276" i="28" l="1"/>
  <c r="F276" i="28"/>
  <c r="J276" i="28" s="1"/>
  <c r="AB276" i="28" s="1"/>
  <c r="X276" i="28"/>
  <c r="AA276" i="28"/>
  <c r="K277" i="28"/>
  <c r="L277" i="28" s="1"/>
  <c r="AM545" i="23"/>
  <c r="AN545" i="23" s="1"/>
  <c r="AK546" i="23"/>
  <c r="AL546" i="23" s="1"/>
  <c r="S547" i="28"/>
  <c r="T547" i="28" s="1"/>
  <c r="U547" i="28" s="1"/>
  <c r="N547" i="28" s="1"/>
  <c r="AP544" i="23"/>
  <c r="R547" i="19"/>
  <c r="S547" i="19" s="1"/>
  <c r="T547" i="19" s="1"/>
  <c r="M547" i="19" s="1"/>
  <c r="AQ544" i="23"/>
  <c r="V552" i="19"/>
  <c r="G553" i="19"/>
  <c r="G554" i="28"/>
  <c r="W553" i="28"/>
  <c r="AO544" i="23"/>
  <c r="N279" i="19"/>
  <c r="O279" i="19" s="1"/>
  <c r="P279" i="19" s="1"/>
  <c r="H279" i="19"/>
  <c r="E279" i="19" s="1"/>
  <c r="I279" i="19" s="1"/>
  <c r="AO545" i="23" l="1"/>
  <c r="H277" i="28"/>
  <c r="E277" i="28" s="1"/>
  <c r="I277" i="28" s="1"/>
  <c r="O277" i="28"/>
  <c r="P277" i="28" s="1"/>
  <c r="Q277" i="28" s="1"/>
  <c r="AK547" i="23"/>
  <c r="AL547" i="23" s="1"/>
  <c r="AM546" i="23"/>
  <c r="AN546" i="23" s="1"/>
  <c r="G555" i="28"/>
  <c r="W554" i="28"/>
  <c r="AQ545" i="23"/>
  <c r="G554" i="19"/>
  <c r="V553" i="19"/>
  <c r="R548" i="19"/>
  <c r="S548" i="19" s="1"/>
  <c r="T548" i="19" s="1"/>
  <c r="M548" i="19" s="1"/>
  <c r="S548" i="28"/>
  <c r="T548" i="28" s="1"/>
  <c r="U548" i="28" s="1"/>
  <c r="N548" i="28" s="1"/>
  <c r="AP545" i="23"/>
  <c r="K280" i="19"/>
  <c r="F279" i="19"/>
  <c r="J279" i="19" s="1"/>
  <c r="Y277" i="28" l="1"/>
  <c r="F277" i="28"/>
  <c r="J277" i="28" s="1"/>
  <c r="AB277" i="28" s="1"/>
  <c r="K278" i="28"/>
  <c r="L278" i="28" s="1"/>
  <c r="AA277" i="28"/>
  <c r="X277" i="28"/>
  <c r="AK548" i="23"/>
  <c r="AL548" i="23" s="1"/>
  <c r="AM547" i="23"/>
  <c r="AN547" i="23" s="1"/>
  <c r="V554" i="19"/>
  <c r="G555" i="19"/>
  <c r="S549" i="28"/>
  <c r="T549" i="28" s="1"/>
  <c r="U549" i="28" s="1"/>
  <c r="N549" i="28" s="1"/>
  <c r="AP546" i="23"/>
  <c r="R549" i="19"/>
  <c r="S549" i="19" s="1"/>
  <c r="T549" i="19" s="1"/>
  <c r="M549" i="19" s="1"/>
  <c r="AO546" i="23"/>
  <c r="AQ546" i="23"/>
  <c r="G556" i="28"/>
  <c r="W555" i="28"/>
  <c r="N280" i="19"/>
  <c r="O280" i="19" s="1"/>
  <c r="P280" i="19" s="1"/>
  <c r="H280" i="19"/>
  <c r="E280" i="19" s="1"/>
  <c r="I280" i="19" s="1"/>
  <c r="AQ547" i="23" l="1"/>
  <c r="AO547" i="23"/>
  <c r="H278" i="28"/>
  <c r="E278" i="28" s="1"/>
  <c r="I278" i="28" s="1"/>
  <c r="O278" i="28"/>
  <c r="P278" i="28" s="1"/>
  <c r="Q278" i="28" s="1"/>
  <c r="AK549" i="23"/>
  <c r="AL549" i="23" s="1"/>
  <c r="AM548" i="23"/>
  <c r="AN548" i="23" s="1"/>
  <c r="AO548" i="23" s="1"/>
  <c r="AP547" i="23"/>
  <c r="S550" i="28"/>
  <c r="T550" i="28" s="1"/>
  <c r="U550" i="28" s="1"/>
  <c r="N550" i="28" s="1"/>
  <c r="R550" i="19"/>
  <c r="S550" i="19" s="1"/>
  <c r="T550" i="19" s="1"/>
  <c r="M550" i="19" s="1"/>
  <c r="V555" i="19"/>
  <c r="G556" i="19"/>
  <c r="W556" i="28"/>
  <c r="G557" i="28"/>
  <c r="K281" i="19"/>
  <c r="F280" i="19"/>
  <c r="J280" i="19" s="1"/>
  <c r="AQ548" i="23" l="1"/>
  <c r="AA278" i="28"/>
  <c r="X278" i="28"/>
  <c r="Y278" i="28"/>
  <c r="K279" i="28"/>
  <c r="L279" i="28" s="1"/>
  <c r="F278" i="28"/>
  <c r="J278" i="28" s="1"/>
  <c r="AB278" i="28" s="1"/>
  <c r="AM549" i="23"/>
  <c r="AN549" i="23" s="1"/>
  <c r="AQ549" i="23" s="1"/>
  <c r="AK550" i="23"/>
  <c r="AL550" i="23" s="1"/>
  <c r="V556" i="19"/>
  <c r="G557" i="19"/>
  <c r="S551" i="28"/>
  <c r="T551" i="28" s="1"/>
  <c r="U551" i="28" s="1"/>
  <c r="N551" i="28" s="1"/>
  <c r="R551" i="19"/>
  <c r="S551" i="19" s="1"/>
  <c r="T551" i="19" s="1"/>
  <c r="M551" i="19" s="1"/>
  <c r="AP548" i="23"/>
  <c r="G558" i="28"/>
  <c r="W557" i="28"/>
  <c r="H281" i="19"/>
  <c r="E281" i="19" s="1"/>
  <c r="I281" i="19" s="1"/>
  <c r="N281" i="19"/>
  <c r="O281" i="19" s="1"/>
  <c r="P281" i="19" s="1"/>
  <c r="O279" i="28" l="1"/>
  <c r="P279" i="28" s="1"/>
  <c r="Q279" i="28" s="1"/>
  <c r="H279" i="28"/>
  <c r="E279" i="28" s="1"/>
  <c r="I279" i="28" s="1"/>
  <c r="AM550" i="23"/>
  <c r="AN550" i="23" s="1"/>
  <c r="AQ550" i="23" s="1"/>
  <c r="AK551" i="23"/>
  <c r="AL551" i="23" s="1"/>
  <c r="G559" i="28"/>
  <c r="W558" i="28"/>
  <c r="V557" i="19"/>
  <c r="G558" i="19"/>
  <c r="R552" i="19"/>
  <c r="S552" i="19" s="1"/>
  <c r="T552" i="19" s="1"/>
  <c r="M552" i="19" s="1"/>
  <c r="AP549" i="23"/>
  <c r="S552" i="28"/>
  <c r="T552" i="28" s="1"/>
  <c r="U552" i="28" s="1"/>
  <c r="N552" i="28" s="1"/>
  <c r="AO549" i="23"/>
  <c r="K282" i="19"/>
  <c r="F281" i="19"/>
  <c r="J281" i="19" s="1"/>
  <c r="AO550" i="23" l="1"/>
  <c r="Y279" i="28"/>
  <c r="F279" i="28"/>
  <c r="J279" i="28" s="1"/>
  <c r="AB279" i="28" s="1"/>
  <c r="AA279" i="28"/>
  <c r="K280" i="28"/>
  <c r="L280" i="28" s="1"/>
  <c r="X279" i="28"/>
  <c r="AM551" i="23"/>
  <c r="AN551" i="23" s="1"/>
  <c r="AO551" i="23" s="1"/>
  <c r="AK552" i="23"/>
  <c r="AL552" i="23" s="1"/>
  <c r="G559" i="19"/>
  <c r="V558" i="19"/>
  <c r="G560" i="28"/>
  <c r="W559" i="28"/>
  <c r="S553" i="28"/>
  <c r="T553" i="28" s="1"/>
  <c r="U553" i="28" s="1"/>
  <c r="N553" i="28" s="1"/>
  <c r="AP550" i="23"/>
  <c r="R553" i="19"/>
  <c r="S553" i="19" s="1"/>
  <c r="T553" i="19" s="1"/>
  <c r="M553" i="19" s="1"/>
  <c r="H282" i="19"/>
  <c r="E282" i="19" s="1"/>
  <c r="I282" i="19" s="1"/>
  <c r="N282" i="19"/>
  <c r="O282" i="19" s="1"/>
  <c r="P282" i="19" s="1"/>
  <c r="O280" i="28" l="1"/>
  <c r="P280" i="28" s="1"/>
  <c r="Q280" i="28" s="1"/>
  <c r="H280" i="28"/>
  <c r="E280" i="28" s="1"/>
  <c r="I280" i="28" s="1"/>
  <c r="AM552" i="23"/>
  <c r="AN552" i="23" s="1"/>
  <c r="AO552" i="23" s="1"/>
  <c r="AK553" i="23"/>
  <c r="AL553" i="23" s="1"/>
  <c r="V559" i="19"/>
  <c r="G560" i="19"/>
  <c r="G561" i="28"/>
  <c r="W560" i="28"/>
  <c r="AP551" i="23"/>
  <c r="R554" i="19"/>
  <c r="S554" i="19" s="1"/>
  <c r="T554" i="19" s="1"/>
  <c r="M554" i="19" s="1"/>
  <c r="S554" i="28"/>
  <c r="T554" i="28" s="1"/>
  <c r="U554" i="28" s="1"/>
  <c r="N554" i="28" s="1"/>
  <c r="AQ551" i="23"/>
  <c r="K283" i="19"/>
  <c r="F282" i="19"/>
  <c r="J282" i="19" s="1"/>
  <c r="AQ552" i="23" l="1"/>
  <c r="Y280" i="28"/>
  <c r="X280" i="28"/>
  <c r="F280" i="28"/>
  <c r="J280" i="28" s="1"/>
  <c r="AB280" i="28" s="1"/>
  <c r="K281" i="28"/>
  <c r="L281" i="28" s="1"/>
  <c r="AA280" i="28"/>
  <c r="AM553" i="23"/>
  <c r="AN553" i="23" s="1"/>
  <c r="AQ553" i="23" s="1"/>
  <c r="AK554" i="23"/>
  <c r="AL554" i="23" s="1"/>
  <c r="S555" i="28"/>
  <c r="T555" i="28" s="1"/>
  <c r="U555" i="28" s="1"/>
  <c r="N555" i="28" s="1"/>
  <c r="AP552" i="23"/>
  <c r="R555" i="19"/>
  <c r="S555" i="19" s="1"/>
  <c r="T555" i="19" s="1"/>
  <c r="M555" i="19" s="1"/>
  <c r="G562" i="28"/>
  <c r="W561" i="28"/>
  <c r="V560" i="19"/>
  <c r="G561" i="19"/>
  <c r="N283" i="19"/>
  <c r="O283" i="19" s="1"/>
  <c r="P283" i="19" s="1"/>
  <c r="H283" i="19"/>
  <c r="E283" i="19" s="1"/>
  <c r="I283" i="19" s="1"/>
  <c r="AO553" i="23" l="1"/>
  <c r="H281" i="28"/>
  <c r="E281" i="28" s="1"/>
  <c r="I281" i="28" s="1"/>
  <c r="O281" i="28"/>
  <c r="P281" i="28" s="1"/>
  <c r="Q281" i="28" s="1"/>
  <c r="AM554" i="23"/>
  <c r="AN554" i="23" s="1"/>
  <c r="AK555" i="23"/>
  <c r="AL555" i="23" s="1"/>
  <c r="G563" i="28"/>
  <c r="W562" i="28"/>
  <c r="V561" i="19"/>
  <c r="G562" i="19"/>
  <c r="R556" i="19"/>
  <c r="S556" i="19" s="1"/>
  <c r="T556" i="19" s="1"/>
  <c r="M556" i="19" s="1"/>
  <c r="S556" i="28"/>
  <c r="T556" i="28" s="1"/>
  <c r="U556" i="28" s="1"/>
  <c r="N556" i="28" s="1"/>
  <c r="AP553" i="23"/>
  <c r="K284" i="19"/>
  <c r="F283" i="19"/>
  <c r="J283" i="19" s="1"/>
  <c r="AO554" i="23" l="1"/>
  <c r="Y281" i="28"/>
  <c r="K282" i="28"/>
  <c r="L282" i="28" s="1"/>
  <c r="X281" i="28"/>
  <c r="AA281" i="28"/>
  <c r="F281" i="28"/>
  <c r="J281" i="28" s="1"/>
  <c r="AB281" i="28" s="1"/>
  <c r="AK556" i="23"/>
  <c r="AL556" i="23" s="1"/>
  <c r="AM555" i="23"/>
  <c r="AN555" i="23" s="1"/>
  <c r="AQ554" i="23"/>
  <c r="G563" i="19"/>
  <c r="V562" i="19"/>
  <c r="W563" i="28"/>
  <c r="G564" i="28"/>
  <c r="AP554" i="23"/>
  <c r="S557" i="28"/>
  <c r="T557" i="28" s="1"/>
  <c r="U557" i="28" s="1"/>
  <c r="N557" i="28" s="1"/>
  <c r="R557" i="19"/>
  <c r="S557" i="19" s="1"/>
  <c r="T557" i="19" s="1"/>
  <c r="M557" i="19" s="1"/>
  <c r="N284" i="19"/>
  <c r="O284" i="19" s="1"/>
  <c r="P284" i="19" s="1"/>
  <c r="H284" i="19"/>
  <c r="E284" i="19" s="1"/>
  <c r="I284" i="19" s="1"/>
  <c r="AO555" i="23" l="1"/>
  <c r="AQ555" i="23"/>
  <c r="H282" i="28"/>
  <c r="E282" i="28" s="1"/>
  <c r="I282" i="28" s="1"/>
  <c r="O282" i="28"/>
  <c r="P282" i="28" s="1"/>
  <c r="Q282" i="28" s="1"/>
  <c r="AM556" i="23"/>
  <c r="AN556" i="23" s="1"/>
  <c r="AQ556" i="23" s="1"/>
  <c r="AK557" i="23"/>
  <c r="AL557" i="23" s="1"/>
  <c r="V563" i="19"/>
  <c r="G564" i="19"/>
  <c r="G565" i="28"/>
  <c r="W564" i="28"/>
  <c r="R558" i="19"/>
  <c r="S558" i="19" s="1"/>
  <c r="T558" i="19" s="1"/>
  <c r="M558" i="19" s="1"/>
  <c r="S558" i="28"/>
  <c r="T558" i="28" s="1"/>
  <c r="U558" i="28" s="1"/>
  <c r="N558" i="28" s="1"/>
  <c r="AP555" i="23"/>
  <c r="K285" i="19"/>
  <c r="F284" i="19"/>
  <c r="J284" i="19" s="1"/>
  <c r="Y282" i="28" l="1"/>
  <c r="X282" i="28"/>
  <c r="AA282" i="28"/>
  <c r="K283" i="28"/>
  <c r="L283" i="28" s="1"/>
  <c r="F282" i="28"/>
  <c r="J282" i="28" s="1"/>
  <c r="AB282" i="28" s="1"/>
  <c r="AK558" i="23"/>
  <c r="AL558" i="23" s="1"/>
  <c r="AM557" i="23"/>
  <c r="AN557" i="23" s="1"/>
  <c r="AQ557" i="23" s="1"/>
  <c r="G566" i="28"/>
  <c r="W565" i="28"/>
  <c r="G565" i="19"/>
  <c r="V564" i="19"/>
  <c r="S559" i="28"/>
  <c r="T559" i="28" s="1"/>
  <c r="U559" i="28" s="1"/>
  <c r="N559" i="28" s="1"/>
  <c r="AP556" i="23"/>
  <c r="R559" i="19"/>
  <c r="S559" i="19" s="1"/>
  <c r="T559" i="19" s="1"/>
  <c r="M559" i="19" s="1"/>
  <c r="AO556" i="23"/>
  <c r="N285" i="19"/>
  <c r="O285" i="19" s="1"/>
  <c r="P285" i="19" s="1"/>
  <c r="H285" i="19"/>
  <c r="E285" i="19" s="1"/>
  <c r="I285" i="19" s="1"/>
  <c r="AO557" i="23" l="1"/>
  <c r="O283" i="28"/>
  <c r="P283" i="28" s="1"/>
  <c r="Q283" i="28" s="1"/>
  <c r="H283" i="28"/>
  <c r="E283" i="28" s="1"/>
  <c r="I283" i="28" s="1"/>
  <c r="AK559" i="23"/>
  <c r="AL559" i="23" s="1"/>
  <c r="AM558" i="23"/>
  <c r="AN558" i="23" s="1"/>
  <c r="G566" i="19"/>
  <c r="V565" i="19"/>
  <c r="G567" i="28"/>
  <c r="W566" i="28"/>
  <c r="R560" i="19"/>
  <c r="S560" i="19" s="1"/>
  <c r="T560" i="19" s="1"/>
  <c r="M560" i="19" s="1"/>
  <c r="AP557" i="23"/>
  <c r="S560" i="28"/>
  <c r="T560" i="28" s="1"/>
  <c r="U560" i="28" s="1"/>
  <c r="N560" i="28" s="1"/>
  <c r="K286" i="19"/>
  <c r="F285" i="19"/>
  <c r="J285" i="19" s="1"/>
  <c r="X283" i="28" l="1"/>
  <c r="AA283" i="28"/>
  <c r="K284" i="28"/>
  <c r="L284" i="28" s="1"/>
  <c r="F283" i="28"/>
  <c r="J283" i="28" s="1"/>
  <c r="AB283" i="28" s="1"/>
  <c r="Y283" i="28"/>
  <c r="AK560" i="23"/>
  <c r="AL560" i="23" s="1"/>
  <c r="AM559" i="23"/>
  <c r="AN559" i="23" s="1"/>
  <c r="S561" i="28"/>
  <c r="T561" i="28" s="1"/>
  <c r="U561" i="28" s="1"/>
  <c r="N561" i="28" s="1"/>
  <c r="AP558" i="23"/>
  <c r="R561" i="19"/>
  <c r="S561" i="19" s="1"/>
  <c r="T561" i="19" s="1"/>
  <c r="M561" i="19" s="1"/>
  <c r="V566" i="19"/>
  <c r="G567" i="19"/>
  <c r="W567" i="28"/>
  <c r="G568" i="28"/>
  <c r="AO558" i="23"/>
  <c r="AQ558" i="23"/>
  <c r="H286" i="19"/>
  <c r="E286" i="19" s="1"/>
  <c r="I286" i="19" s="1"/>
  <c r="N286" i="19"/>
  <c r="O286" i="19" s="1"/>
  <c r="P286" i="19" s="1"/>
  <c r="AO559" i="23" l="1"/>
  <c r="AQ559" i="23"/>
  <c r="O284" i="28"/>
  <c r="P284" i="28" s="1"/>
  <c r="Q284" i="28" s="1"/>
  <c r="H284" i="28"/>
  <c r="E284" i="28" s="1"/>
  <c r="I284" i="28" s="1"/>
  <c r="AM560" i="23"/>
  <c r="AN560" i="23" s="1"/>
  <c r="AO560" i="23" s="1"/>
  <c r="AK561" i="23"/>
  <c r="AL561" i="23" s="1"/>
  <c r="W568" i="28"/>
  <c r="G569" i="28"/>
  <c r="AP559" i="23"/>
  <c r="R562" i="19"/>
  <c r="S562" i="19" s="1"/>
  <c r="T562" i="19" s="1"/>
  <c r="M562" i="19" s="1"/>
  <c r="S562" i="28"/>
  <c r="T562" i="28" s="1"/>
  <c r="U562" i="28" s="1"/>
  <c r="N562" i="28" s="1"/>
  <c r="G568" i="19"/>
  <c r="V567" i="19"/>
  <c r="K287" i="19"/>
  <c r="F286" i="19"/>
  <c r="J286" i="19" s="1"/>
  <c r="AQ560" i="23" l="1"/>
  <c r="Y284" i="28"/>
  <c r="X284" i="28"/>
  <c r="F284" i="28"/>
  <c r="J284" i="28" s="1"/>
  <c r="AB284" i="28" s="1"/>
  <c r="AA284" i="28"/>
  <c r="K285" i="28"/>
  <c r="L285" i="28" s="1"/>
  <c r="AK562" i="23"/>
  <c r="AL562" i="23" s="1"/>
  <c r="AM561" i="23"/>
  <c r="AN561" i="23" s="1"/>
  <c r="AO561" i="23" s="1"/>
  <c r="V568" i="19"/>
  <c r="G569" i="19"/>
  <c r="W569" i="28"/>
  <c r="G570" i="28"/>
  <c r="S563" i="28"/>
  <c r="T563" i="28" s="1"/>
  <c r="U563" i="28" s="1"/>
  <c r="N563" i="28" s="1"/>
  <c r="R563" i="19"/>
  <c r="S563" i="19" s="1"/>
  <c r="T563" i="19" s="1"/>
  <c r="M563" i="19" s="1"/>
  <c r="AP560" i="23"/>
  <c r="H287" i="19"/>
  <c r="E287" i="19" s="1"/>
  <c r="I287" i="19" s="1"/>
  <c r="N287" i="19"/>
  <c r="O287" i="19" s="1"/>
  <c r="P287" i="19" s="1"/>
  <c r="H285" i="28" l="1"/>
  <c r="E285" i="28" s="1"/>
  <c r="I285" i="28" s="1"/>
  <c r="O285" i="28"/>
  <c r="P285" i="28" s="1"/>
  <c r="Q285" i="28" s="1"/>
  <c r="AK563" i="23"/>
  <c r="AL563" i="23" s="1"/>
  <c r="AM562" i="23"/>
  <c r="AN562" i="23" s="1"/>
  <c r="W570" i="28"/>
  <c r="G571" i="28"/>
  <c r="V569" i="19"/>
  <c r="G570" i="19"/>
  <c r="AQ561" i="23"/>
  <c r="AP561" i="23"/>
  <c r="R564" i="19"/>
  <c r="S564" i="19" s="1"/>
  <c r="T564" i="19" s="1"/>
  <c r="M564" i="19" s="1"/>
  <c r="S564" i="28"/>
  <c r="T564" i="28" s="1"/>
  <c r="U564" i="28" s="1"/>
  <c r="N564" i="28" s="1"/>
  <c r="K288" i="19"/>
  <c r="F287" i="19"/>
  <c r="J287" i="19" s="1"/>
  <c r="F285" i="28" l="1"/>
  <c r="J285" i="28" s="1"/>
  <c r="AB285" i="28" s="1"/>
  <c r="Y285" i="28"/>
  <c r="AA285" i="28"/>
  <c r="K286" i="28"/>
  <c r="L286" i="28" s="1"/>
  <c r="X285" i="28"/>
  <c r="AM563" i="23"/>
  <c r="AN563" i="23" s="1"/>
  <c r="AK564" i="23"/>
  <c r="AL564" i="23" s="1"/>
  <c r="AP562" i="23"/>
  <c r="R565" i="19"/>
  <c r="S565" i="19" s="1"/>
  <c r="T565" i="19" s="1"/>
  <c r="M565" i="19" s="1"/>
  <c r="S565" i="28"/>
  <c r="T565" i="28" s="1"/>
  <c r="U565" i="28" s="1"/>
  <c r="N565" i="28" s="1"/>
  <c r="V570" i="19"/>
  <c r="G571" i="19"/>
  <c r="W571" i="28"/>
  <c r="G572" i="28"/>
  <c r="AQ562" i="23"/>
  <c r="AO562" i="23"/>
  <c r="N288" i="19"/>
  <c r="O288" i="19" s="1"/>
  <c r="P288" i="19" s="1"/>
  <c r="H288" i="19"/>
  <c r="E288" i="19" s="1"/>
  <c r="I288" i="19" s="1"/>
  <c r="AQ563" i="23" l="1"/>
  <c r="AO563" i="23"/>
  <c r="O286" i="28"/>
  <c r="P286" i="28" s="1"/>
  <c r="Q286" i="28" s="1"/>
  <c r="H286" i="28"/>
  <c r="E286" i="28" s="1"/>
  <c r="I286" i="28" s="1"/>
  <c r="AM564" i="23"/>
  <c r="AN564" i="23" s="1"/>
  <c r="AQ564" i="23" s="1"/>
  <c r="AK565" i="23"/>
  <c r="AL565" i="23" s="1"/>
  <c r="G572" i="19"/>
  <c r="V571" i="19"/>
  <c r="G573" i="28"/>
  <c r="W572" i="28"/>
  <c r="S566" i="28"/>
  <c r="T566" i="28" s="1"/>
  <c r="U566" i="28" s="1"/>
  <c r="N566" i="28" s="1"/>
  <c r="AP563" i="23"/>
  <c r="R566" i="19"/>
  <c r="S566" i="19" s="1"/>
  <c r="T566" i="19" s="1"/>
  <c r="M566" i="19" s="1"/>
  <c r="K289" i="19"/>
  <c r="F288" i="19"/>
  <c r="J288" i="19" s="1"/>
  <c r="AA286" i="28" l="1"/>
  <c r="K287" i="28"/>
  <c r="L287" i="28" s="1"/>
  <c r="Y286" i="28"/>
  <c r="X286" i="28"/>
  <c r="F286" i="28"/>
  <c r="J286" i="28" s="1"/>
  <c r="AB286" i="28" s="1"/>
  <c r="AM565" i="23"/>
  <c r="AN565" i="23" s="1"/>
  <c r="AQ565" i="23" s="1"/>
  <c r="AK566" i="23"/>
  <c r="AL566" i="23" s="1"/>
  <c r="G574" i="28"/>
  <c r="W573" i="28"/>
  <c r="G573" i="19"/>
  <c r="V572" i="19"/>
  <c r="R567" i="19"/>
  <c r="S567" i="19" s="1"/>
  <c r="T567" i="19" s="1"/>
  <c r="M567" i="19" s="1"/>
  <c r="AP564" i="23"/>
  <c r="S567" i="28"/>
  <c r="T567" i="28" s="1"/>
  <c r="U567" i="28" s="1"/>
  <c r="N567" i="28" s="1"/>
  <c r="AO564" i="23"/>
  <c r="H289" i="19"/>
  <c r="E289" i="19" s="1"/>
  <c r="I289" i="19" s="1"/>
  <c r="F289" i="19" s="1"/>
  <c r="N289" i="19"/>
  <c r="O289" i="19" s="1"/>
  <c r="P289" i="19" s="1"/>
  <c r="AO565" i="23" l="1"/>
  <c r="O287" i="28"/>
  <c r="P287" i="28" s="1"/>
  <c r="Q287" i="28" s="1"/>
  <c r="H287" i="28"/>
  <c r="E287" i="28" s="1"/>
  <c r="I287" i="28" s="1"/>
  <c r="AK567" i="23"/>
  <c r="AL567" i="23" s="1"/>
  <c r="AM566" i="23"/>
  <c r="AN566" i="23" s="1"/>
  <c r="AQ566" i="23" s="1"/>
  <c r="G575" i="28"/>
  <c r="W574" i="28"/>
  <c r="G574" i="19"/>
  <c r="V573" i="19"/>
  <c r="R568" i="19"/>
  <c r="S568" i="19" s="1"/>
  <c r="T568" i="19" s="1"/>
  <c r="M568" i="19" s="1"/>
  <c r="S568" i="28"/>
  <c r="T568" i="28" s="1"/>
  <c r="U568" i="28" s="1"/>
  <c r="N568" i="28" s="1"/>
  <c r="AP565" i="23"/>
  <c r="K290" i="19"/>
  <c r="J289" i="19"/>
  <c r="AO566" i="23" l="1"/>
  <c r="Y287" i="28"/>
  <c r="AA287" i="28"/>
  <c r="K288" i="28"/>
  <c r="L288" i="28" s="1"/>
  <c r="X287" i="28"/>
  <c r="F287" i="28"/>
  <c r="J287" i="28" s="1"/>
  <c r="AB287" i="28" s="1"/>
  <c r="AM567" i="23"/>
  <c r="AN567" i="23" s="1"/>
  <c r="AO567" i="23" s="1"/>
  <c r="AK568" i="23"/>
  <c r="AL568" i="23" s="1"/>
  <c r="V574" i="19"/>
  <c r="G575" i="19"/>
  <c r="AP566" i="23"/>
  <c r="S569" i="28"/>
  <c r="T569" i="28" s="1"/>
  <c r="U569" i="28" s="1"/>
  <c r="N569" i="28" s="1"/>
  <c r="R569" i="19"/>
  <c r="S569" i="19" s="1"/>
  <c r="T569" i="19" s="1"/>
  <c r="M569" i="19" s="1"/>
  <c r="G576" i="28"/>
  <c r="W575" i="28"/>
  <c r="N290" i="19"/>
  <c r="O290" i="19" s="1"/>
  <c r="P290" i="19" s="1"/>
  <c r="H290" i="19"/>
  <c r="E290" i="19" s="1"/>
  <c r="I290" i="19" s="1"/>
  <c r="O288" i="28" l="1"/>
  <c r="P288" i="28" s="1"/>
  <c r="Q288" i="28" s="1"/>
  <c r="H288" i="28"/>
  <c r="E288" i="28" s="1"/>
  <c r="I288" i="28" s="1"/>
  <c r="AK569" i="23"/>
  <c r="AL569" i="23" s="1"/>
  <c r="AM568" i="23"/>
  <c r="AN568" i="23" s="1"/>
  <c r="AO568" i="23" s="1"/>
  <c r="R570" i="19"/>
  <c r="S570" i="19" s="1"/>
  <c r="T570" i="19" s="1"/>
  <c r="M570" i="19" s="1"/>
  <c r="AP567" i="23"/>
  <c r="S570" i="28"/>
  <c r="T570" i="28" s="1"/>
  <c r="U570" i="28" s="1"/>
  <c r="N570" i="28" s="1"/>
  <c r="AQ567" i="23"/>
  <c r="V575" i="19"/>
  <c r="G576" i="19"/>
  <c r="W576" i="28"/>
  <c r="G577" i="28"/>
  <c r="K291" i="19"/>
  <c r="F290" i="19"/>
  <c r="J290" i="19" s="1"/>
  <c r="AQ568" i="23" l="1"/>
  <c r="AA288" i="28"/>
  <c r="K289" i="28"/>
  <c r="L289" i="28" s="1"/>
  <c r="F288" i="28"/>
  <c r="J288" i="28" s="1"/>
  <c r="AB288" i="28" s="1"/>
  <c r="Y288" i="28"/>
  <c r="X288" i="28"/>
  <c r="AM569" i="23"/>
  <c r="AN569" i="23" s="1"/>
  <c r="AO569" i="23" s="1"/>
  <c r="AK570" i="23"/>
  <c r="AL570" i="23" s="1"/>
  <c r="G577" i="19"/>
  <c r="V576" i="19"/>
  <c r="AP568" i="23"/>
  <c r="S571" i="28"/>
  <c r="T571" i="28" s="1"/>
  <c r="U571" i="28" s="1"/>
  <c r="N571" i="28" s="1"/>
  <c r="R571" i="19"/>
  <c r="S571" i="19" s="1"/>
  <c r="T571" i="19" s="1"/>
  <c r="M571" i="19" s="1"/>
  <c r="W577" i="28"/>
  <c r="G578" i="28"/>
  <c r="H291" i="19"/>
  <c r="E291" i="19" s="1"/>
  <c r="I291" i="19" s="1"/>
  <c r="N291" i="19"/>
  <c r="O291" i="19" s="1"/>
  <c r="P291" i="19" s="1"/>
  <c r="AQ569" i="23" l="1"/>
  <c r="H289" i="28"/>
  <c r="E289" i="28" s="1"/>
  <c r="I289" i="28" s="1"/>
  <c r="O289" i="28"/>
  <c r="P289" i="28" s="1"/>
  <c r="Q289" i="28" s="1"/>
  <c r="AM570" i="23"/>
  <c r="AN570" i="23" s="1"/>
  <c r="AO570" i="23" s="1"/>
  <c r="AK571" i="23"/>
  <c r="AL571" i="23" s="1"/>
  <c r="S572" i="28"/>
  <c r="T572" i="28" s="1"/>
  <c r="U572" i="28" s="1"/>
  <c r="N572" i="28" s="1"/>
  <c r="R572" i="19"/>
  <c r="S572" i="19" s="1"/>
  <c r="T572" i="19" s="1"/>
  <c r="M572" i="19" s="1"/>
  <c r="AP569" i="23"/>
  <c r="G579" i="28"/>
  <c r="W578" i="28"/>
  <c r="V577" i="19"/>
  <c r="G578" i="19"/>
  <c r="K292" i="19"/>
  <c r="F291" i="19"/>
  <c r="J291" i="19" s="1"/>
  <c r="F289" i="28" l="1"/>
  <c r="J289" i="28" s="1"/>
  <c r="AB289" i="28" s="1"/>
  <c r="Y289" i="28"/>
  <c r="K290" i="28"/>
  <c r="L290" i="28" s="1"/>
  <c r="AA289" i="28"/>
  <c r="X289" i="28"/>
  <c r="AK572" i="23"/>
  <c r="AL572" i="23" s="1"/>
  <c r="AM571" i="23"/>
  <c r="AN571" i="23" s="1"/>
  <c r="AO571" i="23" s="1"/>
  <c r="R573" i="19"/>
  <c r="S573" i="19" s="1"/>
  <c r="T573" i="19" s="1"/>
  <c r="M573" i="19" s="1"/>
  <c r="AP570" i="23"/>
  <c r="S573" i="28"/>
  <c r="T573" i="28" s="1"/>
  <c r="U573" i="28" s="1"/>
  <c r="N573" i="28" s="1"/>
  <c r="G580" i="28"/>
  <c r="W579" i="28"/>
  <c r="V578" i="19"/>
  <c r="G579" i="19"/>
  <c r="AQ570" i="23"/>
  <c r="H292" i="19"/>
  <c r="E292" i="19" s="1"/>
  <c r="I292" i="19" s="1"/>
  <c r="N292" i="19"/>
  <c r="O292" i="19" s="1"/>
  <c r="P292" i="19" s="1"/>
  <c r="AQ571" i="23" l="1"/>
  <c r="O290" i="28"/>
  <c r="P290" i="28" s="1"/>
  <c r="Q290" i="28" s="1"/>
  <c r="H290" i="28"/>
  <c r="E290" i="28" s="1"/>
  <c r="I290" i="28" s="1"/>
  <c r="AK573" i="23"/>
  <c r="AL573" i="23" s="1"/>
  <c r="AM572" i="23"/>
  <c r="AN572" i="23" s="1"/>
  <c r="AQ572" i="23" s="1"/>
  <c r="V579" i="19"/>
  <c r="G580" i="19"/>
  <c r="S574" i="28"/>
  <c r="T574" i="28" s="1"/>
  <c r="U574" i="28" s="1"/>
  <c r="N574" i="28" s="1"/>
  <c r="AP571" i="23"/>
  <c r="R574" i="19"/>
  <c r="S574" i="19" s="1"/>
  <c r="T574" i="19" s="1"/>
  <c r="M574" i="19" s="1"/>
  <c r="W580" i="28"/>
  <c r="G581" i="28"/>
  <c r="K293" i="19"/>
  <c r="F292" i="19"/>
  <c r="J292" i="19" s="1"/>
  <c r="AA290" i="28" l="1"/>
  <c r="F290" i="28"/>
  <c r="J290" i="28" s="1"/>
  <c r="AB290" i="28" s="1"/>
  <c r="K291" i="28"/>
  <c r="L291" i="28" s="1"/>
  <c r="Y290" i="28"/>
  <c r="X290" i="28"/>
  <c r="AM573" i="23"/>
  <c r="AN573" i="23" s="1"/>
  <c r="AQ573" i="23" s="1"/>
  <c r="AK574" i="23"/>
  <c r="AL574" i="23" s="1"/>
  <c r="R575" i="19"/>
  <c r="S575" i="19" s="1"/>
  <c r="T575" i="19" s="1"/>
  <c r="M575" i="19" s="1"/>
  <c r="S575" i="28"/>
  <c r="T575" i="28" s="1"/>
  <c r="U575" i="28" s="1"/>
  <c r="N575" i="28" s="1"/>
  <c r="AP572" i="23"/>
  <c r="W581" i="28"/>
  <c r="G582" i="28"/>
  <c r="V580" i="19"/>
  <c r="G581" i="19"/>
  <c r="AO572" i="23"/>
  <c r="H293" i="19"/>
  <c r="E293" i="19" s="1"/>
  <c r="I293" i="19" s="1"/>
  <c r="N293" i="19"/>
  <c r="O293" i="19" s="1"/>
  <c r="P293" i="19" s="1"/>
  <c r="AO573" i="23" l="1"/>
  <c r="O291" i="28"/>
  <c r="P291" i="28" s="1"/>
  <c r="Q291" i="28" s="1"/>
  <c r="H291" i="28"/>
  <c r="E291" i="28" s="1"/>
  <c r="I291" i="28" s="1"/>
  <c r="AM574" i="23"/>
  <c r="AN574" i="23" s="1"/>
  <c r="AQ574" i="23" s="1"/>
  <c r="AK575" i="23"/>
  <c r="AL575" i="23" s="1"/>
  <c r="V581" i="19"/>
  <c r="G582" i="19"/>
  <c r="R576" i="19"/>
  <c r="S576" i="19" s="1"/>
  <c r="T576" i="19" s="1"/>
  <c r="M576" i="19" s="1"/>
  <c r="S576" i="28"/>
  <c r="T576" i="28" s="1"/>
  <c r="U576" i="28" s="1"/>
  <c r="N576" i="28" s="1"/>
  <c r="AP573" i="23"/>
  <c r="W582" i="28"/>
  <c r="G583" i="28"/>
  <c r="K294" i="19"/>
  <c r="F293" i="19"/>
  <c r="J293" i="19" s="1"/>
  <c r="AO574" i="23" l="1"/>
  <c r="AA291" i="28"/>
  <c r="K292" i="28"/>
  <c r="L292" i="28" s="1"/>
  <c r="F291" i="28"/>
  <c r="J291" i="28" s="1"/>
  <c r="AB291" i="28" s="1"/>
  <c r="Y291" i="28"/>
  <c r="X291" i="28"/>
  <c r="AM575" i="23"/>
  <c r="AN575" i="23" s="1"/>
  <c r="AQ575" i="23" s="1"/>
  <c r="AK576" i="23"/>
  <c r="AL576" i="23" s="1"/>
  <c r="S577" i="28"/>
  <c r="T577" i="28" s="1"/>
  <c r="U577" i="28" s="1"/>
  <c r="N577" i="28" s="1"/>
  <c r="AP574" i="23"/>
  <c r="R577" i="19"/>
  <c r="S577" i="19" s="1"/>
  <c r="T577" i="19" s="1"/>
  <c r="M577" i="19" s="1"/>
  <c r="W583" i="28"/>
  <c r="G584" i="28"/>
  <c r="G583" i="19"/>
  <c r="V582" i="19"/>
  <c r="H294" i="19"/>
  <c r="E294" i="19" s="1"/>
  <c r="I294" i="19" s="1"/>
  <c r="N294" i="19"/>
  <c r="O294" i="19" s="1"/>
  <c r="P294" i="19" s="1"/>
  <c r="AO575" i="23" l="1"/>
  <c r="O292" i="28"/>
  <c r="P292" i="28" s="1"/>
  <c r="Q292" i="28" s="1"/>
  <c r="H292" i="28"/>
  <c r="E292" i="28" s="1"/>
  <c r="I292" i="28" s="1"/>
  <c r="F292" i="28" s="1"/>
  <c r="J292" i="28" s="1"/>
  <c r="AB292" i="28" s="1"/>
  <c r="AK577" i="23"/>
  <c r="AL577" i="23" s="1"/>
  <c r="AM576" i="23"/>
  <c r="AN576" i="23" s="1"/>
  <c r="AQ576" i="23" s="1"/>
  <c r="W584" i="28"/>
  <c r="G585" i="28"/>
  <c r="G584" i="19"/>
  <c r="V583" i="19"/>
  <c r="S578" i="28"/>
  <c r="T578" i="28" s="1"/>
  <c r="U578" i="28" s="1"/>
  <c r="N578" i="28" s="1"/>
  <c r="AP575" i="23"/>
  <c r="R578" i="19"/>
  <c r="S578" i="19" s="1"/>
  <c r="T578" i="19" s="1"/>
  <c r="M578" i="19" s="1"/>
  <c r="K295" i="19"/>
  <c r="F294" i="19"/>
  <c r="J294" i="19" s="1"/>
  <c r="K293" i="28" l="1"/>
  <c r="L293" i="28" s="1"/>
  <c r="AA292" i="28"/>
  <c r="Y292" i="28"/>
  <c r="X292" i="28"/>
  <c r="AM577" i="23"/>
  <c r="AN577" i="23" s="1"/>
  <c r="AK578" i="23"/>
  <c r="AL578" i="23" s="1"/>
  <c r="G585" i="19"/>
  <c r="V584" i="19"/>
  <c r="W585" i="28"/>
  <c r="G586" i="28"/>
  <c r="S579" i="28"/>
  <c r="T579" i="28" s="1"/>
  <c r="U579" i="28" s="1"/>
  <c r="N579" i="28" s="1"/>
  <c r="AP576" i="23"/>
  <c r="R579" i="19"/>
  <c r="S579" i="19" s="1"/>
  <c r="T579" i="19" s="1"/>
  <c r="M579" i="19" s="1"/>
  <c r="AO576" i="23"/>
  <c r="H295" i="19"/>
  <c r="E295" i="19" s="1"/>
  <c r="I295" i="19" s="1"/>
  <c r="N295" i="19"/>
  <c r="O295" i="19" s="1"/>
  <c r="P295" i="19" s="1"/>
  <c r="AO577" i="23" l="1"/>
  <c r="O293" i="28"/>
  <c r="P293" i="28" s="1"/>
  <c r="Q293" i="28" s="1"/>
  <c r="H293" i="28"/>
  <c r="E293" i="28" s="1"/>
  <c r="I293" i="28" s="1"/>
  <c r="AK579" i="23"/>
  <c r="AL579" i="23" s="1"/>
  <c r="AM578" i="23"/>
  <c r="AN578" i="23" s="1"/>
  <c r="W586" i="28"/>
  <c r="G587" i="28"/>
  <c r="AO578" i="23"/>
  <c r="S580" i="28"/>
  <c r="T580" i="28" s="1"/>
  <c r="U580" i="28" s="1"/>
  <c r="N580" i="28" s="1"/>
  <c r="R580" i="19"/>
  <c r="S580" i="19" s="1"/>
  <c r="T580" i="19" s="1"/>
  <c r="M580" i="19" s="1"/>
  <c r="AP577" i="23"/>
  <c r="G586" i="19"/>
  <c r="V585" i="19"/>
  <c r="AQ577" i="23"/>
  <c r="K296" i="19"/>
  <c r="F295" i="19"/>
  <c r="J295" i="19" s="1"/>
  <c r="AQ578" i="23" l="1"/>
  <c r="K294" i="28"/>
  <c r="L294" i="28" s="1"/>
  <c r="F293" i="28"/>
  <c r="J293" i="28" s="1"/>
  <c r="AB293" i="28" s="1"/>
  <c r="Y293" i="28"/>
  <c r="X293" i="28"/>
  <c r="AA293" i="28"/>
  <c r="AM579" i="23"/>
  <c r="AN579" i="23" s="1"/>
  <c r="AQ579" i="23" s="1"/>
  <c r="AK580" i="23"/>
  <c r="AL580" i="23" s="1"/>
  <c r="S581" i="28"/>
  <c r="T581" i="28" s="1"/>
  <c r="U581" i="28" s="1"/>
  <c r="N581" i="28" s="1"/>
  <c r="R581" i="19"/>
  <c r="S581" i="19" s="1"/>
  <c r="T581" i="19" s="1"/>
  <c r="M581" i="19" s="1"/>
  <c r="AP578" i="23"/>
  <c r="G588" i="28"/>
  <c r="W587" i="28"/>
  <c r="G587" i="19"/>
  <c r="V586" i="19"/>
  <c r="N296" i="19"/>
  <c r="O296" i="19" s="1"/>
  <c r="P296" i="19" s="1"/>
  <c r="H296" i="19"/>
  <c r="E296" i="19" s="1"/>
  <c r="I296" i="19" s="1"/>
  <c r="H294" i="28" l="1"/>
  <c r="E294" i="28" s="1"/>
  <c r="I294" i="28" s="1"/>
  <c r="O294" i="28"/>
  <c r="P294" i="28" s="1"/>
  <c r="Q294" i="28" s="1"/>
  <c r="AM580" i="23"/>
  <c r="AN580" i="23" s="1"/>
  <c r="AK581" i="23"/>
  <c r="AL581" i="23" s="1"/>
  <c r="G589" i="28"/>
  <c r="W588" i="28"/>
  <c r="AP579" i="23"/>
  <c r="S582" i="28"/>
  <c r="T582" i="28" s="1"/>
  <c r="U582" i="28" s="1"/>
  <c r="N582" i="28" s="1"/>
  <c r="R582" i="19"/>
  <c r="S582" i="19" s="1"/>
  <c r="T582" i="19" s="1"/>
  <c r="M582" i="19" s="1"/>
  <c r="V587" i="19"/>
  <c r="G588" i="19"/>
  <c r="AO579" i="23"/>
  <c r="K297" i="19"/>
  <c r="F296" i="19"/>
  <c r="J296" i="19" s="1"/>
  <c r="AO580" i="23" l="1"/>
  <c r="X294" i="28"/>
  <c r="Y294" i="28"/>
  <c r="K295" i="28"/>
  <c r="L295" i="28" s="1"/>
  <c r="AA294" i="28"/>
  <c r="F294" i="28"/>
  <c r="J294" i="28" s="1"/>
  <c r="AB294" i="28" s="1"/>
  <c r="AK582" i="23"/>
  <c r="AL582" i="23" s="1"/>
  <c r="AM581" i="23"/>
  <c r="AN581" i="23" s="1"/>
  <c r="V588" i="19"/>
  <c r="G589" i="19"/>
  <c r="G590" i="28"/>
  <c r="W589" i="28"/>
  <c r="S583" i="28"/>
  <c r="T583" i="28" s="1"/>
  <c r="U583" i="28" s="1"/>
  <c r="N583" i="28" s="1"/>
  <c r="R583" i="19"/>
  <c r="S583" i="19" s="1"/>
  <c r="T583" i="19" s="1"/>
  <c r="M583" i="19" s="1"/>
  <c r="AP580" i="23"/>
  <c r="AQ580" i="23"/>
  <c r="H297" i="19"/>
  <c r="E297" i="19" s="1"/>
  <c r="I297" i="19" s="1"/>
  <c r="N297" i="19"/>
  <c r="O297" i="19" s="1"/>
  <c r="P297" i="19" s="1"/>
  <c r="AQ581" i="23" l="1"/>
  <c r="AO581" i="23"/>
  <c r="H295" i="28"/>
  <c r="E295" i="28" s="1"/>
  <c r="I295" i="28" s="1"/>
  <c r="O295" i="28"/>
  <c r="P295" i="28" s="1"/>
  <c r="Q295" i="28" s="1"/>
  <c r="AM582" i="23"/>
  <c r="AN582" i="23" s="1"/>
  <c r="AQ582" i="23" s="1"/>
  <c r="AK583" i="23"/>
  <c r="AL583" i="23" s="1"/>
  <c r="AP581" i="23"/>
  <c r="S584" i="28"/>
  <c r="T584" i="28" s="1"/>
  <c r="U584" i="28" s="1"/>
  <c r="N584" i="28" s="1"/>
  <c r="R584" i="19"/>
  <c r="S584" i="19" s="1"/>
  <c r="T584" i="19" s="1"/>
  <c r="M584" i="19" s="1"/>
  <c r="G591" i="28"/>
  <c r="W590" i="28"/>
  <c r="V589" i="19"/>
  <c r="G590" i="19"/>
  <c r="K298" i="19"/>
  <c r="F297" i="19"/>
  <c r="J297" i="19" s="1"/>
  <c r="Y295" i="28" l="1"/>
  <c r="X295" i="28"/>
  <c r="K296" i="28"/>
  <c r="L296" i="28" s="1"/>
  <c r="F295" i="28"/>
  <c r="J295" i="28" s="1"/>
  <c r="AB295" i="28" s="1"/>
  <c r="AA295" i="28"/>
  <c r="AK584" i="23"/>
  <c r="AL584" i="23" s="1"/>
  <c r="AM583" i="23"/>
  <c r="AN583" i="23" s="1"/>
  <c r="V590" i="19"/>
  <c r="G591" i="19"/>
  <c r="G592" i="28"/>
  <c r="W591" i="28"/>
  <c r="S585" i="28"/>
  <c r="T585" i="28" s="1"/>
  <c r="U585" i="28" s="1"/>
  <c r="N585" i="28" s="1"/>
  <c r="R585" i="19"/>
  <c r="S585" i="19" s="1"/>
  <c r="T585" i="19" s="1"/>
  <c r="M585" i="19" s="1"/>
  <c r="AP582" i="23"/>
  <c r="AO582" i="23"/>
  <c r="H298" i="19"/>
  <c r="E298" i="19" s="1"/>
  <c r="I298" i="19" s="1"/>
  <c r="N298" i="19"/>
  <c r="O298" i="19" s="1"/>
  <c r="P298" i="19" s="1"/>
  <c r="O296" i="28" l="1"/>
  <c r="P296" i="28" s="1"/>
  <c r="Q296" i="28" s="1"/>
  <c r="H296" i="28"/>
  <c r="E296" i="28" s="1"/>
  <c r="I296" i="28" s="1"/>
  <c r="AK585" i="23"/>
  <c r="AL585" i="23" s="1"/>
  <c r="AM584" i="23"/>
  <c r="AN584" i="23" s="1"/>
  <c r="S586" i="28"/>
  <c r="T586" i="28" s="1"/>
  <c r="U586" i="28" s="1"/>
  <c r="N586" i="28" s="1"/>
  <c r="AP583" i="23"/>
  <c r="R586" i="19"/>
  <c r="S586" i="19" s="1"/>
  <c r="T586" i="19" s="1"/>
  <c r="M586" i="19" s="1"/>
  <c r="AO583" i="23"/>
  <c r="G593" i="28"/>
  <c r="W592" i="28"/>
  <c r="V591" i="19"/>
  <c r="G592" i="19"/>
  <c r="AQ583" i="23"/>
  <c r="K299" i="19"/>
  <c r="F298" i="19"/>
  <c r="J298" i="19" s="1"/>
  <c r="AO584" i="23" l="1"/>
  <c r="X296" i="28"/>
  <c r="Y296" i="28"/>
  <c r="K297" i="28"/>
  <c r="L297" i="28" s="1"/>
  <c r="F296" i="28"/>
  <c r="J296" i="28" s="1"/>
  <c r="AB296" i="28" s="1"/>
  <c r="AA296" i="28"/>
  <c r="AM585" i="23"/>
  <c r="AN585" i="23" s="1"/>
  <c r="AK586" i="23"/>
  <c r="AL586" i="23" s="1"/>
  <c r="R587" i="19"/>
  <c r="S587" i="19" s="1"/>
  <c r="T587" i="19" s="1"/>
  <c r="M587" i="19" s="1"/>
  <c r="AP584" i="23"/>
  <c r="S587" i="28"/>
  <c r="T587" i="28" s="1"/>
  <c r="U587" i="28" s="1"/>
  <c r="N587" i="28" s="1"/>
  <c r="G593" i="19"/>
  <c r="V592" i="19"/>
  <c r="AQ584" i="23"/>
  <c r="W593" i="28"/>
  <c r="G594" i="28"/>
  <c r="H299" i="19"/>
  <c r="E299" i="19" s="1"/>
  <c r="I299" i="19" s="1"/>
  <c r="N299" i="19"/>
  <c r="O299" i="19" s="1"/>
  <c r="P299" i="19" s="1"/>
  <c r="O297" i="28" l="1"/>
  <c r="P297" i="28" s="1"/>
  <c r="Q297" i="28" s="1"/>
  <c r="H297" i="28"/>
  <c r="E297" i="28" s="1"/>
  <c r="I297" i="28" s="1"/>
  <c r="AM586" i="23"/>
  <c r="AN586" i="23" s="1"/>
  <c r="AK587" i="23"/>
  <c r="AL587" i="23" s="1"/>
  <c r="W594" i="28"/>
  <c r="G595" i="28"/>
  <c r="G594" i="19"/>
  <c r="V593" i="19"/>
  <c r="AP585" i="23"/>
  <c r="S588" i="28"/>
  <c r="T588" i="28" s="1"/>
  <c r="U588" i="28" s="1"/>
  <c r="N588" i="28" s="1"/>
  <c r="R588" i="19"/>
  <c r="S588" i="19" s="1"/>
  <c r="T588" i="19" s="1"/>
  <c r="M588" i="19" s="1"/>
  <c r="AO585" i="23"/>
  <c r="AQ585" i="23"/>
  <c r="K300" i="19"/>
  <c r="F299" i="19"/>
  <c r="J299" i="19" s="1"/>
  <c r="AO586" i="23" l="1"/>
  <c r="Y297" i="28"/>
  <c r="K298" i="28"/>
  <c r="L298" i="28" s="1"/>
  <c r="F297" i="28"/>
  <c r="J297" i="28" s="1"/>
  <c r="AB297" i="28" s="1"/>
  <c r="X297" i="28"/>
  <c r="AA297" i="28"/>
  <c r="AM587" i="23"/>
  <c r="AN587" i="23" s="1"/>
  <c r="AK588" i="23"/>
  <c r="AL588" i="23" s="1"/>
  <c r="S589" i="28"/>
  <c r="T589" i="28" s="1"/>
  <c r="U589" i="28" s="1"/>
  <c r="N589" i="28" s="1"/>
  <c r="AP586" i="23"/>
  <c r="R589" i="19"/>
  <c r="S589" i="19" s="1"/>
  <c r="T589" i="19" s="1"/>
  <c r="M589" i="19" s="1"/>
  <c r="G596" i="28"/>
  <c r="W595" i="28"/>
  <c r="V594" i="19"/>
  <c r="G595" i="19"/>
  <c r="AQ586" i="23"/>
  <c r="H300" i="19"/>
  <c r="E300" i="19" s="1"/>
  <c r="I300" i="19" s="1"/>
  <c r="N300" i="19"/>
  <c r="O300" i="19" s="1"/>
  <c r="P300" i="19" s="1"/>
  <c r="AQ587" i="23" l="1"/>
  <c r="O298" i="28"/>
  <c r="P298" i="28" s="1"/>
  <c r="Q298" i="28" s="1"/>
  <c r="H298" i="28"/>
  <c r="E298" i="28" s="1"/>
  <c r="I298" i="28" s="1"/>
  <c r="F298" i="28" s="1"/>
  <c r="J298" i="28" s="1"/>
  <c r="AB298" i="28" s="1"/>
  <c r="AM588" i="23"/>
  <c r="AN588" i="23" s="1"/>
  <c r="AQ588" i="23" s="1"/>
  <c r="AK589" i="23"/>
  <c r="AL589" i="23" s="1"/>
  <c r="AP587" i="23"/>
  <c r="S590" i="28"/>
  <c r="T590" i="28" s="1"/>
  <c r="U590" i="28" s="1"/>
  <c r="N590" i="28" s="1"/>
  <c r="R590" i="19"/>
  <c r="S590" i="19" s="1"/>
  <c r="T590" i="19" s="1"/>
  <c r="M590" i="19" s="1"/>
  <c r="V595" i="19"/>
  <c r="G596" i="19"/>
  <c r="W596" i="28"/>
  <c r="G597" i="28"/>
  <c r="AO587" i="23"/>
  <c r="K301" i="19"/>
  <c r="F300" i="19"/>
  <c r="J300" i="19" s="1"/>
  <c r="AO588" i="23" l="1"/>
  <c r="AA298" i="28"/>
  <c r="X298" i="28"/>
  <c r="K299" i="28"/>
  <c r="L299" i="28" s="1"/>
  <c r="Y298" i="28"/>
  <c r="AM589" i="23"/>
  <c r="AN589" i="23" s="1"/>
  <c r="AQ589" i="23" s="1"/>
  <c r="AK590" i="23"/>
  <c r="AL590" i="23" s="1"/>
  <c r="V596" i="19"/>
  <c r="G597" i="19"/>
  <c r="AP588" i="23"/>
  <c r="S591" i="28"/>
  <c r="T591" i="28" s="1"/>
  <c r="U591" i="28" s="1"/>
  <c r="N591" i="28" s="1"/>
  <c r="R591" i="19"/>
  <c r="S591" i="19" s="1"/>
  <c r="T591" i="19" s="1"/>
  <c r="M591" i="19" s="1"/>
  <c r="W597" i="28"/>
  <c r="G598" i="28"/>
  <c r="H301" i="19"/>
  <c r="E301" i="19" s="1"/>
  <c r="I301" i="19" s="1"/>
  <c r="N301" i="19"/>
  <c r="O301" i="19" s="1"/>
  <c r="P301" i="19" s="1"/>
  <c r="AO589" i="23" l="1"/>
  <c r="H299" i="28"/>
  <c r="E299" i="28" s="1"/>
  <c r="I299" i="28" s="1"/>
  <c r="O299" i="28"/>
  <c r="P299" i="28" s="1"/>
  <c r="Q299" i="28" s="1"/>
  <c r="AM590" i="23"/>
  <c r="AN590" i="23" s="1"/>
  <c r="AO590" i="23" s="1"/>
  <c r="AK591" i="23"/>
  <c r="AL591" i="23" s="1"/>
  <c r="G598" i="19"/>
  <c r="V597" i="19"/>
  <c r="W598" i="28"/>
  <c r="G599" i="28"/>
  <c r="S592" i="28"/>
  <c r="T592" i="28" s="1"/>
  <c r="U592" i="28" s="1"/>
  <c r="N592" i="28" s="1"/>
  <c r="AP589" i="23"/>
  <c r="R592" i="19"/>
  <c r="S592" i="19" s="1"/>
  <c r="T592" i="19" s="1"/>
  <c r="M592" i="19" s="1"/>
  <c r="K302" i="19"/>
  <c r="F301" i="19"/>
  <c r="J301" i="19" s="1"/>
  <c r="K300" i="28" l="1"/>
  <c r="L300" i="28" s="1"/>
  <c r="Y299" i="28"/>
  <c r="X299" i="28"/>
  <c r="F299" i="28"/>
  <c r="J299" i="28" s="1"/>
  <c r="AB299" i="28" s="1"/>
  <c r="AA299" i="28"/>
  <c r="AM591" i="23"/>
  <c r="AN591" i="23" s="1"/>
  <c r="AO591" i="23" s="1"/>
  <c r="AK592" i="23"/>
  <c r="AL592" i="23" s="1"/>
  <c r="R593" i="19"/>
  <c r="S593" i="19" s="1"/>
  <c r="T593" i="19" s="1"/>
  <c r="M593" i="19" s="1"/>
  <c r="S593" i="28"/>
  <c r="T593" i="28" s="1"/>
  <c r="U593" i="28" s="1"/>
  <c r="N593" i="28" s="1"/>
  <c r="AP590" i="23"/>
  <c r="W599" i="28"/>
  <c r="G600" i="28"/>
  <c r="G599" i="19"/>
  <c r="V598" i="19"/>
  <c r="AQ590" i="23"/>
  <c r="H302" i="19"/>
  <c r="E302" i="19" s="1"/>
  <c r="I302" i="19" s="1"/>
  <c r="N302" i="19"/>
  <c r="O302" i="19" s="1"/>
  <c r="P302" i="19" s="1"/>
  <c r="AQ591" i="23" l="1"/>
  <c r="H300" i="28"/>
  <c r="E300" i="28" s="1"/>
  <c r="I300" i="28" s="1"/>
  <c r="O300" i="28"/>
  <c r="P300" i="28" s="1"/>
  <c r="Q300" i="28" s="1"/>
  <c r="AM592" i="23"/>
  <c r="AN592" i="23" s="1"/>
  <c r="AK593" i="23"/>
  <c r="AL593" i="23" s="1"/>
  <c r="W600" i="28"/>
  <c r="G601" i="28"/>
  <c r="G600" i="19"/>
  <c r="V599" i="19"/>
  <c r="R594" i="19"/>
  <c r="S594" i="19" s="1"/>
  <c r="T594" i="19" s="1"/>
  <c r="M594" i="19" s="1"/>
  <c r="S594" i="28"/>
  <c r="T594" i="28" s="1"/>
  <c r="U594" i="28" s="1"/>
  <c r="N594" i="28" s="1"/>
  <c r="AP591" i="23"/>
  <c r="K303" i="19"/>
  <c r="F302" i="19"/>
  <c r="J302" i="19" s="1"/>
  <c r="Y300" i="28" l="1"/>
  <c r="K301" i="28"/>
  <c r="L301" i="28" s="1"/>
  <c r="F300" i="28"/>
  <c r="J300" i="28" s="1"/>
  <c r="AB300" i="28" s="1"/>
  <c r="AA300" i="28"/>
  <c r="X300" i="28"/>
  <c r="AM593" i="23"/>
  <c r="AN593" i="23" s="1"/>
  <c r="AK594" i="23"/>
  <c r="AL594" i="23" s="1"/>
  <c r="V600" i="19"/>
  <c r="G601" i="19"/>
  <c r="AP592" i="23"/>
  <c r="R595" i="19"/>
  <c r="S595" i="19" s="1"/>
  <c r="T595" i="19" s="1"/>
  <c r="M595" i="19" s="1"/>
  <c r="S595" i="28"/>
  <c r="T595" i="28" s="1"/>
  <c r="U595" i="28" s="1"/>
  <c r="N595" i="28" s="1"/>
  <c r="AO592" i="23"/>
  <c r="W601" i="28"/>
  <c r="G602" i="28"/>
  <c r="AQ592" i="23"/>
  <c r="N303" i="19"/>
  <c r="O303" i="19" s="1"/>
  <c r="P303" i="19" s="1"/>
  <c r="H303" i="19"/>
  <c r="E303" i="19" s="1"/>
  <c r="I303" i="19" s="1"/>
  <c r="AQ593" i="23" l="1"/>
  <c r="O301" i="28"/>
  <c r="P301" i="28" s="1"/>
  <c r="Q301" i="28" s="1"/>
  <c r="H301" i="28"/>
  <c r="E301" i="28" s="1"/>
  <c r="I301" i="28" s="1"/>
  <c r="F301" i="28" s="1"/>
  <c r="J301" i="28" s="1"/>
  <c r="AK595" i="23"/>
  <c r="AL595" i="23" s="1"/>
  <c r="AM594" i="23"/>
  <c r="AN594" i="23" s="1"/>
  <c r="AQ594" i="23" s="1"/>
  <c r="W602" i="28"/>
  <c r="G603" i="28"/>
  <c r="R596" i="19"/>
  <c r="S596" i="19" s="1"/>
  <c r="T596" i="19" s="1"/>
  <c r="M596" i="19" s="1"/>
  <c r="AP593" i="23"/>
  <c r="S596" i="28"/>
  <c r="T596" i="28" s="1"/>
  <c r="U596" i="28" s="1"/>
  <c r="N596" i="28" s="1"/>
  <c r="AO593" i="23"/>
  <c r="AO594" i="23" s="1"/>
  <c r="G602" i="19"/>
  <c r="V601" i="19"/>
  <c r="K304" i="19"/>
  <c r="F303" i="19"/>
  <c r="J303" i="19" s="1"/>
  <c r="AA301" i="28" l="1"/>
  <c r="K302" i="28"/>
  <c r="L302" i="28" s="1"/>
  <c r="X301" i="28"/>
  <c r="Y301" i="28"/>
  <c r="AB301" i="28"/>
  <c r="AM595" i="23"/>
  <c r="AN595" i="23" s="1"/>
  <c r="AO595" i="23" s="1"/>
  <c r="AK596" i="23"/>
  <c r="AL596" i="23" s="1"/>
  <c r="S597" i="28"/>
  <c r="T597" i="28" s="1"/>
  <c r="U597" i="28" s="1"/>
  <c r="N597" i="28" s="1"/>
  <c r="AP594" i="23"/>
  <c r="R597" i="19"/>
  <c r="S597" i="19" s="1"/>
  <c r="T597" i="19" s="1"/>
  <c r="M597" i="19" s="1"/>
  <c r="G604" i="28"/>
  <c r="W603" i="28"/>
  <c r="G603" i="19"/>
  <c r="V602" i="19"/>
  <c r="N304" i="19"/>
  <c r="O304" i="19" s="1"/>
  <c r="P304" i="19" s="1"/>
  <c r="H304" i="19"/>
  <c r="E304" i="19" s="1"/>
  <c r="I304" i="19" s="1"/>
  <c r="AQ595" i="23" l="1"/>
  <c r="O302" i="28"/>
  <c r="P302" i="28" s="1"/>
  <c r="Q302" i="28" s="1"/>
  <c r="H302" i="28"/>
  <c r="E302" i="28" s="1"/>
  <c r="I302" i="28" s="1"/>
  <c r="AK597" i="23"/>
  <c r="AL597" i="23" s="1"/>
  <c r="AM596" i="23"/>
  <c r="AN596" i="23" s="1"/>
  <c r="AO596" i="23" s="1"/>
  <c r="V603" i="19"/>
  <c r="G604" i="19"/>
  <c r="G605" i="28"/>
  <c r="W604" i="28"/>
  <c r="S598" i="28"/>
  <c r="T598" i="28" s="1"/>
  <c r="U598" i="28" s="1"/>
  <c r="N598" i="28" s="1"/>
  <c r="R598" i="19"/>
  <c r="S598" i="19" s="1"/>
  <c r="T598" i="19" s="1"/>
  <c r="M598" i="19" s="1"/>
  <c r="AP595" i="23"/>
  <c r="K305" i="19"/>
  <c r="F304" i="19"/>
  <c r="J304" i="19" s="1"/>
  <c r="X302" i="28" l="1"/>
  <c r="Y302" i="28"/>
  <c r="AA302" i="28"/>
  <c r="K303" i="28"/>
  <c r="L303" i="28" s="1"/>
  <c r="F302" i="28"/>
  <c r="J302" i="28" s="1"/>
  <c r="AB302" i="28" s="1"/>
  <c r="AM597" i="23"/>
  <c r="AN597" i="23" s="1"/>
  <c r="AK598" i="23"/>
  <c r="AL598" i="23" s="1"/>
  <c r="R599" i="19"/>
  <c r="S599" i="19" s="1"/>
  <c r="T599" i="19" s="1"/>
  <c r="M599" i="19" s="1"/>
  <c r="AP596" i="23"/>
  <c r="S599" i="28"/>
  <c r="T599" i="28" s="1"/>
  <c r="U599" i="28" s="1"/>
  <c r="N599" i="28" s="1"/>
  <c r="AQ596" i="23"/>
  <c r="G605" i="19"/>
  <c r="V604" i="19"/>
  <c r="W605" i="28"/>
  <c r="G606" i="28"/>
  <c r="N305" i="19"/>
  <c r="O305" i="19" s="1"/>
  <c r="P305" i="19" s="1"/>
  <c r="H305" i="19"/>
  <c r="E305" i="19" s="1"/>
  <c r="I305" i="19" s="1"/>
  <c r="H303" i="28" l="1"/>
  <c r="E303" i="28" s="1"/>
  <c r="I303" i="28" s="1"/>
  <c r="O303" i="28"/>
  <c r="P303" i="28" s="1"/>
  <c r="Q303" i="28" s="1"/>
  <c r="AK599" i="23"/>
  <c r="AL599" i="23" s="1"/>
  <c r="AM598" i="23"/>
  <c r="AN598" i="23" s="1"/>
  <c r="G606" i="19"/>
  <c r="V605" i="19"/>
  <c r="W606" i="28"/>
  <c r="G607" i="28"/>
  <c r="R600" i="19"/>
  <c r="S600" i="19" s="1"/>
  <c r="T600" i="19" s="1"/>
  <c r="M600" i="19" s="1"/>
  <c r="S600" i="28"/>
  <c r="T600" i="28" s="1"/>
  <c r="U600" i="28" s="1"/>
  <c r="N600" i="28" s="1"/>
  <c r="AP597" i="23"/>
  <c r="AQ597" i="23"/>
  <c r="AO597" i="23"/>
  <c r="K306" i="19"/>
  <c r="F305" i="19"/>
  <c r="J305" i="19" s="1"/>
  <c r="AQ598" i="23" l="1"/>
  <c r="F303" i="28"/>
  <c r="J303" i="28" s="1"/>
  <c r="AB303" i="28" s="1"/>
  <c r="X303" i="28"/>
  <c r="Y303" i="28"/>
  <c r="K304" i="28"/>
  <c r="L304" i="28" s="1"/>
  <c r="AA303" i="28"/>
  <c r="AM599" i="23"/>
  <c r="AN599" i="23" s="1"/>
  <c r="AQ599" i="23" s="1"/>
  <c r="AK600" i="23"/>
  <c r="AL600" i="23" s="1"/>
  <c r="G607" i="19"/>
  <c r="V606" i="19"/>
  <c r="R601" i="19"/>
  <c r="S601" i="19" s="1"/>
  <c r="T601" i="19" s="1"/>
  <c r="M601" i="19" s="1"/>
  <c r="S601" i="28"/>
  <c r="T601" i="28" s="1"/>
  <c r="U601" i="28" s="1"/>
  <c r="N601" i="28" s="1"/>
  <c r="AP598" i="23"/>
  <c r="W607" i="28"/>
  <c r="G608" i="28"/>
  <c r="AO598" i="23"/>
  <c r="H306" i="19"/>
  <c r="E306" i="19" s="1"/>
  <c r="I306" i="19" s="1"/>
  <c r="N306" i="19"/>
  <c r="O306" i="19" s="1"/>
  <c r="P306" i="19" s="1"/>
  <c r="AO599" i="23" l="1"/>
  <c r="O304" i="28"/>
  <c r="P304" i="28" s="1"/>
  <c r="Q304" i="28" s="1"/>
  <c r="H304" i="28"/>
  <c r="E304" i="28" s="1"/>
  <c r="I304" i="28" s="1"/>
  <c r="AK601" i="23"/>
  <c r="AL601" i="23" s="1"/>
  <c r="AM600" i="23"/>
  <c r="AN600" i="23" s="1"/>
  <c r="AQ600" i="23" s="1"/>
  <c r="R602" i="19"/>
  <c r="S602" i="19" s="1"/>
  <c r="T602" i="19" s="1"/>
  <c r="M602" i="19" s="1"/>
  <c r="AP599" i="23"/>
  <c r="S602" i="28"/>
  <c r="T602" i="28" s="1"/>
  <c r="U602" i="28" s="1"/>
  <c r="N602" i="28" s="1"/>
  <c r="G609" i="28"/>
  <c r="W608" i="28"/>
  <c r="G608" i="19"/>
  <c r="V607" i="19"/>
  <c r="K307" i="19"/>
  <c r="F306" i="19"/>
  <c r="J306" i="19" s="1"/>
  <c r="K305" i="28" l="1"/>
  <c r="L305" i="28" s="1"/>
  <c r="Y304" i="28"/>
  <c r="X304" i="28"/>
  <c r="AA304" i="28"/>
  <c r="F304" i="28"/>
  <c r="J304" i="28" s="1"/>
  <c r="AB304" i="28" s="1"/>
  <c r="AM601" i="23"/>
  <c r="AN601" i="23" s="1"/>
  <c r="AQ601" i="23" s="1"/>
  <c r="AK602" i="23"/>
  <c r="AL602" i="23" s="1"/>
  <c r="W609" i="28"/>
  <c r="G610" i="28"/>
  <c r="S603" i="28"/>
  <c r="T603" i="28" s="1"/>
  <c r="U603" i="28" s="1"/>
  <c r="N603" i="28" s="1"/>
  <c r="AP600" i="23"/>
  <c r="R603" i="19"/>
  <c r="S603" i="19" s="1"/>
  <c r="T603" i="19" s="1"/>
  <c r="M603" i="19" s="1"/>
  <c r="G609" i="19"/>
  <c r="V608" i="19"/>
  <c r="AO600" i="23"/>
  <c r="AO601" i="23" s="1"/>
  <c r="H307" i="19"/>
  <c r="E307" i="19" s="1"/>
  <c r="I307" i="19" s="1"/>
  <c r="N307" i="19"/>
  <c r="O307" i="19" s="1"/>
  <c r="P307" i="19" s="1"/>
  <c r="O305" i="28" l="1"/>
  <c r="P305" i="28" s="1"/>
  <c r="Q305" i="28" s="1"/>
  <c r="H305" i="28"/>
  <c r="E305" i="28" s="1"/>
  <c r="I305" i="28" s="1"/>
  <c r="AK603" i="23"/>
  <c r="AL603" i="23" s="1"/>
  <c r="AM602" i="23"/>
  <c r="AN602" i="23" s="1"/>
  <c r="G610" i="19"/>
  <c r="V609" i="19"/>
  <c r="G611" i="28"/>
  <c r="W610" i="28"/>
  <c r="S604" i="28"/>
  <c r="T604" i="28" s="1"/>
  <c r="U604" i="28" s="1"/>
  <c r="N604" i="28" s="1"/>
  <c r="R604" i="19"/>
  <c r="S604" i="19" s="1"/>
  <c r="T604" i="19" s="1"/>
  <c r="M604" i="19" s="1"/>
  <c r="AP601" i="23"/>
  <c r="K308" i="19"/>
  <c r="F307" i="19"/>
  <c r="J307" i="19" s="1"/>
  <c r="K306" i="28" l="1"/>
  <c r="L306" i="28" s="1"/>
  <c r="X305" i="28"/>
  <c r="AA305" i="28"/>
  <c r="Y305" i="28"/>
  <c r="F305" i="28"/>
  <c r="J305" i="28" s="1"/>
  <c r="AB305" i="28" s="1"/>
  <c r="AK604" i="23"/>
  <c r="AL604" i="23" s="1"/>
  <c r="AM603" i="23"/>
  <c r="AN603" i="23" s="1"/>
  <c r="R605" i="19"/>
  <c r="S605" i="19" s="1"/>
  <c r="T605" i="19" s="1"/>
  <c r="M605" i="19" s="1"/>
  <c r="S605" i="28"/>
  <c r="T605" i="28" s="1"/>
  <c r="U605" i="28" s="1"/>
  <c r="N605" i="28" s="1"/>
  <c r="AP602" i="23"/>
  <c r="W611" i="28"/>
  <c r="G612" i="28"/>
  <c r="AO602" i="23"/>
  <c r="V610" i="19"/>
  <c r="G611" i="19"/>
  <c r="AQ602" i="23"/>
  <c r="H308" i="19"/>
  <c r="E308" i="19" s="1"/>
  <c r="I308" i="19" s="1"/>
  <c r="N308" i="19"/>
  <c r="O308" i="19" s="1"/>
  <c r="P308" i="19" s="1"/>
  <c r="AQ603" i="23" l="1"/>
  <c r="AO603" i="23"/>
  <c r="O306" i="28"/>
  <c r="P306" i="28" s="1"/>
  <c r="Q306" i="28" s="1"/>
  <c r="H306" i="28"/>
  <c r="E306" i="28" s="1"/>
  <c r="I306" i="28" s="1"/>
  <c r="AM604" i="23"/>
  <c r="AN604" i="23" s="1"/>
  <c r="AQ604" i="23" s="1"/>
  <c r="AK605" i="23"/>
  <c r="AL605" i="23" s="1"/>
  <c r="W612" i="28"/>
  <c r="G613" i="28"/>
  <c r="R606" i="19"/>
  <c r="S606" i="19" s="1"/>
  <c r="T606" i="19" s="1"/>
  <c r="M606" i="19" s="1"/>
  <c r="AP603" i="23"/>
  <c r="S606" i="28"/>
  <c r="T606" i="28" s="1"/>
  <c r="U606" i="28" s="1"/>
  <c r="N606" i="28" s="1"/>
  <c r="V611" i="19"/>
  <c r="G612" i="19"/>
  <c r="K309" i="19"/>
  <c r="F308" i="19"/>
  <c r="J308" i="19" s="1"/>
  <c r="AA306" i="28" l="1"/>
  <c r="K307" i="28"/>
  <c r="L307" i="28" s="1"/>
  <c r="Y306" i="28"/>
  <c r="X306" i="28"/>
  <c r="F306" i="28"/>
  <c r="J306" i="28" s="1"/>
  <c r="AB306" i="28" s="1"/>
  <c r="AK606" i="23"/>
  <c r="AL606" i="23" s="1"/>
  <c r="AM605" i="23"/>
  <c r="AN605" i="23" s="1"/>
  <c r="AQ605" i="23" s="1"/>
  <c r="AP604" i="23"/>
  <c r="R607" i="19"/>
  <c r="S607" i="19" s="1"/>
  <c r="T607" i="19" s="1"/>
  <c r="M607" i="19" s="1"/>
  <c r="S607" i="28"/>
  <c r="T607" i="28" s="1"/>
  <c r="U607" i="28" s="1"/>
  <c r="N607" i="28" s="1"/>
  <c r="G613" i="19"/>
  <c r="V612" i="19"/>
  <c r="G614" i="28"/>
  <c r="W613" i="28"/>
  <c r="AO604" i="23"/>
  <c r="N309" i="19"/>
  <c r="O309" i="19" s="1"/>
  <c r="P309" i="19" s="1"/>
  <c r="H309" i="19"/>
  <c r="E309" i="19" s="1"/>
  <c r="I309" i="19" s="1"/>
  <c r="AO605" i="23" l="1"/>
  <c r="O307" i="28"/>
  <c r="P307" i="28" s="1"/>
  <c r="Q307" i="28" s="1"/>
  <c r="H307" i="28"/>
  <c r="E307" i="28" s="1"/>
  <c r="I307" i="28" s="1"/>
  <c r="AK607" i="23"/>
  <c r="AL607" i="23" s="1"/>
  <c r="AM606" i="23"/>
  <c r="AN606" i="23" s="1"/>
  <c r="AQ606" i="23" s="1"/>
  <c r="G615" i="28"/>
  <c r="W614" i="28"/>
  <c r="AP605" i="23"/>
  <c r="R608" i="19"/>
  <c r="S608" i="19" s="1"/>
  <c r="T608" i="19" s="1"/>
  <c r="M608" i="19" s="1"/>
  <c r="S608" i="28"/>
  <c r="T608" i="28" s="1"/>
  <c r="U608" i="28" s="1"/>
  <c r="N608" i="28" s="1"/>
  <c r="G614" i="19"/>
  <c r="V613" i="19"/>
  <c r="K310" i="19"/>
  <c r="F309" i="19"/>
  <c r="J309" i="19" s="1"/>
  <c r="AO606" i="23" l="1"/>
  <c r="AA307" i="28"/>
  <c r="K308" i="28"/>
  <c r="L308" i="28" s="1"/>
  <c r="X307" i="28"/>
  <c r="Y307" i="28"/>
  <c r="F307" i="28"/>
  <c r="J307" i="28" s="1"/>
  <c r="AB307" i="28" s="1"/>
  <c r="AK608" i="23"/>
  <c r="AL608" i="23" s="1"/>
  <c r="AM607" i="23"/>
  <c r="AN607" i="23" s="1"/>
  <c r="AQ607" i="23" s="1"/>
  <c r="G615" i="19"/>
  <c r="V614" i="19"/>
  <c r="G616" i="28"/>
  <c r="W615" i="28"/>
  <c r="S609" i="28"/>
  <c r="T609" i="28" s="1"/>
  <c r="U609" i="28" s="1"/>
  <c r="N609" i="28" s="1"/>
  <c r="R609" i="19"/>
  <c r="S609" i="19" s="1"/>
  <c r="T609" i="19" s="1"/>
  <c r="M609" i="19" s="1"/>
  <c r="AP606" i="23"/>
  <c r="N310" i="19"/>
  <c r="O310" i="19" s="1"/>
  <c r="P310" i="19" s="1"/>
  <c r="H310" i="19"/>
  <c r="E310" i="19" s="1"/>
  <c r="I310" i="19" s="1"/>
  <c r="H308" i="28" l="1"/>
  <c r="E308" i="28" s="1"/>
  <c r="I308" i="28" s="1"/>
  <c r="O308" i="28"/>
  <c r="P308" i="28" s="1"/>
  <c r="Q308" i="28" s="1"/>
  <c r="AK609" i="23"/>
  <c r="AL609" i="23" s="1"/>
  <c r="AM608" i="23"/>
  <c r="AN608" i="23" s="1"/>
  <c r="G617" i="28"/>
  <c r="W616" i="28"/>
  <c r="S610" i="28"/>
  <c r="T610" i="28" s="1"/>
  <c r="U610" i="28" s="1"/>
  <c r="N610" i="28" s="1"/>
  <c r="R610" i="19"/>
  <c r="S610" i="19" s="1"/>
  <c r="T610" i="19" s="1"/>
  <c r="M610" i="19" s="1"/>
  <c r="AP607" i="23"/>
  <c r="V615" i="19"/>
  <c r="G616" i="19"/>
  <c r="AO607" i="23"/>
  <c r="K311" i="19"/>
  <c r="F310" i="19"/>
  <c r="J310" i="19" s="1"/>
  <c r="AO608" i="23" l="1"/>
  <c r="X308" i="28"/>
  <c r="K309" i="28"/>
  <c r="L309" i="28" s="1"/>
  <c r="AA308" i="28"/>
  <c r="Y308" i="28"/>
  <c r="F308" i="28"/>
  <c r="J308" i="28" s="1"/>
  <c r="AB308" i="28" s="1"/>
  <c r="V616" i="19"/>
  <c r="G617" i="19"/>
  <c r="R611" i="19"/>
  <c r="S611" i="19" s="1"/>
  <c r="T611" i="19" s="1"/>
  <c r="M611" i="19" s="1"/>
  <c r="S611" i="28"/>
  <c r="T611" i="28" s="1"/>
  <c r="U611" i="28" s="1"/>
  <c r="N611" i="28" s="1"/>
  <c r="AP608" i="23"/>
  <c r="AQ608" i="23"/>
  <c r="AM609" i="23"/>
  <c r="AN609" i="23" s="1"/>
  <c r="AO609" i="23" s="1"/>
  <c r="AK610" i="23"/>
  <c r="AL610" i="23" s="1"/>
  <c r="W617" i="28"/>
  <c r="G618" i="28"/>
  <c r="N311" i="19"/>
  <c r="O311" i="19" s="1"/>
  <c r="P311" i="19" s="1"/>
  <c r="H311" i="19"/>
  <c r="E311" i="19" s="1"/>
  <c r="I311" i="19" s="1"/>
  <c r="O309" i="28" l="1"/>
  <c r="P309" i="28" s="1"/>
  <c r="Q309" i="28" s="1"/>
  <c r="H309" i="28"/>
  <c r="E309" i="28" s="1"/>
  <c r="I309" i="28" s="1"/>
  <c r="AK611" i="23"/>
  <c r="AL611" i="23" s="1"/>
  <c r="AM610" i="23"/>
  <c r="AN610" i="23" s="1"/>
  <c r="AQ609" i="23"/>
  <c r="V617" i="19"/>
  <c r="G618" i="19"/>
  <c r="G619" i="28"/>
  <c r="W618" i="28"/>
  <c r="AP609" i="23"/>
  <c r="R612" i="19"/>
  <c r="S612" i="19" s="1"/>
  <c r="T612" i="19" s="1"/>
  <c r="M612" i="19" s="1"/>
  <c r="S612" i="28"/>
  <c r="T612" i="28" s="1"/>
  <c r="U612" i="28" s="1"/>
  <c r="N612" i="28" s="1"/>
  <c r="K312" i="19"/>
  <c r="F311" i="19"/>
  <c r="J311" i="19" s="1"/>
  <c r="F309" i="28" l="1"/>
  <c r="J309" i="28" s="1"/>
  <c r="AB309" i="28" s="1"/>
  <c r="X309" i="28"/>
  <c r="K310" i="28"/>
  <c r="L310" i="28" s="1"/>
  <c r="Y309" i="28"/>
  <c r="AA309" i="28"/>
  <c r="AM611" i="23"/>
  <c r="AN611" i="23" s="1"/>
  <c r="AK612" i="23"/>
  <c r="AL612" i="23" s="1"/>
  <c r="AP610" i="23"/>
  <c r="S613" i="28"/>
  <c r="T613" i="28" s="1"/>
  <c r="U613" i="28" s="1"/>
  <c r="N613" i="28" s="1"/>
  <c r="R613" i="19"/>
  <c r="S613" i="19" s="1"/>
  <c r="T613" i="19" s="1"/>
  <c r="M613" i="19" s="1"/>
  <c r="V618" i="19"/>
  <c r="G619" i="19"/>
  <c r="G620" i="28"/>
  <c r="W619" i="28"/>
  <c r="AQ610" i="23"/>
  <c r="AO610" i="23"/>
  <c r="H312" i="19"/>
  <c r="E312" i="19" s="1"/>
  <c r="I312" i="19" s="1"/>
  <c r="F312" i="19" s="1"/>
  <c r="N312" i="19"/>
  <c r="O312" i="19" s="1"/>
  <c r="P312" i="19" s="1"/>
  <c r="AQ611" i="23" l="1"/>
  <c r="AO611" i="23"/>
  <c r="H310" i="28"/>
  <c r="E310" i="28" s="1"/>
  <c r="I310" i="28" s="1"/>
  <c r="O310" i="28"/>
  <c r="P310" i="28" s="1"/>
  <c r="Q310" i="28" s="1"/>
  <c r="AM612" i="23"/>
  <c r="AN612" i="23" s="1"/>
  <c r="AQ612" i="23" s="1"/>
  <c r="AK613" i="23"/>
  <c r="AL613" i="23" s="1"/>
  <c r="R614" i="19"/>
  <c r="S614" i="19" s="1"/>
  <c r="T614" i="19" s="1"/>
  <c r="M614" i="19" s="1"/>
  <c r="AP611" i="23"/>
  <c r="S614" i="28"/>
  <c r="T614" i="28" s="1"/>
  <c r="U614" i="28" s="1"/>
  <c r="N614" i="28" s="1"/>
  <c r="G621" i="28"/>
  <c r="W620" i="28"/>
  <c r="V619" i="19"/>
  <c r="G620" i="19"/>
  <c r="K313" i="19"/>
  <c r="J312" i="19"/>
  <c r="AO612" i="23" l="1"/>
  <c r="K311" i="28"/>
  <c r="L311" i="28" s="1"/>
  <c r="Y310" i="28"/>
  <c r="AA310" i="28"/>
  <c r="X310" i="28"/>
  <c r="F310" i="28"/>
  <c r="J310" i="28" s="1"/>
  <c r="AB310" i="28" s="1"/>
  <c r="AK614" i="23"/>
  <c r="AL614" i="23" s="1"/>
  <c r="AM613" i="23"/>
  <c r="AN613" i="23" s="1"/>
  <c r="G621" i="19"/>
  <c r="V620" i="19"/>
  <c r="R615" i="19"/>
  <c r="S615" i="19" s="1"/>
  <c r="T615" i="19" s="1"/>
  <c r="M615" i="19" s="1"/>
  <c r="AP612" i="23"/>
  <c r="S615" i="28"/>
  <c r="T615" i="28" s="1"/>
  <c r="U615" i="28" s="1"/>
  <c r="N615" i="28" s="1"/>
  <c r="W621" i="28"/>
  <c r="G622" i="28"/>
  <c r="N313" i="19"/>
  <c r="O313" i="19" s="1"/>
  <c r="P313" i="19" s="1"/>
  <c r="H313" i="19"/>
  <c r="E313" i="19" s="1"/>
  <c r="I313" i="19" s="1"/>
  <c r="AO613" i="23" l="1"/>
  <c r="H311" i="28"/>
  <c r="E311" i="28" s="1"/>
  <c r="I311" i="28" s="1"/>
  <c r="O311" i="28"/>
  <c r="P311" i="28" s="1"/>
  <c r="Q311" i="28" s="1"/>
  <c r="AK615" i="23"/>
  <c r="AL615" i="23" s="1"/>
  <c r="AM614" i="23"/>
  <c r="AN614" i="23" s="1"/>
  <c r="AO614" i="23" s="1"/>
  <c r="V621" i="19"/>
  <c r="G622" i="19"/>
  <c r="R616" i="19"/>
  <c r="S616" i="19" s="1"/>
  <c r="T616" i="19" s="1"/>
  <c r="M616" i="19" s="1"/>
  <c r="S616" i="28"/>
  <c r="T616" i="28" s="1"/>
  <c r="U616" i="28" s="1"/>
  <c r="N616" i="28" s="1"/>
  <c r="AP613" i="23"/>
  <c r="AQ613" i="23"/>
  <c r="W622" i="28"/>
  <c r="G623" i="28"/>
  <c r="K314" i="19"/>
  <c r="F313" i="19"/>
  <c r="J313" i="19" s="1"/>
  <c r="AQ614" i="23" l="1"/>
  <c r="K312" i="28"/>
  <c r="L312" i="28" s="1"/>
  <c r="Y311" i="28"/>
  <c r="AA311" i="28"/>
  <c r="X311" i="28"/>
  <c r="F311" i="28"/>
  <c r="J311" i="28" s="1"/>
  <c r="AB311" i="28" s="1"/>
  <c r="AM615" i="23"/>
  <c r="AN615" i="23" s="1"/>
  <c r="AO615" i="23" s="1"/>
  <c r="AK616" i="23"/>
  <c r="AL616" i="23" s="1"/>
  <c r="S617" i="28"/>
  <c r="T617" i="28" s="1"/>
  <c r="U617" i="28" s="1"/>
  <c r="N617" i="28" s="1"/>
  <c r="R617" i="19"/>
  <c r="S617" i="19" s="1"/>
  <c r="T617" i="19" s="1"/>
  <c r="M617" i="19" s="1"/>
  <c r="AP614" i="23"/>
  <c r="G624" i="28"/>
  <c r="W623" i="28"/>
  <c r="V622" i="19"/>
  <c r="G623" i="19"/>
  <c r="N314" i="19"/>
  <c r="O314" i="19" s="1"/>
  <c r="P314" i="19" s="1"/>
  <c r="H314" i="19"/>
  <c r="E314" i="19" s="1"/>
  <c r="I314" i="19" s="1"/>
  <c r="AQ615" i="23" l="1"/>
  <c r="H312" i="28"/>
  <c r="E312" i="28" s="1"/>
  <c r="I312" i="28" s="1"/>
  <c r="O312" i="28"/>
  <c r="P312" i="28" s="1"/>
  <c r="Q312" i="28" s="1"/>
  <c r="AK617" i="23"/>
  <c r="AL617" i="23" s="1"/>
  <c r="AM616" i="23"/>
  <c r="AN616" i="23" s="1"/>
  <c r="AO616" i="23" s="1"/>
  <c r="AP615" i="23"/>
  <c r="R618" i="19"/>
  <c r="S618" i="19" s="1"/>
  <c r="T618" i="19" s="1"/>
  <c r="M618" i="19" s="1"/>
  <c r="S618" i="28"/>
  <c r="T618" i="28" s="1"/>
  <c r="U618" i="28" s="1"/>
  <c r="N618" i="28" s="1"/>
  <c r="G624" i="19"/>
  <c r="V623" i="19"/>
  <c r="G625" i="28"/>
  <c r="W624" i="28"/>
  <c r="K315" i="19"/>
  <c r="F314" i="19"/>
  <c r="J314" i="19" s="1"/>
  <c r="Y312" i="28" l="1"/>
  <c r="X312" i="28"/>
  <c r="K313" i="28"/>
  <c r="L313" i="28" s="1"/>
  <c r="AA312" i="28"/>
  <c r="F312" i="28"/>
  <c r="J312" i="28" s="1"/>
  <c r="AB312" i="28" s="1"/>
  <c r="AM617" i="23"/>
  <c r="AN617" i="23" s="1"/>
  <c r="AK618" i="23"/>
  <c r="AL618" i="23" s="1"/>
  <c r="W625" i="28"/>
  <c r="G626" i="28"/>
  <c r="AP616" i="23"/>
  <c r="S619" i="28"/>
  <c r="T619" i="28" s="1"/>
  <c r="U619" i="28" s="1"/>
  <c r="N619" i="28" s="1"/>
  <c r="R619" i="19"/>
  <c r="S619" i="19" s="1"/>
  <c r="T619" i="19" s="1"/>
  <c r="M619" i="19" s="1"/>
  <c r="G625" i="19"/>
  <c r="V624" i="19"/>
  <c r="AQ616" i="23"/>
  <c r="N315" i="19"/>
  <c r="O315" i="19" s="1"/>
  <c r="P315" i="19" s="1"/>
  <c r="H315" i="19"/>
  <c r="E315" i="19" s="1"/>
  <c r="I315" i="19" s="1"/>
  <c r="AQ617" i="23" l="1"/>
  <c r="O313" i="28"/>
  <c r="P313" i="28" s="1"/>
  <c r="Q313" i="28" s="1"/>
  <c r="H313" i="28"/>
  <c r="E313" i="28" s="1"/>
  <c r="I313" i="28" s="1"/>
  <c r="F313" i="28" s="1"/>
  <c r="J313" i="28" s="1"/>
  <c r="AB313" i="28" s="1"/>
  <c r="AM618" i="23"/>
  <c r="AN618" i="23" s="1"/>
  <c r="AK619" i="23"/>
  <c r="AL619" i="23" s="1"/>
  <c r="G626" i="19"/>
  <c r="V625" i="19"/>
  <c r="W626" i="28"/>
  <c r="G627" i="28"/>
  <c r="R620" i="19"/>
  <c r="S620" i="19" s="1"/>
  <c r="T620" i="19" s="1"/>
  <c r="M620" i="19" s="1"/>
  <c r="S620" i="28"/>
  <c r="T620" i="28" s="1"/>
  <c r="U620" i="28" s="1"/>
  <c r="N620" i="28" s="1"/>
  <c r="AP617" i="23"/>
  <c r="AO617" i="23"/>
  <c r="K316" i="19"/>
  <c r="F315" i="19"/>
  <c r="J315" i="19" s="1"/>
  <c r="AQ618" i="23" l="1"/>
  <c r="AA313" i="28"/>
  <c r="Y313" i="28"/>
  <c r="X313" i="28"/>
  <c r="K314" i="28"/>
  <c r="L314" i="28" s="1"/>
  <c r="AK620" i="23"/>
  <c r="AL620" i="23" s="1"/>
  <c r="AM619" i="23"/>
  <c r="AN619" i="23" s="1"/>
  <c r="AO618" i="23"/>
  <c r="W627" i="28"/>
  <c r="G628" i="28"/>
  <c r="R621" i="19"/>
  <c r="S621" i="19" s="1"/>
  <c r="T621" i="19" s="1"/>
  <c r="M621" i="19" s="1"/>
  <c r="S621" i="28"/>
  <c r="T621" i="28" s="1"/>
  <c r="U621" i="28" s="1"/>
  <c r="N621" i="28" s="1"/>
  <c r="AP618" i="23"/>
  <c r="V626" i="19"/>
  <c r="G627" i="19"/>
  <c r="N316" i="19"/>
  <c r="O316" i="19" s="1"/>
  <c r="P316" i="19" s="1"/>
  <c r="H316" i="19"/>
  <c r="E316" i="19" s="1"/>
  <c r="I316" i="19" s="1"/>
  <c r="H314" i="28" l="1"/>
  <c r="E314" i="28" s="1"/>
  <c r="I314" i="28" s="1"/>
  <c r="O314" i="28"/>
  <c r="P314" i="28" s="1"/>
  <c r="Q314" i="28" s="1"/>
  <c r="AM620" i="23"/>
  <c r="AN620" i="23" s="1"/>
  <c r="AK621" i="23"/>
  <c r="AL621" i="23" s="1"/>
  <c r="W628" i="28"/>
  <c r="G629" i="28"/>
  <c r="AP619" i="23"/>
  <c r="S622" i="28"/>
  <c r="T622" i="28" s="1"/>
  <c r="U622" i="28" s="1"/>
  <c r="N622" i="28" s="1"/>
  <c r="R622" i="19"/>
  <c r="S622" i="19" s="1"/>
  <c r="T622" i="19" s="1"/>
  <c r="M622" i="19" s="1"/>
  <c r="AO619" i="23"/>
  <c r="V627" i="19"/>
  <c r="G628" i="19"/>
  <c r="AQ619" i="23"/>
  <c r="K317" i="19"/>
  <c r="F316" i="19"/>
  <c r="J316" i="19" s="1"/>
  <c r="AO620" i="23" l="1"/>
  <c r="AQ620" i="23"/>
  <c r="K315" i="28"/>
  <c r="L315" i="28" s="1"/>
  <c r="Y314" i="28"/>
  <c r="AA314" i="28"/>
  <c r="F314" i="28"/>
  <c r="J314" i="28" s="1"/>
  <c r="AB314" i="28" s="1"/>
  <c r="X314" i="28"/>
  <c r="AK622" i="23"/>
  <c r="AL622" i="23" s="1"/>
  <c r="AM621" i="23"/>
  <c r="AN621" i="23" s="1"/>
  <c r="W629" i="28"/>
  <c r="G630" i="28"/>
  <c r="S623" i="28"/>
  <c r="T623" i="28" s="1"/>
  <c r="U623" i="28" s="1"/>
  <c r="N623" i="28" s="1"/>
  <c r="AP620" i="23"/>
  <c r="R623" i="19"/>
  <c r="S623" i="19" s="1"/>
  <c r="T623" i="19" s="1"/>
  <c r="M623" i="19" s="1"/>
  <c r="V628" i="19"/>
  <c r="G629" i="19"/>
  <c r="N317" i="19"/>
  <c r="O317" i="19" s="1"/>
  <c r="P317" i="19" s="1"/>
  <c r="H317" i="19"/>
  <c r="E317" i="19" s="1"/>
  <c r="I317" i="19" s="1"/>
  <c r="AQ621" i="23" l="1"/>
  <c r="O315" i="28"/>
  <c r="P315" i="28" s="1"/>
  <c r="Q315" i="28" s="1"/>
  <c r="H315" i="28"/>
  <c r="E315" i="28" s="1"/>
  <c r="I315" i="28" s="1"/>
  <c r="AM622" i="23"/>
  <c r="AN622" i="23" s="1"/>
  <c r="AK623" i="23"/>
  <c r="AL623" i="23" s="1"/>
  <c r="G631" i="28"/>
  <c r="W630" i="28"/>
  <c r="S624" i="28"/>
  <c r="T624" i="28" s="1"/>
  <c r="U624" i="28" s="1"/>
  <c r="N624" i="28" s="1"/>
  <c r="R624" i="19"/>
  <c r="S624" i="19" s="1"/>
  <c r="T624" i="19" s="1"/>
  <c r="M624" i="19" s="1"/>
  <c r="AP621" i="23"/>
  <c r="V629" i="19"/>
  <c r="G630" i="19"/>
  <c r="AO621" i="23"/>
  <c r="K318" i="19"/>
  <c r="F317" i="19"/>
  <c r="J317" i="19" s="1"/>
  <c r="AO622" i="23" l="1"/>
  <c r="K316" i="28"/>
  <c r="L316" i="28" s="1"/>
  <c r="AA315" i="28"/>
  <c r="Y315" i="28"/>
  <c r="X315" i="28"/>
  <c r="F315" i="28"/>
  <c r="J315" i="28" s="1"/>
  <c r="AB315" i="28" s="1"/>
  <c r="AK624" i="23"/>
  <c r="AL624" i="23" s="1"/>
  <c r="AM623" i="23"/>
  <c r="AN623" i="23" s="1"/>
  <c r="AO623" i="23" s="1"/>
  <c r="V630" i="19"/>
  <c r="G631" i="19"/>
  <c r="R625" i="19"/>
  <c r="S625" i="19" s="1"/>
  <c r="T625" i="19" s="1"/>
  <c r="M625" i="19" s="1"/>
  <c r="AP622" i="23"/>
  <c r="S625" i="28"/>
  <c r="T625" i="28" s="1"/>
  <c r="U625" i="28" s="1"/>
  <c r="N625" i="28" s="1"/>
  <c r="W631" i="28"/>
  <c r="G632" i="28"/>
  <c r="AQ622" i="23"/>
  <c r="N318" i="19"/>
  <c r="O318" i="19" s="1"/>
  <c r="P318" i="19" s="1"/>
  <c r="H318" i="19"/>
  <c r="E318" i="19" s="1"/>
  <c r="I318" i="19" s="1"/>
  <c r="AQ623" i="23" l="1"/>
  <c r="H316" i="28"/>
  <c r="E316" i="28" s="1"/>
  <c r="I316" i="28" s="1"/>
  <c r="O316" i="28"/>
  <c r="P316" i="28" s="1"/>
  <c r="Q316" i="28" s="1"/>
  <c r="AM624" i="23"/>
  <c r="AN624" i="23" s="1"/>
  <c r="AK625" i="23"/>
  <c r="AL625" i="23" s="1"/>
  <c r="R626" i="19"/>
  <c r="S626" i="19" s="1"/>
  <c r="T626" i="19" s="1"/>
  <c r="M626" i="19" s="1"/>
  <c r="AP623" i="23"/>
  <c r="S626" i="28"/>
  <c r="T626" i="28" s="1"/>
  <c r="U626" i="28" s="1"/>
  <c r="N626" i="28" s="1"/>
  <c r="W632" i="28"/>
  <c r="G633" i="28"/>
  <c r="G632" i="19"/>
  <c r="V631" i="19"/>
  <c r="K319" i="19"/>
  <c r="F318" i="19"/>
  <c r="J318" i="19" s="1"/>
  <c r="K317" i="28" l="1"/>
  <c r="L317" i="28" s="1"/>
  <c r="X316" i="28"/>
  <c r="AA316" i="28"/>
  <c r="F316" i="28"/>
  <c r="J316" i="28" s="1"/>
  <c r="AB316" i="28" s="1"/>
  <c r="Y316" i="28"/>
  <c r="AK626" i="23"/>
  <c r="AL626" i="23" s="1"/>
  <c r="AM625" i="23"/>
  <c r="AN625" i="23" s="1"/>
  <c r="G634" i="28"/>
  <c r="W633" i="28"/>
  <c r="R627" i="19"/>
  <c r="S627" i="19" s="1"/>
  <c r="T627" i="19" s="1"/>
  <c r="M627" i="19" s="1"/>
  <c r="S627" i="28"/>
  <c r="T627" i="28" s="1"/>
  <c r="U627" i="28" s="1"/>
  <c r="N627" i="28" s="1"/>
  <c r="AP624" i="23"/>
  <c r="V632" i="19"/>
  <c r="G633" i="19"/>
  <c r="AQ624" i="23"/>
  <c r="AO624" i="23"/>
  <c r="N319" i="19"/>
  <c r="O319" i="19" s="1"/>
  <c r="P319" i="19" s="1"/>
  <c r="H319" i="19"/>
  <c r="E319" i="19" s="1"/>
  <c r="I319" i="19" s="1"/>
  <c r="AQ625" i="23" l="1"/>
  <c r="AO625" i="23"/>
  <c r="O317" i="28"/>
  <c r="P317" i="28" s="1"/>
  <c r="Q317" i="28" s="1"/>
  <c r="H317" i="28"/>
  <c r="E317" i="28" s="1"/>
  <c r="I317" i="28" s="1"/>
  <c r="AK627" i="23"/>
  <c r="AL627" i="23" s="1"/>
  <c r="AM626" i="23"/>
  <c r="AN626" i="23" s="1"/>
  <c r="AO626" i="23" s="1"/>
  <c r="G635" i="28"/>
  <c r="W634" i="28"/>
  <c r="V633" i="19"/>
  <c r="G634" i="19"/>
  <c r="R628" i="19"/>
  <c r="S628" i="19" s="1"/>
  <c r="T628" i="19" s="1"/>
  <c r="M628" i="19" s="1"/>
  <c r="AP625" i="23"/>
  <c r="S628" i="28"/>
  <c r="T628" i="28" s="1"/>
  <c r="U628" i="28" s="1"/>
  <c r="N628" i="28" s="1"/>
  <c r="K320" i="19"/>
  <c r="F319" i="19"/>
  <c r="J319" i="19" s="1"/>
  <c r="AQ626" i="23" l="1"/>
  <c r="X317" i="28"/>
  <c r="K318" i="28"/>
  <c r="L318" i="28" s="1"/>
  <c r="AA317" i="28"/>
  <c r="Y317" i="28"/>
  <c r="F317" i="28"/>
  <c r="J317" i="28" s="1"/>
  <c r="AB317" i="28" s="1"/>
  <c r="AK628" i="23"/>
  <c r="AL628" i="23" s="1"/>
  <c r="AM627" i="23"/>
  <c r="AN627" i="23" s="1"/>
  <c r="AO627" i="23" s="1"/>
  <c r="W635" i="28"/>
  <c r="G636" i="28"/>
  <c r="V634" i="19"/>
  <c r="G635" i="19"/>
  <c r="R629" i="19"/>
  <c r="S629" i="19" s="1"/>
  <c r="T629" i="19" s="1"/>
  <c r="M629" i="19" s="1"/>
  <c r="S629" i="28"/>
  <c r="T629" i="28" s="1"/>
  <c r="U629" i="28" s="1"/>
  <c r="N629" i="28" s="1"/>
  <c r="AP626" i="23"/>
  <c r="H320" i="19"/>
  <c r="E320" i="19" s="1"/>
  <c r="I320" i="19" s="1"/>
  <c r="N320" i="19"/>
  <c r="O320" i="19" s="1"/>
  <c r="P320" i="19" s="1"/>
  <c r="AQ627" i="23" l="1"/>
  <c r="O318" i="28"/>
  <c r="P318" i="28" s="1"/>
  <c r="Q318" i="28" s="1"/>
  <c r="H318" i="28"/>
  <c r="E318" i="28" s="1"/>
  <c r="I318" i="28" s="1"/>
  <c r="AM628" i="23"/>
  <c r="AN628" i="23" s="1"/>
  <c r="AQ628" i="23" s="1"/>
  <c r="AK629" i="23"/>
  <c r="AL629" i="23" s="1"/>
  <c r="V635" i="19"/>
  <c r="G636" i="19"/>
  <c r="R630" i="19"/>
  <c r="S630" i="19" s="1"/>
  <c r="T630" i="19" s="1"/>
  <c r="M630" i="19" s="1"/>
  <c r="AP627" i="23"/>
  <c r="S630" i="28"/>
  <c r="T630" i="28" s="1"/>
  <c r="U630" i="28" s="1"/>
  <c r="N630" i="28" s="1"/>
  <c r="G637" i="28"/>
  <c r="W636" i="28"/>
  <c r="K321" i="19"/>
  <c r="F320" i="19"/>
  <c r="J320" i="19" s="1"/>
  <c r="X318" i="28" l="1"/>
  <c r="K319" i="28"/>
  <c r="L319" i="28" s="1"/>
  <c r="F318" i="28"/>
  <c r="J318" i="28" s="1"/>
  <c r="AB318" i="28" s="1"/>
  <c r="Y318" i="28"/>
  <c r="AA318" i="28"/>
  <c r="AM629" i="23"/>
  <c r="AN629" i="23" s="1"/>
  <c r="AQ629" i="23" s="1"/>
  <c r="AK630" i="23"/>
  <c r="AL630" i="23" s="1"/>
  <c r="AP628" i="23"/>
  <c r="S631" i="28"/>
  <c r="T631" i="28" s="1"/>
  <c r="U631" i="28" s="1"/>
  <c r="N631" i="28" s="1"/>
  <c r="R631" i="19"/>
  <c r="S631" i="19" s="1"/>
  <c r="T631" i="19" s="1"/>
  <c r="M631" i="19" s="1"/>
  <c r="V636" i="19"/>
  <c r="G637" i="19"/>
  <c r="W637" i="28"/>
  <c r="G638" i="28"/>
  <c r="AO628" i="23"/>
  <c r="H321" i="19"/>
  <c r="E321" i="19" s="1"/>
  <c r="I321" i="19" s="1"/>
  <c r="N321" i="19"/>
  <c r="O321" i="19" s="1"/>
  <c r="P321" i="19" s="1"/>
  <c r="AO629" i="23" l="1"/>
  <c r="O319" i="28"/>
  <c r="P319" i="28" s="1"/>
  <c r="Q319" i="28" s="1"/>
  <c r="H319" i="28"/>
  <c r="E319" i="28" s="1"/>
  <c r="I319" i="28" s="1"/>
  <c r="AK631" i="23"/>
  <c r="AL631" i="23" s="1"/>
  <c r="AM630" i="23"/>
  <c r="AN630" i="23" s="1"/>
  <c r="AQ630" i="23" s="1"/>
  <c r="V637" i="19"/>
  <c r="G638" i="19"/>
  <c r="G639" i="28"/>
  <c r="W638" i="28"/>
  <c r="AP629" i="23"/>
  <c r="S632" i="28"/>
  <c r="T632" i="28" s="1"/>
  <c r="U632" i="28" s="1"/>
  <c r="N632" i="28" s="1"/>
  <c r="R632" i="19"/>
  <c r="S632" i="19" s="1"/>
  <c r="T632" i="19" s="1"/>
  <c r="M632" i="19" s="1"/>
  <c r="K322" i="19"/>
  <c r="F321" i="19"/>
  <c r="J321" i="19" s="1"/>
  <c r="AA319" i="28" l="1"/>
  <c r="K320" i="28"/>
  <c r="L320" i="28" s="1"/>
  <c r="Y319" i="28"/>
  <c r="X319" i="28"/>
  <c r="F319" i="28"/>
  <c r="J319" i="28" s="1"/>
  <c r="AB319" i="28" s="1"/>
  <c r="AK632" i="23"/>
  <c r="AL632" i="23" s="1"/>
  <c r="AM631" i="23"/>
  <c r="AN631" i="23" s="1"/>
  <c r="AP630" i="23"/>
  <c r="S633" i="28"/>
  <c r="T633" i="28" s="1"/>
  <c r="U633" i="28" s="1"/>
  <c r="N633" i="28" s="1"/>
  <c r="R633" i="19"/>
  <c r="S633" i="19" s="1"/>
  <c r="T633" i="19" s="1"/>
  <c r="M633" i="19" s="1"/>
  <c r="G640" i="28"/>
  <c r="W639" i="28"/>
  <c r="G639" i="19"/>
  <c r="V638" i="19"/>
  <c r="AO630" i="23"/>
  <c r="H322" i="19"/>
  <c r="E322" i="19" s="1"/>
  <c r="I322" i="19" s="1"/>
  <c r="N322" i="19"/>
  <c r="O322" i="19" s="1"/>
  <c r="P322" i="19" s="1"/>
  <c r="AO631" i="23" l="1"/>
  <c r="H320" i="28"/>
  <c r="E320" i="28" s="1"/>
  <c r="I320" i="28" s="1"/>
  <c r="O320" i="28"/>
  <c r="P320" i="28" s="1"/>
  <c r="Q320" i="28" s="1"/>
  <c r="AK633" i="23"/>
  <c r="AL633" i="23" s="1"/>
  <c r="AM632" i="23"/>
  <c r="AN632" i="23" s="1"/>
  <c r="V639" i="19"/>
  <c r="G640" i="19"/>
  <c r="G641" i="28"/>
  <c r="W640" i="28"/>
  <c r="R634" i="19"/>
  <c r="S634" i="19" s="1"/>
  <c r="T634" i="19" s="1"/>
  <c r="M634" i="19" s="1"/>
  <c r="AP631" i="23"/>
  <c r="S634" i="28"/>
  <c r="T634" i="28" s="1"/>
  <c r="U634" i="28" s="1"/>
  <c r="N634" i="28" s="1"/>
  <c r="AQ631" i="23"/>
  <c r="K323" i="19"/>
  <c r="F322" i="19"/>
  <c r="J322" i="19" s="1"/>
  <c r="AQ632" i="23" l="1"/>
  <c r="Y320" i="28"/>
  <c r="X320" i="28"/>
  <c r="AA320" i="28"/>
  <c r="K321" i="28"/>
  <c r="L321" i="28" s="1"/>
  <c r="F320" i="28"/>
  <c r="J320" i="28" s="1"/>
  <c r="AB320" i="28" s="1"/>
  <c r="AM633" i="23"/>
  <c r="AN633" i="23" s="1"/>
  <c r="AK634" i="23"/>
  <c r="AL634" i="23" s="1"/>
  <c r="R635" i="19"/>
  <c r="S635" i="19" s="1"/>
  <c r="T635" i="19" s="1"/>
  <c r="M635" i="19" s="1"/>
  <c r="S635" i="28"/>
  <c r="T635" i="28" s="1"/>
  <c r="U635" i="28" s="1"/>
  <c r="N635" i="28" s="1"/>
  <c r="AP632" i="23"/>
  <c r="G642" i="28"/>
  <c r="W641" i="28"/>
  <c r="AO632" i="23"/>
  <c r="V640" i="19"/>
  <c r="G641" i="19"/>
  <c r="N323" i="19"/>
  <c r="O323" i="19" s="1"/>
  <c r="P323" i="19" s="1"/>
  <c r="H323" i="19"/>
  <c r="E323" i="19" s="1"/>
  <c r="I323" i="19" s="1"/>
  <c r="AO633" i="23" l="1"/>
  <c r="O321" i="28"/>
  <c r="P321" i="28" s="1"/>
  <c r="Q321" i="28" s="1"/>
  <c r="H321" i="28"/>
  <c r="E321" i="28" s="1"/>
  <c r="I321" i="28" s="1"/>
  <c r="AM634" i="23"/>
  <c r="AN634" i="23" s="1"/>
  <c r="AO634" i="23" s="1"/>
  <c r="AK635" i="23"/>
  <c r="AL635" i="23" s="1"/>
  <c r="AP633" i="23"/>
  <c r="S636" i="28"/>
  <c r="T636" i="28" s="1"/>
  <c r="U636" i="28" s="1"/>
  <c r="N636" i="28" s="1"/>
  <c r="R636" i="19"/>
  <c r="S636" i="19" s="1"/>
  <c r="T636" i="19" s="1"/>
  <c r="M636" i="19" s="1"/>
  <c r="V641" i="19"/>
  <c r="G642" i="19"/>
  <c r="W642" i="28"/>
  <c r="G643" i="28"/>
  <c r="AQ633" i="23"/>
  <c r="K324" i="19"/>
  <c r="F323" i="19"/>
  <c r="J323" i="19" s="1"/>
  <c r="X321" i="28" l="1"/>
  <c r="F321" i="28"/>
  <c r="J321" i="28" s="1"/>
  <c r="AB321" i="28" s="1"/>
  <c r="AA321" i="28"/>
  <c r="Y321" i="28"/>
  <c r="K322" i="28"/>
  <c r="L322" i="28" s="1"/>
  <c r="AM635" i="23"/>
  <c r="AN635" i="23" s="1"/>
  <c r="AK636" i="23"/>
  <c r="AL636" i="23" s="1"/>
  <c r="AQ634" i="23"/>
  <c r="G644" i="28"/>
  <c r="W643" i="28"/>
  <c r="R637" i="19"/>
  <c r="S637" i="19" s="1"/>
  <c r="T637" i="19" s="1"/>
  <c r="M637" i="19" s="1"/>
  <c r="AP634" i="23"/>
  <c r="S637" i="28"/>
  <c r="T637" i="28" s="1"/>
  <c r="U637" i="28" s="1"/>
  <c r="N637" i="28" s="1"/>
  <c r="V642" i="19"/>
  <c r="G643" i="19"/>
  <c r="H324" i="19"/>
  <c r="E324" i="19" s="1"/>
  <c r="I324" i="19" s="1"/>
  <c r="N324" i="19"/>
  <c r="O324" i="19" s="1"/>
  <c r="P324" i="19" s="1"/>
  <c r="AQ635" i="23" l="1"/>
  <c r="H322" i="28"/>
  <c r="E322" i="28" s="1"/>
  <c r="I322" i="28" s="1"/>
  <c r="O322" i="28"/>
  <c r="P322" i="28" s="1"/>
  <c r="Q322" i="28" s="1"/>
  <c r="AK637" i="23"/>
  <c r="AL637" i="23" s="1"/>
  <c r="AM636" i="23"/>
  <c r="AN636" i="23" s="1"/>
  <c r="AQ636" i="23" s="1"/>
  <c r="G644" i="19"/>
  <c r="V643" i="19"/>
  <c r="W644" i="28"/>
  <c r="G645" i="28"/>
  <c r="R638" i="19"/>
  <c r="S638" i="19" s="1"/>
  <c r="T638" i="19" s="1"/>
  <c r="M638" i="19" s="1"/>
  <c r="AP635" i="23"/>
  <c r="S638" i="28"/>
  <c r="T638" i="28" s="1"/>
  <c r="U638" i="28" s="1"/>
  <c r="N638" i="28" s="1"/>
  <c r="AO635" i="23"/>
  <c r="K325" i="19"/>
  <c r="F324" i="19"/>
  <c r="J324" i="19" s="1"/>
  <c r="AO636" i="23" l="1"/>
  <c r="F322" i="28"/>
  <c r="J322" i="28" s="1"/>
  <c r="AB322" i="28" s="1"/>
  <c r="Y322" i="28"/>
  <c r="K323" i="28"/>
  <c r="L323" i="28" s="1"/>
  <c r="X322" i="28"/>
  <c r="AA322" i="28"/>
  <c r="AK638" i="23"/>
  <c r="AL638" i="23" s="1"/>
  <c r="AM637" i="23"/>
  <c r="AN637" i="23" s="1"/>
  <c r="AO637" i="23" s="1"/>
  <c r="V644" i="19"/>
  <c r="G645" i="19"/>
  <c r="R639" i="19"/>
  <c r="S639" i="19" s="1"/>
  <c r="T639" i="19" s="1"/>
  <c r="M639" i="19" s="1"/>
  <c r="AP636" i="23"/>
  <c r="S639" i="28"/>
  <c r="T639" i="28" s="1"/>
  <c r="U639" i="28" s="1"/>
  <c r="N639" i="28" s="1"/>
  <c r="G646" i="28"/>
  <c r="W645" i="28"/>
  <c r="N325" i="19"/>
  <c r="O325" i="19" s="1"/>
  <c r="P325" i="19" s="1"/>
  <c r="H325" i="19"/>
  <c r="E325" i="19" s="1"/>
  <c r="I325" i="19" s="1"/>
  <c r="O323" i="28" l="1"/>
  <c r="P323" i="28" s="1"/>
  <c r="Q323" i="28" s="1"/>
  <c r="H323" i="28"/>
  <c r="E323" i="28" s="1"/>
  <c r="I323" i="28" s="1"/>
  <c r="AM638" i="23"/>
  <c r="AN638" i="23" s="1"/>
  <c r="AK639" i="23"/>
  <c r="AL639" i="23" s="1"/>
  <c r="G647" i="28"/>
  <c r="W646" i="28"/>
  <c r="V645" i="19"/>
  <c r="G646" i="19"/>
  <c r="AP637" i="23"/>
  <c r="S640" i="28"/>
  <c r="T640" i="28" s="1"/>
  <c r="U640" i="28" s="1"/>
  <c r="N640" i="28" s="1"/>
  <c r="R640" i="19"/>
  <c r="S640" i="19" s="1"/>
  <c r="T640" i="19" s="1"/>
  <c r="M640" i="19" s="1"/>
  <c r="AQ637" i="23"/>
  <c r="K326" i="19"/>
  <c r="F325" i="19"/>
  <c r="J325" i="19" s="1"/>
  <c r="AA323" i="28" l="1"/>
  <c r="X323" i="28"/>
  <c r="F323" i="28"/>
  <c r="J323" i="28" s="1"/>
  <c r="AB323" i="28" s="1"/>
  <c r="K324" i="28"/>
  <c r="L324" i="28" s="1"/>
  <c r="Y323" i="28"/>
  <c r="AM639" i="23"/>
  <c r="AN639" i="23" s="1"/>
  <c r="AK640" i="23"/>
  <c r="AL640" i="23" s="1"/>
  <c r="G647" i="19"/>
  <c r="V646" i="19"/>
  <c r="AP638" i="23"/>
  <c r="S641" i="28"/>
  <c r="T641" i="28" s="1"/>
  <c r="U641" i="28" s="1"/>
  <c r="N641" i="28" s="1"/>
  <c r="R641" i="19"/>
  <c r="S641" i="19" s="1"/>
  <c r="T641" i="19" s="1"/>
  <c r="M641" i="19" s="1"/>
  <c r="AQ638" i="23"/>
  <c r="G648" i="28"/>
  <c r="W647" i="28"/>
  <c r="AO638" i="23"/>
  <c r="H326" i="19"/>
  <c r="E326" i="19" s="1"/>
  <c r="I326" i="19" s="1"/>
  <c r="N326" i="19"/>
  <c r="O326" i="19" s="1"/>
  <c r="P326" i="19" s="1"/>
  <c r="AO639" i="23" l="1"/>
  <c r="AQ639" i="23"/>
  <c r="O324" i="28"/>
  <c r="P324" i="28" s="1"/>
  <c r="Q324" i="28" s="1"/>
  <c r="H324" i="28"/>
  <c r="E324" i="28" s="1"/>
  <c r="I324" i="28" s="1"/>
  <c r="F324" i="28" s="1"/>
  <c r="J324" i="28" s="1"/>
  <c r="AB324" i="28" s="1"/>
  <c r="AK641" i="23"/>
  <c r="AL641" i="23" s="1"/>
  <c r="AM640" i="23"/>
  <c r="AN640" i="23" s="1"/>
  <c r="AQ640" i="23" s="1"/>
  <c r="V647" i="19"/>
  <c r="G648" i="19"/>
  <c r="S642" i="28"/>
  <c r="T642" i="28" s="1"/>
  <c r="U642" i="28" s="1"/>
  <c r="N642" i="28" s="1"/>
  <c r="AP639" i="23"/>
  <c r="R642" i="19"/>
  <c r="S642" i="19" s="1"/>
  <c r="T642" i="19" s="1"/>
  <c r="M642" i="19" s="1"/>
  <c r="W648" i="28"/>
  <c r="G649" i="28"/>
  <c r="K327" i="19"/>
  <c r="F326" i="19"/>
  <c r="J326" i="19" s="1"/>
  <c r="AO640" i="23" l="1"/>
  <c r="Y324" i="28"/>
  <c r="AA324" i="28"/>
  <c r="K325" i="28"/>
  <c r="L325" i="28" s="1"/>
  <c r="X324" i="28"/>
  <c r="AK642" i="23"/>
  <c r="AL642" i="23" s="1"/>
  <c r="AM641" i="23"/>
  <c r="AN641" i="23" s="1"/>
  <c r="AO641" i="23" s="1"/>
  <c r="R643" i="19"/>
  <c r="S643" i="19" s="1"/>
  <c r="T643" i="19" s="1"/>
  <c r="M643" i="19" s="1"/>
  <c r="AP640" i="23"/>
  <c r="S643" i="28"/>
  <c r="T643" i="28" s="1"/>
  <c r="U643" i="28" s="1"/>
  <c r="N643" i="28" s="1"/>
  <c r="G649" i="19"/>
  <c r="V648" i="19"/>
  <c r="W649" i="28"/>
  <c r="G650" i="28"/>
  <c r="N327" i="19"/>
  <c r="O327" i="19" s="1"/>
  <c r="P327" i="19" s="1"/>
  <c r="H327" i="19"/>
  <c r="E327" i="19" s="1"/>
  <c r="I327" i="19" s="1"/>
  <c r="O325" i="28" l="1"/>
  <c r="P325" i="28" s="1"/>
  <c r="Q325" i="28" s="1"/>
  <c r="H325" i="28"/>
  <c r="E325" i="28" s="1"/>
  <c r="I325" i="28" s="1"/>
  <c r="AK643" i="23"/>
  <c r="AL643" i="23" s="1"/>
  <c r="AM642" i="23"/>
  <c r="AN642" i="23" s="1"/>
  <c r="G650" i="19"/>
  <c r="V649" i="19"/>
  <c r="W650" i="28"/>
  <c r="G651" i="28"/>
  <c r="S644" i="28"/>
  <c r="T644" i="28" s="1"/>
  <c r="U644" i="28" s="1"/>
  <c r="N644" i="28" s="1"/>
  <c r="AP641" i="23"/>
  <c r="R644" i="19"/>
  <c r="S644" i="19" s="1"/>
  <c r="T644" i="19" s="1"/>
  <c r="M644" i="19" s="1"/>
  <c r="AQ641" i="23"/>
  <c r="K328" i="19"/>
  <c r="F327" i="19"/>
  <c r="J327" i="19" s="1"/>
  <c r="AQ642" i="23" l="1"/>
  <c r="AA325" i="28"/>
  <c r="X325" i="28"/>
  <c r="F325" i="28"/>
  <c r="J325" i="28" s="1"/>
  <c r="AB325" i="28" s="1"/>
  <c r="Y325" i="28"/>
  <c r="K326" i="28"/>
  <c r="L326" i="28" s="1"/>
  <c r="AM643" i="23"/>
  <c r="AN643" i="23" s="1"/>
  <c r="AQ643" i="23" s="1"/>
  <c r="AK644" i="23"/>
  <c r="AL644" i="23" s="1"/>
  <c r="V650" i="19"/>
  <c r="G651" i="19"/>
  <c r="G652" i="28"/>
  <c r="W651" i="28"/>
  <c r="AP642" i="23"/>
  <c r="R645" i="19"/>
  <c r="S645" i="19" s="1"/>
  <c r="T645" i="19" s="1"/>
  <c r="M645" i="19" s="1"/>
  <c r="S645" i="28"/>
  <c r="T645" i="28" s="1"/>
  <c r="U645" i="28" s="1"/>
  <c r="N645" i="28" s="1"/>
  <c r="AO642" i="23"/>
  <c r="N328" i="19"/>
  <c r="O328" i="19" s="1"/>
  <c r="P328" i="19" s="1"/>
  <c r="H328" i="19"/>
  <c r="E328" i="19" s="1"/>
  <c r="I328" i="19" s="1"/>
  <c r="AO643" i="23" l="1"/>
  <c r="O326" i="28"/>
  <c r="P326" i="28" s="1"/>
  <c r="Q326" i="28" s="1"/>
  <c r="H326" i="28"/>
  <c r="E326" i="28" s="1"/>
  <c r="I326" i="28" s="1"/>
  <c r="AK645" i="23"/>
  <c r="AL645" i="23" s="1"/>
  <c r="AM644" i="23"/>
  <c r="AN644" i="23" s="1"/>
  <c r="W652" i="28"/>
  <c r="G653" i="28"/>
  <c r="G652" i="19"/>
  <c r="V651" i="19"/>
  <c r="S646" i="28"/>
  <c r="T646" i="28" s="1"/>
  <c r="U646" i="28" s="1"/>
  <c r="N646" i="28" s="1"/>
  <c r="AP643" i="23"/>
  <c r="R646" i="19"/>
  <c r="S646" i="19" s="1"/>
  <c r="T646" i="19" s="1"/>
  <c r="M646" i="19" s="1"/>
  <c r="K329" i="19"/>
  <c r="F328" i="19"/>
  <c r="J328" i="19" s="1"/>
  <c r="Y326" i="28" l="1"/>
  <c r="K327" i="28"/>
  <c r="L327" i="28" s="1"/>
  <c r="AA326" i="28"/>
  <c r="X326" i="28"/>
  <c r="F326" i="28"/>
  <c r="J326" i="28" s="1"/>
  <c r="AB326" i="28" s="1"/>
  <c r="AK646" i="23"/>
  <c r="AL646" i="23" s="1"/>
  <c r="AM645" i="23"/>
  <c r="AN645" i="23" s="1"/>
  <c r="AP644" i="23"/>
  <c r="R647" i="19"/>
  <c r="S647" i="19" s="1"/>
  <c r="T647" i="19" s="1"/>
  <c r="M647" i="19" s="1"/>
  <c r="S647" i="28"/>
  <c r="T647" i="28" s="1"/>
  <c r="U647" i="28" s="1"/>
  <c r="N647" i="28" s="1"/>
  <c r="AO644" i="23"/>
  <c r="W653" i="28"/>
  <c r="G654" i="28"/>
  <c r="V652" i="19"/>
  <c r="G653" i="19"/>
  <c r="AQ644" i="23"/>
  <c r="N329" i="19"/>
  <c r="O329" i="19" s="1"/>
  <c r="P329" i="19" s="1"/>
  <c r="H329" i="19"/>
  <c r="E329" i="19" s="1"/>
  <c r="I329" i="19" s="1"/>
  <c r="AO645" i="23" l="1"/>
  <c r="AQ645" i="23"/>
  <c r="O327" i="28"/>
  <c r="P327" i="28" s="1"/>
  <c r="Q327" i="28" s="1"/>
  <c r="H327" i="28"/>
  <c r="E327" i="28" s="1"/>
  <c r="I327" i="28" s="1"/>
  <c r="AM646" i="23"/>
  <c r="AN646" i="23" s="1"/>
  <c r="AQ646" i="23" s="1"/>
  <c r="AK647" i="23"/>
  <c r="AL647" i="23" s="1"/>
  <c r="V653" i="19"/>
  <c r="G654" i="19"/>
  <c r="R648" i="19"/>
  <c r="S648" i="19" s="1"/>
  <c r="T648" i="19" s="1"/>
  <c r="M648" i="19" s="1"/>
  <c r="S648" i="28"/>
  <c r="T648" i="28" s="1"/>
  <c r="U648" i="28" s="1"/>
  <c r="N648" i="28" s="1"/>
  <c r="AP645" i="23"/>
  <c r="G655" i="28"/>
  <c r="W654" i="28"/>
  <c r="K330" i="19"/>
  <c r="F329" i="19"/>
  <c r="J329" i="19" s="1"/>
  <c r="AO646" i="23" l="1"/>
  <c r="AA327" i="28"/>
  <c r="X327" i="28"/>
  <c r="F327" i="28"/>
  <c r="J327" i="28" s="1"/>
  <c r="AB327" i="28" s="1"/>
  <c r="Y327" i="28"/>
  <c r="K328" i="28"/>
  <c r="L328" i="28" s="1"/>
  <c r="AM647" i="23"/>
  <c r="AN647" i="23" s="1"/>
  <c r="AK648" i="23"/>
  <c r="AL648" i="23" s="1"/>
  <c r="G656" i="28"/>
  <c r="W655" i="28"/>
  <c r="V654" i="19"/>
  <c r="G655" i="19"/>
  <c r="AP646" i="23"/>
  <c r="R649" i="19"/>
  <c r="S649" i="19" s="1"/>
  <c r="T649" i="19" s="1"/>
  <c r="M649" i="19" s="1"/>
  <c r="S649" i="28"/>
  <c r="T649" i="28" s="1"/>
  <c r="U649" i="28" s="1"/>
  <c r="N649" i="28" s="1"/>
  <c r="N330" i="19"/>
  <c r="O330" i="19" s="1"/>
  <c r="P330" i="19" s="1"/>
  <c r="H330" i="19"/>
  <c r="E330" i="19" s="1"/>
  <c r="I330" i="19" s="1"/>
  <c r="H328" i="28" l="1"/>
  <c r="E328" i="28" s="1"/>
  <c r="I328" i="28" s="1"/>
  <c r="O328" i="28"/>
  <c r="P328" i="28" s="1"/>
  <c r="Q328" i="28" s="1"/>
  <c r="AM648" i="23"/>
  <c r="AN648" i="23" s="1"/>
  <c r="AK649" i="23"/>
  <c r="AL649" i="23" s="1"/>
  <c r="AP647" i="23"/>
  <c r="R650" i="19"/>
  <c r="S650" i="19" s="1"/>
  <c r="T650" i="19" s="1"/>
  <c r="M650" i="19" s="1"/>
  <c r="S650" i="28"/>
  <c r="T650" i="28" s="1"/>
  <c r="U650" i="28" s="1"/>
  <c r="N650" i="28" s="1"/>
  <c r="V655" i="19"/>
  <c r="G656" i="19"/>
  <c r="AO647" i="23"/>
  <c r="G657" i="28"/>
  <c r="W656" i="28"/>
  <c r="AQ647" i="23"/>
  <c r="K331" i="19"/>
  <c r="F330" i="19"/>
  <c r="J330" i="19" s="1"/>
  <c r="AO648" i="23" l="1"/>
  <c r="AQ648" i="23"/>
  <c r="F328" i="28"/>
  <c r="J328" i="28" s="1"/>
  <c r="AB328" i="28" s="1"/>
  <c r="K329" i="28"/>
  <c r="L329" i="28" s="1"/>
  <c r="X328" i="28"/>
  <c r="Y328" i="28"/>
  <c r="AA328" i="28"/>
  <c r="AM649" i="23"/>
  <c r="AN649" i="23" s="1"/>
  <c r="AK650" i="23"/>
  <c r="AL650" i="23" s="1"/>
  <c r="R651" i="19"/>
  <c r="S651" i="19" s="1"/>
  <c r="T651" i="19" s="1"/>
  <c r="M651" i="19" s="1"/>
  <c r="S651" i="28"/>
  <c r="T651" i="28" s="1"/>
  <c r="U651" i="28" s="1"/>
  <c r="N651" i="28" s="1"/>
  <c r="AP648" i="23"/>
  <c r="G658" i="28"/>
  <c r="W657" i="28"/>
  <c r="G657" i="19"/>
  <c r="V656" i="19"/>
  <c r="N331" i="19"/>
  <c r="O331" i="19" s="1"/>
  <c r="P331" i="19" s="1"/>
  <c r="H331" i="19"/>
  <c r="E331" i="19" s="1"/>
  <c r="I331" i="19" s="1"/>
  <c r="AQ649" i="23" l="1"/>
  <c r="AO649" i="23"/>
  <c r="O329" i="28"/>
  <c r="P329" i="28" s="1"/>
  <c r="Q329" i="28" s="1"/>
  <c r="H329" i="28"/>
  <c r="E329" i="28" s="1"/>
  <c r="I329" i="28" s="1"/>
  <c r="AK651" i="23"/>
  <c r="AL651" i="23" s="1"/>
  <c r="AM650" i="23"/>
  <c r="AN650" i="23" s="1"/>
  <c r="AQ650" i="23" s="1"/>
  <c r="G659" i="28"/>
  <c r="W658" i="28"/>
  <c r="V657" i="19"/>
  <c r="G658" i="19"/>
  <c r="AP649" i="23"/>
  <c r="R652" i="19"/>
  <c r="S652" i="19" s="1"/>
  <c r="T652" i="19" s="1"/>
  <c r="M652" i="19" s="1"/>
  <c r="S652" i="28"/>
  <c r="T652" i="28" s="1"/>
  <c r="U652" i="28" s="1"/>
  <c r="N652" i="28" s="1"/>
  <c r="K332" i="19"/>
  <c r="F331" i="19"/>
  <c r="J331" i="19" s="1"/>
  <c r="AA329" i="28" l="1"/>
  <c r="X329" i="28"/>
  <c r="Y329" i="28"/>
  <c r="K330" i="28"/>
  <c r="L330" i="28" s="1"/>
  <c r="F329" i="28"/>
  <c r="J329" i="28" s="1"/>
  <c r="AB329" i="28" s="1"/>
  <c r="AK652" i="23"/>
  <c r="AL652" i="23" s="1"/>
  <c r="AM651" i="23"/>
  <c r="AN651" i="23" s="1"/>
  <c r="AP650" i="23"/>
  <c r="R653" i="19"/>
  <c r="S653" i="19" s="1"/>
  <c r="T653" i="19" s="1"/>
  <c r="M653" i="19" s="1"/>
  <c r="S653" i="28"/>
  <c r="T653" i="28" s="1"/>
  <c r="U653" i="28" s="1"/>
  <c r="N653" i="28" s="1"/>
  <c r="G659" i="19"/>
  <c r="V658" i="19"/>
  <c r="AO650" i="23"/>
  <c r="W659" i="28"/>
  <c r="G660" i="28"/>
  <c r="N332" i="19"/>
  <c r="O332" i="19" s="1"/>
  <c r="P332" i="19" s="1"/>
  <c r="H332" i="19"/>
  <c r="E332" i="19" s="1"/>
  <c r="I332" i="19" s="1"/>
  <c r="AO651" i="23" l="1"/>
  <c r="H330" i="28"/>
  <c r="E330" i="28" s="1"/>
  <c r="I330" i="28" s="1"/>
  <c r="O330" i="28"/>
  <c r="P330" i="28" s="1"/>
  <c r="Q330" i="28" s="1"/>
  <c r="AK653" i="23"/>
  <c r="AL653" i="23" s="1"/>
  <c r="AM652" i="23"/>
  <c r="AN652" i="23" s="1"/>
  <c r="W660" i="28"/>
  <c r="G661" i="28"/>
  <c r="G660" i="19"/>
  <c r="V659" i="19"/>
  <c r="R654" i="19"/>
  <c r="S654" i="19" s="1"/>
  <c r="T654" i="19" s="1"/>
  <c r="M654" i="19" s="1"/>
  <c r="S654" i="28"/>
  <c r="T654" i="28" s="1"/>
  <c r="U654" i="28" s="1"/>
  <c r="N654" i="28" s="1"/>
  <c r="AP651" i="23"/>
  <c r="AQ651" i="23"/>
  <c r="K333" i="19"/>
  <c r="F332" i="19"/>
  <c r="J332" i="19" s="1"/>
  <c r="AQ652" i="23" l="1"/>
  <c r="AA330" i="28"/>
  <c r="K331" i="28"/>
  <c r="L331" i="28" s="1"/>
  <c r="F330" i="28"/>
  <c r="J330" i="28" s="1"/>
  <c r="AB330" i="28" s="1"/>
  <c r="Y330" i="28"/>
  <c r="X330" i="28"/>
  <c r="AM653" i="23"/>
  <c r="AN653" i="23" s="1"/>
  <c r="AQ653" i="23" s="1"/>
  <c r="AK654" i="23"/>
  <c r="AL654" i="23" s="1"/>
  <c r="S655" i="28"/>
  <c r="T655" i="28" s="1"/>
  <c r="U655" i="28" s="1"/>
  <c r="N655" i="28" s="1"/>
  <c r="AP652" i="23"/>
  <c r="R655" i="19"/>
  <c r="S655" i="19" s="1"/>
  <c r="T655" i="19" s="1"/>
  <c r="M655" i="19" s="1"/>
  <c r="G661" i="19"/>
  <c r="V660" i="19"/>
  <c r="AO652" i="23"/>
  <c r="G662" i="28"/>
  <c r="W661" i="28"/>
  <c r="H333" i="19"/>
  <c r="E333" i="19" s="1"/>
  <c r="I333" i="19" s="1"/>
  <c r="N333" i="19"/>
  <c r="O333" i="19" s="1"/>
  <c r="P333" i="19" s="1"/>
  <c r="AO653" i="23" l="1"/>
  <c r="O331" i="28"/>
  <c r="P331" i="28" s="1"/>
  <c r="Q331" i="28" s="1"/>
  <c r="H331" i="28"/>
  <c r="E331" i="28" s="1"/>
  <c r="I331" i="28" s="1"/>
  <c r="F331" i="28" s="1"/>
  <c r="J331" i="28" s="1"/>
  <c r="AK655" i="23"/>
  <c r="AL655" i="23" s="1"/>
  <c r="AM654" i="23"/>
  <c r="AN654" i="23" s="1"/>
  <c r="AQ654" i="23" s="1"/>
  <c r="V661" i="19"/>
  <c r="G662" i="19"/>
  <c r="W662" i="28"/>
  <c r="G663" i="28"/>
  <c r="R656" i="19"/>
  <c r="S656" i="19" s="1"/>
  <c r="T656" i="19" s="1"/>
  <c r="M656" i="19" s="1"/>
  <c r="S656" i="28"/>
  <c r="T656" i="28" s="1"/>
  <c r="U656" i="28" s="1"/>
  <c r="N656" i="28" s="1"/>
  <c r="AP653" i="23"/>
  <c r="K334" i="19"/>
  <c r="F333" i="19"/>
  <c r="J333" i="19" s="1"/>
  <c r="K332" i="28" l="1"/>
  <c r="L332" i="28" s="1"/>
  <c r="X331" i="28"/>
  <c r="AA331" i="28"/>
  <c r="Y331" i="28"/>
  <c r="AB331" i="28"/>
  <c r="AM655" i="23"/>
  <c r="AN655" i="23" s="1"/>
  <c r="AK656" i="23"/>
  <c r="AL656" i="23" s="1"/>
  <c r="W663" i="28"/>
  <c r="G664" i="28"/>
  <c r="AP654" i="23"/>
  <c r="R657" i="19"/>
  <c r="S657" i="19" s="1"/>
  <c r="T657" i="19" s="1"/>
  <c r="M657" i="19" s="1"/>
  <c r="S657" i="28"/>
  <c r="T657" i="28" s="1"/>
  <c r="U657" i="28" s="1"/>
  <c r="N657" i="28" s="1"/>
  <c r="G663" i="19"/>
  <c r="V662" i="19"/>
  <c r="AO654" i="23"/>
  <c r="N334" i="19"/>
  <c r="O334" i="19" s="1"/>
  <c r="P334" i="19" s="1"/>
  <c r="H334" i="19"/>
  <c r="E334" i="19" s="1"/>
  <c r="I334" i="19" s="1"/>
  <c r="AO655" i="23" l="1"/>
  <c r="H332" i="28"/>
  <c r="E332" i="28" s="1"/>
  <c r="I332" i="28" s="1"/>
  <c r="O332" i="28"/>
  <c r="P332" i="28" s="1"/>
  <c r="Q332" i="28" s="1"/>
  <c r="AM656" i="23"/>
  <c r="AN656" i="23" s="1"/>
  <c r="AO656" i="23" s="1"/>
  <c r="AK657" i="23"/>
  <c r="AL657" i="23" s="1"/>
  <c r="S658" i="28"/>
  <c r="T658" i="28" s="1"/>
  <c r="U658" i="28" s="1"/>
  <c r="N658" i="28" s="1"/>
  <c r="AP655" i="23"/>
  <c r="R658" i="19"/>
  <c r="S658" i="19" s="1"/>
  <c r="T658" i="19" s="1"/>
  <c r="M658" i="19" s="1"/>
  <c r="V663" i="19"/>
  <c r="G664" i="19"/>
  <c r="G665" i="28"/>
  <c r="W664" i="28"/>
  <c r="AQ655" i="23"/>
  <c r="K335" i="19"/>
  <c r="F334" i="19"/>
  <c r="J334" i="19" s="1"/>
  <c r="AQ656" i="23" l="1"/>
  <c r="X332" i="28"/>
  <c r="AA332" i="28"/>
  <c r="K333" i="28"/>
  <c r="L333" i="28" s="1"/>
  <c r="Y332" i="28"/>
  <c r="F332" i="28"/>
  <c r="J332" i="28" s="1"/>
  <c r="AB332" i="28" s="1"/>
  <c r="AM657" i="23"/>
  <c r="AN657" i="23" s="1"/>
  <c r="AO657" i="23" s="1"/>
  <c r="AK658" i="23"/>
  <c r="AL658" i="23" s="1"/>
  <c r="V664" i="19"/>
  <c r="G665" i="19"/>
  <c r="R659" i="19"/>
  <c r="S659" i="19" s="1"/>
  <c r="T659" i="19" s="1"/>
  <c r="M659" i="19" s="1"/>
  <c r="S659" i="28"/>
  <c r="T659" i="28" s="1"/>
  <c r="U659" i="28" s="1"/>
  <c r="N659" i="28" s="1"/>
  <c r="AP656" i="23"/>
  <c r="G666" i="28"/>
  <c r="W665" i="28"/>
  <c r="N335" i="19"/>
  <c r="O335" i="19" s="1"/>
  <c r="P335" i="19" s="1"/>
  <c r="H335" i="19"/>
  <c r="E335" i="19" s="1"/>
  <c r="I335" i="19" s="1"/>
  <c r="AQ657" i="23" l="1"/>
  <c r="O333" i="28"/>
  <c r="P333" i="28" s="1"/>
  <c r="Q333" i="28" s="1"/>
  <c r="H333" i="28"/>
  <c r="E333" i="28" s="1"/>
  <c r="I333" i="28" s="1"/>
  <c r="AK659" i="23"/>
  <c r="AL659" i="23" s="1"/>
  <c r="AM658" i="23"/>
  <c r="AN658" i="23" s="1"/>
  <c r="AO658" i="23" s="1"/>
  <c r="V665" i="19"/>
  <c r="G666" i="19"/>
  <c r="W666" i="28"/>
  <c r="G667" i="28"/>
  <c r="AP657" i="23"/>
  <c r="R660" i="19"/>
  <c r="S660" i="19" s="1"/>
  <c r="T660" i="19" s="1"/>
  <c r="M660" i="19" s="1"/>
  <c r="S660" i="28"/>
  <c r="T660" i="28" s="1"/>
  <c r="U660" i="28" s="1"/>
  <c r="N660" i="28" s="1"/>
  <c r="K336" i="19"/>
  <c r="F335" i="19"/>
  <c r="J335" i="19" s="1"/>
  <c r="AQ658" i="23" l="1"/>
  <c r="K334" i="28"/>
  <c r="L334" i="28" s="1"/>
  <c r="X333" i="28"/>
  <c r="AA333" i="28"/>
  <c r="Y333" i="28"/>
  <c r="F333" i="28"/>
  <c r="J333" i="28" s="1"/>
  <c r="AB333" i="28" s="1"/>
  <c r="AM659" i="23"/>
  <c r="AN659" i="23" s="1"/>
  <c r="AK660" i="23"/>
  <c r="AL660" i="23" s="1"/>
  <c r="AP658" i="23"/>
  <c r="R661" i="19"/>
  <c r="S661" i="19" s="1"/>
  <c r="T661" i="19" s="1"/>
  <c r="M661" i="19" s="1"/>
  <c r="S661" i="28"/>
  <c r="T661" i="28" s="1"/>
  <c r="U661" i="28" s="1"/>
  <c r="N661" i="28" s="1"/>
  <c r="G667" i="19"/>
  <c r="V666" i="19"/>
  <c r="G668" i="28"/>
  <c r="W667" i="28"/>
  <c r="H336" i="19"/>
  <c r="E336" i="19" s="1"/>
  <c r="I336" i="19" s="1"/>
  <c r="N336" i="19"/>
  <c r="O336" i="19" s="1"/>
  <c r="P336" i="19" s="1"/>
  <c r="O334" i="28" l="1"/>
  <c r="P334" i="28" s="1"/>
  <c r="Q334" i="28" s="1"/>
  <c r="H334" i="28"/>
  <c r="E334" i="28" s="1"/>
  <c r="I334" i="28" s="1"/>
  <c r="AM660" i="23"/>
  <c r="AN660" i="23" s="1"/>
  <c r="AK661" i="23"/>
  <c r="AL661" i="23" s="1"/>
  <c r="R662" i="19"/>
  <c r="S662" i="19" s="1"/>
  <c r="T662" i="19" s="1"/>
  <c r="M662" i="19" s="1"/>
  <c r="S662" i="28"/>
  <c r="T662" i="28" s="1"/>
  <c r="U662" i="28" s="1"/>
  <c r="N662" i="28" s="1"/>
  <c r="AP659" i="23"/>
  <c r="AQ659" i="23"/>
  <c r="G668" i="19"/>
  <c r="V667" i="19"/>
  <c r="G669" i="28"/>
  <c r="W668" i="28"/>
  <c r="AO659" i="23"/>
  <c r="K337" i="19"/>
  <c r="F336" i="19"/>
  <c r="J336" i="19" s="1"/>
  <c r="AO660" i="23" l="1"/>
  <c r="K335" i="28"/>
  <c r="L335" i="28" s="1"/>
  <c r="Y334" i="28"/>
  <c r="AA334" i="28"/>
  <c r="F334" i="28"/>
  <c r="J334" i="28" s="1"/>
  <c r="AB334" i="28" s="1"/>
  <c r="X334" i="28"/>
  <c r="AM661" i="23"/>
  <c r="AN661" i="23" s="1"/>
  <c r="AO661" i="23" s="1"/>
  <c r="AK662" i="23"/>
  <c r="AL662" i="23" s="1"/>
  <c r="G670" i="28"/>
  <c r="W669" i="28"/>
  <c r="AQ660" i="23"/>
  <c r="V668" i="19"/>
  <c r="G669" i="19"/>
  <c r="AP660" i="23"/>
  <c r="R663" i="19"/>
  <c r="S663" i="19" s="1"/>
  <c r="T663" i="19" s="1"/>
  <c r="M663" i="19" s="1"/>
  <c r="S663" i="28"/>
  <c r="T663" i="28" s="1"/>
  <c r="U663" i="28" s="1"/>
  <c r="N663" i="28" s="1"/>
  <c r="H337" i="19"/>
  <c r="E337" i="19" s="1"/>
  <c r="I337" i="19" s="1"/>
  <c r="N337" i="19"/>
  <c r="O337" i="19" s="1"/>
  <c r="P337" i="19" s="1"/>
  <c r="H335" i="28" l="1"/>
  <c r="E335" i="28" s="1"/>
  <c r="I335" i="28" s="1"/>
  <c r="O335" i="28"/>
  <c r="P335" i="28" s="1"/>
  <c r="Q335" i="28" s="1"/>
  <c r="AK663" i="23"/>
  <c r="AL663" i="23" s="1"/>
  <c r="AM662" i="23"/>
  <c r="AN662" i="23" s="1"/>
  <c r="AQ661" i="23"/>
  <c r="V669" i="19"/>
  <c r="G670" i="19"/>
  <c r="AP661" i="23"/>
  <c r="R664" i="19"/>
  <c r="S664" i="19" s="1"/>
  <c r="T664" i="19" s="1"/>
  <c r="M664" i="19" s="1"/>
  <c r="S664" i="28"/>
  <c r="T664" i="28" s="1"/>
  <c r="U664" i="28" s="1"/>
  <c r="N664" i="28" s="1"/>
  <c r="W670" i="28"/>
  <c r="G671" i="28"/>
  <c r="K338" i="19"/>
  <c r="F337" i="19"/>
  <c r="J337" i="19" s="1"/>
  <c r="F335" i="28" l="1"/>
  <c r="J335" i="28" s="1"/>
  <c r="AB335" i="28" s="1"/>
  <c r="X335" i="28"/>
  <c r="Y335" i="28"/>
  <c r="AA335" i="28"/>
  <c r="K336" i="28"/>
  <c r="L336" i="28" s="1"/>
  <c r="AK664" i="23"/>
  <c r="AL664" i="23" s="1"/>
  <c r="AM663" i="23"/>
  <c r="AN663" i="23" s="1"/>
  <c r="AP662" i="23"/>
  <c r="R665" i="19"/>
  <c r="S665" i="19" s="1"/>
  <c r="T665" i="19" s="1"/>
  <c r="M665" i="19" s="1"/>
  <c r="S665" i="28"/>
  <c r="T665" i="28" s="1"/>
  <c r="U665" i="28" s="1"/>
  <c r="N665" i="28" s="1"/>
  <c r="V670" i="19"/>
  <c r="G671" i="19"/>
  <c r="G672" i="28"/>
  <c r="W671" i="28"/>
  <c r="AQ662" i="23"/>
  <c r="AO662" i="23"/>
  <c r="H338" i="19"/>
  <c r="E338" i="19" s="1"/>
  <c r="I338" i="19" s="1"/>
  <c r="N338" i="19"/>
  <c r="O338" i="19" s="1"/>
  <c r="P338" i="19" s="1"/>
  <c r="H336" i="28" l="1"/>
  <c r="E336" i="28" s="1"/>
  <c r="I336" i="28" s="1"/>
  <c r="O336" i="28"/>
  <c r="P336" i="28" s="1"/>
  <c r="Q336" i="28" s="1"/>
  <c r="AK665" i="23"/>
  <c r="AL665" i="23" s="1"/>
  <c r="AM664" i="23"/>
  <c r="AN664" i="23" s="1"/>
  <c r="S666" i="28"/>
  <c r="T666" i="28" s="1"/>
  <c r="U666" i="28" s="1"/>
  <c r="N666" i="28" s="1"/>
  <c r="AP663" i="23"/>
  <c r="R666" i="19"/>
  <c r="S666" i="19" s="1"/>
  <c r="T666" i="19" s="1"/>
  <c r="M666" i="19" s="1"/>
  <c r="G673" i="28"/>
  <c r="W672" i="28"/>
  <c r="AO663" i="23"/>
  <c r="G672" i="19"/>
  <c r="V671" i="19"/>
  <c r="AQ663" i="23"/>
  <c r="K339" i="19"/>
  <c r="F338" i="19"/>
  <c r="J338" i="19" s="1"/>
  <c r="AO664" i="23" l="1"/>
  <c r="AQ664" i="23"/>
  <c r="K337" i="28"/>
  <c r="L337" i="28" s="1"/>
  <c r="Y336" i="28"/>
  <c r="AA336" i="28"/>
  <c r="X336" i="28"/>
  <c r="F336" i="28"/>
  <c r="J336" i="28" s="1"/>
  <c r="AB336" i="28" s="1"/>
  <c r="AM665" i="23"/>
  <c r="AN665" i="23" s="1"/>
  <c r="AO665" i="23" s="1"/>
  <c r="AK666" i="23"/>
  <c r="AL666" i="23" s="1"/>
  <c r="W673" i="28"/>
  <c r="G674" i="28"/>
  <c r="AP664" i="23"/>
  <c r="R667" i="19"/>
  <c r="S667" i="19" s="1"/>
  <c r="T667" i="19" s="1"/>
  <c r="M667" i="19" s="1"/>
  <c r="S667" i="28"/>
  <c r="T667" i="28" s="1"/>
  <c r="U667" i="28" s="1"/>
  <c r="N667" i="28" s="1"/>
  <c r="V672" i="19"/>
  <c r="G673" i="19"/>
  <c r="H339" i="19"/>
  <c r="E339" i="19" s="1"/>
  <c r="I339" i="19" s="1"/>
  <c r="N339" i="19"/>
  <c r="O339" i="19" s="1"/>
  <c r="P339" i="19" s="1"/>
  <c r="AQ665" i="23" l="1"/>
  <c r="O337" i="28"/>
  <c r="P337" i="28" s="1"/>
  <c r="Q337" i="28" s="1"/>
  <c r="H337" i="28"/>
  <c r="E337" i="28" s="1"/>
  <c r="I337" i="28" s="1"/>
  <c r="AK667" i="23"/>
  <c r="AL667" i="23" s="1"/>
  <c r="AM666" i="23"/>
  <c r="AN666" i="23" s="1"/>
  <c r="AO666" i="23" s="1"/>
  <c r="G674" i="19"/>
  <c r="V673" i="19"/>
  <c r="G675" i="28"/>
  <c r="W674" i="28"/>
  <c r="AP665" i="23"/>
  <c r="R668" i="19"/>
  <c r="S668" i="19" s="1"/>
  <c r="T668" i="19" s="1"/>
  <c r="M668" i="19" s="1"/>
  <c r="S668" i="28"/>
  <c r="T668" i="28" s="1"/>
  <c r="U668" i="28" s="1"/>
  <c r="N668" i="28" s="1"/>
  <c r="K340" i="19"/>
  <c r="F339" i="19"/>
  <c r="J339" i="19" s="1"/>
  <c r="AQ666" i="23" l="1"/>
  <c r="X337" i="28"/>
  <c r="Y337" i="28"/>
  <c r="AA337" i="28"/>
  <c r="K338" i="28"/>
  <c r="L338" i="28" s="1"/>
  <c r="F337" i="28"/>
  <c r="J337" i="28" s="1"/>
  <c r="AB337" i="28" s="1"/>
  <c r="AM667" i="23"/>
  <c r="AN667" i="23" s="1"/>
  <c r="AK668" i="23"/>
  <c r="AL668" i="23" s="1"/>
  <c r="AP666" i="23"/>
  <c r="R669" i="19"/>
  <c r="S669" i="19" s="1"/>
  <c r="T669" i="19" s="1"/>
  <c r="M669" i="19" s="1"/>
  <c r="S669" i="28"/>
  <c r="T669" i="28" s="1"/>
  <c r="U669" i="28" s="1"/>
  <c r="N669" i="28" s="1"/>
  <c r="G676" i="28"/>
  <c r="W675" i="28"/>
  <c r="V674" i="19"/>
  <c r="G675" i="19"/>
  <c r="H340" i="19"/>
  <c r="E340" i="19" s="1"/>
  <c r="I340" i="19" s="1"/>
  <c r="N340" i="19"/>
  <c r="O340" i="19" s="1"/>
  <c r="P340" i="19" s="1"/>
  <c r="H338" i="28" l="1"/>
  <c r="E338" i="28" s="1"/>
  <c r="I338" i="28" s="1"/>
  <c r="O338" i="28"/>
  <c r="P338" i="28" s="1"/>
  <c r="Q338" i="28" s="1"/>
  <c r="AK669" i="23"/>
  <c r="AL669" i="23" s="1"/>
  <c r="AM668" i="23"/>
  <c r="AN668" i="23" s="1"/>
  <c r="AP667" i="23"/>
  <c r="R670" i="19"/>
  <c r="S670" i="19" s="1"/>
  <c r="T670" i="19" s="1"/>
  <c r="M670" i="19" s="1"/>
  <c r="S670" i="28"/>
  <c r="T670" i="28" s="1"/>
  <c r="U670" i="28" s="1"/>
  <c r="N670" i="28" s="1"/>
  <c r="W676" i="28"/>
  <c r="G677" i="28"/>
  <c r="V675" i="19"/>
  <c r="G676" i="19"/>
  <c r="AQ667" i="23"/>
  <c r="AO667" i="23"/>
  <c r="K341" i="19"/>
  <c r="F340" i="19"/>
  <c r="J340" i="19" s="1"/>
  <c r="AQ668" i="23" l="1"/>
  <c r="AO668" i="23"/>
  <c r="F338" i="28"/>
  <c r="J338" i="28" s="1"/>
  <c r="AB338" i="28" s="1"/>
  <c r="K339" i="28"/>
  <c r="L339" i="28" s="1"/>
  <c r="Y338" i="28"/>
  <c r="X338" i="28"/>
  <c r="AA338" i="28"/>
  <c r="AK670" i="23"/>
  <c r="AL670" i="23" s="1"/>
  <c r="AM669" i="23"/>
  <c r="AN669" i="23" s="1"/>
  <c r="V676" i="19"/>
  <c r="G677" i="19"/>
  <c r="W677" i="28"/>
  <c r="G678" i="28"/>
  <c r="AP668" i="23"/>
  <c r="R671" i="19"/>
  <c r="S671" i="19" s="1"/>
  <c r="T671" i="19" s="1"/>
  <c r="M671" i="19" s="1"/>
  <c r="S671" i="28"/>
  <c r="T671" i="28" s="1"/>
  <c r="U671" i="28" s="1"/>
  <c r="N671" i="28" s="1"/>
  <c r="H341" i="19"/>
  <c r="E341" i="19" s="1"/>
  <c r="I341" i="19" s="1"/>
  <c r="N341" i="19"/>
  <c r="O341" i="19" s="1"/>
  <c r="P341" i="19" s="1"/>
  <c r="H339" i="28" l="1"/>
  <c r="E339" i="28" s="1"/>
  <c r="I339" i="28" s="1"/>
  <c r="O339" i="28"/>
  <c r="P339" i="28" s="1"/>
  <c r="Q339" i="28" s="1"/>
  <c r="AM670" i="23"/>
  <c r="AN670" i="23" s="1"/>
  <c r="AK671" i="23"/>
  <c r="AL671" i="23" s="1"/>
  <c r="R672" i="19"/>
  <c r="S672" i="19" s="1"/>
  <c r="T672" i="19" s="1"/>
  <c r="M672" i="19" s="1"/>
  <c r="S672" i="28"/>
  <c r="T672" i="28" s="1"/>
  <c r="U672" i="28" s="1"/>
  <c r="N672" i="28" s="1"/>
  <c r="AP669" i="23"/>
  <c r="G678" i="19"/>
  <c r="V677" i="19"/>
  <c r="AO669" i="23"/>
  <c r="W678" i="28"/>
  <c r="G679" i="28"/>
  <c r="AQ669" i="23"/>
  <c r="K342" i="19"/>
  <c r="F341" i="19"/>
  <c r="J341" i="19" s="1"/>
  <c r="AO670" i="23" l="1"/>
  <c r="K340" i="28"/>
  <c r="L340" i="28" s="1"/>
  <c r="X339" i="28"/>
  <c r="Y339" i="28"/>
  <c r="F339" i="28"/>
  <c r="J339" i="28" s="1"/>
  <c r="AB339" i="28" s="1"/>
  <c r="AA339" i="28"/>
  <c r="AK672" i="23"/>
  <c r="AL672" i="23" s="1"/>
  <c r="AM671" i="23"/>
  <c r="AN671" i="23" s="1"/>
  <c r="AQ670" i="23"/>
  <c r="W679" i="28"/>
  <c r="G680" i="28"/>
  <c r="V678" i="19"/>
  <c r="G679" i="19"/>
  <c r="AP670" i="23"/>
  <c r="R673" i="19"/>
  <c r="S673" i="19" s="1"/>
  <c r="T673" i="19" s="1"/>
  <c r="M673" i="19" s="1"/>
  <c r="S673" i="28"/>
  <c r="T673" i="28" s="1"/>
  <c r="U673" i="28" s="1"/>
  <c r="N673" i="28" s="1"/>
  <c r="H342" i="19"/>
  <c r="E342" i="19" s="1"/>
  <c r="I342" i="19" s="1"/>
  <c r="N342" i="19"/>
  <c r="O342" i="19" s="1"/>
  <c r="P342" i="19" s="1"/>
  <c r="O340" i="28" l="1"/>
  <c r="P340" i="28" s="1"/>
  <c r="Q340" i="28" s="1"/>
  <c r="H340" i="28"/>
  <c r="E340" i="28" s="1"/>
  <c r="I340" i="28" s="1"/>
  <c r="AK673" i="23"/>
  <c r="AL673" i="23" s="1"/>
  <c r="AM672" i="23"/>
  <c r="AN672" i="23" s="1"/>
  <c r="AP671" i="23"/>
  <c r="R674" i="19"/>
  <c r="S674" i="19" s="1"/>
  <c r="T674" i="19" s="1"/>
  <c r="M674" i="19" s="1"/>
  <c r="S674" i="28"/>
  <c r="T674" i="28" s="1"/>
  <c r="U674" i="28" s="1"/>
  <c r="N674" i="28" s="1"/>
  <c r="G681" i="28"/>
  <c r="W680" i="28"/>
  <c r="G680" i="19"/>
  <c r="V679" i="19"/>
  <c r="AQ671" i="23"/>
  <c r="AO671" i="23"/>
  <c r="K343" i="19"/>
  <c r="F342" i="19"/>
  <c r="J342" i="19" s="1"/>
  <c r="AQ672" i="23" l="1"/>
  <c r="AA340" i="28"/>
  <c r="K341" i="28"/>
  <c r="L341" i="28" s="1"/>
  <c r="Y340" i="28"/>
  <c r="X340" i="28"/>
  <c r="F340" i="28"/>
  <c r="J340" i="28" s="1"/>
  <c r="AB340" i="28" s="1"/>
  <c r="AM673" i="23"/>
  <c r="AN673" i="23" s="1"/>
  <c r="AQ673" i="23" s="1"/>
  <c r="AK674" i="23"/>
  <c r="AL674" i="23" s="1"/>
  <c r="AP672" i="23"/>
  <c r="R675" i="19"/>
  <c r="S675" i="19" s="1"/>
  <c r="T675" i="19" s="1"/>
  <c r="M675" i="19" s="1"/>
  <c r="S675" i="28"/>
  <c r="T675" i="28" s="1"/>
  <c r="U675" i="28" s="1"/>
  <c r="N675" i="28" s="1"/>
  <c r="V680" i="19"/>
  <c r="G681" i="19"/>
  <c r="AO672" i="23"/>
  <c r="W681" i="28"/>
  <c r="G682" i="28"/>
  <c r="H343" i="19"/>
  <c r="E343" i="19" s="1"/>
  <c r="I343" i="19" s="1"/>
  <c r="N343" i="19"/>
  <c r="O343" i="19" s="1"/>
  <c r="P343" i="19" s="1"/>
  <c r="AO673" i="23" l="1"/>
  <c r="O341" i="28"/>
  <c r="P341" i="28" s="1"/>
  <c r="Q341" i="28" s="1"/>
  <c r="H341" i="28"/>
  <c r="E341" i="28" s="1"/>
  <c r="I341" i="28" s="1"/>
  <c r="AM674" i="23"/>
  <c r="AN674" i="23" s="1"/>
  <c r="AQ674" i="23" s="1"/>
  <c r="AK675" i="23"/>
  <c r="AL675" i="23" s="1"/>
  <c r="W682" i="28"/>
  <c r="G683" i="28"/>
  <c r="G682" i="19"/>
  <c r="V681" i="19"/>
  <c r="R676" i="19"/>
  <c r="S676" i="19" s="1"/>
  <c r="T676" i="19" s="1"/>
  <c r="M676" i="19" s="1"/>
  <c r="S676" i="28"/>
  <c r="T676" i="28" s="1"/>
  <c r="U676" i="28" s="1"/>
  <c r="N676" i="28" s="1"/>
  <c r="AP673" i="23"/>
  <c r="K344" i="19"/>
  <c r="F343" i="19"/>
  <c r="J343" i="19" s="1"/>
  <c r="AO674" i="23" l="1"/>
  <c r="X341" i="28"/>
  <c r="K342" i="28"/>
  <c r="L342" i="28" s="1"/>
  <c r="AA341" i="28"/>
  <c r="F341" i="28"/>
  <c r="J341" i="28" s="1"/>
  <c r="AB341" i="28" s="1"/>
  <c r="Y341" i="28"/>
  <c r="AK676" i="23"/>
  <c r="AL676" i="23" s="1"/>
  <c r="AM675" i="23"/>
  <c r="AN675" i="23" s="1"/>
  <c r="AQ675" i="23" s="1"/>
  <c r="V682" i="19"/>
  <c r="G683" i="19"/>
  <c r="W683" i="28"/>
  <c r="G684" i="28"/>
  <c r="R677" i="19"/>
  <c r="S677" i="19" s="1"/>
  <c r="T677" i="19" s="1"/>
  <c r="M677" i="19" s="1"/>
  <c r="S677" i="28"/>
  <c r="T677" i="28" s="1"/>
  <c r="U677" i="28" s="1"/>
  <c r="N677" i="28" s="1"/>
  <c r="AP674" i="23"/>
  <c r="H344" i="19"/>
  <c r="E344" i="19" s="1"/>
  <c r="I344" i="19" s="1"/>
  <c r="N344" i="19"/>
  <c r="O344" i="19" s="1"/>
  <c r="P344" i="19" s="1"/>
  <c r="O342" i="28" l="1"/>
  <c r="P342" i="28" s="1"/>
  <c r="Q342" i="28" s="1"/>
  <c r="H342" i="28"/>
  <c r="E342" i="28" s="1"/>
  <c r="I342" i="28" s="1"/>
  <c r="AM676" i="23"/>
  <c r="AN676" i="23" s="1"/>
  <c r="AK677" i="23"/>
  <c r="AL677" i="23" s="1"/>
  <c r="G685" i="28"/>
  <c r="W684" i="28"/>
  <c r="V683" i="19"/>
  <c r="G684" i="19"/>
  <c r="R678" i="19"/>
  <c r="S678" i="19" s="1"/>
  <c r="T678" i="19" s="1"/>
  <c r="M678" i="19" s="1"/>
  <c r="S678" i="28"/>
  <c r="T678" i="28" s="1"/>
  <c r="U678" i="28" s="1"/>
  <c r="N678" i="28" s="1"/>
  <c r="AP675" i="23"/>
  <c r="AO675" i="23"/>
  <c r="K345" i="19"/>
  <c r="F344" i="19"/>
  <c r="J344" i="19" s="1"/>
  <c r="AA342" i="28" l="1"/>
  <c r="X342" i="28"/>
  <c r="Y342" i="28"/>
  <c r="K343" i="28"/>
  <c r="L343" i="28" s="1"/>
  <c r="F342" i="28"/>
  <c r="J342" i="28" s="1"/>
  <c r="AB342" i="28" s="1"/>
  <c r="AM677" i="23"/>
  <c r="AN677" i="23" s="1"/>
  <c r="AK678" i="23"/>
  <c r="AL678" i="23" s="1"/>
  <c r="AP676" i="23"/>
  <c r="R679" i="19"/>
  <c r="S679" i="19" s="1"/>
  <c r="T679" i="19" s="1"/>
  <c r="M679" i="19" s="1"/>
  <c r="S679" i="28"/>
  <c r="T679" i="28" s="1"/>
  <c r="U679" i="28" s="1"/>
  <c r="N679" i="28" s="1"/>
  <c r="AO676" i="23"/>
  <c r="G686" i="28"/>
  <c r="W685" i="28"/>
  <c r="AQ676" i="23"/>
  <c r="G685" i="19"/>
  <c r="V684" i="19"/>
  <c r="H345" i="19"/>
  <c r="E345" i="19" s="1"/>
  <c r="I345" i="19" s="1"/>
  <c r="N345" i="19"/>
  <c r="O345" i="19" s="1"/>
  <c r="P345" i="19" s="1"/>
  <c r="AQ677" i="23" l="1"/>
  <c r="AO677" i="23"/>
  <c r="O343" i="28"/>
  <c r="P343" i="28" s="1"/>
  <c r="Q343" i="28" s="1"/>
  <c r="H343" i="28"/>
  <c r="E343" i="28" s="1"/>
  <c r="I343" i="28" s="1"/>
  <c r="AM678" i="23"/>
  <c r="AN678" i="23" s="1"/>
  <c r="AK679" i="23"/>
  <c r="AL679" i="23" s="1"/>
  <c r="AP677" i="23"/>
  <c r="R680" i="19"/>
  <c r="S680" i="19" s="1"/>
  <c r="T680" i="19" s="1"/>
  <c r="M680" i="19" s="1"/>
  <c r="S680" i="28"/>
  <c r="T680" i="28" s="1"/>
  <c r="U680" i="28" s="1"/>
  <c r="N680" i="28" s="1"/>
  <c r="G687" i="28"/>
  <c r="W686" i="28"/>
  <c r="G686" i="19"/>
  <c r="V685" i="19"/>
  <c r="K346" i="19"/>
  <c r="F345" i="19"/>
  <c r="J345" i="19" s="1"/>
  <c r="AO678" i="23" l="1"/>
  <c r="X343" i="28"/>
  <c r="F343" i="28"/>
  <c r="J343" i="28" s="1"/>
  <c r="AB343" i="28" s="1"/>
  <c r="AA343" i="28"/>
  <c r="Y343" i="28"/>
  <c r="K344" i="28"/>
  <c r="L344" i="28" s="1"/>
  <c r="AM679" i="23"/>
  <c r="AN679" i="23" s="1"/>
  <c r="AK680" i="23"/>
  <c r="AL680" i="23" s="1"/>
  <c r="G687" i="19"/>
  <c r="V686" i="19"/>
  <c r="S681" i="28"/>
  <c r="T681" i="28" s="1"/>
  <c r="U681" i="28" s="1"/>
  <c r="N681" i="28" s="1"/>
  <c r="AP678" i="23"/>
  <c r="R681" i="19"/>
  <c r="S681" i="19" s="1"/>
  <c r="T681" i="19" s="1"/>
  <c r="M681" i="19" s="1"/>
  <c r="G688" i="28"/>
  <c r="W687" i="28"/>
  <c r="AQ678" i="23"/>
  <c r="H346" i="19"/>
  <c r="E346" i="19" s="1"/>
  <c r="I346" i="19" s="1"/>
  <c r="N346" i="19"/>
  <c r="O346" i="19" s="1"/>
  <c r="P346" i="19" s="1"/>
  <c r="AQ679" i="23" l="1"/>
  <c r="O344" i="28"/>
  <c r="P344" i="28" s="1"/>
  <c r="Q344" i="28" s="1"/>
  <c r="H344" i="28"/>
  <c r="E344" i="28" s="1"/>
  <c r="I344" i="28" s="1"/>
  <c r="AK681" i="23"/>
  <c r="AL681" i="23" s="1"/>
  <c r="AM680" i="23"/>
  <c r="AN680" i="23" s="1"/>
  <c r="AP679" i="23"/>
  <c r="R682" i="19"/>
  <c r="S682" i="19" s="1"/>
  <c r="T682" i="19" s="1"/>
  <c r="M682" i="19" s="1"/>
  <c r="S682" i="28"/>
  <c r="T682" i="28" s="1"/>
  <c r="U682" i="28" s="1"/>
  <c r="N682" i="28" s="1"/>
  <c r="W688" i="28"/>
  <c r="G689" i="28"/>
  <c r="AO679" i="23"/>
  <c r="V687" i="19"/>
  <c r="G688" i="19"/>
  <c r="K347" i="19"/>
  <c r="F346" i="19"/>
  <c r="J346" i="19" s="1"/>
  <c r="AO680" i="23" l="1"/>
  <c r="AA344" i="28"/>
  <c r="Y344" i="28"/>
  <c r="F344" i="28"/>
  <c r="J344" i="28" s="1"/>
  <c r="AB344" i="28" s="1"/>
  <c r="K345" i="28"/>
  <c r="L345" i="28" s="1"/>
  <c r="X344" i="28"/>
  <c r="AM681" i="23"/>
  <c r="AN681" i="23" s="1"/>
  <c r="AO681" i="23" s="1"/>
  <c r="AK682" i="23"/>
  <c r="AL682" i="23" s="1"/>
  <c r="V688" i="19"/>
  <c r="G689" i="19"/>
  <c r="W689" i="28"/>
  <c r="G690" i="28"/>
  <c r="AP680" i="23"/>
  <c r="R683" i="19"/>
  <c r="S683" i="19" s="1"/>
  <c r="T683" i="19" s="1"/>
  <c r="M683" i="19" s="1"/>
  <c r="S683" i="28"/>
  <c r="T683" i="28" s="1"/>
  <c r="U683" i="28" s="1"/>
  <c r="N683" i="28" s="1"/>
  <c r="AQ680" i="23"/>
  <c r="N347" i="19"/>
  <c r="O347" i="19" s="1"/>
  <c r="P347" i="19" s="1"/>
  <c r="H347" i="19"/>
  <c r="E347" i="19" s="1"/>
  <c r="I347" i="19" s="1"/>
  <c r="AQ681" i="23" l="1"/>
  <c r="O345" i="28"/>
  <c r="P345" i="28" s="1"/>
  <c r="Q345" i="28" s="1"/>
  <c r="H345" i="28"/>
  <c r="E345" i="28" s="1"/>
  <c r="I345" i="28" s="1"/>
  <c r="AK683" i="23"/>
  <c r="AL683" i="23" s="1"/>
  <c r="AM682" i="23"/>
  <c r="AN682" i="23" s="1"/>
  <c r="AP681" i="23"/>
  <c r="R684" i="19"/>
  <c r="S684" i="19" s="1"/>
  <c r="T684" i="19" s="1"/>
  <c r="M684" i="19" s="1"/>
  <c r="S684" i="28"/>
  <c r="T684" i="28" s="1"/>
  <c r="U684" i="28" s="1"/>
  <c r="N684" i="28" s="1"/>
  <c r="G691" i="28"/>
  <c r="W690" i="28"/>
  <c r="G690" i="19"/>
  <c r="V689" i="19"/>
  <c r="K348" i="19"/>
  <c r="F347" i="19"/>
  <c r="J347" i="19" s="1"/>
  <c r="F345" i="28" l="1"/>
  <c r="J345" i="28" s="1"/>
  <c r="AB345" i="28" s="1"/>
  <c r="AA345" i="28"/>
  <c r="K346" i="28"/>
  <c r="L346" i="28" s="1"/>
  <c r="Y345" i="28"/>
  <c r="X345" i="28"/>
  <c r="AK684" i="23"/>
  <c r="AL684" i="23" s="1"/>
  <c r="AM683" i="23"/>
  <c r="AN683" i="23" s="1"/>
  <c r="S685" i="28"/>
  <c r="T685" i="28" s="1"/>
  <c r="U685" i="28" s="1"/>
  <c r="N685" i="28" s="1"/>
  <c r="AP682" i="23"/>
  <c r="R685" i="19"/>
  <c r="S685" i="19" s="1"/>
  <c r="T685" i="19" s="1"/>
  <c r="M685" i="19" s="1"/>
  <c r="W691" i="28"/>
  <c r="G692" i="28"/>
  <c r="AQ682" i="23"/>
  <c r="AO682" i="23"/>
  <c r="G691" i="19"/>
  <c r="V690" i="19"/>
  <c r="H348" i="19"/>
  <c r="E348" i="19" s="1"/>
  <c r="I348" i="19" s="1"/>
  <c r="N348" i="19"/>
  <c r="O348" i="19" s="1"/>
  <c r="P348" i="19" s="1"/>
  <c r="AO683" i="23" l="1"/>
  <c r="AQ683" i="23"/>
  <c r="H346" i="28"/>
  <c r="E346" i="28" s="1"/>
  <c r="I346" i="28" s="1"/>
  <c r="O346" i="28"/>
  <c r="P346" i="28" s="1"/>
  <c r="Q346" i="28" s="1"/>
  <c r="AM684" i="23"/>
  <c r="AN684" i="23" s="1"/>
  <c r="AO684" i="23" s="1"/>
  <c r="AK685" i="23"/>
  <c r="AL685" i="23" s="1"/>
  <c r="R686" i="19"/>
  <c r="S686" i="19" s="1"/>
  <c r="T686" i="19" s="1"/>
  <c r="M686" i="19" s="1"/>
  <c r="S686" i="28"/>
  <c r="T686" i="28" s="1"/>
  <c r="U686" i="28" s="1"/>
  <c r="N686" i="28" s="1"/>
  <c r="AP683" i="23"/>
  <c r="V691" i="19"/>
  <c r="G692" i="19"/>
  <c r="G693" i="28"/>
  <c r="W692" i="28"/>
  <c r="K349" i="19"/>
  <c r="F348" i="19"/>
  <c r="J348" i="19" s="1"/>
  <c r="AQ684" i="23" l="1"/>
  <c r="AA346" i="28"/>
  <c r="F346" i="28"/>
  <c r="J346" i="28" s="1"/>
  <c r="AB346" i="28" s="1"/>
  <c r="Y346" i="28"/>
  <c r="K347" i="28"/>
  <c r="L347" i="28" s="1"/>
  <c r="X346" i="28"/>
  <c r="AM685" i="23"/>
  <c r="AN685" i="23" s="1"/>
  <c r="AQ685" i="23" s="1"/>
  <c r="AK686" i="23"/>
  <c r="AL686" i="23" s="1"/>
  <c r="G694" i="28"/>
  <c r="W693" i="28"/>
  <c r="G693" i="19"/>
  <c r="V692" i="19"/>
  <c r="AP684" i="23"/>
  <c r="R687" i="19"/>
  <c r="S687" i="19" s="1"/>
  <c r="T687" i="19" s="1"/>
  <c r="M687" i="19" s="1"/>
  <c r="S687" i="28"/>
  <c r="T687" i="28" s="1"/>
  <c r="U687" i="28" s="1"/>
  <c r="N687" i="28" s="1"/>
  <c r="N349" i="19"/>
  <c r="O349" i="19" s="1"/>
  <c r="P349" i="19" s="1"/>
  <c r="H349" i="19"/>
  <c r="E349" i="19" s="1"/>
  <c r="I349" i="19" s="1"/>
  <c r="H347" i="28" l="1"/>
  <c r="E347" i="28" s="1"/>
  <c r="I347" i="28" s="1"/>
  <c r="O347" i="28"/>
  <c r="P347" i="28" s="1"/>
  <c r="Q347" i="28" s="1"/>
  <c r="AK687" i="23"/>
  <c r="AL687" i="23" s="1"/>
  <c r="AM686" i="23"/>
  <c r="AN686" i="23" s="1"/>
  <c r="AQ686" i="23" s="1"/>
  <c r="G694" i="19"/>
  <c r="V693" i="19"/>
  <c r="R688" i="19"/>
  <c r="S688" i="19" s="1"/>
  <c r="T688" i="19" s="1"/>
  <c r="M688" i="19" s="1"/>
  <c r="S688" i="28"/>
  <c r="T688" i="28" s="1"/>
  <c r="U688" i="28" s="1"/>
  <c r="N688" i="28" s="1"/>
  <c r="AP685" i="23"/>
  <c r="AO685" i="23"/>
  <c r="G695" i="28"/>
  <c r="W694" i="28"/>
  <c r="K350" i="19"/>
  <c r="F349" i="19"/>
  <c r="J349" i="19" s="1"/>
  <c r="AO686" i="23" l="1"/>
  <c r="Y347" i="28"/>
  <c r="X347" i="28"/>
  <c r="K348" i="28"/>
  <c r="L348" i="28" s="1"/>
  <c r="F347" i="28"/>
  <c r="J347" i="28" s="1"/>
  <c r="AB347" i="28" s="1"/>
  <c r="AA347" i="28"/>
  <c r="AM687" i="23"/>
  <c r="AN687" i="23" s="1"/>
  <c r="AK688" i="23"/>
  <c r="AL688" i="23" s="1"/>
  <c r="S689" i="28"/>
  <c r="T689" i="28" s="1"/>
  <c r="U689" i="28" s="1"/>
  <c r="N689" i="28" s="1"/>
  <c r="AP686" i="23"/>
  <c r="R689" i="19"/>
  <c r="S689" i="19" s="1"/>
  <c r="T689" i="19" s="1"/>
  <c r="M689" i="19" s="1"/>
  <c r="W695" i="28"/>
  <c r="G696" i="28"/>
  <c r="G695" i="19"/>
  <c r="V694" i="19"/>
  <c r="H350" i="19"/>
  <c r="E350" i="19" s="1"/>
  <c r="I350" i="19" s="1"/>
  <c r="N350" i="19"/>
  <c r="O350" i="19" s="1"/>
  <c r="P350" i="19" s="1"/>
  <c r="O348" i="28" l="1"/>
  <c r="P348" i="28" s="1"/>
  <c r="Q348" i="28" s="1"/>
  <c r="H348" i="28"/>
  <c r="E348" i="28" s="1"/>
  <c r="I348" i="28" s="1"/>
  <c r="AM688" i="23"/>
  <c r="AN688" i="23" s="1"/>
  <c r="AK689" i="23"/>
  <c r="AL689" i="23" s="1"/>
  <c r="G697" i="28"/>
  <c r="W696" i="28"/>
  <c r="AP687" i="23"/>
  <c r="R690" i="19"/>
  <c r="S690" i="19" s="1"/>
  <c r="T690" i="19" s="1"/>
  <c r="M690" i="19" s="1"/>
  <c r="S690" i="28"/>
  <c r="T690" i="28" s="1"/>
  <c r="U690" i="28" s="1"/>
  <c r="N690" i="28" s="1"/>
  <c r="V695" i="19"/>
  <c r="G696" i="19"/>
  <c r="AO687" i="23"/>
  <c r="AQ687" i="23"/>
  <c r="K351" i="19"/>
  <c r="F350" i="19"/>
  <c r="J350" i="19" s="1"/>
  <c r="AQ688" i="23" l="1"/>
  <c r="K349" i="28"/>
  <c r="L349" i="28" s="1"/>
  <c r="AA348" i="28"/>
  <c r="Y348" i="28"/>
  <c r="X348" i="28"/>
  <c r="F348" i="28"/>
  <c r="J348" i="28" s="1"/>
  <c r="AB348" i="28" s="1"/>
  <c r="AM689" i="23"/>
  <c r="AN689" i="23" s="1"/>
  <c r="AQ689" i="23" s="1"/>
  <c r="AK690" i="23"/>
  <c r="AL690" i="23" s="1"/>
  <c r="W697" i="28"/>
  <c r="G698" i="28"/>
  <c r="S691" i="28"/>
  <c r="T691" i="28" s="1"/>
  <c r="U691" i="28" s="1"/>
  <c r="N691" i="28" s="1"/>
  <c r="AP688" i="23"/>
  <c r="R691" i="19"/>
  <c r="S691" i="19" s="1"/>
  <c r="T691" i="19" s="1"/>
  <c r="M691" i="19" s="1"/>
  <c r="V696" i="19"/>
  <c r="G697" i="19"/>
  <c r="AO688" i="23"/>
  <c r="N351" i="19"/>
  <c r="O351" i="19" s="1"/>
  <c r="P351" i="19" s="1"/>
  <c r="H351" i="19"/>
  <c r="E351" i="19" s="1"/>
  <c r="I351" i="19" s="1"/>
  <c r="AO689" i="23" l="1"/>
  <c r="O349" i="28"/>
  <c r="P349" i="28" s="1"/>
  <c r="Q349" i="28" s="1"/>
  <c r="H349" i="28"/>
  <c r="E349" i="28" s="1"/>
  <c r="I349" i="28" s="1"/>
  <c r="AK691" i="23"/>
  <c r="AL691" i="23" s="1"/>
  <c r="AM690" i="23"/>
  <c r="AN690" i="23" s="1"/>
  <c r="AQ690" i="23" s="1"/>
  <c r="W698" i="28"/>
  <c r="G699" i="28"/>
  <c r="V697" i="19"/>
  <c r="G698" i="19"/>
  <c r="R692" i="19"/>
  <c r="S692" i="19" s="1"/>
  <c r="T692" i="19" s="1"/>
  <c r="M692" i="19" s="1"/>
  <c r="S692" i="28"/>
  <c r="T692" i="28" s="1"/>
  <c r="U692" i="28" s="1"/>
  <c r="N692" i="28" s="1"/>
  <c r="AP689" i="23"/>
  <c r="K352" i="19"/>
  <c r="F351" i="19"/>
  <c r="J351" i="19" s="1"/>
  <c r="AA349" i="28" l="1"/>
  <c r="F349" i="28"/>
  <c r="J349" i="28" s="1"/>
  <c r="AB349" i="28" s="1"/>
  <c r="Y349" i="28"/>
  <c r="X349" i="28"/>
  <c r="K350" i="28"/>
  <c r="L350" i="28" s="1"/>
  <c r="AM691" i="23"/>
  <c r="AN691" i="23" s="1"/>
  <c r="AK692" i="23"/>
  <c r="AL692" i="23" s="1"/>
  <c r="AP690" i="23"/>
  <c r="R693" i="19"/>
  <c r="S693" i="19" s="1"/>
  <c r="T693" i="19" s="1"/>
  <c r="M693" i="19" s="1"/>
  <c r="S693" i="28"/>
  <c r="T693" i="28" s="1"/>
  <c r="U693" i="28" s="1"/>
  <c r="N693" i="28" s="1"/>
  <c r="V698" i="19"/>
  <c r="G699" i="19"/>
  <c r="G700" i="28"/>
  <c r="W699" i="28"/>
  <c r="AO690" i="23"/>
  <c r="N352" i="19"/>
  <c r="O352" i="19" s="1"/>
  <c r="P352" i="19" s="1"/>
  <c r="H352" i="19"/>
  <c r="E352" i="19" s="1"/>
  <c r="I352" i="19" s="1"/>
  <c r="H350" i="28" l="1"/>
  <c r="E350" i="28" s="1"/>
  <c r="I350" i="28" s="1"/>
  <c r="O350" i="28"/>
  <c r="P350" i="28" s="1"/>
  <c r="Q350" i="28" s="1"/>
  <c r="AM692" i="23"/>
  <c r="AN692" i="23" s="1"/>
  <c r="AK693" i="23"/>
  <c r="AL693" i="23" s="1"/>
  <c r="G701" i="28"/>
  <c r="W700" i="28"/>
  <c r="G700" i="19"/>
  <c r="V699" i="19"/>
  <c r="S694" i="28"/>
  <c r="T694" i="28" s="1"/>
  <c r="U694" i="28" s="1"/>
  <c r="N694" i="28" s="1"/>
  <c r="AP691" i="23"/>
  <c r="R694" i="19"/>
  <c r="S694" i="19" s="1"/>
  <c r="T694" i="19" s="1"/>
  <c r="M694" i="19" s="1"/>
  <c r="AO691" i="23"/>
  <c r="AQ691" i="23"/>
  <c r="K353" i="19"/>
  <c r="F352" i="19"/>
  <c r="J352" i="19" s="1"/>
  <c r="AQ692" i="23" l="1"/>
  <c r="AO692" i="23"/>
  <c r="AA350" i="28"/>
  <c r="K351" i="28"/>
  <c r="L351" i="28" s="1"/>
  <c r="Y350" i="28"/>
  <c r="X350" i="28"/>
  <c r="F350" i="28"/>
  <c r="J350" i="28" s="1"/>
  <c r="AB350" i="28" s="1"/>
  <c r="AM693" i="23"/>
  <c r="AN693" i="23" s="1"/>
  <c r="AK694" i="23"/>
  <c r="AL694" i="23" s="1"/>
  <c r="G702" i="28"/>
  <c r="W701" i="28"/>
  <c r="G701" i="19"/>
  <c r="V700" i="19"/>
  <c r="S695" i="28"/>
  <c r="T695" i="28" s="1"/>
  <c r="U695" i="28" s="1"/>
  <c r="N695" i="28" s="1"/>
  <c r="AP692" i="23"/>
  <c r="R695" i="19"/>
  <c r="S695" i="19" s="1"/>
  <c r="T695" i="19" s="1"/>
  <c r="M695" i="19" s="1"/>
  <c r="H353" i="19"/>
  <c r="E353" i="19" s="1"/>
  <c r="I353" i="19" s="1"/>
  <c r="N353" i="19"/>
  <c r="O353" i="19" s="1"/>
  <c r="P353" i="19" s="1"/>
  <c r="AO693" i="23" l="1"/>
  <c r="O351" i="28"/>
  <c r="P351" i="28" s="1"/>
  <c r="Q351" i="28" s="1"/>
  <c r="H351" i="28"/>
  <c r="E351" i="28" s="1"/>
  <c r="I351" i="28" s="1"/>
  <c r="AM694" i="23"/>
  <c r="AN694" i="23" s="1"/>
  <c r="AK695" i="23"/>
  <c r="AL695" i="23" s="1"/>
  <c r="AP693" i="23"/>
  <c r="R696" i="19"/>
  <c r="S696" i="19" s="1"/>
  <c r="T696" i="19" s="1"/>
  <c r="M696" i="19" s="1"/>
  <c r="S696" i="28"/>
  <c r="T696" i="28" s="1"/>
  <c r="U696" i="28" s="1"/>
  <c r="N696" i="28" s="1"/>
  <c r="W702" i="28"/>
  <c r="G703" i="28"/>
  <c r="V701" i="19"/>
  <c r="G702" i="19"/>
  <c r="AQ693" i="23"/>
  <c r="K354" i="19"/>
  <c r="F353" i="19"/>
  <c r="J353" i="19" s="1"/>
  <c r="AQ694" i="23" l="1"/>
  <c r="Y351" i="28"/>
  <c r="K352" i="28"/>
  <c r="L352" i="28" s="1"/>
  <c r="AA351" i="28"/>
  <c r="X351" i="28"/>
  <c r="F351" i="28"/>
  <c r="J351" i="28" s="1"/>
  <c r="AB351" i="28" s="1"/>
  <c r="AM695" i="23"/>
  <c r="AN695" i="23" s="1"/>
  <c r="AQ695" i="23" s="1"/>
  <c r="AK696" i="23"/>
  <c r="AL696" i="23" s="1"/>
  <c r="R697" i="19"/>
  <c r="S697" i="19" s="1"/>
  <c r="T697" i="19" s="1"/>
  <c r="M697" i="19" s="1"/>
  <c r="S697" i="28"/>
  <c r="T697" i="28" s="1"/>
  <c r="U697" i="28" s="1"/>
  <c r="N697" i="28" s="1"/>
  <c r="AP694" i="23"/>
  <c r="V702" i="19"/>
  <c r="G703" i="19"/>
  <c r="W703" i="28"/>
  <c r="G704" i="28"/>
  <c r="AO694" i="23"/>
  <c r="N354" i="19"/>
  <c r="O354" i="19" s="1"/>
  <c r="P354" i="19" s="1"/>
  <c r="H354" i="19"/>
  <c r="E354" i="19" s="1"/>
  <c r="I354" i="19" s="1"/>
  <c r="AO695" i="23" l="1"/>
  <c r="O352" i="28"/>
  <c r="P352" i="28" s="1"/>
  <c r="Q352" i="28" s="1"/>
  <c r="H352" i="28"/>
  <c r="E352" i="28" s="1"/>
  <c r="I352" i="28" s="1"/>
  <c r="AK697" i="23"/>
  <c r="AL697" i="23" s="1"/>
  <c r="AM696" i="23"/>
  <c r="AN696" i="23" s="1"/>
  <c r="AQ696" i="23" s="1"/>
  <c r="G705" i="28"/>
  <c r="W704" i="28"/>
  <c r="R698" i="19"/>
  <c r="S698" i="19" s="1"/>
  <c r="T698" i="19" s="1"/>
  <c r="M698" i="19" s="1"/>
  <c r="S698" i="28"/>
  <c r="T698" i="28" s="1"/>
  <c r="U698" i="28" s="1"/>
  <c r="N698" i="28" s="1"/>
  <c r="AP695" i="23"/>
  <c r="V703" i="19"/>
  <c r="G704" i="19"/>
  <c r="K355" i="19"/>
  <c r="F354" i="19"/>
  <c r="J354" i="19" s="1"/>
  <c r="X352" i="28" l="1"/>
  <c r="K353" i="28"/>
  <c r="L353" i="28" s="1"/>
  <c r="AA352" i="28"/>
  <c r="Y352" i="28"/>
  <c r="F352" i="28"/>
  <c r="J352" i="28" s="1"/>
  <c r="AB352" i="28" s="1"/>
  <c r="AM697" i="23"/>
  <c r="AN697" i="23" s="1"/>
  <c r="AK698" i="23"/>
  <c r="AL698" i="23" s="1"/>
  <c r="R699" i="19"/>
  <c r="S699" i="19" s="1"/>
  <c r="T699" i="19" s="1"/>
  <c r="M699" i="19" s="1"/>
  <c r="S699" i="28"/>
  <c r="T699" i="28" s="1"/>
  <c r="U699" i="28" s="1"/>
  <c r="N699" i="28" s="1"/>
  <c r="AP696" i="23"/>
  <c r="W705" i="28"/>
  <c r="G706" i="28"/>
  <c r="V704" i="19"/>
  <c r="G705" i="19"/>
  <c r="AO696" i="23"/>
  <c r="N355" i="19"/>
  <c r="O355" i="19" s="1"/>
  <c r="P355" i="19" s="1"/>
  <c r="H355" i="19"/>
  <c r="E355" i="19" s="1"/>
  <c r="I355" i="19" s="1"/>
  <c r="AO697" i="23" l="1"/>
  <c r="H353" i="28"/>
  <c r="E353" i="28" s="1"/>
  <c r="I353" i="28" s="1"/>
  <c r="O353" i="28"/>
  <c r="P353" i="28" s="1"/>
  <c r="Q353" i="28" s="1"/>
  <c r="AM698" i="23"/>
  <c r="AN698" i="23" s="1"/>
  <c r="AK699" i="23"/>
  <c r="AL699" i="23" s="1"/>
  <c r="G707" i="28"/>
  <c r="W706" i="28"/>
  <c r="AP697" i="23"/>
  <c r="R700" i="19"/>
  <c r="S700" i="19" s="1"/>
  <c r="T700" i="19" s="1"/>
  <c r="M700" i="19" s="1"/>
  <c r="S700" i="28"/>
  <c r="T700" i="28" s="1"/>
  <c r="U700" i="28" s="1"/>
  <c r="N700" i="28" s="1"/>
  <c r="V705" i="19"/>
  <c r="G706" i="19"/>
  <c r="AQ697" i="23"/>
  <c r="K356" i="19"/>
  <c r="F355" i="19"/>
  <c r="J355" i="19" s="1"/>
  <c r="AQ698" i="23" l="1"/>
  <c r="F353" i="28"/>
  <c r="J353" i="28" s="1"/>
  <c r="AB353" i="28" s="1"/>
  <c r="AA353" i="28"/>
  <c r="Y353" i="28"/>
  <c r="K354" i="28"/>
  <c r="L354" i="28" s="1"/>
  <c r="X353" i="28"/>
  <c r="AM699" i="23"/>
  <c r="AN699" i="23" s="1"/>
  <c r="AK700" i="23"/>
  <c r="AL700" i="23" s="1"/>
  <c r="G708" i="28"/>
  <c r="W707" i="28"/>
  <c r="V706" i="19"/>
  <c r="G707" i="19"/>
  <c r="AP698" i="23"/>
  <c r="R701" i="19"/>
  <c r="S701" i="19" s="1"/>
  <c r="T701" i="19" s="1"/>
  <c r="M701" i="19" s="1"/>
  <c r="S701" i="28"/>
  <c r="T701" i="28" s="1"/>
  <c r="U701" i="28" s="1"/>
  <c r="N701" i="28" s="1"/>
  <c r="AO698" i="23"/>
  <c r="N356" i="19"/>
  <c r="O356" i="19" s="1"/>
  <c r="P356" i="19" s="1"/>
  <c r="H356" i="19"/>
  <c r="E356" i="19" s="1"/>
  <c r="I356" i="19" s="1"/>
  <c r="AQ699" i="23" l="1"/>
  <c r="AO699" i="23"/>
  <c r="O354" i="28"/>
  <c r="P354" i="28" s="1"/>
  <c r="Q354" i="28" s="1"/>
  <c r="H354" i="28"/>
  <c r="E354" i="28" s="1"/>
  <c r="I354" i="28" s="1"/>
  <c r="AM700" i="23"/>
  <c r="AN700" i="23" s="1"/>
  <c r="AQ700" i="23" s="1"/>
  <c r="AK701" i="23"/>
  <c r="AL701" i="23" s="1"/>
  <c r="G708" i="19"/>
  <c r="V707" i="19"/>
  <c r="G709" i="28"/>
  <c r="W708" i="28"/>
  <c r="R702" i="19"/>
  <c r="S702" i="19" s="1"/>
  <c r="T702" i="19" s="1"/>
  <c r="M702" i="19" s="1"/>
  <c r="S702" i="28"/>
  <c r="T702" i="28" s="1"/>
  <c r="U702" i="28" s="1"/>
  <c r="N702" i="28" s="1"/>
  <c r="AP699" i="23"/>
  <c r="K357" i="19"/>
  <c r="F356" i="19"/>
  <c r="J356" i="19" s="1"/>
  <c r="AO700" i="23" l="1"/>
  <c r="AA354" i="28"/>
  <c r="F354" i="28"/>
  <c r="J354" i="28" s="1"/>
  <c r="AB354" i="28" s="1"/>
  <c r="X354" i="28"/>
  <c r="K355" i="28"/>
  <c r="L355" i="28" s="1"/>
  <c r="Y354" i="28"/>
  <c r="AK702" i="23"/>
  <c r="AL702" i="23" s="1"/>
  <c r="AM701" i="23"/>
  <c r="AN701" i="23" s="1"/>
  <c r="AO701" i="23" s="1"/>
  <c r="W709" i="28"/>
  <c r="G710" i="28"/>
  <c r="V708" i="19"/>
  <c r="G709" i="19"/>
  <c r="AP700" i="23"/>
  <c r="R703" i="19"/>
  <c r="S703" i="19" s="1"/>
  <c r="T703" i="19" s="1"/>
  <c r="M703" i="19" s="1"/>
  <c r="S703" i="28"/>
  <c r="T703" i="28" s="1"/>
  <c r="U703" i="28" s="1"/>
  <c r="N703" i="28" s="1"/>
  <c r="H357" i="19"/>
  <c r="E357" i="19" s="1"/>
  <c r="I357" i="19" s="1"/>
  <c r="N357" i="19"/>
  <c r="O357" i="19" s="1"/>
  <c r="P357" i="19" s="1"/>
  <c r="H355" i="28" l="1"/>
  <c r="E355" i="28" s="1"/>
  <c r="I355" i="28" s="1"/>
  <c r="O355" i="28"/>
  <c r="P355" i="28" s="1"/>
  <c r="Q355" i="28" s="1"/>
  <c r="AK703" i="23"/>
  <c r="AL703" i="23" s="1"/>
  <c r="AM702" i="23"/>
  <c r="AN702" i="23" s="1"/>
  <c r="AP701" i="23"/>
  <c r="R704" i="19"/>
  <c r="S704" i="19" s="1"/>
  <c r="T704" i="19" s="1"/>
  <c r="M704" i="19" s="1"/>
  <c r="S704" i="28"/>
  <c r="T704" i="28" s="1"/>
  <c r="U704" i="28" s="1"/>
  <c r="N704" i="28" s="1"/>
  <c r="W710" i="28"/>
  <c r="G711" i="28"/>
  <c r="G710" i="19"/>
  <c r="V709" i="19"/>
  <c r="AQ701" i="23"/>
  <c r="K358" i="19"/>
  <c r="F357" i="19"/>
  <c r="J357" i="19" s="1"/>
  <c r="AQ702" i="23" l="1"/>
  <c r="X355" i="28"/>
  <c r="AA355" i="28"/>
  <c r="K356" i="28"/>
  <c r="L356" i="28" s="1"/>
  <c r="F355" i="28"/>
  <c r="J355" i="28" s="1"/>
  <c r="AB355" i="28" s="1"/>
  <c r="Y355" i="28"/>
  <c r="AM703" i="23"/>
  <c r="AN703" i="23" s="1"/>
  <c r="AQ703" i="23" s="1"/>
  <c r="AK704" i="23"/>
  <c r="AL704" i="23" s="1"/>
  <c r="AP702" i="23"/>
  <c r="R705" i="19"/>
  <c r="S705" i="19" s="1"/>
  <c r="T705" i="19" s="1"/>
  <c r="M705" i="19" s="1"/>
  <c r="S705" i="28"/>
  <c r="T705" i="28" s="1"/>
  <c r="U705" i="28" s="1"/>
  <c r="N705" i="28" s="1"/>
  <c r="G712" i="28"/>
  <c r="W711" i="28"/>
  <c r="G711" i="19"/>
  <c r="V710" i="19"/>
  <c r="AO702" i="23"/>
  <c r="N358" i="19"/>
  <c r="O358" i="19" s="1"/>
  <c r="P358" i="19" s="1"/>
  <c r="H358" i="19"/>
  <c r="E358" i="19" s="1"/>
  <c r="I358" i="19" s="1"/>
  <c r="F358" i="19" s="1"/>
  <c r="AO703" i="23" l="1"/>
  <c r="O356" i="28"/>
  <c r="P356" i="28" s="1"/>
  <c r="Q356" i="28" s="1"/>
  <c r="H356" i="28"/>
  <c r="E356" i="28" s="1"/>
  <c r="I356" i="28" s="1"/>
  <c r="AM704" i="23"/>
  <c r="AN704" i="23" s="1"/>
  <c r="AK705" i="23"/>
  <c r="AL705" i="23" s="1"/>
  <c r="G712" i="19"/>
  <c r="V711" i="19"/>
  <c r="AP703" i="23"/>
  <c r="R706" i="19"/>
  <c r="S706" i="19" s="1"/>
  <c r="T706" i="19" s="1"/>
  <c r="M706" i="19" s="1"/>
  <c r="S706" i="28"/>
  <c r="T706" i="28" s="1"/>
  <c r="U706" i="28" s="1"/>
  <c r="N706" i="28" s="1"/>
  <c r="G713" i="28"/>
  <c r="W712" i="28"/>
  <c r="J358" i="19"/>
  <c r="K359" i="19"/>
  <c r="X356" i="28" l="1"/>
  <c r="F356" i="28"/>
  <c r="J356" i="28" s="1"/>
  <c r="AB356" i="28" s="1"/>
  <c r="K357" i="28"/>
  <c r="L357" i="28" s="1"/>
  <c r="AA356" i="28"/>
  <c r="Y356" i="28"/>
  <c r="AM705" i="23"/>
  <c r="AN705" i="23" s="1"/>
  <c r="AK706" i="23"/>
  <c r="AL706" i="23" s="1"/>
  <c r="G714" i="28"/>
  <c r="W713" i="28"/>
  <c r="R707" i="19"/>
  <c r="S707" i="19" s="1"/>
  <c r="T707" i="19" s="1"/>
  <c r="M707" i="19" s="1"/>
  <c r="S707" i="28"/>
  <c r="T707" i="28" s="1"/>
  <c r="U707" i="28" s="1"/>
  <c r="N707" i="28" s="1"/>
  <c r="AP704" i="23"/>
  <c r="G713" i="19"/>
  <c r="V712" i="19"/>
  <c r="AO704" i="23"/>
  <c r="AQ704" i="23"/>
  <c r="H359" i="19"/>
  <c r="E359" i="19" s="1"/>
  <c r="I359" i="19" s="1"/>
  <c r="N359" i="19"/>
  <c r="O359" i="19" s="1"/>
  <c r="P359" i="19" s="1"/>
  <c r="AO705" i="23" l="1"/>
  <c r="AQ705" i="23"/>
  <c r="H357" i="28"/>
  <c r="E357" i="28" s="1"/>
  <c r="I357" i="28" s="1"/>
  <c r="F357" i="28" s="1"/>
  <c r="J357" i="28" s="1"/>
  <c r="AB357" i="28" s="1"/>
  <c r="O357" i="28"/>
  <c r="P357" i="28" s="1"/>
  <c r="Q357" i="28" s="1"/>
  <c r="AK707" i="23"/>
  <c r="AL707" i="23" s="1"/>
  <c r="AM706" i="23"/>
  <c r="AN706" i="23" s="1"/>
  <c r="AQ706" i="23" s="1"/>
  <c r="G714" i="19"/>
  <c r="V713" i="19"/>
  <c r="W714" i="28"/>
  <c r="G715" i="28"/>
  <c r="R708" i="19"/>
  <c r="S708" i="19" s="1"/>
  <c r="T708" i="19" s="1"/>
  <c r="M708" i="19" s="1"/>
  <c r="S708" i="28"/>
  <c r="T708" i="28" s="1"/>
  <c r="U708" i="28" s="1"/>
  <c r="N708" i="28" s="1"/>
  <c r="AP705" i="23"/>
  <c r="K360" i="19"/>
  <c r="F359" i="19"/>
  <c r="J359" i="19" s="1"/>
  <c r="AA357" i="28" l="1"/>
  <c r="Y357" i="28"/>
  <c r="K358" i="28"/>
  <c r="L358" i="28" s="1"/>
  <c r="X357" i="28"/>
  <c r="AM707" i="23"/>
  <c r="AN707" i="23" s="1"/>
  <c r="AK708" i="23"/>
  <c r="AL708" i="23" s="1"/>
  <c r="W715" i="28"/>
  <c r="G716" i="28"/>
  <c r="G715" i="19"/>
  <c r="V714" i="19"/>
  <c r="AP706" i="23"/>
  <c r="R709" i="19"/>
  <c r="S709" i="19" s="1"/>
  <c r="T709" i="19" s="1"/>
  <c r="M709" i="19" s="1"/>
  <c r="S709" i="28"/>
  <c r="T709" i="28" s="1"/>
  <c r="U709" i="28" s="1"/>
  <c r="N709" i="28" s="1"/>
  <c r="AO706" i="23"/>
  <c r="AO707" i="23" s="1"/>
  <c r="H360" i="19"/>
  <c r="E360" i="19" s="1"/>
  <c r="I360" i="19" s="1"/>
  <c r="N360" i="19"/>
  <c r="O360" i="19" s="1"/>
  <c r="P360" i="19" s="1"/>
  <c r="O358" i="28" l="1"/>
  <c r="P358" i="28" s="1"/>
  <c r="Q358" i="28" s="1"/>
  <c r="H358" i="28"/>
  <c r="E358" i="28" s="1"/>
  <c r="I358" i="28" s="1"/>
  <c r="AK709" i="23"/>
  <c r="AL709" i="23" s="1"/>
  <c r="AM708" i="23"/>
  <c r="AN708" i="23" s="1"/>
  <c r="W716" i="28"/>
  <c r="G717" i="28"/>
  <c r="AP707" i="23"/>
  <c r="R710" i="19"/>
  <c r="S710" i="19" s="1"/>
  <c r="T710" i="19" s="1"/>
  <c r="M710" i="19" s="1"/>
  <c r="S710" i="28"/>
  <c r="T710" i="28" s="1"/>
  <c r="U710" i="28" s="1"/>
  <c r="N710" i="28" s="1"/>
  <c r="AQ707" i="23"/>
  <c r="V715" i="19"/>
  <c r="G716" i="19"/>
  <c r="K361" i="19"/>
  <c r="F360" i="19"/>
  <c r="J360" i="19" s="1"/>
  <c r="AQ708" i="23" l="1"/>
  <c r="X358" i="28"/>
  <c r="K359" i="28"/>
  <c r="L359" i="28" s="1"/>
  <c r="F358" i="28"/>
  <c r="J358" i="28" s="1"/>
  <c r="AB358" i="28" s="1"/>
  <c r="Y358" i="28"/>
  <c r="AA358" i="28"/>
  <c r="AK710" i="23"/>
  <c r="AL710" i="23" s="1"/>
  <c r="AM709" i="23"/>
  <c r="AN709" i="23" s="1"/>
  <c r="AQ709" i="23" s="1"/>
  <c r="V716" i="19"/>
  <c r="G717" i="19"/>
  <c r="R711" i="19"/>
  <c r="S711" i="19" s="1"/>
  <c r="T711" i="19" s="1"/>
  <c r="M711" i="19" s="1"/>
  <c r="S711" i="28"/>
  <c r="T711" i="28" s="1"/>
  <c r="U711" i="28" s="1"/>
  <c r="N711" i="28" s="1"/>
  <c r="AP708" i="23"/>
  <c r="AO708" i="23"/>
  <c r="G718" i="28"/>
  <c r="W717" i="28"/>
  <c r="H361" i="19"/>
  <c r="E361" i="19" s="1"/>
  <c r="I361" i="19" s="1"/>
  <c r="N361" i="19"/>
  <c r="O361" i="19" s="1"/>
  <c r="P361" i="19" s="1"/>
  <c r="AO709" i="23" l="1"/>
  <c r="H359" i="28"/>
  <c r="E359" i="28" s="1"/>
  <c r="I359" i="28" s="1"/>
  <c r="O359" i="28"/>
  <c r="P359" i="28" s="1"/>
  <c r="Q359" i="28" s="1"/>
  <c r="AM710" i="23"/>
  <c r="AN710" i="23" s="1"/>
  <c r="AQ710" i="23" s="1"/>
  <c r="AK711" i="23"/>
  <c r="AL711" i="23" s="1"/>
  <c r="G718" i="19"/>
  <c r="V717" i="19"/>
  <c r="R712" i="19"/>
  <c r="S712" i="19" s="1"/>
  <c r="T712" i="19" s="1"/>
  <c r="M712" i="19" s="1"/>
  <c r="S712" i="28"/>
  <c r="T712" i="28" s="1"/>
  <c r="U712" i="28" s="1"/>
  <c r="N712" i="28" s="1"/>
  <c r="AP709" i="23"/>
  <c r="G719" i="28"/>
  <c r="W718" i="28"/>
  <c r="K362" i="19"/>
  <c r="F361" i="19"/>
  <c r="J361" i="19" s="1"/>
  <c r="AO710" i="23" l="1"/>
  <c r="X359" i="28"/>
  <c r="Y359" i="28"/>
  <c r="AA359" i="28"/>
  <c r="K360" i="28"/>
  <c r="L360" i="28" s="1"/>
  <c r="F359" i="28"/>
  <c r="J359" i="28" s="1"/>
  <c r="AB359" i="28" s="1"/>
  <c r="AK712" i="23"/>
  <c r="AL712" i="23" s="1"/>
  <c r="AM711" i="23"/>
  <c r="AN711" i="23" s="1"/>
  <c r="AO711" i="23" s="1"/>
  <c r="G720" i="28"/>
  <c r="W719" i="28"/>
  <c r="V718" i="19"/>
  <c r="G719" i="19"/>
  <c r="R713" i="19"/>
  <c r="S713" i="19" s="1"/>
  <c r="T713" i="19" s="1"/>
  <c r="M713" i="19" s="1"/>
  <c r="AP710" i="23"/>
  <c r="S713" i="28"/>
  <c r="T713" i="28" s="1"/>
  <c r="U713" i="28" s="1"/>
  <c r="N713" i="28" s="1"/>
  <c r="N362" i="19"/>
  <c r="O362" i="19" s="1"/>
  <c r="P362" i="19" s="1"/>
  <c r="H362" i="19"/>
  <c r="E362" i="19" s="1"/>
  <c r="I362" i="19" s="1"/>
  <c r="H360" i="28" l="1"/>
  <c r="E360" i="28" s="1"/>
  <c r="I360" i="28" s="1"/>
  <c r="O360" i="28"/>
  <c r="P360" i="28" s="1"/>
  <c r="Q360" i="28" s="1"/>
  <c r="AK713" i="23"/>
  <c r="AL713" i="23" s="1"/>
  <c r="AM712" i="23"/>
  <c r="AN712" i="23" s="1"/>
  <c r="R714" i="19"/>
  <c r="S714" i="19" s="1"/>
  <c r="T714" i="19" s="1"/>
  <c r="M714" i="19" s="1"/>
  <c r="AP711" i="23"/>
  <c r="S714" i="28"/>
  <c r="T714" i="28" s="1"/>
  <c r="U714" i="28" s="1"/>
  <c r="N714" i="28" s="1"/>
  <c r="G721" i="28"/>
  <c r="W720" i="28"/>
  <c r="G720" i="19"/>
  <c r="V719" i="19"/>
  <c r="AQ711" i="23"/>
  <c r="K363" i="19"/>
  <c r="F362" i="19"/>
  <c r="J362" i="19" s="1"/>
  <c r="AA360" i="28" l="1"/>
  <c r="Y360" i="28"/>
  <c r="X360" i="28"/>
  <c r="K361" i="28"/>
  <c r="L361" i="28" s="1"/>
  <c r="F360" i="28"/>
  <c r="J360" i="28" s="1"/>
  <c r="AB360" i="28" s="1"/>
  <c r="AM713" i="23"/>
  <c r="AN713" i="23" s="1"/>
  <c r="AK714" i="23"/>
  <c r="AL714" i="23" s="1"/>
  <c r="G721" i="19"/>
  <c r="V720" i="19"/>
  <c r="R715" i="19"/>
  <c r="S715" i="19" s="1"/>
  <c r="T715" i="19" s="1"/>
  <c r="M715" i="19" s="1"/>
  <c r="AP712" i="23"/>
  <c r="S715" i="28"/>
  <c r="T715" i="28" s="1"/>
  <c r="U715" i="28" s="1"/>
  <c r="N715" i="28" s="1"/>
  <c r="AQ712" i="23"/>
  <c r="W721" i="28"/>
  <c r="G722" i="28"/>
  <c r="AO712" i="23"/>
  <c r="N363" i="19"/>
  <c r="O363" i="19" s="1"/>
  <c r="P363" i="19" s="1"/>
  <c r="H363" i="19"/>
  <c r="E363" i="19" s="1"/>
  <c r="I363" i="19" s="1"/>
  <c r="AO713" i="23" l="1"/>
  <c r="O361" i="28"/>
  <c r="P361" i="28" s="1"/>
  <c r="Q361" i="28" s="1"/>
  <c r="H361" i="28"/>
  <c r="E361" i="28" s="1"/>
  <c r="I361" i="28" s="1"/>
  <c r="AK715" i="23"/>
  <c r="AL715" i="23" s="1"/>
  <c r="AM714" i="23"/>
  <c r="AN714" i="23" s="1"/>
  <c r="W722" i="28"/>
  <c r="G723" i="28"/>
  <c r="S716" i="28"/>
  <c r="T716" i="28" s="1"/>
  <c r="U716" i="28" s="1"/>
  <c r="N716" i="28" s="1"/>
  <c r="AP713" i="23"/>
  <c r="R716" i="19"/>
  <c r="S716" i="19" s="1"/>
  <c r="T716" i="19" s="1"/>
  <c r="M716" i="19" s="1"/>
  <c r="AQ713" i="23"/>
  <c r="G722" i="19"/>
  <c r="V721" i="19"/>
  <c r="K364" i="19"/>
  <c r="F363" i="19"/>
  <c r="J363" i="19" s="1"/>
  <c r="AA361" i="28" l="1"/>
  <c r="K362" i="28"/>
  <c r="L362" i="28" s="1"/>
  <c r="X361" i="28"/>
  <c r="Y361" i="28"/>
  <c r="F361" i="28"/>
  <c r="J361" i="28" s="1"/>
  <c r="AB361" i="28" s="1"/>
  <c r="AM715" i="23"/>
  <c r="AN715" i="23" s="1"/>
  <c r="AK716" i="23"/>
  <c r="AL716" i="23" s="1"/>
  <c r="G723" i="19"/>
  <c r="V722" i="19"/>
  <c r="AQ714" i="23"/>
  <c r="R717" i="19"/>
  <c r="S717" i="19" s="1"/>
  <c r="T717" i="19" s="1"/>
  <c r="M717" i="19" s="1"/>
  <c r="AP714" i="23"/>
  <c r="S717" i="28"/>
  <c r="T717" i="28" s="1"/>
  <c r="U717" i="28" s="1"/>
  <c r="N717" i="28" s="1"/>
  <c r="W723" i="28"/>
  <c r="G724" i="28"/>
  <c r="AO714" i="23"/>
  <c r="N364" i="19"/>
  <c r="O364" i="19" s="1"/>
  <c r="P364" i="19" s="1"/>
  <c r="H364" i="19"/>
  <c r="E364" i="19" s="1"/>
  <c r="I364" i="19" s="1"/>
  <c r="AO715" i="23" l="1"/>
  <c r="AQ715" i="23"/>
  <c r="O362" i="28"/>
  <c r="P362" i="28" s="1"/>
  <c r="Q362" i="28" s="1"/>
  <c r="H362" i="28"/>
  <c r="E362" i="28" s="1"/>
  <c r="I362" i="28" s="1"/>
  <c r="AK717" i="23"/>
  <c r="AL717" i="23" s="1"/>
  <c r="AM716" i="23"/>
  <c r="AN716" i="23" s="1"/>
  <c r="V723" i="19"/>
  <c r="G724" i="19"/>
  <c r="W724" i="28"/>
  <c r="G725" i="28"/>
  <c r="R718" i="19"/>
  <c r="S718" i="19" s="1"/>
  <c r="T718" i="19" s="1"/>
  <c r="M718" i="19" s="1"/>
  <c r="AP715" i="23"/>
  <c r="S718" i="28"/>
  <c r="T718" i="28" s="1"/>
  <c r="U718" i="28" s="1"/>
  <c r="N718" i="28" s="1"/>
  <c r="K365" i="19"/>
  <c r="F364" i="19"/>
  <c r="J364" i="19" s="1"/>
  <c r="F362" i="28" l="1"/>
  <c r="J362" i="28" s="1"/>
  <c r="AB362" i="28" s="1"/>
  <c r="K363" i="28"/>
  <c r="L363" i="28" s="1"/>
  <c r="AA362" i="28"/>
  <c r="Y362" i="28"/>
  <c r="X362" i="28"/>
  <c r="AK718" i="23"/>
  <c r="AL718" i="23" s="1"/>
  <c r="AM717" i="23"/>
  <c r="AN717" i="23" s="1"/>
  <c r="W725" i="28"/>
  <c r="G726" i="28"/>
  <c r="R719" i="19"/>
  <c r="S719" i="19" s="1"/>
  <c r="T719" i="19" s="1"/>
  <c r="M719" i="19" s="1"/>
  <c r="S719" i="28"/>
  <c r="T719" i="28" s="1"/>
  <c r="U719" i="28" s="1"/>
  <c r="N719" i="28" s="1"/>
  <c r="AP716" i="23"/>
  <c r="AQ716" i="23"/>
  <c r="G725" i="19"/>
  <c r="V724" i="19"/>
  <c r="AO716" i="23"/>
  <c r="H365" i="19"/>
  <c r="E365" i="19" s="1"/>
  <c r="I365" i="19" s="1"/>
  <c r="N365" i="19"/>
  <c r="O365" i="19" s="1"/>
  <c r="P365" i="19" s="1"/>
  <c r="O363" i="28" l="1"/>
  <c r="P363" i="28" s="1"/>
  <c r="Q363" i="28" s="1"/>
  <c r="H363" i="28"/>
  <c r="E363" i="28" s="1"/>
  <c r="I363" i="28" s="1"/>
  <c r="AM718" i="23"/>
  <c r="AN718" i="23" s="1"/>
  <c r="AK719" i="23"/>
  <c r="AL719" i="23" s="1"/>
  <c r="R720" i="19"/>
  <c r="S720" i="19" s="1"/>
  <c r="T720" i="19" s="1"/>
  <c r="M720" i="19" s="1"/>
  <c r="AP717" i="23"/>
  <c r="S720" i="28"/>
  <c r="T720" i="28" s="1"/>
  <c r="U720" i="28" s="1"/>
  <c r="N720" i="28" s="1"/>
  <c r="G726" i="19"/>
  <c r="V725" i="19"/>
  <c r="AQ717" i="23"/>
  <c r="G727" i="28"/>
  <c r="W726" i="28"/>
  <c r="AO717" i="23"/>
  <c r="K366" i="19"/>
  <c r="F365" i="19"/>
  <c r="J365" i="19" s="1"/>
  <c r="AO718" i="23" l="1"/>
  <c r="X363" i="28"/>
  <c r="K364" i="28"/>
  <c r="L364" i="28" s="1"/>
  <c r="F363" i="28"/>
  <c r="J363" i="28" s="1"/>
  <c r="AA363" i="28"/>
  <c r="Y363" i="28"/>
  <c r="AM719" i="23"/>
  <c r="AN719" i="23" s="1"/>
  <c r="AO719" i="23" s="1"/>
  <c r="AK720" i="23"/>
  <c r="AL720" i="23" s="1"/>
  <c r="AP718" i="23"/>
  <c r="S721" i="28"/>
  <c r="T721" i="28" s="1"/>
  <c r="U721" i="28" s="1"/>
  <c r="N721" i="28" s="1"/>
  <c r="R721" i="19"/>
  <c r="S721" i="19" s="1"/>
  <c r="T721" i="19" s="1"/>
  <c r="M721" i="19" s="1"/>
  <c r="W727" i="28"/>
  <c r="G728" i="28"/>
  <c r="AQ718" i="23"/>
  <c r="G727" i="19"/>
  <c r="V726" i="19"/>
  <c r="H366" i="19"/>
  <c r="E366" i="19" s="1"/>
  <c r="I366" i="19" s="1"/>
  <c r="N366" i="19"/>
  <c r="O366" i="19" s="1"/>
  <c r="P366" i="19" s="1"/>
  <c r="AQ719" i="23" l="1"/>
  <c r="AB363" i="28"/>
  <c r="H364" i="28"/>
  <c r="E364" i="28" s="1"/>
  <c r="I364" i="28" s="1"/>
  <c r="O364" i="28"/>
  <c r="P364" i="28" s="1"/>
  <c r="Q364" i="28" s="1"/>
  <c r="AM720" i="23"/>
  <c r="AN720" i="23" s="1"/>
  <c r="AO720" i="23" s="1"/>
  <c r="AK721" i="23"/>
  <c r="AL721" i="23" s="1"/>
  <c r="G728" i="19"/>
  <c r="V727" i="19"/>
  <c r="R722" i="19"/>
  <c r="S722" i="19" s="1"/>
  <c r="T722" i="19" s="1"/>
  <c r="M722" i="19" s="1"/>
  <c r="S722" i="28"/>
  <c r="T722" i="28" s="1"/>
  <c r="U722" i="28" s="1"/>
  <c r="N722" i="28" s="1"/>
  <c r="AP719" i="23"/>
  <c r="G729" i="28"/>
  <c r="W728" i="28"/>
  <c r="K367" i="19"/>
  <c r="F366" i="19"/>
  <c r="J366" i="19" s="1"/>
  <c r="AQ720" i="23" l="1"/>
  <c r="AA364" i="28"/>
  <c r="Y364" i="28"/>
  <c r="X364" i="28"/>
  <c r="K365" i="28"/>
  <c r="L365" i="28" s="1"/>
  <c r="F364" i="28"/>
  <c r="J364" i="28" s="1"/>
  <c r="AB364" i="28" s="1"/>
  <c r="AM721" i="23"/>
  <c r="AN721" i="23" s="1"/>
  <c r="AQ721" i="23" s="1"/>
  <c r="AK722" i="23"/>
  <c r="AL722" i="23" s="1"/>
  <c r="G729" i="19"/>
  <c r="V728" i="19"/>
  <c r="R723" i="19"/>
  <c r="S723" i="19" s="1"/>
  <c r="T723" i="19" s="1"/>
  <c r="M723" i="19" s="1"/>
  <c r="AP720" i="23"/>
  <c r="S723" i="28"/>
  <c r="T723" i="28" s="1"/>
  <c r="U723" i="28" s="1"/>
  <c r="N723" i="28" s="1"/>
  <c r="W729" i="28"/>
  <c r="G730" i="28"/>
  <c r="H367" i="19"/>
  <c r="E367" i="19" s="1"/>
  <c r="I367" i="19" s="1"/>
  <c r="N367" i="19"/>
  <c r="O367" i="19" s="1"/>
  <c r="P367" i="19" s="1"/>
  <c r="H365" i="28" l="1"/>
  <c r="E365" i="28" s="1"/>
  <c r="I365" i="28" s="1"/>
  <c r="O365" i="28"/>
  <c r="P365" i="28" s="1"/>
  <c r="Q365" i="28" s="1"/>
  <c r="AM722" i="23"/>
  <c r="AN722" i="23" s="1"/>
  <c r="AQ722" i="23" s="1"/>
  <c r="AK723" i="23"/>
  <c r="AL723" i="23" s="1"/>
  <c r="G731" i="28"/>
  <c r="W730" i="28"/>
  <c r="AP721" i="23"/>
  <c r="S724" i="28"/>
  <c r="T724" i="28" s="1"/>
  <c r="U724" i="28" s="1"/>
  <c r="N724" i="28" s="1"/>
  <c r="R724" i="19"/>
  <c r="S724" i="19" s="1"/>
  <c r="T724" i="19" s="1"/>
  <c r="M724" i="19" s="1"/>
  <c r="AO721" i="23"/>
  <c r="V729" i="19"/>
  <c r="G730" i="19"/>
  <c r="K368" i="19"/>
  <c r="F367" i="19"/>
  <c r="J367" i="19" s="1"/>
  <c r="X365" i="28" l="1"/>
  <c r="K366" i="28"/>
  <c r="L366" i="28" s="1"/>
  <c r="F365" i="28"/>
  <c r="J365" i="28" s="1"/>
  <c r="AB365" i="28" s="1"/>
  <c r="AA365" i="28"/>
  <c r="Y365" i="28"/>
  <c r="AK724" i="23"/>
  <c r="AL724" i="23" s="1"/>
  <c r="AM723" i="23"/>
  <c r="AN723" i="23" s="1"/>
  <c r="W731" i="28"/>
  <c r="G732" i="28"/>
  <c r="G731" i="19"/>
  <c r="V730" i="19"/>
  <c r="R725" i="19"/>
  <c r="S725" i="19" s="1"/>
  <c r="T725" i="19" s="1"/>
  <c r="M725" i="19" s="1"/>
  <c r="AP722" i="23"/>
  <c r="S725" i="28"/>
  <c r="T725" i="28" s="1"/>
  <c r="U725" i="28" s="1"/>
  <c r="N725" i="28" s="1"/>
  <c r="AO722" i="23"/>
  <c r="N368" i="19"/>
  <c r="O368" i="19" s="1"/>
  <c r="P368" i="19" s="1"/>
  <c r="H368" i="19"/>
  <c r="E368" i="19" s="1"/>
  <c r="I368" i="19" s="1"/>
  <c r="AO723" i="23" l="1"/>
  <c r="O366" i="28"/>
  <c r="P366" i="28" s="1"/>
  <c r="Q366" i="28" s="1"/>
  <c r="H366" i="28"/>
  <c r="E366" i="28" s="1"/>
  <c r="I366" i="28" s="1"/>
  <c r="AM724" i="23"/>
  <c r="AN724" i="23" s="1"/>
  <c r="AK725" i="23"/>
  <c r="AL725" i="23" s="1"/>
  <c r="V731" i="19"/>
  <c r="G732" i="19"/>
  <c r="AP723" i="23"/>
  <c r="S726" i="28"/>
  <c r="T726" i="28" s="1"/>
  <c r="U726" i="28" s="1"/>
  <c r="N726" i="28" s="1"/>
  <c r="R726" i="19"/>
  <c r="S726" i="19" s="1"/>
  <c r="T726" i="19" s="1"/>
  <c r="M726" i="19" s="1"/>
  <c r="AQ723" i="23"/>
  <c r="W732" i="28"/>
  <c r="G733" i="28"/>
  <c r="K369" i="19"/>
  <c r="F368" i="19"/>
  <c r="J368" i="19" s="1"/>
  <c r="F366" i="28" l="1"/>
  <c r="J366" i="28" s="1"/>
  <c r="AB366" i="28" s="1"/>
  <c r="AA366" i="28"/>
  <c r="Y366" i="28"/>
  <c r="K367" i="28"/>
  <c r="L367" i="28" s="1"/>
  <c r="X366" i="28"/>
  <c r="AK726" i="23"/>
  <c r="AL726" i="23" s="1"/>
  <c r="AM725" i="23"/>
  <c r="AN725" i="23" s="1"/>
  <c r="W733" i="28"/>
  <c r="G734" i="28"/>
  <c r="R727" i="19"/>
  <c r="S727" i="19" s="1"/>
  <c r="T727" i="19" s="1"/>
  <c r="M727" i="19" s="1"/>
  <c r="AP724" i="23"/>
  <c r="S727" i="28"/>
  <c r="T727" i="28" s="1"/>
  <c r="U727" i="28" s="1"/>
  <c r="N727" i="28" s="1"/>
  <c r="AQ724" i="23"/>
  <c r="AO724" i="23"/>
  <c r="G733" i="19"/>
  <c r="V732" i="19"/>
  <c r="N369" i="19"/>
  <c r="O369" i="19" s="1"/>
  <c r="P369" i="19" s="1"/>
  <c r="H369" i="19"/>
  <c r="E369" i="19" s="1"/>
  <c r="I369" i="19" s="1"/>
  <c r="AO725" i="23" l="1"/>
  <c r="O367" i="28"/>
  <c r="P367" i="28" s="1"/>
  <c r="Q367" i="28" s="1"/>
  <c r="H367" i="28"/>
  <c r="E367" i="28" s="1"/>
  <c r="I367" i="28" s="1"/>
  <c r="AM726" i="23"/>
  <c r="AN726" i="23" s="1"/>
  <c r="AO726" i="23" s="1"/>
  <c r="AK727" i="23"/>
  <c r="AL727" i="23" s="1"/>
  <c r="G734" i="19"/>
  <c r="V733" i="19"/>
  <c r="R728" i="19"/>
  <c r="S728" i="19" s="1"/>
  <c r="T728" i="19" s="1"/>
  <c r="M728" i="19" s="1"/>
  <c r="AP725" i="23"/>
  <c r="S728" i="28"/>
  <c r="T728" i="28" s="1"/>
  <c r="U728" i="28" s="1"/>
  <c r="N728" i="28" s="1"/>
  <c r="AQ725" i="23"/>
  <c r="W734" i="28"/>
  <c r="G735" i="28"/>
  <c r="K370" i="19"/>
  <c r="F369" i="19"/>
  <c r="J369" i="19" s="1"/>
  <c r="AA367" i="28" l="1"/>
  <c r="K368" i="28"/>
  <c r="L368" i="28" s="1"/>
  <c r="F367" i="28"/>
  <c r="J367" i="28" s="1"/>
  <c r="AB367" i="28" s="1"/>
  <c r="Y367" i="28"/>
  <c r="X367" i="28"/>
  <c r="AK728" i="23"/>
  <c r="AL728" i="23" s="1"/>
  <c r="AM727" i="23"/>
  <c r="AN727" i="23" s="1"/>
  <c r="AO727" i="23" s="1"/>
  <c r="AQ726" i="23"/>
  <c r="S729" i="28"/>
  <c r="T729" i="28" s="1"/>
  <c r="U729" i="28" s="1"/>
  <c r="N729" i="28" s="1"/>
  <c r="AP726" i="23"/>
  <c r="R729" i="19"/>
  <c r="S729" i="19" s="1"/>
  <c r="T729" i="19" s="1"/>
  <c r="M729" i="19" s="1"/>
  <c r="W735" i="28"/>
  <c r="G736" i="28"/>
  <c r="G735" i="19"/>
  <c r="V734" i="19"/>
  <c r="N370" i="19"/>
  <c r="O370" i="19" s="1"/>
  <c r="P370" i="19" s="1"/>
  <c r="H370" i="19"/>
  <c r="E370" i="19" s="1"/>
  <c r="I370" i="19" s="1"/>
  <c r="O368" i="28" l="1"/>
  <c r="P368" i="28" s="1"/>
  <c r="Q368" i="28" s="1"/>
  <c r="H368" i="28"/>
  <c r="E368" i="28" s="1"/>
  <c r="I368" i="28" s="1"/>
  <c r="AK729" i="23"/>
  <c r="AL729" i="23" s="1"/>
  <c r="AM728" i="23"/>
  <c r="AN728" i="23" s="1"/>
  <c r="W736" i="28"/>
  <c r="G737" i="28"/>
  <c r="AP727" i="23"/>
  <c r="S730" i="28"/>
  <c r="T730" i="28" s="1"/>
  <c r="U730" i="28" s="1"/>
  <c r="N730" i="28" s="1"/>
  <c r="R730" i="19"/>
  <c r="S730" i="19" s="1"/>
  <c r="T730" i="19" s="1"/>
  <c r="M730" i="19" s="1"/>
  <c r="AQ727" i="23"/>
  <c r="G736" i="19"/>
  <c r="V735" i="19"/>
  <c r="K371" i="19"/>
  <c r="F370" i="19"/>
  <c r="J370" i="19" s="1"/>
  <c r="AA368" i="28" l="1"/>
  <c r="X368" i="28"/>
  <c r="Y368" i="28"/>
  <c r="K369" i="28"/>
  <c r="L369" i="28" s="1"/>
  <c r="F368" i="28"/>
  <c r="J368" i="28" s="1"/>
  <c r="AB368" i="28" s="1"/>
  <c r="AK730" i="23"/>
  <c r="AL730" i="23" s="1"/>
  <c r="AM729" i="23"/>
  <c r="AN729" i="23" s="1"/>
  <c r="AP728" i="23"/>
  <c r="S731" i="28"/>
  <c r="T731" i="28" s="1"/>
  <c r="U731" i="28" s="1"/>
  <c r="N731" i="28" s="1"/>
  <c r="R731" i="19"/>
  <c r="S731" i="19" s="1"/>
  <c r="T731" i="19" s="1"/>
  <c r="M731" i="19" s="1"/>
  <c r="G737" i="19"/>
  <c r="V736" i="19"/>
  <c r="W737" i="28"/>
  <c r="G738" i="28"/>
  <c r="AQ728" i="23"/>
  <c r="AO728" i="23"/>
  <c r="N371" i="19"/>
  <c r="O371" i="19" s="1"/>
  <c r="P371" i="19" s="1"/>
  <c r="H371" i="19"/>
  <c r="E371" i="19" s="1"/>
  <c r="I371" i="19" s="1"/>
  <c r="AO729" i="23" l="1"/>
  <c r="O369" i="28"/>
  <c r="P369" i="28" s="1"/>
  <c r="Q369" i="28" s="1"/>
  <c r="H369" i="28"/>
  <c r="E369" i="28" s="1"/>
  <c r="I369" i="28" s="1"/>
  <c r="AK731" i="23"/>
  <c r="AL731" i="23" s="1"/>
  <c r="AM730" i="23"/>
  <c r="AN730" i="23" s="1"/>
  <c r="V737" i="19"/>
  <c r="G738" i="19"/>
  <c r="W738" i="28"/>
  <c r="G739" i="28"/>
  <c r="R732" i="19"/>
  <c r="S732" i="19" s="1"/>
  <c r="T732" i="19" s="1"/>
  <c r="M732" i="19" s="1"/>
  <c r="AP729" i="23"/>
  <c r="S732" i="28"/>
  <c r="T732" i="28" s="1"/>
  <c r="U732" i="28" s="1"/>
  <c r="N732" i="28" s="1"/>
  <c r="AO730" i="23"/>
  <c r="AQ729" i="23"/>
  <c r="K372" i="19"/>
  <c r="F371" i="19"/>
  <c r="J371" i="19" s="1"/>
  <c r="K370" i="28" l="1"/>
  <c r="L370" i="28" s="1"/>
  <c r="Y369" i="28"/>
  <c r="X369" i="28"/>
  <c r="AA369" i="28"/>
  <c r="F369" i="28"/>
  <c r="J369" i="28" s="1"/>
  <c r="AB369" i="28" s="1"/>
  <c r="AK732" i="23"/>
  <c r="AL732" i="23" s="1"/>
  <c r="AM731" i="23"/>
  <c r="AN731" i="23" s="1"/>
  <c r="AQ730" i="23"/>
  <c r="R733" i="19"/>
  <c r="S733" i="19" s="1"/>
  <c r="T733" i="19" s="1"/>
  <c r="M733" i="19" s="1"/>
  <c r="AP730" i="23"/>
  <c r="S733" i="28"/>
  <c r="T733" i="28" s="1"/>
  <c r="U733" i="28" s="1"/>
  <c r="N733" i="28" s="1"/>
  <c r="W739" i="28"/>
  <c r="G740" i="28"/>
  <c r="V738" i="19"/>
  <c r="G739" i="19"/>
  <c r="H372" i="19"/>
  <c r="E372" i="19" s="1"/>
  <c r="I372" i="19" s="1"/>
  <c r="N372" i="19"/>
  <c r="O372" i="19" s="1"/>
  <c r="P372" i="19" s="1"/>
  <c r="O370" i="28" l="1"/>
  <c r="P370" i="28" s="1"/>
  <c r="Q370" i="28" s="1"/>
  <c r="H370" i="28"/>
  <c r="E370" i="28" s="1"/>
  <c r="I370" i="28" s="1"/>
  <c r="AM732" i="23"/>
  <c r="AN732" i="23" s="1"/>
  <c r="AK733" i="23"/>
  <c r="AL733" i="23" s="1"/>
  <c r="R734" i="19"/>
  <c r="S734" i="19" s="1"/>
  <c r="T734" i="19" s="1"/>
  <c r="M734" i="19" s="1"/>
  <c r="AP731" i="23"/>
  <c r="S734" i="28"/>
  <c r="T734" i="28" s="1"/>
  <c r="U734" i="28" s="1"/>
  <c r="N734" i="28" s="1"/>
  <c r="G741" i="28"/>
  <c r="W740" i="28"/>
  <c r="G740" i="19"/>
  <c r="V739" i="19"/>
  <c r="AO731" i="23"/>
  <c r="AQ731" i="23"/>
  <c r="K373" i="19"/>
  <c r="F372" i="19"/>
  <c r="J372" i="19" s="1"/>
  <c r="AQ732" i="23" l="1"/>
  <c r="Y370" i="28"/>
  <c r="X370" i="28"/>
  <c r="AA370" i="28"/>
  <c r="K371" i="28"/>
  <c r="L371" i="28" s="1"/>
  <c r="F370" i="28"/>
  <c r="J370" i="28" s="1"/>
  <c r="AB370" i="28" s="1"/>
  <c r="AM733" i="23"/>
  <c r="AN733" i="23" s="1"/>
  <c r="AQ733" i="23" s="1"/>
  <c r="AK734" i="23"/>
  <c r="AL734" i="23" s="1"/>
  <c r="V740" i="19"/>
  <c r="G741" i="19"/>
  <c r="S735" i="28"/>
  <c r="T735" i="28" s="1"/>
  <c r="U735" i="28" s="1"/>
  <c r="N735" i="28" s="1"/>
  <c r="AP732" i="23"/>
  <c r="R735" i="19"/>
  <c r="S735" i="19" s="1"/>
  <c r="T735" i="19" s="1"/>
  <c r="M735" i="19" s="1"/>
  <c r="AO732" i="23"/>
  <c r="G742" i="28"/>
  <c r="W741" i="28"/>
  <c r="N373" i="19"/>
  <c r="O373" i="19" s="1"/>
  <c r="P373" i="19" s="1"/>
  <c r="H373" i="19"/>
  <c r="E373" i="19" s="1"/>
  <c r="I373" i="19" s="1"/>
  <c r="AO733" i="23" l="1"/>
  <c r="O371" i="28"/>
  <c r="P371" i="28" s="1"/>
  <c r="Q371" i="28" s="1"/>
  <c r="H371" i="28"/>
  <c r="E371" i="28" s="1"/>
  <c r="I371" i="28" s="1"/>
  <c r="AK735" i="23"/>
  <c r="AL735" i="23" s="1"/>
  <c r="AM734" i="23"/>
  <c r="AN734" i="23" s="1"/>
  <c r="AQ734" i="23" s="1"/>
  <c r="G742" i="19"/>
  <c r="V741" i="19"/>
  <c r="G743" i="28"/>
  <c r="W742" i="28"/>
  <c r="S736" i="28"/>
  <c r="T736" i="28" s="1"/>
  <c r="U736" i="28" s="1"/>
  <c r="N736" i="28" s="1"/>
  <c r="AP733" i="23"/>
  <c r="R736" i="19"/>
  <c r="S736" i="19" s="1"/>
  <c r="T736" i="19" s="1"/>
  <c r="M736" i="19" s="1"/>
  <c r="K374" i="19"/>
  <c r="F373" i="19"/>
  <c r="J373" i="19" s="1"/>
  <c r="K372" i="28" l="1"/>
  <c r="L372" i="28" s="1"/>
  <c r="AA371" i="28"/>
  <c r="X371" i="28"/>
  <c r="Y371" i="28"/>
  <c r="F371" i="28"/>
  <c r="J371" i="28" s="1"/>
  <c r="AB371" i="28" s="1"/>
  <c r="AM735" i="23"/>
  <c r="AN735" i="23" s="1"/>
  <c r="AK736" i="23"/>
  <c r="AL736" i="23" s="1"/>
  <c r="G744" i="28"/>
  <c r="W743" i="28"/>
  <c r="R737" i="19"/>
  <c r="S737" i="19" s="1"/>
  <c r="T737" i="19" s="1"/>
  <c r="M737" i="19" s="1"/>
  <c r="AP734" i="23"/>
  <c r="S737" i="28"/>
  <c r="T737" i="28" s="1"/>
  <c r="U737" i="28" s="1"/>
  <c r="N737" i="28" s="1"/>
  <c r="V742" i="19"/>
  <c r="G743" i="19"/>
  <c r="AO734" i="23"/>
  <c r="N374" i="19"/>
  <c r="O374" i="19" s="1"/>
  <c r="P374" i="19" s="1"/>
  <c r="H374" i="19"/>
  <c r="E374" i="19" s="1"/>
  <c r="I374" i="19" s="1"/>
  <c r="O372" i="28" l="1"/>
  <c r="P372" i="28" s="1"/>
  <c r="Q372" i="28" s="1"/>
  <c r="H372" i="28"/>
  <c r="E372" i="28" s="1"/>
  <c r="I372" i="28" s="1"/>
  <c r="AK737" i="23"/>
  <c r="AL737" i="23" s="1"/>
  <c r="AM736" i="23"/>
  <c r="AN736" i="23" s="1"/>
  <c r="R738" i="19"/>
  <c r="S738" i="19" s="1"/>
  <c r="T738" i="19" s="1"/>
  <c r="M738" i="19" s="1"/>
  <c r="AP735" i="23"/>
  <c r="S738" i="28"/>
  <c r="T738" i="28" s="1"/>
  <c r="U738" i="28" s="1"/>
  <c r="N738" i="28" s="1"/>
  <c r="V743" i="19"/>
  <c r="G744" i="19"/>
  <c r="AO735" i="23"/>
  <c r="W744" i="28"/>
  <c r="G745" i="28"/>
  <c r="AQ735" i="23"/>
  <c r="K375" i="19"/>
  <c r="F374" i="19"/>
  <c r="J374" i="19" s="1"/>
  <c r="X372" i="28" l="1"/>
  <c r="AA372" i="28"/>
  <c r="Y372" i="28"/>
  <c r="K373" i="28"/>
  <c r="L373" i="28" s="1"/>
  <c r="F372" i="28"/>
  <c r="J372" i="28" s="1"/>
  <c r="AB372" i="28" s="1"/>
  <c r="AK738" i="23"/>
  <c r="AL738" i="23" s="1"/>
  <c r="AM737" i="23"/>
  <c r="AN737" i="23" s="1"/>
  <c r="AQ736" i="23"/>
  <c r="AO736" i="23"/>
  <c r="W745" i="28"/>
  <c r="G746" i="28"/>
  <c r="V744" i="19"/>
  <c r="G745" i="19"/>
  <c r="R739" i="19"/>
  <c r="S739" i="19" s="1"/>
  <c r="T739" i="19" s="1"/>
  <c r="M739" i="19" s="1"/>
  <c r="AP736" i="23"/>
  <c r="S739" i="28"/>
  <c r="T739" i="28" s="1"/>
  <c r="U739" i="28" s="1"/>
  <c r="N739" i="28" s="1"/>
  <c r="H375" i="19"/>
  <c r="E375" i="19" s="1"/>
  <c r="I375" i="19" s="1"/>
  <c r="N375" i="19"/>
  <c r="O375" i="19" s="1"/>
  <c r="P375" i="19" s="1"/>
  <c r="O373" i="28" l="1"/>
  <c r="P373" i="28" s="1"/>
  <c r="Q373" i="28" s="1"/>
  <c r="H373" i="28"/>
  <c r="E373" i="28" s="1"/>
  <c r="I373" i="28" s="1"/>
  <c r="AM738" i="23"/>
  <c r="AN738" i="23" s="1"/>
  <c r="AK739" i="23"/>
  <c r="AL739" i="23" s="1"/>
  <c r="R740" i="19"/>
  <c r="S740" i="19" s="1"/>
  <c r="T740" i="19" s="1"/>
  <c r="M740" i="19" s="1"/>
  <c r="S740" i="28"/>
  <c r="T740" i="28" s="1"/>
  <c r="U740" i="28" s="1"/>
  <c r="N740" i="28" s="1"/>
  <c r="AP737" i="23"/>
  <c r="G746" i="19"/>
  <c r="V745" i="19"/>
  <c r="AO737" i="23"/>
  <c r="G747" i="28"/>
  <c r="W746" i="28"/>
  <c r="AQ737" i="23"/>
  <c r="K376" i="19"/>
  <c r="F375" i="19"/>
  <c r="J375" i="19" s="1"/>
  <c r="AO738" i="23" l="1"/>
  <c r="AQ738" i="23"/>
  <c r="Y373" i="28"/>
  <c r="K374" i="28"/>
  <c r="L374" i="28" s="1"/>
  <c r="AA373" i="28"/>
  <c r="F373" i="28"/>
  <c r="J373" i="28" s="1"/>
  <c r="AB373" i="28" s="1"/>
  <c r="X373" i="28"/>
  <c r="AK740" i="23"/>
  <c r="AL740" i="23" s="1"/>
  <c r="AM739" i="23"/>
  <c r="AN739" i="23" s="1"/>
  <c r="AO739" i="23" s="1"/>
  <c r="AP738" i="23"/>
  <c r="S741" i="28"/>
  <c r="T741" i="28" s="1"/>
  <c r="U741" i="28" s="1"/>
  <c r="N741" i="28" s="1"/>
  <c r="R741" i="19"/>
  <c r="S741" i="19" s="1"/>
  <c r="T741" i="19" s="1"/>
  <c r="M741" i="19" s="1"/>
  <c r="G747" i="19"/>
  <c r="V746" i="19"/>
  <c r="G748" i="28"/>
  <c r="W747" i="28"/>
  <c r="H376" i="19"/>
  <c r="E376" i="19" s="1"/>
  <c r="I376" i="19" s="1"/>
  <c r="N376" i="19"/>
  <c r="O376" i="19" s="1"/>
  <c r="P376" i="19" s="1"/>
  <c r="AQ739" i="23" l="1"/>
  <c r="O374" i="28"/>
  <c r="P374" i="28" s="1"/>
  <c r="Q374" i="28" s="1"/>
  <c r="H374" i="28"/>
  <c r="E374" i="28" s="1"/>
  <c r="I374" i="28" s="1"/>
  <c r="F374" i="28" s="1"/>
  <c r="J374" i="28" s="1"/>
  <c r="AM740" i="23"/>
  <c r="AN740" i="23" s="1"/>
  <c r="AK741" i="23"/>
  <c r="AL741" i="23" s="1"/>
  <c r="W748" i="28"/>
  <c r="G749" i="28"/>
  <c r="V747" i="19"/>
  <c r="G748" i="19"/>
  <c r="R742" i="19"/>
  <c r="S742" i="19" s="1"/>
  <c r="T742" i="19" s="1"/>
  <c r="M742" i="19" s="1"/>
  <c r="S742" i="28"/>
  <c r="T742" i="28" s="1"/>
  <c r="U742" i="28" s="1"/>
  <c r="N742" i="28" s="1"/>
  <c r="AP739" i="23"/>
  <c r="K377" i="19"/>
  <c r="F376" i="19"/>
  <c r="J376" i="19" s="1"/>
  <c r="K375" i="28" l="1"/>
  <c r="L375" i="28" s="1"/>
  <c r="AA374" i="28"/>
  <c r="X374" i="28"/>
  <c r="Y374" i="28"/>
  <c r="AB374" i="28"/>
  <c r="AM741" i="23"/>
  <c r="AN741" i="23" s="1"/>
  <c r="AK742" i="23"/>
  <c r="AL742" i="23" s="1"/>
  <c r="R743" i="19"/>
  <c r="S743" i="19" s="1"/>
  <c r="T743" i="19" s="1"/>
  <c r="M743" i="19" s="1"/>
  <c r="S743" i="28"/>
  <c r="T743" i="28" s="1"/>
  <c r="U743" i="28" s="1"/>
  <c r="N743" i="28" s="1"/>
  <c r="AP740" i="23"/>
  <c r="AO740" i="23"/>
  <c r="G750" i="28"/>
  <c r="W749" i="28"/>
  <c r="AQ740" i="23"/>
  <c r="V748" i="19"/>
  <c r="G749" i="19"/>
  <c r="H377" i="19"/>
  <c r="E377" i="19" s="1"/>
  <c r="I377" i="19" s="1"/>
  <c r="N377" i="19"/>
  <c r="O377" i="19" s="1"/>
  <c r="P377" i="19" s="1"/>
  <c r="AQ741" i="23" l="1"/>
  <c r="O375" i="28"/>
  <c r="P375" i="28" s="1"/>
  <c r="Q375" i="28" s="1"/>
  <c r="H375" i="28"/>
  <c r="E375" i="28" s="1"/>
  <c r="I375" i="28" s="1"/>
  <c r="AK743" i="23"/>
  <c r="AL743" i="23" s="1"/>
  <c r="AM742" i="23"/>
  <c r="AN742" i="23" s="1"/>
  <c r="AQ742" i="23" s="1"/>
  <c r="V749" i="19"/>
  <c r="G750" i="19"/>
  <c r="W750" i="28"/>
  <c r="G751" i="28"/>
  <c r="R744" i="19"/>
  <c r="S744" i="19" s="1"/>
  <c r="T744" i="19" s="1"/>
  <c r="M744" i="19" s="1"/>
  <c r="S744" i="28"/>
  <c r="T744" i="28" s="1"/>
  <c r="U744" i="28" s="1"/>
  <c r="N744" i="28" s="1"/>
  <c r="AP741" i="23"/>
  <c r="AO741" i="23"/>
  <c r="K378" i="19"/>
  <c r="F377" i="19"/>
  <c r="J377" i="19" s="1"/>
  <c r="AO742" i="23" l="1"/>
  <c r="AA375" i="28"/>
  <c r="K376" i="28"/>
  <c r="L376" i="28" s="1"/>
  <c r="Y375" i="28"/>
  <c r="F375" i="28"/>
  <c r="J375" i="28" s="1"/>
  <c r="AB375" i="28" s="1"/>
  <c r="X375" i="28"/>
  <c r="AM743" i="23"/>
  <c r="AN743" i="23" s="1"/>
  <c r="AK744" i="23"/>
  <c r="AL744" i="23" s="1"/>
  <c r="G752" i="28"/>
  <c r="W751" i="28"/>
  <c r="R745" i="19"/>
  <c r="S745" i="19" s="1"/>
  <c r="T745" i="19" s="1"/>
  <c r="M745" i="19" s="1"/>
  <c r="AP742" i="23"/>
  <c r="S745" i="28"/>
  <c r="T745" i="28" s="1"/>
  <c r="U745" i="28" s="1"/>
  <c r="N745" i="28" s="1"/>
  <c r="G751" i="19"/>
  <c r="V750" i="19"/>
  <c r="H378" i="19"/>
  <c r="E378" i="19" s="1"/>
  <c r="I378" i="19" s="1"/>
  <c r="N378" i="19"/>
  <c r="O378" i="19" s="1"/>
  <c r="P378" i="19" s="1"/>
  <c r="H376" i="28" l="1"/>
  <c r="E376" i="28" s="1"/>
  <c r="I376" i="28" s="1"/>
  <c r="F376" i="28" s="1"/>
  <c r="J376" i="28" s="1"/>
  <c r="AB376" i="28" s="1"/>
  <c r="O376" i="28"/>
  <c r="P376" i="28" s="1"/>
  <c r="Q376" i="28" s="1"/>
  <c r="AK745" i="23"/>
  <c r="AL745" i="23" s="1"/>
  <c r="AM744" i="23"/>
  <c r="AN744" i="23" s="1"/>
  <c r="G752" i="19"/>
  <c r="V751" i="19"/>
  <c r="AP743" i="23"/>
  <c r="S746" i="28"/>
  <c r="T746" i="28" s="1"/>
  <c r="U746" i="28" s="1"/>
  <c r="N746" i="28" s="1"/>
  <c r="R746" i="19"/>
  <c r="S746" i="19" s="1"/>
  <c r="T746" i="19" s="1"/>
  <c r="M746" i="19" s="1"/>
  <c r="G753" i="28"/>
  <c r="W752" i="28"/>
  <c r="AO743" i="23"/>
  <c r="AQ743" i="23"/>
  <c r="K379" i="19"/>
  <c r="F378" i="19"/>
  <c r="J378" i="19" s="1"/>
  <c r="AO744" i="23" l="1"/>
  <c r="Y376" i="28"/>
  <c r="X376" i="28"/>
  <c r="K377" i="28"/>
  <c r="L377" i="28" s="1"/>
  <c r="AA376" i="28"/>
  <c r="AM745" i="23"/>
  <c r="AN745" i="23" s="1"/>
  <c r="AK746" i="23"/>
  <c r="AL746" i="23" s="1"/>
  <c r="G753" i="19"/>
  <c r="V752" i="19"/>
  <c r="R747" i="19"/>
  <c r="S747" i="19" s="1"/>
  <c r="T747" i="19" s="1"/>
  <c r="M747" i="19" s="1"/>
  <c r="AP744" i="23"/>
  <c r="S747" i="28"/>
  <c r="T747" i="28" s="1"/>
  <c r="U747" i="28" s="1"/>
  <c r="N747" i="28" s="1"/>
  <c r="AQ744" i="23"/>
  <c r="W753" i="28"/>
  <c r="G754" i="28"/>
  <c r="H379" i="19"/>
  <c r="E379" i="19" s="1"/>
  <c r="I379" i="19" s="1"/>
  <c r="N379" i="19"/>
  <c r="O379" i="19" s="1"/>
  <c r="P379" i="19" s="1"/>
  <c r="AO745" i="23" l="1"/>
  <c r="AQ745" i="23"/>
  <c r="O377" i="28"/>
  <c r="P377" i="28" s="1"/>
  <c r="Q377" i="28" s="1"/>
  <c r="H377" i="28"/>
  <c r="E377" i="28" s="1"/>
  <c r="I377" i="28" s="1"/>
  <c r="AK747" i="23"/>
  <c r="AL747" i="23" s="1"/>
  <c r="AM746" i="23"/>
  <c r="AN746" i="23" s="1"/>
  <c r="V753" i="19"/>
  <c r="G754" i="19"/>
  <c r="G755" i="28"/>
  <c r="W754" i="28"/>
  <c r="S748" i="28"/>
  <c r="T748" i="28" s="1"/>
  <c r="U748" i="28" s="1"/>
  <c r="N748" i="28" s="1"/>
  <c r="AP745" i="23"/>
  <c r="R748" i="19"/>
  <c r="S748" i="19" s="1"/>
  <c r="T748" i="19" s="1"/>
  <c r="M748" i="19" s="1"/>
  <c r="K380" i="19"/>
  <c r="F379" i="19"/>
  <c r="J379" i="19" s="1"/>
  <c r="AA377" i="28" l="1"/>
  <c r="X377" i="28"/>
  <c r="K378" i="28"/>
  <c r="L378" i="28" s="1"/>
  <c r="F377" i="28"/>
  <c r="J377" i="28" s="1"/>
  <c r="AB377" i="28" s="1"/>
  <c r="Y377" i="28"/>
  <c r="AM747" i="23"/>
  <c r="AN747" i="23" s="1"/>
  <c r="AK748" i="23"/>
  <c r="AL748" i="23" s="1"/>
  <c r="W755" i="28"/>
  <c r="G756" i="28"/>
  <c r="R749" i="19"/>
  <c r="S749" i="19" s="1"/>
  <c r="T749" i="19" s="1"/>
  <c r="M749" i="19" s="1"/>
  <c r="AP746" i="23"/>
  <c r="S749" i="28"/>
  <c r="T749" i="28" s="1"/>
  <c r="U749" i="28" s="1"/>
  <c r="N749" i="28" s="1"/>
  <c r="G755" i="19"/>
  <c r="V754" i="19"/>
  <c r="AO746" i="23"/>
  <c r="AQ746" i="23"/>
  <c r="N380" i="19"/>
  <c r="O380" i="19" s="1"/>
  <c r="P380" i="19" s="1"/>
  <c r="H380" i="19"/>
  <c r="E380" i="19" s="1"/>
  <c r="I380" i="19" s="1"/>
  <c r="AQ747" i="23" l="1"/>
  <c r="O378" i="28"/>
  <c r="P378" i="28" s="1"/>
  <c r="Q378" i="28" s="1"/>
  <c r="H378" i="28"/>
  <c r="E378" i="28" s="1"/>
  <c r="I378" i="28" s="1"/>
  <c r="AK749" i="23"/>
  <c r="AL749" i="23" s="1"/>
  <c r="AM748" i="23"/>
  <c r="AN748" i="23" s="1"/>
  <c r="G756" i="19"/>
  <c r="V755" i="19"/>
  <c r="R750" i="19"/>
  <c r="S750" i="19" s="1"/>
  <c r="T750" i="19" s="1"/>
  <c r="M750" i="19" s="1"/>
  <c r="AP747" i="23"/>
  <c r="S750" i="28"/>
  <c r="T750" i="28" s="1"/>
  <c r="U750" i="28" s="1"/>
  <c r="N750" i="28" s="1"/>
  <c r="AO747" i="23"/>
  <c r="G757" i="28"/>
  <c r="W756" i="28"/>
  <c r="K381" i="19"/>
  <c r="F380" i="19"/>
  <c r="J380" i="19" s="1"/>
  <c r="AQ748" i="23" l="1"/>
  <c r="AO748" i="23"/>
  <c r="F378" i="28"/>
  <c r="J378" i="28" s="1"/>
  <c r="AB378" i="28" s="1"/>
  <c r="X378" i="28"/>
  <c r="Y378" i="28"/>
  <c r="K379" i="28"/>
  <c r="L379" i="28" s="1"/>
  <c r="AA378" i="28"/>
  <c r="AM749" i="23"/>
  <c r="AN749" i="23" s="1"/>
  <c r="AK750" i="23"/>
  <c r="AL750" i="23" s="1"/>
  <c r="R751" i="19"/>
  <c r="S751" i="19" s="1"/>
  <c r="T751" i="19" s="1"/>
  <c r="M751" i="19" s="1"/>
  <c r="AP748" i="23"/>
  <c r="S751" i="28"/>
  <c r="T751" i="28" s="1"/>
  <c r="U751" i="28" s="1"/>
  <c r="N751" i="28" s="1"/>
  <c r="V756" i="19"/>
  <c r="G757" i="19"/>
  <c r="G758" i="28"/>
  <c r="W757" i="28"/>
  <c r="H381" i="19"/>
  <c r="E381" i="19" s="1"/>
  <c r="I381" i="19" s="1"/>
  <c r="N381" i="19"/>
  <c r="O381" i="19" s="1"/>
  <c r="P381" i="19" s="1"/>
  <c r="AO749" i="23" l="1"/>
  <c r="H379" i="28"/>
  <c r="E379" i="28" s="1"/>
  <c r="I379" i="28" s="1"/>
  <c r="O379" i="28"/>
  <c r="P379" i="28" s="1"/>
  <c r="Q379" i="28" s="1"/>
  <c r="AM750" i="23"/>
  <c r="AN750" i="23" s="1"/>
  <c r="AK751" i="23"/>
  <c r="AL751" i="23" s="1"/>
  <c r="W758" i="28"/>
  <c r="G759" i="28"/>
  <c r="G758" i="19"/>
  <c r="V757" i="19"/>
  <c r="R752" i="19"/>
  <c r="S752" i="19" s="1"/>
  <c r="T752" i="19" s="1"/>
  <c r="M752" i="19" s="1"/>
  <c r="AP749" i="23"/>
  <c r="S752" i="28"/>
  <c r="T752" i="28" s="1"/>
  <c r="U752" i="28" s="1"/>
  <c r="N752" i="28" s="1"/>
  <c r="AQ749" i="23"/>
  <c r="K382" i="19"/>
  <c r="F381" i="19"/>
  <c r="J381" i="19" s="1"/>
  <c r="AO750" i="23" l="1"/>
  <c r="AQ750" i="23"/>
  <c r="X379" i="28"/>
  <c r="F379" i="28"/>
  <c r="J379" i="28" s="1"/>
  <c r="AB379" i="28" s="1"/>
  <c r="AA379" i="28"/>
  <c r="Y379" i="28"/>
  <c r="K380" i="28"/>
  <c r="L380" i="28" s="1"/>
  <c r="AM751" i="23"/>
  <c r="AN751" i="23" s="1"/>
  <c r="AO751" i="23" s="1"/>
  <c r="AK752" i="23"/>
  <c r="AL752" i="23" s="1"/>
  <c r="V758" i="19"/>
  <c r="G759" i="19"/>
  <c r="R753" i="19"/>
  <c r="S753" i="19" s="1"/>
  <c r="T753" i="19" s="1"/>
  <c r="M753" i="19" s="1"/>
  <c r="AP750" i="23"/>
  <c r="S753" i="28"/>
  <c r="T753" i="28" s="1"/>
  <c r="U753" i="28" s="1"/>
  <c r="N753" i="28" s="1"/>
  <c r="G760" i="28"/>
  <c r="W759" i="28"/>
  <c r="H382" i="19"/>
  <c r="E382" i="19" s="1"/>
  <c r="I382" i="19" s="1"/>
  <c r="N382" i="19"/>
  <c r="O382" i="19" s="1"/>
  <c r="P382" i="19" s="1"/>
  <c r="AQ751" i="23" l="1"/>
  <c r="H380" i="28"/>
  <c r="E380" i="28" s="1"/>
  <c r="I380" i="28" s="1"/>
  <c r="O380" i="28"/>
  <c r="P380" i="28" s="1"/>
  <c r="Q380" i="28" s="1"/>
  <c r="AK753" i="23"/>
  <c r="AL753" i="23" s="1"/>
  <c r="AM752" i="23"/>
  <c r="AN752" i="23" s="1"/>
  <c r="AO752" i="23" s="1"/>
  <c r="R754" i="19"/>
  <c r="S754" i="19" s="1"/>
  <c r="T754" i="19" s="1"/>
  <c r="M754" i="19" s="1"/>
  <c r="AP751" i="23"/>
  <c r="S754" i="28"/>
  <c r="T754" i="28" s="1"/>
  <c r="U754" i="28" s="1"/>
  <c r="N754" i="28" s="1"/>
  <c r="W760" i="28"/>
  <c r="G761" i="28"/>
  <c r="V759" i="19"/>
  <c r="G760" i="19"/>
  <c r="K383" i="19"/>
  <c r="F382" i="19"/>
  <c r="J382" i="19" s="1"/>
  <c r="AA380" i="28" l="1"/>
  <c r="X380" i="28"/>
  <c r="F380" i="28"/>
  <c r="J380" i="28" s="1"/>
  <c r="AB380" i="28" s="1"/>
  <c r="K381" i="28"/>
  <c r="L381" i="28" s="1"/>
  <c r="Y380" i="28"/>
  <c r="AM753" i="23"/>
  <c r="AN753" i="23" s="1"/>
  <c r="AK754" i="23"/>
  <c r="AL754" i="23" s="1"/>
  <c r="R755" i="19"/>
  <c r="S755" i="19" s="1"/>
  <c r="T755" i="19" s="1"/>
  <c r="M755" i="19" s="1"/>
  <c r="AP752" i="23"/>
  <c r="S755" i="28"/>
  <c r="T755" i="28" s="1"/>
  <c r="U755" i="28" s="1"/>
  <c r="N755" i="28" s="1"/>
  <c r="V760" i="19"/>
  <c r="G761" i="19"/>
  <c r="G762" i="28"/>
  <c r="W761" i="28"/>
  <c r="AQ752" i="23"/>
  <c r="N383" i="19"/>
  <c r="O383" i="19" s="1"/>
  <c r="P383" i="19" s="1"/>
  <c r="H383" i="19"/>
  <c r="E383" i="19" s="1"/>
  <c r="I383" i="19" s="1"/>
  <c r="AQ753" i="23" l="1"/>
  <c r="H381" i="28"/>
  <c r="E381" i="28" s="1"/>
  <c r="I381" i="28" s="1"/>
  <c r="O381" i="28"/>
  <c r="P381" i="28" s="1"/>
  <c r="Q381" i="28" s="1"/>
  <c r="AM754" i="23"/>
  <c r="AN754" i="23" s="1"/>
  <c r="AK755" i="23"/>
  <c r="AL755" i="23" s="1"/>
  <c r="S756" i="28"/>
  <c r="T756" i="28" s="1"/>
  <c r="U756" i="28" s="1"/>
  <c r="N756" i="28" s="1"/>
  <c r="AP753" i="23"/>
  <c r="R756" i="19"/>
  <c r="S756" i="19" s="1"/>
  <c r="T756" i="19" s="1"/>
  <c r="M756" i="19" s="1"/>
  <c r="G763" i="28"/>
  <c r="W762" i="28"/>
  <c r="V761" i="19"/>
  <c r="G762" i="19"/>
  <c r="AO753" i="23"/>
  <c r="K384" i="19"/>
  <c r="F383" i="19"/>
  <c r="J383" i="19" s="1"/>
  <c r="AO754" i="23" l="1"/>
  <c r="Y381" i="28"/>
  <c r="X381" i="28"/>
  <c r="AA381" i="28"/>
  <c r="K382" i="28"/>
  <c r="L382" i="28" s="1"/>
  <c r="F381" i="28"/>
  <c r="J381" i="28" s="1"/>
  <c r="AB381" i="28" s="1"/>
  <c r="AM755" i="23"/>
  <c r="AN755" i="23" s="1"/>
  <c r="AK756" i="23"/>
  <c r="AL756" i="23" s="1"/>
  <c r="G763" i="19"/>
  <c r="V762" i="19"/>
  <c r="G764" i="28"/>
  <c r="W763" i="28"/>
  <c r="S757" i="28"/>
  <c r="T757" i="28" s="1"/>
  <c r="U757" i="28" s="1"/>
  <c r="N757" i="28" s="1"/>
  <c r="AP754" i="23"/>
  <c r="R757" i="19"/>
  <c r="S757" i="19" s="1"/>
  <c r="T757" i="19" s="1"/>
  <c r="M757" i="19" s="1"/>
  <c r="AQ754" i="23"/>
  <c r="H384" i="19"/>
  <c r="E384" i="19" s="1"/>
  <c r="I384" i="19" s="1"/>
  <c r="N384" i="19"/>
  <c r="O384" i="19" s="1"/>
  <c r="P384" i="19" s="1"/>
  <c r="AQ755" i="23" l="1"/>
  <c r="H382" i="28"/>
  <c r="E382" i="28" s="1"/>
  <c r="I382" i="28" s="1"/>
  <c r="O382" i="28"/>
  <c r="P382" i="28" s="1"/>
  <c r="Q382" i="28" s="1"/>
  <c r="AK757" i="23"/>
  <c r="AL757" i="23" s="1"/>
  <c r="AM756" i="23"/>
  <c r="AN756" i="23" s="1"/>
  <c r="V763" i="19"/>
  <c r="G764" i="19"/>
  <c r="R758" i="19"/>
  <c r="S758" i="19" s="1"/>
  <c r="T758" i="19" s="1"/>
  <c r="M758" i="19" s="1"/>
  <c r="AP755" i="23"/>
  <c r="S758" i="28"/>
  <c r="T758" i="28" s="1"/>
  <c r="U758" i="28" s="1"/>
  <c r="N758" i="28" s="1"/>
  <c r="AO755" i="23"/>
  <c r="G765" i="28"/>
  <c r="W764" i="28"/>
  <c r="K385" i="19"/>
  <c r="F384" i="19"/>
  <c r="J384" i="19" s="1"/>
  <c r="AA382" i="28" l="1"/>
  <c r="Y382" i="28"/>
  <c r="F382" i="28"/>
  <c r="J382" i="28" s="1"/>
  <c r="AB382" i="28" s="1"/>
  <c r="K383" i="28"/>
  <c r="L383" i="28" s="1"/>
  <c r="X382" i="28"/>
  <c r="AM757" i="23"/>
  <c r="AN757" i="23" s="1"/>
  <c r="AK758" i="23"/>
  <c r="AL758" i="23" s="1"/>
  <c r="AO756" i="23"/>
  <c r="R759" i="19"/>
  <c r="S759" i="19" s="1"/>
  <c r="T759" i="19" s="1"/>
  <c r="M759" i="19" s="1"/>
  <c r="S759" i="28"/>
  <c r="T759" i="28" s="1"/>
  <c r="U759" i="28" s="1"/>
  <c r="N759" i="28" s="1"/>
  <c r="AP756" i="23"/>
  <c r="W765" i="28"/>
  <c r="G766" i="28"/>
  <c r="AQ756" i="23"/>
  <c r="V764" i="19"/>
  <c r="G765" i="19"/>
  <c r="N385" i="19"/>
  <c r="O385" i="19" s="1"/>
  <c r="P385" i="19" s="1"/>
  <c r="H385" i="19"/>
  <c r="E385" i="19" s="1"/>
  <c r="I385" i="19" s="1"/>
  <c r="AQ757" i="23" l="1"/>
  <c r="O383" i="28"/>
  <c r="P383" i="28" s="1"/>
  <c r="Q383" i="28" s="1"/>
  <c r="H383" i="28"/>
  <c r="E383" i="28" s="1"/>
  <c r="I383" i="28" s="1"/>
  <c r="AK759" i="23"/>
  <c r="AL759" i="23" s="1"/>
  <c r="AM758" i="23"/>
  <c r="AN758" i="23" s="1"/>
  <c r="AO757" i="23"/>
  <c r="G767" i="28"/>
  <c r="W766" i="28"/>
  <c r="R760" i="19"/>
  <c r="S760" i="19" s="1"/>
  <c r="T760" i="19" s="1"/>
  <c r="M760" i="19" s="1"/>
  <c r="S760" i="28"/>
  <c r="T760" i="28" s="1"/>
  <c r="U760" i="28" s="1"/>
  <c r="N760" i="28" s="1"/>
  <c r="AP757" i="23"/>
  <c r="G766" i="19"/>
  <c r="V765" i="19"/>
  <c r="K386" i="19"/>
  <c r="F385" i="19"/>
  <c r="J385" i="19" s="1"/>
  <c r="F383" i="28" l="1"/>
  <c r="J383" i="28" s="1"/>
  <c r="AB383" i="28" s="1"/>
  <c r="X383" i="28"/>
  <c r="Y383" i="28"/>
  <c r="K384" i="28"/>
  <c r="L384" i="28" s="1"/>
  <c r="AA383" i="28"/>
  <c r="AK760" i="23"/>
  <c r="AL760" i="23" s="1"/>
  <c r="AM759" i="23"/>
  <c r="AN759" i="23" s="1"/>
  <c r="AO758" i="23"/>
  <c r="AP758" i="23"/>
  <c r="S761" i="28"/>
  <c r="T761" i="28" s="1"/>
  <c r="U761" i="28" s="1"/>
  <c r="N761" i="28" s="1"/>
  <c r="R761" i="19"/>
  <c r="S761" i="19" s="1"/>
  <c r="T761" i="19" s="1"/>
  <c r="M761" i="19" s="1"/>
  <c r="AQ758" i="23"/>
  <c r="V766" i="19"/>
  <c r="G767" i="19"/>
  <c r="W767" i="28"/>
  <c r="G768" i="28"/>
  <c r="N386" i="19"/>
  <c r="O386" i="19" s="1"/>
  <c r="P386" i="19" s="1"/>
  <c r="H386" i="19"/>
  <c r="E386" i="19" s="1"/>
  <c r="I386" i="19" s="1"/>
  <c r="AQ759" i="23" l="1"/>
  <c r="H384" i="28"/>
  <c r="E384" i="28" s="1"/>
  <c r="I384" i="28" s="1"/>
  <c r="O384" i="28"/>
  <c r="P384" i="28" s="1"/>
  <c r="Q384" i="28" s="1"/>
  <c r="AK761" i="23"/>
  <c r="AL761" i="23" s="1"/>
  <c r="AM760" i="23"/>
  <c r="AN760" i="23" s="1"/>
  <c r="S762" i="28"/>
  <c r="T762" i="28" s="1"/>
  <c r="U762" i="28" s="1"/>
  <c r="N762" i="28" s="1"/>
  <c r="AP759" i="23"/>
  <c r="R762" i="19"/>
  <c r="S762" i="19" s="1"/>
  <c r="T762" i="19" s="1"/>
  <c r="M762" i="19" s="1"/>
  <c r="G769" i="28"/>
  <c r="W768" i="28"/>
  <c r="G768" i="19"/>
  <c r="V767" i="19"/>
  <c r="AO759" i="23"/>
  <c r="K387" i="19"/>
  <c r="F386" i="19"/>
  <c r="J386" i="19" s="1"/>
  <c r="AO760" i="23" l="1"/>
  <c r="X384" i="28"/>
  <c r="Y384" i="28"/>
  <c r="K385" i="28"/>
  <c r="L385" i="28" s="1"/>
  <c r="F384" i="28"/>
  <c r="J384" i="28" s="1"/>
  <c r="AB384" i="28" s="1"/>
  <c r="AA384" i="28"/>
  <c r="AM761" i="23"/>
  <c r="AN761" i="23" s="1"/>
  <c r="AK762" i="23"/>
  <c r="AL762" i="23" s="1"/>
  <c r="W769" i="28"/>
  <c r="G770" i="28"/>
  <c r="S763" i="28"/>
  <c r="T763" i="28" s="1"/>
  <c r="U763" i="28" s="1"/>
  <c r="N763" i="28" s="1"/>
  <c r="AP760" i="23"/>
  <c r="R763" i="19"/>
  <c r="S763" i="19" s="1"/>
  <c r="T763" i="19" s="1"/>
  <c r="M763" i="19" s="1"/>
  <c r="V768" i="19"/>
  <c r="G769" i="19"/>
  <c r="AQ760" i="23"/>
  <c r="AQ761" i="23" s="1"/>
  <c r="N387" i="19"/>
  <c r="O387" i="19" s="1"/>
  <c r="P387" i="19" s="1"/>
  <c r="H387" i="19"/>
  <c r="E387" i="19" s="1"/>
  <c r="I387" i="19" s="1"/>
  <c r="AO761" i="23" l="1"/>
  <c r="H385" i="28"/>
  <c r="E385" i="28" s="1"/>
  <c r="I385" i="28" s="1"/>
  <c r="O385" i="28"/>
  <c r="P385" i="28" s="1"/>
  <c r="Q385" i="28" s="1"/>
  <c r="AK763" i="23"/>
  <c r="AL763" i="23" s="1"/>
  <c r="AM762" i="23"/>
  <c r="AN762" i="23" s="1"/>
  <c r="AQ762" i="23" s="1"/>
  <c r="G770" i="19"/>
  <c r="V769" i="19"/>
  <c r="S764" i="28"/>
  <c r="T764" i="28" s="1"/>
  <c r="U764" i="28" s="1"/>
  <c r="N764" i="28" s="1"/>
  <c r="AP761" i="23"/>
  <c r="R764" i="19"/>
  <c r="S764" i="19" s="1"/>
  <c r="T764" i="19" s="1"/>
  <c r="M764" i="19" s="1"/>
  <c r="W770" i="28"/>
  <c r="G771" i="28"/>
  <c r="K388" i="19"/>
  <c r="F387" i="19"/>
  <c r="J387" i="19" s="1"/>
  <c r="AO762" i="23" l="1"/>
  <c r="AA385" i="28"/>
  <c r="F385" i="28"/>
  <c r="J385" i="28" s="1"/>
  <c r="AB385" i="28" s="1"/>
  <c r="K386" i="28"/>
  <c r="L386" i="28" s="1"/>
  <c r="X385" i="28"/>
  <c r="Y385" i="28"/>
  <c r="AM763" i="23"/>
  <c r="AN763" i="23" s="1"/>
  <c r="AK764" i="23"/>
  <c r="AL764" i="23" s="1"/>
  <c r="S765" i="28"/>
  <c r="T765" i="28" s="1"/>
  <c r="U765" i="28" s="1"/>
  <c r="N765" i="28" s="1"/>
  <c r="AP762" i="23"/>
  <c r="R765" i="19"/>
  <c r="S765" i="19" s="1"/>
  <c r="T765" i="19" s="1"/>
  <c r="M765" i="19" s="1"/>
  <c r="W771" i="28"/>
  <c r="G772" i="28"/>
  <c r="G771" i="19"/>
  <c r="V770" i="19"/>
  <c r="H388" i="19"/>
  <c r="E388" i="19" s="1"/>
  <c r="I388" i="19" s="1"/>
  <c r="N388" i="19"/>
  <c r="O388" i="19" s="1"/>
  <c r="P388" i="19" s="1"/>
  <c r="AO763" i="23" l="1"/>
  <c r="O386" i="28"/>
  <c r="P386" i="28" s="1"/>
  <c r="Q386" i="28" s="1"/>
  <c r="H386" i="28"/>
  <c r="E386" i="28" s="1"/>
  <c r="I386" i="28" s="1"/>
  <c r="AK765" i="23"/>
  <c r="AL765" i="23" s="1"/>
  <c r="AM764" i="23"/>
  <c r="AN764" i="23" s="1"/>
  <c r="AO764" i="23" s="1"/>
  <c r="S766" i="28"/>
  <c r="T766" i="28" s="1"/>
  <c r="U766" i="28" s="1"/>
  <c r="N766" i="28" s="1"/>
  <c r="AP763" i="23"/>
  <c r="R766" i="19"/>
  <c r="S766" i="19" s="1"/>
  <c r="T766" i="19" s="1"/>
  <c r="M766" i="19" s="1"/>
  <c r="W772" i="28"/>
  <c r="G773" i="28"/>
  <c r="G772" i="19"/>
  <c r="V771" i="19"/>
  <c r="AQ763" i="23"/>
  <c r="K389" i="19"/>
  <c r="F388" i="19"/>
  <c r="J388" i="19" s="1"/>
  <c r="F386" i="28" l="1"/>
  <c r="J386" i="28" s="1"/>
  <c r="AB386" i="28" s="1"/>
  <c r="X386" i="28"/>
  <c r="K387" i="28"/>
  <c r="L387" i="28" s="1"/>
  <c r="Y386" i="28"/>
  <c r="AA386" i="28"/>
  <c r="AM765" i="23"/>
  <c r="AN765" i="23" s="1"/>
  <c r="AO765" i="23" s="1"/>
  <c r="AK766" i="23"/>
  <c r="AL766" i="23" s="1"/>
  <c r="G773" i="19"/>
  <c r="V772" i="19"/>
  <c r="AP764" i="23"/>
  <c r="S767" i="28"/>
  <c r="T767" i="28" s="1"/>
  <c r="U767" i="28" s="1"/>
  <c r="N767" i="28" s="1"/>
  <c r="R767" i="19"/>
  <c r="S767" i="19" s="1"/>
  <c r="T767" i="19" s="1"/>
  <c r="M767" i="19" s="1"/>
  <c r="AQ764" i="23"/>
  <c r="W773" i="28"/>
  <c r="G774" i="28"/>
  <c r="N389" i="19"/>
  <c r="O389" i="19" s="1"/>
  <c r="P389" i="19" s="1"/>
  <c r="H389" i="19"/>
  <c r="E389" i="19" s="1"/>
  <c r="I389" i="19" s="1"/>
  <c r="AQ765" i="23" l="1"/>
  <c r="O387" i="28"/>
  <c r="P387" i="28" s="1"/>
  <c r="Q387" i="28" s="1"/>
  <c r="H387" i="28"/>
  <c r="E387" i="28" s="1"/>
  <c r="I387" i="28" s="1"/>
  <c r="AM766" i="23"/>
  <c r="AN766" i="23" s="1"/>
  <c r="AO766" i="23" s="1"/>
  <c r="AK767" i="23"/>
  <c r="AL767" i="23" s="1"/>
  <c r="R768" i="19"/>
  <c r="S768" i="19" s="1"/>
  <c r="T768" i="19" s="1"/>
  <c r="M768" i="19" s="1"/>
  <c r="S768" i="28"/>
  <c r="T768" i="28" s="1"/>
  <c r="U768" i="28" s="1"/>
  <c r="N768" i="28" s="1"/>
  <c r="AP765" i="23"/>
  <c r="W774" i="28"/>
  <c r="G775" i="28"/>
  <c r="G774" i="19"/>
  <c r="V773" i="19"/>
  <c r="K390" i="19"/>
  <c r="F389" i="19"/>
  <c r="J389" i="19" s="1"/>
  <c r="K388" i="28" l="1"/>
  <c r="L388" i="28" s="1"/>
  <c r="F387" i="28"/>
  <c r="J387" i="28" s="1"/>
  <c r="AB387" i="28" s="1"/>
  <c r="AA387" i="28"/>
  <c r="X387" i="28"/>
  <c r="Y387" i="28"/>
  <c r="AM767" i="23"/>
  <c r="AN767" i="23" s="1"/>
  <c r="AO767" i="23" s="1"/>
  <c r="AK768" i="23"/>
  <c r="AL768" i="23" s="1"/>
  <c r="AM768" i="23" s="1"/>
  <c r="AN768" i="23" s="1"/>
  <c r="R769" i="19"/>
  <c r="S769" i="19" s="1"/>
  <c r="T769" i="19" s="1"/>
  <c r="M769" i="19" s="1"/>
  <c r="AP766" i="23"/>
  <c r="S769" i="28"/>
  <c r="T769" i="28" s="1"/>
  <c r="U769" i="28" s="1"/>
  <c r="N769" i="28" s="1"/>
  <c r="G775" i="19"/>
  <c r="V774" i="19"/>
  <c r="W775" i="28"/>
  <c r="G776" i="28"/>
  <c r="AQ766" i="23"/>
  <c r="H390" i="19"/>
  <c r="E390" i="19" s="1"/>
  <c r="I390" i="19" s="1"/>
  <c r="N390" i="19"/>
  <c r="O390" i="19" s="1"/>
  <c r="P390" i="19" s="1"/>
  <c r="AQ767" i="23" l="1"/>
  <c r="O388" i="28"/>
  <c r="P388" i="28" s="1"/>
  <c r="Q388" i="28" s="1"/>
  <c r="H388" i="28"/>
  <c r="E388" i="28" s="1"/>
  <c r="I388" i="28" s="1"/>
  <c r="AP768" i="23"/>
  <c r="R771" i="19"/>
  <c r="S771" i="28"/>
  <c r="AO768" i="23"/>
  <c r="AQ768" i="23"/>
  <c r="R770" i="19"/>
  <c r="S770" i="19" s="1"/>
  <c r="T770" i="19" s="1"/>
  <c r="M770" i="19" s="1"/>
  <c r="AP767" i="23"/>
  <c r="S770" i="28"/>
  <c r="T770" i="28" s="1"/>
  <c r="U770" i="28" s="1"/>
  <c r="N770" i="28" s="1"/>
  <c r="W776" i="28"/>
  <c r="G777" i="28"/>
  <c r="V775" i="19"/>
  <c r="G776" i="19"/>
  <c r="K391" i="19"/>
  <c r="F390" i="19"/>
  <c r="J390" i="19" s="1"/>
  <c r="F388" i="28" l="1"/>
  <c r="J388" i="28" s="1"/>
  <c r="AB388" i="28" s="1"/>
  <c r="Y388" i="28"/>
  <c r="AA388" i="28"/>
  <c r="X388" i="28"/>
  <c r="K389" i="28"/>
  <c r="L389" i="28" s="1"/>
  <c r="W777" i="28"/>
  <c r="G778" i="28"/>
  <c r="T771" i="28"/>
  <c r="V776" i="19"/>
  <c r="G777" i="19"/>
  <c r="S771" i="19"/>
  <c r="N391" i="19"/>
  <c r="O391" i="19" s="1"/>
  <c r="P391" i="19" s="1"/>
  <c r="H391" i="19"/>
  <c r="E391" i="19" s="1"/>
  <c r="I391" i="19" s="1"/>
  <c r="O389" i="28" l="1"/>
  <c r="P389" i="28" s="1"/>
  <c r="Q389" i="28" s="1"/>
  <c r="H389" i="28"/>
  <c r="E389" i="28" s="1"/>
  <c r="I389" i="28" s="1"/>
  <c r="T772" i="28"/>
  <c r="U771" i="28"/>
  <c r="N771" i="28" s="1"/>
  <c r="S772" i="19"/>
  <c r="T771" i="19"/>
  <c r="M771" i="19" s="1"/>
  <c r="W778" i="28"/>
  <c r="G779" i="28"/>
  <c r="G778" i="19"/>
  <c r="V777" i="19"/>
  <c r="K392" i="19"/>
  <c r="F391" i="19"/>
  <c r="J391" i="19" s="1"/>
  <c r="X389" i="28" l="1"/>
  <c r="F389" i="28"/>
  <c r="J389" i="28" s="1"/>
  <c r="AB389" i="28" s="1"/>
  <c r="AA389" i="28"/>
  <c r="K390" i="28"/>
  <c r="L390" i="28" s="1"/>
  <c r="Y389" i="28"/>
  <c r="W779" i="28"/>
  <c r="G780" i="28"/>
  <c r="G779" i="19"/>
  <c r="V778" i="19"/>
  <c r="T773" i="28"/>
  <c r="U772" i="28"/>
  <c r="N772" i="28" s="1"/>
  <c r="T772" i="19"/>
  <c r="M772" i="19" s="1"/>
  <c r="S773" i="19"/>
  <c r="H392" i="19"/>
  <c r="E392" i="19" s="1"/>
  <c r="I392" i="19" s="1"/>
  <c r="N392" i="19"/>
  <c r="O392" i="19" s="1"/>
  <c r="P392" i="19" s="1"/>
  <c r="O390" i="28" l="1"/>
  <c r="P390" i="28" s="1"/>
  <c r="Q390" i="28" s="1"/>
  <c r="H390" i="28"/>
  <c r="E390" i="28" s="1"/>
  <c r="I390" i="28" s="1"/>
  <c r="V779" i="19"/>
  <c r="G780" i="19"/>
  <c r="W780" i="28"/>
  <c r="G781" i="28"/>
  <c r="T773" i="19"/>
  <c r="M773" i="19" s="1"/>
  <c r="S774" i="19"/>
  <c r="U773" i="28"/>
  <c r="N773" i="28" s="1"/>
  <c r="T774" i="28"/>
  <c r="K393" i="19"/>
  <c r="F392" i="19"/>
  <c r="J392" i="19" s="1"/>
  <c r="K391" i="28" l="1"/>
  <c r="L391" i="28" s="1"/>
  <c r="F390" i="28"/>
  <c r="J390" i="28" s="1"/>
  <c r="AB390" i="28" s="1"/>
  <c r="X390" i="28"/>
  <c r="AA390" i="28"/>
  <c r="Y390" i="28"/>
  <c r="G782" i="28"/>
  <c r="W781" i="28"/>
  <c r="U774" i="28"/>
  <c r="N774" i="28" s="1"/>
  <c r="T775" i="28"/>
  <c r="T774" i="19"/>
  <c r="M774" i="19" s="1"/>
  <c r="S775" i="19"/>
  <c r="G781" i="19"/>
  <c r="V780" i="19"/>
  <c r="H393" i="19"/>
  <c r="E393" i="19" s="1"/>
  <c r="I393" i="19" s="1"/>
  <c r="N393" i="19"/>
  <c r="O393" i="19" s="1"/>
  <c r="P393" i="19" s="1"/>
  <c r="O391" i="28" l="1"/>
  <c r="P391" i="28" s="1"/>
  <c r="Q391" i="28" s="1"/>
  <c r="H391" i="28"/>
  <c r="E391" i="28" s="1"/>
  <c r="I391" i="28" s="1"/>
  <c r="T775" i="19"/>
  <c r="M775" i="19" s="1"/>
  <c r="S776" i="19"/>
  <c r="T776" i="28"/>
  <c r="U775" i="28"/>
  <c r="N775" i="28" s="1"/>
  <c r="W782" i="28"/>
  <c r="G783" i="28"/>
  <c r="G782" i="19"/>
  <c r="V781" i="19"/>
  <c r="K394" i="19"/>
  <c r="F393" i="19"/>
  <c r="J393" i="19" s="1"/>
  <c r="AA391" i="28" l="1"/>
  <c r="X391" i="28"/>
  <c r="Y391" i="28"/>
  <c r="F391" i="28"/>
  <c r="J391" i="28" s="1"/>
  <c r="AB391" i="28" s="1"/>
  <c r="K392" i="28"/>
  <c r="L392" i="28" s="1"/>
  <c r="T777" i="28"/>
  <c r="U776" i="28"/>
  <c r="N776" i="28" s="1"/>
  <c r="G784" i="28"/>
  <c r="W783" i="28"/>
  <c r="V782" i="19"/>
  <c r="G783" i="19"/>
  <c r="T776" i="19"/>
  <c r="M776" i="19" s="1"/>
  <c r="S777" i="19"/>
  <c r="H394" i="19"/>
  <c r="E394" i="19" s="1"/>
  <c r="I394" i="19" s="1"/>
  <c r="N394" i="19"/>
  <c r="O394" i="19" s="1"/>
  <c r="P394" i="19" s="1"/>
  <c r="O392" i="28" l="1"/>
  <c r="P392" i="28" s="1"/>
  <c r="Q392" i="28" s="1"/>
  <c r="H392" i="28"/>
  <c r="E392" i="28" s="1"/>
  <c r="I392" i="28" s="1"/>
  <c r="W784" i="28"/>
  <c r="G785" i="28"/>
  <c r="T777" i="19"/>
  <c r="M777" i="19" s="1"/>
  <c r="S778" i="19"/>
  <c r="U777" i="28"/>
  <c r="N777" i="28" s="1"/>
  <c r="T778" i="28"/>
  <c r="G784" i="19"/>
  <c r="V783" i="19"/>
  <c r="K395" i="19"/>
  <c r="F394" i="19"/>
  <c r="J394" i="19" s="1"/>
  <c r="K393" i="28" l="1"/>
  <c r="L393" i="28" s="1"/>
  <c r="AA392" i="28"/>
  <c r="X392" i="28"/>
  <c r="Y392" i="28"/>
  <c r="F392" i="28"/>
  <c r="J392" i="28" s="1"/>
  <c r="AB392" i="28" s="1"/>
  <c r="W785" i="28"/>
  <c r="G786" i="28"/>
  <c r="U778" i="28"/>
  <c r="N778" i="28" s="1"/>
  <c r="T779" i="28"/>
  <c r="G785" i="19"/>
  <c r="V784" i="19"/>
  <c r="T778" i="19"/>
  <c r="M778" i="19" s="1"/>
  <c r="S779" i="19"/>
  <c r="H395" i="19"/>
  <c r="E395" i="19" s="1"/>
  <c r="I395" i="19" s="1"/>
  <c r="N395" i="19"/>
  <c r="O395" i="19" s="1"/>
  <c r="P395" i="19" s="1"/>
  <c r="O393" i="28" l="1"/>
  <c r="P393" i="28" s="1"/>
  <c r="Q393" i="28" s="1"/>
  <c r="H393" i="28"/>
  <c r="E393" i="28" s="1"/>
  <c r="I393" i="28" s="1"/>
  <c r="V785" i="19"/>
  <c r="G786" i="19"/>
  <c r="W786" i="28"/>
  <c r="G787" i="28"/>
  <c r="T779" i="19"/>
  <c r="M779" i="19" s="1"/>
  <c r="S780" i="19"/>
  <c r="U779" i="28"/>
  <c r="N779" i="28" s="1"/>
  <c r="T780" i="28"/>
  <c r="K396" i="19"/>
  <c r="F395" i="19"/>
  <c r="J395" i="19" s="1"/>
  <c r="K394" i="28" l="1"/>
  <c r="L394" i="28" s="1"/>
  <c r="X393" i="28"/>
  <c r="AA393" i="28"/>
  <c r="Y393" i="28"/>
  <c r="F393" i="28"/>
  <c r="J393" i="28" s="1"/>
  <c r="AB393" i="28" s="1"/>
  <c r="T781" i="28"/>
  <c r="U780" i="28"/>
  <c r="N780" i="28" s="1"/>
  <c r="T780" i="19"/>
  <c r="M780" i="19" s="1"/>
  <c r="S781" i="19"/>
  <c r="G787" i="19"/>
  <c r="V786" i="19"/>
  <c r="G788" i="28"/>
  <c r="W787" i="28"/>
  <c r="H396" i="19"/>
  <c r="E396" i="19" s="1"/>
  <c r="I396" i="19" s="1"/>
  <c r="N396" i="19"/>
  <c r="O396" i="19" s="1"/>
  <c r="P396" i="19" s="1"/>
  <c r="H394" i="28" l="1"/>
  <c r="E394" i="28" s="1"/>
  <c r="I394" i="28" s="1"/>
  <c r="O394" i="28"/>
  <c r="P394" i="28" s="1"/>
  <c r="Q394" i="28" s="1"/>
  <c r="V787" i="19"/>
  <c r="G788" i="19"/>
  <c r="T782" i="28"/>
  <c r="U781" i="28"/>
  <c r="N781" i="28" s="1"/>
  <c r="W788" i="28"/>
  <c r="G789" i="28"/>
  <c r="T781" i="19"/>
  <c r="M781" i="19" s="1"/>
  <c r="S782" i="19"/>
  <c r="K397" i="19"/>
  <c r="F396" i="19"/>
  <c r="J396" i="19" s="1"/>
  <c r="K395" i="28" l="1"/>
  <c r="L395" i="28" s="1"/>
  <c r="Y394" i="28"/>
  <c r="X394" i="28"/>
  <c r="AA394" i="28"/>
  <c r="F394" i="28"/>
  <c r="J394" i="28" s="1"/>
  <c r="AB394" i="28" s="1"/>
  <c r="T782" i="19"/>
  <c r="M782" i="19" s="1"/>
  <c r="S783" i="19"/>
  <c r="W789" i="28"/>
  <c r="G790" i="28"/>
  <c r="V788" i="19"/>
  <c r="G789" i="19"/>
  <c r="U782" i="28"/>
  <c r="N782" i="28" s="1"/>
  <c r="T783" i="28"/>
  <c r="N397" i="19"/>
  <c r="O397" i="19" s="1"/>
  <c r="P397" i="19" s="1"/>
  <c r="H397" i="19"/>
  <c r="E397" i="19" s="1"/>
  <c r="I397" i="19" s="1"/>
  <c r="O395" i="28" l="1"/>
  <c r="P395" i="28" s="1"/>
  <c r="Q395" i="28" s="1"/>
  <c r="H395" i="28"/>
  <c r="E395" i="28" s="1"/>
  <c r="I395" i="28" s="1"/>
  <c r="V789" i="19"/>
  <c r="G790" i="19"/>
  <c r="T783" i="19"/>
  <c r="M783" i="19" s="1"/>
  <c r="S784" i="19"/>
  <c r="T784" i="28"/>
  <c r="U783" i="28"/>
  <c r="N783" i="28" s="1"/>
  <c r="W790" i="28"/>
  <c r="G791" i="28"/>
  <c r="K398" i="19"/>
  <c r="F397" i="19"/>
  <c r="J397" i="19" s="1"/>
  <c r="Y395" i="28" l="1"/>
  <c r="X395" i="28"/>
  <c r="AA395" i="28"/>
  <c r="F395" i="28"/>
  <c r="J395" i="28" s="1"/>
  <c r="AB395" i="28" s="1"/>
  <c r="K396" i="28"/>
  <c r="L396" i="28" s="1"/>
  <c r="W791" i="28"/>
  <c r="G792" i="28"/>
  <c r="T784" i="19"/>
  <c r="M784" i="19" s="1"/>
  <c r="S785" i="19"/>
  <c r="G791" i="19"/>
  <c r="V790" i="19"/>
  <c r="T785" i="28"/>
  <c r="U784" i="28"/>
  <c r="N784" i="28" s="1"/>
  <c r="N398" i="19"/>
  <c r="O398" i="19" s="1"/>
  <c r="P398" i="19" s="1"/>
  <c r="H398" i="19"/>
  <c r="E398" i="19" s="1"/>
  <c r="I398" i="19" s="1"/>
  <c r="O396" i="28" l="1"/>
  <c r="P396" i="28" s="1"/>
  <c r="Q396" i="28" s="1"/>
  <c r="H396" i="28"/>
  <c r="E396" i="28" s="1"/>
  <c r="I396" i="28" s="1"/>
  <c r="T786" i="28"/>
  <c r="U785" i="28"/>
  <c r="N785" i="28" s="1"/>
  <c r="G793" i="28"/>
  <c r="W792" i="28"/>
  <c r="V791" i="19"/>
  <c r="G792" i="19"/>
  <c r="T785" i="19"/>
  <c r="M785" i="19" s="1"/>
  <c r="S786" i="19"/>
  <c r="K399" i="19"/>
  <c r="F398" i="19"/>
  <c r="J398" i="19" s="1"/>
  <c r="AA396" i="28" l="1"/>
  <c r="K397" i="28"/>
  <c r="L397" i="28" s="1"/>
  <c r="Y396" i="28"/>
  <c r="F396" i="28"/>
  <c r="J396" i="28" s="1"/>
  <c r="AB396" i="28" s="1"/>
  <c r="X396" i="28"/>
  <c r="G794" i="28"/>
  <c r="W793" i="28"/>
  <c r="T786" i="19"/>
  <c r="M786" i="19" s="1"/>
  <c r="S787" i="19"/>
  <c r="G793" i="19"/>
  <c r="V792" i="19"/>
  <c r="U786" i="28"/>
  <c r="N786" i="28" s="1"/>
  <c r="T787" i="28"/>
  <c r="H399" i="19"/>
  <c r="E399" i="19" s="1"/>
  <c r="I399" i="19" s="1"/>
  <c r="N399" i="19"/>
  <c r="O399" i="19" s="1"/>
  <c r="P399" i="19" s="1"/>
  <c r="O397" i="28" l="1"/>
  <c r="P397" i="28" s="1"/>
  <c r="Q397" i="28" s="1"/>
  <c r="H397" i="28"/>
  <c r="E397" i="28" s="1"/>
  <c r="I397" i="28" s="1"/>
  <c r="T788" i="28"/>
  <c r="U787" i="28"/>
  <c r="N787" i="28" s="1"/>
  <c r="G795" i="28"/>
  <c r="W794" i="28"/>
  <c r="T787" i="19"/>
  <c r="M787" i="19" s="1"/>
  <c r="S788" i="19"/>
  <c r="V793" i="19"/>
  <c r="G794" i="19"/>
  <c r="K400" i="19"/>
  <c r="F399" i="19"/>
  <c r="J399" i="19" s="1"/>
  <c r="X397" i="28" l="1"/>
  <c r="AA397" i="28"/>
  <c r="K398" i="28"/>
  <c r="L398" i="28" s="1"/>
  <c r="F397" i="28"/>
  <c r="J397" i="28" s="1"/>
  <c r="AB397" i="28" s="1"/>
  <c r="Y397" i="28"/>
  <c r="V794" i="19"/>
  <c r="G795" i="19"/>
  <c r="S789" i="19"/>
  <c r="T788" i="19"/>
  <c r="M788" i="19" s="1"/>
  <c r="W795" i="28"/>
  <c r="G796" i="28"/>
  <c r="T789" i="28"/>
  <c r="U788" i="28"/>
  <c r="N788" i="28" s="1"/>
  <c r="N400" i="19"/>
  <c r="O400" i="19" s="1"/>
  <c r="P400" i="19" s="1"/>
  <c r="H400" i="19"/>
  <c r="E400" i="19" s="1"/>
  <c r="I400" i="19" s="1"/>
  <c r="O398" i="28" l="1"/>
  <c r="P398" i="28" s="1"/>
  <c r="Q398" i="28" s="1"/>
  <c r="H398" i="28"/>
  <c r="E398" i="28" s="1"/>
  <c r="I398" i="28" s="1"/>
  <c r="W796" i="28"/>
  <c r="G797" i="28"/>
  <c r="T789" i="19"/>
  <c r="M789" i="19" s="1"/>
  <c r="S790" i="19"/>
  <c r="U789" i="28"/>
  <c r="N789" i="28" s="1"/>
  <c r="T790" i="28"/>
  <c r="G796" i="19"/>
  <c r="V795" i="19"/>
  <c r="K401" i="19"/>
  <c r="F400" i="19"/>
  <c r="J400" i="19" s="1"/>
  <c r="Y398" i="28" l="1"/>
  <c r="X398" i="28"/>
  <c r="F398" i="28"/>
  <c r="J398" i="28" s="1"/>
  <c r="AB398" i="28" s="1"/>
  <c r="AA398" i="28"/>
  <c r="K399" i="28"/>
  <c r="L399" i="28" s="1"/>
  <c r="T790" i="19"/>
  <c r="M790" i="19" s="1"/>
  <c r="S791" i="19"/>
  <c r="V796" i="19"/>
  <c r="G797" i="19"/>
  <c r="U790" i="28"/>
  <c r="N790" i="28" s="1"/>
  <c r="T791" i="28"/>
  <c r="G798" i="28"/>
  <c r="W797" i="28"/>
  <c r="H401" i="19"/>
  <c r="E401" i="19" s="1"/>
  <c r="I401" i="19" s="1"/>
  <c r="N401" i="19"/>
  <c r="O401" i="19" s="1"/>
  <c r="P401" i="19" s="1"/>
  <c r="O399" i="28" l="1"/>
  <c r="P399" i="28" s="1"/>
  <c r="Q399" i="28" s="1"/>
  <c r="H399" i="28"/>
  <c r="E399" i="28" s="1"/>
  <c r="I399" i="28" s="1"/>
  <c r="W798" i="28"/>
  <c r="G799" i="28"/>
  <c r="U791" i="28"/>
  <c r="N791" i="28" s="1"/>
  <c r="T792" i="28"/>
  <c r="T791" i="19"/>
  <c r="M791" i="19" s="1"/>
  <c r="S792" i="19"/>
  <c r="G798" i="19"/>
  <c r="V797" i="19"/>
  <c r="K402" i="19"/>
  <c r="F401" i="19"/>
  <c r="J401" i="19" s="1"/>
  <c r="Y399" i="28" l="1"/>
  <c r="X399" i="28"/>
  <c r="AA399" i="28"/>
  <c r="K400" i="28"/>
  <c r="L400" i="28" s="1"/>
  <c r="F399" i="28"/>
  <c r="J399" i="28" s="1"/>
  <c r="AB399" i="28" s="1"/>
  <c r="T793" i="28"/>
  <c r="U792" i="28"/>
  <c r="N792" i="28" s="1"/>
  <c r="W799" i="28"/>
  <c r="G800" i="28"/>
  <c r="V798" i="19"/>
  <c r="G799" i="19"/>
  <c r="T792" i="19"/>
  <c r="M792" i="19" s="1"/>
  <c r="S793" i="19"/>
  <c r="H402" i="19"/>
  <c r="E402" i="19" s="1"/>
  <c r="I402" i="19" s="1"/>
  <c r="N402" i="19"/>
  <c r="O402" i="19" s="1"/>
  <c r="P402" i="19" s="1"/>
  <c r="H400" i="28" l="1"/>
  <c r="E400" i="28" s="1"/>
  <c r="I400" i="28" s="1"/>
  <c r="F400" i="28" s="1"/>
  <c r="J400" i="28" s="1"/>
  <c r="AB400" i="28" s="1"/>
  <c r="O400" i="28"/>
  <c r="P400" i="28" s="1"/>
  <c r="Q400" i="28" s="1"/>
  <c r="G800" i="19"/>
  <c r="V799" i="19"/>
  <c r="T793" i="19"/>
  <c r="M793" i="19" s="1"/>
  <c r="S794" i="19"/>
  <c r="U793" i="28"/>
  <c r="N793" i="28" s="1"/>
  <c r="T794" i="28"/>
  <c r="W800" i="28"/>
  <c r="G801" i="28"/>
  <c r="K403" i="19"/>
  <c r="F402" i="19"/>
  <c r="J402" i="19" s="1"/>
  <c r="X400" i="28" l="1"/>
  <c r="AA400" i="28"/>
  <c r="Y400" i="28"/>
  <c r="K401" i="28"/>
  <c r="L401" i="28" s="1"/>
  <c r="G802" i="28"/>
  <c r="W801" i="28"/>
  <c r="T794" i="19"/>
  <c r="M794" i="19" s="1"/>
  <c r="S795" i="19"/>
  <c r="U794" i="28"/>
  <c r="N794" i="28" s="1"/>
  <c r="T795" i="28"/>
  <c r="G801" i="19"/>
  <c r="V800" i="19"/>
  <c r="H403" i="19"/>
  <c r="E403" i="19" s="1"/>
  <c r="I403" i="19" s="1"/>
  <c r="N403" i="19"/>
  <c r="O403" i="19" s="1"/>
  <c r="P403" i="19" s="1"/>
  <c r="O401" i="28" l="1"/>
  <c r="P401" i="28" s="1"/>
  <c r="Q401" i="28" s="1"/>
  <c r="H401" i="28"/>
  <c r="E401" i="28" s="1"/>
  <c r="I401" i="28" s="1"/>
  <c r="T795" i="19"/>
  <c r="M795" i="19" s="1"/>
  <c r="S796" i="19"/>
  <c r="W802" i="28"/>
  <c r="G803" i="28"/>
  <c r="V801" i="19"/>
  <c r="G802" i="19"/>
  <c r="U795" i="28"/>
  <c r="N795" i="28" s="1"/>
  <c r="T796" i="28"/>
  <c r="K404" i="19"/>
  <c r="F403" i="19"/>
  <c r="J403" i="19" s="1"/>
  <c r="Y401" i="28" l="1"/>
  <c r="F401" i="28"/>
  <c r="J401" i="28" s="1"/>
  <c r="AB401" i="28" s="1"/>
  <c r="X401" i="28"/>
  <c r="AA401" i="28"/>
  <c r="K402" i="28"/>
  <c r="L402" i="28" s="1"/>
  <c r="G803" i="19"/>
  <c r="V802" i="19"/>
  <c r="T796" i="19"/>
  <c r="M796" i="19" s="1"/>
  <c r="S797" i="19"/>
  <c r="T797" i="28"/>
  <c r="U796" i="28"/>
  <c r="N796" i="28" s="1"/>
  <c r="G804" i="28"/>
  <c r="W803" i="28"/>
  <c r="N404" i="19"/>
  <c r="O404" i="19" s="1"/>
  <c r="P404" i="19" s="1"/>
  <c r="H404" i="19"/>
  <c r="E404" i="19" s="1"/>
  <c r="I404" i="19" s="1"/>
  <c r="O402" i="28" l="1"/>
  <c r="P402" i="28" s="1"/>
  <c r="Q402" i="28" s="1"/>
  <c r="H402" i="28"/>
  <c r="E402" i="28" s="1"/>
  <c r="I402" i="28" s="1"/>
  <c r="U797" i="28"/>
  <c r="N797" i="28" s="1"/>
  <c r="T798" i="28"/>
  <c r="V803" i="19"/>
  <c r="G804" i="19"/>
  <c r="W804" i="28"/>
  <c r="G805" i="28"/>
  <c r="T797" i="19"/>
  <c r="M797" i="19" s="1"/>
  <c r="S798" i="19"/>
  <c r="K405" i="19"/>
  <c r="F404" i="19"/>
  <c r="J404" i="19" s="1"/>
  <c r="Y402" i="28" l="1"/>
  <c r="X402" i="28"/>
  <c r="AA402" i="28"/>
  <c r="F402" i="28"/>
  <c r="J402" i="28" s="1"/>
  <c r="AB402" i="28" s="1"/>
  <c r="K403" i="28"/>
  <c r="L403" i="28" s="1"/>
  <c r="T798" i="19"/>
  <c r="M798" i="19" s="1"/>
  <c r="S799" i="19"/>
  <c r="G805" i="19"/>
  <c r="V804" i="19"/>
  <c r="W805" i="28"/>
  <c r="G806" i="28"/>
  <c r="U798" i="28"/>
  <c r="N798" i="28" s="1"/>
  <c r="T799" i="28"/>
  <c r="N405" i="19"/>
  <c r="O405" i="19" s="1"/>
  <c r="P405" i="19" s="1"/>
  <c r="H405" i="19"/>
  <c r="E405" i="19" s="1"/>
  <c r="I405" i="19" s="1"/>
  <c r="O403" i="28" l="1"/>
  <c r="P403" i="28" s="1"/>
  <c r="Q403" i="28" s="1"/>
  <c r="H403" i="28"/>
  <c r="E403" i="28" s="1"/>
  <c r="I403" i="28" s="1"/>
  <c r="G806" i="19"/>
  <c r="V805" i="19"/>
  <c r="G807" i="28"/>
  <c r="W806" i="28"/>
  <c r="T799" i="19"/>
  <c r="M799" i="19" s="1"/>
  <c r="S800" i="19"/>
  <c r="U799" i="28"/>
  <c r="N799" i="28" s="1"/>
  <c r="T800" i="28"/>
  <c r="K406" i="19"/>
  <c r="F405" i="19"/>
  <c r="J405" i="19" s="1"/>
  <c r="AA403" i="28" l="1"/>
  <c r="Y403" i="28"/>
  <c r="X403" i="28"/>
  <c r="K404" i="28"/>
  <c r="L404" i="28" s="1"/>
  <c r="F403" i="28"/>
  <c r="J403" i="28" s="1"/>
  <c r="AB403" i="28" s="1"/>
  <c r="G807" i="19"/>
  <c r="V806" i="19"/>
  <c r="T801" i="28"/>
  <c r="U800" i="28"/>
  <c r="N800" i="28" s="1"/>
  <c r="W807" i="28"/>
  <c r="G808" i="28"/>
  <c r="T800" i="19"/>
  <c r="M800" i="19" s="1"/>
  <c r="S801" i="19"/>
  <c r="N406" i="19"/>
  <c r="O406" i="19" s="1"/>
  <c r="P406" i="19" s="1"/>
  <c r="H406" i="19"/>
  <c r="E406" i="19" s="1"/>
  <c r="I406" i="19" s="1"/>
  <c r="H404" i="28" l="1"/>
  <c r="E404" i="28" s="1"/>
  <c r="I404" i="28" s="1"/>
  <c r="O404" i="28"/>
  <c r="P404" i="28" s="1"/>
  <c r="Q404" i="28" s="1"/>
  <c r="U801" i="28"/>
  <c r="N801" i="28" s="1"/>
  <c r="T802" i="28"/>
  <c r="W808" i="28"/>
  <c r="G809" i="28"/>
  <c r="T801" i="19"/>
  <c r="M801" i="19" s="1"/>
  <c r="S802" i="19"/>
  <c r="V807" i="19"/>
  <c r="G808" i="19"/>
  <c r="K407" i="19"/>
  <c r="F406" i="19"/>
  <c r="J406" i="19" s="1"/>
  <c r="K405" i="28" l="1"/>
  <c r="L405" i="28" s="1"/>
  <c r="X404" i="28"/>
  <c r="F404" i="28"/>
  <c r="J404" i="28" s="1"/>
  <c r="AB404" i="28" s="1"/>
  <c r="Y404" i="28"/>
  <c r="AA404" i="28"/>
  <c r="T802" i="19"/>
  <c r="M802" i="19" s="1"/>
  <c r="S803" i="19"/>
  <c r="U802" i="28"/>
  <c r="N802" i="28" s="1"/>
  <c r="T803" i="28"/>
  <c r="G809" i="19"/>
  <c r="V808" i="19"/>
  <c r="W809" i="28"/>
  <c r="G810" i="28"/>
  <c r="H407" i="19"/>
  <c r="E407" i="19" s="1"/>
  <c r="I407" i="19" s="1"/>
  <c r="N407" i="19"/>
  <c r="O407" i="19" s="1"/>
  <c r="P407" i="19" s="1"/>
  <c r="O405" i="28" l="1"/>
  <c r="P405" i="28" s="1"/>
  <c r="Q405" i="28" s="1"/>
  <c r="H405" i="28"/>
  <c r="E405" i="28" s="1"/>
  <c r="I405" i="28" s="1"/>
  <c r="T803" i="19"/>
  <c r="M803" i="19" s="1"/>
  <c r="S804" i="19"/>
  <c r="G810" i="19"/>
  <c r="V809" i="19"/>
  <c r="G811" i="28"/>
  <c r="W810" i="28"/>
  <c r="U803" i="28"/>
  <c r="N803" i="28" s="1"/>
  <c r="T804" i="28"/>
  <c r="K408" i="19"/>
  <c r="F407" i="19"/>
  <c r="J407" i="19" s="1"/>
  <c r="Y405" i="28" l="1"/>
  <c r="X405" i="28"/>
  <c r="AA405" i="28"/>
  <c r="K406" i="28"/>
  <c r="L406" i="28" s="1"/>
  <c r="F405" i="28"/>
  <c r="J405" i="28" s="1"/>
  <c r="AB405" i="28" s="1"/>
  <c r="T804" i="19"/>
  <c r="M804" i="19" s="1"/>
  <c r="S805" i="19"/>
  <c r="T805" i="28"/>
  <c r="U804" i="28"/>
  <c r="N804" i="28" s="1"/>
  <c r="W811" i="28"/>
  <c r="G812" i="28"/>
  <c r="V810" i="19"/>
  <c r="G811" i="19"/>
  <c r="N408" i="19"/>
  <c r="O408" i="19" s="1"/>
  <c r="P408" i="19" s="1"/>
  <c r="H408" i="19"/>
  <c r="E408" i="19" s="1"/>
  <c r="I408" i="19" s="1"/>
  <c r="O406" i="28" l="1"/>
  <c r="P406" i="28" s="1"/>
  <c r="Q406" i="28" s="1"/>
  <c r="H406" i="28"/>
  <c r="E406" i="28" s="1"/>
  <c r="I406" i="28" s="1"/>
  <c r="G813" i="28"/>
  <c r="W812" i="28"/>
  <c r="T805" i="19"/>
  <c r="M805" i="19" s="1"/>
  <c r="S806" i="19"/>
  <c r="G812" i="19"/>
  <c r="V811" i="19"/>
  <c r="U805" i="28"/>
  <c r="N805" i="28" s="1"/>
  <c r="T806" i="28"/>
  <c r="K409" i="19"/>
  <c r="F408" i="19"/>
  <c r="J408" i="19" s="1"/>
  <c r="AA406" i="28" l="1"/>
  <c r="X406" i="28"/>
  <c r="Y406" i="28"/>
  <c r="K407" i="28"/>
  <c r="L407" i="28" s="1"/>
  <c r="F406" i="28"/>
  <c r="J406" i="28" s="1"/>
  <c r="AB406" i="28" s="1"/>
  <c r="T806" i="19"/>
  <c r="M806" i="19" s="1"/>
  <c r="S807" i="19"/>
  <c r="U806" i="28"/>
  <c r="N806" i="28" s="1"/>
  <c r="T807" i="28"/>
  <c r="G813" i="19"/>
  <c r="V812" i="19"/>
  <c r="W813" i="28"/>
  <c r="G814" i="28"/>
  <c r="H409" i="19"/>
  <c r="E409" i="19" s="1"/>
  <c r="I409" i="19" s="1"/>
  <c r="F409" i="19" s="1"/>
  <c r="N409" i="19"/>
  <c r="O409" i="19" s="1"/>
  <c r="P409" i="19" s="1"/>
  <c r="O407" i="28" l="1"/>
  <c r="P407" i="28" s="1"/>
  <c r="Q407" i="28" s="1"/>
  <c r="H407" i="28"/>
  <c r="E407" i="28" s="1"/>
  <c r="I407" i="28" s="1"/>
  <c r="S808" i="19"/>
  <c r="T807" i="19"/>
  <c r="M807" i="19" s="1"/>
  <c r="V813" i="19"/>
  <c r="G814" i="19"/>
  <c r="W814" i="28"/>
  <c r="G815" i="28"/>
  <c r="T808" i="28"/>
  <c r="U807" i="28"/>
  <c r="N807" i="28" s="1"/>
  <c r="K410" i="19"/>
  <c r="J409" i="19"/>
  <c r="F407" i="28" l="1"/>
  <c r="J407" i="28" s="1"/>
  <c r="AB407" i="28" s="1"/>
  <c r="AA407" i="28"/>
  <c r="Y407" i="28"/>
  <c r="K408" i="28"/>
  <c r="L408" i="28" s="1"/>
  <c r="X407" i="28"/>
  <c r="G815" i="19"/>
  <c r="V814" i="19"/>
  <c r="G816" i="28"/>
  <c r="W815" i="28"/>
  <c r="T808" i="19"/>
  <c r="M808" i="19" s="1"/>
  <c r="S809" i="19"/>
  <c r="T809" i="28"/>
  <c r="U808" i="28"/>
  <c r="N808" i="28" s="1"/>
  <c r="H410" i="19"/>
  <c r="E410" i="19" s="1"/>
  <c r="I410" i="19" s="1"/>
  <c r="N410" i="19"/>
  <c r="O410" i="19" s="1"/>
  <c r="P410" i="19" s="1"/>
  <c r="H408" i="28" l="1"/>
  <c r="E408" i="28" s="1"/>
  <c r="I408" i="28" s="1"/>
  <c r="O408" i="28"/>
  <c r="P408" i="28" s="1"/>
  <c r="Q408" i="28" s="1"/>
  <c r="W816" i="28"/>
  <c r="G817" i="28"/>
  <c r="T809" i="19"/>
  <c r="M809" i="19" s="1"/>
  <c r="S810" i="19"/>
  <c r="T810" i="28"/>
  <c r="U809" i="28"/>
  <c r="N809" i="28" s="1"/>
  <c r="V815" i="19"/>
  <c r="G816" i="19"/>
  <c r="K411" i="19"/>
  <c r="F410" i="19"/>
  <c r="J410" i="19" s="1"/>
  <c r="X408" i="28" l="1"/>
  <c r="F408" i="28"/>
  <c r="J408" i="28" s="1"/>
  <c r="AB408" i="28" s="1"/>
  <c r="K409" i="28"/>
  <c r="L409" i="28" s="1"/>
  <c r="Y408" i="28"/>
  <c r="AA408" i="28"/>
  <c r="W817" i="28"/>
  <c r="G818" i="28"/>
  <c r="U810" i="28"/>
  <c r="N810" i="28" s="1"/>
  <c r="T811" i="28"/>
  <c r="V816" i="19"/>
  <c r="G817" i="19"/>
  <c r="T810" i="19"/>
  <c r="M810" i="19" s="1"/>
  <c r="S811" i="19"/>
  <c r="N411" i="19"/>
  <c r="O411" i="19" s="1"/>
  <c r="P411" i="19" s="1"/>
  <c r="H411" i="19"/>
  <c r="E411" i="19" s="1"/>
  <c r="I411" i="19" s="1"/>
  <c r="O409" i="28" l="1"/>
  <c r="P409" i="28" s="1"/>
  <c r="Q409" i="28" s="1"/>
  <c r="H409" i="28"/>
  <c r="E409" i="28" s="1"/>
  <c r="I409" i="28" s="1"/>
  <c r="S812" i="19"/>
  <c r="T811" i="19"/>
  <c r="M811" i="19" s="1"/>
  <c r="T812" i="28"/>
  <c r="U811" i="28"/>
  <c r="N811" i="28" s="1"/>
  <c r="G819" i="28"/>
  <c r="W818" i="28"/>
  <c r="G818" i="19"/>
  <c r="V817" i="19"/>
  <c r="K412" i="19"/>
  <c r="F411" i="19"/>
  <c r="J411" i="19" s="1"/>
  <c r="K410" i="28" l="1"/>
  <c r="L410" i="28" s="1"/>
  <c r="Y409" i="28"/>
  <c r="F409" i="28"/>
  <c r="J409" i="28" s="1"/>
  <c r="AB409" i="28" s="1"/>
  <c r="X409" i="28"/>
  <c r="AA409" i="28"/>
  <c r="T813" i="28"/>
  <c r="U812" i="28"/>
  <c r="N812" i="28" s="1"/>
  <c r="V818" i="19"/>
  <c r="G819" i="19"/>
  <c r="G820" i="28"/>
  <c r="W819" i="28"/>
  <c r="T812" i="19"/>
  <c r="M812" i="19" s="1"/>
  <c r="S813" i="19"/>
  <c r="N412" i="19"/>
  <c r="O412" i="19" s="1"/>
  <c r="P412" i="19" s="1"/>
  <c r="H412" i="19"/>
  <c r="E412" i="19" s="1"/>
  <c r="I412" i="19" s="1"/>
  <c r="O410" i="28" l="1"/>
  <c r="P410" i="28" s="1"/>
  <c r="Q410" i="28" s="1"/>
  <c r="H410" i="28"/>
  <c r="E410" i="28" s="1"/>
  <c r="I410" i="28" s="1"/>
  <c r="G821" i="28"/>
  <c r="W820" i="28"/>
  <c r="T813" i="19"/>
  <c r="M813" i="19" s="1"/>
  <c r="S814" i="19"/>
  <c r="G820" i="19"/>
  <c r="V819" i="19"/>
  <c r="T814" i="28"/>
  <c r="U813" i="28"/>
  <c r="N813" i="28" s="1"/>
  <c r="K413" i="19"/>
  <c r="F412" i="19"/>
  <c r="J412" i="19" s="1"/>
  <c r="K411" i="28" l="1"/>
  <c r="L411" i="28" s="1"/>
  <c r="Y410" i="28"/>
  <c r="X410" i="28"/>
  <c r="AA410" i="28"/>
  <c r="F410" i="28"/>
  <c r="J410" i="28" s="1"/>
  <c r="AB410" i="28" s="1"/>
  <c r="G821" i="19"/>
  <c r="V820" i="19"/>
  <c r="W821" i="28"/>
  <c r="G822" i="28"/>
  <c r="T814" i="19"/>
  <c r="M814" i="19" s="1"/>
  <c r="S815" i="19"/>
  <c r="U814" i="28"/>
  <c r="N814" i="28" s="1"/>
  <c r="T815" i="28"/>
  <c r="N413" i="19"/>
  <c r="O413" i="19" s="1"/>
  <c r="P413" i="19" s="1"/>
  <c r="H413" i="19"/>
  <c r="E413" i="19" s="1"/>
  <c r="I413" i="19" s="1"/>
  <c r="O411" i="28" l="1"/>
  <c r="P411" i="28" s="1"/>
  <c r="Q411" i="28" s="1"/>
  <c r="H411" i="28"/>
  <c r="E411" i="28" s="1"/>
  <c r="I411" i="28" s="1"/>
  <c r="T815" i="19"/>
  <c r="M815" i="19" s="1"/>
  <c r="S816" i="19"/>
  <c r="T816" i="28"/>
  <c r="U815" i="28"/>
  <c r="N815" i="28" s="1"/>
  <c r="G822" i="19"/>
  <c r="V821" i="19"/>
  <c r="W822" i="28"/>
  <c r="G823" i="28"/>
  <c r="K414" i="19"/>
  <c r="F413" i="19"/>
  <c r="J413" i="19" s="1"/>
  <c r="K412" i="28" l="1"/>
  <c r="L412" i="28" s="1"/>
  <c r="Y411" i="28"/>
  <c r="AA411" i="28"/>
  <c r="X411" i="28"/>
  <c r="F411" i="28"/>
  <c r="J411" i="28" s="1"/>
  <c r="AB411" i="28" s="1"/>
  <c r="G824" i="28"/>
  <c r="W823" i="28"/>
  <c r="T816" i="19"/>
  <c r="M816" i="19" s="1"/>
  <c r="S817" i="19"/>
  <c r="G823" i="19"/>
  <c r="V822" i="19"/>
  <c r="T817" i="28"/>
  <c r="U816" i="28"/>
  <c r="N816" i="28" s="1"/>
  <c r="H414" i="19"/>
  <c r="E414" i="19" s="1"/>
  <c r="I414" i="19" s="1"/>
  <c r="N414" i="19"/>
  <c r="O414" i="19" s="1"/>
  <c r="P414" i="19" s="1"/>
  <c r="H412" i="28" l="1"/>
  <c r="E412" i="28" s="1"/>
  <c r="I412" i="28" s="1"/>
  <c r="O412" i="28"/>
  <c r="P412" i="28" s="1"/>
  <c r="Q412" i="28" s="1"/>
  <c r="T817" i="19"/>
  <c r="M817" i="19" s="1"/>
  <c r="S818" i="19"/>
  <c r="G824" i="19"/>
  <c r="V823" i="19"/>
  <c r="T818" i="28"/>
  <c r="U817" i="28"/>
  <c r="N817" i="28" s="1"/>
  <c r="W824" i="28"/>
  <c r="G825" i="28"/>
  <c r="K415" i="19"/>
  <c r="F414" i="19"/>
  <c r="J414" i="19" s="1"/>
  <c r="K413" i="28" l="1"/>
  <c r="L413" i="28" s="1"/>
  <c r="Y412" i="28"/>
  <c r="AA412" i="28"/>
  <c r="F412" i="28"/>
  <c r="J412" i="28" s="1"/>
  <c r="AB412" i="28" s="1"/>
  <c r="X412" i="28"/>
  <c r="U818" i="28"/>
  <c r="N818" i="28" s="1"/>
  <c r="T819" i="28"/>
  <c r="W825" i="28"/>
  <c r="G826" i="28"/>
  <c r="T818" i="19"/>
  <c r="M818" i="19" s="1"/>
  <c r="S819" i="19"/>
  <c r="G825" i="19"/>
  <c r="V824" i="19"/>
  <c r="N415" i="19"/>
  <c r="O415" i="19" s="1"/>
  <c r="P415" i="19" s="1"/>
  <c r="H415" i="19"/>
  <c r="E415" i="19" s="1"/>
  <c r="I415" i="19" s="1"/>
  <c r="O413" i="28" l="1"/>
  <c r="P413" i="28" s="1"/>
  <c r="Q413" i="28" s="1"/>
  <c r="H413" i="28"/>
  <c r="E413" i="28" s="1"/>
  <c r="I413" i="28" s="1"/>
  <c r="V825" i="19"/>
  <c r="G826" i="19"/>
  <c r="T820" i="28"/>
  <c r="U819" i="28"/>
  <c r="N819" i="28" s="1"/>
  <c r="S820" i="19"/>
  <c r="T819" i="19"/>
  <c r="M819" i="19" s="1"/>
  <c r="G827" i="28"/>
  <c r="W826" i="28"/>
  <c r="K416" i="19"/>
  <c r="F415" i="19"/>
  <c r="J415" i="19" s="1"/>
  <c r="AA413" i="28" l="1"/>
  <c r="Y413" i="28"/>
  <c r="X413" i="28"/>
  <c r="K414" i="28"/>
  <c r="L414" i="28" s="1"/>
  <c r="F413" i="28"/>
  <c r="J413" i="28" s="1"/>
  <c r="AB413" i="28" s="1"/>
  <c r="T820" i="19"/>
  <c r="M820" i="19" s="1"/>
  <c r="S821" i="19"/>
  <c r="G828" i="28"/>
  <c r="W827" i="28"/>
  <c r="T821" i="28"/>
  <c r="U820" i="28"/>
  <c r="N820" i="28" s="1"/>
  <c r="V826" i="19"/>
  <c r="G827" i="19"/>
  <c r="H416" i="19"/>
  <c r="E416" i="19" s="1"/>
  <c r="I416" i="19" s="1"/>
  <c r="N416" i="19"/>
  <c r="O416" i="19" s="1"/>
  <c r="P416" i="19" s="1"/>
  <c r="H414" i="28" l="1"/>
  <c r="E414" i="28" s="1"/>
  <c r="I414" i="28" s="1"/>
  <c r="O414" i="28"/>
  <c r="P414" i="28" s="1"/>
  <c r="Q414" i="28" s="1"/>
  <c r="T822" i="28"/>
  <c r="U821" i="28"/>
  <c r="N821" i="28" s="1"/>
  <c r="T821" i="19"/>
  <c r="M821" i="19" s="1"/>
  <c r="S822" i="19"/>
  <c r="G828" i="19"/>
  <c r="V827" i="19"/>
  <c r="W828" i="28"/>
  <c r="G829" i="28"/>
  <c r="K417" i="19"/>
  <c r="F416" i="19"/>
  <c r="J416" i="19" s="1"/>
  <c r="Y414" i="28" l="1"/>
  <c r="X414" i="28"/>
  <c r="AA414" i="28"/>
  <c r="K415" i="28"/>
  <c r="L415" i="28" s="1"/>
  <c r="F414" i="28"/>
  <c r="J414" i="28" s="1"/>
  <c r="AB414" i="28" s="1"/>
  <c r="G830" i="28"/>
  <c r="W829" i="28"/>
  <c r="S823" i="19"/>
  <c r="T822" i="19"/>
  <c r="M822" i="19" s="1"/>
  <c r="G829" i="19"/>
  <c r="V828" i="19"/>
  <c r="U822" i="28"/>
  <c r="N822" i="28" s="1"/>
  <c r="T823" i="28"/>
  <c r="H417" i="19"/>
  <c r="E417" i="19" s="1"/>
  <c r="I417" i="19" s="1"/>
  <c r="N417" i="19"/>
  <c r="O417" i="19" s="1"/>
  <c r="P417" i="19" s="1"/>
  <c r="O415" i="28" l="1"/>
  <c r="P415" i="28" s="1"/>
  <c r="Q415" i="28" s="1"/>
  <c r="H415" i="28"/>
  <c r="E415" i="28" s="1"/>
  <c r="I415" i="28" s="1"/>
  <c r="S824" i="19"/>
  <c r="T823" i="19"/>
  <c r="M823" i="19" s="1"/>
  <c r="U823" i="28"/>
  <c r="N823" i="28" s="1"/>
  <c r="T824" i="28"/>
  <c r="V829" i="19"/>
  <c r="G830" i="19"/>
  <c r="W830" i="28"/>
  <c r="G831" i="28"/>
  <c r="K418" i="19"/>
  <c r="F417" i="19"/>
  <c r="J417" i="19" s="1"/>
  <c r="Y415" i="28" l="1"/>
  <c r="X415" i="28"/>
  <c r="K416" i="28"/>
  <c r="L416" i="28" s="1"/>
  <c r="F415" i="28"/>
  <c r="J415" i="28" s="1"/>
  <c r="AB415" i="28" s="1"/>
  <c r="AA415" i="28"/>
  <c r="G832" i="28"/>
  <c r="W831" i="28"/>
  <c r="T825" i="28"/>
  <c r="U824" i="28"/>
  <c r="N824" i="28" s="1"/>
  <c r="G831" i="19"/>
  <c r="V830" i="19"/>
  <c r="S825" i="19"/>
  <c r="T824" i="19"/>
  <c r="M824" i="19" s="1"/>
  <c r="H418" i="19"/>
  <c r="E418" i="19" s="1"/>
  <c r="I418" i="19" s="1"/>
  <c r="N418" i="19"/>
  <c r="O418" i="19" s="1"/>
  <c r="P418" i="19" s="1"/>
  <c r="O416" i="28" l="1"/>
  <c r="P416" i="28" s="1"/>
  <c r="Q416" i="28" s="1"/>
  <c r="H416" i="28"/>
  <c r="E416" i="28" s="1"/>
  <c r="I416" i="28" s="1"/>
  <c r="T826" i="28"/>
  <c r="U825" i="28"/>
  <c r="N825" i="28" s="1"/>
  <c r="T825" i="19"/>
  <c r="M825" i="19" s="1"/>
  <c r="S826" i="19"/>
  <c r="V831" i="19"/>
  <c r="G832" i="19"/>
  <c r="W832" i="28"/>
  <c r="G833" i="28"/>
  <c r="K419" i="19"/>
  <c r="F418" i="19"/>
  <c r="J418" i="19" s="1"/>
  <c r="K417" i="28" l="1"/>
  <c r="L417" i="28" s="1"/>
  <c r="AA416" i="28"/>
  <c r="X416" i="28"/>
  <c r="Y416" i="28"/>
  <c r="F416" i="28"/>
  <c r="J416" i="28" s="1"/>
  <c r="AB416" i="28" s="1"/>
  <c r="G833" i="19"/>
  <c r="V832" i="19"/>
  <c r="T827" i="28"/>
  <c r="U826" i="28"/>
  <c r="N826" i="28" s="1"/>
  <c r="W833" i="28"/>
  <c r="G834" i="28"/>
  <c r="S827" i="19"/>
  <c r="T826" i="19"/>
  <c r="M826" i="19" s="1"/>
  <c r="N419" i="19"/>
  <c r="O419" i="19" s="1"/>
  <c r="P419" i="19" s="1"/>
  <c r="H419" i="19"/>
  <c r="E419" i="19" s="1"/>
  <c r="I419" i="19" s="1"/>
  <c r="H417" i="28" l="1"/>
  <c r="E417" i="28" s="1"/>
  <c r="I417" i="28" s="1"/>
  <c r="O417" i="28"/>
  <c r="P417" i="28" s="1"/>
  <c r="Q417" i="28" s="1"/>
  <c r="G835" i="28"/>
  <c r="W834" i="28"/>
  <c r="G834" i="19"/>
  <c r="V833" i="19"/>
  <c r="S828" i="19"/>
  <c r="T827" i="19"/>
  <c r="M827" i="19" s="1"/>
  <c r="U827" i="28"/>
  <c r="N827" i="28" s="1"/>
  <c r="T828" i="28"/>
  <c r="K420" i="19"/>
  <c r="F419" i="19"/>
  <c r="J419" i="19" s="1"/>
  <c r="AA417" i="28" l="1"/>
  <c r="X417" i="28"/>
  <c r="F417" i="28"/>
  <c r="J417" i="28" s="1"/>
  <c r="AB417" i="28" s="1"/>
  <c r="Y417" i="28"/>
  <c r="K418" i="28"/>
  <c r="L418" i="28" s="1"/>
  <c r="S829" i="19"/>
  <c r="T828" i="19"/>
  <c r="M828" i="19" s="1"/>
  <c r="G835" i="19"/>
  <c r="V834" i="19"/>
  <c r="T829" i="28"/>
  <c r="U828" i="28"/>
  <c r="N828" i="28" s="1"/>
  <c r="W835" i="28"/>
  <c r="G836" i="28"/>
  <c r="N420" i="19"/>
  <c r="O420" i="19" s="1"/>
  <c r="P420" i="19" s="1"/>
  <c r="H420" i="19"/>
  <c r="E420" i="19" s="1"/>
  <c r="I420" i="19" s="1"/>
  <c r="O418" i="28" l="1"/>
  <c r="P418" i="28" s="1"/>
  <c r="Q418" i="28" s="1"/>
  <c r="H418" i="28"/>
  <c r="E418" i="28" s="1"/>
  <c r="I418" i="28" s="1"/>
  <c r="T830" i="28"/>
  <c r="U829" i="28"/>
  <c r="N829" i="28" s="1"/>
  <c r="V835" i="19"/>
  <c r="G836" i="19"/>
  <c r="T829" i="19"/>
  <c r="M829" i="19" s="1"/>
  <c r="S830" i="19"/>
  <c r="W836" i="28"/>
  <c r="G837" i="28"/>
  <c r="K421" i="19"/>
  <c r="F420" i="19"/>
  <c r="J420" i="19" s="1"/>
  <c r="Y418" i="28" l="1"/>
  <c r="K419" i="28"/>
  <c r="L419" i="28" s="1"/>
  <c r="X418" i="28"/>
  <c r="AA418" i="28"/>
  <c r="F418" i="28"/>
  <c r="J418" i="28" s="1"/>
  <c r="AB418" i="28" s="1"/>
  <c r="G838" i="28"/>
  <c r="W837" i="28"/>
  <c r="T831" i="28"/>
  <c r="U830" i="28"/>
  <c r="N830" i="28" s="1"/>
  <c r="T830" i="19"/>
  <c r="M830" i="19" s="1"/>
  <c r="S831" i="19"/>
  <c r="G837" i="19"/>
  <c r="V836" i="19"/>
  <c r="H421" i="19"/>
  <c r="E421" i="19" s="1"/>
  <c r="I421" i="19" s="1"/>
  <c r="N421" i="19"/>
  <c r="O421" i="19" s="1"/>
  <c r="P421" i="19" s="1"/>
  <c r="O419" i="28" l="1"/>
  <c r="P419" i="28" s="1"/>
  <c r="Q419" i="28" s="1"/>
  <c r="H419" i="28"/>
  <c r="E419" i="28" s="1"/>
  <c r="I419" i="28" s="1"/>
  <c r="T831" i="19"/>
  <c r="M831" i="19" s="1"/>
  <c r="S832" i="19"/>
  <c r="W838" i="28"/>
  <c r="G839" i="28"/>
  <c r="G838" i="19"/>
  <c r="V837" i="19"/>
  <c r="U831" i="28"/>
  <c r="N831" i="28" s="1"/>
  <c r="T832" i="28"/>
  <c r="K422" i="19"/>
  <c r="F421" i="19"/>
  <c r="J421" i="19" s="1"/>
  <c r="Y419" i="28" l="1"/>
  <c r="K420" i="28"/>
  <c r="L420" i="28" s="1"/>
  <c r="X419" i="28"/>
  <c r="AA419" i="28"/>
  <c r="F419" i="28"/>
  <c r="J419" i="28" s="1"/>
  <c r="AB419" i="28" s="1"/>
  <c r="V838" i="19"/>
  <c r="G839" i="19"/>
  <c r="S833" i="19"/>
  <c r="T832" i="19"/>
  <c r="M832" i="19" s="1"/>
  <c r="T833" i="28"/>
  <c r="U832" i="28"/>
  <c r="N832" i="28" s="1"/>
  <c r="G840" i="28"/>
  <c r="W839" i="28"/>
  <c r="H422" i="19"/>
  <c r="E422" i="19" s="1"/>
  <c r="I422" i="19" s="1"/>
  <c r="N422" i="19"/>
  <c r="O422" i="19" s="1"/>
  <c r="P422" i="19" s="1"/>
  <c r="H420" i="28" l="1"/>
  <c r="E420" i="28" s="1"/>
  <c r="I420" i="28" s="1"/>
  <c r="O420" i="28"/>
  <c r="P420" i="28" s="1"/>
  <c r="Q420" i="28" s="1"/>
  <c r="V839" i="19"/>
  <c r="G840" i="19"/>
  <c r="T834" i="28"/>
  <c r="U833" i="28"/>
  <c r="N833" i="28" s="1"/>
  <c r="W840" i="28"/>
  <c r="G841" i="28"/>
  <c r="T833" i="19"/>
  <c r="M833" i="19" s="1"/>
  <c r="S834" i="19"/>
  <c r="K423" i="19"/>
  <c r="F422" i="19"/>
  <c r="J422" i="19" s="1"/>
  <c r="K421" i="28" l="1"/>
  <c r="L421" i="28" s="1"/>
  <c r="X420" i="28"/>
  <c r="F420" i="28"/>
  <c r="J420" i="28" s="1"/>
  <c r="AB420" i="28" s="1"/>
  <c r="Y420" i="28"/>
  <c r="AA420" i="28"/>
  <c r="G841" i="19"/>
  <c r="V840" i="19"/>
  <c r="W841" i="28"/>
  <c r="G842" i="28"/>
  <c r="T834" i="19"/>
  <c r="M834" i="19" s="1"/>
  <c r="S835" i="19"/>
  <c r="T835" i="28"/>
  <c r="U834" i="28"/>
  <c r="N834" i="28" s="1"/>
  <c r="H423" i="19"/>
  <c r="E423" i="19" s="1"/>
  <c r="I423" i="19" s="1"/>
  <c r="N423" i="19"/>
  <c r="O423" i="19" s="1"/>
  <c r="P423" i="19" s="1"/>
  <c r="O421" i="28" l="1"/>
  <c r="P421" i="28" s="1"/>
  <c r="Q421" i="28" s="1"/>
  <c r="H421" i="28"/>
  <c r="E421" i="28" s="1"/>
  <c r="I421" i="28" s="1"/>
  <c r="T835" i="19"/>
  <c r="M835" i="19" s="1"/>
  <c r="S836" i="19"/>
  <c r="V841" i="19"/>
  <c r="G842" i="19"/>
  <c r="W842" i="28"/>
  <c r="G843" i="28"/>
  <c r="U835" i="28"/>
  <c r="N835" i="28" s="1"/>
  <c r="T836" i="28"/>
  <c r="K424" i="19"/>
  <c r="F423" i="19"/>
  <c r="J423" i="19" s="1"/>
  <c r="Y421" i="28" l="1"/>
  <c r="AA421" i="28"/>
  <c r="K422" i="28"/>
  <c r="L422" i="28" s="1"/>
  <c r="X421" i="28"/>
  <c r="F421" i="28"/>
  <c r="J421" i="28" s="1"/>
  <c r="AB421" i="28" s="1"/>
  <c r="V842" i="19"/>
  <c r="G843" i="19"/>
  <c r="T837" i="28"/>
  <c r="U836" i="28"/>
  <c r="N836" i="28" s="1"/>
  <c r="G844" i="28"/>
  <c r="W843" i="28"/>
  <c r="S837" i="19"/>
  <c r="T836" i="19"/>
  <c r="M836" i="19" s="1"/>
  <c r="H424" i="19"/>
  <c r="E424" i="19" s="1"/>
  <c r="I424" i="19" s="1"/>
  <c r="N424" i="19"/>
  <c r="O424" i="19" s="1"/>
  <c r="P424" i="19" s="1"/>
  <c r="H422" i="28" l="1"/>
  <c r="E422" i="28" s="1"/>
  <c r="I422" i="28" s="1"/>
  <c r="F422" i="28" s="1"/>
  <c r="J422" i="28" s="1"/>
  <c r="AB422" i="28" s="1"/>
  <c r="O422" i="28"/>
  <c r="P422" i="28" s="1"/>
  <c r="Q422" i="28" s="1"/>
  <c r="G845" i="28"/>
  <c r="W844" i="28"/>
  <c r="T837" i="19"/>
  <c r="M837" i="19" s="1"/>
  <c r="S838" i="19"/>
  <c r="T838" i="28"/>
  <c r="U837" i="28"/>
  <c r="N837" i="28" s="1"/>
  <c r="V843" i="19"/>
  <c r="G844" i="19"/>
  <c r="K425" i="19"/>
  <c r="F424" i="19"/>
  <c r="J424" i="19" s="1"/>
  <c r="K423" i="28" l="1"/>
  <c r="L423" i="28" s="1"/>
  <c r="AA422" i="28"/>
  <c r="Y422" i="28"/>
  <c r="X422" i="28"/>
  <c r="G845" i="19"/>
  <c r="V844" i="19"/>
  <c r="T838" i="19"/>
  <c r="M838" i="19" s="1"/>
  <c r="S839" i="19"/>
  <c r="T839" i="28"/>
  <c r="U838" i="28"/>
  <c r="N838" i="28" s="1"/>
  <c r="W845" i="28"/>
  <c r="G846" i="28"/>
  <c r="H425" i="19"/>
  <c r="E425" i="19" s="1"/>
  <c r="I425" i="19" s="1"/>
  <c r="N425" i="19"/>
  <c r="O425" i="19" s="1"/>
  <c r="P425" i="19" s="1"/>
  <c r="H423" i="28" l="1"/>
  <c r="E423" i="28" s="1"/>
  <c r="I423" i="28" s="1"/>
  <c r="O423" i="28"/>
  <c r="P423" i="28" s="1"/>
  <c r="Q423" i="28" s="1"/>
  <c r="S840" i="19"/>
  <c r="T839" i="19"/>
  <c r="M839" i="19" s="1"/>
  <c r="U839" i="28"/>
  <c r="N839" i="28" s="1"/>
  <c r="T840" i="28"/>
  <c r="W846" i="28"/>
  <c r="G847" i="28"/>
  <c r="G846" i="19"/>
  <c r="V845" i="19"/>
  <c r="K426" i="19"/>
  <c r="F425" i="19"/>
  <c r="J425" i="19" s="1"/>
  <c r="Y423" i="28" l="1"/>
  <c r="X423" i="28"/>
  <c r="K424" i="28"/>
  <c r="L424" i="28" s="1"/>
  <c r="F423" i="28"/>
  <c r="J423" i="28" s="1"/>
  <c r="AB423" i="28" s="1"/>
  <c r="AA423" i="28"/>
  <c r="T841" i="28"/>
  <c r="U840" i="28"/>
  <c r="N840" i="28" s="1"/>
  <c r="G847" i="19"/>
  <c r="V846" i="19"/>
  <c r="W847" i="28"/>
  <c r="G848" i="28"/>
  <c r="S841" i="19"/>
  <c r="T840" i="19"/>
  <c r="M840" i="19" s="1"/>
  <c r="H426" i="19"/>
  <c r="E426" i="19" s="1"/>
  <c r="I426" i="19" s="1"/>
  <c r="N426" i="19"/>
  <c r="O426" i="19" s="1"/>
  <c r="P426" i="19" s="1"/>
  <c r="O424" i="28" l="1"/>
  <c r="P424" i="28" s="1"/>
  <c r="Q424" i="28" s="1"/>
  <c r="H424" i="28"/>
  <c r="E424" i="28" s="1"/>
  <c r="I424" i="28" s="1"/>
  <c r="G849" i="28"/>
  <c r="W848" i="28"/>
  <c r="T841" i="19"/>
  <c r="M841" i="19" s="1"/>
  <c r="S842" i="19"/>
  <c r="T842" i="28"/>
  <c r="U841" i="28"/>
  <c r="N841" i="28" s="1"/>
  <c r="G848" i="19"/>
  <c r="V847" i="19"/>
  <c r="K427" i="19"/>
  <c r="F426" i="19"/>
  <c r="J426" i="19" s="1"/>
  <c r="Y424" i="28" l="1"/>
  <c r="K425" i="28"/>
  <c r="L425" i="28" s="1"/>
  <c r="X424" i="28"/>
  <c r="F424" i="28"/>
  <c r="J424" i="28" s="1"/>
  <c r="AB424" i="28" s="1"/>
  <c r="AA424" i="28"/>
  <c r="T843" i="28"/>
  <c r="U842" i="28"/>
  <c r="N842" i="28" s="1"/>
  <c r="V848" i="19"/>
  <c r="G849" i="19"/>
  <c r="T842" i="19"/>
  <c r="M842" i="19" s="1"/>
  <c r="S843" i="19"/>
  <c r="W849" i="28"/>
  <c r="G850" i="28"/>
  <c r="N427" i="19"/>
  <c r="O427" i="19" s="1"/>
  <c r="P427" i="19" s="1"/>
  <c r="H427" i="19"/>
  <c r="E427" i="19" s="1"/>
  <c r="I427" i="19" s="1"/>
  <c r="O425" i="28" l="1"/>
  <c r="P425" i="28" s="1"/>
  <c r="Q425" i="28" s="1"/>
  <c r="H425" i="28"/>
  <c r="E425" i="28" s="1"/>
  <c r="I425" i="28" s="1"/>
  <c r="T843" i="19"/>
  <c r="M843" i="19" s="1"/>
  <c r="S844" i="19"/>
  <c r="G851" i="28"/>
  <c r="W850" i="28"/>
  <c r="G850" i="19"/>
  <c r="V849" i="19"/>
  <c r="U843" i="28"/>
  <c r="N843" i="28" s="1"/>
  <c r="T844" i="28"/>
  <c r="K428" i="19"/>
  <c r="F427" i="19"/>
  <c r="J427" i="19" s="1"/>
  <c r="K426" i="28" l="1"/>
  <c r="L426" i="28" s="1"/>
  <c r="AA425" i="28"/>
  <c r="X425" i="28"/>
  <c r="Y425" i="28"/>
  <c r="F425" i="28"/>
  <c r="J425" i="28" s="1"/>
  <c r="AB425" i="28" s="1"/>
  <c r="V850" i="19"/>
  <c r="G851" i="19"/>
  <c r="U844" i="28"/>
  <c r="N844" i="28" s="1"/>
  <c r="T845" i="28"/>
  <c r="W851" i="28"/>
  <c r="G852" i="28"/>
  <c r="S845" i="19"/>
  <c r="T844" i="19"/>
  <c r="M844" i="19" s="1"/>
  <c r="N428" i="19"/>
  <c r="O428" i="19" s="1"/>
  <c r="P428" i="19" s="1"/>
  <c r="H428" i="19"/>
  <c r="E428" i="19" s="1"/>
  <c r="I428" i="19" s="1"/>
  <c r="H426" i="28" l="1"/>
  <c r="E426" i="28" s="1"/>
  <c r="I426" i="28" s="1"/>
  <c r="O426" i="28"/>
  <c r="P426" i="28" s="1"/>
  <c r="Q426" i="28" s="1"/>
  <c r="W852" i="28"/>
  <c r="G853" i="28"/>
  <c r="G852" i="19"/>
  <c r="V851" i="19"/>
  <c r="S846" i="19"/>
  <c r="T845" i="19"/>
  <c r="M845" i="19" s="1"/>
  <c r="T846" i="28"/>
  <c r="U845" i="28"/>
  <c r="N845" i="28" s="1"/>
  <c r="K429" i="19"/>
  <c r="F428" i="19"/>
  <c r="J428" i="19" s="1"/>
  <c r="AA426" i="28" l="1"/>
  <c r="K427" i="28"/>
  <c r="L427" i="28" s="1"/>
  <c r="Y426" i="28"/>
  <c r="X426" i="28"/>
  <c r="F426" i="28"/>
  <c r="J426" i="28" s="1"/>
  <c r="AB426" i="28" s="1"/>
  <c r="T846" i="19"/>
  <c r="M846" i="19" s="1"/>
  <c r="S847" i="19"/>
  <c r="T847" i="28"/>
  <c r="U846" i="28"/>
  <c r="N846" i="28" s="1"/>
  <c r="V852" i="19"/>
  <c r="G853" i="19"/>
  <c r="W853" i="28"/>
  <c r="G854" i="28"/>
  <c r="N429" i="19"/>
  <c r="O429" i="19" s="1"/>
  <c r="P429" i="19" s="1"/>
  <c r="H429" i="19"/>
  <c r="E429" i="19" s="1"/>
  <c r="I429" i="19" s="1"/>
  <c r="H427" i="28" l="1"/>
  <c r="E427" i="28" s="1"/>
  <c r="I427" i="28" s="1"/>
  <c r="O427" i="28"/>
  <c r="P427" i="28" s="1"/>
  <c r="Q427" i="28" s="1"/>
  <c r="V853" i="19"/>
  <c r="G854" i="19"/>
  <c r="T847" i="19"/>
  <c r="M847" i="19" s="1"/>
  <c r="S848" i="19"/>
  <c r="W854" i="28"/>
  <c r="G855" i="28"/>
  <c r="T848" i="28"/>
  <c r="U847" i="28"/>
  <c r="N847" i="28" s="1"/>
  <c r="K430" i="19"/>
  <c r="F429" i="19"/>
  <c r="J429" i="19" s="1"/>
  <c r="X427" i="28" l="1"/>
  <c r="AA427" i="28"/>
  <c r="F427" i="28"/>
  <c r="J427" i="28" s="1"/>
  <c r="AB427" i="28" s="1"/>
  <c r="K428" i="28"/>
  <c r="L428" i="28" s="1"/>
  <c r="Y427" i="28"/>
  <c r="S849" i="19"/>
  <c r="T848" i="19"/>
  <c r="M848" i="19" s="1"/>
  <c r="U848" i="28"/>
  <c r="N848" i="28" s="1"/>
  <c r="T849" i="28"/>
  <c r="V854" i="19"/>
  <c r="G855" i="19"/>
  <c r="G856" i="28"/>
  <c r="W855" i="28"/>
  <c r="H430" i="19"/>
  <c r="E430" i="19" s="1"/>
  <c r="I430" i="19" s="1"/>
  <c r="N430" i="19"/>
  <c r="O430" i="19" s="1"/>
  <c r="P430" i="19" s="1"/>
  <c r="H428" i="28" l="1"/>
  <c r="E428" i="28" s="1"/>
  <c r="I428" i="28" s="1"/>
  <c r="F428" i="28" s="1"/>
  <c r="J428" i="28" s="1"/>
  <c r="O428" i="28"/>
  <c r="P428" i="28" s="1"/>
  <c r="Q428" i="28" s="1"/>
  <c r="G857" i="28"/>
  <c r="W856" i="28"/>
  <c r="G856" i="19"/>
  <c r="V855" i="19"/>
  <c r="T849" i="19"/>
  <c r="M849" i="19" s="1"/>
  <c r="S850" i="19"/>
  <c r="U849" i="28"/>
  <c r="N849" i="28" s="1"/>
  <c r="T850" i="28"/>
  <c r="K431" i="19"/>
  <c r="F430" i="19"/>
  <c r="J430" i="19" s="1"/>
  <c r="AB428" i="28" l="1"/>
  <c r="K429" i="28"/>
  <c r="L429" i="28" s="1"/>
  <c r="AA428" i="28"/>
  <c r="X428" i="28"/>
  <c r="Y428" i="28"/>
  <c r="U850" i="28"/>
  <c r="N850" i="28" s="1"/>
  <c r="T851" i="28"/>
  <c r="S851" i="19"/>
  <c r="T850" i="19"/>
  <c r="M850" i="19" s="1"/>
  <c r="G857" i="19"/>
  <c r="V856" i="19"/>
  <c r="W857" i="28"/>
  <c r="G858" i="28"/>
  <c r="N431" i="19"/>
  <c r="O431" i="19" s="1"/>
  <c r="P431" i="19" s="1"/>
  <c r="H431" i="19"/>
  <c r="E431" i="19" s="1"/>
  <c r="I431" i="19" s="1"/>
  <c r="O429" i="28" l="1"/>
  <c r="P429" i="28" s="1"/>
  <c r="Q429" i="28" s="1"/>
  <c r="H429" i="28"/>
  <c r="E429" i="28" s="1"/>
  <c r="I429" i="28" s="1"/>
  <c r="T851" i="19"/>
  <c r="M851" i="19" s="1"/>
  <c r="S852" i="19"/>
  <c r="U851" i="28"/>
  <c r="N851" i="28" s="1"/>
  <c r="T852" i="28"/>
  <c r="V857" i="19"/>
  <c r="G858" i="19"/>
  <c r="W858" i="28"/>
  <c r="G859" i="28"/>
  <c r="K432" i="19"/>
  <c r="F431" i="19"/>
  <c r="J431" i="19" s="1"/>
  <c r="K430" i="28" l="1"/>
  <c r="L430" i="28" s="1"/>
  <c r="X429" i="28"/>
  <c r="F429" i="28"/>
  <c r="J429" i="28" s="1"/>
  <c r="AB429" i="28" s="1"/>
  <c r="AA429" i="28"/>
  <c r="Y429" i="28"/>
  <c r="W859" i="28"/>
  <c r="G860" i="28"/>
  <c r="V858" i="19"/>
  <c r="G859" i="19"/>
  <c r="S853" i="19"/>
  <c r="T852" i="19"/>
  <c r="M852" i="19" s="1"/>
  <c r="T853" i="28"/>
  <c r="U852" i="28"/>
  <c r="N852" i="28" s="1"/>
  <c r="N432" i="19"/>
  <c r="O432" i="19" s="1"/>
  <c r="P432" i="19" s="1"/>
  <c r="H432" i="19"/>
  <c r="E432" i="19" s="1"/>
  <c r="I432" i="19" s="1"/>
  <c r="H430" i="28" l="1"/>
  <c r="E430" i="28" s="1"/>
  <c r="I430" i="28" s="1"/>
  <c r="O430" i="28"/>
  <c r="P430" i="28" s="1"/>
  <c r="Q430" i="28" s="1"/>
  <c r="W860" i="28"/>
  <c r="G861" i="28"/>
  <c r="S854" i="19"/>
  <c r="T853" i="19"/>
  <c r="M853" i="19" s="1"/>
  <c r="U853" i="28"/>
  <c r="N853" i="28" s="1"/>
  <c r="T854" i="28"/>
  <c r="G860" i="19"/>
  <c r="V859" i="19"/>
  <c r="K433" i="19"/>
  <c r="F432" i="19"/>
  <c r="J432" i="19" s="1"/>
  <c r="Y430" i="28" l="1"/>
  <c r="K431" i="28"/>
  <c r="L431" i="28" s="1"/>
  <c r="AA430" i="28"/>
  <c r="X430" i="28"/>
  <c r="F430" i="28"/>
  <c r="J430" i="28" s="1"/>
  <c r="AB430" i="28" s="1"/>
  <c r="T855" i="28"/>
  <c r="U854" i="28"/>
  <c r="N854" i="28" s="1"/>
  <c r="G862" i="28"/>
  <c r="W861" i="28"/>
  <c r="V860" i="19"/>
  <c r="G861" i="19"/>
  <c r="T854" i="19"/>
  <c r="M854" i="19" s="1"/>
  <c r="S855" i="19"/>
  <c r="H433" i="19"/>
  <c r="E433" i="19" s="1"/>
  <c r="I433" i="19" s="1"/>
  <c r="F433" i="19" s="1"/>
  <c r="N433" i="19"/>
  <c r="O433" i="19" s="1"/>
  <c r="P433" i="19" s="1"/>
  <c r="H431" i="28" l="1"/>
  <c r="E431" i="28" s="1"/>
  <c r="I431" i="28" s="1"/>
  <c r="F431" i="28" s="1"/>
  <c r="J431" i="28" s="1"/>
  <c r="AB431" i="28" s="1"/>
  <c r="O431" i="28"/>
  <c r="P431" i="28" s="1"/>
  <c r="Q431" i="28" s="1"/>
  <c r="T855" i="19"/>
  <c r="M855" i="19" s="1"/>
  <c r="S856" i="19"/>
  <c r="G863" i="28"/>
  <c r="W862" i="28"/>
  <c r="V861" i="19"/>
  <c r="G862" i="19"/>
  <c r="U855" i="28"/>
  <c r="N855" i="28" s="1"/>
  <c r="T856" i="28"/>
  <c r="K434" i="19"/>
  <c r="J433" i="19"/>
  <c r="AA431" i="28" l="1"/>
  <c r="Y431" i="28"/>
  <c r="X431" i="28"/>
  <c r="K432" i="28"/>
  <c r="L432" i="28" s="1"/>
  <c r="V862" i="19"/>
  <c r="G863" i="19"/>
  <c r="T857" i="28"/>
  <c r="U856" i="28"/>
  <c r="N856" i="28" s="1"/>
  <c r="W863" i="28"/>
  <c r="G864" i="28"/>
  <c r="S857" i="19"/>
  <c r="T856" i="19"/>
  <c r="M856" i="19" s="1"/>
  <c r="H434" i="19"/>
  <c r="E434" i="19" s="1"/>
  <c r="I434" i="19" s="1"/>
  <c r="N434" i="19"/>
  <c r="O434" i="19" s="1"/>
  <c r="P434" i="19" s="1"/>
  <c r="H432" i="28" l="1"/>
  <c r="E432" i="28" s="1"/>
  <c r="I432" i="28" s="1"/>
  <c r="O432" i="28"/>
  <c r="P432" i="28" s="1"/>
  <c r="Q432" i="28" s="1"/>
  <c r="U857" i="28"/>
  <c r="N857" i="28" s="1"/>
  <c r="T858" i="28"/>
  <c r="T857" i="19"/>
  <c r="M857" i="19" s="1"/>
  <c r="S858" i="19"/>
  <c r="W864" i="28"/>
  <c r="G865" i="28"/>
  <c r="V863" i="19"/>
  <c r="G864" i="19"/>
  <c r="K435" i="19"/>
  <c r="F434" i="19"/>
  <c r="J434" i="19" s="1"/>
  <c r="Y432" i="28" l="1"/>
  <c r="AA432" i="28"/>
  <c r="F432" i="28"/>
  <c r="J432" i="28" s="1"/>
  <c r="AB432" i="28" s="1"/>
  <c r="X432" i="28"/>
  <c r="K433" i="28"/>
  <c r="L433" i="28" s="1"/>
  <c r="W865" i="28"/>
  <c r="G866" i="28"/>
  <c r="T859" i="28"/>
  <c r="U858" i="28"/>
  <c r="N858" i="28" s="1"/>
  <c r="G865" i="19"/>
  <c r="V864" i="19"/>
  <c r="S859" i="19"/>
  <c r="T858" i="19"/>
  <c r="M858" i="19" s="1"/>
  <c r="H435" i="19"/>
  <c r="E435" i="19" s="1"/>
  <c r="I435" i="19" s="1"/>
  <c r="N435" i="19"/>
  <c r="O435" i="19" s="1"/>
  <c r="P435" i="19" s="1"/>
  <c r="H433" i="28" l="1"/>
  <c r="E433" i="28" s="1"/>
  <c r="I433" i="28" s="1"/>
  <c r="O433" i="28"/>
  <c r="P433" i="28" s="1"/>
  <c r="Q433" i="28" s="1"/>
  <c r="G867" i="28"/>
  <c r="W866" i="28"/>
  <c r="G866" i="19"/>
  <c r="V865" i="19"/>
  <c r="S860" i="19"/>
  <c r="T859" i="19"/>
  <c r="M859" i="19" s="1"/>
  <c r="U859" i="28"/>
  <c r="N859" i="28" s="1"/>
  <c r="T860" i="28"/>
  <c r="K436" i="19"/>
  <c r="F435" i="19"/>
  <c r="J435" i="19" s="1"/>
  <c r="X433" i="28" l="1"/>
  <c r="K434" i="28"/>
  <c r="L434" i="28" s="1"/>
  <c r="Y433" i="28"/>
  <c r="AA433" i="28"/>
  <c r="F433" i="28"/>
  <c r="J433" i="28" s="1"/>
  <c r="AB433" i="28" s="1"/>
  <c r="S861" i="19"/>
  <c r="T860" i="19"/>
  <c r="M860" i="19" s="1"/>
  <c r="W867" i="28"/>
  <c r="G868" i="28"/>
  <c r="T861" i="28"/>
  <c r="U860" i="28"/>
  <c r="N860" i="28" s="1"/>
  <c r="V866" i="19"/>
  <c r="G867" i="19"/>
  <c r="H436" i="19"/>
  <c r="E436" i="19" s="1"/>
  <c r="I436" i="19" s="1"/>
  <c r="N436" i="19"/>
  <c r="O436" i="19" s="1"/>
  <c r="P436" i="19" s="1"/>
  <c r="O434" i="28" l="1"/>
  <c r="P434" i="28" s="1"/>
  <c r="Q434" i="28" s="1"/>
  <c r="H434" i="28"/>
  <c r="E434" i="28" s="1"/>
  <c r="I434" i="28" s="1"/>
  <c r="F434" i="28" s="1"/>
  <c r="J434" i="28" s="1"/>
  <c r="AB434" i="28" s="1"/>
  <c r="G868" i="19"/>
  <c r="V867" i="19"/>
  <c r="U861" i="28"/>
  <c r="N861" i="28" s="1"/>
  <c r="T862" i="28"/>
  <c r="T861" i="19"/>
  <c r="M861" i="19" s="1"/>
  <c r="S862" i="19"/>
  <c r="W868" i="28"/>
  <c r="G869" i="28"/>
  <c r="K437" i="19"/>
  <c r="F436" i="19"/>
  <c r="J436" i="19" s="1"/>
  <c r="AA434" i="28" l="1"/>
  <c r="Y434" i="28"/>
  <c r="K435" i="28"/>
  <c r="L435" i="28" s="1"/>
  <c r="X434" i="28"/>
  <c r="T863" i="28"/>
  <c r="U862" i="28"/>
  <c r="N862" i="28" s="1"/>
  <c r="G870" i="28"/>
  <c r="W869" i="28"/>
  <c r="T862" i="19"/>
  <c r="M862" i="19" s="1"/>
  <c r="S863" i="19"/>
  <c r="V868" i="19"/>
  <c r="G869" i="19"/>
  <c r="N437" i="19"/>
  <c r="O437" i="19" s="1"/>
  <c r="P437" i="19" s="1"/>
  <c r="H437" i="19"/>
  <c r="E437" i="19" s="1"/>
  <c r="I437" i="19" s="1"/>
  <c r="H435" i="28" l="1"/>
  <c r="E435" i="28" s="1"/>
  <c r="I435" i="28" s="1"/>
  <c r="O435" i="28"/>
  <c r="P435" i="28" s="1"/>
  <c r="Q435" i="28" s="1"/>
  <c r="T863" i="19"/>
  <c r="M863" i="19" s="1"/>
  <c r="S864" i="19"/>
  <c r="V869" i="19"/>
  <c r="G870" i="19"/>
  <c r="G871" i="28"/>
  <c r="W870" i="28"/>
  <c r="U863" i="28"/>
  <c r="N863" i="28" s="1"/>
  <c r="T864" i="28"/>
  <c r="K438" i="19"/>
  <c r="F437" i="19"/>
  <c r="J437" i="19" s="1"/>
  <c r="AA435" i="28" l="1"/>
  <c r="X435" i="28"/>
  <c r="Y435" i="28"/>
  <c r="F435" i="28"/>
  <c r="J435" i="28" s="1"/>
  <c r="AB435" i="28" s="1"/>
  <c r="K436" i="28"/>
  <c r="L436" i="28" s="1"/>
  <c r="U864" i="28"/>
  <c r="N864" i="28" s="1"/>
  <c r="T865" i="28"/>
  <c r="G872" i="28"/>
  <c r="W871" i="28"/>
  <c r="G871" i="19"/>
  <c r="V870" i="19"/>
  <c r="S865" i="19"/>
  <c r="T864" i="19"/>
  <c r="M864" i="19" s="1"/>
  <c r="H438" i="19"/>
  <c r="E438" i="19" s="1"/>
  <c r="I438" i="19" s="1"/>
  <c r="N438" i="19"/>
  <c r="O438" i="19" s="1"/>
  <c r="P438" i="19" s="1"/>
  <c r="O436" i="28" l="1"/>
  <c r="P436" i="28" s="1"/>
  <c r="Q436" i="28" s="1"/>
  <c r="H436" i="28"/>
  <c r="E436" i="28" s="1"/>
  <c r="I436" i="28" s="1"/>
  <c r="W872" i="28"/>
  <c r="G873" i="28"/>
  <c r="G872" i="19"/>
  <c r="V871" i="19"/>
  <c r="T866" i="28"/>
  <c r="U865" i="28"/>
  <c r="N865" i="28" s="1"/>
  <c r="S866" i="19"/>
  <c r="T865" i="19"/>
  <c r="M865" i="19" s="1"/>
  <c r="K439" i="19"/>
  <c r="F438" i="19"/>
  <c r="J438" i="19" s="1"/>
  <c r="Y436" i="28" l="1"/>
  <c r="F436" i="28"/>
  <c r="J436" i="28" s="1"/>
  <c r="AB436" i="28" s="1"/>
  <c r="X436" i="28"/>
  <c r="K437" i="28"/>
  <c r="L437" i="28" s="1"/>
  <c r="AA436" i="28"/>
  <c r="G873" i="19"/>
  <c r="V872" i="19"/>
  <c r="W873" i="28"/>
  <c r="G874" i="28"/>
  <c r="T867" i="28"/>
  <c r="U866" i="28"/>
  <c r="N866" i="28" s="1"/>
  <c r="T866" i="19"/>
  <c r="M866" i="19" s="1"/>
  <c r="S867" i="19"/>
  <c r="H439" i="19"/>
  <c r="E439" i="19" s="1"/>
  <c r="I439" i="19" s="1"/>
  <c r="N439" i="19"/>
  <c r="O439" i="19" s="1"/>
  <c r="P439" i="19" s="1"/>
  <c r="O437" i="28" l="1"/>
  <c r="P437" i="28" s="1"/>
  <c r="Q437" i="28" s="1"/>
  <c r="H437" i="28"/>
  <c r="E437" i="28" s="1"/>
  <c r="I437" i="28" s="1"/>
  <c r="U867" i="28"/>
  <c r="N867" i="28" s="1"/>
  <c r="T868" i="28"/>
  <c r="T867" i="19"/>
  <c r="M867" i="19" s="1"/>
  <c r="S868" i="19"/>
  <c r="G875" i="28"/>
  <c r="W874" i="28"/>
  <c r="V873" i="19"/>
  <c r="G874" i="19"/>
  <c r="K440" i="19"/>
  <c r="F439" i="19"/>
  <c r="J439" i="19" s="1"/>
  <c r="K438" i="28" l="1"/>
  <c r="L438" i="28" s="1"/>
  <c r="Y437" i="28"/>
  <c r="X437" i="28"/>
  <c r="F437" i="28"/>
  <c r="J437" i="28" s="1"/>
  <c r="AB437" i="28" s="1"/>
  <c r="AA437" i="28"/>
  <c r="W875" i="28"/>
  <c r="G876" i="28"/>
  <c r="G875" i="19"/>
  <c r="V874" i="19"/>
  <c r="S869" i="19"/>
  <c r="T868" i="19"/>
  <c r="M868" i="19" s="1"/>
  <c r="U868" i="28"/>
  <c r="N868" i="28" s="1"/>
  <c r="T869" i="28"/>
  <c r="H440" i="19"/>
  <c r="E440" i="19" s="1"/>
  <c r="I440" i="19" s="1"/>
  <c r="N440" i="19"/>
  <c r="O440" i="19" s="1"/>
  <c r="P440" i="19" s="1"/>
  <c r="H438" i="28" l="1"/>
  <c r="E438" i="28" s="1"/>
  <c r="I438" i="28" s="1"/>
  <c r="O438" i="28"/>
  <c r="P438" i="28" s="1"/>
  <c r="Q438" i="28" s="1"/>
  <c r="V875" i="19"/>
  <c r="G876" i="19"/>
  <c r="T870" i="28"/>
  <c r="U869" i="28"/>
  <c r="N869" i="28" s="1"/>
  <c r="T869" i="19"/>
  <c r="M869" i="19" s="1"/>
  <c r="S870" i="19"/>
  <c r="W876" i="28"/>
  <c r="G877" i="28"/>
  <c r="K441" i="19"/>
  <c r="F440" i="19"/>
  <c r="J440" i="19" s="1"/>
  <c r="X438" i="28" l="1"/>
  <c r="AA438" i="28"/>
  <c r="K439" i="28"/>
  <c r="L439" i="28" s="1"/>
  <c r="Y438" i="28"/>
  <c r="F438" i="28"/>
  <c r="J438" i="28" s="1"/>
  <c r="AB438" i="28" s="1"/>
  <c r="T870" i="19"/>
  <c r="M870" i="19" s="1"/>
  <c r="S871" i="19"/>
  <c r="G877" i="19"/>
  <c r="V876" i="19"/>
  <c r="G878" i="28"/>
  <c r="W877" i="28"/>
  <c r="T871" i="28"/>
  <c r="U870" i="28"/>
  <c r="N870" i="28" s="1"/>
  <c r="H441" i="19"/>
  <c r="E441" i="19" s="1"/>
  <c r="I441" i="19" s="1"/>
  <c r="N441" i="19"/>
  <c r="O441" i="19" s="1"/>
  <c r="P441" i="19" s="1"/>
  <c r="O439" i="28" l="1"/>
  <c r="P439" i="28" s="1"/>
  <c r="Q439" i="28" s="1"/>
  <c r="H439" i="28"/>
  <c r="E439" i="28" s="1"/>
  <c r="I439" i="28" s="1"/>
  <c r="U871" i="28"/>
  <c r="N871" i="28" s="1"/>
  <c r="T872" i="28"/>
  <c r="V877" i="19"/>
  <c r="G878" i="19"/>
  <c r="T871" i="19"/>
  <c r="M871" i="19" s="1"/>
  <c r="S872" i="19"/>
  <c r="W878" i="28"/>
  <c r="G879" i="28"/>
  <c r="K442" i="19"/>
  <c r="F441" i="19"/>
  <c r="J441" i="19" s="1"/>
  <c r="X439" i="28" l="1"/>
  <c r="F439" i="28"/>
  <c r="J439" i="28" s="1"/>
  <c r="AB439" i="28" s="1"/>
  <c r="Y439" i="28"/>
  <c r="AA439" i="28"/>
  <c r="K440" i="28"/>
  <c r="L440" i="28" s="1"/>
  <c r="G879" i="19"/>
  <c r="V878" i="19"/>
  <c r="G880" i="28"/>
  <c r="W879" i="28"/>
  <c r="S873" i="19"/>
  <c r="T872" i="19"/>
  <c r="M872" i="19" s="1"/>
  <c r="U872" i="28"/>
  <c r="N872" i="28" s="1"/>
  <c r="T873" i="28"/>
  <c r="H442" i="19"/>
  <c r="E442" i="19" s="1"/>
  <c r="I442" i="19" s="1"/>
  <c r="F442" i="19" s="1"/>
  <c r="N442" i="19"/>
  <c r="O442" i="19" s="1"/>
  <c r="P442" i="19" s="1"/>
  <c r="O440" i="28" l="1"/>
  <c r="P440" i="28" s="1"/>
  <c r="Q440" i="28" s="1"/>
  <c r="H440" i="28"/>
  <c r="E440" i="28" s="1"/>
  <c r="I440" i="28" s="1"/>
  <c r="T873" i="19"/>
  <c r="M873" i="19" s="1"/>
  <c r="S874" i="19"/>
  <c r="U873" i="28"/>
  <c r="N873" i="28" s="1"/>
  <c r="T874" i="28"/>
  <c r="G881" i="28"/>
  <c r="W880" i="28"/>
  <c r="G880" i="19"/>
  <c r="V879" i="19"/>
  <c r="J442" i="19"/>
  <c r="K443" i="19"/>
  <c r="K441" i="28" l="1"/>
  <c r="L441" i="28" s="1"/>
  <c r="X440" i="28"/>
  <c r="AA440" i="28"/>
  <c r="Y440" i="28"/>
  <c r="F440" i="28"/>
  <c r="J440" i="28" s="1"/>
  <c r="AB440" i="28" s="1"/>
  <c r="T875" i="28"/>
  <c r="U874" i="28"/>
  <c r="N874" i="28" s="1"/>
  <c r="S875" i="19"/>
  <c r="T874" i="19"/>
  <c r="M874" i="19" s="1"/>
  <c r="G881" i="19"/>
  <c r="V880" i="19"/>
  <c r="W881" i="28"/>
  <c r="G882" i="28"/>
  <c r="H443" i="19"/>
  <c r="E443" i="19" s="1"/>
  <c r="I443" i="19" s="1"/>
  <c r="N443" i="19"/>
  <c r="O443" i="19" s="1"/>
  <c r="P443" i="19" s="1"/>
  <c r="H441" i="28" l="1"/>
  <c r="E441" i="28" s="1"/>
  <c r="I441" i="28" s="1"/>
  <c r="O441" i="28"/>
  <c r="P441" i="28" s="1"/>
  <c r="Q441" i="28" s="1"/>
  <c r="V881" i="19"/>
  <c r="G882" i="19"/>
  <c r="G883" i="28"/>
  <c r="W882" i="28"/>
  <c r="S876" i="19"/>
  <c r="T875" i="19"/>
  <c r="M875" i="19" s="1"/>
  <c r="U875" i="28"/>
  <c r="N875" i="28" s="1"/>
  <c r="T876" i="28"/>
  <c r="K444" i="19"/>
  <c r="F443" i="19"/>
  <c r="J443" i="19" s="1"/>
  <c r="K442" i="28" l="1"/>
  <c r="L442" i="28" s="1"/>
  <c r="X441" i="28"/>
  <c r="AA441" i="28"/>
  <c r="Y441" i="28"/>
  <c r="F441" i="28"/>
  <c r="J441" i="28" s="1"/>
  <c r="AB441" i="28" s="1"/>
  <c r="G884" i="28"/>
  <c r="W883" i="28"/>
  <c r="U876" i="28"/>
  <c r="N876" i="28" s="1"/>
  <c r="T877" i="28"/>
  <c r="G883" i="19"/>
  <c r="V882" i="19"/>
  <c r="S877" i="19"/>
  <c r="T876" i="19"/>
  <c r="M876" i="19" s="1"/>
  <c r="H444" i="19"/>
  <c r="E444" i="19" s="1"/>
  <c r="I444" i="19" s="1"/>
  <c r="F444" i="19" s="1"/>
  <c r="N444" i="19"/>
  <c r="O444" i="19" s="1"/>
  <c r="P444" i="19" s="1"/>
  <c r="H442" i="28" l="1"/>
  <c r="E442" i="28" s="1"/>
  <c r="I442" i="28" s="1"/>
  <c r="O442" i="28"/>
  <c r="P442" i="28" s="1"/>
  <c r="Q442" i="28" s="1"/>
  <c r="V883" i="19"/>
  <c r="G884" i="19"/>
  <c r="T878" i="28"/>
  <c r="U877" i="28"/>
  <c r="N877" i="28" s="1"/>
  <c r="W884" i="28"/>
  <c r="G885" i="28"/>
  <c r="T877" i="19"/>
  <c r="M877" i="19" s="1"/>
  <c r="S878" i="19"/>
  <c r="K445" i="19"/>
  <c r="J444" i="19"/>
  <c r="AA442" i="28" l="1"/>
  <c r="X442" i="28"/>
  <c r="Y442" i="28"/>
  <c r="K443" i="28"/>
  <c r="L443" i="28" s="1"/>
  <c r="F442" i="28"/>
  <c r="J442" i="28" s="1"/>
  <c r="W885" i="28"/>
  <c r="G886" i="28"/>
  <c r="T878" i="19"/>
  <c r="M878" i="19" s="1"/>
  <c r="S879" i="19"/>
  <c r="G885" i="19"/>
  <c r="V884" i="19"/>
  <c r="T879" i="28"/>
  <c r="U878" i="28"/>
  <c r="N878" i="28" s="1"/>
  <c r="N445" i="19"/>
  <c r="O445" i="19" s="1"/>
  <c r="P445" i="19" s="1"/>
  <c r="H445" i="19"/>
  <c r="E445" i="19" s="1"/>
  <c r="I445" i="19" s="1"/>
  <c r="AB442" i="28" l="1"/>
  <c r="H443" i="28"/>
  <c r="E443" i="28" s="1"/>
  <c r="I443" i="28" s="1"/>
  <c r="O443" i="28"/>
  <c r="P443" i="28" s="1"/>
  <c r="Q443" i="28" s="1"/>
  <c r="G886" i="19"/>
  <c r="V885" i="19"/>
  <c r="T879" i="19"/>
  <c r="M879" i="19" s="1"/>
  <c r="S880" i="19"/>
  <c r="U879" i="28"/>
  <c r="N879" i="28" s="1"/>
  <c r="T880" i="28"/>
  <c r="G887" i="28"/>
  <c r="W886" i="28"/>
  <c r="K446" i="19"/>
  <c r="F445" i="19"/>
  <c r="J445" i="19" s="1"/>
  <c r="X443" i="28" l="1"/>
  <c r="AA443" i="28"/>
  <c r="K444" i="28"/>
  <c r="L444" i="28" s="1"/>
  <c r="Y443" i="28"/>
  <c r="F443" i="28"/>
  <c r="J443" i="28" s="1"/>
  <c r="AB443" i="28" s="1"/>
  <c r="S881" i="19"/>
  <c r="T880" i="19"/>
  <c r="M880" i="19" s="1"/>
  <c r="W887" i="28"/>
  <c r="G888" i="28"/>
  <c r="U880" i="28"/>
  <c r="N880" i="28" s="1"/>
  <c r="T881" i="28"/>
  <c r="G887" i="19"/>
  <c r="V886" i="19"/>
  <c r="N446" i="19"/>
  <c r="O446" i="19" s="1"/>
  <c r="P446" i="19" s="1"/>
  <c r="H446" i="19"/>
  <c r="E446" i="19" s="1"/>
  <c r="I446" i="19" s="1"/>
  <c r="F446" i="19" s="1"/>
  <c r="H444" i="28" l="1"/>
  <c r="E444" i="28" s="1"/>
  <c r="I444" i="28" s="1"/>
  <c r="O444" i="28"/>
  <c r="P444" i="28" s="1"/>
  <c r="Q444" i="28" s="1"/>
  <c r="G889" i="28"/>
  <c r="W888" i="28"/>
  <c r="G888" i="19"/>
  <c r="V887" i="19"/>
  <c r="T882" i="28"/>
  <c r="U881" i="28"/>
  <c r="N881" i="28" s="1"/>
  <c r="S882" i="19"/>
  <c r="T881" i="19"/>
  <c r="M881" i="19" s="1"/>
  <c r="J446" i="19"/>
  <c r="K447" i="19"/>
  <c r="K445" i="28" l="1"/>
  <c r="L445" i="28" s="1"/>
  <c r="X444" i="28"/>
  <c r="Y444" i="28"/>
  <c r="AA444" i="28"/>
  <c r="F444" i="28"/>
  <c r="J444" i="28" s="1"/>
  <c r="AB444" i="28" s="1"/>
  <c r="S883" i="19"/>
  <c r="T882" i="19"/>
  <c r="M882" i="19" s="1"/>
  <c r="T883" i="28"/>
  <c r="U882" i="28"/>
  <c r="N882" i="28" s="1"/>
  <c r="W889" i="28"/>
  <c r="G890" i="28"/>
  <c r="V888" i="19"/>
  <c r="G889" i="19"/>
  <c r="H447" i="19"/>
  <c r="E447" i="19" s="1"/>
  <c r="I447" i="19" s="1"/>
  <c r="N447" i="19"/>
  <c r="O447" i="19" s="1"/>
  <c r="P447" i="19" s="1"/>
  <c r="O445" i="28" l="1"/>
  <c r="P445" i="28" s="1"/>
  <c r="Q445" i="28" s="1"/>
  <c r="H445" i="28"/>
  <c r="E445" i="28" s="1"/>
  <c r="I445" i="28" s="1"/>
  <c r="T884" i="28"/>
  <c r="U883" i="28"/>
  <c r="N883" i="28" s="1"/>
  <c r="G891" i="28"/>
  <c r="W890" i="28"/>
  <c r="S884" i="19"/>
  <c r="T883" i="19"/>
  <c r="M883" i="19" s="1"/>
  <c r="V889" i="19"/>
  <c r="G890" i="19"/>
  <c r="K448" i="19"/>
  <c r="F447" i="19"/>
  <c r="J447" i="19" s="1"/>
  <c r="X445" i="28" l="1"/>
  <c r="K446" i="28"/>
  <c r="L446" i="28" s="1"/>
  <c r="Y445" i="28"/>
  <c r="AA445" i="28"/>
  <c r="F445" i="28"/>
  <c r="J445" i="28" s="1"/>
  <c r="G892" i="28"/>
  <c r="W891" i="28"/>
  <c r="T884" i="19"/>
  <c r="M884" i="19" s="1"/>
  <c r="S885" i="19"/>
  <c r="T885" i="28"/>
  <c r="U884" i="28"/>
  <c r="N884" i="28" s="1"/>
  <c r="G891" i="19"/>
  <c r="V890" i="19"/>
  <c r="H448" i="19"/>
  <c r="E448" i="19" s="1"/>
  <c r="I448" i="19" s="1"/>
  <c r="N448" i="19"/>
  <c r="O448" i="19" s="1"/>
  <c r="P448" i="19" s="1"/>
  <c r="AB445" i="28" l="1"/>
  <c r="O446" i="28"/>
  <c r="P446" i="28" s="1"/>
  <c r="Q446" i="28" s="1"/>
  <c r="H446" i="28"/>
  <c r="E446" i="28" s="1"/>
  <c r="I446" i="28" s="1"/>
  <c r="G892" i="19"/>
  <c r="V891" i="19"/>
  <c r="T886" i="28"/>
  <c r="U885" i="28"/>
  <c r="N885" i="28" s="1"/>
  <c r="W892" i="28"/>
  <c r="G893" i="28"/>
  <c r="S886" i="19"/>
  <c r="T885" i="19"/>
  <c r="M885" i="19" s="1"/>
  <c r="K449" i="19"/>
  <c r="F448" i="19"/>
  <c r="J448" i="19" s="1"/>
  <c r="K447" i="28" l="1"/>
  <c r="L447" i="28" s="1"/>
  <c r="AA446" i="28"/>
  <c r="X446" i="28"/>
  <c r="Y446" i="28"/>
  <c r="F446" i="28"/>
  <c r="J446" i="28" s="1"/>
  <c r="AB446" i="28" s="1"/>
  <c r="W893" i="28"/>
  <c r="G894" i="28"/>
  <c r="G893" i="19"/>
  <c r="V892" i="19"/>
  <c r="T886" i="19"/>
  <c r="M886" i="19" s="1"/>
  <c r="S887" i="19"/>
  <c r="T887" i="28"/>
  <c r="U886" i="28"/>
  <c r="N886" i="28" s="1"/>
  <c r="H449" i="19"/>
  <c r="E449" i="19" s="1"/>
  <c r="I449" i="19" s="1"/>
  <c r="N449" i="19"/>
  <c r="O449" i="19" s="1"/>
  <c r="P449" i="19" s="1"/>
  <c r="O447" i="28" l="1"/>
  <c r="P447" i="28" s="1"/>
  <c r="Q447" i="28" s="1"/>
  <c r="H447" i="28"/>
  <c r="E447" i="28" s="1"/>
  <c r="I447" i="28" s="1"/>
  <c r="S888" i="19"/>
  <c r="T887" i="19"/>
  <c r="M887" i="19" s="1"/>
  <c r="V893" i="19"/>
  <c r="G894" i="19"/>
  <c r="W894" i="28"/>
  <c r="G895" i="28"/>
  <c r="U887" i="28"/>
  <c r="N887" i="28" s="1"/>
  <c r="T888" i="28"/>
  <c r="K450" i="19"/>
  <c r="F449" i="19"/>
  <c r="J449" i="19" s="1"/>
  <c r="F447" i="28" l="1"/>
  <c r="J447" i="28" s="1"/>
  <c r="AB447" i="28" s="1"/>
  <c r="Y447" i="28"/>
  <c r="K448" i="28"/>
  <c r="L448" i="28" s="1"/>
  <c r="AA447" i="28"/>
  <c r="X447" i="28"/>
  <c r="W895" i="28"/>
  <c r="G896" i="28"/>
  <c r="V894" i="19"/>
  <c r="G895" i="19"/>
  <c r="T889" i="28"/>
  <c r="U888" i="28"/>
  <c r="N888" i="28" s="1"/>
  <c r="T888" i="19"/>
  <c r="M888" i="19" s="1"/>
  <c r="S889" i="19"/>
  <c r="H450" i="19"/>
  <c r="E450" i="19" s="1"/>
  <c r="I450" i="19" s="1"/>
  <c r="N450" i="19"/>
  <c r="O450" i="19" s="1"/>
  <c r="P450" i="19" s="1"/>
  <c r="O448" i="28" l="1"/>
  <c r="P448" i="28" s="1"/>
  <c r="Q448" i="28" s="1"/>
  <c r="H448" i="28"/>
  <c r="E448" i="28" s="1"/>
  <c r="I448" i="28" s="1"/>
  <c r="S890" i="19"/>
  <c r="T889" i="19"/>
  <c r="M889" i="19" s="1"/>
  <c r="W896" i="28"/>
  <c r="G897" i="28"/>
  <c r="T890" i="28"/>
  <c r="U889" i="28"/>
  <c r="N889" i="28" s="1"/>
  <c r="G896" i="19"/>
  <c r="V895" i="19"/>
  <c r="K451" i="19"/>
  <c r="F450" i="19"/>
  <c r="J450" i="19" s="1"/>
  <c r="X448" i="28" l="1"/>
  <c r="F448" i="28"/>
  <c r="J448" i="28" s="1"/>
  <c r="AB448" i="28" s="1"/>
  <c r="AA448" i="28"/>
  <c r="Y448" i="28"/>
  <c r="K449" i="28"/>
  <c r="L449" i="28" s="1"/>
  <c r="G897" i="19"/>
  <c r="V896" i="19"/>
  <c r="T891" i="28"/>
  <c r="U890" i="28"/>
  <c r="N890" i="28" s="1"/>
  <c r="T890" i="19"/>
  <c r="M890" i="19" s="1"/>
  <c r="S891" i="19"/>
  <c r="W897" i="28"/>
  <c r="G898" i="28"/>
  <c r="N451" i="19"/>
  <c r="O451" i="19" s="1"/>
  <c r="P451" i="19" s="1"/>
  <c r="H451" i="19"/>
  <c r="E451" i="19" s="1"/>
  <c r="I451" i="19" s="1"/>
  <c r="H449" i="28" l="1"/>
  <c r="E449" i="28" s="1"/>
  <c r="I449" i="28" s="1"/>
  <c r="O449" i="28"/>
  <c r="P449" i="28" s="1"/>
  <c r="Q449" i="28" s="1"/>
  <c r="S892" i="19"/>
  <c r="T891" i="19"/>
  <c r="M891" i="19" s="1"/>
  <c r="U891" i="28"/>
  <c r="N891" i="28" s="1"/>
  <c r="T892" i="28"/>
  <c r="W898" i="28"/>
  <c r="G899" i="28"/>
  <c r="G898" i="19"/>
  <c r="V897" i="19"/>
  <c r="K452" i="19"/>
  <c r="F451" i="19"/>
  <c r="J451" i="19" s="1"/>
  <c r="AA449" i="28" l="1"/>
  <c r="Y449" i="28"/>
  <c r="X449" i="28"/>
  <c r="F449" i="28"/>
  <c r="J449" i="28" s="1"/>
  <c r="AB449" i="28" s="1"/>
  <c r="K450" i="28"/>
  <c r="L450" i="28" s="1"/>
  <c r="V898" i="19"/>
  <c r="G899" i="19"/>
  <c r="S893" i="19"/>
  <c r="T892" i="19"/>
  <c r="M892" i="19" s="1"/>
  <c r="W899" i="28"/>
  <c r="G900" i="28"/>
  <c r="U892" i="28"/>
  <c r="N892" i="28" s="1"/>
  <c r="T893" i="28"/>
  <c r="H452" i="19"/>
  <c r="E452" i="19" s="1"/>
  <c r="I452" i="19" s="1"/>
  <c r="N452" i="19"/>
  <c r="O452" i="19" s="1"/>
  <c r="P452" i="19" s="1"/>
  <c r="O450" i="28" l="1"/>
  <c r="P450" i="28" s="1"/>
  <c r="Q450" i="28" s="1"/>
  <c r="H450" i="28"/>
  <c r="E450" i="28" s="1"/>
  <c r="I450" i="28" s="1"/>
  <c r="W900" i="28"/>
  <c r="G901" i="28"/>
  <c r="S894" i="19"/>
  <c r="T893" i="19"/>
  <c r="M893" i="19" s="1"/>
  <c r="T894" i="28"/>
  <c r="U893" i="28"/>
  <c r="N893" i="28" s="1"/>
  <c r="G900" i="19"/>
  <c r="V899" i="19"/>
  <c r="K453" i="19"/>
  <c r="F452" i="19"/>
  <c r="J452" i="19" s="1"/>
  <c r="K451" i="28" l="1"/>
  <c r="L451" i="28" s="1"/>
  <c r="F450" i="28"/>
  <c r="J450" i="28" s="1"/>
  <c r="AB450" i="28" s="1"/>
  <c r="AA450" i="28"/>
  <c r="Y450" i="28"/>
  <c r="X450" i="28"/>
  <c r="W901" i="28"/>
  <c r="G902" i="28"/>
  <c r="T895" i="28"/>
  <c r="U894" i="28"/>
  <c r="N894" i="28" s="1"/>
  <c r="V900" i="19"/>
  <c r="G901" i="19"/>
  <c r="S895" i="19"/>
  <c r="T894" i="19"/>
  <c r="M894" i="19" s="1"/>
  <c r="H453" i="19"/>
  <c r="E453" i="19" s="1"/>
  <c r="I453" i="19" s="1"/>
  <c r="N453" i="19"/>
  <c r="O453" i="19" s="1"/>
  <c r="P453" i="19" s="1"/>
  <c r="H451" i="28" l="1"/>
  <c r="E451" i="28" s="1"/>
  <c r="I451" i="28" s="1"/>
  <c r="O451" i="28"/>
  <c r="P451" i="28" s="1"/>
  <c r="Q451" i="28" s="1"/>
  <c r="G902" i="19"/>
  <c r="V901" i="19"/>
  <c r="U895" i="28"/>
  <c r="N895" i="28" s="1"/>
  <c r="T896" i="28"/>
  <c r="G903" i="28"/>
  <c r="W902" i="28"/>
  <c r="S896" i="19"/>
  <c r="T895" i="19"/>
  <c r="M895" i="19" s="1"/>
  <c r="K454" i="19"/>
  <c r="F453" i="19"/>
  <c r="J453" i="19" s="1"/>
  <c r="K452" i="28" l="1"/>
  <c r="L452" i="28" s="1"/>
  <c r="X451" i="28"/>
  <c r="AA451" i="28"/>
  <c r="F451" i="28"/>
  <c r="J451" i="28" s="1"/>
  <c r="AB451" i="28" s="1"/>
  <c r="Y451" i="28"/>
  <c r="W903" i="28"/>
  <c r="G904" i="28"/>
  <c r="U896" i="28"/>
  <c r="N896" i="28" s="1"/>
  <c r="T897" i="28"/>
  <c r="S897" i="19"/>
  <c r="T896" i="19"/>
  <c r="M896" i="19" s="1"/>
  <c r="G903" i="19"/>
  <c r="V902" i="19"/>
  <c r="H454" i="19"/>
  <c r="E454" i="19" s="1"/>
  <c r="I454" i="19" s="1"/>
  <c r="F454" i="19" s="1"/>
  <c r="N454" i="19"/>
  <c r="O454" i="19" s="1"/>
  <c r="P454" i="19" s="1"/>
  <c r="O452" i="28" l="1"/>
  <c r="P452" i="28" s="1"/>
  <c r="Q452" i="28" s="1"/>
  <c r="H452" i="28"/>
  <c r="E452" i="28" s="1"/>
  <c r="I452" i="28" s="1"/>
  <c r="V903" i="19"/>
  <c r="G904" i="19"/>
  <c r="W904" i="28"/>
  <c r="G905" i="28"/>
  <c r="T897" i="19"/>
  <c r="M897" i="19" s="1"/>
  <c r="S898" i="19"/>
  <c r="T898" i="28"/>
  <c r="U897" i="28"/>
  <c r="N897" i="28" s="1"/>
  <c r="J454" i="19"/>
  <c r="K455" i="19"/>
  <c r="F452" i="28" l="1"/>
  <c r="J452" i="28" s="1"/>
  <c r="AB452" i="28" s="1"/>
  <c r="Y452" i="28"/>
  <c r="X452" i="28"/>
  <c r="AA452" i="28"/>
  <c r="K453" i="28"/>
  <c r="L453" i="28" s="1"/>
  <c r="W905" i="28"/>
  <c r="G906" i="28"/>
  <c r="S899" i="19"/>
  <c r="T898" i="19"/>
  <c r="M898" i="19" s="1"/>
  <c r="G905" i="19"/>
  <c r="V904" i="19"/>
  <c r="T899" i="28"/>
  <c r="U898" i="28"/>
  <c r="N898" i="28" s="1"/>
  <c r="N455" i="19"/>
  <c r="O455" i="19" s="1"/>
  <c r="P455" i="19" s="1"/>
  <c r="H455" i="19"/>
  <c r="E455" i="19" s="1"/>
  <c r="I455" i="19" s="1"/>
  <c r="F455" i="19" s="1"/>
  <c r="O453" i="28" l="1"/>
  <c r="P453" i="28" s="1"/>
  <c r="Q453" i="28" s="1"/>
  <c r="H453" i="28"/>
  <c r="E453" i="28" s="1"/>
  <c r="I453" i="28" s="1"/>
  <c r="V905" i="19"/>
  <c r="G906" i="19"/>
  <c r="W906" i="28"/>
  <c r="G907" i="28"/>
  <c r="T900" i="28"/>
  <c r="U899" i="28"/>
  <c r="N899" i="28" s="1"/>
  <c r="S900" i="19"/>
  <c r="T899" i="19"/>
  <c r="M899" i="19" s="1"/>
  <c r="K456" i="19"/>
  <c r="J455" i="19"/>
  <c r="Y453" i="28" l="1"/>
  <c r="X453" i="28"/>
  <c r="AA453" i="28"/>
  <c r="F453" i="28"/>
  <c r="J453" i="28" s="1"/>
  <c r="AB453" i="28" s="1"/>
  <c r="K454" i="28"/>
  <c r="L454" i="28" s="1"/>
  <c r="G908" i="28"/>
  <c r="W907" i="28"/>
  <c r="G907" i="19"/>
  <c r="V906" i="19"/>
  <c r="T900" i="19"/>
  <c r="M900" i="19" s="1"/>
  <c r="S901" i="19"/>
  <c r="U900" i="28"/>
  <c r="N900" i="28" s="1"/>
  <c r="T901" i="28"/>
  <c r="H456" i="19"/>
  <c r="E456" i="19" s="1"/>
  <c r="I456" i="19" s="1"/>
  <c r="N456" i="19"/>
  <c r="O456" i="19" s="1"/>
  <c r="P456" i="19" s="1"/>
  <c r="H454" i="28" l="1"/>
  <c r="E454" i="28" s="1"/>
  <c r="I454" i="28" s="1"/>
  <c r="O454" i="28"/>
  <c r="P454" i="28" s="1"/>
  <c r="Q454" i="28" s="1"/>
  <c r="G908" i="19"/>
  <c r="V907" i="19"/>
  <c r="U901" i="28"/>
  <c r="N901" i="28" s="1"/>
  <c r="T902" i="28"/>
  <c r="T901" i="19"/>
  <c r="M901" i="19" s="1"/>
  <c r="S902" i="19"/>
  <c r="W908" i="28"/>
  <c r="G909" i="28"/>
  <c r="K457" i="19"/>
  <c r="F456" i="19"/>
  <c r="J456" i="19" s="1"/>
  <c r="Y454" i="28" l="1"/>
  <c r="X454" i="28"/>
  <c r="K455" i="28"/>
  <c r="L455" i="28" s="1"/>
  <c r="F454" i="28"/>
  <c r="J454" i="28" s="1"/>
  <c r="AB454" i="28" s="1"/>
  <c r="AA454" i="28"/>
  <c r="G910" i="28"/>
  <c r="W909" i="28"/>
  <c r="T902" i="19"/>
  <c r="M902" i="19" s="1"/>
  <c r="S903" i="19"/>
  <c r="T903" i="28"/>
  <c r="U902" i="28"/>
  <c r="N902" i="28" s="1"/>
  <c r="V908" i="19"/>
  <c r="G909" i="19"/>
  <c r="H457" i="19"/>
  <c r="E457" i="19" s="1"/>
  <c r="I457" i="19" s="1"/>
  <c r="N457" i="19"/>
  <c r="O457" i="19" s="1"/>
  <c r="P457" i="19" s="1"/>
  <c r="H455" i="28" l="1"/>
  <c r="E455" i="28" s="1"/>
  <c r="I455" i="28" s="1"/>
  <c r="O455" i="28"/>
  <c r="P455" i="28" s="1"/>
  <c r="Q455" i="28" s="1"/>
  <c r="T904" i="28"/>
  <c r="U903" i="28"/>
  <c r="N903" i="28" s="1"/>
  <c r="G911" i="28"/>
  <c r="W910" i="28"/>
  <c r="G910" i="19"/>
  <c r="V909" i="19"/>
  <c r="S904" i="19"/>
  <c r="T903" i="19"/>
  <c r="M903" i="19" s="1"/>
  <c r="K458" i="19"/>
  <c r="F457" i="19"/>
  <c r="J457" i="19" s="1"/>
  <c r="AA455" i="28" l="1"/>
  <c r="F455" i="28"/>
  <c r="J455" i="28" s="1"/>
  <c r="AB455" i="28" s="1"/>
  <c r="Y455" i="28"/>
  <c r="X455" i="28"/>
  <c r="K456" i="28"/>
  <c r="L456" i="28" s="1"/>
  <c r="V910" i="19"/>
  <c r="G911" i="19"/>
  <c r="W911" i="28"/>
  <c r="G912" i="28"/>
  <c r="T904" i="19"/>
  <c r="M904" i="19" s="1"/>
  <c r="S905" i="19"/>
  <c r="U904" i="28"/>
  <c r="N904" i="28" s="1"/>
  <c r="T905" i="28"/>
  <c r="N458" i="19"/>
  <c r="O458" i="19" s="1"/>
  <c r="P458" i="19" s="1"/>
  <c r="H458" i="19"/>
  <c r="E458" i="19" s="1"/>
  <c r="I458" i="19" s="1"/>
  <c r="O456" i="28" l="1"/>
  <c r="P456" i="28" s="1"/>
  <c r="Q456" i="28" s="1"/>
  <c r="H456" i="28"/>
  <c r="E456" i="28" s="1"/>
  <c r="I456" i="28" s="1"/>
  <c r="W912" i="28"/>
  <c r="G913" i="28"/>
  <c r="T906" i="28"/>
  <c r="U905" i="28"/>
  <c r="N905" i="28" s="1"/>
  <c r="V911" i="19"/>
  <c r="G912" i="19"/>
  <c r="S906" i="19"/>
  <c r="T905" i="19"/>
  <c r="M905" i="19" s="1"/>
  <c r="K459" i="19"/>
  <c r="F458" i="19"/>
  <c r="J458" i="19" s="1"/>
  <c r="X456" i="28" l="1"/>
  <c r="K457" i="28"/>
  <c r="L457" i="28" s="1"/>
  <c r="Y456" i="28"/>
  <c r="AA456" i="28"/>
  <c r="F456" i="28"/>
  <c r="J456" i="28" s="1"/>
  <c r="AB456" i="28" s="1"/>
  <c r="G913" i="19"/>
  <c r="V912" i="19"/>
  <c r="T907" i="28"/>
  <c r="U906" i="28"/>
  <c r="N906" i="28" s="1"/>
  <c r="G914" i="28"/>
  <c r="W913" i="28"/>
  <c r="T906" i="19"/>
  <c r="M906" i="19" s="1"/>
  <c r="S907" i="19"/>
  <c r="H459" i="19"/>
  <c r="E459" i="19" s="1"/>
  <c r="I459" i="19" s="1"/>
  <c r="F459" i="19" s="1"/>
  <c r="N459" i="19"/>
  <c r="O459" i="19" s="1"/>
  <c r="P459" i="19" s="1"/>
  <c r="H457" i="28" l="1"/>
  <c r="E457" i="28" s="1"/>
  <c r="I457" i="28" s="1"/>
  <c r="O457" i="28"/>
  <c r="P457" i="28" s="1"/>
  <c r="Q457" i="28" s="1"/>
  <c r="G915" i="28"/>
  <c r="W914" i="28"/>
  <c r="T908" i="28"/>
  <c r="U907" i="28"/>
  <c r="N907" i="28" s="1"/>
  <c r="T907" i="19"/>
  <c r="M907" i="19" s="1"/>
  <c r="S908" i="19"/>
  <c r="V913" i="19"/>
  <c r="G914" i="19"/>
  <c r="J459" i="19"/>
  <c r="K460" i="19"/>
  <c r="K458" i="28" l="1"/>
  <c r="L458" i="28" s="1"/>
  <c r="Y457" i="28"/>
  <c r="F457" i="28"/>
  <c r="J457" i="28" s="1"/>
  <c r="AB457" i="28" s="1"/>
  <c r="X457" i="28"/>
  <c r="AA457" i="28"/>
  <c r="S909" i="19"/>
  <c r="T908" i="19"/>
  <c r="M908" i="19" s="1"/>
  <c r="U908" i="28"/>
  <c r="N908" i="28" s="1"/>
  <c r="T909" i="28"/>
  <c r="G916" i="28"/>
  <c r="W915" i="28"/>
  <c r="V914" i="19"/>
  <c r="G915" i="19"/>
  <c r="N460" i="19"/>
  <c r="O460" i="19" s="1"/>
  <c r="P460" i="19" s="1"/>
  <c r="H460" i="19"/>
  <c r="E460" i="19" s="1"/>
  <c r="I460" i="19" s="1"/>
  <c r="O458" i="28" l="1"/>
  <c r="P458" i="28" s="1"/>
  <c r="Q458" i="28" s="1"/>
  <c r="H458" i="28"/>
  <c r="E458" i="28" s="1"/>
  <c r="I458" i="28" s="1"/>
  <c r="W916" i="28"/>
  <c r="G917" i="28"/>
  <c r="S910" i="19"/>
  <c r="T909" i="19"/>
  <c r="M909" i="19" s="1"/>
  <c r="V915" i="19"/>
  <c r="G916" i="19"/>
  <c r="T910" i="28"/>
  <c r="U909" i="28"/>
  <c r="N909" i="28" s="1"/>
  <c r="K461" i="19"/>
  <c r="F460" i="19"/>
  <c r="J460" i="19" s="1"/>
  <c r="X458" i="28" l="1"/>
  <c r="AA458" i="28"/>
  <c r="Y458" i="28"/>
  <c r="K459" i="28"/>
  <c r="L459" i="28" s="1"/>
  <c r="F458" i="28"/>
  <c r="J458" i="28" s="1"/>
  <c r="AB458" i="28" s="1"/>
  <c r="V916" i="19"/>
  <c r="G917" i="19"/>
  <c r="W917" i="28"/>
  <c r="G918" i="28"/>
  <c r="T911" i="28"/>
  <c r="U910" i="28"/>
  <c r="N910" i="28" s="1"/>
  <c r="T910" i="19"/>
  <c r="M910" i="19" s="1"/>
  <c r="S911" i="19"/>
  <c r="N461" i="19"/>
  <c r="O461" i="19" s="1"/>
  <c r="P461" i="19" s="1"/>
  <c r="H461" i="19"/>
  <c r="E461" i="19" s="1"/>
  <c r="I461" i="19" s="1"/>
  <c r="H459" i="28" l="1"/>
  <c r="E459" i="28" s="1"/>
  <c r="I459" i="28" s="1"/>
  <c r="O459" i="28"/>
  <c r="P459" i="28" s="1"/>
  <c r="Q459" i="28" s="1"/>
  <c r="T912" i="28"/>
  <c r="U911" i="28"/>
  <c r="N911" i="28" s="1"/>
  <c r="G918" i="19"/>
  <c r="V917" i="19"/>
  <c r="S912" i="19"/>
  <c r="T911" i="19"/>
  <c r="M911" i="19" s="1"/>
  <c r="G919" i="28"/>
  <c r="W918" i="28"/>
  <c r="K462" i="19"/>
  <c r="F461" i="19"/>
  <c r="J461" i="19" s="1"/>
  <c r="K460" i="28" l="1"/>
  <c r="L460" i="28" s="1"/>
  <c r="X459" i="28"/>
  <c r="AA459" i="28"/>
  <c r="F459" i="28"/>
  <c r="J459" i="28" s="1"/>
  <c r="AB459" i="28" s="1"/>
  <c r="Y459" i="28"/>
  <c r="S913" i="19"/>
  <c r="T912" i="19"/>
  <c r="M912" i="19" s="1"/>
  <c r="U912" i="28"/>
  <c r="N912" i="28" s="1"/>
  <c r="T913" i="28"/>
  <c r="W919" i="28"/>
  <c r="G920" i="28"/>
  <c r="V918" i="19"/>
  <c r="G919" i="19"/>
  <c r="N462" i="19"/>
  <c r="O462" i="19" s="1"/>
  <c r="P462" i="19" s="1"/>
  <c r="H462" i="19"/>
  <c r="E462" i="19" s="1"/>
  <c r="I462" i="19" s="1"/>
  <c r="H460" i="28" l="1"/>
  <c r="E460" i="28" s="1"/>
  <c r="I460" i="28" s="1"/>
  <c r="O460" i="28"/>
  <c r="P460" i="28" s="1"/>
  <c r="Q460" i="28" s="1"/>
  <c r="U913" i="28"/>
  <c r="N913" i="28" s="1"/>
  <c r="T914" i="28"/>
  <c r="W920" i="28"/>
  <c r="G921" i="28"/>
  <c r="G920" i="19"/>
  <c r="V919" i="19"/>
  <c r="S914" i="19"/>
  <c r="T913" i="19"/>
  <c r="M913" i="19" s="1"/>
  <c r="K463" i="19"/>
  <c r="F462" i="19"/>
  <c r="J462" i="19" s="1"/>
  <c r="Y460" i="28" l="1"/>
  <c r="AA460" i="28"/>
  <c r="F460" i="28"/>
  <c r="J460" i="28" s="1"/>
  <c r="AB460" i="28" s="1"/>
  <c r="K461" i="28"/>
  <c r="L461" i="28" s="1"/>
  <c r="X460" i="28"/>
  <c r="V920" i="19"/>
  <c r="G921" i="19"/>
  <c r="G922" i="28"/>
  <c r="W921" i="28"/>
  <c r="S915" i="19"/>
  <c r="T914" i="19"/>
  <c r="M914" i="19" s="1"/>
  <c r="T915" i="28"/>
  <c r="U914" i="28"/>
  <c r="N914" i="28" s="1"/>
  <c r="H463" i="19"/>
  <c r="E463" i="19" s="1"/>
  <c r="I463" i="19" s="1"/>
  <c r="N463" i="19"/>
  <c r="O463" i="19" s="1"/>
  <c r="P463" i="19" s="1"/>
  <c r="O461" i="28" l="1"/>
  <c r="P461" i="28" s="1"/>
  <c r="Q461" i="28" s="1"/>
  <c r="H461" i="28"/>
  <c r="E461" i="28" s="1"/>
  <c r="I461" i="28" s="1"/>
  <c r="W922" i="28"/>
  <c r="G923" i="28"/>
  <c r="S916" i="19"/>
  <c r="T915" i="19"/>
  <c r="M915" i="19" s="1"/>
  <c r="G922" i="19"/>
  <c r="V921" i="19"/>
  <c r="U915" i="28"/>
  <c r="N915" i="28" s="1"/>
  <c r="T916" i="28"/>
  <c r="K464" i="19"/>
  <c r="F463" i="19"/>
  <c r="J463" i="19" s="1"/>
  <c r="AA461" i="28" l="1"/>
  <c r="K462" i="28"/>
  <c r="L462" i="28" s="1"/>
  <c r="Y461" i="28"/>
  <c r="X461" i="28"/>
  <c r="F461" i="28"/>
  <c r="J461" i="28" s="1"/>
  <c r="AB461" i="28" s="1"/>
  <c r="S917" i="19"/>
  <c r="T916" i="19"/>
  <c r="M916" i="19" s="1"/>
  <c r="T917" i="28"/>
  <c r="U916" i="28"/>
  <c r="N916" i="28" s="1"/>
  <c r="G924" i="28"/>
  <c r="W923" i="28"/>
  <c r="G923" i="19"/>
  <c r="V922" i="19"/>
  <c r="N464" i="19"/>
  <c r="O464" i="19" s="1"/>
  <c r="P464" i="19" s="1"/>
  <c r="H464" i="19"/>
  <c r="E464" i="19" s="1"/>
  <c r="I464" i="19" s="1"/>
  <c r="O462" i="28" l="1"/>
  <c r="P462" i="28" s="1"/>
  <c r="Q462" i="28" s="1"/>
  <c r="H462" i="28"/>
  <c r="E462" i="28" s="1"/>
  <c r="I462" i="28" s="1"/>
  <c r="G924" i="19"/>
  <c r="V923" i="19"/>
  <c r="T918" i="28"/>
  <c r="U917" i="28"/>
  <c r="N917" i="28" s="1"/>
  <c r="G925" i="28"/>
  <c r="W924" i="28"/>
  <c r="T917" i="19"/>
  <c r="M917" i="19" s="1"/>
  <c r="S918" i="19"/>
  <c r="K465" i="19"/>
  <c r="F464" i="19"/>
  <c r="J464" i="19" s="1"/>
  <c r="X462" i="28" l="1"/>
  <c r="AA462" i="28"/>
  <c r="F462" i="28"/>
  <c r="J462" i="28" s="1"/>
  <c r="AB462" i="28" s="1"/>
  <c r="Y462" i="28"/>
  <c r="K463" i="28"/>
  <c r="L463" i="28" s="1"/>
  <c r="T918" i="19"/>
  <c r="M918" i="19" s="1"/>
  <c r="S919" i="19"/>
  <c r="V924" i="19"/>
  <c r="G925" i="19"/>
  <c r="T919" i="28"/>
  <c r="U918" i="28"/>
  <c r="N918" i="28" s="1"/>
  <c r="W925" i="28"/>
  <c r="G926" i="28"/>
  <c r="H465" i="19"/>
  <c r="E465" i="19" s="1"/>
  <c r="I465" i="19" s="1"/>
  <c r="N465" i="19"/>
  <c r="O465" i="19" s="1"/>
  <c r="P465" i="19" s="1"/>
  <c r="O463" i="28" l="1"/>
  <c r="P463" i="28" s="1"/>
  <c r="Q463" i="28" s="1"/>
  <c r="H463" i="28"/>
  <c r="E463" i="28" s="1"/>
  <c r="I463" i="28" s="1"/>
  <c r="G926" i="19"/>
  <c r="V925" i="19"/>
  <c r="G927" i="28"/>
  <c r="W926" i="28"/>
  <c r="U919" i="28"/>
  <c r="N919" i="28" s="1"/>
  <c r="T920" i="28"/>
  <c r="S920" i="19"/>
  <c r="T919" i="19"/>
  <c r="M919" i="19" s="1"/>
  <c r="K466" i="19"/>
  <c r="F465" i="19"/>
  <c r="J465" i="19" s="1"/>
  <c r="AA463" i="28" l="1"/>
  <c r="K464" i="28"/>
  <c r="L464" i="28" s="1"/>
  <c r="X463" i="28"/>
  <c r="Y463" i="28"/>
  <c r="F463" i="28"/>
  <c r="J463" i="28" s="1"/>
  <c r="AB463" i="28" s="1"/>
  <c r="G928" i="28"/>
  <c r="W927" i="28"/>
  <c r="T921" i="28"/>
  <c r="U920" i="28"/>
  <c r="N920" i="28" s="1"/>
  <c r="T920" i="19"/>
  <c r="M920" i="19" s="1"/>
  <c r="S921" i="19"/>
  <c r="V926" i="19"/>
  <c r="G927" i="19"/>
  <c r="H466" i="19"/>
  <c r="E466" i="19" s="1"/>
  <c r="I466" i="19" s="1"/>
  <c r="N466" i="19"/>
  <c r="O466" i="19" s="1"/>
  <c r="P466" i="19" s="1"/>
  <c r="H464" i="28" l="1"/>
  <c r="E464" i="28" s="1"/>
  <c r="I464" i="28" s="1"/>
  <c r="O464" i="28"/>
  <c r="P464" i="28" s="1"/>
  <c r="Q464" i="28" s="1"/>
  <c r="S922" i="19"/>
  <c r="T921" i="19"/>
  <c r="M921" i="19" s="1"/>
  <c r="U921" i="28"/>
  <c r="N921" i="28" s="1"/>
  <c r="T922" i="28"/>
  <c r="G928" i="19"/>
  <c r="V927" i="19"/>
  <c r="W928" i="28"/>
  <c r="G929" i="28"/>
  <c r="K467" i="19"/>
  <c r="F466" i="19"/>
  <c r="J466" i="19" s="1"/>
  <c r="X464" i="28" l="1"/>
  <c r="K465" i="28"/>
  <c r="L465" i="28" s="1"/>
  <c r="F464" i="28"/>
  <c r="J464" i="28" s="1"/>
  <c r="AB464" i="28" s="1"/>
  <c r="Y464" i="28"/>
  <c r="AA464" i="28"/>
  <c r="T923" i="28"/>
  <c r="U922" i="28"/>
  <c r="N922" i="28" s="1"/>
  <c r="W929" i="28"/>
  <c r="G930" i="28"/>
  <c r="G929" i="19"/>
  <c r="V928" i="19"/>
  <c r="T922" i="19"/>
  <c r="M922" i="19" s="1"/>
  <c r="S923" i="19"/>
  <c r="N467" i="19"/>
  <c r="O467" i="19" s="1"/>
  <c r="P467" i="19" s="1"/>
  <c r="H467" i="19"/>
  <c r="E467" i="19" s="1"/>
  <c r="I467" i="19" s="1"/>
  <c r="O465" i="28" l="1"/>
  <c r="P465" i="28" s="1"/>
  <c r="Q465" i="28" s="1"/>
  <c r="H465" i="28"/>
  <c r="E465" i="28" s="1"/>
  <c r="I465" i="28" s="1"/>
  <c r="G930" i="19"/>
  <c r="V929" i="19"/>
  <c r="S924" i="19"/>
  <c r="T923" i="19"/>
  <c r="M923" i="19" s="1"/>
  <c r="W930" i="28"/>
  <c r="G931" i="28"/>
  <c r="U923" i="28"/>
  <c r="N923" i="28" s="1"/>
  <c r="T924" i="28"/>
  <c r="K468" i="19"/>
  <c r="F467" i="19"/>
  <c r="J467" i="19" s="1"/>
  <c r="F465" i="28" l="1"/>
  <c r="J465" i="28" s="1"/>
  <c r="AB465" i="28" s="1"/>
  <c r="AA465" i="28"/>
  <c r="K466" i="28"/>
  <c r="L466" i="28" s="1"/>
  <c r="X465" i="28"/>
  <c r="Y465" i="28"/>
  <c r="S925" i="19"/>
  <c r="T924" i="19"/>
  <c r="M924" i="19" s="1"/>
  <c r="T925" i="28"/>
  <c r="U924" i="28"/>
  <c r="N924" i="28" s="1"/>
  <c r="G932" i="28"/>
  <c r="W931" i="28"/>
  <c r="V930" i="19"/>
  <c r="G931" i="19"/>
  <c r="H468" i="19"/>
  <c r="E468" i="19" s="1"/>
  <c r="I468" i="19" s="1"/>
  <c r="N468" i="19"/>
  <c r="O468" i="19" s="1"/>
  <c r="P468" i="19" s="1"/>
  <c r="H466" i="28" l="1"/>
  <c r="E466" i="28" s="1"/>
  <c r="I466" i="28" s="1"/>
  <c r="O466" i="28"/>
  <c r="P466" i="28" s="1"/>
  <c r="Q466" i="28" s="1"/>
  <c r="G933" i="28"/>
  <c r="W932" i="28"/>
  <c r="G932" i="19"/>
  <c r="V931" i="19"/>
  <c r="T925" i="19"/>
  <c r="M925" i="19" s="1"/>
  <c r="S926" i="19"/>
  <c r="U925" i="28"/>
  <c r="N925" i="28" s="1"/>
  <c r="T926" i="28"/>
  <c r="K469" i="19"/>
  <c r="F468" i="19"/>
  <c r="J468" i="19" s="1"/>
  <c r="K467" i="28" l="1"/>
  <c r="L467" i="28" s="1"/>
  <c r="AA466" i="28"/>
  <c r="F466" i="28"/>
  <c r="J466" i="28" s="1"/>
  <c r="AB466" i="28" s="1"/>
  <c r="X466" i="28"/>
  <c r="Y466" i="28"/>
  <c r="T927" i="28"/>
  <c r="U926" i="28"/>
  <c r="N926" i="28" s="1"/>
  <c r="T926" i="19"/>
  <c r="M926" i="19" s="1"/>
  <c r="S927" i="19"/>
  <c r="G933" i="19"/>
  <c r="V932" i="19"/>
  <c r="W933" i="28"/>
  <c r="G934" i="28"/>
  <c r="N469" i="19"/>
  <c r="O469" i="19" s="1"/>
  <c r="P469" i="19" s="1"/>
  <c r="H469" i="19"/>
  <c r="E469" i="19" s="1"/>
  <c r="I469" i="19" s="1"/>
  <c r="O467" i="28" l="1"/>
  <c r="P467" i="28" s="1"/>
  <c r="Q467" i="28" s="1"/>
  <c r="H467" i="28"/>
  <c r="E467" i="28" s="1"/>
  <c r="I467" i="28" s="1"/>
  <c r="T927" i="19"/>
  <c r="M927" i="19" s="1"/>
  <c r="S928" i="19"/>
  <c r="V933" i="19"/>
  <c r="G934" i="19"/>
  <c r="G935" i="28"/>
  <c r="W934" i="28"/>
  <c r="T928" i="28"/>
  <c r="U927" i="28"/>
  <c r="N927" i="28" s="1"/>
  <c r="K470" i="19"/>
  <c r="F469" i="19"/>
  <c r="J469" i="19" s="1"/>
  <c r="F467" i="28" l="1"/>
  <c r="J467" i="28" s="1"/>
  <c r="AB467" i="28" s="1"/>
  <c r="AA467" i="28"/>
  <c r="X467" i="28"/>
  <c r="Y467" i="28"/>
  <c r="K468" i="28"/>
  <c r="L468" i="28" s="1"/>
  <c r="T928" i="19"/>
  <c r="M928" i="19" s="1"/>
  <c r="S929" i="19"/>
  <c r="G936" i="28"/>
  <c r="W935" i="28"/>
  <c r="V934" i="19"/>
  <c r="G935" i="19"/>
  <c r="U928" i="28"/>
  <c r="N928" i="28" s="1"/>
  <c r="T929" i="28"/>
  <c r="H470" i="19"/>
  <c r="E470" i="19" s="1"/>
  <c r="I470" i="19" s="1"/>
  <c r="N470" i="19"/>
  <c r="O470" i="19" s="1"/>
  <c r="P470" i="19" s="1"/>
  <c r="H468" i="28" l="1"/>
  <c r="E468" i="28" s="1"/>
  <c r="I468" i="28" s="1"/>
  <c r="O468" i="28"/>
  <c r="P468" i="28" s="1"/>
  <c r="Q468" i="28" s="1"/>
  <c r="G936" i="19"/>
  <c r="V935" i="19"/>
  <c r="G937" i="28"/>
  <c r="W936" i="28"/>
  <c r="T929" i="19"/>
  <c r="M929" i="19" s="1"/>
  <c r="S930" i="19"/>
  <c r="T930" i="28"/>
  <c r="U929" i="28"/>
  <c r="N929" i="28" s="1"/>
  <c r="K471" i="19"/>
  <c r="F470" i="19"/>
  <c r="J470" i="19" s="1"/>
  <c r="AA468" i="28" l="1"/>
  <c r="K469" i="28"/>
  <c r="L469" i="28" s="1"/>
  <c r="Y468" i="28"/>
  <c r="F468" i="28"/>
  <c r="J468" i="28" s="1"/>
  <c r="AB468" i="28" s="1"/>
  <c r="X468" i="28"/>
  <c r="T930" i="19"/>
  <c r="M930" i="19" s="1"/>
  <c r="S931" i="19"/>
  <c r="T931" i="28"/>
  <c r="U930" i="28"/>
  <c r="N930" i="28" s="1"/>
  <c r="W937" i="28"/>
  <c r="G938" i="28"/>
  <c r="V936" i="19"/>
  <c r="G937" i="19"/>
  <c r="N471" i="19"/>
  <c r="O471" i="19" s="1"/>
  <c r="P471" i="19" s="1"/>
  <c r="H471" i="19"/>
  <c r="E471" i="19" s="1"/>
  <c r="I471" i="19" s="1"/>
  <c r="O469" i="28" l="1"/>
  <c r="P469" i="28" s="1"/>
  <c r="Q469" i="28" s="1"/>
  <c r="H469" i="28"/>
  <c r="E469" i="28" s="1"/>
  <c r="I469" i="28" s="1"/>
  <c r="V937" i="19"/>
  <c r="G938" i="19"/>
  <c r="S932" i="19"/>
  <c r="T931" i="19"/>
  <c r="M931" i="19" s="1"/>
  <c r="T932" i="28"/>
  <c r="U931" i="28"/>
  <c r="N931" i="28" s="1"/>
  <c r="W938" i="28"/>
  <c r="G939" i="28"/>
  <c r="K472" i="19"/>
  <c r="F471" i="19"/>
  <c r="J471" i="19" s="1"/>
  <c r="Y469" i="28" l="1"/>
  <c r="AA469" i="28"/>
  <c r="K470" i="28"/>
  <c r="L470" i="28" s="1"/>
  <c r="F469" i="28"/>
  <c r="J469" i="28" s="1"/>
  <c r="AB469" i="28" s="1"/>
  <c r="X469" i="28"/>
  <c r="G940" i="28"/>
  <c r="W939" i="28"/>
  <c r="G939" i="19"/>
  <c r="V938" i="19"/>
  <c r="T932" i="19"/>
  <c r="M932" i="19" s="1"/>
  <c r="S933" i="19"/>
  <c r="U932" i="28"/>
  <c r="N932" i="28" s="1"/>
  <c r="T933" i="28"/>
  <c r="N472" i="19"/>
  <c r="O472" i="19" s="1"/>
  <c r="P472" i="19" s="1"/>
  <c r="H472" i="19"/>
  <c r="E472" i="19" s="1"/>
  <c r="I472" i="19" s="1"/>
  <c r="O470" i="28" l="1"/>
  <c r="P470" i="28" s="1"/>
  <c r="Q470" i="28" s="1"/>
  <c r="H470" i="28"/>
  <c r="E470" i="28" s="1"/>
  <c r="I470" i="28" s="1"/>
  <c r="V939" i="19"/>
  <c r="G940" i="19"/>
  <c r="S934" i="19"/>
  <c r="T933" i="19"/>
  <c r="M933" i="19" s="1"/>
  <c r="U933" i="28"/>
  <c r="N933" i="28" s="1"/>
  <c r="T934" i="28"/>
  <c r="W940" i="28"/>
  <c r="G941" i="28"/>
  <c r="K473" i="19"/>
  <c r="F472" i="19"/>
  <c r="J472" i="19" s="1"/>
  <c r="K471" i="28" l="1"/>
  <c r="L471" i="28" s="1"/>
  <c r="AA470" i="28"/>
  <c r="X470" i="28"/>
  <c r="Y470" i="28"/>
  <c r="F470" i="28"/>
  <c r="J470" i="28" s="1"/>
  <c r="AB470" i="28" s="1"/>
  <c r="T934" i="19"/>
  <c r="M934" i="19" s="1"/>
  <c r="S935" i="19"/>
  <c r="G942" i="28"/>
  <c r="W941" i="28"/>
  <c r="T935" i="28"/>
  <c r="U934" i="28"/>
  <c r="N934" i="28" s="1"/>
  <c r="V940" i="19"/>
  <c r="G941" i="19"/>
  <c r="N473" i="19"/>
  <c r="O473" i="19" s="1"/>
  <c r="P473" i="19" s="1"/>
  <c r="H473" i="19"/>
  <c r="E473" i="19" s="1"/>
  <c r="I473" i="19" s="1"/>
  <c r="H471" i="28" l="1"/>
  <c r="E471" i="28" s="1"/>
  <c r="I471" i="28" s="1"/>
  <c r="O471" i="28"/>
  <c r="P471" i="28" s="1"/>
  <c r="Q471" i="28" s="1"/>
  <c r="T936" i="28"/>
  <c r="U935" i="28"/>
  <c r="N935" i="28" s="1"/>
  <c r="G942" i="19"/>
  <c r="V941" i="19"/>
  <c r="G943" i="28"/>
  <c r="W942" i="28"/>
  <c r="S936" i="19"/>
  <c r="T935" i="19"/>
  <c r="M935" i="19" s="1"/>
  <c r="K474" i="19"/>
  <c r="F473" i="19"/>
  <c r="J473" i="19" s="1"/>
  <c r="AA471" i="28" l="1"/>
  <c r="X471" i="28"/>
  <c r="K472" i="28"/>
  <c r="L472" i="28" s="1"/>
  <c r="Y471" i="28"/>
  <c r="F471" i="28"/>
  <c r="J471" i="28" s="1"/>
  <c r="AB471" i="28" s="1"/>
  <c r="G943" i="19"/>
  <c r="V942" i="19"/>
  <c r="W943" i="28"/>
  <c r="G944" i="28"/>
  <c r="U936" i="28"/>
  <c r="N936" i="28" s="1"/>
  <c r="T937" i="28"/>
  <c r="S937" i="19"/>
  <c r="T936" i="19"/>
  <c r="M936" i="19" s="1"/>
  <c r="H474" i="19"/>
  <c r="E474" i="19" s="1"/>
  <c r="I474" i="19" s="1"/>
  <c r="N474" i="19"/>
  <c r="O474" i="19" s="1"/>
  <c r="P474" i="19" s="1"/>
  <c r="O472" i="28" l="1"/>
  <c r="P472" i="28" s="1"/>
  <c r="Q472" i="28" s="1"/>
  <c r="H472" i="28"/>
  <c r="E472" i="28" s="1"/>
  <c r="I472" i="28" s="1"/>
  <c r="T938" i="28"/>
  <c r="U937" i="28"/>
  <c r="N937" i="28" s="1"/>
  <c r="V943" i="19"/>
  <c r="G944" i="19"/>
  <c r="T937" i="19"/>
  <c r="M937" i="19" s="1"/>
  <c r="S938" i="19"/>
  <c r="G945" i="28"/>
  <c r="W944" i="28"/>
  <c r="K475" i="19"/>
  <c r="F474" i="19"/>
  <c r="J474" i="19" s="1"/>
  <c r="Y472" i="28" l="1"/>
  <c r="X472" i="28"/>
  <c r="AA472" i="28"/>
  <c r="F472" i="28"/>
  <c r="J472" i="28" s="1"/>
  <c r="AB472" i="28" s="1"/>
  <c r="K473" i="28"/>
  <c r="L473" i="28" s="1"/>
  <c r="T939" i="28"/>
  <c r="U938" i="28"/>
  <c r="N938" i="28" s="1"/>
  <c r="G945" i="19"/>
  <c r="V944" i="19"/>
  <c r="W945" i="28"/>
  <c r="G946" i="28"/>
  <c r="S939" i="19"/>
  <c r="T938" i="19"/>
  <c r="M938" i="19" s="1"/>
  <c r="N475" i="19"/>
  <c r="O475" i="19" s="1"/>
  <c r="P475" i="19" s="1"/>
  <c r="H475" i="19"/>
  <c r="E475" i="19" s="1"/>
  <c r="I475" i="19" s="1"/>
  <c r="O473" i="28" l="1"/>
  <c r="P473" i="28" s="1"/>
  <c r="Q473" i="28" s="1"/>
  <c r="H473" i="28"/>
  <c r="E473" i="28" s="1"/>
  <c r="I473" i="28" s="1"/>
  <c r="T939" i="19"/>
  <c r="M939" i="19" s="1"/>
  <c r="S940" i="19"/>
  <c r="W946" i="28"/>
  <c r="G947" i="28"/>
  <c r="G946" i="19"/>
  <c r="V945" i="19"/>
  <c r="T940" i="28"/>
  <c r="U939" i="28"/>
  <c r="N939" i="28" s="1"/>
  <c r="K476" i="19"/>
  <c r="F475" i="19"/>
  <c r="J475" i="19" s="1"/>
  <c r="X473" i="28" l="1"/>
  <c r="K474" i="28"/>
  <c r="L474" i="28" s="1"/>
  <c r="AA473" i="28"/>
  <c r="Y473" i="28"/>
  <c r="F473" i="28"/>
  <c r="J473" i="28" s="1"/>
  <c r="AB473" i="28" s="1"/>
  <c r="U940" i="28"/>
  <c r="N940" i="28" s="1"/>
  <c r="T941" i="28"/>
  <c r="W947" i="28"/>
  <c r="G948" i="28"/>
  <c r="S941" i="19"/>
  <c r="T940" i="19"/>
  <c r="M940" i="19" s="1"/>
  <c r="V946" i="19"/>
  <c r="G947" i="19"/>
  <c r="H476" i="19"/>
  <c r="E476" i="19" s="1"/>
  <c r="I476" i="19" s="1"/>
  <c r="N476" i="19"/>
  <c r="O476" i="19" s="1"/>
  <c r="P476" i="19" s="1"/>
  <c r="O474" i="28" l="1"/>
  <c r="P474" i="28" s="1"/>
  <c r="Q474" i="28" s="1"/>
  <c r="H474" i="28"/>
  <c r="E474" i="28" s="1"/>
  <c r="I474" i="28" s="1"/>
  <c r="T942" i="28"/>
  <c r="U941" i="28"/>
  <c r="N941" i="28" s="1"/>
  <c r="T941" i="19"/>
  <c r="M941" i="19" s="1"/>
  <c r="S942" i="19"/>
  <c r="V947" i="19"/>
  <c r="G948" i="19"/>
  <c r="W948" i="28"/>
  <c r="G949" i="28"/>
  <c r="K477" i="19"/>
  <c r="F476" i="19"/>
  <c r="J476" i="19" s="1"/>
  <c r="X474" i="28" l="1"/>
  <c r="AA474" i="28"/>
  <c r="K475" i="28"/>
  <c r="L475" i="28" s="1"/>
  <c r="Y474" i="28"/>
  <c r="F474" i="28"/>
  <c r="J474" i="28" s="1"/>
  <c r="AB474" i="28" s="1"/>
  <c r="G950" i="28"/>
  <c r="W949" i="28"/>
  <c r="V948" i="19"/>
  <c r="G949" i="19"/>
  <c r="S943" i="19"/>
  <c r="T942" i="19"/>
  <c r="M942" i="19" s="1"/>
  <c r="T943" i="28"/>
  <c r="U942" i="28"/>
  <c r="N942" i="28" s="1"/>
  <c r="H477" i="19"/>
  <c r="E477" i="19" s="1"/>
  <c r="I477" i="19" s="1"/>
  <c r="N477" i="19"/>
  <c r="O477" i="19" s="1"/>
  <c r="P477" i="19" s="1"/>
  <c r="O475" i="28" l="1"/>
  <c r="P475" i="28" s="1"/>
  <c r="Q475" i="28" s="1"/>
  <c r="H475" i="28"/>
  <c r="E475" i="28" s="1"/>
  <c r="I475" i="28" s="1"/>
  <c r="V949" i="19"/>
  <c r="G950" i="19"/>
  <c r="U943" i="28"/>
  <c r="N943" i="28" s="1"/>
  <c r="T944" i="28"/>
  <c r="S944" i="19"/>
  <c r="T943" i="19"/>
  <c r="M943" i="19" s="1"/>
  <c r="G951" i="28"/>
  <c r="W950" i="28"/>
  <c r="K478" i="19"/>
  <c r="F477" i="19"/>
  <c r="J477" i="19" s="1"/>
  <c r="F475" i="28" l="1"/>
  <c r="J475" i="28" s="1"/>
  <c r="AB475" i="28" s="1"/>
  <c r="AA475" i="28"/>
  <c r="K476" i="28"/>
  <c r="L476" i="28" s="1"/>
  <c r="Y475" i="28"/>
  <c r="X475" i="28"/>
  <c r="W951" i="28"/>
  <c r="G952" i="28"/>
  <c r="V950" i="19"/>
  <c r="G951" i="19"/>
  <c r="T944" i="19"/>
  <c r="M944" i="19" s="1"/>
  <c r="S945" i="19"/>
  <c r="T945" i="28"/>
  <c r="U944" i="28"/>
  <c r="N944" i="28" s="1"/>
  <c r="H478" i="19"/>
  <c r="E478" i="19" s="1"/>
  <c r="I478" i="19" s="1"/>
  <c r="N478" i="19"/>
  <c r="O478" i="19" s="1"/>
  <c r="P478" i="19" s="1"/>
  <c r="O476" i="28" l="1"/>
  <c r="P476" i="28" s="1"/>
  <c r="Q476" i="28" s="1"/>
  <c r="H476" i="28"/>
  <c r="E476" i="28" s="1"/>
  <c r="I476" i="28" s="1"/>
  <c r="U945" i="28"/>
  <c r="N945" i="28" s="1"/>
  <c r="T946" i="28"/>
  <c r="T945" i="19"/>
  <c r="M945" i="19" s="1"/>
  <c r="S946" i="19"/>
  <c r="W952" i="28"/>
  <c r="G953" i="28"/>
  <c r="V951" i="19"/>
  <c r="G952" i="19"/>
  <c r="K479" i="19"/>
  <c r="F478" i="19"/>
  <c r="J478" i="19" s="1"/>
  <c r="Y476" i="28" l="1"/>
  <c r="K477" i="28"/>
  <c r="L477" i="28" s="1"/>
  <c r="F476" i="28"/>
  <c r="J476" i="28" s="1"/>
  <c r="AB476" i="28" s="1"/>
  <c r="AA476" i="28"/>
  <c r="X476" i="28"/>
  <c r="G953" i="19"/>
  <c r="V952" i="19"/>
  <c r="W953" i="28"/>
  <c r="G954" i="28"/>
  <c r="T947" i="28"/>
  <c r="U946" i="28"/>
  <c r="N946" i="28" s="1"/>
  <c r="S947" i="19"/>
  <c r="T946" i="19"/>
  <c r="M946" i="19" s="1"/>
  <c r="N479" i="19"/>
  <c r="O479" i="19" s="1"/>
  <c r="P479" i="19" s="1"/>
  <c r="H479" i="19"/>
  <c r="E479" i="19" s="1"/>
  <c r="I479" i="19" s="1"/>
  <c r="H477" i="28" l="1"/>
  <c r="E477" i="28" s="1"/>
  <c r="I477" i="28" s="1"/>
  <c r="O477" i="28"/>
  <c r="P477" i="28" s="1"/>
  <c r="Q477" i="28" s="1"/>
  <c r="S948" i="19"/>
  <c r="T947" i="19"/>
  <c r="M947" i="19" s="1"/>
  <c r="V953" i="19"/>
  <c r="G954" i="19"/>
  <c r="U947" i="28"/>
  <c r="N947" i="28" s="1"/>
  <c r="T948" i="28"/>
  <c r="W954" i="28"/>
  <c r="G955" i="28"/>
  <c r="K480" i="19"/>
  <c r="F479" i="19"/>
  <c r="J479" i="19" s="1"/>
  <c r="X477" i="28" l="1"/>
  <c r="K478" i="28"/>
  <c r="L478" i="28" s="1"/>
  <c r="Y477" i="28"/>
  <c r="AA477" i="28"/>
  <c r="F477" i="28"/>
  <c r="J477" i="28" s="1"/>
  <c r="AB477" i="28" s="1"/>
  <c r="W955" i="28"/>
  <c r="G956" i="28"/>
  <c r="T949" i="28"/>
  <c r="U948" i="28"/>
  <c r="N948" i="28" s="1"/>
  <c r="T948" i="19"/>
  <c r="M948" i="19" s="1"/>
  <c r="S949" i="19"/>
  <c r="G955" i="19"/>
  <c r="V954" i="19"/>
  <c r="N480" i="19"/>
  <c r="O480" i="19" s="1"/>
  <c r="P480" i="19" s="1"/>
  <c r="H480" i="19"/>
  <c r="E480" i="19" s="1"/>
  <c r="I480" i="19" s="1"/>
  <c r="O478" i="28" l="1"/>
  <c r="P478" i="28" s="1"/>
  <c r="Q478" i="28" s="1"/>
  <c r="H478" i="28"/>
  <c r="E478" i="28" s="1"/>
  <c r="I478" i="28" s="1"/>
  <c r="S950" i="19"/>
  <c r="T949" i="19"/>
  <c r="M949" i="19" s="1"/>
  <c r="U949" i="28"/>
  <c r="N949" i="28" s="1"/>
  <c r="T950" i="28"/>
  <c r="G957" i="28"/>
  <c r="W956" i="28"/>
  <c r="G956" i="19"/>
  <c r="V955" i="19"/>
  <c r="K481" i="19"/>
  <c r="F480" i="19"/>
  <c r="J480" i="19" s="1"/>
  <c r="X478" i="28" l="1"/>
  <c r="K479" i="28"/>
  <c r="L479" i="28" s="1"/>
  <c r="F478" i="28"/>
  <c r="J478" i="28" s="1"/>
  <c r="AB478" i="28" s="1"/>
  <c r="AA478" i="28"/>
  <c r="Y478" i="28"/>
  <c r="V956" i="19"/>
  <c r="G957" i="19"/>
  <c r="T951" i="28"/>
  <c r="U950" i="28"/>
  <c r="N950" i="28" s="1"/>
  <c r="G958" i="28"/>
  <c r="W957" i="28"/>
  <c r="T950" i="19"/>
  <c r="M950" i="19" s="1"/>
  <c r="S951" i="19"/>
  <c r="N481" i="19"/>
  <c r="O481" i="19" s="1"/>
  <c r="P481" i="19" s="1"/>
  <c r="H481" i="19"/>
  <c r="E481" i="19" s="1"/>
  <c r="I481" i="19" s="1"/>
  <c r="O479" i="28" l="1"/>
  <c r="P479" i="28" s="1"/>
  <c r="Q479" i="28" s="1"/>
  <c r="H479" i="28"/>
  <c r="E479" i="28" s="1"/>
  <c r="I479" i="28" s="1"/>
  <c r="F479" i="28" s="1"/>
  <c r="J479" i="28" s="1"/>
  <c r="AB479" i="28" s="1"/>
  <c r="G959" i="28"/>
  <c r="W958" i="28"/>
  <c r="U951" i="28"/>
  <c r="N951" i="28" s="1"/>
  <c r="T952" i="28"/>
  <c r="S952" i="19"/>
  <c r="T951" i="19"/>
  <c r="M951" i="19" s="1"/>
  <c r="V957" i="19"/>
  <c r="G958" i="19"/>
  <c r="K482" i="19"/>
  <c r="F481" i="19"/>
  <c r="J481" i="19" s="1"/>
  <c r="K480" i="28" l="1"/>
  <c r="L480" i="28" s="1"/>
  <c r="X479" i="28"/>
  <c r="Y479" i="28"/>
  <c r="AA479" i="28"/>
  <c r="T953" i="28"/>
  <c r="U952" i="28"/>
  <c r="N952" i="28" s="1"/>
  <c r="V958" i="19"/>
  <c r="G959" i="19"/>
  <c r="T952" i="19"/>
  <c r="M952" i="19" s="1"/>
  <c r="S953" i="19"/>
  <c r="G960" i="28"/>
  <c r="W959" i="28"/>
  <c r="N482" i="19"/>
  <c r="O482" i="19" s="1"/>
  <c r="P482" i="19" s="1"/>
  <c r="H482" i="19"/>
  <c r="E482" i="19" s="1"/>
  <c r="I482" i="19" s="1"/>
  <c r="H480" i="28" l="1"/>
  <c r="E480" i="28" s="1"/>
  <c r="I480" i="28" s="1"/>
  <c r="O480" i="28"/>
  <c r="P480" i="28" s="1"/>
  <c r="Q480" i="28" s="1"/>
  <c r="G961" i="28"/>
  <c r="W960" i="28"/>
  <c r="T953" i="19"/>
  <c r="M953" i="19" s="1"/>
  <c r="S954" i="19"/>
  <c r="T954" i="28"/>
  <c r="U953" i="28"/>
  <c r="N953" i="28" s="1"/>
  <c r="G960" i="19"/>
  <c r="V959" i="19"/>
  <c r="K483" i="19"/>
  <c r="F482" i="19"/>
  <c r="J482" i="19" s="1"/>
  <c r="AA480" i="28" l="1"/>
  <c r="K481" i="28"/>
  <c r="L481" i="28" s="1"/>
  <c r="Y480" i="28"/>
  <c r="F480" i="28"/>
  <c r="J480" i="28" s="1"/>
  <c r="AB480" i="28" s="1"/>
  <c r="X480" i="28"/>
  <c r="S955" i="19"/>
  <c r="T954" i="19"/>
  <c r="M954" i="19" s="1"/>
  <c r="V960" i="19"/>
  <c r="G961" i="19"/>
  <c r="T955" i="28"/>
  <c r="U954" i="28"/>
  <c r="N954" i="28" s="1"/>
  <c r="G962" i="28"/>
  <c r="W961" i="28"/>
  <c r="N483" i="19"/>
  <c r="O483" i="19" s="1"/>
  <c r="P483" i="19" s="1"/>
  <c r="H483" i="19"/>
  <c r="E483" i="19" s="1"/>
  <c r="I483" i="19" s="1"/>
  <c r="H481" i="28" l="1"/>
  <c r="E481" i="28" s="1"/>
  <c r="I481" i="28" s="1"/>
  <c r="O481" i="28"/>
  <c r="P481" i="28" s="1"/>
  <c r="Q481" i="28" s="1"/>
  <c r="U955" i="28"/>
  <c r="N955" i="28" s="1"/>
  <c r="T956" i="28"/>
  <c r="G962" i="19"/>
  <c r="V961" i="19"/>
  <c r="G963" i="28"/>
  <c r="W962" i="28"/>
  <c r="S956" i="19"/>
  <c r="T955" i="19"/>
  <c r="M955" i="19" s="1"/>
  <c r="K484" i="19"/>
  <c r="F483" i="19"/>
  <c r="J483" i="19" s="1"/>
  <c r="K482" i="28" l="1"/>
  <c r="L482" i="28" s="1"/>
  <c r="Y481" i="28"/>
  <c r="X481" i="28"/>
  <c r="AA481" i="28"/>
  <c r="F481" i="28"/>
  <c r="J481" i="28" s="1"/>
  <c r="AB481" i="28" s="1"/>
  <c r="W963" i="28"/>
  <c r="G964" i="28"/>
  <c r="U956" i="28"/>
  <c r="N956" i="28" s="1"/>
  <c r="T957" i="28"/>
  <c r="S957" i="19"/>
  <c r="T956" i="19"/>
  <c r="M956" i="19" s="1"/>
  <c r="V962" i="19"/>
  <c r="G963" i="19"/>
  <c r="H484" i="19"/>
  <c r="E484" i="19" s="1"/>
  <c r="I484" i="19" s="1"/>
  <c r="N484" i="19"/>
  <c r="O484" i="19" s="1"/>
  <c r="P484" i="19" s="1"/>
  <c r="O482" i="28" l="1"/>
  <c r="P482" i="28" s="1"/>
  <c r="Q482" i="28" s="1"/>
  <c r="H482" i="28"/>
  <c r="E482" i="28" s="1"/>
  <c r="I482" i="28" s="1"/>
  <c r="T957" i="19"/>
  <c r="M957" i="19" s="1"/>
  <c r="S958" i="19"/>
  <c r="G965" i="28"/>
  <c r="W964" i="28"/>
  <c r="G964" i="19"/>
  <c r="V963" i="19"/>
  <c r="T958" i="28"/>
  <c r="U957" i="28"/>
  <c r="N957" i="28" s="1"/>
  <c r="K485" i="19"/>
  <c r="F484" i="19"/>
  <c r="J484" i="19" s="1"/>
  <c r="K483" i="28" l="1"/>
  <c r="L483" i="28" s="1"/>
  <c r="AA482" i="28"/>
  <c r="X482" i="28"/>
  <c r="Y482" i="28"/>
  <c r="F482" i="28"/>
  <c r="J482" i="28" s="1"/>
  <c r="AB482" i="28" s="1"/>
  <c r="T958" i="19"/>
  <c r="M958" i="19" s="1"/>
  <c r="S959" i="19"/>
  <c r="T959" i="28"/>
  <c r="U958" i="28"/>
  <c r="N958" i="28" s="1"/>
  <c r="G965" i="19"/>
  <c r="V964" i="19"/>
  <c r="W965" i="28"/>
  <c r="G966" i="28"/>
  <c r="H485" i="19"/>
  <c r="E485" i="19" s="1"/>
  <c r="I485" i="19" s="1"/>
  <c r="N485" i="19"/>
  <c r="O485" i="19" s="1"/>
  <c r="P485" i="19" s="1"/>
  <c r="O483" i="28" l="1"/>
  <c r="P483" i="28" s="1"/>
  <c r="Q483" i="28" s="1"/>
  <c r="H483" i="28"/>
  <c r="E483" i="28" s="1"/>
  <c r="I483" i="28" s="1"/>
  <c r="T960" i="28"/>
  <c r="U959" i="28"/>
  <c r="N959" i="28" s="1"/>
  <c r="S960" i="19"/>
  <c r="T959" i="19"/>
  <c r="M959" i="19" s="1"/>
  <c r="G966" i="19"/>
  <c r="V965" i="19"/>
  <c r="G967" i="28"/>
  <c r="W966" i="28"/>
  <c r="K486" i="19"/>
  <c r="F485" i="19"/>
  <c r="J485" i="19" s="1"/>
  <c r="X483" i="28" l="1"/>
  <c r="Y483" i="28"/>
  <c r="K484" i="28"/>
  <c r="L484" i="28" s="1"/>
  <c r="AA483" i="28"/>
  <c r="F483" i="28"/>
  <c r="J483" i="28" s="1"/>
  <c r="AB483" i="28" s="1"/>
  <c r="W967" i="28"/>
  <c r="G968" i="28"/>
  <c r="U960" i="28"/>
  <c r="N960" i="28" s="1"/>
  <c r="T961" i="28"/>
  <c r="S961" i="19"/>
  <c r="T960" i="19"/>
  <c r="M960" i="19" s="1"/>
  <c r="V966" i="19"/>
  <c r="G967" i="19"/>
  <c r="H486" i="19"/>
  <c r="E486" i="19" s="1"/>
  <c r="I486" i="19" s="1"/>
  <c r="N486" i="19"/>
  <c r="O486" i="19" s="1"/>
  <c r="P486" i="19" s="1"/>
  <c r="H484" i="28" l="1"/>
  <c r="E484" i="28" s="1"/>
  <c r="I484" i="28" s="1"/>
  <c r="O484" i="28"/>
  <c r="P484" i="28" s="1"/>
  <c r="Q484" i="28" s="1"/>
  <c r="T962" i="28"/>
  <c r="U961" i="28"/>
  <c r="N961" i="28" s="1"/>
  <c r="S962" i="19"/>
  <c r="T961" i="19"/>
  <c r="M961" i="19" s="1"/>
  <c r="V967" i="19"/>
  <c r="G968" i="19"/>
  <c r="G969" i="28"/>
  <c r="W968" i="28"/>
  <c r="K487" i="19"/>
  <c r="F486" i="19"/>
  <c r="J486" i="19" s="1"/>
  <c r="AA484" i="28" l="1"/>
  <c r="K485" i="28"/>
  <c r="L485" i="28" s="1"/>
  <c r="F484" i="28"/>
  <c r="J484" i="28" s="1"/>
  <c r="AB484" i="28" s="1"/>
  <c r="X484" i="28"/>
  <c r="Y484" i="28"/>
  <c r="G970" i="28"/>
  <c r="W969" i="28"/>
  <c r="S963" i="19"/>
  <c r="T962" i="19"/>
  <c r="M962" i="19" s="1"/>
  <c r="V968" i="19"/>
  <c r="Y12" i="19"/>
  <c r="T963" i="28"/>
  <c r="U962" i="28"/>
  <c r="N962" i="28" s="1"/>
  <c r="N487" i="19"/>
  <c r="O487" i="19" s="1"/>
  <c r="P487" i="19" s="1"/>
  <c r="H487" i="19"/>
  <c r="E487" i="19" s="1"/>
  <c r="I487" i="19" s="1"/>
  <c r="O485" i="28" l="1"/>
  <c r="P485" i="28" s="1"/>
  <c r="Q485" i="28" s="1"/>
  <c r="H485" i="28"/>
  <c r="E485" i="28" s="1"/>
  <c r="I485" i="28" s="1"/>
  <c r="T964" i="28"/>
  <c r="U963" i="28"/>
  <c r="N963" i="28" s="1"/>
  <c r="S964" i="19"/>
  <c r="T963" i="19"/>
  <c r="M963" i="19" s="1"/>
  <c r="G971" i="28"/>
  <c r="W970" i="28"/>
  <c r="K488" i="19"/>
  <c r="F487" i="19"/>
  <c r="J487" i="19" s="1"/>
  <c r="X485" i="28" l="1"/>
  <c r="Y485" i="28"/>
  <c r="K486" i="28"/>
  <c r="L486" i="28" s="1"/>
  <c r="AA485" i="28"/>
  <c r="F485" i="28"/>
  <c r="J485" i="28" s="1"/>
  <c r="AB485" i="28" s="1"/>
  <c r="G972" i="28"/>
  <c r="W971" i="28"/>
  <c r="S965" i="19"/>
  <c r="T964" i="19"/>
  <c r="M964" i="19" s="1"/>
  <c r="T965" i="28"/>
  <c r="U964" i="28"/>
  <c r="N964" i="28" s="1"/>
  <c r="H488" i="19"/>
  <c r="E488" i="19" s="1"/>
  <c r="I488" i="19" s="1"/>
  <c r="N488" i="19"/>
  <c r="O488" i="19" s="1"/>
  <c r="P488" i="19" s="1"/>
  <c r="O486" i="28" l="1"/>
  <c r="P486" i="28" s="1"/>
  <c r="Q486" i="28" s="1"/>
  <c r="H486" i="28"/>
  <c r="E486" i="28" s="1"/>
  <c r="I486" i="28" s="1"/>
  <c r="T965" i="19"/>
  <c r="M965" i="19" s="1"/>
  <c r="S966" i="19"/>
  <c r="T966" i="28"/>
  <c r="U965" i="28"/>
  <c r="N965" i="28" s="1"/>
  <c r="G973" i="28"/>
  <c r="W972" i="28"/>
  <c r="K489" i="19"/>
  <c r="F488" i="19"/>
  <c r="J488" i="19" s="1"/>
  <c r="Y486" i="28" l="1"/>
  <c r="X486" i="28"/>
  <c r="K487" i="28"/>
  <c r="L487" i="28" s="1"/>
  <c r="AA486" i="28"/>
  <c r="F486" i="28"/>
  <c r="J486" i="28" s="1"/>
  <c r="AB486" i="28" s="1"/>
  <c r="G974" i="28"/>
  <c r="W973" i="28"/>
  <c r="T967" i="28"/>
  <c r="U966" i="28"/>
  <c r="N966" i="28" s="1"/>
  <c r="S967" i="19"/>
  <c r="T966" i="19"/>
  <c r="M966" i="19" s="1"/>
  <c r="H489" i="19"/>
  <c r="E489" i="19" s="1"/>
  <c r="I489" i="19" s="1"/>
  <c r="N489" i="19"/>
  <c r="O489" i="19" s="1"/>
  <c r="P489" i="19" s="1"/>
  <c r="H487" i="28" l="1"/>
  <c r="E487" i="28" s="1"/>
  <c r="I487" i="28" s="1"/>
  <c r="O487" i="28"/>
  <c r="P487" i="28" s="1"/>
  <c r="Q487" i="28" s="1"/>
  <c r="T968" i="28"/>
  <c r="U967" i="28"/>
  <c r="N967" i="28" s="1"/>
  <c r="S968" i="19"/>
  <c r="T968" i="19" s="1"/>
  <c r="M968" i="19" s="1"/>
  <c r="T967" i="19"/>
  <c r="M967" i="19" s="1"/>
  <c r="G975" i="28"/>
  <c r="W974" i="28"/>
  <c r="K490" i="19"/>
  <c r="F489" i="19"/>
  <c r="J489" i="19" s="1"/>
  <c r="X487" i="28" l="1"/>
  <c r="Y487" i="28"/>
  <c r="K488" i="28"/>
  <c r="L488" i="28" s="1"/>
  <c r="AA487" i="28"/>
  <c r="F487" i="28"/>
  <c r="J487" i="28" s="1"/>
  <c r="AB487" i="28" s="1"/>
  <c r="W975" i="28"/>
  <c r="G976" i="28"/>
  <c r="T969" i="28"/>
  <c r="U968" i="28"/>
  <c r="N968" i="28" s="1"/>
  <c r="N490" i="19"/>
  <c r="O490" i="19" s="1"/>
  <c r="P490" i="19" s="1"/>
  <c r="H490" i="19"/>
  <c r="E490" i="19" s="1"/>
  <c r="I490" i="19" s="1"/>
  <c r="H488" i="28" l="1"/>
  <c r="E488" i="28" s="1"/>
  <c r="I488" i="28" s="1"/>
  <c r="O488" i="28"/>
  <c r="P488" i="28" s="1"/>
  <c r="Q488" i="28" s="1"/>
  <c r="W976" i="28"/>
  <c r="G977" i="28"/>
  <c r="T970" i="28"/>
  <c r="U969" i="28"/>
  <c r="N969" i="28" s="1"/>
  <c r="K491" i="19"/>
  <c r="F490" i="19"/>
  <c r="J490" i="19" s="1"/>
  <c r="X488" i="28" l="1"/>
  <c r="AA488" i="28"/>
  <c r="F488" i="28"/>
  <c r="J488" i="28" s="1"/>
  <c r="AB488" i="28" s="1"/>
  <c r="K489" i="28"/>
  <c r="L489" i="28" s="1"/>
  <c r="Y488" i="28"/>
  <c r="G978" i="28"/>
  <c r="W977" i="28"/>
  <c r="U970" i="28"/>
  <c r="N970" i="28" s="1"/>
  <c r="T971" i="28"/>
  <c r="N491" i="19"/>
  <c r="O491" i="19" s="1"/>
  <c r="P491" i="19" s="1"/>
  <c r="H491" i="19"/>
  <c r="E491" i="19" s="1"/>
  <c r="I491" i="19" s="1"/>
  <c r="O489" i="28" l="1"/>
  <c r="P489" i="28" s="1"/>
  <c r="Q489" i="28" s="1"/>
  <c r="H489" i="28"/>
  <c r="E489" i="28" s="1"/>
  <c r="I489" i="28" s="1"/>
  <c r="U971" i="28"/>
  <c r="N971" i="28" s="1"/>
  <c r="T972" i="28"/>
  <c r="G979" i="28"/>
  <c r="W978" i="28"/>
  <c r="K492" i="19"/>
  <c r="F491" i="19"/>
  <c r="J491" i="19" s="1"/>
  <c r="X489" i="28" l="1"/>
  <c r="K490" i="28"/>
  <c r="L490" i="28" s="1"/>
  <c r="AA489" i="28"/>
  <c r="Y489" i="28"/>
  <c r="F489" i="28"/>
  <c r="J489" i="28" s="1"/>
  <c r="AB489" i="28" s="1"/>
  <c r="T973" i="28"/>
  <c r="U972" i="28"/>
  <c r="N972" i="28" s="1"/>
  <c r="W979" i="28"/>
  <c r="G980" i="28"/>
  <c r="H492" i="19"/>
  <c r="E492" i="19" s="1"/>
  <c r="I492" i="19" s="1"/>
  <c r="N492" i="19"/>
  <c r="O492" i="19" s="1"/>
  <c r="P492" i="19" s="1"/>
  <c r="H490" i="28" l="1"/>
  <c r="E490" i="28" s="1"/>
  <c r="I490" i="28" s="1"/>
  <c r="O490" i="28"/>
  <c r="P490" i="28" s="1"/>
  <c r="Q490" i="28" s="1"/>
  <c r="W980" i="28"/>
  <c r="G981" i="28"/>
  <c r="U973" i="28"/>
  <c r="N973" i="28" s="1"/>
  <c r="T974" i="28"/>
  <c r="K493" i="19"/>
  <c r="F492" i="19"/>
  <c r="J492" i="19" s="1"/>
  <c r="K491" i="28" l="1"/>
  <c r="L491" i="28" s="1"/>
  <c r="AA490" i="28"/>
  <c r="X490" i="28"/>
  <c r="F490" i="28"/>
  <c r="J490" i="28" s="1"/>
  <c r="AB490" i="28" s="1"/>
  <c r="Y490" i="28"/>
  <c r="G982" i="28"/>
  <c r="W981" i="28"/>
  <c r="U974" i="28"/>
  <c r="N974" i="28" s="1"/>
  <c r="T975" i="28"/>
  <c r="H493" i="19"/>
  <c r="E493" i="19" s="1"/>
  <c r="I493" i="19" s="1"/>
  <c r="N493" i="19"/>
  <c r="O493" i="19" s="1"/>
  <c r="P493" i="19" s="1"/>
  <c r="O491" i="28" l="1"/>
  <c r="P491" i="28" s="1"/>
  <c r="Q491" i="28" s="1"/>
  <c r="H491" i="28"/>
  <c r="E491" i="28" s="1"/>
  <c r="I491" i="28" s="1"/>
  <c r="G983" i="28"/>
  <c r="W982" i="28"/>
  <c r="U975" i="28"/>
  <c r="N975" i="28" s="1"/>
  <c r="T976" i="28"/>
  <c r="K494" i="19"/>
  <c r="F493" i="19"/>
  <c r="J493" i="19" s="1"/>
  <c r="F491" i="28" l="1"/>
  <c r="J491" i="28" s="1"/>
  <c r="AB491" i="28" s="1"/>
  <c r="AA491" i="28"/>
  <c r="Y491" i="28"/>
  <c r="K492" i="28"/>
  <c r="L492" i="28" s="1"/>
  <c r="X491" i="28"/>
  <c r="U976" i="28"/>
  <c r="N976" i="28" s="1"/>
  <c r="T977" i="28"/>
  <c r="W983" i="28"/>
  <c r="G984" i="28"/>
  <c r="N494" i="19"/>
  <c r="O494" i="19" s="1"/>
  <c r="P494" i="19" s="1"/>
  <c r="H494" i="19"/>
  <c r="E494" i="19" s="1"/>
  <c r="I494" i="19" s="1"/>
  <c r="O492" i="28" l="1"/>
  <c r="P492" i="28" s="1"/>
  <c r="Q492" i="28" s="1"/>
  <c r="H492" i="28"/>
  <c r="E492" i="28" s="1"/>
  <c r="I492" i="28" s="1"/>
  <c r="T978" i="28"/>
  <c r="U977" i="28"/>
  <c r="N977" i="28" s="1"/>
  <c r="G985" i="28"/>
  <c r="W984" i="28"/>
  <c r="K495" i="19"/>
  <c r="F494" i="19"/>
  <c r="J494" i="19" s="1"/>
  <c r="X492" i="28" l="1"/>
  <c r="Y492" i="28"/>
  <c r="F492" i="28"/>
  <c r="J492" i="28" s="1"/>
  <c r="AB492" i="28" s="1"/>
  <c r="AA492" i="28"/>
  <c r="K493" i="28"/>
  <c r="L493" i="28" s="1"/>
  <c r="G986" i="28"/>
  <c r="W985" i="28"/>
  <c r="T979" i="28"/>
  <c r="U978" i="28"/>
  <c r="N978" i="28" s="1"/>
  <c r="N495" i="19"/>
  <c r="O495" i="19" s="1"/>
  <c r="P495" i="19" s="1"/>
  <c r="H495" i="19"/>
  <c r="E495" i="19" s="1"/>
  <c r="I495" i="19" s="1"/>
  <c r="O493" i="28" l="1"/>
  <c r="P493" i="28" s="1"/>
  <c r="Q493" i="28" s="1"/>
  <c r="H493" i="28"/>
  <c r="E493" i="28" s="1"/>
  <c r="I493" i="28" s="1"/>
  <c r="U979" i="28"/>
  <c r="N979" i="28" s="1"/>
  <c r="T980" i="28"/>
  <c r="W986" i="28"/>
  <c r="G987" i="28"/>
  <c r="K496" i="19"/>
  <c r="F495" i="19"/>
  <c r="J495" i="19" s="1"/>
  <c r="F493" i="28" l="1"/>
  <c r="J493" i="28" s="1"/>
  <c r="AB493" i="28" s="1"/>
  <c r="K494" i="28"/>
  <c r="L494" i="28" s="1"/>
  <c r="X493" i="28"/>
  <c r="AA493" i="28"/>
  <c r="Y493" i="28"/>
  <c r="T981" i="28"/>
  <c r="U980" i="28"/>
  <c r="N980" i="28" s="1"/>
  <c r="G988" i="28"/>
  <c r="W987" i="28"/>
  <c r="N496" i="19"/>
  <c r="O496" i="19" s="1"/>
  <c r="P496" i="19" s="1"/>
  <c r="H496" i="19"/>
  <c r="E496" i="19" s="1"/>
  <c r="I496" i="19" s="1"/>
  <c r="O494" i="28" l="1"/>
  <c r="P494" i="28" s="1"/>
  <c r="Q494" i="28" s="1"/>
  <c r="H494" i="28"/>
  <c r="E494" i="28" s="1"/>
  <c r="I494" i="28" s="1"/>
  <c r="G989" i="28"/>
  <c r="W988" i="28"/>
  <c r="U981" i="28"/>
  <c r="N981" i="28" s="1"/>
  <c r="T982" i="28"/>
  <c r="K497" i="19"/>
  <c r="F496" i="19"/>
  <c r="J496" i="19" s="1"/>
  <c r="K495" i="28" l="1"/>
  <c r="L495" i="28" s="1"/>
  <c r="F494" i="28"/>
  <c r="J494" i="28" s="1"/>
  <c r="AB494" i="28" s="1"/>
  <c r="Y494" i="28"/>
  <c r="X494" i="28"/>
  <c r="AA494" i="28"/>
  <c r="G990" i="28"/>
  <c r="W989" i="28"/>
  <c r="T983" i="28"/>
  <c r="U982" i="28"/>
  <c r="N982" i="28" s="1"/>
  <c r="H497" i="19"/>
  <c r="E497" i="19" s="1"/>
  <c r="I497" i="19" s="1"/>
  <c r="F497" i="19" s="1"/>
  <c r="N497" i="19"/>
  <c r="O497" i="19" s="1"/>
  <c r="P497" i="19" s="1"/>
  <c r="H495" i="28" l="1"/>
  <c r="E495" i="28" s="1"/>
  <c r="I495" i="28" s="1"/>
  <c r="O495" i="28"/>
  <c r="P495" i="28" s="1"/>
  <c r="Q495" i="28" s="1"/>
  <c r="U983" i="28"/>
  <c r="N983" i="28" s="1"/>
  <c r="T984" i="28"/>
  <c r="W990" i="28"/>
  <c r="G991" i="28"/>
  <c r="K498" i="19"/>
  <c r="J497" i="19"/>
  <c r="F495" i="28" l="1"/>
  <c r="J495" i="28" s="1"/>
  <c r="AB495" i="28" s="1"/>
  <c r="X495" i="28"/>
  <c r="Y495" i="28"/>
  <c r="K496" i="28"/>
  <c r="L496" i="28" s="1"/>
  <c r="AA495" i="28"/>
  <c r="W991" i="28"/>
  <c r="G992" i="28"/>
  <c r="U984" i="28"/>
  <c r="N984" i="28" s="1"/>
  <c r="T985" i="28"/>
  <c r="N498" i="19"/>
  <c r="O498" i="19" s="1"/>
  <c r="P498" i="19" s="1"/>
  <c r="H498" i="19"/>
  <c r="E498" i="19" s="1"/>
  <c r="I498" i="19" s="1"/>
  <c r="O496" i="28" l="1"/>
  <c r="P496" i="28" s="1"/>
  <c r="Q496" i="28" s="1"/>
  <c r="H496" i="28"/>
  <c r="E496" i="28" s="1"/>
  <c r="I496" i="28" s="1"/>
  <c r="G993" i="28"/>
  <c r="W992" i="28"/>
  <c r="U985" i="28"/>
  <c r="N985" i="28" s="1"/>
  <c r="T986" i="28"/>
  <c r="K499" i="19"/>
  <c r="F498" i="19"/>
  <c r="J498" i="19" s="1"/>
  <c r="Y496" i="28" l="1"/>
  <c r="X496" i="28"/>
  <c r="K497" i="28"/>
  <c r="L497" i="28" s="1"/>
  <c r="F496" i="28"/>
  <c r="J496" i="28" s="1"/>
  <c r="AB496" i="28" s="1"/>
  <c r="AA496" i="28"/>
  <c r="T987" i="28"/>
  <c r="U986" i="28"/>
  <c r="N986" i="28" s="1"/>
  <c r="G994" i="28"/>
  <c r="W993" i="28"/>
  <c r="N499" i="19"/>
  <c r="O499" i="19" s="1"/>
  <c r="P499" i="19" s="1"/>
  <c r="H499" i="19"/>
  <c r="E499" i="19" s="1"/>
  <c r="I499" i="19" s="1"/>
  <c r="H497" i="28" l="1"/>
  <c r="E497" i="28" s="1"/>
  <c r="I497" i="28" s="1"/>
  <c r="O497" i="28"/>
  <c r="P497" i="28" s="1"/>
  <c r="Q497" i="28" s="1"/>
  <c r="W994" i="28"/>
  <c r="G995" i="28"/>
  <c r="T988" i="28"/>
  <c r="U987" i="28"/>
  <c r="N987" i="28" s="1"/>
  <c r="K500" i="19"/>
  <c r="F499" i="19"/>
  <c r="J499" i="19" s="1"/>
  <c r="Y497" i="28" l="1"/>
  <c r="K498" i="28"/>
  <c r="L498" i="28" s="1"/>
  <c r="AA497" i="28"/>
  <c r="X497" i="28"/>
  <c r="F497" i="28"/>
  <c r="J497" i="28" s="1"/>
  <c r="AB497" i="28" s="1"/>
  <c r="G996" i="28"/>
  <c r="W995" i="28"/>
  <c r="U988" i="28"/>
  <c r="N988" i="28" s="1"/>
  <c r="T989" i="28"/>
  <c r="N500" i="19"/>
  <c r="O500" i="19" s="1"/>
  <c r="P500" i="19" s="1"/>
  <c r="H500" i="19"/>
  <c r="E500" i="19" s="1"/>
  <c r="I500" i="19" s="1"/>
  <c r="H498" i="28" l="1"/>
  <c r="E498" i="28" s="1"/>
  <c r="I498" i="28" s="1"/>
  <c r="O498" i="28"/>
  <c r="P498" i="28" s="1"/>
  <c r="Q498" i="28" s="1"/>
  <c r="U989" i="28"/>
  <c r="N989" i="28" s="1"/>
  <c r="T990" i="28"/>
  <c r="W996" i="28"/>
  <c r="G997" i="28"/>
  <c r="K501" i="19"/>
  <c r="F500" i="19"/>
  <c r="J500" i="19" s="1"/>
  <c r="AA498" i="28" l="1"/>
  <c r="Y498" i="28"/>
  <c r="F498" i="28"/>
  <c r="J498" i="28" s="1"/>
  <c r="AB498" i="28" s="1"/>
  <c r="X498" i="28"/>
  <c r="K499" i="28"/>
  <c r="L499" i="28" s="1"/>
  <c r="W997" i="28"/>
  <c r="G998" i="28"/>
  <c r="T991" i="28"/>
  <c r="U990" i="28"/>
  <c r="N990" i="28" s="1"/>
  <c r="H501" i="19"/>
  <c r="E501" i="19" s="1"/>
  <c r="I501" i="19" s="1"/>
  <c r="N501" i="19"/>
  <c r="O501" i="19" s="1"/>
  <c r="P501" i="19" s="1"/>
  <c r="O499" i="28" l="1"/>
  <c r="P499" i="28" s="1"/>
  <c r="Q499" i="28" s="1"/>
  <c r="H499" i="28"/>
  <c r="E499" i="28" s="1"/>
  <c r="I499" i="28" s="1"/>
  <c r="W998" i="28"/>
  <c r="G999" i="28"/>
  <c r="T992" i="28"/>
  <c r="U991" i="28"/>
  <c r="N991" i="28" s="1"/>
  <c r="K502" i="19"/>
  <c r="F501" i="19"/>
  <c r="J501" i="19" s="1"/>
  <c r="AA499" i="28" l="1"/>
  <c r="Y499" i="28"/>
  <c r="K500" i="28"/>
  <c r="L500" i="28" s="1"/>
  <c r="X499" i="28"/>
  <c r="F499" i="28"/>
  <c r="J499" i="28" s="1"/>
  <c r="AB499" i="28" s="1"/>
  <c r="W999" i="28"/>
  <c r="G1000" i="28"/>
  <c r="U992" i="28"/>
  <c r="N992" i="28" s="1"/>
  <c r="T993" i="28"/>
  <c r="N502" i="19"/>
  <c r="O502" i="19" s="1"/>
  <c r="P502" i="19" s="1"/>
  <c r="H502" i="19"/>
  <c r="E502" i="19" s="1"/>
  <c r="I502" i="19" s="1"/>
  <c r="O500" i="28" l="1"/>
  <c r="P500" i="28" s="1"/>
  <c r="Q500" i="28" s="1"/>
  <c r="H500" i="28"/>
  <c r="E500" i="28" s="1"/>
  <c r="I500" i="28" s="1"/>
  <c r="F500" i="28" s="1"/>
  <c r="J500" i="28" s="1"/>
  <c r="AB500" i="28" s="1"/>
  <c r="W1000" i="28"/>
  <c r="G1001" i="28"/>
  <c r="T994" i="28"/>
  <c r="U993" i="28"/>
  <c r="N993" i="28" s="1"/>
  <c r="K503" i="19"/>
  <c r="F502" i="19"/>
  <c r="J502" i="19" s="1"/>
  <c r="Y500" i="28" l="1"/>
  <c r="X500" i="28"/>
  <c r="K501" i="28"/>
  <c r="L501" i="28" s="1"/>
  <c r="AA500" i="28"/>
  <c r="W1001" i="28"/>
  <c r="G1002" i="28"/>
  <c r="U994" i="28"/>
  <c r="N994" i="28" s="1"/>
  <c r="T995" i="28"/>
  <c r="N503" i="19"/>
  <c r="O503" i="19" s="1"/>
  <c r="P503" i="19" s="1"/>
  <c r="H503" i="19"/>
  <c r="E503" i="19" s="1"/>
  <c r="I503" i="19" s="1"/>
  <c r="H501" i="28" l="1"/>
  <c r="E501" i="28" s="1"/>
  <c r="I501" i="28" s="1"/>
  <c r="O501" i="28"/>
  <c r="P501" i="28" s="1"/>
  <c r="Q501" i="28" s="1"/>
  <c r="W1002" i="28"/>
  <c r="G1003" i="28"/>
  <c r="T996" i="28"/>
  <c r="U995" i="28"/>
  <c r="N995" i="28" s="1"/>
  <c r="K504" i="19"/>
  <c r="F503" i="19"/>
  <c r="J503" i="19" s="1"/>
  <c r="AA501" i="28" l="1"/>
  <c r="F501" i="28"/>
  <c r="J501" i="28" s="1"/>
  <c r="AB501" i="28" s="1"/>
  <c r="K502" i="28"/>
  <c r="L502" i="28" s="1"/>
  <c r="Y501" i="28"/>
  <c r="X501" i="28"/>
  <c r="W1003" i="28"/>
  <c r="G1004" i="28"/>
  <c r="U996" i="28"/>
  <c r="N996" i="28" s="1"/>
  <c r="T997" i="28"/>
  <c r="N504" i="19"/>
  <c r="O504" i="19" s="1"/>
  <c r="P504" i="19" s="1"/>
  <c r="H504" i="19"/>
  <c r="E504" i="19" s="1"/>
  <c r="I504" i="19" s="1"/>
  <c r="O502" i="28" l="1"/>
  <c r="P502" i="28" s="1"/>
  <c r="Q502" i="28" s="1"/>
  <c r="H502" i="28"/>
  <c r="E502" i="28" s="1"/>
  <c r="I502" i="28" s="1"/>
  <c r="W1004" i="28"/>
  <c r="G1005" i="28"/>
  <c r="U997" i="28"/>
  <c r="N997" i="28" s="1"/>
  <c r="T998" i="28"/>
  <c r="K505" i="19"/>
  <c r="F504" i="19"/>
  <c r="J504" i="19" s="1"/>
  <c r="K503" i="28" l="1"/>
  <c r="L503" i="28" s="1"/>
  <c r="AA502" i="28"/>
  <c r="X502" i="28"/>
  <c r="Y502" i="28"/>
  <c r="F502" i="28"/>
  <c r="J502" i="28" s="1"/>
  <c r="AB502" i="28" s="1"/>
  <c r="G1006" i="28"/>
  <c r="W1005" i="28"/>
  <c r="T999" i="28"/>
  <c r="U998" i="28"/>
  <c r="N998" i="28" s="1"/>
  <c r="N505" i="19"/>
  <c r="O505" i="19" s="1"/>
  <c r="P505" i="19" s="1"/>
  <c r="H505" i="19"/>
  <c r="E505" i="19" s="1"/>
  <c r="I505" i="19" s="1"/>
  <c r="O503" i="28" l="1"/>
  <c r="P503" i="28" s="1"/>
  <c r="Q503" i="28" s="1"/>
  <c r="H503" i="28"/>
  <c r="E503" i="28" s="1"/>
  <c r="I503" i="28" s="1"/>
  <c r="T1000" i="28"/>
  <c r="U999" i="28"/>
  <c r="N999" i="28" s="1"/>
  <c r="W1006" i="28"/>
  <c r="G1007" i="28"/>
  <c r="K506" i="19"/>
  <c r="F505" i="19"/>
  <c r="J505" i="19" s="1"/>
  <c r="K504" i="28" l="1"/>
  <c r="L504" i="28" s="1"/>
  <c r="X503" i="28"/>
  <c r="Y503" i="28"/>
  <c r="F503" i="28"/>
  <c r="J503" i="28" s="1"/>
  <c r="AB503" i="28" s="1"/>
  <c r="AA503" i="28"/>
  <c r="T1001" i="28"/>
  <c r="U1000" i="28"/>
  <c r="N1000" i="28" s="1"/>
  <c r="G1008" i="28"/>
  <c r="W1007" i="28"/>
  <c r="H506" i="19"/>
  <c r="E506" i="19" s="1"/>
  <c r="I506" i="19" s="1"/>
  <c r="N506" i="19"/>
  <c r="O506" i="19" s="1"/>
  <c r="P506" i="19" s="1"/>
  <c r="H504" i="28" l="1"/>
  <c r="E504" i="28" s="1"/>
  <c r="I504" i="28" s="1"/>
  <c r="O504" i="28"/>
  <c r="P504" i="28" s="1"/>
  <c r="Q504" i="28" s="1"/>
  <c r="G1009" i="28"/>
  <c r="W1008" i="28"/>
  <c r="U1001" i="28"/>
  <c r="N1001" i="28" s="1"/>
  <c r="T1002" i="28"/>
  <c r="K507" i="19"/>
  <c r="F506" i="19"/>
  <c r="J506" i="19" s="1"/>
  <c r="X504" i="28" l="1"/>
  <c r="K505" i="28"/>
  <c r="L505" i="28" s="1"/>
  <c r="Y504" i="28"/>
  <c r="AA504" i="28"/>
  <c r="F504" i="28"/>
  <c r="J504" i="28" s="1"/>
  <c r="AB504" i="28" s="1"/>
  <c r="U1002" i="28"/>
  <c r="N1002" i="28" s="1"/>
  <c r="T1003" i="28"/>
  <c r="W1009" i="28"/>
  <c r="G1010" i="28"/>
  <c r="N507" i="19"/>
  <c r="O507" i="19" s="1"/>
  <c r="P507" i="19" s="1"/>
  <c r="H507" i="19"/>
  <c r="E507" i="19" s="1"/>
  <c r="I507" i="19" s="1"/>
  <c r="O505" i="28" l="1"/>
  <c r="P505" i="28" s="1"/>
  <c r="Q505" i="28" s="1"/>
  <c r="H505" i="28"/>
  <c r="E505" i="28" s="1"/>
  <c r="I505" i="28" s="1"/>
  <c r="U1003" i="28"/>
  <c r="N1003" i="28" s="1"/>
  <c r="T1004" i="28"/>
  <c r="W1010" i="28"/>
  <c r="G1011" i="28"/>
  <c r="K508" i="19"/>
  <c r="F507" i="19"/>
  <c r="J507" i="19" s="1"/>
  <c r="AA505" i="28" l="1"/>
  <c r="X505" i="28"/>
  <c r="F505" i="28"/>
  <c r="J505" i="28" s="1"/>
  <c r="AB505" i="28" s="1"/>
  <c r="Y505" i="28"/>
  <c r="K506" i="28"/>
  <c r="L506" i="28" s="1"/>
  <c r="W1011" i="28"/>
  <c r="G1012" i="28"/>
  <c r="T1005" i="28"/>
  <c r="U1004" i="28"/>
  <c r="N1004" i="28" s="1"/>
  <c r="H508" i="19"/>
  <c r="E508" i="19" s="1"/>
  <c r="I508" i="19" s="1"/>
  <c r="N508" i="19"/>
  <c r="O508" i="19" s="1"/>
  <c r="P508" i="19" s="1"/>
  <c r="H506" i="28" l="1"/>
  <c r="E506" i="28" s="1"/>
  <c r="I506" i="28" s="1"/>
  <c r="O506" i="28"/>
  <c r="P506" i="28" s="1"/>
  <c r="Q506" i="28" s="1"/>
  <c r="U1005" i="28"/>
  <c r="N1005" i="28" s="1"/>
  <c r="T1006" i="28"/>
  <c r="W1012" i="28"/>
  <c r="G1013" i="28"/>
  <c r="K509" i="19"/>
  <c r="F508" i="19"/>
  <c r="J508" i="19" s="1"/>
  <c r="F506" i="28" l="1"/>
  <c r="J506" i="28" s="1"/>
  <c r="AB506" i="28" s="1"/>
  <c r="Y506" i="28"/>
  <c r="AA506" i="28"/>
  <c r="X506" i="28"/>
  <c r="K507" i="28"/>
  <c r="L507" i="28" s="1"/>
  <c r="G1014" i="28"/>
  <c r="W1013" i="28"/>
  <c r="U1006" i="28"/>
  <c r="N1006" i="28" s="1"/>
  <c r="T1007" i="28"/>
  <c r="H509" i="19"/>
  <c r="E509" i="19" s="1"/>
  <c r="I509" i="19" s="1"/>
  <c r="N509" i="19"/>
  <c r="O509" i="19" s="1"/>
  <c r="P509" i="19" s="1"/>
  <c r="O507" i="28" l="1"/>
  <c r="P507" i="28" s="1"/>
  <c r="Q507" i="28" s="1"/>
  <c r="H507" i="28"/>
  <c r="E507" i="28" s="1"/>
  <c r="I507" i="28" s="1"/>
  <c r="W1014" i="28"/>
  <c r="G1015" i="28"/>
  <c r="U1007" i="28"/>
  <c r="N1007" i="28" s="1"/>
  <c r="T1008" i="28"/>
  <c r="K510" i="19"/>
  <c r="F509" i="19"/>
  <c r="J509" i="19" s="1"/>
  <c r="K508" i="28" l="1"/>
  <c r="L508" i="28" s="1"/>
  <c r="AA507" i="28"/>
  <c r="X507" i="28"/>
  <c r="Y507" i="28"/>
  <c r="F507" i="28"/>
  <c r="J507" i="28" s="1"/>
  <c r="AB507" i="28" s="1"/>
  <c r="G1016" i="28"/>
  <c r="W1015" i="28"/>
  <c r="U1008" i="28"/>
  <c r="N1008" i="28" s="1"/>
  <c r="T1009" i="28"/>
  <c r="H510" i="19"/>
  <c r="E510" i="19" s="1"/>
  <c r="I510" i="19" s="1"/>
  <c r="N510" i="19"/>
  <c r="O510" i="19" s="1"/>
  <c r="P510" i="19" s="1"/>
  <c r="O508" i="28" l="1"/>
  <c r="P508" i="28" s="1"/>
  <c r="Q508" i="28" s="1"/>
  <c r="H508" i="28"/>
  <c r="E508" i="28" s="1"/>
  <c r="I508" i="28" s="1"/>
  <c r="W1016" i="28"/>
  <c r="G1017" i="28"/>
  <c r="T1010" i="28"/>
  <c r="U1009" i="28"/>
  <c r="N1009" i="28" s="1"/>
  <c r="K511" i="19"/>
  <c r="F510" i="19"/>
  <c r="J510" i="19" s="1"/>
  <c r="Y508" i="28" l="1"/>
  <c r="K509" i="28"/>
  <c r="L509" i="28" s="1"/>
  <c r="X508" i="28"/>
  <c r="AA508" i="28"/>
  <c r="F508" i="28"/>
  <c r="J508" i="28" s="1"/>
  <c r="AB508" i="28" s="1"/>
  <c r="G1018" i="28"/>
  <c r="W1017" i="28"/>
  <c r="U1010" i="28"/>
  <c r="N1010" i="28" s="1"/>
  <c r="T1011" i="28"/>
  <c r="N511" i="19"/>
  <c r="O511" i="19" s="1"/>
  <c r="P511" i="19" s="1"/>
  <c r="H511" i="19"/>
  <c r="E511" i="19" s="1"/>
  <c r="I511" i="19" s="1"/>
  <c r="H509" i="28" l="1"/>
  <c r="E509" i="28" s="1"/>
  <c r="I509" i="28" s="1"/>
  <c r="O509" i="28"/>
  <c r="P509" i="28" s="1"/>
  <c r="Q509" i="28" s="1"/>
  <c r="G1019" i="28"/>
  <c r="W1018" i="28"/>
  <c r="U1011" i="28"/>
  <c r="N1011" i="28" s="1"/>
  <c r="T1012" i="28"/>
  <c r="K512" i="19"/>
  <c r="F511" i="19"/>
  <c r="J511" i="19" s="1"/>
  <c r="Y509" i="28" l="1"/>
  <c r="AA509" i="28"/>
  <c r="X509" i="28"/>
  <c r="K510" i="28"/>
  <c r="L510" i="28" s="1"/>
  <c r="F509" i="28"/>
  <c r="J509" i="28" s="1"/>
  <c r="AB509" i="28" s="1"/>
  <c r="T1013" i="28"/>
  <c r="U1012" i="28"/>
  <c r="N1012" i="28" s="1"/>
  <c r="G1020" i="28"/>
  <c r="W1019" i="28"/>
  <c r="N512" i="19"/>
  <c r="O512" i="19" s="1"/>
  <c r="P512" i="19" s="1"/>
  <c r="H512" i="19"/>
  <c r="E512" i="19" s="1"/>
  <c r="I512" i="19" s="1"/>
  <c r="O510" i="28" l="1"/>
  <c r="P510" i="28" s="1"/>
  <c r="Q510" i="28" s="1"/>
  <c r="H510" i="28"/>
  <c r="E510" i="28" s="1"/>
  <c r="I510" i="28" s="1"/>
  <c r="F510" i="28" s="1"/>
  <c r="J510" i="28" s="1"/>
  <c r="AB510" i="28" s="1"/>
  <c r="W1020" i="28"/>
  <c r="G1021" i="28"/>
  <c r="U1013" i="28"/>
  <c r="N1013" i="28" s="1"/>
  <c r="T1014" i="28"/>
  <c r="K513" i="19"/>
  <c r="F512" i="19"/>
  <c r="J512" i="19" s="1"/>
  <c r="X510" i="28" l="1"/>
  <c r="AA510" i="28"/>
  <c r="Y510" i="28"/>
  <c r="K511" i="28"/>
  <c r="L511" i="28" s="1"/>
  <c r="U1014" i="28"/>
  <c r="N1014" i="28" s="1"/>
  <c r="T1015" i="28"/>
  <c r="G1022" i="28"/>
  <c r="W1021" i="28"/>
  <c r="H513" i="19"/>
  <c r="E513" i="19" s="1"/>
  <c r="I513" i="19" s="1"/>
  <c r="N513" i="19"/>
  <c r="O513" i="19" s="1"/>
  <c r="P513" i="19" s="1"/>
  <c r="O511" i="28" l="1"/>
  <c r="P511" i="28" s="1"/>
  <c r="Q511" i="28" s="1"/>
  <c r="H511" i="28"/>
  <c r="E511" i="28" s="1"/>
  <c r="I511" i="28" s="1"/>
  <c r="W1022" i="28"/>
  <c r="G1023" i="28"/>
  <c r="U1015" i="28"/>
  <c r="N1015" i="28" s="1"/>
  <c r="T1016" i="28"/>
  <c r="K514" i="19"/>
  <c r="F513" i="19"/>
  <c r="J513" i="19" s="1"/>
  <c r="Y511" i="28" l="1"/>
  <c r="F511" i="28"/>
  <c r="J511" i="28" s="1"/>
  <c r="AB511" i="28" s="1"/>
  <c r="K512" i="28"/>
  <c r="L512" i="28" s="1"/>
  <c r="AA511" i="28"/>
  <c r="X511" i="28"/>
  <c r="U1016" i="28"/>
  <c r="N1016" i="28" s="1"/>
  <c r="T1017" i="28"/>
  <c r="W1023" i="28"/>
  <c r="G1024" i="28"/>
  <c r="H514" i="19"/>
  <c r="E514" i="19" s="1"/>
  <c r="I514" i="19" s="1"/>
  <c r="N514" i="19"/>
  <c r="O514" i="19" s="1"/>
  <c r="P514" i="19" s="1"/>
  <c r="H512" i="28" l="1"/>
  <c r="E512" i="28" s="1"/>
  <c r="I512" i="28" s="1"/>
  <c r="O512" i="28"/>
  <c r="P512" i="28" s="1"/>
  <c r="Q512" i="28" s="1"/>
  <c r="W1024" i="28"/>
  <c r="G1025" i="28"/>
  <c r="U1017" i="28"/>
  <c r="N1017" i="28" s="1"/>
  <c r="T1018" i="28"/>
  <c r="K515" i="19"/>
  <c r="F514" i="19"/>
  <c r="J514" i="19" s="1"/>
  <c r="Y512" i="28" l="1"/>
  <c r="K513" i="28"/>
  <c r="L513" i="28" s="1"/>
  <c r="AA512" i="28"/>
  <c r="X512" i="28"/>
  <c r="F512" i="28"/>
  <c r="J512" i="28" s="1"/>
  <c r="AB512" i="28" s="1"/>
  <c r="U1018" i="28"/>
  <c r="N1018" i="28" s="1"/>
  <c r="T1019" i="28"/>
  <c r="W1025" i="28"/>
  <c r="G1026" i="28"/>
  <c r="N515" i="19"/>
  <c r="O515" i="19" s="1"/>
  <c r="P515" i="19" s="1"/>
  <c r="H515" i="19"/>
  <c r="E515" i="19" s="1"/>
  <c r="I515" i="19" s="1"/>
  <c r="O513" i="28" l="1"/>
  <c r="P513" i="28" s="1"/>
  <c r="Q513" i="28" s="1"/>
  <c r="H513" i="28"/>
  <c r="E513" i="28" s="1"/>
  <c r="I513" i="28" s="1"/>
  <c r="W1026" i="28"/>
  <c r="G1027" i="28"/>
  <c r="U1019" i="28"/>
  <c r="N1019" i="28" s="1"/>
  <c r="T1020" i="28"/>
  <c r="K516" i="19"/>
  <c r="F515" i="19"/>
  <c r="J515" i="19" s="1"/>
  <c r="F513" i="28" l="1"/>
  <c r="J513" i="28" s="1"/>
  <c r="AB513" i="28" s="1"/>
  <c r="K514" i="28"/>
  <c r="L514" i="28" s="1"/>
  <c r="X513" i="28"/>
  <c r="Y513" i="28"/>
  <c r="AA513" i="28"/>
  <c r="T1021" i="28"/>
  <c r="U1020" i="28"/>
  <c r="N1020" i="28" s="1"/>
  <c r="G1028" i="28"/>
  <c r="W1027" i="28"/>
  <c r="H516" i="19"/>
  <c r="E516" i="19" s="1"/>
  <c r="I516" i="19" s="1"/>
  <c r="N516" i="19"/>
  <c r="O516" i="19" s="1"/>
  <c r="P516" i="19" s="1"/>
  <c r="H514" i="28" l="1"/>
  <c r="E514" i="28" s="1"/>
  <c r="I514" i="28" s="1"/>
  <c r="O514" i="28"/>
  <c r="P514" i="28" s="1"/>
  <c r="Q514" i="28" s="1"/>
  <c r="T1022" i="28"/>
  <c r="U1021" i="28"/>
  <c r="N1021" i="28" s="1"/>
  <c r="G1029" i="28"/>
  <c r="W1028" i="28"/>
  <c r="K517" i="19"/>
  <c r="F516" i="19"/>
  <c r="J516" i="19" s="1"/>
  <c r="K515" i="28" l="1"/>
  <c r="L515" i="28" s="1"/>
  <c r="AA514" i="28"/>
  <c r="F514" i="28"/>
  <c r="J514" i="28" s="1"/>
  <c r="AB514" i="28" s="1"/>
  <c r="Y514" i="28"/>
  <c r="X514" i="28"/>
  <c r="U1022" i="28"/>
  <c r="N1022" i="28" s="1"/>
  <c r="T1023" i="28"/>
  <c r="W1029" i="28"/>
  <c r="G1030" i="28"/>
  <c r="N517" i="19"/>
  <c r="O517" i="19" s="1"/>
  <c r="P517" i="19" s="1"/>
  <c r="H517" i="19"/>
  <c r="E517" i="19" s="1"/>
  <c r="I517" i="19" s="1"/>
  <c r="O515" i="28" l="1"/>
  <c r="P515" i="28" s="1"/>
  <c r="Q515" i="28" s="1"/>
  <c r="H515" i="28"/>
  <c r="E515" i="28" s="1"/>
  <c r="I515" i="28" s="1"/>
  <c r="G1031" i="28"/>
  <c r="W1030" i="28"/>
  <c r="T1024" i="28"/>
  <c r="U1023" i="28"/>
  <c r="N1023" i="28" s="1"/>
  <c r="K518" i="19"/>
  <c r="F517" i="19"/>
  <c r="J517" i="19" s="1"/>
  <c r="F515" i="28" l="1"/>
  <c r="J515" i="28" s="1"/>
  <c r="AB515" i="28" s="1"/>
  <c r="Y515" i="28"/>
  <c r="K516" i="28"/>
  <c r="L516" i="28" s="1"/>
  <c r="AA515" i="28"/>
  <c r="X515" i="28"/>
  <c r="U1024" i="28"/>
  <c r="N1024" i="28" s="1"/>
  <c r="T1025" i="28"/>
  <c r="W1031" i="28"/>
  <c r="G1032" i="28"/>
  <c r="H518" i="19"/>
  <c r="E518" i="19" s="1"/>
  <c r="I518" i="19" s="1"/>
  <c r="N518" i="19"/>
  <c r="O518" i="19" s="1"/>
  <c r="P518" i="19" s="1"/>
  <c r="O516" i="28" l="1"/>
  <c r="P516" i="28" s="1"/>
  <c r="Q516" i="28" s="1"/>
  <c r="H516" i="28"/>
  <c r="E516" i="28" s="1"/>
  <c r="I516" i="28" s="1"/>
  <c r="W1032" i="28"/>
  <c r="G1033" i="28"/>
  <c r="U1025" i="28"/>
  <c r="N1025" i="28" s="1"/>
  <c r="T1026" i="28"/>
  <c r="K519" i="19"/>
  <c r="F518" i="19"/>
  <c r="J518" i="19" s="1"/>
  <c r="Y516" i="28" l="1"/>
  <c r="K517" i="28"/>
  <c r="L517" i="28" s="1"/>
  <c r="F516" i="28"/>
  <c r="J516" i="28" s="1"/>
  <c r="AB516" i="28" s="1"/>
  <c r="AA516" i="28"/>
  <c r="X516" i="28"/>
  <c r="W1033" i="28"/>
  <c r="G1034" i="28"/>
  <c r="T1027" i="28"/>
  <c r="U1026" i="28"/>
  <c r="N1026" i="28" s="1"/>
  <c r="H519" i="19"/>
  <c r="E519" i="19" s="1"/>
  <c r="I519" i="19" s="1"/>
  <c r="N519" i="19"/>
  <c r="O519" i="19" s="1"/>
  <c r="P519" i="19" s="1"/>
  <c r="O517" i="28" l="1"/>
  <c r="P517" i="28" s="1"/>
  <c r="Q517" i="28" s="1"/>
  <c r="H517" i="28"/>
  <c r="E517" i="28" s="1"/>
  <c r="I517" i="28" s="1"/>
  <c r="T1028" i="28"/>
  <c r="U1027" i="28"/>
  <c r="N1027" i="28" s="1"/>
  <c r="G1035" i="28"/>
  <c r="W1034" i="28"/>
  <c r="K520" i="19"/>
  <c r="F519" i="19"/>
  <c r="J519" i="19" s="1"/>
  <c r="AA517" i="28" l="1"/>
  <c r="X517" i="28"/>
  <c r="Y517" i="28"/>
  <c r="K518" i="28"/>
  <c r="L518" i="28" s="1"/>
  <c r="F517" i="28"/>
  <c r="J517" i="28" s="1"/>
  <c r="AB517" i="28" s="1"/>
  <c r="T1029" i="28"/>
  <c r="U1028" i="28"/>
  <c r="N1028" i="28" s="1"/>
  <c r="W1035" i="28"/>
  <c r="G1036" i="28"/>
  <c r="H520" i="19"/>
  <c r="E520" i="19" s="1"/>
  <c r="I520" i="19" s="1"/>
  <c r="N520" i="19"/>
  <c r="O520" i="19" s="1"/>
  <c r="P520" i="19" s="1"/>
  <c r="O518" i="28" l="1"/>
  <c r="P518" i="28" s="1"/>
  <c r="Q518" i="28" s="1"/>
  <c r="H518" i="28"/>
  <c r="E518" i="28" s="1"/>
  <c r="I518" i="28" s="1"/>
  <c r="F518" i="28" s="1"/>
  <c r="J518" i="28" s="1"/>
  <c r="U1029" i="28"/>
  <c r="N1029" i="28" s="1"/>
  <c r="T1030" i="28"/>
  <c r="W1036" i="28"/>
  <c r="G1037" i="28"/>
  <c r="K521" i="19"/>
  <c r="F520" i="19"/>
  <c r="J520" i="19" s="1"/>
  <c r="AB518" i="28" l="1"/>
  <c r="AA518" i="28"/>
  <c r="K519" i="28"/>
  <c r="L519" i="28" s="1"/>
  <c r="X518" i="28"/>
  <c r="Y518" i="28"/>
  <c r="G1038" i="28"/>
  <c r="W1037" i="28"/>
  <c r="U1030" i="28"/>
  <c r="N1030" i="28" s="1"/>
  <c r="T1031" i="28"/>
  <c r="N521" i="19"/>
  <c r="O521" i="19" s="1"/>
  <c r="P521" i="19" s="1"/>
  <c r="H521" i="19"/>
  <c r="E521" i="19" s="1"/>
  <c r="I521" i="19" s="1"/>
  <c r="H519" i="28" l="1"/>
  <c r="E519" i="28" s="1"/>
  <c r="I519" i="28" s="1"/>
  <c r="O519" i="28"/>
  <c r="P519" i="28" s="1"/>
  <c r="Q519" i="28" s="1"/>
  <c r="U1031" i="28"/>
  <c r="N1031" i="28" s="1"/>
  <c r="T1032" i="28"/>
  <c r="W1038" i="28"/>
  <c r="G1039" i="28"/>
  <c r="K522" i="19"/>
  <c r="F521" i="19"/>
  <c r="J521" i="19" s="1"/>
  <c r="AA519" i="28" l="1"/>
  <c r="K520" i="28"/>
  <c r="L520" i="28" s="1"/>
  <c r="F519" i="28"/>
  <c r="J519" i="28" s="1"/>
  <c r="AB519" i="28" s="1"/>
  <c r="Y519" i="28"/>
  <c r="X519" i="28"/>
  <c r="G1040" i="28"/>
  <c r="W1039" i="28"/>
  <c r="U1032" i="28"/>
  <c r="N1032" i="28" s="1"/>
  <c r="T1033" i="28"/>
  <c r="N522" i="19"/>
  <c r="O522" i="19" s="1"/>
  <c r="P522" i="19" s="1"/>
  <c r="H522" i="19"/>
  <c r="E522" i="19" s="1"/>
  <c r="I522" i="19" s="1"/>
  <c r="O520" i="28" l="1"/>
  <c r="P520" i="28" s="1"/>
  <c r="Q520" i="28" s="1"/>
  <c r="H520" i="28"/>
  <c r="E520" i="28" s="1"/>
  <c r="I520" i="28" s="1"/>
  <c r="U1033" i="28"/>
  <c r="N1033" i="28" s="1"/>
  <c r="T1034" i="28"/>
  <c r="G1041" i="28"/>
  <c r="W1040" i="28"/>
  <c r="K523" i="19"/>
  <c r="F522" i="19"/>
  <c r="J522" i="19" s="1"/>
  <c r="K521" i="28" l="1"/>
  <c r="L521" i="28" s="1"/>
  <c r="Y520" i="28"/>
  <c r="X520" i="28"/>
  <c r="AA520" i="28"/>
  <c r="F520" i="28"/>
  <c r="J520" i="28" s="1"/>
  <c r="AB520" i="28" s="1"/>
  <c r="G1042" i="28"/>
  <c r="W1041" i="28"/>
  <c r="U1034" i="28"/>
  <c r="N1034" i="28" s="1"/>
  <c r="T1035" i="28"/>
  <c r="N523" i="19"/>
  <c r="O523" i="19" s="1"/>
  <c r="P523" i="19" s="1"/>
  <c r="H523" i="19"/>
  <c r="E523" i="19" s="1"/>
  <c r="I523" i="19" s="1"/>
  <c r="O521" i="28" l="1"/>
  <c r="P521" i="28" s="1"/>
  <c r="Q521" i="28" s="1"/>
  <c r="H521" i="28"/>
  <c r="E521" i="28" s="1"/>
  <c r="I521" i="28" s="1"/>
  <c r="W1042" i="28"/>
  <c r="G1043" i="28"/>
  <c r="T1036" i="28"/>
  <c r="U1035" i="28"/>
  <c r="N1035" i="28" s="1"/>
  <c r="K524" i="19"/>
  <c r="F523" i="19"/>
  <c r="J523" i="19" s="1"/>
  <c r="X521" i="28" l="1"/>
  <c r="AA521" i="28"/>
  <c r="Y521" i="28"/>
  <c r="K522" i="28"/>
  <c r="L522" i="28" s="1"/>
  <c r="F521" i="28"/>
  <c r="J521" i="28" s="1"/>
  <c r="AB521" i="28" s="1"/>
  <c r="G1044" i="28"/>
  <c r="W1043" i="28"/>
  <c r="T1037" i="28"/>
  <c r="U1036" i="28"/>
  <c r="N1036" i="28" s="1"/>
  <c r="H524" i="19"/>
  <c r="E524" i="19" s="1"/>
  <c r="I524" i="19" s="1"/>
  <c r="N524" i="19"/>
  <c r="O524" i="19" s="1"/>
  <c r="P524" i="19" s="1"/>
  <c r="H522" i="28" l="1"/>
  <c r="E522" i="28" s="1"/>
  <c r="I522" i="28" s="1"/>
  <c r="O522" i="28"/>
  <c r="P522" i="28" s="1"/>
  <c r="Q522" i="28" s="1"/>
  <c r="U1037" i="28"/>
  <c r="N1037" i="28" s="1"/>
  <c r="T1038" i="28"/>
  <c r="W1044" i="28"/>
  <c r="G1045" i="28"/>
  <c r="K525" i="19"/>
  <c r="F524" i="19"/>
  <c r="J524" i="19" s="1"/>
  <c r="F522" i="28" l="1"/>
  <c r="J522" i="28" s="1"/>
  <c r="AB522" i="28" s="1"/>
  <c r="Y522" i="28"/>
  <c r="K523" i="28"/>
  <c r="L523" i="28" s="1"/>
  <c r="AA522" i="28"/>
  <c r="X522" i="28"/>
  <c r="T1039" i="28"/>
  <c r="U1038" i="28"/>
  <c r="N1038" i="28" s="1"/>
  <c r="G1046" i="28"/>
  <c r="W1045" i="28"/>
  <c r="N525" i="19"/>
  <c r="O525" i="19" s="1"/>
  <c r="P525" i="19" s="1"/>
  <c r="H525" i="19"/>
  <c r="E525" i="19" s="1"/>
  <c r="I525" i="19" s="1"/>
  <c r="O523" i="28" l="1"/>
  <c r="P523" i="28" s="1"/>
  <c r="Q523" i="28" s="1"/>
  <c r="H523" i="28"/>
  <c r="E523" i="28" s="1"/>
  <c r="I523" i="28" s="1"/>
  <c r="G1047" i="28"/>
  <c r="W1046" i="28"/>
  <c r="T1040" i="28"/>
  <c r="U1039" i="28"/>
  <c r="N1039" i="28" s="1"/>
  <c r="K526" i="19"/>
  <c r="F525" i="19"/>
  <c r="J525" i="19" s="1"/>
  <c r="Y523" i="28" l="1"/>
  <c r="F523" i="28"/>
  <c r="J523" i="28" s="1"/>
  <c r="AB523" i="28" s="1"/>
  <c r="AA523" i="28"/>
  <c r="K524" i="28"/>
  <c r="L524" i="28" s="1"/>
  <c r="X523" i="28"/>
  <c r="T1041" i="28"/>
  <c r="U1040" i="28"/>
  <c r="N1040" i="28" s="1"/>
  <c r="G1048" i="28"/>
  <c r="W1047" i="28"/>
  <c r="N526" i="19"/>
  <c r="O526" i="19" s="1"/>
  <c r="P526" i="19" s="1"/>
  <c r="H526" i="19"/>
  <c r="E526" i="19" s="1"/>
  <c r="I526" i="19" s="1"/>
  <c r="O524" i="28" l="1"/>
  <c r="P524" i="28" s="1"/>
  <c r="Q524" i="28" s="1"/>
  <c r="H524" i="28"/>
  <c r="E524" i="28" s="1"/>
  <c r="I524" i="28" s="1"/>
  <c r="W1048" i="28"/>
  <c r="G1049" i="28"/>
  <c r="U1041" i="28"/>
  <c r="N1041" i="28" s="1"/>
  <c r="T1042" i="28"/>
  <c r="K527" i="19"/>
  <c r="F526" i="19"/>
  <c r="J526" i="19" s="1"/>
  <c r="Y524" i="28" l="1"/>
  <c r="K525" i="28"/>
  <c r="L525" i="28" s="1"/>
  <c r="AA524" i="28"/>
  <c r="F524" i="28"/>
  <c r="J524" i="28" s="1"/>
  <c r="AB524" i="28" s="1"/>
  <c r="X524" i="28"/>
  <c r="G1050" i="28"/>
  <c r="W1049" i="28"/>
  <c r="T1043" i="28"/>
  <c r="U1042" i="28"/>
  <c r="N1042" i="28" s="1"/>
  <c r="N527" i="19"/>
  <c r="O527" i="19" s="1"/>
  <c r="P527" i="19" s="1"/>
  <c r="H527" i="19"/>
  <c r="E527" i="19" s="1"/>
  <c r="I527" i="19" s="1"/>
  <c r="H525" i="28" l="1"/>
  <c r="E525" i="28" s="1"/>
  <c r="I525" i="28" s="1"/>
  <c r="O525" i="28"/>
  <c r="P525" i="28" s="1"/>
  <c r="Q525" i="28" s="1"/>
  <c r="W1050" i="28"/>
  <c r="G1051" i="28"/>
  <c r="T1044" i="28"/>
  <c r="U1043" i="28"/>
  <c r="N1043" i="28" s="1"/>
  <c r="K528" i="19"/>
  <c r="F527" i="19"/>
  <c r="J527" i="19" s="1"/>
  <c r="K526" i="28" l="1"/>
  <c r="L526" i="28" s="1"/>
  <c r="X525" i="28"/>
  <c r="Y525" i="28"/>
  <c r="AA525" i="28"/>
  <c r="F525" i="28"/>
  <c r="J525" i="28" s="1"/>
  <c r="AB525" i="28" s="1"/>
  <c r="T1045" i="28"/>
  <c r="U1044" i="28"/>
  <c r="N1044" i="28" s="1"/>
  <c r="G1052" i="28"/>
  <c r="W1051" i="28"/>
  <c r="H528" i="19"/>
  <c r="E528" i="19" s="1"/>
  <c r="I528" i="19" s="1"/>
  <c r="N528" i="19"/>
  <c r="O528" i="19" s="1"/>
  <c r="P528" i="19" s="1"/>
  <c r="H526" i="28" l="1"/>
  <c r="E526" i="28" s="1"/>
  <c r="I526" i="28" s="1"/>
  <c r="O526" i="28"/>
  <c r="P526" i="28" s="1"/>
  <c r="Q526" i="28" s="1"/>
  <c r="U1045" i="28"/>
  <c r="N1045" i="28" s="1"/>
  <c r="T1046" i="28"/>
  <c r="W1052" i="28"/>
  <c r="G1053" i="28"/>
  <c r="K529" i="19"/>
  <c r="F528" i="19"/>
  <c r="J528" i="19" s="1"/>
  <c r="K527" i="28" l="1"/>
  <c r="L527" i="28" s="1"/>
  <c r="Y526" i="28"/>
  <c r="X526" i="28"/>
  <c r="AA526" i="28"/>
  <c r="F526" i="28"/>
  <c r="J526" i="28" s="1"/>
  <c r="AB526" i="28" s="1"/>
  <c r="W1053" i="28"/>
  <c r="G1054" i="28"/>
  <c r="U1046" i="28"/>
  <c r="N1046" i="28" s="1"/>
  <c r="T1047" i="28"/>
  <c r="N529" i="19"/>
  <c r="O529" i="19" s="1"/>
  <c r="P529" i="19" s="1"/>
  <c r="H529" i="19"/>
  <c r="E529" i="19" s="1"/>
  <c r="I529" i="19" s="1"/>
  <c r="O527" i="28" l="1"/>
  <c r="P527" i="28" s="1"/>
  <c r="Q527" i="28" s="1"/>
  <c r="H527" i="28"/>
  <c r="E527" i="28" s="1"/>
  <c r="I527" i="28" s="1"/>
  <c r="G1055" i="28"/>
  <c r="W1054" i="28"/>
  <c r="U1047" i="28"/>
  <c r="N1047" i="28" s="1"/>
  <c r="T1048" i="28"/>
  <c r="K530" i="19"/>
  <c r="F529" i="19"/>
  <c r="J529" i="19" s="1"/>
  <c r="X527" i="28" l="1"/>
  <c r="K528" i="28"/>
  <c r="L528" i="28" s="1"/>
  <c r="Y527" i="28"/>
  <c r="AA527" i="28"/>
  <c r="F527" i="28"/>
  <c r="J527" i="28" s="1"/>
  <c r="AB527" i="28" s="1"/>
  <c r="U1048" i="28"/>
  <c r="N1048" i="28" s="1"/>
  <c r="T1049" i="28"/>
  <c r="W1055" i="28"/>
  <c r="G1056" i="28"/>
  <c r="N530" i="19"/>
  <c r="O530" i="19" s="1"/>
  <c r="P530" i="19" s="1"/>
  <c r="H530" i="19"/>
  <c r="E530" i="19" s="1"/>
  <c r="I530" i="19" s="1"/>
  <c r="O528" i="28" l="1"/>
  <c r="P528" i="28" s="1"/>
  <c r="Q528" i="28" s="1"/>
  <c r="H528" i="28"/>
  <c r="E528" i="28" s="1"/>
  <c r="I528" i="28" s="1"/>
  <c r="T1050" i="28"/>
  <c r="U1049" i="28"/>
  <c r="N1049" i="28" s="1"/>
  <c r="G1057" i="28"/>
  <c r="W1056" i="28"/>
  <c r="K531" i="19"/>
  <c r="F530" i="19"/>
  <c r="J530" i="19" s="1"/>
  <c r="X528" i="28" l="1"/>
  <c r="AA528" i="28"/>
  <c r="F528" i="28"/>
  <c r="J528" i="28" s="1"/>
  <c r="AB528" i="28" s="1"/>
  <c r="K529" i="28"/>
  <c r="L529" i="28" s="1"/>
  <c r="Y528" i="28"/>
  <c r="U1050" i="28"/>
  <c r="N1050" i="28" s="1"/>
  <c r="T1051" i="28"/>
  <c r="W1057" i="28"/>
  <c r="G1058" i="28"/>
  <c r="N531" i="19"/>
  <c r="O531" i="19" s="1"/>
  <c r="P531" i="19" s="1"/>
  <c r="H531" i="19"/>
  <c r="E531" i="19" s="1"/>
  <c r="I531" i="19" s="1"/>
  <c r="H529" i="28" l="1"/>
  <c r="E529" i="28" s="1"/>
  <c r="I529" i="28" s="1"/>
  <c r="O529" i="28"/>
  <c r="P529" i="28" s="1"/>
  <c r="Q529" i="28" s="1"/>
  <c r="T1052" i="28"/>
  <c r="U1051" i="28"/>
  <c r="N1051" i="28" s="1"/>
  <c r="G1059" i="28"/>
  <c r="W1058" i="28"/>
  <c r="K532" i="19"/>
  <c r="F531" i="19"/>
  <c r="J531" i="19" s="1"/>
  <c r="F529" i="28" l="1"/>
  <c r="J529" i="28" s="1"/>
  <c r="AB529" i="28" s="1"/>
  <c r="AA529" i="28"/>
  <c r="X529" i="28"/>
  <c r="Y529" i="28"/>
  <c r="K530" i="28"/>
  <c r="L530" i="28" s="1"/>
  <c r="U1052" i="28"/>
  <c r="N1052" i="28" s="1"/>
  <c r="T1053" i="28"/>
  <c r="W1059" i="28"/>
  <c r="G1060" i="28"/>
  <c r="H532" i="19"/>
  <c r="E532" i="19" s="1"/>
  <c r="I532" i="19" s="1"/>
  <c r="F532" i="19" s="1"/>
  <c r="N532" i="19"/>
  <c r="O532" i="19" s="1"/>
  <c r="P532" i="19" s="1"/>
  <c r="O530" i="28" l="1"/>
  <c r="P530" i="28" s="1"/>
  <c r="Q530" i="28" s="1"/>
  <c r="H530" i="28"/>
  <c r="E530" i="28" s="1"/>
  <c r="I530" i="28" s="1"/>
  <c r="W1060" i="28"/>
  <c r="G1061" i="28"/>
  <c r="U1053" i="28"/>
  <c r="N1053" i="28" s="1"/>
  <c r="T1054" i="28"/>
  <c r="K533" i="19"/>
  <c r="J532" i="19"/>
  <c r="X530" i="28" l="1"/>
  <c r="K531" i="28"/>
  <c r="L531" i="28" s="1"/>
  <c r="Y530" i="28"/>
  <c r="F530" i="28"/>
  <c r="J530" i="28" s="1"/>
  <c r="AB530" i="28" s="1"/>
  <c r="AA530" i="28"/>
  <c r="W1061" i="28"/>
  <c r="G1062" i="28"/>
  <c r="T1055" i="28"/>
  <c r="U1054" i="28"/>
  <c r="N1054" i="28" s="1"/>
  <c r="H533" i="19"/>
  <c r="E533" i="19" s="1"/>
  <c r="I533" i="19" s="1"/>
  <c r="N533" i="19"/>
  <c r="O533" i="19" s="1"/>
  <c r="P533" i="19" s="1"/>
  <c r="H531" i="28" l="1"/>
  <c r="E531" i="28" s="1"/>
  <c r="I531" i="28" s="1"/>
  <c r="O531" i="28"/>
  <c r="P531" i="28" s="1"/>
  <c r="Q531" i="28" s="1"/>
  <c r="W1062" i="28"/>
  <c r="G1063" i="28"/>
  <c r="T1056" i="28"/>
  <c r="U1055" i="28"/>
  <c r="N1055" i="28" s="1"/>
  <c r="K534" i="19"/>
  <c r="F533" i="19"/>
  <c r="J533" i="19" s="1"/>
  <c r="Y531" i="28" l="1"/>
  <c r="K532" i="28"/>
  <c r="L532" i="28" s="1"/>
  <c r="F531" i="28"/>
  <c r="J531" i="28" s="1"/>
  <c r="AB531" i="28" s="1"/>
  <c r="X531" i="28"/>
  <c r="AA531" i="28"/>
  <c r="G1064" i="28"/>
  <c r="W1063" i="28"/>
  <c r="U1056" i="28"/>
  <c r="N1056" i="28" s="1"/>
  <c r="T1057" i="28"/>
  <c r="N534" i="19"/>
  <c r="O534" i="19" s="1"/>
  <c r="P534" i="19" s="1"/>
  <c r="H534" i="19"/>
  <c r="E534" i="19" s="1"/>
  <c r="I534" i="19" s="1"/>
  <c r="O532" i="28" l="1"/>
  <c r="P532" i="28" s="1"/>
  <c r="Q532" i="28" s="1"/>
  <c r="H532" i="28"/>
  <c r="E532" i="28" s="1"/>
  <c r="I532" i="28" s="1"/>
  <c r="F532" i="28" s="1"/>
  <c r="J532" i="28" s="1"/>
  <c r="AB532" i="28" s="1"/>
  <c r="G1065" i="28"/>
  <c r="W1064" i="28"/>
  <c r="U1057" i="28"/>
  <c r="N1057" i="28" s="1"/>
  <c r="T1058" i="28"/>
  <c r="K535" i="19"/>
  <c r="F534" i="19"/>
  <c r="J534" i="19" s="1"/>
  <c r="X532" i="28" l="1"/>
  <c r="AA532" i="28"/>
  <c r="Y532" i="28"/>
  <c r="K533" i="28"/>
  <c r="L533" i="28" s="1"/>
  <c r="W1065" i="28"/>
  <c r="G1066" i="28"/>
  <c r="T1059" i="28"/>
  <c r="U1058" i="28"/>
  <c r="N1058" i="28" s="1"/>
  <c r="N535" i="19"/>
  <c r="O535" i="19" s="1"/>
  <c r="P535" i="19" s="1"/>
  <c r="H535" i="19"/>
  <c r="E535" i="19" s="1"/>
  <c r="I535" i="19" s="1"/>
  <c r="O533" i="28" l="1"/>
  <c r="P533" i="28" s="1"/>
  <c r="Q533" i="28" s="1"/>
  <c r="H533" i="28"/>
  <c r="E533" i="28" s="1"/>
  <c r="I533" i="28" s="1"/>
  <c r="G1067" i="28"/>
  <c r="W1066" i="28"/>
  <c r="U1059" i="28"/>
  <c r="N1059" i="28" s="1"/>
  <c r="T1060" i="28"/>
  <c r="K536" i="19"/>
  <c r="F535" i="19"/>
  <c r="J535" i="19" s="1"/>
  <c r="F533" i="28" l="1"/>
  <c r="J533" i="28" s="1"/>
  <c r="AB533" i="28" s="1"/>
  <c r="AA533" i="28"/>
  <c r="K534" i="28"/>
  <c r="L534" i="28" s="1"/>
  <c r="Y533" i="28"/>
  <c r="X533" i="28"/>
  <c r="W1067" i="28"/>
  <c r="G1068" i="28"/>
  <c r="T1061" i="28"/>
  <c r="U1060" i="28"/>
  <c r="N1060" i="28" s="1"/>
  <c r="H536" i="19"/>
  <c r="E536" i="19" s="1"/>
  <c r="I536" i="19" s="1"/>
  <c r="N536" i="19"/>
  <c r="O536" i="19" s="1"/>
  <c r="P536" i="19" s="1"/>
  <c r="O534" i="28" l="1"/>
  <c r="P534" i="28" s="1"/>
  <c r="Q534" i="28" s="1"/>
  <c r="H534" i="28"/>
  <c r="E534" i="28" s="1"/>
  <c r="I534" i="28" s="1"/>
  <c r="U1061" i="28"/>
  <c r="N1061" i="28" s="1"/>
  <c r="T1062" i="28"/>
  <c r="G1069" i="28"/>
  <c r="W1068" i="28"/>
  <c r="K537" i="19"/>
  <c r="F536" i="19"/>
  <c r="J536" i="19" s="1"/>
  <c r="F534" i="28" l="1"/>
  <c r="J534" i="28" s="1"/>
  <c r="AB534" i="28" s="1"/>
  <c r="AA534" i="28"/>
  <c r="K535" i="28"/>
  <c r="L535" i="28" s="1"/>
  <c r="Y534" i="28"/>
  <c r="X534" i="28"/>
  <c r="U1062" i="28"/>
  <c r="N1062" i="28" s="1"/>
  <c r="T1063" i="28"/>
  <c r="W1069" i="28"/>
  <c r="G1070" i="28"/>
  <c r="N537" i="19"/>
  <c r="O537" i="19" s="1"/>
  <c r="P537" i="19" s="1"/>
  <c r="H537" i="19"/>
  <c r="E537" i="19" s="1"/>
  <c r="I537" i="19" s="1"/>
  <c r="O535" i="28" l="1"/>
  <c r="P535" i="28" s="1"/>
  <c r="Q535" i="28" s="1"/>
  <c r="H535" i="28"/>
  <c r="E535" i="28" s="1"/>
  <c r="I535" i="28" s="1"/>
  <c r="T1064" i="28"/>
  <c r="U1063" i="28"/>
  <c r="N1063" i="28" s="1"/>
  <c r="G1071" i="28"/>
  <c r="W1070" i="28"/>
  <c r="K538" i="19"/>
  <c r="F537" i="19"/>
  <c r="J537" i="19" s="1"/>
  <c r="K536" i="28" l="1"/>
  <c r="L536" i="28" s="1"/>
  <c r="Y535" i="28"/>
  <c r="X535" i="28"/>
  <c r="F535" i="28"/>
  <c r="J535" i="28" s="1"/>
  <c r="AB535" i="28" s="1"/>
  <c r="AA535" i="28"/>
  <c r="G1072" i="28"/>
  <c r="W1071" i="28"/>
  <c r="T1065" i="28"/>
  <c r="U1064" i="28"/>
  <c r="N1064" i="28" s="1"/>
  <c r="N538" i="19"/>
  <c r="O538" i="19" s="1"/>
  <c r="P538" i="19" s="1"/>
  <c r="H538" i="19"/>
  <c r="E538" i="19" s="1"/>
  <c r="I538" i="19" s="1"/>
  <c r="O536" i="28" l="1"/>
  <c r="P536" i="28" s="1"/>
  <c r="Q536" i="28" s="1"/>
  <c r="H536" i="28"/>
  <c r="E536" i="28" s="1"/>
  <c r="I536" i="28" s="1"/>
  <c r="U1065" i="28"/>
  <c r="N1065" i="28" s="1"/>
  <c r="T1066" i="28"/>
  <c r="W1072" i="28"/>
  <c r="G1073" i="28"/>
  <c r="K539" i="19"/>
  <c r="F538" i="19"/>
  <c r="J538" i="19" s="1"/>
  <c r="Y536" i="28" l="1"/>
  <c r="K537" i="28"/>
  <c r="L537" i="28" s="1"/>
  <c r="AA536" i="28"/>
  <c r="X536" i="28"/>
  <c r="F536" i="28"/>
  <c r="J536" i="28" s="1"/>
  <c r="AB536" i="28" s="1"/>
  <c r="W1073" i="28"/>
  <c r="G1074" i="28"/>
  <c r="U1066" i="28"/>
  <c r="N1066" i="28" s="1"/>
  <c r="T1067" i="28"/>
  <c r="N539" i="19"/>
  <c r="O539" i="19" s="1"/>
  <c r="P539" i="19" s="1"/>
  <c r="H539" i="19"/>
  <c r="E539" i="19" s="1"/>
  <c r="I539" i="19" s="1"/>
  <c r="H537" i="28" l="1"/>
  <c r="E537" i="28" s="1"/>
  <c r="I537" i="28" s="1"/>
  <c r="O537" i="28"/>
  <c r="P537" i="28" s="1"/>
  <c r="Q537" i="28" s="1"/>
  <c r="G1075" i="28"/>
  <c r="W1074" i="28"/>
  <c r="U1067" i="28"/>
  <c r="N1067" i="28" s="1"/>
  <c r="T1068" i="28"/>
  <c r="K540" i="19"/>
  <c r="F539" i="19"/>
  <c r="J539" i="19" s="1"/>
  <c r="K538" i="28" l="1"/>
  <c r="L538" i="28" s="1"/>
  <c r="X537" i="28"/>
  <c r="F537" i="28"/>
  <c r="J537" i="28" s="1"/>
  <c r="AB537" i="28" s="1"/>
  <c r="AA537" i="28"/>
  <c r="Y537" i="28"/>
  <c r="W1075" i="28"/>
  <c r="G1076" i="28"/>
  <c r="T1069" i="28"/>
  <c r="U1068" i="28"/>
  <c r="N1068" i="28" s="1"/>
  <c r="N540" i="19"/>
  <c r="O540" i="19" s="1"/>
  <c r="P540" i="19" s="1"/>
  <c r="H540" i="19"/>
  <c r="E540" i="19" s="1"/>
  <c r="I540" i="19" s="1"/>
  <c r="H538" i="28" l="1"/>
  <c r="E538" i="28" s="1"/>
  <c r="I538" i="28" s="1"/>
  <c r="O538" i="28"/>
  <c r="P538" i="28" s="1"/>
  <c r="Q538" i="28" s="1"/>
  <c r="W1076" i="28"/>
  <c r="G1077" i="28"/>
  <c r="T1070" i="28"/>
  <c r="U1069" i="28"/>
  <c r="N1069" i="28" s="1"/>
  <c r="K541" i="19"/>
  <c r="F540" i="19"/>
  <c r="J540" i="19" s="1"/>
  <c r="Y538" i="28" l="1"/>
  <c r="AA538" i="28"/>
  <c r="X538" i="28"/>
  <c r="K539" i="28"/>
  <c r="L539" i="28" s="1"/>
  <c r="F538" i="28"/>
  <c r="J538" i="28" s="1"/>
  <c r="AB538" i="28" s="1"/>
  <c r="W1077" i="28"/>
  <c r="G1078" i="28"/>
  <c r="U1070" i="28"/>
  <c r="N1070" i="28" s="1"/>
  <c r="T1071" i="28"/>
  <c r="N541" i="19"/>
  <c r="O541" i="19" s="1"/>
  <c r="P541" i="19" s="1"/>
  <c r="H541" i="19"/>
  <c r="E541" i="19" s="1"/>
  <c r="I541" i="19" s="1"/>
  <c r="O539" i="28" l="1"/>
  <c r="P539" i="28" s="1"/>
  <c r="Q539" i="28" s="1"/>
  <c r="H539" i="28"/>
  <c r="E539" i="28" s="1"/>
  <c r="I539" i="28" s="1"/>
  <c r="F539" i="28" s="1"/>
  <c r="J539" i="28" s="1"/>
  <c r="W1078" i="28"/>
  <c r="G1079" i="28"/>
  <c r="T1072" i="28"/>
  <c r="U1071" i="28"/>
  <c r="N1071" i="28" s="1"/>
  <c r="K542" i="19"/>
  <c r="F541" i="19"/>
  <c r="J541" i="19" s="1"/>
  <c r="AA539" i="28" l="1"/>
  <c r="Y539" i="28"/>
  <c r="K540" i="28"/>
  <c r="L540" i="28" s="1"/>
  <c r="X539" i="28"/>
  <c r="AB539" i="28"/>
  <c r="T1073" i="28"/>
  <c r="U1072" i="28"/>
  <c r="N1072" i="28" s="1"/>
  <c r="W1079" i="28"/>
  <c r="G1080" i="28"/>
  <c r="N542" i="19"/>
  <c r="O542" i="19" s="1"/>
  <c r="P542" i="19" s="1"/>
  <c r="H542" i="19"/>
  <c r="E542" i="19" s="1"/>
  <c r="I542" i="19" s="1"/>
  <c r="H540" i="28" l="1"/>
  <c r="E540" i="28" s="1"/>
  <c r="I540" i="28" s="1"/>
  <c r="O540" i="28"/>
  <c r="P540" i="28" s="1"/>
  <c r="Q540" i="28" s="1"/>
  <c r="T1074" i="28"/>
  <c r="U1073" i="28"/>
  <c r="N1073" i="28" s="1"/>
  <c r="G1081" i="28"/>
  <c r="W1080" i="28"/>
  <c r="K543" i="19"/>
  <c r="F542" i="19"/>
  <c r="J542" i="19" s="1"/>
  <c r="K541" i="28" l="1"/>
  <c r="L541" i="28" s="1"/>
  <c r="X540" i="28"/>
  <c r="F540" i="28"/>
  <c r="J540" i="28" s="1"/>
  <c r="AB540" i="28" s="1"/>
  <c r="Y540" i="28"/>
  <c r="AA540" i="28"/>
  <c r="W1081" i="28"/>
  <c r="G1082" i="28"/>
  <c r="U1074" i="28"/>
  <c r="N1074" i="28" s="1"/>
  <c r="T1075" i="28"/>
  <c r="N543" i="19"/>
  <c r="O543" i="19" s="1"/>
  <c r="P543" i="19" s="1"/>
  <c r="H543" i="19"/>
  <c r="E543" i="19" s="1"/>
  <c r="I543" i="19" s="1"/>
  <c r="O541" i="28" l="1"/>
  <c r="P541" i="28" s="1"/>
  <c r="Q541" i="28" s="1"/>
  <c r="H541" i="28"/>
  <c r="E541" i="28" s="1"/>
  <c r="I541" i="28" s="1"/>
  <c r="G1083" i="28"/>
  <c r="W1082" i="28"/>
  <c r="T1076" i="28"/>
  <c r="U1075" i="28"/>
  <c r="N1075" i="28" s="1"/>
  <c r="K544" i="19"/>
  <c r="F543" i="19"/>
  <c r="J543" i="19" s="1"/>
  <c r="AA541" i="28" l="1"/>
  <c r="K542" i="28"/>
  <c r="L542" i="28" s="1"/>
  <c r="Y541" i="28"/>
  <c r="X541" i="28"/>
  <c r="F541" i="28"/>
  <c r="J541" i="28" s="1"/>
  <c r="AB541" i="28" s="1"/>
  <c r="T1077" i="28"/>
  <c r="U1076" i="28"/>
  <c r="N1076" i="28" s="1"/>
  <c r="G1084" i="28"/>
  <c r="W1083" i="28"/>
  <c r="N544" i="19"/>
  <c r="O544" i="19" s="1"/>
  <c r="P544" i="19" s="1"/>
  <c r="H544" i="19"/>
  <c r="E544" i="19" s="1"/>
  <c r="I544" i="19" s="1"/>
  <c r="O542" i="28" l="1"/>
  <c r="P542" i="28" s="1"/>
  <c r="Q542" i="28" s="1"/>
  <c r="H542" i="28"/>
  <c r="E542" i="28" s="1"/>
  <c r="I542" i="28" s="1"/>
  <c r="T1078" i="28"/>
  <c r="U1077" i="28"/>
  <c r="N1077" i="28" s="1"/>
  <c r="G1085" i="28"/>
  <c r="W1084" i="28"/>
  <c r="K545" i="19"/>
  <c r="F544" i="19"/>
  <c r="J544" i="19" s="1"/>
  <c r="AA542" i="28" l="1"/>
  <c r="K543" i="28"/>
  <c r="L543" i="28" s="1"/>
  <c r="Y542" i="28"/>
  <c r="X542" i="28"/>
  <c r="F542" i="28"/>
  <c r="J542" i="28" s="1"/>
  <c r="AB542" i="28" s="1"/>
  <c r="W1085" i="28"/>
  <c r="G1086" i="28"/>
  <c r="T1079" i="28"/>
  <c r="U1078" i="28"/>
  <c r="N1078" i="28" s="1"/>
  <c r="H545" i="19"/>
  <c r="E545" i="19" s="1"/>
  <c r="I545" i="19" s="1"/>
  <c r="N545" i="19"/>
  <c r="O545" i="19" s="1"/>
  <c r="P545" i="19" s="1"/>
  <c r="H543" i="28" l="1"/>
  <c r="E543" i="28" s="1"/>
  <c r="I543" i="28" s="1"/>
  <c r="O543" i="28"/>
  <c r="P543" i="28" s="1"/>
  <c r="Q543" i="28" s="1"/>
  <c r="U1079" i="28"/>
  <c r="N1079" i="28" s="1"/>
  <c r="T1080" i="28"/>
  <c r="G1087" i="28"/>
  <c r="W1086" i="28"/>
  <c r="K546" i="19"/>
  <c r="F545" i="19"/>
  <c r="J545" i="19" s="1"/>
  <c r="K544" i="28" l="1"/>
  <c r="L544" i="28" s="1"/>
  <c r="Y543" i="28"/>
  <c r="X543" i="28"/>
  <c r="AA543" i="28"/>
  <c r="F543" i="28"/>
  <c r="J543" i="28" s="1"/>
  <c r="AB543" i="28" s="1"/>
  <c r="W1087" i="28"/>
  <c r="G1088" i="28"/>
  <c r="T1081" i="28"/>
  <c r="U1080" i="28"/>
  <c r="N1080" i="28" s="1"/>
  <c r="H546" i="19"/>
  <c r="E546" i="19" s="1"/>
  <c r="I546" i="19" s="1"/>
  <c r="N546" i="19"/>
  <c r="O546" i="19" s="1"/>
  <c r="P546" i="19" s="1"/>
  <c r="O544" i="28" l="1"/>
  <c r="P544" i="28" s="1"/>
  <c r="Q544" i="28" s="1"/>
  <c r="H544" i="28"/>
  <c r="E544" i="28" s="1"/>
  <c r="I544" i="28" s="1"/>
  <c r="W1088" i="28"/>
  <c r="G1089" i="28"/>
  <c r="T1082" i="28"/>
  <c r="U1081" i="28"/>
  <c r="N1081" i="28" s="1"/>
  <c r="K547" i="19"/>
  <c r="F546" i="19"/>
  <c r="J546" i="19" s="1"/>
  <c r="K545" i="28" l="1"/>
  <c r="L545" i="28" s="1"/>
  <c r="AA544" i="28"/>
  <c r="Y544" i="28"/>
  <c r="F544" i="28"/>
  <c r="J544" i="28" s="1"/>
  <c r="AB544" i="28" s="1"/>
  <c r="X544" i="28"/>
  <c r="U1082" i="28"/>
  <c r="N1082" i="28" s="1"/>
  <c r="T1083" i="28"/>
  <c r="W1089" i="28"/>
  <c r="G1090" i="28"/>
  <c r="H547" i="19"/>
  <c r="E547" i="19" s="1"/>
  <c r="I547" i="19" s="1"/>
  <c r="N547" i="19"/>
  <c r="O547" i="19" s="1"/>
  <c r="P547" i="19" s="1"/>
  <c r="H545" i="28" l="1"/>
  <c r="E545" i="28" s="1"/>
  <c r="I545" i="28" s="1"/>
  <c r="O545" i="28"/>
  <c r="P545" i="28" s="1"/>
  <c r="Q545" i="28" s="1"/>
  <c r="U1083" i="28"/>
  <c r="N1083" i="28" s="1"/>
  <c r="T1084" i="28"/>
  <c r="G1091" i="28"/>
  <c r="W1090" i="28"/>
  <c r="K548" i="19"/>
  <c r="F547" i="19"/>
  <c r="J547" i="19" s="1"/>
  <c r="K546" i="28" l="1"/>
  <c r="L546" i="28" s="1"/>
  <c r="X545" i="28"/>
  <c r="AA545" i="28"/>
  <c r="F545" i="28"/>
  <c r="J545" i="28" s="1"/>
  <c r="AB545" i="28" s="1"/>
  <c r="Y545" i="28"/>
  <c r="W1091" i="28"/>
  <c r="G1092" i="28"/>
  <c r="T1085" i="28"/>
  <c r="U1084" i="28"/>
  <c r="N1084" i="28" s="1"/>
  <c r="N548" i="19"/>
  <c r="O548" i="19" s="1"/>
  <c r="P548" i="19" s="1"/>
  <c r="H548" i="19"/>
  <c r="E548" i="19" s="1"/>
  <c r="I548" i="19" s="1"/>
  <c r="O546" i="28" l="1"/>
  <c r="P546" i="28" s="1"/>
  <c r="Q546" i="28" s="1"/>
  <c r="H546" i="28"/>
  <c r="E546" i="28" s="1"/>
  <c r="I546" i="28" s="1"/>
  <c r="T1086" i="28"/>
  <c r="U1085" i="28"/>
  <c r="N1085" i="28" s="1"/>
  <c r="G1093" i="28"/>
  <c r="W1092" i="28"/>
  <c r="K549" i="19"/>
  <c r="F548" i="19"/>
  <c r="J548" i="19" s="1"/>
  <c r="K547" i="28" l="1"/>
  <c r="L547" i="28" s="1"/>
  <c r="Y546" i="28"/>
  <c r="F546" i="28"/>
  <c r="J546" i="28" s="1"/>
  <c r="AB546" i="28" s="1"/>
  <c r="X546" i="28"/>
  <c r="AA546" i="28"/>
  <c r="W1093" i="28"/>
  <c r="G1094" i="28"/>
  <c r="T1087" i="28"/>
  <c r="U1086" i="28"/>
  <c r="N1086" i="28" s="1"/>
  <c r="N549" i="19"/>
  <c r="O549" i="19" s="1"/>
  <c r="P549" i="19" s="1"/>
  <c r="H549" i="19"/>
  <c r="E549" i="19" s="1"/>
  <c r="I549" i="19" s="1"/>
  <c r="O547" i="28" l="1"/>
  <c r="P547" i="28" s="1"/>
  <c r="Q547" i="28" s="1"/>
  <c r="H547" i="28"/>
  <c r="E547" i="28" s="1"/>
  <c r="I547" i="28" s="1"/>
  <c r="G1095" i="28"/>
  <c r="W1094" i="28"/>
  <c r="U1087" i="28"/>
  <c r="N1087" i="28" s="1"/>
  <c r="T1088" i="28"/>
  <c r="K550" i="19"/>
  <c r="F549" i="19"/>
  <c r="J549" i="19" s="1"/>
  <c r="F547" i="28" l="1"/>
  <c r="J547" i="28" s="1"/>
  <c r="AB547" i="28" s="1"/>
  <c r="AA547" i="28"/>
  <c r="Y547" i="28"/>
  <c r="X547" i="28"/>
  <c r="K548" i="28"/>
  <c r="L548" i="28" s="1"/>
  <c r="W1095" i="28"/>
  <c r="G1096" i="28"/>
  <c r="U1088" i="28"/>
  <c r="N1088" i="28" s="1"/>
  <c r="T1089" i="28"/>
  <c r="N550" i="19"/>
  <c r="O550" i="19" s="1"/>
  <c r="P550" i="19" s="1"/>
  <c r="H550" i="19"/>
  <c r="E550" i="19" s="1"/>
  <c r="I550" i="19" s="1"/>
  <c r="O548" i="28" l="1"/>
  <c r="P548" i="28" s="1"/>
  <c r="Q548" i="28" s="1"/>
  <c r="H548" i="28"/>
  <c r="E548" i="28" s="1"/>
  <c r="I548" i="28" s="1"/>
  <c r="W1096" i="28"/>
  <c r="G1097" i="28"/>
  <c r="T1090" i="28"/>
  <c r="U1089" i="28"/>
  <c r="N1089" i="28" s="1"/>
  <c r="K551" i="19"/>
  <c r="F550" i="19"/>
  <c r="J550" i="19" s="1"/>
  <c r="Y548" i="28" l="1"/>
  <c r="AA548" i="28"/>
  <c r="K549" i="28"/>
  <c r="L549" i="28" s="1"/>
  <c r="F548" i="28"/>
  <c r="J548" i="28" s="1"/>
  <c r="AB548" i="28" s="1"/>
  <c r="X548" i="28"/>
  <c r="W1097" i="28"/>
  <c r="G1098" i="28"/>
  <c r="T1091" i="28"/>
  <c r="U1090" i="28"/>
  <c r="N1090" i="28" s="1"/>
  <c r="N551" i="19"/>
  <c r="O551" i="19" s="1"/>
  <c r="P551" i="19" s="1"/>
  <c r="H551" i="19"/>
  <c r="E551" i="19" s="1"/>
  <c r="I551" i="19" s="1"/>
  <c r="H549" i="28" l="1"/>
  <c r="E549" i="28" s="1"/>
  <c r="I549" i="28" s="1"/>
  <c r="O549" i="28"/>
  <c r="P549" i="28" s="1"/>
  <c r="Q549" i="28" s="1"/>
  <c r="U1091" i="28"/>
  <c r="N1091" i="28" s="1"/>
  <c r="T1092" i="28"/>
  <c r="G1099" i="28"/>
  <c r="W1098" i="28"/>
  <c r="K552" i="19"/>
  <c r="F551" i="19"/>
  <c r="J551" i="19" s="1"/>
  <c r="F549" i="28" l="1"/>
  <c r="J549" i="28" s="1"/>
  <c r="AB549" i="28" s="1"/>
  <c r="AA549" i="28"/>
  <c r="Y549" i="28"/>
  <c r="K550" i="28"/>
  <c r="L550" i="28" s="1"/>
  <c r="X549" i="28"/>
  <c r="T1093" i="28"/>
  <c r="U1092" i="28"/>
  <c r="N1092" i="28" s="1"/>
  <c r="G1100" i="28"/>
  <c r="W1099" i="28"/>
  <c r="H552" i="19"/>
  <c r="E552" i="19" s="1"/>
  <c r="I552" i="19" s="1"/>
  <c r="N552" i="19"/>
  <c r="O552" i="19" s="1"/>
  <c r="P552" i="19" s="1"/>
  <c r="H550" i="28" l="1"/>
  <c r="E550" i="28" s="1"/>
  <c r="I550" i="28" s="1"/>
  <c r="O550" i="28"/>
  <c r="P550" i="28" s="1"/>
  <c r="Q550" i="28" s="1"/>
  <c r="W1100" i="28"/>
  <c r="G1101" i="28"/>
  <c r="U1093" i="28"/>
  <c r="N1093" i="28" s="1"/>
  <c r="T1094" i="28"/>
  <c r="K553" i="19"/>
  <c r="F552" i="19"/>
  <c r="J552" i="19" s="1"/>
  <c r="Y550" i="28" l="1"/>
  <c r="F550" i="28"/>
  <c r="J550" i="28" s="1"/>
  <c r="AB550" i="28" s="1"/>
  <c r="X550" i="28"/>
  <c r="K551" i="28"/>
  <c r="L551" i="28" s="1"/>
  <c r="AA550" i="28"/>
  <c r="U1094" i="28"/>
  <c r="N1094" i="28" s="1"/>
  <c r="T1095" i="28"/>
  <c r="W1101" i="28"/>
  <c r="G1102" i="28"/>
  <c r="N553" i="19"/>
  <c r="O553" i="19" s="1"/>
  <c r="P553" i="19" s="1"/>
  <c r="H553" i="19"/>
  <c r="E553" i="19" s="1"/>
  <c r="I553" i="19" s="1"/>
  <c r="O551" i="28" l="1"/>
  <c r="P551" i="28" s="1"/>
  <c r="Q551" i="28" s="1"/>
  <c r="H551" i="28"/>
  <c r="E551" i="28" s="1"/>
  <c r="I551" i="28" s="1"/>
  <c r="F551" i="28" s="1"/>
  <c r="J551" i="28" s="1"/>
  <c r="AB551" i="28" s="1"/>
  <c r="W1102" i="28"/>
  <c r="G1103" i="28"/>
  <c r="T1096" i="28"/>
  <c r="U1095" i="28"/>
  <c r="N1095" i="28" s="1"/>
  <c r="K554" i="19"/>
  <c r="F553" i="19"/>
  <c r="J553" i="19" s="1"/>
  <c r="X551" i="28" l="1"/>
  <c r="Y551" i="28"/>
  <c r="K552" i="28"/>
  <c r="L552" i="28" s="1"/>
  <c r="AA551" i="28"/>
  <c r="T1097" i="28"/>
  <c r="U1096" i="28"/>
  <c r="N1096" i="28" s="1"/>
  <c r="W1103" i="28"/>
  <c r="G1104" i="28"/>
  <c r="H554" i="19"/>
  <c r="E554" i="19" s="1"/>
  <c r="I554" i="19" s="1"/>
  <c r="N554" i="19"/>
  <c r="O554" i="19" s="1"/>
  <c r="P554" i="19" s="1"/>
  <c r="H552" i="28" l="1"/>
  <c r="E552" i="28" s="1"/>
  <c r="I552" i="28" s="1"/>
  <c r="O552" i="28"/>
  <c r="P552" i="28" s="1"/>
  <c r="Q552" i="28" s="1"/>
  <c r="W1104" i="28"/>
  <c r="G1105" i="28"/>
  <c r="U1097" i="28"/>
  <c r="N1097" i="28" s="1"/>
  <c r="T1098" i="28"/>
  <c r="K555" i="19"/>
  <c r="F554" i="19"/>
  <c r="J554" i="19" s="1"/>
  <c r="F552" i="28" l="1"/>
  <c r="J552" i="28" s="1"/>
  <c r="AB552" i="28" s="1"/>
  <c r="Y552" i="28"/>
  <c r="AA552" i="28"/>
  <c r="X552" i="28"/>
  <c r="K553" i="28"/>
  <c r="L553" i="28" s="1"/>
  <c r="U1098" i="28"/>
  <c r="N1098" i="28" s="1"/>
  <c r="T1099" i="28"/>
  <c r="G1106" i="28"/>
  <c r="W1105" i="28"/>
  <c r="N555" i="19"/>
  <c r="O555" i="19" s="1"/>
  <c r="P555" i="19" s="1"/>
  <c r="H555" i="19"/>
  <c r="E555" i="19" s="1"/>
  <c r="I555" i="19" s="1"/>
  <c r="H553" i="28" l="1"/>
  <c r="E553" i="28" s="1"/>
  <c r="I553" i="28" s="1"/>
  <c r="O553" i="28"/>
  <c r="P553" i="28" s="1"/>
  <c r="Q553" i="28" s="1"/>
  <c r="G1107" i="28"/>
  <c r="W1106" i="28"/>
  <c r="T1100" i="28"/>
  <c r="U1099" i="28"/>
  <c r="N1099" i="28" s="1"/>
  <c r="K556" i="19"/>
  <c r="F555" i="19"/>
  <c r="J555" i="19" s="1"/>
  <c r="X553" i="28" l="1"/>
  <c r="K554" i="28"/>
  <c r="L554" i="28" s="1"/>
  <c r="AA553" i="28"/>
  <c r="Y553" i="28"/>
  <c r="F553" i="28"/>
  <c r="J553" i="28" s="1"/>
  <c r="AB553" i="28" s="1"/>
  <c r="G1108" i="28"/>
  <c r="W1107" i="28"/>
  <c r="U1100" i="28"/>
  <c r="N1100" i="28" s="1"/>
  <c r="T1101" i="28"/>
  <c r="N556" i="19"/>
  <c r="O556" i="19" s="1"/>
  <c r="P556" i="19" s="1"/>
  <c r="H556" i="19"/>
  <c r="E556" i="19" s="1"/>
  <c r="I556" i="19" s="1"/>
  <c r="H554" i="28" l="1"/>
  <c r="E554" i="28" s="1"/>
  <c r="I554" i="28" s="1"/>
  <c r="O554" i="28"/>
  <c r="P554" i="28" s="1"/>
  <c r="Q554" i="28" s="1"/>
  <c r="T1102" i="28"/>
  <c r="U1101" i="28"/>
  <c r="N1101" i="28" s="1"/>
  <c r="W1108" i="28"/>
  <c r="G1109" i="28"/>
  <c r="K557" i="19"/>
  <c r="F556" i="19"/>
  <c r="J556" i="19" s="1"/>
  <c r="X554" i="28" l="1"/>
  <c r="K555" i="28"/>
  <c r="L555" i="28" s="1"/>
  <c r="AA554" i="28"/>
  <c r="Y554" i="28"/>
  <c r="F554" i="28"/>
  <c r="J554" i="28" s="1"/>
  <c r="AB554" i="28" s="1"/>
  <c r="W1109" i="28"/>
  <c r="AE12" i="28"/>
  <c r="U1102" i="28"/>
  <c r="N1102" i="28" s="1"/>
  <c r="T1103" i="28"/>
  <c r="N557" i="19"/>
  <c r="O557" i="19" s="1"/>
  <c r="P557" i="19" s="1"/>
  <c r="H557" i="19"/>
  <c r="E557" i="19" s="1"/>
  <c r="I557" i="19" s="1"/>
  <c r="H555" i="28" l="1"/>
  <c r="E555" i="28" s="1"/>
  <c r="I555" i="28" s="1"/>
  <c r="O555" i="28"/>
  <c r="P555" i="28" s="1"/>
  <c r="Q555" i="28" s="1"/>
  <c r="T1104" i="28"/>
  <c r="U1103" i="28"/>
  <c r="N1103" i="28" s="1"/>
  <c r="K558" i="19"/>
  <c r="F557" i="19"/>
  <c r="J557" i="19" s="1"/>
  <c r="AA555" i="28" l="1"/>
  <c r="Y555" i="28"/>
  <c r="F555" i="28"/>
  <c r="J555" i="28" s="1"/>
  <c r="AB555" i="28" s="1"/>
  <c r="K556" i="28"/>
  <c r="L556" i="28" s="1"/>
  <c r="X555" i="28"/>
  <c r="U1104" i="28"/>
  <c r="N1104" i="28" s="1"/>
  <c r="T1105" i="28"/>
  <c r="N558" i="19"/>
  <c r="O558" i="19" s="1"/>
  <c r="P558" i="19" s="1"/>
  <c r="H558" i="19"/>
  <c r="E558" i="19" s="1"/>
  <c r="I558" i="19" s="1"/>
  <c r="H556" i="28" l="1"/>
  <c r="E556" i="28" s="1"/>
  <c r="I556" i="28" s="1"/>
  <c r="O556" i="28"/>
  <c r="P556" i="28" s="1"/>
  <c r="Q556" i="28" s="1"/>
  <c r="U1105" i="28"/>
  <c r="N1105" i="28" s="1"/>
  <c r="T1106" i="28"/>
  <c r="K559" i="19"/>
  <c r="F558" i="19"/>
  <c r="J558" i="19" s="1"/>
  <c r="AA556" i="28" l="1"/>
  <c r="K557" i="28"/>
  <c r="L557" i="28" s="1"/>
  <c r="Y556" i="28"/>
  <c r="X556" i="28"/>
  <c r="F556" i="28"/>
  <c r="J556" i="28" s="1"/>
  <c r="AB556" i="28" s="1"/>
  <c r="U1106" i="28"/>
  <c r="N1106" i="28" s="1"/>
  <c r="T1107" i="28"/>
  <c r="H559" i="19"/>
  <c r="E559" i="19" s="1"/>
  <c r="I559" i="19" s="1"/>
  <c r="N559" i="19"/>
  <c r="O559" i="19" s="1"/>
  <c r="P559" i="19" s="1"/>
  <c r="O557" i="28" l="1"/>
  <c r="P557" i="28" s="1"/>
  <c r="Q557" i="28" s="1"/>
  <c r="H557" i="28"/>
  <c r="E557" i="28" s="1"/>
  <c r="I557" i="28" s="1"/>
  <c r="T1108" i="28"/>
  <c r="U1107" i="28"/>
  <c r="N1107" i="28" s="1"/>
  <c r="K560" i="19"/>
  <c r="F559" i="19"/>
  <c r="J559" i="19" s="1"/>
  <c r="K558" i="28" l="1"/>
  <c r="L558" i="28" s="1"/>
  <c r="X557" i="28"/>
  <c r="Y557" i="28"/>
  <c r="AA557" i="28"/>
  <c r="F557" i="28"/>
  <c r="J557" i="28" s="1"/>
  <c r="AB557" i="28" s="1"/>
  <c r="T1109" i="28"/>
  <c r="U1109" i="28" s="1"/>
  <c r="N1109" i="28" s="1"/>
  <c r="U1108" i="28"/>
  <c r="N1108" i="28" s="1"/>
  <c r="H560" i="19"/>
  <c r="E560" i="19" s="1"/>
  <c r="I560" i="19" s="1"/>
  <c r="N560" i="19"/>
  <c r="O560" i="19" s="1"/>
  <c r="P560" i="19" s="1"/>
  <c r="O558" i="28" l="1"/>
  <c r="P558" i="28" s="1"/>
  <c r="Q558" i="28" s="1"/>
  <c r="H558" i="28"/>
  <c r="E558" i="28" s="1"/>
  <c r="I558" i="28" s="1"/>
  <c r="K561" i="19"/>
  <c r="F560" i="19"/>
  <c r="J560" i="19" s="1"/>
  <c r="F558" i="28" l="1"/>
  <c r="J558" i="28" s="1"/>
  <c r="AB558" i="28" s="1"/>
  <c r="K559" i="28"/>
  <c r="L559" i="28" s="1"/>
  <c r="AA558" i="28"/>
  <c r="X558" i="28"/>
  <c r="Y558" i="28"/>
  <c r="N561" i="19"/>
  <c r="O561" i="19" s="1"/>
  <c r="P561" i="19" s="1"/>
  <c r="H561" i="19"/>
  <c r="E561" i="19" s="1"/>
  <c r="I561" i="19" s="1"/>
  <c r="H559" i="28" l="1"/>
  <c r="E559" i="28" s="1"/>
  <c r="I559" i="28" s="1"/>
  <c r="O559" i="28"/>
  <c r="P559" i="28" s="1"/>
  <c r="Q559" i="28" s="1"/>
  <c r="K562" i="19"/>
  <c r="F561" i="19"/>
  <c r="J561" i="19" s="1"/>
  <c r="K560" i="28" l="1"/>
  <c r="L560" i="28" s="1"/>
  <c r="X559" i="28"/>
  <c r="AA559" i="28"/>
  <c r="F559" i="28"/>
  <c r="J559" i="28" s="1"/>
  <c r="AB559" i="28" s="1"/>
  <c r="Y559" i="28"/>
  <c r="N562" i="19"/>
  <c r="O562" i="19" s="1"/>
  <c r="P562" i="19" s="1"/>
  <c r="H562" i="19"/>
  <c r="E562" i="19" s="1"/>
  <c r="I562" i="19" s="1"/>
  <c r="O560" i="28" l="1"/>
  <c r="P560" i="28" s="1"/>
  <c r="Q560" i="28" s="1"/>
  <c r="H560" i="28"/>
  <c r="E560" i="28" s="1"/>
  <c r="I560" i="28" s="1"/>
  <c r="K563" i="19"/>
  <c r="F562" i="19"/>
  <c r="J562" i="19" s="1"/>
  <c r="AA560" i="28" l="1"/>
  <c r="F560" i="28"/>
  <c r="J560" i="28" s="1"/>
  <c r="AB560" i="28" s="1"/>
  <c r="Y560" i="28"/>
  <c r="K561" i="28"/>
  <c r="L561" i="28" s="1"/>
  <c r="X560" i="28"/>
  <c r="H563" i="19"/>
  <c r="E563" i="19" s="1"/>
  <c r="I563" i="19" s="1"/>
  <c r="N563" i="19"/>
  <c r="O563" i="19" s="1"/>
  <c r="P563" i="19" s="1"/>
  <c r="H561" i="28" l="1"/>
  <c r="E561" i="28" s="1"/>
  <c r="I561" i="28" s="1"/>
  <c r="O561" i="28"/>
  <c r="P561" i="28" s="1"/>
  <c r="Q561" i="28" s="1"/>
  <c r="K564" i="19"/>
  <c r="F563" i="19"/>
  <c r="J563" i="19" s="1"/>
  <c r="F561" i="28" l="1"/>
  <c r="J561" i="28" s="1"/>
  <c r="AB561" i="28" s="1"/>
  <c r="X561" i="28"/>
  <c r="AA561" i="28"/>
  <c r="Y561" i="28"/>
  <c r="K562" i="28"/>
  <c r="L562" i="28" s="1"/>
  <c r="H564" i="19"/>
  <c r="E564" i="19" s="1"/>
  <c r="I564" i="19" s="1"/>
  <c r="N564" i="19"/>
  <c r="O564" i="19" s="1"/>
  <c r="P564" i="19" s="1"/>
  <c r="O562" i="28" l="1"/>
  <c r="P562" i="28" s="1"/>
  <c r="Q562" i="28" s="1"/>
  <c r="H562" i="28"/>
  <c r="E562" i="28" s="1"/>
  <c r="I562" i="28" s="1"/>
  <c r="K565" i="19"/>
  <c r="F564" i="19"/>
  <c r="J564" i="19" s="1"/>
  <c r="Y562" i="28" l="1"/>
  <c r="AA562" i="28"/>
  <c r="K563" i="28"/>
  <c r="L563" i="28" s="1"/>
  <c r="F562" i="28"/>
  <c r="J562" i="28" s="1"/>
  <c r="AB562" i="28" s="1"/>
  <c r="X562" i="28"/>
  <c r="H565" i="19"/>
  <c r="E565" i="19" s="1"/>
  <c r="I565" i="19" s="1"/>
  <c r="N565" i="19"/>
  <c r="O565" i="19" s="1"/>
  <c r="P565" i="19" s="1"/>
  <c r="O563" i="28" l="1"/>
  <c r="P563" i="28" s="1"/>
  <c r="Q563" i="28" s="1"/>
  <c r="H563" i="28"/>
  <c r="E563" i="28" s="1"/>
  <c r="I563" i="28" s="1"/>
  <c r="K566" i="19"/>
  <c r="F565" i="19"/>
  <c r="J565" i="19" s="1"/>
  <c r="AA563" i="28" l="1"/>
  <c r="X563" i="28"/>
  <c r="F563" i="28"/>
  <c r="J563" i="28" s="1"/>
  <c r="AB563" i="28" s="1"/>
  <c r="Y563" i="28"/>
  <c r="K564" i="28"/>
  <c r="L564" i="28" s="1"/>
  <c r="H566" i="19"/>
  <c r="E566" i="19" s="1"/>
  <c r="I566" i="19" s="1"/>
  <c r="N566" i="19"/>
  <c r="O566" i="19" s="1"/>
  <c r="P566" i="19" s="1"/>
  <c r="O564" i="28" l="1"/>
  <c r="P564" i="28" s="1"/>
  <c r="Q564" i="28" s="1"/>
  <c r="H564" i="28"/>
  <c r="E564" i="28" s="1"/>
  <c r="I564" i="28" s="1"/>
  <c r="K567" i="19"/>
  <c r="F566" i="19"/>
  <c r="J566" i="19" s="1"/>
  <c r="K565" i="28" l="1"/>
  <c r="L565" i="28" s="1"/>
  <c r="AA564" i="28"/>
  <c r="X564" i="28"/>
  <c r="Y564" i="28"/>
  <c r="F564" i="28"/>
  <c r="J564" i="28" s="1"/>
  <c r="AB564" i="28" s="1"/>
  <c r="H567" i="19"/>
  <c r="E567" i="19" s="1"/>
  <c r="I567" i="19" s="1"/>
  <c r="N567" i="19"/>
  <c r="O567" i="19" s="1"/>
  <c r="P567" i="19" s="1"/>
  <c r="O565" i="28" l="1"/>
  <c r="P565" i="28" s="1"/>
  <c r="Q565" i="28" s="1"/>
  <c r="H565" i="28"/>
  <c r="E565" i="28" s="1"/>
  <c r="I565" i="28" s="1"/>
  <c r="K568" i="19"/>
  <c r="F567" i="19"/>
  <c r="J567" i="19" s="1"/>
  <c r="AA565" i="28" l="1"/>
  <c r="X565" i="28"/>
  <c r="Y565" i="28"/>
  <c r="K566" i="28"/>
  <c r="L566" i="28" s="1"/>
  <c r="F565" i="28"/>
  <c r="J565" i="28" s="1"/>
  <c r="AB565" i="28" s="1"/>
  <c r="N568" i="19"/>
  <c r="O568" i="19" s="1"/>
  <c r="P568" i="19" s="1"/>
  <c r="H568" i="19"/>
  <c r="E568" i="19" s="1"/>
  <c r="I568" i="19" s="1"/>
  <c r="O566" i="28" l="1"/>
  <c r="P566" i="28" s="1"/>
  <c r="Q566" i="28" s="1"/>
  <c r="H566" i="28"/>
  <c r="E566" i="28" s="1"/>
  <c r="I566" i="28" s="1"/>
  <c r="K569" i="19"/>
  <c r="F568" i="19"/>
  <c r="J568" i="19" s="1"/>
  <c r="X566" i="28" l="1"/>
  <c r="AA566" i="28"/>
  <c r="K567" i="28"/>
  <c r="L567" i="28" s="1"/>
  <c r="Y566" i="28"/>
  <c r="F566" i="28"/>
  <c r="J566" i="28" s="1"/>
  <c r="AB566" i="28" s="1"/>
  <c r="N569" i="19"/>
  <c r="O569" i="19" s="1"/>
  <c r="P569" i="19" s="1"/>
  <c r="H569" i="19"/>
  <c r="E569" i="19" s="1"/>
  <c r="I569" i="19" s="1"/>
  <c r="H567" i="28" l="1"/>
  <c r="E567" i="28" s="1"/>
  <c r="I567" i="28" s="1"/>
  <c r="O567" i="28"/>
  <c r="P567" i="28" s="1"/>
  <c r="Q567" i="28" s="1"/>
  <c r="K570" i="19"/>
  <c r="F569" i="19"/>
  <c r="J569" i="19" s="1"/>
  <c r="K568" i="28" l="1"/>
  <c r="L568" i="28" s="1"/>
  <c r="AA567" i="28"/>
  <c r="F567" i="28"/>
  <c r="J567" i="28" s="1"/>
  <c r="AB567" i="28" s="1"/>
  <c r="Y567" i="28"/>
  <c r="X567" i="28"/>
  <c r="H570" i="19"/>
  <c r="E570" i="19" s="1"/>
  <c r="I570" i="19" s="1"/>
  <c r="N570" i="19"/>
  <c r="O570" i="19" s="1"/>
  <c r="P570" i="19" s="1"/>
  <c r="O568" i="28" l="1"/>
  <c r="P568" i="28" s="1"/>
  <c r="Q568" i="28" s="1"/>
  <c r="H568" i="28"/>
  <c r="E568" i="28" s="1"/>
  <c r="I568" i="28" s="1"/>
  <c r="F568" i="28" s="1"/>
  <c r="J568" i="28" s="1"/>
  <c r="AB568" i="28" s="1"/>
  <c r="K571" i="19"/>
  <c r="F570" i="19"/>
  <c r="J570" i="19" s="1"/>
  <c r="X568" i="28" l="1"/>
  <c r="K569" i="28"/>
  <c r="L569" i="28" s="1"/>
  <c r="AA568" i="28"/>
  <c r="Y568" i="28"/>
  <c r="N571" i="19"/>
  <c r="O571" i="19" s="1"/>
  <c r="P571" i="19" s="1"/>
  <c r="H571" i="19"/>
  <c r="E571" i="19" s="1"/>
  <c r="I571" i="19" s="1"/>
  <c r="H569" i="28" l="1"/>
  <c r="E569" i="28" s="1"/>
  <c r="I569" i="28" s="1"/>
  <c r="O569" i="28"/>
  <c r="P569" i="28" s="1"/>
  <c r="Q569" i="28" s="1"/>
  <c r="K572" i="19"/>
  <c r="F571" i="19"/>
  <c r="J571" i="19" s="1"/>
  <c r="F569" i="28" l="1"/>
  <c r="J569" i="28" s="1"/>
  <c r="AB569" i="28" s="1"/>
  <c r="X569" i="28"/>
  <c r="K570" i="28"/>
  <c r="L570" i="28" s="1"/>
  <c r="Y569" i="28"/>
  <c r="AA569" i="28"/>
  <c r="H572" i="19"/>
  <c r="E572" i="19" s="1"/>
  <c r="I572" i="19" s="1"/>
  <c r="N572" i="19"/>
  <c r="O572" i="19" s="1"/>
  <c r="P572" i="19" s="1"/>
  <c r="O570" i="28" l="1"/>
  <c r="P570" i="28" s="1"/>
  <c r="Q570" i="28" s="1"/>
  <c r="H570" i="28"/>
  <c r="E570" i="28" s="1"/>
  <c r="I570" i="28" s="1"/>
  <c r="K573" i="19"/>
  <c r="F572" i="19"/>
  <c r="J572" i="19" s="1"/>
  <c r="AA570" i="28" l="1"/>
  <c r="X570" i="28"/>
  <c r="K571" i="28"/>
  <c r="L571" i="28" s="1"/>
  <c r="Y570" i="28"/>
  <c r="F570" i="28"/>
  <c r="J570" i="28" s="1"/>
  <c r="AB570" i="28" s="1"/>
  <c r="N573" i="19"/>
  <c r="O573" i="19" s="1"/>
  <c r="P573" i="19" s="1"/>
  <c r="H573" i="19"/>
  <c r="E573" i="19" s="1"/>
  <c r="I573" i="19" s="1"/>
  <c r="H571" i="28" l="1"/>
  <c r="E571" i="28" s="1"/>
  <c r="I571" i="28" s="1"/>
  <c r="O571" i="28"/>
  <c r="P571" i="28" s="1"/>
  <c r="Q571" i="28" s="1"/>
  <c r="K574" i="19"/>
  <c r="F573" i="19"/>
  <c r="J573" i="19" s="1"/>
  <c r="F571" i="28" l="1"/>
  <c r="J571" i="28" s="1"/>
  <c r="AB571" i="28" s="1"/>
  <c r="X571" i="28"/>
  <c r="Y571" i="28"/>
  <c r="AA571" i="28"/>
  <c r="K572" i="28"/>
  <c r="L572" i="28" s="1"/>
  <c r="H574" i="19"/>
  <c r="E574" i="19" s="1"/>
  <c r="I574" i="19" s="1"/>
  <c r="N574" i="19"/>
  <c r="O574" i="19" s="1"/>
  <c r="P574" i="19" s="1"/>
  <c r="O572" i="28" l="1"/>
  <c r="P572" i="28" s="1"/>
  <c r="Q572" i="28" s="1"/>
  <c r="H572" i="28"/>
  <c r="E572" i="28" s="1"/>
  <c r="I572" i="28" s="1"/>
  <c r="K575" i="19"/>
  <c r="F574" i="19"/>
  <c r="J574" i="19" s="1"/>
  <c r="X572" i="28" l="1"/>
  <c r="K573" i="28"/>
  <c r="L573" i="28" s="1"/>
  <c r="F572" i="28"/>
  <c r="J572" i="28" s="1"/>
  <c r="AB572" i="28" s="1"/>
  <c r="AA572" i="28"/>
  <c r="Y572" i="28"/>
  <c r="H575" i="19"/>
  <c r="E575" i="19" s="1"/>
  <c r="I575" i="19" s="1"/>
  <c r="N575" i="19"/>
  <c r="O575" i="19" s="1"/>
  <c r="P575" i="19" s="1"/>
  <c r="O573" i="28" l="1"/>
  <c r="P573" i="28" s="1"/>
  <c r="Q573" i="28" s="1"/>
  <c r="H573" i="28"/>
  <c r="E573" i="28" s="1"/>
  <c r="I573" i="28" s="1"/>
  <c r="K576" i="19"/>
  <c r="F575" i="19"/>
  <c r="J575" i="19" s="1"/>
  <c r="F573" i="28" l="1"/>
  <c r="J573" i="28" s="1"/>
  <c r="AB573" i="28" s="1"/>
  <c r="Y573" i="28"/>
  <c r="K574" i="28"/>
  <c r="L574" i="28" s="1"/>
  <c r="AA573" i="28"/>
  <c r="X573" i="28"/>
  <c r="N576" i="19"/>
  <c r="O576" i="19" s="1"/>
  <c r="P576" i="19" s="1"/>
  <c r="H576" i="19"/>
  <c r="E576" i="19" s="1"/>
  <c r="I576" i="19" s="1"/>
  <c r="H574" i="28" l="1"/>
  <c r="E574" i="28" s="1"/>
  <c r="I574" i="28" s="1"/>
  <c r="O574" i="28"/>
  <c r="P574" i="28" s="1"/>
  <c r="Q574" i="28" s="1"/>
  <c r="K577" i="19"/>
  <c r="F576" i="19"/>
  <c r="J576" i="19" s="1"/>
  <c r="AA574" i="28" l="1"/>
  <c r="K575" i="28"/>
  <c r="L575" i="28" s="1"/>
  <c r="Y574" i="28"/>
  <c r="F574" i="28"/>
  <c r="J574" i="28" s="1"/>
  <c r="AB574" i="28" s="1"/>
  <c r="X574" i="28"/>
  <c r="N577" i="19"/>
  <c r="O577" i="19" s="1"/>
  <c r="P577" i="19" s="1"/>
  <c r="H577" i="19"/>
  <c r="E577" i="19" s="1"/>
  <c r="I577" i="19" s="1"/>
  <c r="H575" i="28" l="1"/>
  <c r="E575" i="28" s="1"/>
  <c r="I575" i="28" s="1"/>
  <c r="O575" i="28"/>
  <c r="P575" i="28" s="1"/>
  <c r="Q575" i="28" s="1"/>
  <c r="K578" i="19"/>
  <c r="F577" i="19"/>
  <c r="J577" i="19" s="1"/>
  <c r="F575" i="28" l="1"/>
  <c r="J575" i="28" s="1"/>
  <c r="K576" i="28"/>
  <c r="L576" i="28" s="1"/>
  <c r="X575" i="28"/>
  <c r="Y575" i="28"/>
  <c r="AA575" i="28"/>
  <c r="H578" i="19"/>
  <c r="E578" i="19" s="1"/>
  <c r="I578" i="19" s="1"/>
  <c r="N578" i="19"/>
  <c r="O578" i="19" s="1"/>
  <c r="P578" i="19" s="1"/>
  <c r="AB575" i="28" l="1"/>
  <c r="O576" i="28"/>
  <c r="P576" i="28" s="1"/>
  <c r="Q576" i="28" s="1"/>
  <c r="H576" i="28"/>
  <c r="E576" i="28" s="1"/>
  <c r="I576" i="28" s="1"/>
  <c r="K579" i="19"/>
  <c r="F578" i="19"/>
  <c r="J578" i="19" s="1"/>
  <c r="K577" i="28" l="1"/>
  <c r="L577" i="28" s="1"/>
  <c r="Y576" i="28"/>
  <c r="X576" i="28"/>
  <c r="AA576" i="28"/>
  <c r="F576" i="28"/>
  <c r="J576" i="28" s="1"/>
  <c r="AB576" i="28" s="1"/>
  <c r="N579" i="19"/>
  <c r="O579" i="19" s="1"/>
  <c r="P579" i="19" s="1"/>
  <c r="H579" i="19"/>
  <c r="E579" i="19" s="1"/>
  <c r="I579" i="19" s="1"/>
  <c r="H577" i="28" l="1"/>
  <c r="E577" i="28" s="1"/>
  <c r="I577" i="28" s="1"/>
  <c r="O577" i="28"/>
  <c r="P577" i="28" s="1"/>
  <c r="Q577" i="28" s="1"/>
  <c r="K580" i="19"/>
  <c r="F579" i="19"/>
  <c r="J579" i="19" s="1"/>
  <c r="X577" i="28" l="1"/>
  <c r="AA577" i="28"/>
  <c r="K578" i="28"/>
  <c r="L578" i="28" s="1"/>
  <c r="Y577" i="28"/>
  <c r="F577" i="28"/>
  <c r="J577" i="28" s="1"/>
  <c r="AB577" i="28" s="1"/>
  <c r="H580" i="19"/>
  <c r="E580" i="19" s="1"/>
  <c r="I580" i="19" s="1"/>
  <c r="N580" i="19"/>
  <c r="O580" i="19" s="1"/>
  <c r="P580" i="19" s="1"/>
  <c r="O578" i="28" l="1"/>
  <c r="P578" i="28" s="1"/>
  <c r="Q578" i="28" s="1"/>
  <c r="H578" i="28"/>
  <c r="E578" i="28" s="1"/>
  <c r="I578" i="28" s="1"/>
  <c r="K581" i="19"/>
  <c r="F580" i="19"/>
  <c r="J580" i="19" s="1"/>
  <c r="Y578" i="28" l="1"/>
  <c r="K579" i="28"/>
  <c r="L579" i="28" s="1"/>
  <c r="F578" i="28"/>
  <c r="J578" i="28" s="1"/>
  <c r="AB578" i="28" s="1"/>
  <c r="X578" i="28"/>
  <c r="AA578" i="28"/>
  <c r="H581" i="19"/>
  <c r="E581" i="19" s="1"/>
  <c r="I581" i="19" s="1"/>
  <c r="N581" i="19"/>
  <c r="O581" i="19" s="1"/>
  <c r="P581" i="19" s="1"/>
  <c r="O579" i="28" l="1"/>
  <c r="P579" i="28" s="1"/>
  <c r="Q579" i="28" s="1"/>
  <c r="H579" i="28"/>
  <c r="E579" i="28" s="1"/>
  <c r="I579" i="28" s="1"/>
  <c r="K582" i="19"/>
  <c r="F581" i="19"/>
  <c r="J581" i="19" s="1"/>
  <c r="K580" i="28" l="1"/>
  <c r="L580" i="28" s="1"/>
  <c r="X579" i="28"/>
  <c r="AA579" i="28"/>
  <c r="Y579" i="28"/>
  <c r="F579" i="28"/>
  <c r="J579" i="28" s="1"/>
  <c r="AB579" i="28" s="1"/>
  <c r="N582" i="19"/>
  <c r="O582" i="19" s="1"/>
  <c r="P582" i="19" s="1"/>
  <c r="H582" i="19"/>
  <c r="E582" i="19" s="1"/>
  <c r="I582" i="19" s="1"/>
  <c r="O580" i="28" l="1"/>
  <c r="P580" i="28" s="1"/>
  <c r="Q580" i="28" s="1"/>
  <c r="H580" i="28"/>
  <c r="E580" i="28" s="1"/>
  <c r="I580" i="28" s="1"/>
  <c r="K583" i="19"/>
  <c r="F582" i="19"/>
  <c r="J582" i="19" s="1"/>
  <c r="F580" i="28" l="1"/>
  <c r="J580" i="28" s="1"/>
  <c r="AB580" i="28" s="1"/>
  <c r="Y580" i="28"/>
  <c r="K581" i="28"/>
  <c r="L581" i="28" s="1"/>
  <c r="X580" i="28"/>
  <c r="AA580" i="28"/>
  <c r="N583" i="19"/>
  <c r="O583" i="19" s="1"/>
  <c r="P583" i="19" s="1"/>
  <c r="H583" i="19"/>
  <c r="E583" i="19" s="1"/>
  <c r="I583" i="19" s="1"/>
  <c r="O581" i="28" l="1"/>
  <c r="P581" i="28" s="1"/>
  <c r="Q581" i="28" s="1"/>
  <c r="H581" i="28"/>
  <c r="E581" i="28" s="1"/>
  <c r="I581" i="28" s="1"/>
  <c r="K584" i="19"/>
  <c r="F583" i="19"/>
  <c r="J583" i="19" s="1"/>
  <c r="AA581" i="28" l="1"/>
  <c r="K582" i="28"/>
  <c r="L582" i="28" s="1"/>
  <c r="X581" i="28"/>
  <c r="F581" i="28"/>
  <c r="J581" i="28" s="1"/>
  <c r="AB581" i="28" s="1"/>
  <c r="Y581" i="28"/>
  <c r="N584" i="19"/>
  <c r="O584" i="19" s="1"/>
  <c r="P584" i="19" s="1"/>
  <c r="H584" i="19"/>
  <c r="E584" i="19" s="1"/>
  <c r="I584" i="19" s="1"/>
  <c r="O582" i="28" l="1"/>
  <c r="P582" i="28" s="1"/>
  <c r="Q582" i="28" s="1"/>
  <c r="H582" i="28"/>
  <c r="E582" i="28" s="1"/>
  <c r="I582" i="28" s="1"/>
  <c r="K585" i="19"/>
  <c r="F584" i="19"/>
  <c r="J584" i="19" s="1"/>
  <c r="Y582" i="28" l="1"/>
  <c r="K583" i="28"/>
  <c r="L583" i="28" s="1"/>
  <c r="X582" i="28"/>
  <c r="F582" i="28"/>
  <c r="J582" i="28" s="1"/>
  <c r="AB582" i="28" s="1"/>
  <c r="AA582" i="28"/>
  <c r="N585" i="19"/>
  <c r="O585" i="19" s="1"/>
  <c r="P585" i="19" s="1"/>
  <c r="H585" i="19"/>
  <c r="E585" i="19" s="1"/>
  <c r="I585" i="19" s="1"/>
  <c r="O583" i="28" l="1"/>
  <c r="P583" i="28" s="1"/>
  <c r="Q583" i="28" s="1"/>
  <c r="H583" i="28"/>
  <c r="E583" i="28" s="1"/>
  <c r="I583" i="28" s="1"/>
  <c r="K586" i="19"/>
  <c r="F585" i="19"/>
  <c r="J585" i="19" s="1"/>
  <c r="K584" i="28" l="1"/>
  <c r="L584" i="28" s="1"/>
  <c r="X583" i="28"/>
  <c r="AA583" i="28"/>
  <c r="Y583" i="28"/>
  <c r="F583" i="28"/>
  <c r="J583" i="28" s="1"/>
  <c r="AB583" i="28" s="1"/>
  <c r="N586" i="19"/>
  <c r="O586" i="19" s="1"/>
  <c r="P586" i="19" s="1"/>
  <c r="H586" i="19"/>
  <c r="E586" i="19" s="1"/>
  <c r="I586" i="19" s="1"/>
  <c r="O584" i="28" l="1"/>
  <c r="P584" i="28" s="1"/>
  <c r="Q584" i="28" s="1"/>
  <c r="H584" i="28"/>
  <c r="E584" i="28" s="1"/>
  <c r="I584" i="28" s="1"/>
  <c r="K587" i="19"/>
  <c r="F586" i="19"/>
  <c r="J586" i="19" s="1"/>
  <c r="Y584" i="28" l="1"/>
  <c r="AA584" i="28"/>
  <c r="F584" i="28"/>
  <c r="J584" i="28" s="1"/>
  <c r="AB584" i="28" s="1"/>
  <c r="X584" i="28"/>
  <c r="K585" i="28"/>
  <c r="L585" i="28" s="1"/>
  <c r="H587" i="19"/>
  <c r="E587" i="19" s="1"/>
  <c r="I587" i="19" s="1"/>
  <c r="N587" i="19"/>
  <c r="O587" i="19" s="1"/>
  <c r="P587" i="19" s="1"/>
  <c r="O585" i="28" l="1"/>
  <c r="P585" i="28" s="1"/>
  <c r="Q585" i="28" s="1"/>
  <c r="H585" i="28"/>
  <c r="E585" i="28" s="1"/>
  <c r="I585" i="28" s="1"/>
  <c r="K588" i="19"/>
  <c r="F587" i="19"/>
  <c r="J587" i="19" s="1"/>
  <c r="K586" i="28" l="1"/>
  <c r="L586" i="28" s="1"/>
  <c r="X585" i="28"/>
  <c r="Y585" i="28"/>
  <c r="AA585" i="28"/>
  <c r="F585" i="28"/>
  <c r="J585" i="28" s="1"/>
  <c r="AB585" i="28" s="1"/>
  <c r="H588" i="19"/>
  <c r="E588" i="19" s="1"/>
  <c r="I588" i="19" s="1"/>
  <c r="F588" i="19" s="1"/>
  <c r="N588" i="19"/>
  <c r="O588" i="19" s="1"/>
  <c r="P588" i="19" s="1"/>
  <c r="H586" i="28" l="1"/>
  <c r="E586" i="28" s="1"/>
  <c r="I586" i="28" s="1"/>
  <c r="O586" i="28"/>
  <c r="P586" i="28" s="1"/>
  <c r="Q586" i="28" s="1"/>
  <c r="K589" i="19"/>
  <c r="J588" i="19"/>
  <c r="X586" i="28" l="1"/>
  <c r="AA586" i="28"/>
  <c r="K587" i="28"/>
  <c r="L587" i="28" s="1"/>
  <c r="F586" i="28"/>
  <c r="J586" i="28" s="1"/>
  <c r="AB586" i="28" s="1"/>
  <c r="Y586" i="28"/>
  <c r="N589" i="19"/>
  <c r="O589" i="19" s="1"/>
  <c r="P589" i="19" s="1"/>
  <c r="H589" i="19"/>
  <c r="E589" i="19" s="1"/>
  <c r="I589" i="19" s="1"/>
  <c r="O587" i="28" l="1"/>
  <c r="P587" i="28" s="1"/>
  <c r="Q587" i="28" s="1"/>
  <c r="H587" i="28"/>
  <c r="E587" i="28" s="1"/>
  <c r="I587" i="28" s="1"/>
  <c r="K590" i="19"/>
  <c r="F589" i="19"/>
  <c r="J589" i="19" s="1"/>
  <c r="X587" i="28" l="1"/>
  <c r="Y587" i="28"/>
  <c r="F587" i="28"/>
  <c r="J587" i="28" s="1"/>
  <c r="AB587" i="28" s="1"/>
  <c r="K588" i="28"/>
  <c r="L588" i="28" s="1"/>
  <c r="AA587" i="28"/>
  <c r="N590" i="19"/>
  <c r="O590" i="19" s="1"/>
  <c r="P590" i="19" s="1"/>
  <c r="H590" i="19"/>
  <c r="E590" i="19" s="1"/>
  <c r="I590" i="19" s="1"/>
  <c r="H588" i="28" l="1"/>
  <c r="E588" i="28" s="1"/>
  <c r="I588" i="28" s="1"/>
  <c r="O588" i="28"/>
  <c r="P588" i="28" s="1"/>
  <c r="Q588" i="28" s="1"/>
  <c r="K591" i="19"/>
  <c r="F590" i="19"/>
  <c r="J590" i="19" s="1"/>
  <c r="X588" i="28" l="1"/>
  <c r="Y588" i="28"/>
  <c r="AA588" i="28"/>
  <c r="K589" i="28"/>
  <c r="L589" i="28" s="1"/>
  <c r="F588" i="28"/>
  <c r="J588" i="28" s="1"/>
  <c r="AB588" i="28" s="1"/>
  <c r="N591" i="19"/>
  <c r="O591" i="19" s="1"/>
  <c r="P591" i="19" s="1"/>
  <c r="H591" i="19"/>
  <c r="E591" i="19" s="1"/>
  <c r="I591" i="19" s="1"/>
  <c r="H589" i="28" l="1"/>
  <c r="E589" i="28" s="1"/>
  <c r="I589" i="28" s="1"/>
  <c r="O589" i="28"/>
  <c r="P589" i="28" s="1"/>
  <c r="Q589" i="28" s="1"/>
  <c r="K592" i="19"/>
  <c r="F591" i="19"/>
  <c r="J591" i="19" s="1"/>
  <c r="F589" i="28" l="1"/>
  <c r="J589" i="28" s="1"/>
  <c r="AB589" i="28" s="1"/>
  <c r="K590" i="28"/>
  <c r="L590" i="28" s="1"/>
  <c r="Y589" i="28"/>
  <c r="X589" i="28"/>
  <c r="AA589" i="28"/>
  <c r="H592" i="19"/>
  <c r="E592" i="19" s="1"/>
  <c r="I592" i="19" s="1"/>
  <c r="N592" i="19"/>
  <c r="O592" i="19" s="1"/>
  <c r="P592" i="19" s="1"/>
  <c r="O590" i="28" l="1"/>
  <c r="P590" i="28" s="1"/>
  <c r="Q590" i="28" s="1"/>
  <c r="H590" i="28"/>
  <c r="E590" i="28" s="1"/>
  <c r="I590" i="28" s="1"/>
  <c r="F590" i="28" s="1"/>
  <c r="J590" i="28" s="1"/>
  <c r="AB590" i="28" s="1"/>
  <c r="K593" i="19"/>
  <c r="F592" i="19"/>
  <c r="J592" i="19" s="1"/>
  <c r="Y590" i="28" l="1"/>
  <c r="AA590" i="28"/>
  <c r="X590" i="28"/>
  <c r="K591" i="28"/>
  <c r="L591" i="28" s="1"/>
  <c r="H593" i="19"/>
  <c r="E593" i="19" s="1"/>
  <c r="I593" i="19" s="1"/>
  <c r="N593" i="19"/>
  <c r="O593" i="19" s="1"/>
  <c r="P593" i="19" s="1"/>
  <c r="O591" i="28" l="1"/>
  <c r="P591" i="28" s="1"/>
  <c r="Q591" i="28" s="1"/>
  <c r="H591" i="28"/>
  <c r="E591" i="28" s="1"/>
  <c r="I591" i="28" s="1"/>
  <c r="K594" i="19"/>
  <c r="F593" i="19"/>
  <c r="J593" i="19" s="1"/>
  <c r="K592" i="28" l="1"/>
  <c r="L592" i="28" s="1"/>
  <c r="F591" i="28"/>
  <c r="J591" i="28" s="1"/>
  <c r="AB591" i="28" s="1"/>
  <c r="AA591" i="28"/>
  <c r="Y591" i="28"/>
  <c r="X591" i="28"/>
  <c r="N594" i="19"/>
  <c r="O594" i="19" s="1"/>
  <c r="P594" i="19" s="1"/>
  <c r="H594" i="19"/>
  <c r="E594" i="19" s="1"/>
  <c r="I594" i="19" s="1"/>
  <c r="O592" i="28" l="1"/>
  <c r="P592" i="28" s="1"/>
  <c r="Q592" i="28" s="1"/>
  <c r="H592" i="28"/>
  <c r="E592" i="28" s="1"/>
  <c r="I592" i="28" s="1"/>
  <c r="K595" i="19"/>
  <c r="F594" i="19"/>
  <c r="J594" i="19" s="1"/>
  <c r="F592" i="28" l="1"/>
  <c r="J592" i="28" s="1"/>
  <c r="AB592" i="28" s="1"/>
  <c r="AA592" i="28"/>
  <c r="K593" i="28"/>
  <c r="L593" i="28" s="1"/>
  <c r="Y592" i="28"/>
  <c r="X592" i="28"/>
  <c r="N595" i="19"/>
  <c r="O595" i="19" s="1"/>
  <c r="P595" i="19" s="1"/>
  <c r="H595" i="19"/>
  <c r="E595" i="19" s="1"/>
  <c r="I595" i="19" s="1"/>
  <c r="H593" i="28" l="1"/>
  <c r="E593" i="28" s="1"/>
  <c r="I593" i="28" s="1"/>
  <c r="O593" i="28"/>
  <c r="P593" i="28" s="1"/>
  <c r="Q593" i="28" s="1"/>
  <c r="K596" i="19"/>
  <c r="F595" i="19"/>
  <c r="J595" i="19" s="1"/>
  <c r="Y593" i="28" l="1"/>
  <c r="AA593" i="28"/>
  <c r="X593" i="28"/>
  <c r="F593" i="28"/>
  <c r="J593" i="28" s="1"/>
  <c r="AB593" i="28" s="1"/>
  <c r="K594" i="28"/>
  <c r="L594" i="28" s="1"/>
  <c r="H596" i="19"/>
  <c r="E596" i="19" s="1"/>
  <c r="I596" i="19" s="1"/>
  <c r="N596" i="19"/>
  <c r="O596" i="19" s="1"/>
  <c r="P596" i="19" s="1"/>
  <c r="O594" i="28" l="1"/>
  <c r="P594" i="28" s="1"/>
  <c r="Q594" i="28" s="1"/>
  <c r="H594" i="28"/>
  <c r="E594" i="28" s="1"/>
  <c r="I594" i="28" s="1"/>
  <c r="K597" i="19"/>
  <c r="F596" i="19"/>
  <c r="J596" i="19" s="1"/>
  <c r="F594" i="28" l="1"/>
  <c r="J594" i="28" s="1"/>
  <c r="AB594" i="28" s="1"/>
  <c r="K595" i="28"/>
  <c r="L595" i="28" s="1"/>
  <c r="AA594" i="28"/>
  <c r="X594" i="28"/>
  <c r="Y594" i="28"/>
  <c r="H597" i="19"/>
  <c r="E597" i="19" s="1"/>
  <c r="I597" i="19" s="1"/>
  <c r="N597" i="19"/>
  <c r="O597" i="19" s="1"/>
  <c r="P597" i="19" s="1"/>
  <c r="O595" i="28" l="1"/>
  <c r="P595" i="28" s="1"/>
  <c r="Q595" i="28" s="1"/>
  <c r="H595" i="28"/>
  <c r="E595" i="28" s="1"/>
  <c r="I595" i="28" s="1"/>
  <c r="K598" i="19"/>
  <c r="F597" i="19"/>
  <c r="J597" i="19" s="1"/>
  <c r="X595" i="28" l="1"/>
  <c r="K596" i="28"/>
  <c r="L596" i="28" s="1"/>
  <c r="Y595" i="28"/>
  <c r="F595" i="28"/>
  <c r="J595" i="28" s="1"/>
  <c r="AB595" i="28" s="1"/>
  <c r="AA595" i="28"/>
  <c r="N598" i="19"/>
  <c r="O598" i="19" s="1"/>
  <c r="P598" i="19" s="1"/>
  <c r="H598" i="19"/>
  <c r="E598" i="19" s="1"/>
  <c r="I598" i="19" s="1"/>
  <c r="H596" i="28" l="1"/>
  <c r="E596" i="28" s="1"/>
  <c r="I596" i="28" s="1"/>
  <c r="O596" i="28"/>
  <c r="P596" i="28" s="1"/>
  <c r="Q596" i="28" s="1"/>
  <c r="K599" i="19"/>
  <c r="F598" i="19"/>
  <c r="J598" i="19" s="1"/>
  <c r="F596" i="28" l="1"/>
  <c r="J596" i="28" s="1"/>
  <c r="AB596" i="28" s="1"/>
  <c r="X596" i="28"/>
  <c r="AA596" i="28"/>
  <c r="K597" i="28"/>
  <c r="L597" i="28" s="1"/>
  <c r="Y596" i="28"/>
  <c r="N599" i="19"/>
  <c r="O599" i="19" s="1"/>
  <c r="P599" i="19" s="1"/>
  <c r="H599" i="19"/>
  <c r="E599" i="19" s="1"/>
  <c r="I599" i="19" s="1"/>
  <c r="O597" i="28" l="1"/>
  <c r="P597" i="28" s="1"/>
  <c r="Q597" i="28" s="1"/>
  <c r="H597" i="28"/>
  <c r="E597" i="28" s="1"/>
  <c r="I597" i="28" s="1"/>
  <c r="K600" i="19"/>
  <c r="F599" i="19"/>
  <c r="J599" i="19" s="1"/>
  <c r="K598" i="28" l="1"/>
  <c r="L598" i="28" s="1"/>
  <c r="X597" i="28"/>
  <c r="Y597" i="28"/>
  <c r="F597" i="28"/>
  <c r="J597" i="28" s="1"/>
  <c r="AB597" i="28" s="1"/>
  <c r="AA597" i="28"/>
  <c r="H600" i="19"/>
  <c r="E600" i="19" s="1"/>
  <c r="I600" i="19" s="1"/>
  <c r="N600" i="19"/>
  <c r="O600" i="19" s="1"/>
  <c r="P600" i="19" s="1"/>
  <c r="H598" i="28" l="1"/>
  <c r="E598" i="28" s="1"/>
  <c r="I598" i="28" s="1"/>
  <c r="O598" i="28"/>
  <c r="P598" i="28" s="1"/>
  <c r="Q598" i="28" s="1"/>
  <c r="K601" i="19"/>
  <c r="F600" i="19"/>
  <c r="J600" i="19" s="1"/>
  <c r="X598" i="28" l="1"/>
  <c r="K599" i="28"/>
  <c r="L599" i="28" s="1"/>
  <c r="AA598" i="28"/>
  <c r="Y598" i="28"/>
  <c r="F598" i="28"/>
  <c r="J598" i="28" s="1"/>
  <c r="AB598" i="28" s="1"/>
  <c r="N601" i="19"/>
  <c r="O601" i="19" s="1"/>
  <c r="P601" i="19" s="1"/>
  <c r="H601" i="19"/>
  <c r="E601" i="19" s="1"/>
  <c r="I601" i="19" s="1"/>
  <c r="H599" i="28" l="1"/>
  <c r="E599" i="28" s="1"/>
  <c r="I599" i="28" s="1"/>
  <c r="O599" i="28"/>
  <c r="P599" i="28" s="1"/>
  <c r="Q599" i="28" s="1"/>
  <c r="K602" i="19"/>
  <c r="F601" i="19"/>
  <c r="J601" i="19" s="1"/>
  <c r="F599" i="28" l="1"/>
  <c r="J599" i="28" s="1"/>
  <c r="AB599" i="28" s="1"/>
  <c r="X599" i="28"/>
  <c r="K600" i="28"/>
  <c r="L600" i="28" s="1"/>
  <c r="AA599" i="28"/>
  <c r="Y599" i="28"/>
  <c r="N602" i="19"/>
  <c r="O602" i="19" s="1"/>
  <c r="P602" i="19" s="1"/>
  <c r="H602" i="19"/>
  <c r="E602" i="19" s="1"/>
  <c r="I602" i="19" s="1"/>
  <c r="O600" i="28" l="1"/>
  <c r="P600" i="28" s="1"/>
  <c r="Q600" i="28" s="1"/>
  <c r="H600" i="28"/>
  <c r="E600" i="28" s="1"/>
  <c r="I600" i="28" s="1"/>
  <c r="K603" i="19"/>
  <c r="F602" i="19"/>
  <c r="J602" i="19" s="1"/>
  <c r="X600" i="28" l="1"/>
  <c r="K601" i="28"/>
  <c r="L601" i="28" s="1"/>
  <c r="F600" i="28"/>
  <c r="J600" i="28" s="1"/>
  <c r="AB600" i="28" s="1"/>
  <c r="AA600" i="28"/>
  <c r="Y600" i="28"/>
  <c r="N603" i="19"/>
  <c r="O603" i="19" s="1"/>
  <c r="P603" i="19" s="1"/>
  <c r="H603" i="19"/>
  <c r="E603" i="19" s="1"/>
  <c r="I603" i="19" s="1"/>
  <c r="O601" i="28" l="1"/>
  <c r="P601" i="28" s="1"/>
  <c r="Q601" i="28" s="1"/>
  <c r="H601" i="28"/>
  <c r="E601" i="28" s="1"/>
  <c r="I601" i="28" s="1"/>
  <c r="F601" i="28" s="1"/>
  <c r="J601" i="28" s="1"/>
  <c r="AB601" i="28" s="1"/>
  <c r="K604" i="19"/>
  <c r="F603" i="19"/>
  <c r="J603" i="19" s="1"/>
  <c r="AA601" i="28" l="1"/>
  <c r="K602" i="28"/>
  <c r="L602" i="28" s="1"/>
  <c r="Y601" i="28"/>
  <c r="X601" i="28"/>
  <c r="H604" i="19"/>
  <c r="E604" i="19" s="1"/>
  <c r="I604" i="19" s="1"/>
  <c r="N604" i="19"/>
  <c r="O604" i="19" s="1"/>
  <c r="P604" i="19" s="1"/>
  <c r="O602" i="28" l="1"/>
  <c r="P602" i="28" s="1"/>
  <c r="Q602" i="28" s="1"/>
  <c r="H602" i="28"/>
  <c r="E602" i="28" s="1"/>
  <c r="I602" i="28" s="1"/>
  <c r="K605" i="19"/>
  <c r="F604" i="19"/>
  <c r="J604" i="19" s="1"/>
  <c r="Y602" i="28" l="1"/>
  <c r="AA602" i="28"/>
  <c r="X602" i="28"/>
  <c r="K603" i="28"/>
  <c r="L603" i="28" s="1"/>
  <c r="F602" i="28"/>
  <c r="J602" i="28" s="1"/>
  <c r="AB602" i="28" s="1"/>
  <c r="N605" i="19"/>
  <c r="O605" i="19" s="1"/>
  <c r="P605" i="19" s="1"/>
  <c r="H605" i="19"/>
  <c r="E605" i="19" s="1"/>
  <c r="I605" i="19" s="1"/>
  <c r="H603" i="28" l="1"/>
  <c r="E603" i="28" s="1"/>
  <c r="I603" i="28" s="1"/>
  <c r="O603" i="28"/>
  <c r="P603" i="28" s="1"/>
  <c r="Q603" i="28" s="1"/>
  <c r="K606" i="19"/>
  <c r="F605" i="19"/>
  <c r="J605" i="19" s="1"/>
  <c r="AA603" i="28" l="1"/>
  <c r="Y603" i="28"/>
  <c r="X603" i="28"/>
  <c r="K604" i="28"/>
  <c r="L604" i="28" s="1"/>
  <c r="F603" i="28"/>
  <c r="J603" i="28" s="1"/>
  <c r="AB603" i="28" s="1"/>
  <c r="H606" i="19"/>
  <c r="E606" i="19" s="1"/>
  <c r="I606" i="19" s="1"/>
  <c r="N606" i="19"/>
  <c r="O606" i="19" s="1"/>
  <c r="P606" i="19" s="1"/>
  <c r="H604" i="28" l="1"/>
  <c r="E604" i="28" s="1"/>
  <c r="I604" i="28" s="1"/>
  <c r="O604" i="28"/>
  <c r="P604" i="28" s="1"/>
  <c r="Q604" i="28" s="1"/>
  <c r="K607" i="19"/>
  <c r="F606" i="19"/>
  <c r="J606" i="19" s="1"/>
  <c r="K605" i="28" l="1"/>
  <c r="L605" i="28" s="1"/>
  <c r="AA604" i="28"/>
  <c r="F604" i="28"/>
  <c r="J604" i="28" s="1"/>
  <c r="AB604" i="28" s="1"/>
  <c r="Y604" i="28"/>
  <c r="X604" i="28"/>
  <c r="H607" i="19"/>
  <c r="E607" i="19" s="1"/>
  <c r="I607" i="19" s="1"/>
  <c r="N607" i="19"/>
  <c r="O607" i="19" s="1"/>
  <c r="P607" i="19" s="1"/>
  <c r="O605" i="28" l="1"/>
  <c r="P605" i="28" s="1"/>
  <c r="Q605" i="28" s="1"/>
  <c r="H605" i="28"/>
  <c r="E605" i="28" s="1"/>
  <c r="I605" i="28" s="1"/>
  <c r="K608" i="19"/>
  <c r="F607" i="19"/>
  <c r="J607" i="19" s="1"/>
  <c r="F605" i="28" l="1"/>
  <c r="J605" i="28" s="1"/>
  <c r="AB605" i="28" s="1"/>
  <c r="X605" i="28"/>
  <c r="K606" i="28"/>
  <c r="L606" i="28" s="1"/>
  <c r="Y605" i="28"/>
  <c r="AA605" i="28"/>
  <c r="H608" i="19"/>
  <c r="E608" i="19" s="1"/>
  <c r="I608" i="19" s="1"/>
  <c r="N608" i="19"/>
  <c r="O608" i="19" s="1"/>
  <c r="P608" i="19" s="1"/>
  <c r="O606" i="28" l="1"/>
  <c r="P606" i="28" s="1"/>
  <c r="Q606" i="28" s="1"/>
  <c r="H606" i="28"/>
  <c r="E606" i="28" s="1"/>
  <c r="I606" i="28" s="1"/>
  <c r="K609" i="19"/>
  <c r="F608" i="19"/>
  <c r="J608" i="19" s="1"/>
  <c r="K607" i="28" l="1"/>
  <c r="L607" i="28" s="1"/>
  <c r="AA606" i="28"/>
  <c r="Y606" i="28"/>
  <c r="F606" i="28"/>
  <c r="J606" i="28" s="1"/>
  <c r="AB606" i="28" s="1"/>
  <c r="X606" i="28"/>
  <c r="H609" i="19"/>
  <c r="E609" i="19" s="1"/>
  <c r="I609" i="19" s="1"/>
  <c r="N609" i="19"/>
  <c r="O609" i="19" s="1"/>
  <c r="P609" i="19" s="1"/>
  <c r="H607" i="28" l="1"/>
  <c r="E607" i="28" s="1"/>
  <c r="I607" i="28" s="1"/>
  <c r="O607" i="28"/>
  <c r="P607" i="28" s="1"/>
  <c r="Q607" i="28" s="1"/>
  <c r="K610" i="19"/>
  <c r="F609" i="19"/>
  <c r="J609" i="19" s="1"/>
  <c r="X607" i="28" l="1"/>
  <c r="AA607" i="28"/>
  <c r="K608" i="28"/>
  <c r="L608" i="28" s="1"/>
  <c r="F607" i="28"/>
  <c r="J607" i="28" s="1"/>
  <c r="AB607" i="28" s="1"/>
  <c r="Y607" i="28"/>
  <c r="N610" i="19"/>
  <c r="O610" i="19" s="1"/>
  <c r="P610" i="19" s="1"/>
  <c r="H610" i="19"/>
  <c r="E610" i="19" s="1"/>
  <c r="I610" i="19" s="1"/>
  <c r="O608" i="28" l="1"/>
  <c r="P608" i="28" s="1"/>
  <c r="Q608" i="28" s="1"/>
  <c r="H608" i="28"/>
  <c r="E608" i="28" s="1"/>
  <c r="I608" i="28" s="1"/>
  <c r="F608" i="28" s="1"/>
  <c r="J608" i="28" s="1"/>
  <c r="AB608" i="28" s="1"/>
  <c r="K611" i="19"/>
  <c r="F610" i="19"/>
  <c r="J610" i="19" s="1"/>
  <c r="AA608" i="28" l="1"/>
  <c r="Y608" i="28"/>
  <c r="K609" i="28"/>
  <c r="L609" i="28" s="1"/>
  <c r="X608" i="28"/>
  <c r="N611" i="19"/>
  <c r="O611" i="19" s="1"/>
  <c r="P611" i="19" s="1"/>
  <c r="H611" i="19"/>
  <c r="E611" i="19" s="1"/>
  <c r="I611" i="19" s="1"/>
  <c r="O609" i="28" l="1"/>
  <c r="P609" i="28" s="1"/>
  <c r="Q609" i="28" s="1"/>
  <c r="H609" i="28"/>
  <c r="E609" i="28" s="1"/>
  <c r="I609" i="28" s="1"/>
  <c r="K612" i="19"/>
  <c r="F611" i="19"/>
  <c r="J611" i="19" s="1"/>
  <c r="AA609" i="28" l="1"/>
  <c r="K610" i="28"/>
  <c r="L610" i="28" s="1"/>
  <c r="X609" i="28"/>
  <c r="Y609" i="28"/>
  <c r="F609" i="28"/>
  <c r="J609" i="28" s="1"/>
  <c r="AB609" i="28" s="1"/>
  <c r="H612" i="19"/>
  <c r="E612" i="19" s="1"/>
  <c r="I612" i="19" s="1"/>
  <c r="N612" i="19"/>
  <c r="O612" i="19" s="1"/>
  <c r="P612" i="19" s="1"/>
  <c r="H610" i="28" l="1"/>
  <c r="E610" i="28" s="1"/>
  <c r="I610" i="28" s="1"/>
  <c r="O610" i="28"/>
  <c r="P610" i="28" s="1"/>
  <c r="Q610" i="28" s="1"/>
  <c r="K613" i="19"/>
  <c r="F612" i="19"/>
  <c r="J612" i="19" s="1"/>
  <c r="K611" i="28" l="1"/>
  <c r="L611" i="28" s="1"/>
  <c r="AA610" i="28"/>
  <c r="F610" i="28"/>
  <c r="J610" i="28" s="1"/>
  <c r="AB610" i="28" s="1"/>
  <c r="X610" i="28"/>
  <c r="Y610" i="28"/>
  <c r="H613" i="19"/>
  <c r="E613" i="19" s="1"/>
  <c r="I613" i="19" s="1"/>
  <c r="N613" i="19"/>
  <c r="O613" i="19" s="1"/>
  <c r="P613" i="19" s="1"/>
  <c r="H611" i="28" l="1"/>
  <c r="E611" i="28" s="1"/>
  <c r="I611" i="28" s="1"/>
  <c r="O611" i="28"/>
  <c r="P611" i="28" s="1"/>
  <c r="Q611" i="28" s="1"/>
  <c r="K614" i="19"/>
  <c r="F613" i="19"/>
  <c r="J613" i="19" s="1"/>
  <c r="K612" i="28" l="1"/>
  <c r="L612" i="28" s="1"/>
  <c r="X611" i="28"/>
  <c r="AA611" i="28"/>
  <c r="Y611" i="28"/>
  <c r="F611" i="28"/>
  <c r="J611" i="28" s="1"/>
  <c r="AB611" i="28" s="1"/>
  <c r="H614" i="19"/>
  <c r="E614" i="19" s="1"/>
  <c r="I614" i="19" s="1"/>
  <c r="N614" i="19"/>
  <c r="O614" i="19" s="1"/>
  <c r="P614" i="19" s="1"/>
  <c r="O612" i="28" l="1"/>
  <c r="P612" i="28" s="1"/>
  <c r="Q612" i="28" s="1"/>
  <c r="H612" i="28"/>
  <c r="E612" i="28" s="1"/>
  <c r="I612" i="28" s="1"/>
  <c r="K615" i="19"/>
  <c r="F614" i="19"/>
  <c r="J614" i="19" s="1"/>
  <c r="F612" i="28" l="1"/>
  <c r="J612" i="28" s="1"/>
  <c r="AB612" i="28" s="1"/>
  <c r="K613" i="28"/>
  <c r="L613" i="28" s="1"/>
  <c r="Y612" i="28"/>
  <c r="X612" i="28"/>
  <c r="AA612" i="28"/>
  <c r="N615" i="19"/>
  <c r="O615" i="19" s="1"/>
  <c r="P615" i="19" s="1"/>
  <c r="H615" i="19"/>
  <c r="E615" i="19" s="1"/>
  <c r="I615" i="19" s="1"/>
  <c r="H613" i="28" l="1"/>
  <c r="E613" i="28" s="1"/>
  <c r="I613" i="28" s="1"/>
  <c r="O613" i="28"/>
  <c r="P613" i="28" s="1"/>
  <c r="Q613" i="28" s="1"/>
  <c r="K616" i="19"/>
  <c r="F615" i="19"/>
  <c r="J615" i="19" s="1"/>
  <c r="Y613" i="28" l="1"/>
  <c r="X613" i="28"/>
  <c r="F613" i="28"/>
  <c r="J613" i="28" s="1"/>
  <c r="AB613" i="28" s="1"/>
  <c r="AA613" i="28"/>
  <c r="K614" i="28"/>
  <c r="L614" i="28" s="1"/>
  <c r="N616" i="19"/>
  <c r="O616" i="19" s="1"/>
  <c r="P616" i="19" s="1"/>
  <c r="H616" i="19"/>
  <c r="E616" i="19" s="1"/>
  <c r="I616" i="19" s="1"/>
  <c r="O614" i="28" l="1"/>
  <c r="P614" i="28" s="1"/>
  <c r="Q614" i="28" s="1"/>
  <c r="H614" i="28"/>
  <c r="E614" i="28" s="1"/>
  <c r="I614" i="28" s="1"/>
  <c r="K617" i="19"/>
  <c r="F616" i="19"/>
  <c r="J616" i="19" s="1"/>
  <c r="AA614" i="28" l="1"/>
  <c r="Y614" i="28"/>
  <c r="X614" i="28"/>
  <c r="K615" i="28"/>
  <c r="L615" i="28" s="1"/>
  <c r="F614" i="28"/>
  <c r="J614" i="28" s="1"/>
  <c r="AB614" i="28" s="1"/>
  <c r="H617" i="19"/>
  <c r="E617" i="19" s="1"/>
  <c r="I617" i="19" s="1"/>
  <c r="N617" i="19"/>
  <c r="O617" i="19" s="1"/>
  <c r="P617" i="19" s="1"/>
  <c r="O615" i="28" l="1"/>
  <c r="P615" i="28" s="1"/>
  <c r="Q615" i="28" s="1"/>
  <c r="H615" i="28"/>
  <c r="E615" i="28" s="1"/>
  <c r="I615" i="28" s="1"/>
  <c r="K618" i="19"/>
  <c r="F617" i="19"/>
  <c r="J617" i="19" s="1"/>
  <c r="F615" i="28" l="1"/>
  <c r="J615" i="28" s="1"/>
  <c r="AB615" i="28" s="1"/>
  <c r="X615" i="28"/>
  <c r="Y615" i="28"/>
  <c r="K616" i="28"/>
  <c r="L616" i="28" s="1"/>
  <c r="AA615" i="28"/>
  <c r="H618" i="19"/>
  <c r="E618" i="19" s="1"/>
  <c r="I618" i="19" s="1"/>
  <c r="N618" i="19"/>
  <c r="O618" i="19" s="1"/>
  <c r="P618" i="19" s="1"/>
  <c r="O616" i="28" l="1"/>
  <c r="P616" i="28" s="1"/>
  <c r="Q616" i="28" s="1"/>
  <c r="H616" i="28"/>
  <c r="E616" i="28" s="1"/>
  <c r="I616" i="28" s="1"/>
  <c r="K619" i="19"/>
  <c r="F618" i="19"/>
  <c r="J618" i="19" s="1"/>
  <c r="AA616" i="28" l="1"/>
  <c r="K617" i="28"/>
  <c r="L617" i="28" s="1"/>
  <c r="F616" i="28"/>
  <c r="J616" i="28" s="1"/>
  <c r="AB616" i="28" s="1"/>
  <c r="Y616" i="28"/>
  <c r="X616" i="28"/>
  <c r="N619" i="19"/>
  <c r="O619" i="19" s="1"/>
  <c r="P619" i="19" s="1"/>
  <c r="H619" i="19"/>
  <c r="E619" i="19" s="1"/>
  <c r="I619" i="19" s="1"/>
  <c r="O617" i="28" l="1"/>
  <c r="P617" i="28" s="1"/>
  <c r="Q617" i="28" s="1"/>
  <c r="H617" i="28"/>
  <c r="E617" i="28" s="1"/>
  <c r="I617" i="28" s="1"/>
  <c r="K620" i="19"/>
  <c r="F619" i="19"/>
  <c r="J619" i="19" s="1"/>
  <c r="AA617" i="28" l="1"/>
  <c r="K618" i="28"/>
  <c r="L618" i="28" s="1"/>
  <c r="X617" i="28"/>
  <c r="Y617" i="28"/>
  <c r="F617" i="28"/>
  <c r="J617" i="28" s="1"/>
  <c r="AB617" i="28" s="1"/>
  <c r="H620" i="19"/>
  <c r="E620" i="19" s="1"/>
  <c r="I620" i="19" s="1"/>
  <c r="N620" i="19"/>
  <c r="O620" i="19" s="1"/>
  <c r="P620" i="19" s="1"/>
  <c r="O618" i="28" l="1"/>
  <c r="P618" i="28" s="1"/>
  <c r="Q618" i="28" s="1"/>
  <c r="H618" i="28"/>
  <c r="E618" i="28" s="1"/>
  <c r="I618" i="28" s="1"/>
  <c r="K621" i="19"/>
  <c r="F620" i="19"/>
  <c r="J620" i="19" s="1"/>
  <c r="F618" i="28" l="1"/>
  <c r="J618" i="28" s="1"/>
  <c r="AB618" i="28" s="1"/>
  <c r="Y618" i="28"/>
  <c r="X618" i="28"/>
  <c r="AA618" i="28"/>
  <c r="K619" i="28"/>
  <c r="L619" i="28" s="1"/>
  <c r="N621" i="19"/>
  <c r="O621" i="19" s="1"/>
  <c r="P621" i="19" s="1"/>
  <c r="H621" i="19"/>
  <c r="E621" i="19" s="1"/>
  <c r="I621" i="19" s="1"/>
  <c r="H619" i="28" l="1"/>
  <c r="E619" i="28" s="1"/>
  <c r="I619" i="28" s="1"/>
  <c r="O619" i="28"/>
  <c r="P619" i="28" s="1"/>
  <c r="Q619" i="28" s="1"/>
  <c r="K622" i="19"/>
  <c r="F621" i="19"/>
  <c r="J621" i="19" s="1"/>
  <c r="AA619" i="28" l="1"/>
  <c r="Y619" i="28"/>
  <c r="K620" i="28"/>
  <c r="L620" i="28" s="1"/>
  <c r="F619" i="28"/>
  <c r="J619" i="28" s="1"/>
  <c r="AB619" i="28" s="1"/>
  <c r="X619" i="28"/>
  <c r="N622" i="19"/>
  <c r="O622" i="19" s="1"/>
  <c r="P622" i="19" s="1"/>
  <c r="H622" i="19"/>
  <c r="E622" i="19" s="1"/>
  <c r="I622" i="19" s="1"/>
  <c r="H620" i="28" l="1"/>
  <c r="E620" i="28" s="1"/>
  <c r="I620" i="28" s="1"/>
  <c r="F620" i="28" s="1"/>
  <c r="J620" i="28" s="1"/>
  <c r="AB620" i="28" s="1"/>
  <c r="O620" i="28"/>
  <c r="P620" i="28" s="1"/>
  <c r="Q620" i="28" s="1"/>
  <c r="K623" i="19"/>
  <c r="F622" i="19"/>
  <c r="J622" i="19" s="1"/>
  <c r="Y620" i="28" l="1"/>
  <c r="X620" i="28"/>
  <c r="AA620" i="28"/>
  <c r="K621" i="28"/>
  <c r="L621" i="28" s="1"/>
  <c r="N623" i="19"/>
  <c r="O623" i="19" s="1"/>
  <c r="P623" i="19" s="1"/>
  <c r="H623" i="19"/>
  <c r="E623" i="19" s="1"/>
  <c r="I623" i="19" s="1"/>
  <c r="O621" i="28" l="1"/>
  <c r="P621" i="28" s="1"/>
  <c r="Q621" i="28" s="1"/>
  <c r="H621" i="28"/>
  <c r="E621" i="28" s="1"/>
  <c r="I621" i="28" s="1"/>
  <c r="K624" i="19"/>
  <c r="F623" i="19"/>
  <c r="J623" i="19" s="1"/>
  <c r="Y621" i="28" l="1"/>
  <c r="F621" i="28"/>
  <c r="J621" i="28" s="1"/>
  <c r="AB621" i="28" s="1"/>
  <c r="AA621" i="28"/>
  <c r="X621" i="28"/>
  <c r="K622" i="28"/>
  <c r="L622" i="28" s="1"/>
  <c r="H624" i="19"/>
  <c r="E624" i="19" s="1"/>
  <c r="I624" i="19" s="1"/>
  <c r="N624" i="19"/>
  <c r="O624" i="19" s="1"/>
  <c r="P624" i="19" s="1"/>
  <c r="O622" i="28" l="1"/>
  <c r="P622" i="28" s="1"/>
  <c r="Q622" i="28" s="1"/>
  <c r="H622" i="28"/>
  <c r="E622" i="28" s="1"/>
  <c r="I622" i="28" s="1"/>
  <c r="K625" i="19"/>
  <c r="F624" i="19"/>
  <c r="J624" i="19" s="1"/>
  <c r="K623" i="28" l="1"/>
  <c r="L623" i="28" s="1"/>
  <c r="AA622" i="28"/>
  <c r="Y622" i="28"/>
  <c r="X622" i="28"/>
  <c r="F622" i="28"/>
  <c r="J622" i="28" s="1"/>
  <c r="AB622" i="28" s="1"/>
  <c r="N625" i="19"/>
  <c r="O625" i="19" s="1"/>
  <c r="P625" i="19" s="1"/>
  <c r="H625" i="19"/>
  <c r="E625" i="19" s="1"/>
  <c r="I625" i="19" s="1"/>
  <c r="O623" i="28" l="1"/>
  <c r="P623" i="28" s="1"/>
  <c r="Q623" i="28" s="1"/>
  <c r="H623" i="28"/>
  <c r="E623" i="28" s="1"/>
  <c r="I623" i="28" s="1"/>
  <c r="K626" i="19"/>
  <c r="F625" i="19"/>
  <c r="J625" i="19" s="1"/>
  <c r="AA623" i="28" l="1"/>
  <c r="K624" i="28"/>
  <c r="L624" i="28" s="1"/>
  <c r="Y623" i="28"/>
  <c r="X623" i="28"/>
  <c r="F623" i="28"/>
  <c r="J623" i="28" s="1"/>
  <c r="AB623" i="28" s="1"/>
  <c r="N626" i="19"/>
  <c r="O626" i="19" s="1"/>
  <c r="P626" i="19" s="1"/>
  <c r="H626" i="19"/>
  <c r="E626" i="19" s="1"/>
  <c r="I626" i="19" s="1"/>
  <c r="H624" i="28" l="1"/>
  <c r="E624" i="28" s="1"/>
  <c r="I624" i="28" s="1"/>
  <c r="O624" i="28"/>
  <c r="P624" i="28" s="1"/>
  <c r="Q624" i="28" s="1"/>
  <c r="K627" i="19"/>
  <c r="F626" i="19"/>
  <c r="J626" i="19" s="1"/>
  <c r="K625" i="28" l="1"/>
  <c r="L625" i="28" s="1"/>
  <c r="Y624" i="28"/>
  <c r="F624" i="28"/>
  <c r="J624" i="28" s="1"/>
  <c r="AB624" i="28" s="1"/>
  <c r="AA624" i="28"/>
  <c r="X624" i="28"/>
  <c r="N627" i="19"/>
  <c r="O627" i="19" s="1"/>
  <c r="P627" i="19" s="1"/>
  <c r="H627" i="19"/>
  <c r="E627" i="19" s="1"/>
  <c r="I627" i="19" s="1"/>
  <c r="O625" i="28" l="1"/>
  <c r="P625" i="28" s="1"/>
  <c r="Q625" i="28" s="1"/>
  <c r="H625" i="28"/>
  <c r="E625" i="28" s="1"/>
  <c r="I625" i="28" s="1"/>
  <c r="K628" i="19"/>
  <c r="F627" i="19"/>
  <c r="J627" i="19" s="1"/>
  <c r="F625" i="28" l="1"/>
  <c r="J625" i="28" s="1"/>
  <c r="AB625" i="28" s="1"/>
  <c r="K626" i="28"/>
  <c r="L626" i="28" s="1"/>
  <c r="Y625" i="28"/>
  <c r="AA625" i="28"/>
  <c r="X625" i="28"/>
  <c r="N628" i="19"/>
  <c r="O628" i="19" s="1"/>
  <c r="P628" i="19" s="1"/>
  <c r="H628" i="19"/>
  <c r="E628" i="19" s="1"/>
  <c r="I628" i="19" s="1"/>
  <c r="O626" i="28" l="1"/>
  <c r="P626" i="28" s="1"/>
  <c r="Q626" i="28" s="1"/>
  <c r="H626" i="28"/>
  <c r="E626" i="28" s="1"/>
  <c r="I626" i="28" s="1"/>
  <c r="K629" i="19"/>
  <c r="F628" i="19"/>
  <c r="J628" i="19" s="1"/>
  <c r="K627" i="28" l="1"/>
  <c r="L627" i="28" s="1"/>
  <c r="AA626" i="28"/>
  <c r="Y626" i="28"/>
  <c r="F626" i="28"/>
  <c r="J626" i="28" s="1"/>
  <c r="AB626" i="28" s="1"/>
  <c r="X626" i="28"/>
  <c r="H629" i="19"/>
  <c r="E629" i="19" s="1"/>
  <c r="I629" i="19" s="1"/>
  <c r="N629" i="19"/>
  <c r="O629" i="19" s="1"/>
  <c r="P629" i="19" s="1"/>
  <c r="O627" i="28" l="1"/>
  <c r="P627" i="28" s="1"/>
  <c r="Q627" i="28" s="1"/>
  <c r="H627" i="28"/>
  <c r="E627" i="28" s="1"/>
  <c r="I627" i="28" s="1"/>
  <c r="K630" i="19"/>
  <c r="F629" i="19"/>
  <c r="J629" i="19" s="1"/>
  <c r="AA627" i="28" l="1"/>
  <c r="K628" i="28"/>
  <c r="L628" i="28" s="1"/>
  <c r="Y627" i="28"/>
  <c r="X627" i="28"/>
  <c r="F627" i="28"/>
  <c r="J627" i="28" s="1"/>
  <c r="AB627" i="28" s="1"/>
  <c r="H630" i="19"/>
  <c r="E630" i="19" s="1"/>
  <c r="I630" i="19" s="1"/>
  <c r="N630" i="19"/>
  <c r="O630" i="19" s="1"/>
  <c r="P630" i="19" s="1"/>
  <c r="O628" i="28" l="1"/>
  <c r="P628" i="28" s="1"/>
  <c r="Q628" i="28" s="1"/>
  <c r="H628" i="28"/>
  <c r="E628" i="28" s="1"/>
  <c r="I628" i="28" s="1"/>
  <c r="K631" i="19"/>
  <c r="F630" i="19"/>
  <c r="J630" i="19" s="1"/>
  <c r="Y628" i="28" l="1"/>
  <c r="F628" i="28"/>
  <c r="J628" i="28" s="1"/>
  <c r="AB628" i="28" s="1"/>
  <c r="X628" i="28"/>
  <c r="K629" i="28"/>
  <c r="L629" i="28" s="1"/>
  <c r="AA628" i="28"/>
  <c r="H631" i="19"/>
  <c r="E631" i="19" s="1"/>
  <c r="I631" i="19" s="1"/>
  <c r="N631" i="19"/>
  <c r="O631" i="19" s="1"/>
  <c r="P631" i="19" s="1"/>
  <c r="O629" i="28" l="1"/>
  <c r="P629" i="28" s="1"/>
  <c r="Q629" i="28" s="1"/>
  <c r="H629" i="28"/>
  <c r="E629" i="28" s="1"/>
  <c r="I629" i="28" s="1"/>
  <c r="F629" i="28" s="1"/>
  <c r="J629" i="28" s="1"/>
  <c r="AB629" i="28" s="1"/>
  <c r="K632" i="19"/>
  <c r="F631" i="19"/>
  <c r="J631" i="19" s="1"/>
  <c r="K630" i="28" l="1"/>
  <c r="L630" i="28" s="1"/>
  <c r="Y629" i="28"/>
  <c r="X629" i="28"/>
  <c r="AA629" i="28"/>
  <c r="H632" i="19"/>
  <c r="E632" i="19" s="1"/>
  <c r="I632" i="19" s="1"/>
  <c r="N632" i="19"/>
  <c r="O632" i="19" s="1"/>
  <c r="P632" i="19" s="1"/>
  <c r="H630" i="28" l="1"/>
  <c r="E630" i="28" s="1"/>
  <c r="I630" i="28" s="1"/>
  <c r="O630" i="28"/>
  <c r="P630" i="28" s="1"/>
  <c r="Q630" i="28" s="1"/>
  <c r="K633" i="19"/>
  <c r="F632" i="19"/>
  <c r="J632" i="19" s="1"/>
  <c r="Y630" i="28" l="1"/>
  <c r="K631" i="28"/>
  <c r="L631" i="28" s="1"/>
  <c r="AA630" i="28"/>
  <c r="F630" i="28"/>
  <c r="J630" i="28" s="1"/>
  <c r="AB630" i="28" s="1"/>
  <c r="X630" i="28"/>
  <c r="H633" i="19"/>
  <c r="E633" i="19" s="1"/>
  <c r="I633" i="19" s="1"/>
  <c r="N633" i="19"/>
  <c r="O633" i="19" s="1"/>
  <c r="P633" i="19" s="1"/>
  <c r="O631" i="28" l="1"/>
  <c r="P631" i="28" s="1"/>
  <c r="Q631" i="28" s="1"/>
  <c r="H631" i="28"/>
  <c r="E631" i="28" s="1"/>
  <c r="I631" i="28" s="1"/>
  <c r="K634" i="19"/>
  <c r="F633" i="19"/>
  <c r="J633" i="19" s="1"/>
  <c r="Y631" i="28" l="1"/>
  <c r="X631" i="28"/>
  <c r="AA631" i="28"/>
  <c r="K632" i="28"/>
  <c r="L632" i="28" s="1"/>
  <c r="F631" i="28"/>
  <c r="J631" i="28" s="1"/>
  <c r="AB631" i="28" s="1"/>
  <c r="H634" i="19"/>
  <c r="E634" i="19" s="1"/>
  <c r="I634" i="19" s="1"/>
  <c r="N634" i="19"/>
  <c r="O634" i="19" s="1"/>
  <c r="P634" i="19" s="1"/>
  <c r="O632" i="28" l="1"/>
  <c r="P632" i="28" s="1"/>
  <c r="Q632" i="28" s="1"/>
  <c r="H632" i="28"/>
  <c r="E632" i="28" s="1"/>
  <c r="I632" i="28" s="1"/>
  <c r="K635" i="19"/>
  <c r="F634" i="19"/>
  <c r="J634" i="19" s="1"/>
  <c r="AA632" i="28" l="1"/>
  <c r="X632" i="28"/>
  <c r="Y632" i="28"/>
  <c r="F632" i="28"/>
  <c r="J632" i="28" s="1"/>
  <c r="AB632" i="28" s="1"/>
  <c r="K633" i="28"/>
  <c r="L633" i="28" s="1"/>
  <c r="N635" i="19"/>
  <c r="O635" i="19" s="1"/>
  <c r="P635" i="19" s="1"/>
  <c r="H635" i="19"/>
  <c r="E635" i="19" s="1"/>
  <c r="I635" i="19" s="1"/>
  <c r="O633" i="28" l="1"/>
  <c r="P633" i="28" s="1"/>
  <c r="Q633" i="28" s="1"/>
  <c r="H633" i="28"/>
  <c r="E633" i="28" s="1"/>
  <c r="I633" i="28" s="1"/>
  <c r="K636" i="19"/>
  <c r="F635" i="19"/>
  <c r="J635" i="19" s="1"/>
  <c r="F633" i="28" l="1"/>
  <c r="J633" i="28" s="1"/>
  <c r="AB633" i="28" s="1"/>
  <c r="K634" i="28"/>
  <c r="L634" i="28" s="1"/>
  <c r="Y633" i="28"/>
  <c r="AA633" i="28"/>
  <c r="X633" i="28"/>
  <c r="N636" i="19"/>
  <c r="O636" i="19" s="1"/>
  <c r="P636" i="19" s="1"/>
  <c r="H636" i="19"/>
  <c r="E636" i="19" s="1"/>
  <c r="I636" i="19" s="1"/>
  <c r="H634" i="28" l="1"/>
  <c r="E634" i="28" s="1"/>
  <c r="I634" i="28" s="1"/>
  <c r="O634" i="28"/>
  <c r="P634" i="28" s="1"/>
  <c r="Q634" i="28" s="1"/>
  <c r="K637" i="19"/>
  <c r="F636" i="19"/>
  <c r="J636" i="19" s="1"/>
  <c r="AA634" i="28" l="1"/>
  <c r="X634" i="28"/>
  <c r="F634" i="28"/>
  <c r="J634" i="28" s="1"/>
  <c r="AB634" i="28" s="1"/>
  <c r="Y634" i="28"/>
  <c r="K635" i="28"/>
  <c r="L635" i="28" s="1"/>
  <c r="H637" i="19"/>
  <c r="E637" i="19" s="1"/>
  <c r="I637" i="19" s="1"/>
  <c r="N637" i="19"/>
  <c r="O637" i="19" s="1"/>
  <c r="P637" i="19" s="1"/>
  <c r="O635" i="28" l="1"/>
  <c r="P635" i="28" s="1"/>
  <c r="Q635" i="28" s="1"/>
  <c r="H635" i="28"/>
  <c r="E635" i="28" s="1"/>
  <c r="I635" i="28" s="1"/>
  <c r="K638" i="19"/>
  <c r="F637" i="19"/>
  <c r="J637" i="19" s="1"/>
  <c r="AA635" i="28" l="1"/>
  <c r="X635" i="28"/>
  <c r="Y635" i="28"/>
  <c r="K636" i="28"/>
  <c r="L636" i="28" s="1"/>
  <c r="F635" i="28"/>
  <c r="J635" i="28" s="1"/>
  <c r="AB635" i="28" s="1"/>
  <c r="H638" i="19"/>
  <c r="E638" i="19" s="1"/>
  <c r="I638" i="19" s="1"/>
  <c r="N638" i="19"/>
  <c r="O638" i="19" s="1"/>
  <c r="P638" i="19" s="1"/>
  <c r="O636" i="28" l="1"/>
  <c r="P636" i="28" s="1"/>
  <c r="Q636" i="28" s="1"/>
  <c r="H636" i="28"/>
  <c r="E636" i="28" s="1"/>
  <c r="I636" i="28" s="1"/>
  <c r="K639" i="19"/>
  <c r="F638" i="19"/>
  <c r="J638" i="19" s="1"/>
  <c r="AA636" i="28" l="1"/>
  <c r="F636" i="28"/>
  <c r="J636" i="28" s="1"/>
  <c r="AB636" i="28" s="1"/>
  <c r="Y636" i="28"/>
  <c r="X636" i="28"/>
  <c r="K637" i="28"/>
  <c r="L637" i="28" s="1"/>
  <c r="N639" i="19"/>
  <c r="O639" i="19" s="1"/>
  <c r="P639" i="19" s="1"/>
  <c r="H639" i="19"/>
  <c r="E639" i="19" s="1"/>
  <c r="I639" i="19" s="1"/>
  <c r="H637" i="28" l="1"/>
  <c r="E637" i="28" s="1"/>
  <c r="I637" i="28" s="1"/>
  <c r="O637" i="28"/>
  <c r="P637" i="28" s="1"/>
  <c r="Q637" i="28" s="1"/>
  <c r="K640" i="19"/>
  <c r="F639" i="19"/>
  <c r="J639" i="19" s="1"/>
  <c r="K638" i="28" l="1"/>
  <c r="L638" i="28" s="1"/>
  <c r="AA637" i="28"/>
  <c r="F637" i="28"/>
  <c r="J637" i="28" s="1"/>
  <c r="AB637" i="28" s="1"/>
  <c r="X637" i="28"/>
  <c r="Y637" i="28"/>
  <c r="H640" i="19"/>
  <c r="E640" i="19" s="1"/>
  <c r="I640" i="19" s="1"/>
  <c r="N640" i="19"/>
  <c r="O640" i="19" s="1"/>
  <c r="P640" i="19" s="1"/>
  <c r="O638" i="28" l="1"/>
  <c r="P638" i="28" s="1"/>
  <c r="Q638" i="28" s="1"/>
  <c r="H638" i="28"/>
  <c r="E638" i="28" s="1"/>
  <c r="I638" i="28" s="1"/>
  <c r="F638" i="28" s="1"/>
  <c r="J638" i="28" s="1"/>
  <c r="K641" i="19"/>
  <c r="F640" i="19"/>
  <c r="J640" i="19" s="1"/>
  <c r="Y638" i="28" l="1"/>
  <c r="AA638" i="28"/>
  <c r="K639" i="28"/>
  <c r="L639" i="28" s="1"/>
  <c r="X638" i="28"/>
  <c r="AB638" i="28"/>
  <c r="N641" i="19"/>
  <c r="O641" i="19" s="1"/>
  <c r="P641" i="19" s="1"/>
  <c r="H641" i="19"/>
  <c r="E641" i="19" s="1"/>
  <c r="I641" i="19" s="1"/>
  <c r="H639" i="28" l="1"/>
  <c r="E639" i="28" s="1"/>
  <c r="I639" i="28" s="1"/>
  <c r="O639" i="28"/>
  <c r="P639" i="28" s="1"/>
  <c r="Q639" i="28" s="1"/>
  <c r="K642" i="19"/>
  <c r="F641" i="19"/>
  <c r="J641" i="19" s="1"/>
  <c r="AA639" i="28" l="1"/>
  <c r="X639" i="28"/>
  <c r="F639" i="28"/>
  <c r="J639" i="28" s="1"/>
  <c r="AB639" i="28" s="1"/>
  <c r="Y639" i="28"/>
  <c r="K640" i="28"/>
  <c r="L640" i="28" s="1"/>
  <c r="N642" i="19"/>
  <c r="O642" i="19" s="1"/>
  <c r="P642" i="19" s="1"/>
  <c r="H642" i="19"/>
  <c r="E642" i="19" s="1"/>
  <c r="I642" i="19" s="1"/>
  <c r="O640" i="28" l="1"/>
  <c r="P640" i="28" s="1"/>
  <c r="Q640" i="28" s="1"/>
  <c r="H640" i="28"/>
  <c r="E640" i="28" s="1"/>
  <c r="I640" i="28" s="1"/>
  <c r="K643" i="19"/>
  <c r="F642" i="19"/>
  <c r="J642" i="19" s="1"/>
  <c r="Y640" i="28" l="1"/>
  <c r="AA640" i="28"/>
  <c r="K641" i="28"/>
  <c r="L641" i="28" s="1"/>
  <c r="X640" i="28"/>
  <c r="F640" i="28"/>
  <c r="J640" i="28" s="1"/>
  <c r="AB640" i="28" s="1"/>
  <c r="H643" i="19"/>
  <c r="E643" i="19" s="1"/>
  <c r="I643" i="19" s="1"/>
  <c r="N643" i="19"/>
  <c r="O643" i="19" s="1"/>
  <c r="P643" i="19" s="1"/>
  <c r="H641" i="28" l="1"/>
  <c r="E641" i="28" s="1"/>
  <c r="I641" i="28" s="1"/>
  <c r="O641" i="28"/>
  <c r="P641" i="28" s="1"/>
  <c r="Q641" i="28" s="1"/>
  <c r="K644" i="19"/>
  <c r="F643" i="19"/>
  <c r="J643" i="19" s="1"/>
  <c r="F641" i="28" l="1"/>
  <c r="J641" i="28" s="1"/>
  <c r="AB641" i="28" s="1"/>
  <c r="AA641" i="28"/>
  <c r="X641" i="28"/>
  <c r="K642" i="28"/>
  <c r="L642" i="28" s="1"/>
  <c r="Y641" i="28"/>
  <c r="H644" i="19"/>
  <c r="E644" i="19" s="1"/>
  <c r="I644" i="19" s="1"/>
  <c r="N644" i="19"/>
  <c r="O644" i="19" s="1"/>
  <c r="P644" i="19" s="1"/>
  <c r="O642" i="28" l="1"/>
  <c r="P642" i="28" s="1"/>
  <c r="Q642" i="28" s="1"/>
  <c r="H642" i="28"/>
  <c r="E642" i="28" s="1"/>
  <c r="I642" i="28" s="1"/>
  <c r="K645" i="19"/>
  <c r="F644" i="19"/>
  <c r="J644" i="19" s="1"/>
  <c r="K643" i="28" l="1"/>
  <c r="L643" i="28" s="1"/>
  <c r="AA642" i="28"/>
  <c r="X642" i="28"/>
  <c r="Y642" i="28"/>
  <c r="F642" i="28"/>
  <c r="J642" i="28" s="1"/>
  <c r="AB642" i="28" s="1"/>
  <c r="N645" i="19"/>
  <c r="O645" i="19" s="1"/>
  <c r="P645" i="19" s="1"/>
  <c r="H645" i="19"/>
  <c r="E645" i="19" s="1"/>
  <c r="I645" i="19" s="1"/>
  <c r="O643" i="28" l="1"/>
  <c r="P643" i="28" s="1"/>
  <c r="Q643" i="28" s="1"/>
  <c r="H643" i="28"/>
  <c r="E643" i="28" s="1"/>
  <c r="I643" i="28" s="1"/>
  <c r="K646" i="19"/>
  <c r="F645" i="19"/>
  <c r="J645" i="19" s="1"/>
  <c r="X643" i="28" l="1"/>
  <c r="AA643" i="28"/>
  <c r="K644" i="28"/>
  <c r="L644" i="28" s="1"/>
  <c r="Y643" i="28"/>
  <c r="F643" i="28"/>
  <c r="J643" i="28" s="1"/>
  <c r="AB643" i="28" s="1"/>
  <c r="H646" i="19"/>
  <c r="E646" i="19" s="1"/>
  <c r="I646" i="19" s="1"/>
  <c r="N646" i="19"/>
  <c r="O646" i="19" s="1"/>
  <c r="P646" i="19" s="1"/>
  <c r="H644" i="28" l="1"/>
  <c r="E644" i="28" s="1"/>
  <c r="I644" i="28" s="1"/>
  <c r="F644" i="28" s="1"/>
  <c r="J644" i="28" s="1"/>
  <c r="AB644" i="28" s="1"/>
  <c r="O644" i="28"/>
  <c r="P644" i="28" s="1"/>
  <c r="Q644" i="28" s="1"/>
  <c r="K647" i="19"/>
  <c r="F646" i="19"/>
  <c r="J646" i="19" s="1"/>
  <c r="Y644" i="28" l="1"/>
  <c r="X644" i="28"/>
  <c r="K645" i="28"/>
  <c r="L645" i="28" s="1"/>
  <c r="AA644" i="28"/>
  <c r="N647" i="19"/>
  <c r="O647" i="19" s="1"/>
  <c r="P647" i="19" s="1"/>
  <c r="H647" i="19"/>
  <c r="E647" i="19" s="1"/>
  <c r="I647" i="19" s="1"/>
  <c r="O645" i="28" l="1"/>
  <c r="P645" i="28" s="1"/>
  <c r="Q645" i="28" s="1"/>
  <c r="H645" i="28"/>
  <c r="E645" i="28" s="1"/>
  <c r="I645" i="28" s="1"/>
  <c r="K648" i="19"/>
  <c r="F647" i="19"/>
  <c r="J647" i="19" s="1"/>
  <c r="Y645" i="28" l="1"/>
  <c r="F645" i="28"/>
  <c r="J645" i="28" s="1"/>
  <c r="AB645" i="28" s="1"/>
  <c r="AA645" i="28"/>
  <c r="K646" i="28"/>
  <c r="L646" i="28" s="1"/>
  <c r="X645" i="28"/>
  <c r="H648" i="19"/>
  <c r="E648" i="19" s="1"/>
  <c r="I648" i="19" s="1"/>
  <c r="N648" i="19"/>
  <c r="O648" i="19" s="1"/>
  <c r="P648" i="19" s="1"/>
  <c r="O646" i="28" l="1"/>
  <c r="P646" i="28" s="1"/>
  <c r="Q646" i="28" s="1"/>
  <c r="H646" i="28"/>
  <c r="E646" i="28" s="1"/>
  <c r="I646" i="28" s="1"/>
  <c r="K649" i="19"/>
  <c r="F648" i="19"/>
  <c r="J648" i="19" s="1"/>
  <c r="F646" i="28" l="1"/>
  <c r="J646" i="28" s="1"/>
  <c r="AB646" i="28" s="1"/>
  <c r="X646" i="28"/>
  <c r="Y646" i="28"/>
  <c r="AA646" i="28"/>
  <c r="K647" i="28"/>
  <c r="L647" i="28" s="1"/>
  <c r="H649" i="19"/>
  <c r="E649" i="19" s="1"/>
  <c r="I649" i="19" s="1"/>
  <c r="N649" i="19"/>
  <c r="O649" i="19" s="1"/>
  <c r="P649" i="19" s="1"/>
  <c r="O647" i="28" l="1"/>
  <c r="P647" i="28" s="1"/>
  <c r="Q647" i="28" s="1"/>
  <c r="H647" i="28"/>
  <c r="E647" i="28" s="1"/>
  <c r="I647" i="28" s="1"/>
  <c r="K650" i="19"/>
  <c r="F649" i="19"/>
  <c r="J649" i="19" s="1"/>
  <c r="Y647" i="28" l="1"/>
  <c r="X647" i="28"/>
  <c r="AA647" i="28"/>
  <c r="F647" i="28"/>
  <c r="J647" i="28" s="1"/>
  <c r="AB647" i="28" s="1"/>
  <c r="K648" i="28"/>
  <c r="L648" i="28" s="1"/>
  <c r="N650" i="19"/>
  <c r="O650" i="19" s="1"/>
  <c r="P650" i="19" s="1"/>
  <c r="H650" i="19"/>
  <c r="E650" i="19" s="1"/>
  <c r="I650" i="19" s="1"/>
  <c r="O648" i="28" l="1"/>
  <c r="P648" i="28" s="1"/>
  <c r="Q648" i="28" s="1"/>
  <c r="H648" i="28"/>
  <c r="E648" i="28" s="1"/>
  <c r="I648" i="28" s="1"/>
  <c r="K651" i="19"/>
  <c r="F650" i="19"/>
  <c r="J650" i="19" s="1"/>
  <c r="K649" i="28" l="1"/>
  <c r="L649" i="28" s="1"/>
  <c r="Y648" i="28"/>
  <c r="X648" i="28"/>
  <c r="AA648" i="28"/>
  <c r="F648" i="28"/>
  <c r="J648" i="28" s="1"/>
  <c r="AB648" i="28" s="1"/>
  <c r="H651" i="19"/>
  <c r="E651" i="19" s="1"/>
  <c r="I651" i="19" s="1"/>
  <c r="N651" i="19"/>
  <c r="O651" i="19" s="1"/>
  <c r="P651" i="19" s="1"/>
  <c r="H649" i="28" l="1"/>
  <c r="E649" i="28" s="1"/>
  <c r="I649" i="28" s="1"/>
  <c r="O649" i="28"/>
  <c r="P649" i="28" s="1"/>
  <c r="Q649" i="28" s="1"/>
  <c r="K652" i="19"/>
  <c r="F651" i="19"/>
  <c r="J651" i="19" s="1"/>
  <c r="AA649" i="28" l="1"/>
  <c r="K650" i="28"/>
  <c r="L650" i="28" s="1"/>
  <c r="X649" i="28"/>
  <c r="Y649" i="28"/>
  <c r="F649" i="28"/>
  <c r="J649" i="28" s="1"/>
  <c r="AB649" i="28" s="1"/>
  <c r="N652" i="19"/>
  <c r="O652" i="19" s="1"/>
  <c r="P652" i="19" s="1"/>
  <c r="H652" i="19"/>
  <c r="E652" i="19" s="1"/>
  <c r="I652" i="19" s="1"/>
  <c r="O650" i="28" l="1"/>
  <c r="P650" i="28" s="1"/>
  <c r="Q650" i="28" s="1"/>
  <c r="H650" i="28"/>
  <c r="E650" i="28" s="1"/>
  <c r="I650" i="28" s="1"/>
  <c r="K653" i="19"/>
  <c r="F652" i="19"/>
  <c r="J652" i="19" s="1"/>
  <c r="AA650" i="28" l="1"/>
  <c r="X650" i="28"/>
  <c r="K651" i="28"/>
  <c r="L651" i="28" s="1"/>
  <c r="F650" i="28"/>
  <c r="J650" i="28" s="1"/>
  <c r="AB650" i="28" s="1"/>
  <c r="Y650" i="28"/>
  <c r="N653" i="19"/>
  <c r="O653" i="19" s="1"/>
  <c r="P653" i="19" s="1"/>
  <c r="H653" i="19"/>
  <c r="E653" i="19" s="1"/>
  <c r="I653" i="19" s="1"/>
  <c r="O651" i="28" l="1"/>
  <c r="P651" i="28" s="1"/>
  <c r="Q651" i="28" s="1"/>
  <c r="H651" i="28"/>
  <c r="E651" i="28" s="1"/>
  <c r="I651" i="28" s="1"/>
  <c r="K654" i="19"/>
  <c r="F653" i="19"/>
  <c r="J653" i="19" s="1"/>
  <c r="X651" i="28" l="1"/>
  <c r="Y651" i="28"/>
  <c r="K652" i="28"/>
  <c r="L652" i="28" s="1"/>
  <c r="AA651" i="28"/>
  <c r="F651" i="28"/>
  <c r="J651" i="28" s="1"/>
  <c r="AB651" i="28" s="1"/>
  <c r="H654" i="19"/>
  <c r="E654" i="19" s="1"/>
  <c r="I654" i="19" s="1"/>
  <c r="N654" i="19"/>
  <c r="O654" i="19" s="1"/>
  <c r="P654" i="19" s="1"/>
  <c r="O652" i="28" l="1"/>
  <c r="P652" i="28" s="1"/>
  <c r="Q652" i="28" s="1"/>
  <c r="H652" i="28"/>
  <c r="E652" i="28" s="1"/>
  <c r="I652" i="28" s="1"/>
  <c r="F652" i="28" s="1"/>
  <c r="J652" i="28" s="1"/>
  <c r="AB652" i="28" s="1"/>
  <c r="K655" i="19"/>
  <c r="F654" i="19"/>
  <c r="J654" i="19" s="1"/>
  <c r="K653" i="28" l="1"/>
  <c r="L653" i="28" s="1"/>
  <c r="Y652" i="28"/>
  <c r="X652" i="28"/>
  <c r="AA652" i="28"/>
  <c r="H655" i="19"/>
  <c r="E655" i="19" s="1"/>
  <c r="I655" i="19" s="1"/>
  <c r="N655" i="19"/>
  <c r="O655" i="19" s="1"/>
  <c r="P655" i="19" s="1"/>
  <c r="O653" i="28" l="1"/>
  <c r="P653" i="28" s="1"/>
  <c r="Q653" i="28" s="1"/>
  <c r="H653" i="28"/>
  <c r="E653" i="28" s="1"/>
  <c r="I653" i="28" s="1"/>
  <c r="K656" i="19"/>
  <c r="F655" i="19"/>
  <c r="J655" i="19" s="1"/>
  <c r="F653" i="28" l="1"/>
  <c r="J653" i="28" s="1"/>
  <c r="AB653" i="28" s="1"/>
  <c r="Y653" i="28"/>
  <c r="K654" i="28"/>
  <c r="L654" i="28" s="1"/>
  <c r="AA653" i="28"/>
  <c r="X653" i="28"/>
  <c r="H656" i="19"/>
  <c r="E656" i="19" s="1"/>
  <c r="I656" i="19" s="1"/>
  <c r="N656" i="19"/>
  <c r="O656" i="19" s="1"/>
  <c r="P656" i="19" s="1"/>
  <c r="O654" i="28" l="1"/>
  <c r="P654" i="28" s="1"/>
  <c r="Q654" i="28" s="1"/>
  <c r="H654" i="28"/>
  <c r="E654" i="28" s="1"/>
  <c r="I654" i="28" s="1"/>
  <c r="K657" i="19"/>
  <c r="F656" i="19"/>
  <c r="J656" i="19" s="1"/>
  <c r="X654" i="28" l="1"/>
  <c r="K655" i="28"/>
  <c r="L655" i="28" s="1"/>
  <c r="F654" i="28"/>
  <c r="J654" i="28" s="1"/>
  <c r="AB654" i="28" s="1"/>
  <c r="AA654" i="28"/>
  <c r="Y654" i="28"/>
  <c r="N657" i="19"/>
  <c r="O657" i="19" s="1"/>
  <c r="P657" i="19" s="1"/>
  <c r="H657" i="19"/>
  <c r="E657" i="19" s="1"/>
  <c r="I657" i="19" s="1"/>
  <c r="O655" i="28" l="1"/>
  <c r="P655" i="28" s="1"/>
  <c r="Q655" i="28" s="1"/>
  <c r="H655" i="28"/>
  <c r="E655" i="28" s="1"/>
  <c r="I655" i="28" s="1"/>
  <c r="F655" i="28" s="1"/>
  <c r="J655" i="28" s="1"/>
  <c r="AB655" i="28" s="1"/>
  <c r="K658" i="19"/>
  <c r="F657" i="19"/>
  <c r="J657" i="19" s="1"/>
  <c r="Y655" i="28" l="1"/>
  <c r="X655" i="28"/>
  <c r="AA655" i="28"/>
  <c r="K656" i="28"/>
  <c r="L656" i="28" s="1"/>
  <c r="N658" i="19"/>
  <c r="O658" i="19" s="1"/>
  <c r="P658" i="19" s="1"/>
  <c r="H658" i="19"/>
  <c r="E658" i="19" s="1"/>
  <c r="I658" i="19" s="1"/>
  <c r="H656" i="28" l="1"/>
  <c r="E656" i="28" s="1"/>
  <c r="I656" i="28" s="1"/>
  <c r="O656" i="28"/>
  <c r="P656" i="28" s="1"/>
  <c r="Q656" i="28" s="1"/>
  <c r="K659" i="19"/>
  <c r="F658" i="19"/>
  <c r="J658" i="19" s="1"/>
  <c r="F656" i="28" l="1"/>
  <c r="J656" i="28" s="1"/>
  <c r="AB656" i="28" s="1"/>
  <c r="X656" i="28"/>
  <c r="AA656" i="28"/>
  <c r="Y656" i="28"/>
  <c r="K657" i="28"/>
  <c r="L657" i="28" s="1"/>
  <c r="H659" i="19"/>
  <c r="E659" i="19" s="1"/>
  <c r="I659" i="19" s="1"/>
  <c r="N659" i="19"/>
  <c r="O659" i="19" s="1"/>
  <c r="P659" i="19" s="1"/>
  <c r="O657" i="28" l="1"/>
  <c r="P657" i="28" s="1"/>
  <c r="Q657" i="28" s="1"/>
  <c r="H657" i="28"/>
  <c r="E657" i="28" s="1"/>
  <c r="I657" i="28" s="1"/>
  <c r="K660" i="19"/>
  <c r="F659" i="19"/>
  <c r="J659" i="19" s="1"/>
  <c r="Y657" i="28" l="1"/>
  <c r="F657" i="28"/>
  <c r="J657" i="28" s="1"/>
  <c r="AB657" i="28" s="1"/>
  <c r="K658" i="28"/>
  <c r="L658" i="28" s="1"/>
  <c r="AA657" i="28"/>
  <c r="X657" i="28"/>
  <c r="N660" i="19"/>
  <c r="O660" i="19" s="1"/>
  <c r="P660" i="19" s="1"/>
  <c r="H660" i="19"/>
  <c r="E660" i="19" s="1"/>
  <c r="I660" i="19" s="1"/>
  <c r="O658" i="28" l="1"/>
  <c r="P658" i="28" s="1"/>
  <c r="Q658" i="28" s="1"/>
  <c r="H658" i="28"/>
  <c r="E658" i="28" s="1"/>
  <c r="I658" i="28" s="1"/>
  <c r="K661" i="19"/>
  <c r="F660" i="19"/>
  <c r="J660" i="19" s="1"/>
  <c r="X658" i="28" l="1"/>
  <c r="AA658" i="28"/>
  <c r="F658" i="28"/>
  <c r="J658" i="28" s="1"/>
  <c r="AB658" i="28" s="1"/>
  <c r="K659" i="28"/>
  <c r="L659" i="28" s="1"/>
  <c r="Y658" i="28"/>
  <c r="N661" i="19"/>
  <c r="O661" i="19" s="1"/>
  <c r="P661" i="19" s="1"/>
  <c r="H661" i="19"/>
  <c r="E661" i="19" s="1"/>
  <c r="I661" i="19" s="1"/>
  <c r="O659" i="28" l="1"/>
  <c r="P659" i="28" s="1"/>
  <c r="Q659" i="28" s="1"/>
  <c r="H659" i="28"/>
  <c r="E659" i="28" s="1"/>
  <c r="I659" i="28" s="1"/>
  <c r="F659" i="28" s="1"/>
  <c r="J659" i="28" s="1"/>
  <c r="AB659" i="28" s="1"/>
  <c r="K662" i="19"/>
  <c r="F661" i="19"/>
  <c r="J661" i="19" s="1"/>
  <c r="AA659" i="28" l="1"/>
  <c r="K660" i="28"/>
  <c r="L660" i="28" s="1"/>
  <c r="X659" i="28"/>
  <c r="Y659" i="28"/>
  <c r="H662" i="19"/>
  <c r="E662" i="19" s="1"/>
  <c r="I662" i="19" s="1"/>
  <c r="N662" i="19"/>
  <c r="O662" i="19" s="1"/>
  <c r="P662" i="19" s="1"/>
  <c r="O660" i="28" l="1"/>
  <c r="P660" i="28" s="1"/>
  <c r="Q660" i="28" s="1"/>
  <c r="H660" i="28"/>
  <c r="E660" i="28" s="1"/>
  <c r="I660" i="28" s="1"/>
  <c r="K663" i="19"/>
  <c r="F662" i="19"/>
  <c r="J662" i="19" s="1"/>
  <c r="K661" i="28" l="1"/>
  <c r="L661" i="28" s="1"/>
  <c r="F660" i="28"/>
  <c r="J660" i="28" s="1"/>
  <c r="AB660" i="28" s="1"/>
  <c r="X660" i="28"/>
  <c r="AA660" i="28"/>
  <c r="Y660" i="28"/>
  <c r="H663" i="19"/>
  <c r="E663" i="19" s="1"/>
  <c r="I663" i="19" s="1"/>
  <c r="N663" i="19"/>
  <c r="O663" i="19" s="1"/>
  <c r="P663" i="19" s="1"/>
  <c r="O661" i="28" l="1"/>
  <c r="P661" i="28" s="1"/>
  <c r="Q661" i="28" s="1"/>
  <c r="H661" i="28"/>
  <c r="E661" i="28" s="1"/>
  <c r="I661" i="28" s="1"/>
  <c r="K664" i="19"/>
  <c r="F663" i="19"/>
  <c r="J663" i="19" s="1"/>
  <c r="F661" i="28" l="1"/>
  <c r="J661" i="28" s="1"/>
  <c r="AB661" i="28" s="1"/>
  <c r="X661" i="28"/>
  <c r="K662" i="28"/>
  <c r="L662" i="28" s="1"/>
  <c r="Y661" i="28"/>
  <c r="AA661" i="28"/>
  <c r="H664" i="19"/>
  <c r="E664" i="19" s="1"/>
  <c r="I664" i="19" s="1"/>
  <c r="N664" i="19"/>
  <c r="O664" i="19" s="1"/>
  <c r="P664" i="19" s="1"/>
  <c r="O662" i="28" l="1"/>
  <c r="P662" i="28" s="1"/>
  <c r="Q662" i="28" s="1"/>
  <c r="H662" i="28"/>
  <c r="E662" i="28" s="1"/>
  <c r="I662" i="28" s="1"/>
  <c r="K665" i="19"/>
  <c r="F664" i="19"/>
  <c r="J664" i="19" s="1"/>
  <c r="AA662" i="28" l="1"/>
  <c r="Y662" i="28"/>
  <c r="K663" i="28"/>
  <c r="L663" i="28" s="1"/>
  <c r="X662" i="28"/>
  <c r="F662" i="28"/>
  <c r="J662" i="28" s="1"/>
  <c r="AB662" i="28" s="1"/>
  <c r="H665" i="19"/>
  <c r="E665" i="19" s="1"/>
  <c r="I665" i="19" s="1"/>
  <c r="N665" i="19"/>
  <c r="O665" i="19" s="1"/>
  <c r="P665" i="19" s="1"/>
  <c r="H663" i="28" l="1"/>
  <c r="E663" i="28" s="1"/>
  <c r="I663" i="28" s="1"/>
  <c r="O663" i="28"/>
  <c r="P663" i="28" s="1"/>
  <c r="Q663" i="28" s="1"/>
  <c r="K666" i="19"/>
  <c r="F665" i="19"/>
  <c r="J665" i="19" s="1"/>
  <c r="Y663" i="28" l="1"/>
  <c r="K664" i="28"/>
  <c r="L664" i="28" s="1"/>
  <c r="AA663" i="28"/>
  <c r="X663" i="28"/>
  <c r="F663" i="28"/>
  <c r="J663" i="28" s="1"/>
  <c r="AB663" i="28" s="1"/>
  <c r="N666" i="19"/>
  <c r="O666" i="19" s="1"/>
  <c r="P666" i="19" s="1"/>
  <c r="H666" i="19"/>
  <c r="E666" i="19" s="1"/>
  <c r="I666" i="19" s="1"/>
  <c r="O664" i="28" l="1"/>
  <c r="P664" i="28" s="1"/>
  <c r="Q664" i="28" s="1"/>
  <c r="H664" i="28"/>
  <c r="E664" i="28" s="1"/>
  <c r="I664" i="28" s="1"/>
  <c r="K667" i="19"/>
  <c r="F666" i="19"/>
  <c r="J666" i="19" s="1"/>
  <c r="F664" i="28" l="1"/>
  <c r="J664" i="28" s="1"/>
  <c r="AB664" i="28" s="1"/>
  <c r="Y664" i="28"/>
  <c r="AA664" i="28"/>
  <c r="X664" i="28"/>
  <c r="K665" i="28"/>
  <c r="L665" i="28" s="1"/>
  <c r="N667" i="19"/>
  <c r="O667" i="19" s="1"/>
  <c r="P667" i="19" s="1"/>
  <c r="H667" i="19"/>
  <c r="E667" i="19" s="1"/>
  <c r="I667" i="19" s="1"/>
  <c r="O665" i="28" l="1"/>
  <c r="P665" i="28" s="1"/>
  <c r="Q665" i="28" s="1"/>
  <c r="H665" i="28"/>
  <c r="E665" i="28" s="1"/>
  <c r="I665" i="28" s="1"/>
  <c r="K668" i="19"/>
  <c r="F667" i="19"/>
  <c r="J667" i="19" s="1"/>
  <c r="K666" i="28" l="1"/>
  <c r="L666" i="28" s="1"/>
  <c r="Y665" i="28"/>
  <c r="X665" i="28"/>
  <c r="F665" i="28"/>
  <c r="J665" i="28" s="1"/>
  <c r="AB665" i="28" s="1"/>
  <c r="AA665" i="28"/>
  <c r="H668" i="19"/>
  <c r="E668" i="19" s="1"/>
  <c r="I668" i="19" s="1"/>
  <c r="N668" i="19"/>
  <c r="O668" i="19" s="1"/>
  <c r="P668" i="19" s="1"/>
  <c r="O666" i="28" l="1"/>
  <c r="P666" i="28" s="1"/>
  <c r="Q666" i="28" s="1"/>
  <c r="H666" i="28"/>
  <c r="E666" i="28" s="1"/>
  <c r="I666" i="28" s="1"/>
  <c r="K669" i="19"/>
  <c r="F668" i="19"/>
  <c r="J668" i="19" s="1"/>
  <c r="X666" i="28" l="1"/>
  <c r="AA666" i="28"/>
  <c r="F666" i="28"/>
  <c r="J666" i="28" s="1"/>
  <c r="AB666" i="28" s="1"/>
  <c r="Y666" i="28"/>
  <c r="K667" i="28"/>
  <c r="L667" i="28" s="1"/>
  <c r="H669" i="19"/>
  <c r="E669" i="19" s="1"/>
  <c r="I669" i="19" s="1"/>
  <c r="N669" i="19"/>
  <c r="O669" i="19" s="1"/>
  <c r="P669" i="19" s="1"/>
  <c r="H667" i="28" l="1"/>
  <c r="E667" i="28" s="1"/>
  <c r="I667" i="28" s="1"/>
  <c r="O667" i="28"/>
  <c r="P667" i="28" s="1"/>
  <c r="Q667" i="28" s="1"/>
  <c r="K670" i="19"/>
  <c r="F669" i="19"/>
  <c r="J669" i="19" s="1"/>
  <c r="X667" i="28" l="1"/>
  <c r="Y667" i="28"/>
  <c r="K668" i="28"/>
  <c r="L668" i="28" s="1"/>
  <c r="AA667" i="28"/>
  <c r="F667" i="28"/>
  <c r="J667" i="28" s="1"/>
  <c r="AB667" i="28" s="1"/>
  <c r="H670" i="19"/>
  <c r="E670" i="19" s="1"/>
  <c r="I670" i="19" s="1"/>
  <c r="N670" i="19"/>
  <c r="O670" i="19" s="1"/>
  <c r="P670" i="19" s="1"/>
  <c r="O668" i="28" l="1"/>
  <c r="P668" i="28" s="1"/>
  <c r="Q668" i="28" s="1"/>
  <c r="H668" i="28"/>
  <c r="E668" i="28" s="1"/>
  <c r="I668" i="28" s="1"/>
  <c r="F668" i="28" s="1"/>
  <c r="J668" i="28" s="1"/>
  <c r="K671" i="19"/>
  <c r="F670" i="19"/>
  <c r="J670" i="19" s="1"/>
  <c r="Y668" i="28" l="1"/>
  <c r="X668" i="28"/>
  <c r="AA668" i="28"/>
  <c r="K669" i="28"/>
  <c r="L669" i="28" s="1"/>
  <c r="AB668" i="28"/>
  <c r="N671" i="19"/>
  <c r="O671" i="19" s="1"/>
  <c r="P671" i="19" s="1"/>
  <c r="H671" i="19"/>
  <c r="E671" i="19" s="1"/>
  <c r="I671" i="19" s="1"/>
  <c r="H669" i="28" l="1"/>
  <c r="E669" i="28" s="1"/>
  <c r="I669" i="28" s="1"/>
  <c r="O669" i="28"/>
  <c r="P669" i="28" s="1"/>
  <c r="Q669" i="28" s="1"/>
  <c r="K672" i="19"/>
  <c r="F671" i="19"/>
  <c r="J671" i="19" s="1"/>
  <c r="AA669" i="28" l="1"/>
  <c r="Y669" i="28"/>
  <c r="K670" i="28"/>
  <c r="L670" i="28" s="1"/>
  <c r="F669" i="28"/>
  <c r="J669" i="28" s="1"/>
  <c r="AB669" i="28" s="1"/>
  <c r="X669" i="28"/>
  <c r="N672" i="19"/>
  <c r="O672" i="19" s="1"/>
  <c r="P672" i="19" s="1"/>
  <c r="H672" i="19"/>
  <c r="E672" i="19" s="1"/>
  <c r="I672" i="19" s="1"/>
  <c r="O670" i="28" l="1"/>
  <c r="P670" i="28" s="1"/>
  <c r="Q670" i="28" s="1"/>
  <c r="H670" i="28"/>
  <c r="E670" i="28" s="1"/>
  <c r="I670" i="28" s="1"/>
  <c r="K673" i="19"/>
  <c r="F672" i="19"/>
  <c r="J672" i="19" s="1"/>
  <c r="Y670" i="28" l="1"/>
  <c r="X670" i="28"/>
  <c r="AA670" i="28"/>
  <c r="K671" i="28"/>
  <c r="L671" i="28" s="1"/>
  <c r="F670" i="28"/>
  <c r="J670" i="28" s="1"/>
  <c r="AB670" i="28" s="1"/>
  <c r="H673" i="19"/>
  <c r="E673" i="19" s="1"/>
  <c r="I673" i="19" s="1"/>
  <c r="N673" i="19"/>
  <c r="O673" i="19" s="1"/>
  <c r="P673" i="19" s="1"/>
  <c r="O671" i="28" l="1"/>
  <c r="P671" i="28" s="1"/>
  <c r="Q671" i="28" s="1"/>
  <c r="H671" i="28"/>
  <c r="E671" i="28" s="1"/>
  <c r="I671" i="28" s="1"/>
  <c r="K674" i="19"/>
  <c r="F673" i="19"/>
  <c r="J673" i="19" s="1"/>
  <c r="X671" i="28" l="1"/>
  <c r="Y671" i="28"/>
  <c r="AA671" i="28"/>
  <c r="F671" i="28"/>
  <c r="J671" i="28" s="1"/>
  <c r="AB671" i="28" s="1"/>
  <c r="K672" i="28"/>
  <c r="L672" i="28" s="1"/>
  <c r="N674" i="19"/>
  <c r="O674" i="19" s="1"/>
  <c r="P674" i="19" s="1"/>
  <c r="H674" i="19"/>
  <c r="E674" i="19" s="1"/>
  <c r="I674" i="19" s="1"/>
  <c r="O672" i="28" l="1"/>
  <c r="P672" i="28" s="1"/>
  <c r="Q672" i="28" s="1"/>
  <c r="H672" i="28"/>
  <c r="E672" i="28" s="1"/>
  <c r="I672" i="28" s="1"/>
  <c r="K675" i="19"/>
  <c r="F674" i="19"/>
  <c r="J674" i="19" s="1"/>
  <c r="Y672" i="28" l="1"/>
  <c r="AA672" i="28"/>
  <c r="F672" i="28"/>
  <c r="J672" i="28" s="1"/>
  <c r="AB672" i="28" s="1"/>
  <c r="K673" i="28"/>
  <c r="L673" i="28" s="1"/>
  <c r="X672" i="28"/>
  <c r="N675" i="19"/>
  <c r="O675" i="19" s="1"/>
  <c r="P675" i="19" s="1"/>
  <c r="H675" i="19"/>
  <c r="E675" i="19" s="1"/>
  <c r="I675" i="19" s="1"/>
  <c r="O673" i="28" l="1"/>
  <c r="P673" i="28" s="1"/>
  <c r="Q673" i="28" s="1"/>
  <c r="H673" i="28"/>
  <c r="E673" i="28" s="1"/>
  <c r="I673" i="28" s="1"/>
  <c r="K676" i="19"/>
  <c r="F675" i="19"/>
  <c r="J675" i="19" s="1"/>
  <c r="X673" i="28" l="1"/>
  <c r="K674" i="28"/>
  <c r="L674" i="28" s="1"/>
  <c r="AA673" i="28"/>
  <c r="F673" i="28"/>
  <c r="J673" i="28" s="1"/>
  <c r="AB673" i="28" s="1"/>
  <c r="Y673" i="28"/>
  <c r="N676" i="19"/>
  <c r="O676" i="19" s="1"/>
  <c r="P676" i="19" s="1"/>
  <c r="H676" i="19"/>
  <c r="E676" i="19" s="1"/>
  <c r="I676" i="19" s="1"/>
  <c r="O674" i="28" l="1"/>
  <c r="P674" i="28" s="1"/>
  <c r="Q674" i="28" s="1"/>
  <c r="H674" i="28"/>
  <c r="E674" i="28" s="1"/>
  <c r="I674" i="28" s="1"/>
  <c r="K677" i="19"/>
  <c r="F676" i="19"/>
  <c r="J676" i="19" s="1"/>
  <c r="F674" i="28" l="1"/>
  <c r="J674" i="28" s="1"/>
  <c r="AB674" i="28" s="1"/>
  <c r="AA674" i="28"/>
  <c r="X674" i="28"/>
  <c r="Y674" i="28"/>
  <c r="K675" i="28"/>
  <c r="L675" i="28" s="1"/>
  <c r="N677" i="19"/>
  <c r="O677" i="19" s="1"/>
  <c r="P677" i="19" s="1"/>
  <c r="H677" i="19"/>
  <c r="E677" i="19" s="1"/>
  <c r="I677" i="19" s="1"/>
  <c r="O675" i="28" l="1"/>
  <c r="P675" i="28" s="1"/>
  <c r="Q675" i="28" s="1"/>
  <c r="H675" i="28"/>
  <c r="E675" i="28" s="1"/>
  <c r="I675" i="28" s="1"/>
  <c r="K678" i="19"/>
  <c r="F677" i="19"/>
  <c r="J677" i="19" s="1"/>
  <c r="X675" i="28" l="1"/>
  <c r="Y675" i="28"/>
  <c r="AA675" i="28"/>
  <c r="K676" i="28"/>
  <c r="L676" i="28" s="1"/>
  <c r="F675" i="28"/>
  <c r="J675" i="28" s="1"/>
  <c r="AB675" i="28" s="1"/>
  <c r="H678" i="19"/>
  <c r="E678" i="19" s="1"/>
  <c r="I678" i="19" s="1"/>
  <c r="N678" i="19"/>
  <c r="O678" i="19" s="1"/>
  <c r="P678" i="19" s="1"/>
  <c r="O676" i="28" l="1"/>
  <c r="P676" i="28" s="1"/>
  <c r="Q676" i="28" s="1"/>
  <c r="H676" i="28"/>
  <c r="E676" i="28" s="1"/>
  <c r="I676" i="28" s="1"/>
  <c r="K679" i="19"/>
  <c r="F678" i="19"/>
  <c r="J678" i="19" s="1"/>
  <c r="Y676" i="28" l="1"/>
  <c r="X676" i="28"/>
  <c r="K677" i="28"/>
  <c r="L677" i="28" s="1"/>
  <c r="F676" i="28"/>
  <c r="J676" i="28" s="1"/>
  <c r="AB676" i="28" s="1"/>
  <c r="AA676" i="28"/>
  <c r="N679" i="19"/>
  <c r="O679" i="19" s="1"/>
  <c r="P679" i="19" s="1"/>
  <c r="H679" i="19"/>
  <c r="E679" i="19" s="1"/>
  <c r="I679" i="19" s="1"/>
  <c r="O677" i="28" l="1"/>
  <c r="P677" i="28" s="1"/>
  <c r="Q677" i="28" s="1"/>
  <c r="H677" i="28"/>
  <c r="E677" i="28" s="1"/>
  <c r="I677" i="28" s="1"/>
  <c r="K680" i="19"/>
  <c r="F679" i="19"/>
  <c r="J679" i="19" s="1"/>
  <c r="K678" i="28" l="1"/>
  <c r="L678" i="28" s="1"/>
  <c r="Y677" i="28"/>
  <c r="X677" i="28"/>
  <c r="AA677" i="28"/>
  <c r="F677" i="28"/>
  <c r="J677" i="28" s="1"/>
  <c r="AB677" i="28" s="1"/>
  <c r="H680" i="19"/>
  <c r="E680" i="19" s="1"/>
  <c r="I680" i="19" s="1"/>
  <c r="N680" i="19"/>
  <c r="O680" i="19" s="1"/>
  <c r="P680" i="19" s="1"/>
  <c r="H678" i="28" l="1"/>
  <c r="E678" i="28" s="1"/>
  <c r="I678" i="28" s="1"/>
  <c r="O678" i="28"/>
  <c r="P678" i="28" s="1"/>
  <c r="Q678" i="28" s="1"/>
  <c r="K681" i="19"/>
  <c r="F680" i="19"/>
  <c r="J680" i="19" s="1"/>
  <c r="F678" i="28" l="1"/>
  <c r="J678" i="28" s="1"/>
  <c r="AB678" i="28" s="1"/>
  <c r="Y678" i="28"/>
  <c r="AA678" i="28"/>
  <c r="K679" i="28"/>
  <c r="L679" i="28" s="1"/>
  <c r="X678" i="28"/>
  <c r="H681" i="19"/>
  <c r="E681" i="19" s="1"/>
  <c r="I681" i="19" s="1"/>
  <c r="N681" i="19"/>
  <c r="O681" i="19" s="1"/>
  <c r="P681" i="19" s="1"/>
  <c r="O679" i="28" l="1"/>
  <c r="P679" i="28" s="1"/>
  <c r="Q679" i="28" s="1"/>
  <c r="H679" i="28"/>
  <c r="E679" i="28" s="1"/>
  <c r="I679" i="28" s="1"/>
  <c r="K682" i="19"/>
  <c r="F681" i="19"/>
  <c r="J681" i="19" s="1"/>
  <c r="X679" i="28" l="1"/>
  <c r="Y679" i="28"/>
  <c r="AA679" i="28"/>
  <c r="F679" i="28"/>
  <c r="J679" i="28" s="1"/>
  <c r="AB679" i="28" s="1"/>
  <c r="K680" i="28"/>
  <c r="L680" i="28" s="1"/>
  <c r="N682" i="19"/>
  <c r="O682" i="19" s="1"/>
  <c r="P682" i="19" s="1"/>
  <c r="H682" i="19"/>
  <c r="E682" i="19" s="1"/>
  <c r="I682" i="19" s="1"/>
  <c r="O680" i="28" l="1"/>
  <c r="P680" i="28" s="1"/>
  <c r="Q680" i="28" s="1"/>
  <c r="H680" i="28"/>
  <c r="E680" i="28" s="1"/>
  <c r="I680" i="28" s="1"/>
  <c r="K683" i="19"/>
  <c r="F682" i="19"/>
  <c r="J682" i="19" s="1"/>
  <c r="K681" i="28" l="1"/>
  <c r="L681" i="28" s="1"/>
  <c r="Y680" i="28"/>
  <c r="F680" i="28"/>
  <c r="J680" i="28" s="1"/>
  <c r="AB680" i="28" s="1"/>
  <c r="X680" i="28"/>
  <c r="AA680" i="28"/>
  <c r="N683" i="19"/>
  <c r="O683" i="19" s="1"/>
  <c r="P683" i="19" s="1"/>
  <c r="H683" i="19"/>
  <c r="E683" i="19" s="1"/>
  <c r="I683" i="19" s="1"/>
  <c r="H681" i="28" l="1"/>
  <c r="E681" i="28" s="1"/>
  <c r="I681" i="28" s="1"/>
  <c r="O681" i="28"/>
  <c r="P681" i="28" s="1"/>
  <c r="Q681" i="28" s="1"/>
  <c r="K684" i="19"/>
  <c r="F683" i="19"/>
  <c r="J683" i="19" s="1"/>
  <c r="Y681" i="28" l="1"/>
  <c r="AA681" i="28"/>
  <c r="K682" i="28"/>
  <c r="L682" i="28" s="1"/>
  <c r="X681" i="28"/>
  <c r="F681" i="28"/>
  <c r="J681" i="28" s="1"/>
  <c r="AB681" i="28" s="1"/>
  <c r="N684" i="19"/>
  <c r="O684" i="19" s="1"/>
  <c r="P684" i="19" s="1"/>
  <c r="H684" i="19"/>
  <c r="E684" i="19" s="1"/>
  <c r="I684" i="19" s="1"/>
  <c r="H682" i="28" l="1"/>
  <c r="E682" i="28" s="1"/>
  <c r="I682" i="28" s="1"/>
  <c r="O682" i="28"/>
  <c r="P682" i="28" s="1"/>
  <c r="Q682" i="28" s="1"/>
  <c r="K685" i="19"/>
  <c r="F684" i="19"/>
  <c r="J684" i="19" s="1"/>
  <c r="AA682" i="28" l="1"/>
  <c r="K683" i="28"/>
  <c r="L683" i="28" s="1"/>
  <c r="Y682" i="28"/>
  <c r="X682" i="28"/>
  <c r="F682" i="28"/>
  <c r="J682" i="28" s="1"/>
  <c r="AB682" i="28" s="1"/>
  <c r="N685" i="19"/>
  <c r="O685" i="19" s="1"/>
  <c r="P685" i="19" s="1"/>
  <c r="H685" i="19"/>
  <c r="E685" i="19" s="1"/>
  <c r="I685" i="19" s="1"/>
  <c r="O683" i="28" l="1"/>
  <c r="P683" i="28" s="1"/>
  <c r="Q683" i="28" s="1"/>
  <c r="H683" i="28"/>
  <c r="E683" i="28" s="1"/>
  <c r="I683" i="28" s="1"/>
  <c r="K686" i="19"/>
  <c r="F685" i="19"/>
  <c r="J685" i="19" s="1"/>
  <c r="F683" i="28" l="1"/>
  <c r="J683" i="28" s="1"/>
  <c r="AB683" i="28" s="1"/>
  <c r="X683" i="28"/>
  <c r="AA683" i="28"/>
  <c r="Y683" i="28"/>
  <c r="K684" i="28"/>
  <c r="L684" i="28" s="1"/>
  <c r="H686" i="19"/>
  <c r="E686" i="19" s="1"/>
  <c r="I686" i="19" s="1"/>
  <c r="N686" i="19"/>
  <c r="O686" i="19" s="1"/>
  <c r="P686" i="19" s="1"/>
  <c r="O684" i="28" l="1"/>
  <c r="P684" i="28" s="1"/>
  <c r="Q684" i="28" s="1"/>
  <c r="H684" i="28"/>
  <c r="E684" i="28" s="1"/>
  <c r="I684" i="28" s="1"/>
  <c r="K687" i="19"/>
  <c r="F686" i="19"/>
  <c r="J686" i="19" s="1"/>
  <c r="K685" i="28" l="1"/>
  <c r="L685" i="28" s="1"/>
  <c r="Y684" i="28"/>
  <c r="F684" i="28"/>
  <c r="J684" i="28" s="1"/>
  <c r="AB684" i="28" s="1"/>
  <c r="X684" i="28"/>
  <c r="AA684" i="28"/>
  <c r="N687" i="19"/>
  <c r="O687" i="19" s="1"/>
  <c r="P687" i="19" s="1"/>
  <c r="H687" i="19"/>
  <c r="E687" i="19" s="1"/>
  <c r="I687" i="19" s="1"/>
  <c r="O685" i="28" l="1"/>
  <c r="P685" i="28" s="1"/>
  <c r="Q685" i="28" s="1"/>
  <c r="H685" i="28"/>
  <c r="E685" i="28" s="1"/>
  <c r="I685" i="28" s="1"/>
  <c r="K688" i="19"/>
  <c r="F687" i="19"/>
  <c r="J687" i="19" s="1"/>
  <c r="F685" i="28" l="1"/>
  <c r="J685" i="28" s="1"/>
  <c r="AB685" i="28" s="1"/>
  <c r="K686" i="28"/>
  <c r="L686" i="28" s="1"/>
  <c r="Y685" i="28"/>
  <c r="X685" i="28"/>
  <c r="AA685" i="28"/>
  <c r="H688" i="19"/>
  <c r="E688" i="19" s="1"/>
  <c r="I688" i="19" s="1"/>
  <c r="N688" i="19"/>
  <c r="O688" i="19" s="1"/>
  <c r="P688" i="19" s="1"/>
  <c r="H686" i="28" l="1"/>
  <c r="E686" i="28" s="1"/>
  <c r="I686" i="28" s="1"/>
  <c r="O686" i="28"/>
  <c r="P686" i="28" s="1"/>
  <c r="Q686" i="28" s="1"/>
  <c r="K689" i="19"/>
  <c r="F688" i="19"/>
  <c r="J688" i="19" s="1"/>
  <c r="X686" i="28" l="1"/>
  <c r="Y686" i="28"/>
  <c r="F686" i="28"/>
  <c r="J686" i="28" s="1"/>
  <c r="AB686" i="28" s="1"/>
  <c r="K687" i="28"/>
  <c r="L687" i="28" s="1"/>
  <c r="AA686" i="28"/>
  <c r="N689" i="19"/>
  <c r="O689" i="19" s="1"/>
  <c r="P689" i="19" s="1"/>
  <c r="H689" i="19"/>
  <c r="E689" i="19" s="1"/>
  <c r="I689" i="19" s="1"/>
  <c r="O687" i="28" l="1"/>
  <c r="P687" i="28" s="1"/>
  <c r="Q687" i="28" s="1"/>
  <c r="H687" i="28"/>
  <c r="E687" i="28" s="1"/>
  <c r="I687" i="28" s="1"/>
  <c r="K690" i="19"/>
  <c r="F689" i="19"/>
  <c r="J689" i="19" s="1"/>
  <c r="F687" i="28" l="1"/>
  <c r="J687" i="28" s="1"/>
  <c r="AB687" i="28" s="1"/>
  <c r="Y687" i="28"/>
  <c r="K688" i="28"/>
  <c r="L688" i="28" s="1"/>
  <c r="X687" i="28"/>
  <c r="AA687" i="28"/>
  <c r="H690" i="19"/>
  <c r="E690" i="19" s="1"/>
  <c r="I690" i="19" s="1"/>
  <c r="N690" i="19"/>
  <c r="O690" i="19" s="1"/>
  <c r="P690" i="19" s="1"/>
  <c r="H688" i="28" l="1"/>
  <c r="E688" i="28" s="1"/>
  <c r="I688" i="28" s="1"/>
  <c r="O688" i="28"/>
  <c r="P688" i="28" s="1"/>
  <c r="Q688" i="28" s="1"/>
  <c r="K691" i="19"/>
  <c r="F690" i="19"/>
  <c r="J690" i="19" s="1"/>
  <c r="X688" i="28" l="1"/>
  <c r="K689" i="28"/>
  <c r="L689" i="28" s="1"/>
  <c r="F688" i="28"/>
  <c r="J688" i="28" s="1"/>
  <c r="AB688" i="28" s="1"/>
  <c r="AA688" i="28"/>
  <c r="Y688" i="28"/>
  <c r="N691" i="19"/>
  <c r="O691" i="19" s="1"/>
  <c r="P691" i="19" s="1"/>
  <c r="H691" i="19"/>
  <c r="E691" i="19" s="1"/>
  <c r="I691" i="19" s="1"/>
  <c r="O689" i="28" l="1"/>
  <c r="P689" i="28" s="1"/>
  <c r="Q689" i="28" s="1"/>
  <c r="H689" i="28"/>
  <c r="E689" i="28" s="1"/>
  <c r="I689" i="28" s="1"/>
  <c r="K692" i="19"/>
  <c r="F691" i="19"/>
  <c r="J691" i="19" s="1"/>
  <c r="K690" i="28" l="1"/>
  <c r="L690" i="28" s="1"/>
  <c r="Y689" i="28"/>
  <c r="AA689" i="28"/>
  <c r="X689" i="28"/>
  <c r="F689" i="28"/>
  <c r="J689" i="28" s="1"/>
  <c r="AB689" i="28" s="1"/>
  <c r="N692" i="19"/>
  <c r="O692" i="19" s="1"/>
  <c r="P692" i="19" s="1"/>
  <c r="H692" i="19"/>
  <c r="E692" i="19" s="1"/>
  <c r="I692" i="19" s="1"/>
  <c r="O690" i="28" l="1"/>
  <c r="P690" i="28" s="1"/>
  <c r="Q690" i="28" s="1"/>
  <c r="H690" i="28"/>
  <c r="E690" i="28" s="1"/>
  <c r="I690" i="28" s="1"/>
  <c r="K693" i="19"/>
  <c r="F692" i="19"/>
  <c r="J692" i="19" s="1"/>
  <c r="K691" i="28" l="1"/>
  <c r="L691" i="28" s="1"/>
  <c r="Y690" i="28"/>
  <c r="AA690" i="28"/>
  <c r="X690" i="28"/>
  <c r="F690" i="28"/>
  <c r="J690" i="28" s="1"/>
  <c r="AB690" i="28" s="1"/>
  <c r="N693" i="19"/>
  <c r="O693" i="19" s="1"/>
  <c r="P693" i="19" s="1"/>
  <c r="H693" i="19"/>
  <c r="E693" i="19" s="1"/>
  <c r="I693" i="19" s="1"/>
  <c r="O691" i="28" l="1"/>
  <c r="P691" i="28" s="1"/>
  <c r="Q691" i="28" s="1"/>
  <c r="H691" i="28"/>
  <c r="E691" i="28" s="1"/>
  <c r="I691" i="28" s="1"/>
  <c r="K694" i="19"/>
  <c r="F693" i="19"/>
  <c r="J693" i="19" s="1"/>
  <c r="X691" i="28" l="1"/>
  <c r="AA691" i="28"/>
  <c r="K692" i="28"/>
  <c r="L692" i="28" s="1"/>
  <c r="Y691" i="28"/>
  <c r="F691" i="28"/>
  <c r="J691" i="28" s="1"/>
  <c r="AB691" i="28" s="1"/>
  <c r="H694" i="19"/>
  <c r="E694" i="19" s="1"/>
  <c r="I694" i="19" s="1"/>
  <c r="N694" i="19"/>
  <c r="O694" i="19" s="1"/>
  <c r="P694" i="19" s="1"/>
  <c r="O692" i="28" l="1"/>
  <c r="P692" i="28" s="1"/>
  <c r="Q692" i="28" s="1"/>
  <c r="H692" i="28"/>
  <c r="E692" i="28" s="1"/>
  <c r="I692" i="28" s="1"/>
  <c r="K695" i="19"/>
  <c r="F694" i="19"/>
  <c r="J694" i="19" s="1"/>
  <c r="Y692" i="28" l="1"/>
  <c r="X692" i="28"/>
  <c r="AA692" i="28"/>
  <c r="F692" i="28"/>
  <c r="J692" i="28" s="1"/>
  <c r="AB692" i="28" s="1"/>
  <c r="K693" i="28"/>
  <c r="L693" i="28" s="1"/>
  <c r="N695" i="19"/>
  <c r="O695" i="19" s="1"/>
  <c r="P695" i="19" s="1"/>
  <c r="H695" i="19"/>
  <c r="E695" i="19" s="1"/>
  <c r="I695" i="19" s="1"/>
  <c r="O693" i="28" l="1"/>
  <c r="P693" i="28" s="1"/>
  <c r="Q693" i="28" s="1"/>
  <c r="H693" i="28"/>
  <c r="E693" i="28" s="1"/>
  <c r="I693" i="28" s="1"/>
  <c r="K696" i="19"/>
  <c r="F695" i="19"/>
  <c r="J695" i="19" s="1"/>
  <c r="AA693" i="28" l="1"/>
  <c r="Y693" i="28"/>
  <c r="X693" i="28"/>
  <c r="K694" i="28"/>
  <c r="L694" i="28" s="1"/>
  <c r="F693" i="28"/>
  <c r="J693" i="28" s="1"/>
  <c r="AB693" i="28" s="1"/>
  <c r="H696" i="19"/>
  <c r="E696" i="19" s="1"/>
  <c r="I696" i="19" s="1"/>
  <c r="N696" i="19"/>
  <c r="O696" i="19" s="1"/>
  <c r="P696" i="19" s="1"/>
  <c r="O694" i="28" l="1"/>
  <c r="P694" i="28" s="1"/>
  <c r="Q694" i="28" s="1"/>
  <c r="H694" i="28"/>
  <c r="E694" i="28" s="1"/>
  <c r="I694" i="28" s="1"/>
  <c r="K697" i="19"/>
  <c r="F696" i="19"/>
  <c r="J696" i="19" s="1"/>
  <c r="K695" i="28" l="1"/>
  <c r="L695" i="28" s="1"/>
  <c r="X694" i="28"/>
  <c r="AA694" i="28"/>
  <c r="F694" i="28"/>
  <c r="J694" i="28" s="1"/>
  <c r="AB694" i="28" s="1"/>
  <c r="Y694" i="28"/>
  <c r="N697" i="19"/>
  <c r="O697" i="19" s="1"/>
  <c r="P697" i="19" s="1"/>
  <c r="H697" i="19"/>
  <c r="E697" i="19" s="1"/>
  <c r="I697" i="19" s="1"/>
  <c r="O695" i="28" l="1"/>
  <c r="P695" i="28" s="1"/>
  <c r="Q695" i="28" s="1"/>
  <c r="H695" i="28"/>
  <c r="E695" i="28" s="1"/>
  <c r="I695" i="28" s="1"/>
  <c r="K698" i="19"/>
  <c r="F697" i="19"/>
  <c r="J697" i="19" s="1"/>
  <c r="F695" i="28" l="1"/>
  <c r="J695" i="28" s="1"/>
  <c r="AB695" i="28" s="1"/>
  <c r="AA695" i="28"/>
  <c r="Y695" i="28"/>
  <c r="X695" i="28"/>
  <c r="K696" i="28"/>
  <c r="L696" i="28" s="1"/>
  <c r="H698" i="19"/>
  <c r="E698" i="19" s="1"/>
  <c r="I698" i="19" s="1"/>
  <c r="N698" i="19"/>
  <c r="O698" i="19" s="1"/>
  <c r="P698" i="19" s="1"/>
  <c r="H696" i="28" l="1"/>
  <c r="E696" i="28" s="1"/>
  <c r="I696" i="28" s="1"/>
  <c r="O696" i="28"/>
  <c r="P696" i="28" s="1"/>
  <c r="Q696" i="28" s="1"/>
  <c r="K699" i="19"/>
  <c r="F698" i="19"/>
  <c r="J698" i="19" s="1"/>
  <c r="X696" i="28" l="1"/>
  <c r="AA696" i="28"/>
  <c r="F696" i="28"/>
  <c r="J696" i="28" s="1"/>
  <c r="AB696" i="28" s="1"/>
  <c r="K697" i="28"/>
  <c r="L697" i="28" s="1"/>
  <c r="Y696" i="28"/>
  <c r="H699" i="19"/>
  <c r="E699" i="19" s="1"/>
  <c r="I699" i="19" s="1"/>
  <c r="N699" i="19"/>
  <c r="O699" i="19" s="1"/>
  <c r="P699" i="19" s="1"/>
  <c r="O697" i="28" l="1"/>
  <c r="P697" i="28" s="1"/>
  <c r="Q697" i="28" s="1"/>
  <c r="H697" i="28"/>
  <c r="E697" i="28" s="1"/>
  <c r="I697" i="28" s="1"/>
  <c r="F697" i="28" s="1"/>
  <c r="J697" i="28" s="1"/>
  <c r="AB697" i="28" s="1"/>
  <c r="K700" i="19"/>
  <c r="F699" i="19"/>
  <c r="J699" i="19" s="1"/>
  <c r="AA697" i="28" l="1"/>
  <c r="X697" i="28"/>
  <c r="K698" i="28"/>
  <c r="L698" i="28" s="1"/>
  <c r="Y697" i="28"/>
  <c r="N700" i="19"/>
  <c r="O700" i="19" s="1"/>
  <c r="P700" i="19" s="1"/>
  <c r="H700" i="19"/>
  <c r="E700" i="19" s="1"/>
  <c r="I700" i="19" s="1"/>
  <c r="H698" i="28" l="1"/>
  <c r="E698" i="28" s="1"/>
  <c r="I698" i="28" s="1"/>
  <c r="O698" i="28"/>
  <c r="P698" i="28" s="1"/>
  <c r="Q698" i="28" s="1"/>
  <c r="K701" i="19"/>
  <c r="F700" i="19"/>
  <c r="J700" i="19" s="1"/>
  <c r="F698" i="28" l="1"/>
  <c r="J698" i="28" s="1"/>
  <c r="AB698" i="28" s="1"/>
  <c r="AA698" i="28"/>
  <c r="K699" i="28"/>
  <c r="L699" i="28" s="1"/>
  <c r="Y698" i="28"/>
  <c r="X698" i="28"/>
  <c r="N701" i="19"/>
  <c r="O701" i="19" s="1"/>
  <c r="P701" i="19" s="1"/>
  <c r="H701" i="19"/>
  <c r="E701" i="19" s="1"/>
  <c r="I701" i="19" s="1"/>
  <c r="O699" i="28" l="1"/>
  <c r="P699" i="28" s="1"/>
  <c r="Q699" i="28" s="1"/>
  <c r="H699" i="28"/>
  <c r="E699" i="28" s="1"/>
  <c r="I699" i="28" s="1"/>
  <c r="K702" i="19"/>
  <c r="F701" i="19"/>
  <c r="J701" i="19" s="1"/>
  <c r="AA699" i="28" l="1"/>
  <c r="K700" i="28"/>
  <c r="L700" i="28" s="1"/>
  <c r="X699" i="28"/>
  <c r="F699" i="28"/>
  <c r="J699" i="28" s="1"/>
  <c r="AB699" i="28" s="1"/>
  <c r="Y699" i="28"/>
  <c r="N702" i="19"/>
  <c r="O702" i="19" s="1"/>
  <c r="P702" i="19" s="1"/>
  <c r="H702" i="19"/>
  <c r="E702" i="19" s="1"/>
  <c r="I702" i="19" s="1"/>
  <c r="O700" i="28" l="1"/>
  <c r="P700" i="28" s="1"/>
  <c r="Q700" i="28" s="1"/>
  <c r="H700" i="28"/>
  <c r="E700" i="28" s="1"/>
  <c r="I700" i="28" s="1"/>
  <c r="K703" i="19"/>
  <c r="F702" i="19"/>
  <c r="J702" i="19" s="1"/>
  <c r="X700" i="28" l="1"/>
  <c r="AA700" i="28"/>
  <c r="K701" i="28"/>
  <c r="L701" i="28" s="1"/>
  <c r="F700" i="28"/>
  <c r="J700" i="28" s="1"/>
  <c r="Y700" i="28"/>
  <c r="H703" i="19"/>
  <c r="E703" i="19" s="1"/>
  <c r="I703" i="19" s="1"/>
  <c r="N703" i="19"/>
  <c r="O703" i="19" s="1"/>
  <c r="P703" i="19" s="1"/>
  <c r="AB700" i="28" l="1"/>
  <c r="O701" i="28"/>
  <c r="P701" i="28" s="1"/>
  <c r="Q701" i="28" s="1"/>
  <c r="H701" i="28"/>
  <c r="E701" i="28" s="1"/>
  <c r="I701" i="28" s="1"/>
  <c r="K704" i="19"/>
  <c r="F703" i="19"/>
  <c r="J703" i="19" s="1"/>
  <c r="AA701" i="28" l="1"/>
  <c r="Y701" i="28"/>
  <c r="K702" i="28"/>
  <c r="L702" i="28" s="1"/>
  <c r="X701" i="28"/>
  <c r="F701" i="28"/>
  <c r="J701" i="28" s="1"/>
  <c r="AB701" i="28" s="1"/>
  <c r="N704" i="19"/>
  <c r="O704" i="19" s="1"/>
  <c r="P704" i="19" s="1"/>
  <c r="H704" i="19"/>
  <c r="E704" i="19" s="1"/>
  <c r="I704" i="19" s="1"/>
  <c r="O702" i="28" l="1"/>
  <c r="P702" i="28" s="1"/>
  <c r="Q702" i="28" s="1"/>
  <c r="H702" i="28"/>
  <c r="E702" i="28" s="1"/>
  <c r="I702" i="28" s="1"/>
  <c r="K705" i="19"/>
  <c r="F704" i="19"/>
  <c r="J704" i="19" s="1"/>
  <c r="K703" i="28" l="1"/>
  <c r="L703" i="28" s="1"/>
  <c r="X702" i="28"/>
  <c r="AA702" i="28"/>
  <c r="F702" i="28"/>
  <c r="J702" i="28" s="1"/>
  <c r="AB702" i="28" s="1"/>
  <c r="Y702" i="28"/>
  <c r="H705" i="19"/>
  <c r="E705" i="19" s="1"/>
  <c r="I705" i="19" s="1"/>
  <c r="N705" i="19"/>
  <c r="O705" i="19" s="1"/>
  <c r="P705" i="19" s="1"/>
  <c r="O703" i="28" l="1"/>
  <c r="P703" i="28" s="1"/>
  <c r="Q703" i="28" s="1"/>
  <c r="H703" i="28"/>
  <c r="E703" i="28" s="1"/>
  <c r="I703" i="28" s="1"/>
  <c r="K706" i="19"/>
  <c r="F705" i="19"/>
  <c r="J705" i="19" s="1"/>
  <c r="AA703" i="28" l="1"/>
  <c r="Y703" i="28"/>
  <c r="K704" i="28"/>
  <c r="L704" i="28" s="1"/>
  <c r="X703" i="28"/>
  <c r="F703" i="28"/>
  <c r="J703" i="28" s="1"/>
  <c r="AB703" i="28" s="1"/>
  <c r="H706" i="19"/>
  <c r="E706" i="19" s="1"/>
  <c r="I706" i="19" s="1"/>
  <c r="N706" i="19"/>
  <c r="O706" i="19" s="1"/>
  <c r="P706" i="19" s="1"/>
  <c r="H704" i="28" l="1"/>
  <c r="E704" i="28" s="1"/>
  <c r="I704" i="28" s="1"/>
  <c r="O704" i="28"/>
  <c r="P704" i="28" s="1"/>
  <c r="Q704" i="28" s="1"/>
  <c r="K707" i="19"/>
  <c r="F706" i="19"/>
  <c r="J706" i="19" s="1"/>
  <c r="X704" i="28" l="1"/>
  <c r="AA704" i="28"/>
  <c r="Y704" i="28"/>
  <c r="F704" i="28"/>
  <c r="J704" i="28" s="1"/>
  <c r="AB704" i="28" s="1"/>
  <c r="K705" i="28"/>
  <c r="L705" i="28" s="1"/>
  <c r="H707" i="19"/>
  <c r="E707" i="19" s="1"/>
  <c r="I707" i="19" s="1"/>
  <c r="N707" i="19"/>
  <c r="O707" i="19" s="1"/>
  <c r="P707" i="19" s="1"/>
  <c r="O705" i="28" l="1"/>
  <c r="P705" i="28" s="1"/>
  <c r="Q705" i="28" s="1"/>
  <c r="H705" i="28"/>
  <c r="E705" i="28" s="1"/>
  <c r="I705" i="28" s="1"/>
  <c r="K708" i="19"/>
  <c r="F707" i="19"/>
  <c r="J707" i="19" s="1"/>
  <c r="F705" i="28" l="1"/>
  <c r="J705" i="28" s="1"/>
  <c r="AB705" i="28" s="1"/>
  <c r="Y705" i="28"/>
  <c r="K706" i="28"/>
  <c r="L706" i="28" s="1"/>
  <c r="AA705" i="28"/>
  <c r="X705" i="28"/>
  <c r="N708" i="19"/>
  <c r="O708" i="19" s="1"/>
  <c r="P708" i="19" s="1"/>
  <c r="H708" i="19"/>
  <c r="E708" i="19" s="1"/>
  <c r="I708" i="19" s="1"/>
  <c r="O706" i="28" l="1"/>
  <c r="P706" i="28" s="1"/>
  <c r="Q706" i="28" s="1"/>
  <c r="H706" i="28"/>
  <c r="E706" i="28" s="1"/>
  <c r="I706" i="28" s="1"/>
  <c r="K709" i="19"/>
  <c r="F708" i="19"/>
  <c r="J708" i="19" s="1"/>
  <c r="Y706" i="28" l="1"/>
  <c r="K707" i="28"/>
  <c r="L707" i="28" s="1"/>
  <c r="X706" i="28"/>
  <c r="F706" i="28"/>
  <c r="J706" i="28" s="1"/>
  <c r="AB706" i="28" s="1"/>
  <c r="AA706" i="28"/>
  <c r="N709" i="19"/>
  <c r="O709" i="19" s="1"/>
  <c r="P709" i="19" s="1"/>
  <c r="H709" i="19"/>
  <c r="E709" i="19" s="1"/>
  <c r="I709" i="19" s="1"/>
  <c r="H707" i="28" l="1"/>
  <c r="E707" i="28" s="1"/>
  <c r="I707" i="28" s="1"/>
  <c r="O707" i="28"/>
  <c r="P707" i="28" s="1"/>
  <c r="Q707" i="28" s="1"/>
  <c r="K710" i="19"/>
  <c r="F709" i="19"/>
  <c r="J709" i="19" s="1"/>
  <c r="X707" i="28" l="1"/>
  <c r="Y707" i="28"/>
  <c r="K708" i="28"/>
  <c r="L708" i="28" s="1"/>
  <c r="F707" i="28"/>
  <c r="J707" i="28" s="1"/>
  <c r="AB707" i="28" s="1"/>
  <c r="AA707" i="28"/>
  <c r="N710" i="19"/>
  <c r="O710" i="19" s="1"/>
  <c r="P710" i="19" s="1"/>
  <c r="H710" i="19"/>
  <c r="E710" i="19" s="1"/>
  <c r="I710" i="19" s="1"/>
  <c r="O708" i="28" l="1"/>
  <c r="P708" i="28" s="1"/>
  <c r="Q708" i="28" s="1"/>
  <c r="H708" i="28"/>
  <c r="E708" i="28" s="1"/>
  <c r="I708" i="28" s="1"/>
  <c r="K711" i="19"/>
  <c r="F710" i="19"/>
  <c r="J710" i="19" s="1"/>
  <c r="X708" i="28" l="1"/>
  <c r="K709" i="28"/>
  <c r="L709" i="28" s="1"/>
  <c r="AA708" i="28"/>
  <c r="F708" i="28"/>
  <c r="J708" i="28" s="1"/>
  <c r="AB708" i="28" s="1"/>
  <c r="Y708" i="28"/>
  <c r="N711" i="19"/>
  <c r="O711" i="19" s="1"/>
  <c r="P711" i="19" s="1"/>
  <c r="H711" i="19"/>
  <c r="E711" i="19" s="1"/>
  <c r="I711" i="19" s="1"/>
  <c r="H709" i="28" l="1"/>
  <c r="E709" i="28" s="1"/>
  <c r="I709" i="28" s="1"/>
  <c r="F709" i="28" s="1"/>
  <c r="J709" i="28" s="1"/>
  <c r="AB709" i="28" s="1"/>
  <c r="O709" i="28"/>
  <c r="P709" i="28" s="1"/>
  <c r="Q709" i="28" s="1"/>
  <c r="K712" i="19"/>
  <c r="F711" i="19"/>
  <c r="J711" i="19" s="1"/>
  <c r="Y709" i="28" l="1"/>
  <c r="X709" i="28"/>
  <c r="K710" i="28"/>
  <c r="L710" i="28" s="1"/>
  <c r="AA709" i="28"/>
  <c r="N712" i="19"/>
  <c r="O712" i="19" s="1"/>
  <c r="P712" i="19" s="1"/>
  <c r="H712" i="19"/>
  <c r="E712" i="19" s="1"/>
  <c r="I712" i="19" s="1"/>
  <c r="O710" i="28" l="1"/>
  <c r="P710" i="28" s="1"/>
  <c r="Q710" i="28" s="1"/>
  <c r="H710" i="28"/>
  <c r="E710" i="28" s="1"/>
  <c r="I710" i="28" s="1"/>
  <c r="K713" i="19"/>
  <c r="F712" i="19"/>
  <c r="J712" i="19" s="1"/>
  <c r="Y710" i="28" l="1"/>
  <c r="F710" i="28"/>
  <c r="J710" i="28" s="1"/>
  <c r="AB710" i="28" s="1"/>
  <c r="AA710" i="28"/>
  <c r="K711" i="28"/>
  <c r="L711" i="28" s="1"/>
  <c r="X710" i="28"/>
  <c r="N713" i="19"/>
  <c r="O713" i="19" s="1"/>
  <c r="P713" i="19" s="1"/>
  <c r="H713" i="19"/>
  <c r="E713" i="19" s="1"/>
  <c r="I713" i="19" s="1"/>
  <c r="O711" i="28" l="1"/>
  <c r="P711" i="28" s="1"/>
  <c r="Q711" i="28" s="1"/>
  <c r="H711" i="28"/>
  <c r="E711" i="28" s="1"/>
  <c r="I711" i="28" s="1"/>
  <c r="K714" i="19"/>
  <c r="F713" i="19"/>
  <c r="J713" i="19" s="1"/>
  <c r="F711" i="28" l="1"/>
  <c r="J711" i="28" s="1"/>
  <c r="AB711" i="28" s="1"/>
  <c r="K712" i="28"/>
  <c r="L712" i="28" s="1"/>
  <c r="X711" i="28"/>
  <c r="AA711" i="28"/>
  <c r="Y711" i="28"/>
  <c r="N714" i="19"/>
  <c r="O714" i="19" s="1"/>
  <c r="P714" i="19" s="1"/>
  <c r="H714" i="19"/>
  <c r="E714" i="19" s="1"/>
  <c r="I714" i="19" s="1"/>
  <c r="O712" i="28" l="1"/>
  <c r="P712" i="28" s="1"/>
  <c r="Q712" i="28" s="1"/>
  <c r="H712" i="28"/>
  <c r="E712" i="28" s="1"/>
  <c r="I712" i="28" s="1"/>
  <c r="K715" i="19"/>
  <c r="F714" i="19"/>
  <c r="J714" i="19" s="1"/>
  <c r="Y712" i="28" l="1"/>
  <c r="AA712" i="28"/>
  <c r="X712" i="28"/>
  <c r="K713" i="28"/>
  <c r="L713" i="28" s="1"/>
  <c r="F712" i="28"/>
  <c r="J712" i="28" s="1"/>
  <c r="AB712" i="28" s="1"/>
  <c r="N715" i="19"/>
  <c r="O715" i="19" s="1"/>
  <c r="P715" i="19" s="1"/>
  <c r="H715" i="19"/>
  <c r="E715" i="19" s="1"/>
  <c r="I715" i="19" s="1"/>
  <c r="H713" i="28" l="1"/>
  <c r="E713" i="28" s="1"/>
  <c r="I713" i="28" s="1"/>
  <c r="O713" i="28"/>
  <c r="P713" i="28" s="1"/>
  <c r="Q713" i="28" s="1"/>
  <c r="K716" i="19"/>
  <c r="F715" i="19"/>
  <c r="J715" i="19" s="1"/>
  <c r="F713" i="28" l="1"/>
  <c r="J713" i="28" s="1"/>
  <c r="AB713" i="28" s="1"/>
  <c r="X713" i="28"/>
  <c r="AA713" i="28"/>
  <c r="K714" i="28"/>
  <c r="L714" i="28" s="1"/>
  <c r="Y713" i="28"/>
  <c r="H716" i="19"/>
  <c r="E716" i="19" s="1"/>
  <c r="I716" i="19" s="1"/>
  <c r="N716" i="19"/>
  <c r="O716" i="19" s="1"/>
  <c r="P716" i="19" s="1"/>
  <c r="O714" i="28" l="1"/>
  <c r="P714" i="28" s="1"/>
  <c r="Q714" i="28" s="1"/>
  <c r="H714" i="28"/>
  <c r="E714" i="28" s="1"/>
  <c r="I714" i="28" s="1"/>
  <c r="F714" i="28" s="1"/>
  <c r="J714" i="28" s="1"/>
  <c r="AB714" i="28" s="1"/>
  <c r="K717" i="19"/>
  <c r="F716" i="19"/>
  <c r="J716" i="19" s="1"/>
  <c r="K715" i="28" l="1"/>
  <c r="L715" i="28" s="1"/>
  <c r="X714" i="28"/>
  <c r="Y714" i="28"/>
  <c r="AA714" i="28"/>
  <c r="H717" i="19"/>
  <c r="E717" i="19" s="1"/>
  <c r="I717" i="19" s="1"/>
  <c r="N717" i="19"/>
  <c r="O717" i="19" s="1"/>
  <c r="P717" i="19" s="1"/>
  <c r="O715" i="28" l="1"/>
  <c r="P715" i="28" s="1"/>
  <c r="Q715" i="28" s="1"/>
  <c r="H715" i="28"/>
  <c r="E715" i="28" s="1"/>
  <c r="I715" i="28" s="1"/>
  <c r="K718" i="19"/>
  <c r="F717" i="19"/>
  <c r="J717" i="19" s="1"/>
  <c r="Y715" i="28" l="1"/>
  <c r="AA715" i="28"/>
  <c r="F715" i="28"/>
  <c r="J715" i="28" s="1"/>
  <c r="AB715" i="28" s="1"/>
  <c r="X715" i="28"/>
  <c r="K716" i="28"/>
  <c r="L716" i="28" s="1"/>
  <c r="N718" i="19"/>
  <c r="O718" i="19" s="1"/>
  <c r="P718" i="19" s="1"/>
  <c r="H718" i="19"/>
  <c r="E718" i="19" s="1"/>
  <c r="I718" i="19" s="1"/>
  <c r="O716" i="28" l="1"/>
  <c r="P716" i="28" s="1"/>
  <c r="Q716" i="28" s="1"/>
  <c r="H716" i="28"/>
  <c r="E716" i="28" s="1"/>
  <c r="I716" i="28" s="1"/>
  <c r="K719" i="19"/>
  <c r="F718" i="19"/>
  <c r="J718" i="19" s="1"/>
  <c r="Y716" i="28" l="1"/>
  <c r="AA716" i="28"/>
  <c r="F716" i="28"/>
  <c r="J716" i="28" s="1"/>
  <c r="AB716" i="28" s="1"/>
  <c r="X716" i="28"/>
  <c r="K717" i="28"/>
  <c r="L717" i="28" s="1"/>
  <c r="H719" i="19"/>
  <c r="E719" i="19" s="1"/>
  <c r="I719" i="19" s="1"/>
  <c r="N719" i="19"/>
  <c r="O719" i="19" s="1"/>
  <c r="P719" i="19" s="1"/>
  <c r="O717" i="28" l="1"/>
  <c r="P717" i="28" s="1"/>
  <c r="Q717" i="28" s="1"/>
  <c r="H717" i="28"/>
  <c r="E717" i="28" s="1"/>
  <c r="I717" i="28" s="1"/>
  <c r="K720" i="19"/>
  <c r="F719" i="19"/>
  <c r="J719" i="19" s="1"/>
  <c r="F717" i="28" l="1"/>
  <c r="J717" i="28" s="1"/>
  <c r="AB717" i="28" s="1"/>
  <c r="Y717" i="28"/>
  <c r="X717" i="28"/>
  <c r="K718" i="28"/>
  <c r="L718" i="28" s="1"/>
  <c r="AA717" i="28"/>
  <c r="N720" i="19"/>
  <c r="O720" i="19" s="1"/>
  <c r="P720" i="19" s="1"/>
  <c r="H720" i="19"/>
  <c r="E720" i="19" s="1"/>
  <c r="I720" i="19" s="1"/>
  <c r="O718" i="28" l="1"/>
  <c r="P718" i="28" s="1"/>
  <c r="Q718" i="28" s="1"/>
  <c r="H718" i="28"/>
  <c r="E718" i="28" s="1"/>
  <c r="I718" i="28" s="1"/>
  <c r="K721" i="19"/>
  <c r="F720" i="19"/>
  <c r="J720" i="19" s="1"/>
  <c r="Y718" i="28" l="1"/>
  <c r="AA718" i="28"/>
  <c r="F718" i="28"/>
  <c r="J718" i="28" s="1"/>
  <c r="AB718" i="28" s="1"/>
  <c r="X718" i="28"/>
  <c r="K719" i="28"/>
  <c r="L719" i="28" s="1"/>
  <c r="H721" i="19"/>
  <c r="E721" i="19" s="1"/>
  <c r="I721" i="19" s="1"/>
  <c r="N721" i="19"/>
  <c r="O721" i="19" s="1"/>
  <c r="P721" i="19" s="1"/>
  <c r="H719" i="28" l="1"/>
  <c r="E719" i="28" s="1"/>
  <c r="I719" i="28" s="1"/>
  <c r="O719" i="28"/>
  <c r="P719" i="28" s="1"/>
  <c r="Q719" i="28" s="1"/>
  <c r="K722" i="19"/>
  <c r="F721" i="19"/>
  <c r="J721" i="19" s="1"/>
  <c r="Y719" i="28" l="1"/>
  <c r="X719" i="28"/>
  <c r="AA719" i="28"/>
  <c r="F719" i="28"/>
  <c r="J719" i="28" s="1"/>
  <c r="AB719" i="28" s="1"/>
  <c r="K720" i="28"/>
  <c r="L720" i="28" s="1"/>
  <c r="H722" i="19"/>
  <c r="E722" i="19" s="1"/>
  <c r="I722" i="19" s="1"/>
  <c r="N722" i="19"/>
  <c r="O722" i="19" s="1"/>
  <c r="P722" i="19" s="1"/>
  <c r="O720" i="28" l="1"/>
  <c r="P720" i="28" s="1"/>
  <c r="Q720" i="28" s="1"/>
  <c r="H720" i="28"/>
  <c r="E720" i="28" s="1"/>
  <c r="I720" i="28" s="1"/>
  <c r="K723" i="19"/>
  <c r="F722" i="19"/>
  <c r="J722" i="19" s="1"/>
  <c r="K721" i="28" l="1"/>
  <c r="L721" i="28" s="1"/>
  <c r="Y720" i="28"/>
  <c r="X720" i="28"/>
  <c r="AA720" i="28"/>
  <c r="F720" i="28"/>
  <c r="J720" i="28" s="1"/>
  <c r="AB720" i="28" s="1"/>
  <c r="H723" i="19"/>
  <c r="E723" i="19" s="1"/>
  <c r="I723" i="19" s="1"/>
  <c r="N723" i="19"/>
  <c r="O723" i="19" s="1"/>
  <c r="P723" i="19" s="1"/>
  <c r="H721" i="28" l="1"/>
  <c r="E721" i="28" s="1"/>
  <c r="I721" i="28" s="1"/>
  <c r="O721" i="28"/>
  <c r="P721" i="28" s="1"/>
  <c r="Q721" i="28" s="1"/>
  <c r="K724" i="19"/>
  <c r="F723" i="19"/>
  <c r="J723" i="19" s="1"/>
  <c r="F721" i="28" l="1"/>
  <c r="J721" i="28" s="1"/>
  <c r="K722" i="28"/>
  <c r="L722" i="28" s="1"/>
  <c r="AA721" i="28"/>
  <c r="Y721" i="28"/>
  <c r="X721" i="28"/>
  <c r="N724" i="19"/>
  <c r="O724" i="19" s="1"/>
  <c r="P724" i="19" s="1"/>
  <c r="H724" i="19"/>
  <c r="E724" i="19" s="1"/>
  <c r="I724" i="19" s="1"/>
  <c r="AB721" i="28" l="1"/>
  <c r="O722" i="28"/>
  <c r="P722" i="28" s="1"/>
  <c r="Q722" i="28" s="1"/>
  <c r="H722" i="28"/>
  <c r="E722" i="28" s="1"/>
  <c r="I722" i="28" s="1"/>
  <c r="K725" i="19"/>
  <c r="F724" i="19"/>
  <c r="J724" i="19" s="1"/>
  <c r="K723" i="28" l="1"/>
  <c r="L723" i="28" s="1"/>
  <c r="Y722" i="28"/>
  <c r="AA722" i="28"/>
  <c r="X722" i="28"/>
  <c r="F722" i="28"/>
  <c r="J722" i="28" s="1"/>
  <c r="AB722" i="28" s="1"/>
  <c r="H725" i="19"/>
  <c r="E725" i="19" s="1"/>
  <c r="I725" i="19" s="1"/>
  <c r="N725" i="19"/>
  <c r="O725" i="19" s="1"/>
  <c r="P725" i="19" s="1"/>
  <c r="H723" i="28" l="1"/>
  <c r="E723" i="28" s="1"/>
  <c r="I723" i="28" s="1"/>
  <c r="O723" i="28"/>
  <c r="P723" i="28" s="1"/>
  <c r="Q723" i="28" s="1"/>
  <c r="K726" i="19"/>
  <c r="F725" i="19"/>
  <c r="J725" i="19" s="1"/>
  <c r="X723" i="28" l="1"/>
  <c r="AA723" i="28"/>
  <c r="Y723" i="28"/>
  <c r="K724" i="28"/>
  <c r="L724" i="28" s="1"/>
  <c r="F723" i="28"/>
  <c r="J723" i="28" s="1"/>
  <c r="AB723" i="28" s="1"/>
  <c r="N726" i="19"/>
  <c r="O726" i="19" s="1"/>
  <c r="P726" i="19" s="1"/>
  <c r="H726" i="19"/>
  <c r="E726" i="19" s="1"/>
  <c r="I726" i="19" s="1"/>
  <c r="H724" i="28" l="1"/>
  <c r="E724" i="28" s="1"/>
  <c r="I724" i="28" s="1"/>
  <c r="O724" i="28"/>
  <c r="P724" i="28" s="1"/>
  <c r="Q724" i="28" s="1"/>
  <c r="K727" i="19"/>
  <c r="F726" i="19"/>
  <c r="J726" i="19" s="1"/>
  <c r="F724" i="28" l="1"/>
  <c r="J724" i="28" s="1"/>
  <c r="AB724" i="28" s="1"/>
  <c r="AA724" i="28"/>
  <c r="X724" i="28"/>
  <c r="Y724" i="28"/>
  <c r="K725" i="28"/>
  <c r="L725" i="28" s="1"/>
  <c r="H727" i="19"/>
  <c r="E727" i="19" s="1"/>
  <c r="I727" i="19" s="1"/>
  <c r="N727" i="19"/>
  <c r="O727" i="19" s="1"/>
  <c r="P727" i="19" s="1"/>
  <c r="O725" i="28" l="1"/>
  <c r="P725" i="28" s="1"/>
  <c r="Q725" i="28" s="1"/>
  <c r="H725" i="28"/>
  <c r="E725" i="28" s="1"/>
  <c r="I725" i="28" s="1"/>
  <c r="K728" i="19"/>
  <c r="F727" i="19"/>
  <c r="J727" i="19" s="1"/>
  <c r="K726" i="28" l="1"/>
  <c r="L726" i="28" s="1"/>
  <c r="X725" i="28"/>
  <c r="AA725" i="28"/>
  <c r="F725" i="28"/>
  <c r="J725" i="28" s="1"/>
  <c r="AB725" i="28" s="1"/>
  <c r="Y725" i="28"/>
  <c r="H728" i="19"/>
  <c r="E728" i="19" s="1"/>
  <c r="I728" i="19" s="1"/>
  <c r="N728" i="19"/>
  <c r="O728" i="19" s="1"/>
  <c r="P728" i="19" s="1"/>
  <c r="O726" i="28" l="1"/>
  <c r="P726" i="28" s="1"/>
  <c r="Q726" i="28" s="1"/>
  <c r="H726" i="28"/>
  <c r="E726" i="28" s="1"/>
  <c r="I726" i="28" s="1"/>
  <c r="K729" i="19"/>
  <c r="F728" i="19"/>
  <c r="J728" i="19" s="1"/>
  <c r="K727" i="28" l="1"/>
  <c r="L727" i="28" s="1"/>
  <c r="Y726" i="28"/>
  <c r="AA726" i="28"/>
  <c r="X726" i="28"/>
  <c r="F726" i="28"/>
  <c r="J726" i="28" s="1"/>
  <c r="AB726" i="28" s="1"/>
  <c r="H729" i="19"/>
  <c r="E729" i="19" s="1"/>
  <c r="I729" i="19" s="1"/>
  <c r="N729" i="19"/>
  <c r="O729" i="19" s="1"/>
  <c r="P729" i="19" s="1"/>
  <c r="H727" i="28" l="1"/>
  <c r="E727" i="28" s="1"/>
  <c r="I727" i="28" s="1"/>
  <c r="O727" i="28"/>
  <c r="P727" i="28" s="1"/>
  <c r="Q727" i="28" s="1"/>
  <c r="K730" i="19"/>
  <c r="F729" i="19"/>
  <c r="J729" i="19" s="1"/>
  <c r="F727" i="28" l="1"/>
  <c r="J727" i="28" s="1"/>
  <c r="AB727" i="28" s="1"/>
  <c r="X727" i="28"/>
  <c r="Y727" i="28"/>
  <c r="K728" i="28"/>
  <c r="L728" i="28" s="1"/>
  <c r="AA727" i="28"/>
  <c r="N730" i="19"/>
  <c r="O730" i="19" s="1"/>
  <c r="P730" i="19" s="1"/>
  <c r="H730" i="19"/>
  <c r="E730" i="19" s="1"/>
  <c r="I730" i="19" s="1"/>
  <c r="O728" i="28" l="1"/>
  <c r="P728" i="28" s="1"/>
  <c r="Q728" i="28" s="1"/>
  <c r="H728" i="28"/>
  <c r="E728" i="28" s="1"/>
  <c r="I728" i="28" s="1"/>
  <c r="K731" i="19"/>
  <c r="F730" i="19"/>
  <c r="J730" i="19" s="1"/>
  <c r="X728" i="28" l="1"/>
  <c r="K729" i="28"/>
  <c r="L729" i="28" s="1"/>
  <c r="F728" i="28"/>
  <c r="J728" i="28" s="1"/>
  <c r="AB728" i="28" s="1"/>
  <c r="AA728" i="28"/>
  <c r="Y728" i="28"/>
  <c r="H731" i="19"/>
  <c r="E731" i="19" s="1"/>
  <c r="I731" i="19" s="1"/>
  <c r="N731" i="19"/>
  <c r="O731" i="19" s="1"/>
  <c r="P731" i="19" s="1"/>
  <c r="H729" i="28" l="1"/>
  <c r="E729" i="28" s="1"/>
  <c r="I729" i="28" s="1"/>
  <c r="O729" i="28"/>
  <c r="P729" i="28" s="1"/>
  <c r="Q729" i="28" s="1"/>
  <c r="K732" i="19"/>
  <c r="F731" i="19"/>
  <c r="J731" i="19" s="1"/>
  <c r="X729" i="28" l="1"/>
  <c r="Y729" i="28"/>
  <c r="F729" i="28"/>
  <c r="J729" i="28" s="1"/>
  <c r="AB729" i="28" s="1"/>
  <c r="K730" i="28"/>
  <c r="L730" i="28" s="1"/>
  <c r="AA729" i="28"/>
  <c r="H732" i="19"/>
  <c r="E732" i="19" s="1"/>
  <c r="I732" i="19" s="1"/>
  <c r="N732" i="19"/>
  <c r="O732" i="19" s="1"/>
  <c r="P732" i="19" s="1"/>
  <c r="O730" i="28" l="1"/>
  <c r="P730" i="28" s="1"/>
  <c r="Q730" i="28" s="1"/>
  <c r="H730" i="28"/>
  <c r="E730" i="28" s="1"/>
  <c r="I730" i="28" s="1"/>
  <c r="K733" i="19"/>
  <c r="F732" i="19"/>
  <c r="J732" i="19" s="1"/>
  <c r="F730" i="28" l="1"/>
  <c r="J730" i="28" s="1"/>
  <c r="AB730" i="28" s="1"/>
  <c r="AA730" i="28"/>
  <c r="Y730" i="28"/>
  <c r="X730" i="28"/>
  <c r="K731" i="28"/>
  <c r="L731" i="28" s="1"/>
  <c r="H733" i="19"/>
  <c r="E733" i="19" s="1"/>
  <c r="I733" i="19" s="1"/>
  <c r="N733" i="19"/>
  <c r="O733" i="19" s="1"/>
  <c r="P733" i="19" s="1"/>
  <c r="O731" i="28" l="1"/>
  <c r="P731" i="28" s="1"/>
  <c r="Q731" i="28" s="1"/>
  <c r="H731" i="28"/>
  <c r="E731" i="28" s="1"/>
  <c r="I731" i="28" s="1"/>
  <c r="K734" i="19"/>
  <c r="F733" i="19"/>
  <c r="J733" i="19" s="1"/>
  <c r="X731" i="28" l="1"/>
  <c r="Y731" i="28"/>
  <c r="AA731" i="28"/>
  <c r="F731" i="28"/>
  <c r="J731" i="28" s="1"/>
  <c r="AB731" i="28" s="1"/>
  <c r="K732" i="28"/>
  <c r="L732" i="28" s="1"/>
  <c r="N734" i="19"/>
  <c r="O734" i="19" s="1"/>
  <c r="P734" i="19" s="1"/>
  <c r="H734" i="19"/>
  <c r="E734" i="19" s="1"/>
  <c r="I734" i="19" s="1"/>
  <c r="O732" i="28" l="1"/>
  <c r="P732" i="28" s="1"/>
  <c r="Q732" i="28" s="1"/>
  <c r="H732" i="28"/>
  <c r="E732" i="28" s="1"/>
  <c r="I732" i="28" s="1"/>
  <c r="K735" i="19"/>
  <c r="F734" i="19"/>
  <c r="J734" i="19" s="1"/>
  <c r="Y732" i="28" l="1"/>
  <c r="AA732" i="28"/>
  <c r="F732" i="28"/>
  <c r="J732" i="28" s="1"/>
  <c r="AB732" i="28" s="1"/>
  <c r="X732" i="28"/>
  <c r="K733" i="28"/>
  <c r="L733" i="28" s="1"/>
  <c r="N735" i="19"/>
  <c r="O735" i="19" s="1"/>
  <c r="P735" i="19" s="1"/>
  <c r="H735" i="19"/>
  <c r="E735" i="19" s="1"/>
  <c r="I735" i="19" s="1"/>
  <c r="O733" i="28" l="1"/>
  <c r="P733" i="28" s="1"/>
  <c r="Q733" i="28" s="1"/>
  <c r="H733" i="28"/>
  <c r="E733" i="28" s="1"/>
  <c r="I733" i="28" s="1"/>
  <c r="K736" i="19"/>
  <c r="F735" i="19"/>
  <c r="J735" i="19" s="1"/>
  <c r="X733" i="28" l="1"/>
  <c r="Y733" i="28"/>
  <c r="F733" i="28"/>
  <c r="J733" i="28" s="1"/>
  <c r="AB733" i="28" s="1"/>
  <c r="AA733" i="28"/>
  <c r="K734" i="28"/>
  <c r="L734" i="28" s="1"/>
  <c r="N736" i="19"/>
  <c r="O736" i="19" s="1"/>
  <c r="P736" i="19" s="1"/>
  <c r="H736" i="19"/>
  <c r="E736" i="19" s="1"/>
  <c r="I736" i="19" s="1"/>
  <c r="O734" i="28" l="1"/>
  <c r="P734" i="28" s="1"/>
  <c r="Q734" i="28" s="1"/>
  <c r="H734" i="28"/>
  <c r="E734" i="28" s="1"/>
  <c r="I734" i="28" s="1"/>
  <c r="K737" i="19"/>
  <c r="F736" i="19"/>
  <c r="J736" i="19" s="1"/>
  <c r="F734" i="28" l="1"/>
  <c r="J734" i="28" s="1"/>
  <c r="AB734" i="28" s="1"/>
  <c r="AA734" i="28"/>
  <c r="Y734" i="28"/>
  <c r="K735" i="28"/>
  <c r="L735" i="28" s="1"/>
  <c r="X734" i="28"/>
  <c r="H737" i="19"/>
  <c r="E737" i="19" s="1"/>
  <c r="I737" i="19" s="1"/>
  <c r="N737" i="19"/>
  <c r="O737" i="19" s="1"/>
  <c r="P737" i="19" s="1"/>
  <c r="H735" i="28" l="1"/>
  <c r="E735" i="28" s="1"/>
  <c r="I735" i="28" s="1"/>
  <c r="O735" i="28"/>
  <c r="P735" i="28" s="1"/>
  <c r="Q735" i="28" s="1"/>
  <c r="K738" i="19"/>
  <c r="F737" i="19"/>
  <c r="J737" i="19" s="1"/>
  <c r="K736" i="28" l="1"/>
  <c r="L736" i="28" s="1"/>
  <c r="AA735" i="28"/>
  <c r="F735" i="28"/>
  <c r="J735" i="28" s="1"/>
  <c r="AB735" i="28" s="1"/>
  <c r="X735" i="28"/>
  <c r="Y735" i="28"/>
  <c r="H738" i="19"/>
  <c r="E738" i="19" s="1"/>
  <c r="I738" i="19" s="1"/>
  <c r="N738" i="19"/>
  <c r="O738" i="19" s="1"/>
  <c r="P738" i="19" s="1"/>
  <c r="H736" i="28" l="1"/>
  <c r="E736" i="28" s="1"/>
  <c r="I736" i="28" s="1"/>
  <c r="O736" i="28"/>
  <c r="P736" i="28" s="1"/>
  <c r="Q736" i="28" s="1"/>
  <c r="K739" i="19"/>
  <c r="F738" i="19"/>
  <c r="J738" i="19" s="1"/>
  <c r="Y736" i="28" l="1"/>
  <c r="K737" i="28"/>
  <c r="L737" i="28" s="1"/>
  <c r="AA736" i="28"/>
  <c r="F736" i="28"/>
  <c r="J736" i="28" s="1"/>
  <c r="AB736" i="28" s="1"/>
  <c r="X736" i="28"/>
  <c r="N739" i="19"/>
  <c r="O739" i="19" s="1"/>
  <c r="P739" i="19" s="1"/>
  <c r="H739" i="19"/>
  <c r="E739" i="19" s="1"/>
  <c r="I739" i="19" s="1"/>
  <c r="O737" i="28" l="1"/>
  <c r="P737" i="28" s="1"/>
  <c r="Q737" i="28" s="1"/>
  <c r="H737" i="28"/>
  <c r="E737" i="28" s="1"/>
  <c r="I737" i="28" s="1"/>
  <c r="K740" i="19"/>
  <c r="F739" i="19"/>
  <c r="J739" i="19" s="1"/>
  <c r="F737" i="28" l="1"/>
  <c r="J737" i="28" s="1"/>
  <c r="AB737" i="28" s="1"/>
  <c r="K738" i="28"/>
  <c r="L738" i="28" s="1"/>
  <c r="Y737" i="28"/>
  <c r="X737" i="28"/>
  <c r="AA737" i="28"/>
  <c r="H740" i="19"/>
  <c r="E740" i="19" s="1"/>
  <c r="I740" i="19" s="1"/>
  <c r="N740" i="19"/>
  <c r="O740" i="19" s="1"/>
  <c r="P740" i="19" s="1"/>
  <c r="O738" i="28" l="1"/>
  <c r="P738" i="28" s="1"/>
  <c r="Q738" i="28" s="1"/>
  <c r="H738" i="28"/>
  <c r="E738" i="28" s="1"/>
  <c r="I738" i="28" s="1"/>
  <c r="K741" i="19"/>
  <c r="F740" i="19"/>
  <c r="J740" i="19" s="1"/>
  <c r="K739" i="28" l="1"/>
  <c r="L739" i="28" s="1"/>
  <c r="AA738" i="28"/>
  <c r="F738" i="28"/>
  <c r="J738" i="28" s="1"/>
  <c r="AB738" i="28" s="1"/>
  <c r="X738" i="28"/>
  <c r="Y738" i="28"/>
  <c r="H741" i="19"/>
  <c r="E741" i="19" s="1"/>
  <c r="I741" i="19" s="1"/>
  <c r="N741" i="19"/>
  <c r="O741" i="19" s="1"/>
  <c r="P741" i="19" s="1"/>
  <c r="O739" i="28" l="1"/>
  <c r="P739" i="28" s="1"/>
  <c r="Q739" i="28" s="1"/>
  <c r="H739" i="28"/>
  <c r="E739" i="28" s="1"/>
  <c r="I739" i="28" s="1"/>
  <c r="K742" i="19"/>
  <c r="F741" i="19"/>
  <c r="J741" i="19" s="1"/>
  <c r="X739" i="28" l="1"/>
  <c r="Y739" i="28"/>
  <c r="AA739" i="28"/>
  <c r="F739" i="28"/>
  <c r="J739" i="28" s="1"/>
  <c r="AB739" i="28" s="1"/>
  <c r="K740" i="28"/>
  <c r="L740" i="28" s="1"/>
  <c r="H742" i="19"/>
  <c r="E742" i="19" s="1"/>
  <c r="I742" i="19" s="1"/>
  <c r="N742" i="19"/>
  <c r="O742" i="19" s="1"/>
  <c r="P742" i="19" s="1"/>
  <c r="H740" i="28" l="1"/>
  <c r="E740" i="28" s="1"/>
  <c r="I740" i="28" s="1"/>
  <c r="O740" i="28"/>
  <c r="P740" i="28" s="1"/>
  <c r="Q740" i="28" s="1"/>
  <c r="K743" i="19"/>
  <c r="F742" i="19"/>
  <c r="J742" i="19" s="1"/>
  <c r="F740" i="28" l="1"/>
  <c r="J740" i="28" s="1"/>
  <c r="AB740" i="28" s="1"/>
  <c r="K741" i="28"/>
  <c r="L741" i="28" s="1"/>
  <c r="Y740" i="28"/>
  <c r="X740" i="28"/>
  <c r="AA740" i="28"/>
  <c r="H743" i="19"/>
  <c r="E743" i="19" s="1"/>
  <c r="I743" i="19" s="1"/>
  <c r="N743" i="19"/>
  <c r="O743" i="19" s="1"/>
  <c r="P743" i="19" s="1"/>
  <c r="O741" i="28" l="1"/>
  <c r="P741" i="28" s="1"/>
  <c r="Q741" i="28" s="1"/>
  <c r="H741" i="28"/>
  <c r="E741" i="28" s="1"/>
  <c r="I741" i="28" s="1"/>
  <c r="K744" i="19"/>
  <c r="F743" i="19"/>
  <c r="J743" i="19" s="1"/>
  <c r="AA741" i="28" l="1"/>
  <c r="X741" i="28"/>
  <c r="K742" i="28"/>
  <c r="L742" i="28" s="1"/>
  <c r="F741" i="28"/>
  <c r="J741" i="28" s="1"/>
  <c r="AB741" i="28" s="1"/>
  <c r="Y741" i="28"/>
  <c r="N744" i="19"/>
  <c r="O744" i="19" s="1"/>
  <c r="P744" i="19" s="1"/>
  <c r="H744" i="19"/>
  <c r="E744" i="19" s="1"/>
  <c r="I744" i="19" s="1"/>
  <c r="O742" i="28" l="1"/>
  <c r="P742" i="28" s="1"/>
  <c r="Q742" i="28" s="1"/>
  <c r="H742" i="28"/>
  <c r="E742" i="28" s="1"/>
  <c r="I742" i="28" s="1"/>
  <c r="K745" i="19"/>
  <c r="F744" i="19"/>
  <c r="J744" i="19" s="1"/>
  <c r="K743" i="28" l="1"/>
  <c r="L743" i="28" s="1"/>
  <c r="Y742" i="28"/>
  <c r="AA742" i="28"/>
  <c r="X742" i="28"/>
  <c r="F742" i="28"/>
  <c r="J742" i="28" s="1"/>
  <c r="AB742" i="28" s="1"/>
  <c r="N745" i="19"/>
  <c r="O745" i="19" s="1"/>
  <c r="P745" i="19" s="1"/>
  <c r="H745" i="19"/>
  <c r="E745" i="19" s="1"/>
  <c r="I745" i="19" s="1"/>
  <c r="O743" i="28" l="1"/>
  <c r="P743" i="28" s="1"/>
  <c r="Q743" i="28" s="1"/>
  <c r="H743" i="28"/>
  <c r="E743" i="28" s="1"/>
  <c r="I743" i="28" s="1"/>
  <c r="K746" i="19"/>
  <c r="F745" i="19"/>
  <c r="J745" i="19" s="1"/>
  <c r="F743" i="28" l="1"/>
  <c r="J743" i="28" s="1"/>
  <c r="AB743" i="28" s="1"/>
  <c r="AA743" i="28"/>
  <c r="K744" i="28"/>
  <c r="L744" i="28" s="1"/>
  <c r="X743" i="28"/>
  <c r="Y743" i="28"/>
  <c r="H746" i="19"/>
  <c r="E746" i="19" s="1"/>
  <c r="I746" i="19" s="1"/>
  <c r="N746" i="19"/>
  <c r="O746" i="19" s="1"/>
  <c r="P746" i="19" s="1"/>
  <c r="O744" i="28" l="1"/>
  <c r="P744" i="28" s="1"/>
  <c r="Q744" i="28" s="1"/>
  <c r="H744" i="28"/>
  <c r="E744" i="28" s="1"/>
  <c r="I744" i="28" s="1"/>
  <c r="K747" i="19"/>
  <c r="F746" i="19"/>
  <c r="J746" i="19" s="1"/>
  <c r="K745" i="28" l="1"/>
  <c r="L745" i="28" s="1"/>
  <c r="Y744" i="28"/>
  <c r="F744" i="28"/>
  <c r="J744" i="28" s="1"/>
  <c r="AB744" i="28" s="1"/>
  <c r="AA744" i="28"/>
  <c r="X744" i="28"/>
  <c r="H747" i="19"/>
  <c r="E747" i="19" s="1"/>
  <c r="I747" i="19" s="1"/>
  <c r="N747" i="19"/>
  <c r="O747" i="19" s="1"/>
  <c r="P747" i="19" s="1"/>
  <c r="O745" i="28" l="1"/>
  <c r="P745" i="28" s="1"/>
  <c r="Q745" i="28" s="1"/>
  <c r="H745" i="28"/>
  <c r="E745" i="28" s="1"/>
  <c r="I745" i="28" s="1"/>
  <c r="K748" i="19"/>
  <c r="F747" i="19"/>
  <c r="J747" i="19" s="1"/>
  <c r="Y745" i="28" l="1"/>
  <c r="X745" i="28"/>
  <c r="K746" i="28"/>
  <c r="L746" i="28" s="1"/>
  <c r="F745" i="28"/>
  <c r="J745" i="28" s="1"/>
  <c r="AB745" i="28" s="1"/>
  <c r="AA745" i="28"/>
  <c r="N748" i="19"/>
  <c r="O748" i="19" s="1"/>
  <c r="P748" i="19" s="1"/>
  <c r="H748" i="19"/>
  <c r="E748" i="19" s="1"/>
  <c r="I748" i="19" s="1"/>
  <c r="H746" i="28" l="1"/>
  <c r="E746" i="28" s="1"/>
  <c r="I746" i="28" s="1"/>
  <c r="O746" i="28"/>
  <c r="P746" i="28" s="1"/>
  <c r="Q746" i="28" s="1"/>
  <c r="K749" i="19"/>
  <c r="F748" i="19"/>
  <c r="J748" i="19" s="1"/>
  <c r="F746" i="28" l="1"/>
  <c r="J746" i="28" s="1"/>
  <c r="AB746" i="28" s="1"/>
  <c r="X746" i="28"/>
  <c r="K747" i="28"/>
  <c r="L747" i="28" s="1"/>
  <c r="AA746" i="28"/>
  <c r="Y746" i="28"/>
  <c r="N749" i="19"/>
  <c r="O749" i="19" s="1"/>
  <c r="P749" i="19" s="1"/>
  <c r="H749" i="19"/>
  <c r="E749" i="19" s="1"/>
  <c r="I749" i="19" s="1"/>
  <c r="O747" i="28" l="1"/>
  <c r="P747" i="28" s="1"/>
  <c r="Q747" i="28" s="1"/>
  <c r="H747" i="28"/>
  <c r="E747" i="28" s="1"/>
  <c r="I747" i="28" s="1"/>
  <c r="K750" i="19"/>
  <c r="F749" i="19"/>
  <c r="J749" i="19" s="1"/>
  <c r="K748" i="28" l="1"/>
  <c r="L748" i="28" s="1"/>
  <c r="Y747" i="28"/>
  <c r="X747" i="28"/>
  <c r="F747" i="28"/>
  <c r="J747" i="28" s="1"/>
  <c r="AB747" i="28" s="1"/>
  <c r="AA747" i="28"/>
  <c r="H750" i="19"/>
  <c r="E750" i="19" s="1"/>
  <c r="I750" i="19" s="1"/>
  <c r="N750" i="19"/>
  <c r="O750" i="19" s="1"/>
  <c r="P750" i="19" s="1"/>
  <c r="H748" i="28" l="1"/>
  <c r="E748" i="28" s="1"/>
  <c r="I748" i="28" s="1"/>
  <c r="O748" i="28"/>
  <c r="P748" i="28" s="1"/>
  <c r="Q748" i="28" s="1"/>
  <c r="K751" i="19"/>
  <c r="F750" i="19"/>
  <c r="J750" i="19" s="1"/>
  <c r="K749" i="28" l="1"/>
  <c r="L749" i="28" s="1"/>
  <c r="F748" i="28"/>
  <c r="J748" i="28" s="1"/>
  <c r="AB748" i="28" s="1"/>
  <c r="Y748" i="28"/>
  <c r="AA748" i="28"/>
  <c r="X748" i="28"/>
  <c r="H751" i="19"/>
  <c r="E751" i="19" s="1"/>
  <c r="I751" i="19" s="1"/>
  <c r="N751" i="19"/>
  <c r="O751" i="19" s="1"/>
  <c r="P751" i="19" s="1"/>
  <c r="O749" i="28" l="1"/>
  <c r="P749" i="28" s="1"/>
  <c r="Q749" i="28" s="1"/>
  <c r="H749" i="28"/>
  <c r="E749" i="28" s="1"/>
  <c r="I749" i="28" s="1"/>
  <c r="K752" i="19"/>
  <c r="F751" i="19"/>
  <c r="J751" i="19" s="1"/>
  <c r="Y749" i="28" l="1"/>
  <c r="X749" i="28"/>
  <c r="AA749" i="28"/>
  <c r="K750" i="28"/>
  <c r="L750" i="28" s="1"/>
  <c r="F749" i="28"/>
  <c r="J749" i="28" s="1"/>
  <c r="AB749" i="28" s="1"/>
  <c r="N752" i="19"/>
  <c r="O752" i="19" s="1"/>
  <c r="P752" i="19" s="1"/>
  <c r="H752" i="19"/>
  <c r="E752" i="19" s="1"/>
  <c r="I752" i="19" s="1"/>
  <c r="O750" i="28" l="1"/>
  <c r="P750" i="28" s="1"/>
  <c r="Q750" i="28" s="1"/>
  <c r="H750" i="28"/>
  <c r="E750" i="28" s="1"/>
  <c r="I750" i="28" s="1"/>
  <c r="F750" i="28" s="1"/>
  <c r="J750" i="28" s="1"/>
  <c r="AB750" i="28" s="1"/>
  <c r="K753" i="19"/>
  <c r="F752" i="19"/>
  <c r="J752" i="19" s="1"/>
  <c r="Y750" i="28" l="1"/>
  <c r="X750" i="28"/>
  <c r="K751" i="28"/>
  <c r="L751" i="28" s="1"/>
  <c r="AA750" i="28"/>
  <c r="H753" i="19"/>
  <c r="E753" i="19" s="1"/>
  <c r="I753" i="19" s="1"/>
  <c r="N753" i="19"/>
  <c r="O753" i="19" s="1"/>
  <c r="P753" i="19" s="1"/>
  <c r="H751" i="28" l="1"/>
  <c r="E751" i="28" s="1"/>
  <c r="I751" i="28" s="1"/>
  <c r="O751" i="28"/>
  <c r="P751" i="28" s="1"/>
  <c r="Q751" i="28" s="1"/>
  <c r="K754" i="19"/>
  <c r="F753" i="19"/>
  <c r="J753" i="19" s="1"/>
  <c r="AA751" i="28" l="1"/>
  <c r="F751" i="28"/>
  <c r="J751" i="28" s="1"/>
  <c r="AB751" i="28" s="1"/>
  <c r="Y751" i="28"/>
  <c r="X751" i="28"/>
  <c r="K752" i="28"/>
  <c r="L752" i="28" s="1"/>
  <c r="H754" i="19"/>
  <c r="E754" i="19" s="1"/>
  <c r="I754" i="19" s="1"/>
  <c r="N754" i="19"/>
  <c r="O754" i="19" s="1"/>
  <c r="P754" i="19" s="1"/>
  <c r="O752" i="28" l="1"/>
  <c r="P752" i="28" s="1"/>
  <c r="Q752" i="28" s="1"/>
  <c r="H752" i="28"/>
  <c r="E752" i="28" s="1"/>
  <c r="I752" i="28" s="1"/>
  <c r="K755" i="19"/>
  <c r="F754" i="19"/>
  <c r="J754" i="19" s="1"/>
  <c r="F752" i="28" l="1"/>
  <c r="J752" i="28" s="1"/>
  <c r="AB752" i="28" s="1"/>
  <c r="X752" i="28"/>
  <c r="AA752" i="28"/>
  <c r="K753" i="28"/>
  <c r="L753" i="28" s="1"/>
  <c r="Y752" i="28"/>
  <c r="H755" i="19"/>
  <c r="E755" i="19" s="1"/>
  <c r="I755" i="19" s="1"/>
  <c r="N755" i="19"/>
  <c r="O755" i="19" s="1"/>
  <c r="P755" i="19" s="1"/>
  <c r="O753" i="28" l="1"/>
  <c r="P753" i="28" s="1"/>
  <c r="Q753" i="28" s="1"/>
  <c r="H753" i="28"/>
  <c r="E753" i="28" s="1"/>
  <c r="I753" i="28" s="1"/>
  <c r="K756" i="19"/>
  <c r="F755" i="19"/>
  <c r="J755" i="19" s="1"/>
  <c r="K754" i="28" l="1"/>
  <c r="L754" i="28" s="1"/>
  <c r="X753" i="28"/>
  <c r="F753" i="28"/>
  <c r="J753" i="28" s="1"/>
  <c r="AB753" i="28" s="1"/>
  <c r="AA753" i="28"/>
  <c r="Y753" i="28"/>
  <c r="H756" i="19"/>
  <c r="E756" i="19" s="1"/>
  <c r="I756" i="19" s="1"/>
  <c r="N756" i="19"/>
  <c r="O756" i="19" s="1"/>
  <c r="P756" i="19" s="1"/>
  <c r="O754" i="28" l="1"/>
  <c r="P754" i="28" s="1"/>
  <c r="Q754" i="28" s="1"/>
  <c r="H754" i="28"/>
  <c r="E754" i="28" s="1"/>
  <c r="I754" i="28" s="1"/>
  <c r="K757" i="19"/>
  <c r="F756" i="19"/>
  <c r="J756" i="19" s="1"/>
  <c r="Y754" i="28" l="1"/>
  <c r="K755" i="28"/>
  <c r="L755" i="28" s="1"/>
  <c r="AA754" i="28"/>
  <c r="X754" i="28"/>
  <c r="F754" i="28"/>
  <c r="J754" i="28" s="1"/>
  <c r="AB754" i="28" s="1"/>
  <c r="H757" i="19"/>
  <c r="E757" i="19" s="1"/>
  <c r="I757" i="19" s="1"/>
  <c r="N757" i="19"/>
  <c r="O757" i="19" s="1"/>
  <c r="P757" i="19" s="1"/>
  <c r="H755" i="28" l="1"/>
  <c r="E755" i="28" s="1"/>
  <c r="I755" i="28" s="1"/>
  <c r="O755" i="28"/>
  <c r="P755" i="28" s="1"/>
  <c r="Q755" i="28" s="1"/>
  <c r="K758" i="19"/>
  <c r="F757" i="19"/>
  <c r="J757" i="19" s="1"/>
  <c r="K756" i="28" l="1"/>
  <c r="L756" i="28" s="1"/>
  <c r="AA755" i="28"/>
  <c r="X755" i="28"/>
  <c r="Y755" i="28"/>
  <c r="F755" i="28"/>
  <c r="J755" i="28" s="1"/>
  <c r="AB755" i="28" s="1"/>
  <c r="H758" i="19"/>
  <c r="E758" i="19" s="1"/>
  <c r="I758" i="19" s="1"/>
  <c r="N758" i="19"/>
  <c r="O758" i="19" s="1"/>
  <c r="P758" i="19" s="1"/>
  <c r="O756" i="28" l="1"/>
  <c r="P756" i="28" s="1"/>
  <c r="Q756" i="28" s="1"/>
  <c r="H756" i="28"/>
  <c r="E756" i="28" s="1"/>
  <c r="I756" i="28" s="1"/>
  <c r="K759" i="19"/>
  <c r="F758" i="19"/>
  <c r="J758" i="19" s="1"/>
  <c r="X756" i="28" l="1"/>
  <c r="Y756" i="28"/>
  <c r="K757" i="28"/>
  <c r="L757" i="28" s="1"/>
  <c r="AA756" i="28"/>
  <c r="F756" i="28"/>
  <c r="J756" i="28" s="1"/>
  <c r="AB756" i="28" s="1"/>
  <c r="N759" i="19"/>
  <c r="O759" i="19" s="1"/>
  <c r="P759" i="19" s="1"/>
  <c r="H759" i="19"/>
  <c r="E759" i="19" s="1"/>
  <c r="I759" i="19" s="1"/>
  <c r="H757" i="28" l="1"/>
  <c r="E757" i="28" s="1"/>
  <c r="I757" i="28" s="1"/>
  <c r="F757" i="28" s="1"/>
  <c r="J757" i="28" s="1"/>
  <c r="AB757" i="28" s="1"/>
  <c r="O757" i="28"/>
  <c r="P757" i="28" s="1"/>
  <c r="Q757" i="28" s="1"/>
  <c r="K760" i="19"/>
  <c r="F759" i="19"/>
  <c r="J759" i="19" s="1"/>
  <c r="K758" i="28" l="1"/>
  <c r="L758" i="28" s="1"/>
  <c r="X757" i="28"/>
  <c r="AA757" i="28"/>
  <c r="Y757" i="28"/>
  <c r="H760" i="19"/>
  <c r="E760" i="19" s="1"/>
  <c r="I760" i="19" s="1"/>
  <c r="N760" i="19"/>
  <c r="O760" i="19" s="1"/>
  <c r="P760" i="19" s="1"/>
  <c r="H758" i="28" l="1"/>
  <c r="E758" i="28" s="1"/>
  <c r="I758" i="28" s="1"/>
  <c r="O758" i="28"/>
  <c r="P758" i="28" s="1"/>
  <c r="Q758" i="28" s="1"/>
  <c r="K761" i="19"/>
  <c r="F760" i="19"/>
  <c r="J760" i="19" s="1"/>
  <c r="K759" i="28" l="1"/>
  <c r="L759" i="28" s="1"/>
  <c r="AA758" i="28"/>
  <c r="F758" i="28"/>
  <c r="J758" i="28" s="1"/>
  <c r="AB758" i="28" s="1"/>
  <c r="X758" i="28"/>
  <c r="Y758" i="28"/>
  <c r="N761" i="19"/>
  <c r="O761" i="19" s="1"/>
  <c r="P761" i="19" s="1"/>
  <c r="H761" i="19"/>
  <c r="E761" i="19" s="1"/>
  <c r="I761" i="19" s="1"/>
  <c r="O759" i="28" l="1"/>
  <c r="P759" i="28" s="1"/>
  <c r="Q759" i="28" s="1"/>
  <c r="H759" i="28"/>
  <c r="E759" i="28" s="1"/>
  <c r="I759" i="28" s="1"/>
  <c r="K762" i="19"/>
  <c r="F761" i="19"/>
  <c r="J761" i="19" s="1"/>
  <c r="K760" i="28" l="1"/>
  <c r="L760" i="28" s="1"/>
  <c r="X759" i="28"/>
  <c r="AA759" i="28"/>
  <c r="Y759" i="28"/>
  <c r="F759" i="28"/>
  <c r="J759" i="28" s="1"/>
  <c r="AB759" i="28" s="1"/>
  <c r="H762" i="19"/>
  <c r="E762" i="19" s="1"/>
  <c r="I762" i="19" s="1"/>
  <c r="N762" i="19"/>
  <c r="O762" i="19" s="1"/>
  <c r="P762" i="19" s="1"/>
  <c r="O760" i="28" l="1"/>
  <c r="P760" i="28" s="1"/>
  <c r="Q760" i="28" s="1"/>
  <c r="H760" i="28"/>
  <c r="E760" i="28" s="1"/>
  <c r="I760" i="28" s="1"/>
  <c r="K763" i="19"/>
  <c r="F762" i="19"/>
  <c r="J762" i="19" s="1"/>
  <c r="Y760" i="28" l="1"/>
  <c r="K761" i="28"/>
  <c r="L761" i="28" s="1"/>
  <c r="AA760" i="28"/>
  <c r="X760" i="28"/>
  <c r="F760" i="28"/>
  <c r="J760" i="28" s="1"/>
  <c r="AB760" i="28" s="1"/>
  <c r="H763" i="19"/>
  <c r="E763" i="19" s="1"/>
  <c r="I763" i="19" s="1"/>
  <c r="N763" i="19"/>
  <c r="O763" i="19" s="1"/>
  <c r="P763" i="19" s="1"/>
  <c r="O761" i="28" l="1"/>
  <c r="P761" i="28" s="1"/>
  <c r="Q761" i="28" s="1"/>
  <c r="H761" i="28"/>
  <c r="E761" i="28" s="1"/>
  <c r="I761" i="28" s="1"/>
  <c r="K764" i="19"/>
  <c r="F763" i="19"/>
  <c r="J763" i="19" s="1"/>
  <c r="X761" i="28" l="1"/>
  <c r="K762" i="28"/>
  <c r="L762" i="28" s="1"/>
  <c r="Y761" i="28"/>
  <c r="AA761" i="28"/>
  <c r="F761" i="28"/>
  <c r="J761" i="28" s="1"/>
  <c r="AB761" i="28" s="1"/>
  <c r="N764" i="19"/>
  <c r="O764" i="19" s="1"/>
  <c r="P764" i="19" s="1"/>
  <c r="H764" i="19"/>
  <c r="E764" i="19" s="1"/>
  <c r="I764" i="19" s="1"/>
  <c r="O762" i="28" l="1"/>
  <c r="P762" i="28" s="1"/>
  <c r="Q762" i="28" s="1"/>
  <c r="H762" i="28"/>
  <c r="E762" i="28" s="1"/>
  <c r="I762" i="28" s="1"/>
  <c r="K765" i="19"/>
  <c r="F764" i="19"/>
  <c r="J764" i="19" s="1"/>
  <c r="F762" i="28" l="1"/>
  <c r="J762" i="28" s="1"/>
  <c r="AB762" i="28" s="1"/>
  <c r="Y762" i="28"/>
  <c r="AA762" i="28"/>
  <c r="X762" i="28"/>
  <c r="K763" i="28"/>
  <c r="L763" i="28" s="1"/>
  <c r="N765" i="19"/>
  <c r="O765" i="19" s="1"/>
  <c r="P765" i="19" s="1"/>
  <c r="H765" i="19"/>
  <c r="E765" i="19" s="1"/>
  <c r="I765" i="19" s="1"/>
  <c r="O763" i="28" l="1"/>
  <c r="P763" i="28" s="1"/>
  <c r="Q763" i="28" s="1"/>
  <c r="H763" i="28"/>
  <c r="E763" i="28" s="1"/>
  <c r="I763" i="28" s="1"/>
  <c r="K766" i="19"/>
  <c r="F765" i="19"/>
  <c r="J765" i="19" s="1"/>
  <c r="Y763" i="28" l="1"/>
  <c r="X763" i="28"/>
  <c r="AA763" i="28"/>
  <c r="K764" i="28"/>
  <c r="L764" i="28" s="1"/>
  <c r="F763" i="28"/>
  <c r="J763" i="28" s="1"/>
  <c r="AB763" i="28" s="1"/>
  <c r="N766" i="19"/>
  <c r="O766" i="19" s="1"/>
  <c r="P766" i="19" s="1"/>
  <c r="H766" i="19"/>
  <c r="E766" i="19" s="1"/>
  <c r="I766" i="19" s="1"/>
  <c r="O764" i="28" l="1"/>
  <c r="P764" i="28" s="1"/>
  <c r="Q764" i="28" s="1"/>
  <c r="H764" i="28"/>
  <c r="E764" i="28" s="1"/>
  <c r="I764" i="28" s="1"/>
  <c r="F764" i="28" s="1"/>
  <c r="J764" i="28" s="1"/>
  <c r="AB764" i="28" s="1"/>
  <c r="K767" i="19"/>
  <c r="F766" i="19"/>
  <c r="J766" i="19" s="1"/>
  <c r="Y764" i="28" l="1"/>
  <c r="X764" i="28"/>
  <c r="K765" i="28"/>
  <c r="L765" i="28" s="1"/>
  <c r="AA764" i="28"/>
  <c r="N767" i="19"/>
  <c r="O767" i="19" s="1"/>
  <c r="P767" i="19" s="1"/>
  <c r="H767" i="19"/>
  <c r="E767" i="19" s="1"/>
  <c r="I767" i="19" s="1"/>
  <c r="H765" i="28" l="1"/>
  <c r="E765" i="28" s="1"/>
  <c r="I765" i="28" s="1"/>
  <c r="O765" i="28"/>
  <c r="P765" i="28" s="1"/>
  <c r="Q765" i="28" s="1"/>
  <c r="K768" i="19"/>
  <c r="F767" i="19"/>
  <c r="J767" i="19" s="1"/>
  <c r="F765" i="28" l="1"/>
  <c r="J765" i="28" s="1"/>
  <c r="AB765" i="28" s="1"/>
  <c r="X765" i="28"/>
  <c r="Y765" i="28"/>
  <c r="AA765" i="28"/>
  <c r="K766" i="28"/>
  <c r="L766" i="28" s="1"/>
  <c r="H768" i="19"/>
  <c r="E768" i="19" s="1"/>
  <c r="I768" i="19" s="1"/>
  <c r="N768" i="19"/>
  <c r="O768" i="19" s="1"/>
  <c r="P768" i="19" s="1"/>
  <c r="O766" i="28" l="1"/>
  <c r="P766" i="28" s="1"/>
  <c r="Q766" i="28" s="1"/>
  <c r="H766" i="28"/>
  <c r="E766" i="28" s="1"/>
  <c r="I766" i="28" s="1"/>
  <c r="K769" i="19"/>
  <c r="F768" i="19"/>
  <c r="J768" i="19" s="1"/>
  <c r="K767" i="28" l="1"/>
  <c r="L767" i="28" s="1"/>
  <c r="AA766" i="28"/>
  <c r="X766" i="28"/>
  <c r="F766" i="28"/>
  <c r="J766" i="28" s="1"/>
  <c r="AB766" i="28" s="1"/>
  <c r="Y766" i="28"/>
  <c r="N769" i="19"/>
  <c r="O769" i="19" s="1"/>
  <c r="P769" i="19" s="1"/>
  <c r="H769" i="19"/>
  <c r="E769" i="19" s="1"/>
  <c r="I769" i="19" s="1"/>
  <c r="H767" i="28" l="1"/>
  <c r="E767" i="28" s="1"/>
  <c r="I767" i="28" s="1"/>
  <c r="O767" i="28"/>
  <c r="P767" i="28" s="1"/>
  <c r="Q767" i="28" s="1"/>
  <c r="K770" i="19"/>
  <c r="F769" i="19"/>
  <c r="J769" i="19" s="1"/>
  <c r="AA767" i="28" l="1"/>
  <c r="X767" i="28"/>
  <c r="Y767" i="28"/>
  <c r="K768" i="28"/>
  <c r="L768" i="28" s="1"/>
  <c r="F767" i="28"/>
  <c r="J767" i="28" s="1"/>
  <c r="AB767" i="28" s="1"/>
  <c r="H770" i="19"/>
  <c r="E770" i="19" s="1"/>
  <c r="I770" i="19" s="1"/>
  <c r="N770" i="19"/>
  <c r="O770" i="19" s="1"/>
  <c r="P770" i="19" s="1"/>
  <c r="H768" i="28" l="1"/>
  <c r="E768" i="28" s="1"/>
  <c r="I768" i="28" s="1"/>
  <c r="O768" i="28"/>
  <c r="P768" i="28" s="1"/>
  <c r="Q768" i="28" s="1"/>
  <c r="K771" i="19"/>
  <c r="F770" i="19"/>
  <c r="J770" i="19" s="1"/>
  <c r="F768" i="28" l="1"/>
  <c r="J768" i="28" s="1"/>
  <c r="AB768" i="28" s="1"/>
  <c r="X768" i="28"/>
  <c r="AA768" i="28"/>
  <c r="Y768" i="28"/>
  <c r="K769" i="28"/>
  <c r="L769" i="28" s="1"/>
  <c r="H771" i="19"/>
  <c r="E771" i="19" s="1"/>
  <c r="I771" i="19" s="1"/>
  <c r="N771" i="19"/>
  <c r="O771" i="19" s="1"/>
  <c r="P771" i="19" s="1"/>
  <c r="O769" i="28" l="1"/>
  <c r="P769" i="28" s="1"/>
  <c r="Q769" i="28" s="1"/>
  <c r="H769" i="28"/>
  <c r="E769" i="28" s="1"/>
  <c r="I769" i="28" s="1"/>
  <c r="K772" i="19"/>
  <c r="F771" i="19"/>
  <c r="J771" i="19" s="1"/>
  <c r="X769" i="28" l="1"/>
  <c r="Y769" i="28"/>
  <c r="K770" i="28"/>
  <c r="L770" i="28" s="1"/>
  <c r="F769" i="28"/>
  <c r="J769" i="28" s="1"/>
  <c r="AB769" i="28" s="1"/>
  <c r="AA769" i="28"/>
  <c r="N772" i="19"/>
  <c r="O772" i="19" s="1"/>
  <c r="P772" i="19" s="1"/>
  <c r="H772" i="19"/>
  <c r="E772" i="19" s="1"/>
  <c r="I772" i="19" s="1"/>
  <c r="H770" i="28" l="1"/>
  <c r="E770" i="28" s="1"/>
  <c r="I770" i="28" s="1"/>
  <c r="O770" i="28"/>
  <c r="P770" i="28" s="1"/>
  <c r="Q770" i="28" s="1"/>
  <c r="K773" i="19"/>
  <c r="F772" i="19"/>
  <c r="J772" i="19" s="1"/>
  <c r="X770" i="28" l="1"/>
  <c r="K771" i="28"/>
  <c r="L771" i="28" s="1"/>
  <c r="AA770" i="28"/>
  <c r="Y770" i="28"/>
  <c r="F770" i="28"/>
  <c r="J770" i="28" s="1"/>
  <c r="AB770" i="28" s="1"/>
  <c r="H773" i="19"/>
  <c r="E773" i="19" s="1"/>
  <c r="I773" i="19" s="1"/>
  <c r="N773" i="19"/>
  <c r="O773" i="19" s="1"/>
  <c r="P773" i="19" s="1"/>
  <c r="H771" i="28" l="1"/>
  <c r="E771" i="28" s="1"/>
  <c r="I771" i="28" s="1"/>
  <c r="O771" i="28"/>
  <c r="P771" i="28" s="1"/>
  <c r="Q771" i="28" s="1"/>
  <c r="K774" i="19"/>
  <c r="F773" i="19"/>
  <c r="J773" i="19" s="1"/>
  <c r="F771" i="28" l="1"/>
  <c r="J771" i="28" s="1"/>
  <c r="AB771" i="28" s="1"/>
  <c r="K772" i="28"/>
  <c r="L772" i="28" s="1"/>
  <c r="X771" i="28"/>
  <c r="AA771" i="28"/>
  <c r="Y771" i="28"/>
  <c r="N774" i="19"/>
  <c r="O774" i="19" s="1"/>
  <c r="P774" i="19" s="1"/>
  <c r="H774" i="19"/>
  <c r="E774" i="19" s="1"/>
  <c r="I774" i="19" s="1"/>
  <c r="O772" i="28" l="1"/>
  <c r="P772" i="28" s="1"/>
  <c r="Q772" i="28" s="1"/>
  <c r="H772" i="28"/>
  <c r="E772" i="28" s="1"/>
  <c r="I772" i="28" s="1"/>
  <c r="K775" i="19"/>
  <c r="F774" i="19"/>
  <c r="J774" i="19" s="1"/>
  <c r="K773" i="28" l="1"/>
  <c r="L773" i="28" s="1"/>
  <c r="X772" i="28"/>
  <c r="F772" i="28"/>
  <c r="J772" i="28" s="1"/>
  <c r="AB772" i="28" s="1"/>
  <c r="AA772" i="28"/>
  <c r="Y772" i="28"/>
  <c r="H775" i="19"/>
  <c r="E775" i="19" s="1"/>
  <c r="I775" i="19" s="1"/>
  <c r="N775" i="19"/>
  <c r="O775" i="19" s="1"/>
  <c r="P775" i="19" s="1"/>
  <c r="O773" i="28" l="1"/>
  <c r="P773" i="28" s="1"/>
  <c r="Q773" i="28" s="1"/>
  <c r="H773" i="28"/>
  <c r="E773" i="28" s="1"/>
  <c r="I773" i="28" s="1"/>
  <c r="K776" i="19"/>
  <c r="F775" i="19"/>
  <c r="J775" i="19" s="1"/>
  <c r="F773" i="28" l="1"/>
  <c r="J773" i="28" s="1"/>
  <c r="AB773" i="28" s="1"/>
  <c r="Z773" i="28"/>
  <c r="X773" i="28"/>
  <c r="AA773" i="28"/>
  <c r="K774" i="28"/>
  <c r="L774" i="28" s="1"/>
  <c r="Y773" i="28"/>
  <c r="H776" i="19"/>
  <c r="E776" i="19" s="1"/>
  <c r="I776" i="19" s="1"/>
  <c r="N776" i="19"/>
  <c r="O776" i="19" s="1"/>
  <c r="P776" i="19" s="1"/>
  <c r="O774" i="28" l="1"/>
  <c r="P774" i="28" s="1"/>
  <c r="Q774" i="28" s="1"/>
  <c r="H774" i="28"/>
  <c r="E774" i="28" s="1"/>
  <c r="I774" i="28" s="1"/>
  <c r="K777" i="19"/>
  <c r="F776" i="19"/>
  <c r="J776" i="19" s="1"/>
  <c r="Y774" i="28" l="1"/>
  <c r="Z774" i="28"/>
  <c r="X774" i="28"/>
  <c r="AA774" i="28"/>
  <c r="F774" i="28"/>
  <c r="J774" i="28" s="1"/>
  <c r="AB774" i="28" s="1"/>
  <c r="K775" i="28"/>
  <c r="L775" i="28" s="1"/>
  <c r="N777" i="19"/>
  <c r="O777" i="19" s="1"/>
  <c r="P777" i="19" s="1"/>
  <c r="H777" i="19"/>
  <c r="E777" i="19" s="1"/>
  <c r="I777" i="19" s="1"/>
  <c r="O775" i="28" l="1"/>
  <c r="P775" i="28" s="1"/>
  <c r="Q775" i="28" s="1"/>
  <c r="H775" i="28"/>
  <c r="E775" i="28" s="1"/>
  <c r="I775" i="28" s="1"/>
  <c r="K778" i="19"/>
  <c r="F777" i="19"/>
  <c r="J777" i="19" s="1"/>
  <c r="AA775" i="28" l="1"/>
  <c r="Z775" i="28"/>
  <c r="K776" i="28"/>
  <c r="L776" i="28" s="1"/>
  <c r="X775" i="28"/>
  <c r="Y775" i="28"/>
  <c r="F775" i="28"/>
  <c r="J775" i="28" s="1"/>
  <c r="AB775" i="28" s="1"/>
  <c r="N778" i="19"/>
  <c r="O778" i="19" s="1"/>
  <c r="P778" i="19" s="1"/>
  <c r="H778" i="19"/>
  <c r="E778" i="19" s="1"/>
  <c r="I778" i="19" s="1"/>
  <c r="H776" i="28" l="1"/>
  <c r="E776" i="28" s="1"/>
  <c r="I776" i="28" s="1"/>
  <c r="O776" i="28"/>
  <c r="P776" i="28" s="1"/>
  <c r="Q776" i="28" s="1"/>
  <c r="K779" i="19"/>
  <c r="F778" i="19"/>
  <c r="J778" i="19" s="1"/>
  <c r="F776" i="28" l="1"/>
  <c r="J776" i="28" s="1"/>
  <c r="AB776" i="28" s="1"/>
  <c r="X776" i="28"/>
  <c r="AA776" i="28"/>
  <c r="Y776" i="28"/>
  <c r="Z776" i="28"/>
  <c r="K777" i="28"/>
  <c r="L777" i="28" s="1"/>
  <c r="N779" i="19"/>
  <c r="O779" i="19" s="1"/>
  <c r="P779" i="19" s="1"/>
  <c r="H779" i="19"/>
  <c r="E779" i="19" s="1"/>
  <c r="I779" i="19" s="1"/>
  <c r="O777" i="28" l="1"/>
  <c r="P777" i="28" s="1"/>
  <c r="Q777" i="28" s="1"/>
  <c r="H777" i="28"/>
  <c r="E777" i="28" s="1"/>
  <c r="I777" i="28" s="1"/>
  <c r="K780" i="19"/>
  <c r="F779" i="19"/>
  <c r="J779" i="19" s="1"/>
  <c r="K778" i="28" l="1"/>
  <c r="L778" i="28" s="1"/>
  <c r="Z777" i="28"/>
  <c r="AA777" i="28"/>
  <c r="X777" i="28"/>
  <c r="Y777" i="28"/>
  <c r="F777" i="28"/>
  <c r="J777" i="28" s="1"/>
  <c r="AB777" i="28" s="1"/>
  <c r="N780" i="19"/>
  <c r="O780" i="19" s="1"/>
  <c r="P780" i="19" s="1"/>
  <c r="H780" i="19"/>
  <c r="E780" i="19" s="1"/>
  <c r="I780" i="19" s="1"/>
  <c r="H778" i="28" l="1"/>
  <c r="E778" i="28" s="1"/>
  <c r="I778" i="28" s="1"/>
  <c r="F778" i="28" s="1"/>
  <c r="J778" i="28" s="1"/>
  <c r="AB778" i="28" s="1"/>
  <c r="O778" i="28"/>
  <c r="P778" i="28" s="1"/>
  <c r="Q778" i="28" s="1"/>
  <c r="K781" i="19"/>
  <c r="F780" i="19"/>
  <c r="J780" i="19" s="1"/>
  <c r="X778" i="28" l="1"/>
  <c r="Y778" i="28"/>
  <c r="AA778" i="28"/>
  <c r="Z778" i="28"/>
  <c r="K779" i="28"/>
  <c r="L779" i="28" s="1"/>
  <c r="N781" i="19"/>
  <c r="O781" i="19" s="1"/>
  <c r="P781" i="19" s="1"/>
  <c r="H781" i="19"/>
  <c r="E781" i="19" s="1"/>
  <c r="I781" i="19" s="1"/>
  <c r="O779" i="28" l="1"/>
  <c r="P779" i="28" s="1"/>
  <c r="Q779" i="28" s="1"/>
  <c r="H779" i="28"/>
  <c r="E779" i="28" s="1"/>
  <c r="I779" i="28" s="1"/>
  <c r="K782" i="19"/>
  <c r="F781" i="19"/>
  <c r="J781" i="19" s="1"/>
  <c r="X779" i="28" l="1"/>
  <c r="K780" i="28"/>
  <c r="L780" i="28" s="1"/>
  <c r="AA779" i="28"/>
  <c r="F779" i="28"/>
  <c r="J779" i="28" s="1"/>
  <c r="AB779" i="28" s="1"/>
  <c r="Z779" i="28"/>
  <c r="Y779" i="28"/>
  <c r="H782" i="19"/>
  <c r="E782" i="19" s="1"/>
  <c r="I782" i="19" s="1"/>
  <c r="N782" i="19"/>
  <c r="O782" i="19" s="1"/>
  <c r="P782" i="19" s="1"/>
  <c r="O780" i="28" l="1"/>
  <c r="P780" i="28" s="1"/>
  <c r="Q780" i="28" s="1"/>
  <c r="H780" i="28"/>
  <c r="E780" i="28" s="1"/>
  <c r="I780" i="28" s="1"/>
  <c r="K783" i="19"/>
  <c r="F782" i="19"/>
  <c r="J782" i="19" s="1"/>
  <c r="Z780" i="28" l="1"/>
  <c r="Y780" i="28"/>
  <c r="K781" i="28"/>
  <c r="L781" i="28" s="1"/>
  <c r="F780" i="28"/>
  <c r="J780" i="28" s="1"/>
  <c r="AB780" i="28" s="1"/>
  <c r="AA780" i="28"/>
  <c r="X780" i="28"/>
  <c r="N783" i="19"/>
  <c r="O783" i="19" s="1"/>
  <c r="P783" i="19" s="1"/>
  <c r="H783" i="19"/>
  <c r="E783" i="19" s="1"/>
  <c r="I783" i="19" s="1"/>
  <c r="O781" i="28" l="1"/>
  <c r="P781" i="28" s="1"/>
  <c r="Q781" i="28" s="1"/>
  <c r="H781" i="28"/>
  <c r="E781" i="28" s="1"/>
  <c r="I781" i="28" s="1"/>
  <c r="K784" i="19"/>
  <c r="F783" i="19"/>
  <c r="J783" i="19" s="1"/>
  <c r="AA781" i="28" l="1"/>
  <c r="Z781" i="28"/>
  <c r="K782" i="28"/>
  <c r="L782" i="28" s="1"/>
  <c r="X781" i="28"/>
  <c r="Y781" i="28"/>
  <c r="F781" i="28"/>
  <c r="J781" i="28" s="1"/>
  <c r="AB781" i="28" s="1"/>
  <c r="H784" i="19"/>
  <c r="E784" i="19" s="1"/>
  <c r="I784" i="19" s="1"/>
  <c r="N784" i="19"/>
  <c r="O784" i="19" s="1"/>
  <c r="P784" i="19" s="1"/>
  <c r="H782" i="28" l="1"/>
  <c r="E782" i="28" s="1"/>
  <c r="I782" i="28" s="1"/>
  <c r="O782" i="28"/>
  <c r="P782" i="28" s="1"/>
  <c r="Q782" i="28" s="1"/>
  <c r="K785" i="19"/>
  <c r="F784" i="19"/>
  <c r="J784" i="19" s="1"/>
  <c r="F782" i="28" l="1"/>
  <c r="J782" i="28" s="1"/>
  <c r="AB782" i="28" s="1"/>
  <c r="Z782" i="28"/>
  <c r="Y782" i="28"/>
  <c r="X782" i="28"/>
  <c r="AA782" i="28"/>
  <c r="K783" i="28"/>
  <c r="L783" i="28" s="1"/>
  <c r="H785" i="19"/>
  <c r="E785" i="19" s="1"/>
  <c r="I785" i="19" s="1"/>
  <c r="N785" i="19"/>
  <c r="O785" i="19" s="1"/>
  <c r="P785" i="19" s="1"/>
  <c r="H783" i="28" l="1"/>
  <c r="E783" i="28" s="1"/>
  <c r="I783" i="28" s="1"/>
  <c r="F783" i="28" s="1"/>
  <c r="J783" i="28" s="1"/>
  <c r="AB783" i="28" s="1"/>
  <c r="O783" i="28"/>
  <c r="P783" i="28" s="1"/>
  <c r="Q783" i="28" s="1"/>
  <c r="K786" i="19"/>
  <c r="F785" i="19"/>
  <c r="J785" i="19" s="1"/>
  <c r="K784" i="28" l="1"/>
  <c r="L784" i="28" s="1"/>
  <c r="X783" i="28"/>
  <c r="AA783" i="28"/>
  <c r="Z783" i="28"/>
  <c r="Y783" i="28"/>
  <c r="H786" i="19"/>
  <c r="E786" i="19" s="1"/>
  <c r="I786" i="19" s="1"/>
  <c r="N786" i="19"/>
  <c r="O786" i="19" s="1"/>
  <c r="P786" i="19" s="1"/>
  <c r="O784" i="28" l="1"/>
  <c r="P784" i="28" s="1"/>
  <c r="Q784" i="28" s="1"/>
  <c r="H784" i="28"/>
  <c r="E784" i="28" s="1"/>
  <c r="I784" i="28" s="1"/>
  <c r="K787" i="19"/>
  <c r="F786" i="19"/>
  <c r="J786" i="19" s="1"/>
  <c r="Y784" i="28" l="1"/>
  <c r="K785" i="28"/>
  <c r="L785" i="28" s="1"/>
  <c r="AA784" i="28"/>
  <c r="Z784" i="28"/>
  <c r="F784" i="28"/>
  <c r="J784" i="28" s="1"/>
  <c r="AB784" i="28" s="1"/>
  <c r="X784" i="28"/>
  <c r="H787" i="19"/>
  <c r="E787" i="19" s="1"/>
  <c r="I787" i="19" s="1"/>
  <c r="N787" i="19"/>
  <c r="O787" i="19" s="1"/>
  <c r="P787" i="19" s="1"/>
  <c r="H785" i="28" l="1"/>
  <c r="E785" i="28" s="1"/>
  <c r="I785" i="28" s="1"/>
  <c r="O785" i="28"/>
  <c r="P785" i="28" s="1"/>
  <c r="Q785" i="28" s="1"/>
  <c r="K788" i="19"/>
  <c r="F787" i="19"/>
  <c r="J787" i="19" s="1"/>
  <c r="AA785" i="28" l="1"/>
  <c r="Z785" i="28"/>
  <c r="K786" i="28"/>
  <c r="L786" i="28" s="1"/>
  <c r="X785" i="28"/>
  <c r="Y785" i="28"/>
  <c r="F785" i="28"/>
  <c r="J785" i="28" s="1"/>
  <c r="AB785" i="28" s="1"/>
  <c r="H788" i="19"/>
  <c r="E788" i="19" s="1"/>
  <c r="I788" i="19" s="1"/>
  <c r="N788" i="19"/>
  <c r="O788" i="19" s="1"/>
  <c r="P788" i="19" s="1"/>
  <c r="O786" i="28" l="1"/>
  <c r="P786" i="28" s="1"/>
  <c r="Q786" i="28" s="1"/>
  <c r="H786" i="28"/>
  <c r="E786" i="28" s="1"/>
  <c r="I786" i="28" s="1"/>
  <c r="K789" i="19"/>
  <c r="F788" i="19"/>
  <c r="J788" i="19" s="1"/>
  <c r="F786" i="28" l="1"/>
  <c r="J786" i="28" s="1"/>
  <c r="AB786" i="28" s="1"/>
  <c r="K787" i="28"/>
  <c r="L787" i="28" s="1"/>
  <c r="Z786" i="28"/>
  <c r="X786" i="28"/>
  <c r="Y786" i="28"/>
  <c r="AA786" i="28"/>
  <c r="H789" i="19"/>
  <c r="E789" i="19" s="1"/>
  <c r="I789" i="19" s="1"/>
  <c r="N789" i="19"/>
  <c r="O789" i="19" s="1"/>
  <c r="P789" i="19" s="1"/>
  <c r="H787" i="28" l="1"/>
  <c r="E787" i="28" s="1"/>
  <c r="I787" i="28" s="1"/>
  <c r="F787" i="28" s="1"/>
  <c r="J787" i="28" s="1"/>
  <c r="AB787" i="28" s="1"/>
  <c r="O787" i="28"/>
  <c r="P787" i="28" s="1"/>
  <c r="Q787" i="28" s="1"/>
  <c r="K790" i="19"/>
  <c r="F789" i="19"/>
  <c r="J789" i="19" s="1"/>
  <c r="K788" i="28" l="1"/>
  <c r="L788" i="28" s="1"/>
  <c r="Z787" i="28"/>
  <c r="Y787" i="28"/>
  <c r="AA787" i="28"/>
  <c r="X787" i="28"/>
  <c r="H790" i="19"/>
  <c r="E790" i="19" s="1"/>
  <c r="I790" i="19" s="1"/>
  <c r="N790" i="19"/>
  <c r="O790" i="19" s="1"/>
  <c r="P790" i="19" s="1"/>
  <c r="H788" i="28" l="1"/>
  <c r="E788" i="28" s="1"/>
  <c r="I788" i="28" s="1"/>
  <c r="O788" i="28"/>
  <c r="P788" i="28" s="1"/>
  <c r="Q788" i="28" s="1"/>
  <c r="K791" i="19"/>
  <c r="F790" i="19"/>
  <c r="J790" i="19" s="1"/>
  <c r="Y788" i="28" l="1"/>
  <c r="AA788" i="28"/>
  <c r="Z788" i="28"/>
  <c r="F788" i="28"/>
  <c r="J788" i="28" s="1"/>
  <c r="AB788" i="28" s="1"/>
  <c r="K789" i="28"/>
  <c r="L789" i="28" s="1"/>
  <c r="X788" i="28"/>
  <c r="N791" i="19"/>
  <c r="O791" i="19" s="1"/>
  <c r="P791" i="19" s="1"/>
  <c r="H791" i="19"/>
  <c r="E791" i="19" s="1"/>
  <c r="I791" i="19" s="1"/>
  <c r="O789" i="28" l="1"/>
  <c r="P789" i="28" s="1"/>
  <c r="Q789" i="28" s="1"/>
  <c r="H789" i="28"/>
  <c r="E789" i="28" s="1"/>
  <c r="I789" i="28" s="1"/>
  <c r="K792" i="19"/>
  <c r="F791" i="19"/>
  <c r="J791" i="19" s="1"/>
  <c r="F789" i="28" l="1"/>
  <c r="J789" i="28" s="1"/>
  <c r="AB789" i="28" s="1"/>
  <c r="X789" i="28"/>
  <c r="Z789" i="28"/>
  <c r="AA789" i="28"/>
  <c r="K790" i="28"/>
  <c r="L790" i="28" s="1"/>
  <c r="Y789" i="28"/>
  <c r="H792" i="19"/>
  <c r="E792" i="19" s="1"/>
  <c r="I792" i="19" s="1"/>
  <c r="N792" i="19"/>
  <c r="O792" i="19" s="1"/>
  <c r="P792" i="19" s="1"/>
  <c r="O790" i="28" l="1"/>
  <c r="P790" i="28" s="1"/>
  <c r="Q790" i="28" s="1"/>
  <c r="H790" i="28"/>
  <c r="E790" i="28" s="1"/>
  <c r="I790" i="28" s="1"/>
  <c r="K793" i="19"/>
  <c r="F792" i="19"/>
  <c r="J792" i="19" s="1"/>
  <c r="X790" i="28" l="1"/>
  <c r="AA790" i="28"/>
  <c r="Z790" i="28"/>
  <c r="F790" i="28"/>
  <c r="J790" i="28" s="1"/>
  <c r="AB790" i="28" s="1"/>
  <c r="K791" i="28"/>
  <c r="L791" i="28" s="1"/>
  <c r="Y790" i="28"/>
  <c r="N793" i="19"/>
  <c r="O793" i="19" s="1"/>
  <c r="P793" i="19" s="1"/>
  <c r="H793" i="19"/>
  <c r="E793" i="19" s="1"/>
  <c r="I793" i="19" s="1"/>
  <c r="O791" i="28" l="1"/>
  <c r="P791" i="28" s="1"/>
  <c r="Q791" i="28" s="1"/>
  <c r="H791" i="28"/>
  <c r="E791" i="28" s="1"/>
  <c r="I791" i="28" s="1"/>
  <c r="K794" i="19"/>
  <c r="F793" i="19"/>
  <c r="J793" i="19" s="1"/>
  <c r="Z791" i="28" l="1"/>
  <c r="AA791" i="28"/>
  <c r="K792" i="28"/>
  <c r="L792" i="28" s="1"/>
  <c r="F791" i="28"/>
  <c r="J791" i="28" s="1"/>
  <c r="AB791" i="28" s="1"/>
  <c r="Y791" i="28"/>
  <c r="X791" i="28"/>
  <c r="N794" i="19"/>
  <c r="O794" i="19" s="1"/>
  <c r="P794" i="19" s="1"/>
  <c r="H794" i="19"/>
  <c r="E794" i="19" s="1"/>
  <c r="I794" i="19" s="1"/>
  <c r="O792" i="28" l="1"/>
  <c r="P792" i="28" s="1"/>
  <c r="Q792" i="28" s="1"/>
  <c r="H792" i="28"/>
  <c r="E792" i="28" s="1"/>
  <c r="I792" i="28" s="1"/>
  <c r="K795" i="19"/>
  <c r="F794" i="19"/>
  <c r="J794" i="19" s="1"/>
  <c r="Y792" i="28" l="1"/>
  <c r="AA792" i="28"/>
  <c r="K793" i="28"/>
  <c r="L793" i="28" s="1"/>
  <c r="F792" i="28"/>
  <c r="J792" i="28" s="1"/>
  <c r="AB792" i="28" s="1"/>
  <c r="Z792" i="28"/>
  <c r="X792" i="28"/>
  <c r="N795" i="19"/>
  <c r="O795" i="19" s="1"/>
  <c r="P795" i="19" s="1"/>
  <c r="H795" i="19"/>
  <c r="E795" i="19" s="1"/>
  <c r="I795" i="19" s="1"/>
  <c r="O793" i="28" l="1"/>
  <c r="P793" i="28" s="1"/>
  <c r="Q793" i="28" s="1"/>
  <c r="H793" i="28"/>
  <c r="E793" i="28" s="1"/>
  <c r="I793" i="28" s="1"/>
  <c r="K796" i="19"/>
  <c r="F795" i="19"/>
  <c r="J795" i="19" s="1"/>
  <c r="AA793" i="28" l="1"/>
  <c r="K794" i="28"/>
  <c r="L794" i="28" s="1"/>
  <c r="X793" i="28"/>
  <c r="F793" i="28"/>
  <c r="J793" i="28" s="1"/>
  <c r="AB793" i="28" s="1"/>
  <c r="Z793" i="28"/>
  <c r="Y793" i="28"/>
  <c r="N796" i="19"/>
  <c r="O796" i="19" s="1"/>
  <c r="P796" i="19" s="1"/>
  <c r="H796" i="19"/>
  <c r="E796" i="19" s="1"/>
  <c r="I796" i="19" s="1"/>
  <c r="O794" i="28" l="1"/>
  <c r="P794" i="28" s="1"/>
  <c r="Q794" i="28" s="1"/>
  <c r="H794" i="28"/>
  <c r="E794" i="28" s="1"/>
  <c r="I794" i="28" s="1"/>
  <c r="K797" i="19"/>
  <c r="F796" i="19"/>
  <c r="J796" i="19" s="1"/>
  <c r="X794" i="28" l="1"/>
  <c r="Z794" i="28"/>
  <c r="AA794" i="28"/>
  <c r="F794" i="28"/>
  <c r="J794" i="28" s="1"/>
  <c r="AB794" i="28" s="1"/>
  <c r="Y794" i="28"/>
  <c r="K795" i="28"/>
  <c r="L795" i="28" s="1"/>
  <c r="H797" i="19"/>
  <c r="E797" i="19" s="1"/>
  <c r="I797" i="19" s="1"/>
  <c r="F797" i="19" s="1"/>
  <c r="N797" i="19"/>
  <c r="O797" i="19" s="1"/>
  <c r="P797" i="19" s="1"/>
  <c r="O795" i="28" l="1"/>
  <c r="P795" i="28" s="1"/>
  <c r="Q795" i="28" s="1"/>
  <c r="H795" i="28"/>
  <c r="E795" i="28" s="1"/>
  <c r="I795" i="28" s="1"/>
  <c r="K798" i="19"/>
  <c r="J797" i="19"/>
  <c r="X795" i="28" l="1"/>
  <c r="AA795" i="28"/>
  <c r="F795" i="28"/>
  <c r="J795" i="28" s="1"/>
  <c r="AB795" i="28" s="1"/>
  <c r="Y795" i="28"/>
  <c r="K796" i="28"/>
  <c r="L796" i="28" s="1"/>
  <c r="Z795" i="28"/>
  <c r="N798" i="19"/>
  <c r="O798" i="19" s="1"/>
  <c r="P798" i="19" s="1"/>
  <c r="H798" i="19"/>
  <c r="E798" i="19" s="1"/>
  <c r="I798" i="19" s="1"/>
  <c r="O796" i="28" l="1"/>
  <c r="P796" i="28" s="1"/>
  <c r="Q796" i="28" s="1"/>
  <c r="H796" i="28"/>
  <c r="E796" i="28" s="1"/>
  <c r="I796" i="28" s="1"/>
  <c r="K799" i="19"/>
  <c r="F798" i="19"/>
  <c r="J798" i="19" s="1"/>
  <c r="Y796" i="28" l="1"/>
  <c r="Z796" i="28"/>
  <c r="AA796" i="28"/>
  <c r="K797" i="28"/>
  <c r="L797" i="28" s="1"/>
  <c r="X796" i="28"/>
  <c r="F796" i="28"/>
  <c r="J796" i="28" s="1"/>
  <c r="AB796" i="28" s="1"/>
  <c r="N799" i="19"/>
  <c r="O799" i="19" s="1"/>
  <c r="P799" i="19" s="1"/>
  <c r="H799" i="19"/>
  <c r="E799" i="19" s="1"/>
  <c r="I799" i="19" s="1"/>
  <c r="H797" i="28" l="1"/>
  <c r="E797" i="28" s="1"/>
  <c r="I797" i="28" s="1"/>
  <c r="O797" i="28"/>
  <c r="P797" i="28" s="1"/>
  <c r="Q797" i="28" s="1"/>
  <c r="K800" i="19"/>
  <c r="F799" i="19"/>
  <c r="J799" i="19" s="1"/>
  <c r="F797" i="28" l="1"/>
  <c r="J797" i="28" s="1"/>
  <c r="AB797" i="28" s="1"/>
  <c r="AA797" i="28"/>
  <c r="Y797" i="28"/>
  <c r="Z797" i="28"/>
  <c r="K798" i="28"/>
  <c r="L798" i="28" s="1"/>
  <c r="X797" i="28"/>
  <c r="H800" i="19"/>
  <c r="E800" i="19" s="1"/>
  <c r="I800" i="19" s="1"/>
  <c r="N800" i="19"/>
  <c r="O800" i="19" s="1"/>
  <c r="P800" i="19" s="1"/>
  <c r="O798" i="28" l="1"/>
  <c r="P798" i="28" s="1"/>
  <c r="Q798" i="28" s="1"/>
  <c r="H798" i="28"/>
  <c r="E798" i="28" s="1"/>
  <c r="I798" i="28" s="1"/>
  <c r="K801" i="19"/>
  <c r="F800" i="19"/>
  <c r="J800" i="19" s="1"/>
  <c r="Z798" i="28" l="1"/>
  <c r="Y798" i="28"/>
  <c r="X798" i="28"/>
  <c r="AA798" i="28"/>
  <c r="F798" i="28"/>
  <c r="J798" i="28" s="1"/>
  <c r="AB798" i="28" s="1"/>
  <c r="K799" i="28"/>
  <c r="L799" i="28" s="1"/>
  <c r="H801" i="19"/>
  <c r="E801" i="19" s="1"/>
  <c r="I801" i="19" s="1"/>
  <c r="N801" i="19"/>
  <c r="O801" i="19" s="1"/>
  <c r="P801" i="19" s="1"/>
  <c r="O799" i="28" l="1"/>
  <c r="P799" i="28" s="1"/>
  <c r="Q799" i="28" s="1"/>
  <c r="H799" i="28"/>
  <c r="E799" i="28" s="1"/>
  <c r="I799" i="28" s="1"/>
  <c r="K802" i="19"/>
  <c r="F801" i="19"/>
  <c r="J801" i="19" s="1"/>
  <c r="X799" i="28" l="1"/>
  <c r="K800" i="28"/>
  <c r="L800" i="28" s="1"/>
  <c r="Y799" i="28"/>
  <c r="AA799" i="28"/>
  <c r="Z799" i="28"/>
  <c r="F799" i="28"/>
  <c r="J799" i="28" s="1"/>
  <c r="AB799" i="28" s="1"/>
  <c r="N802" i="19"/>
  <c r="O802" i="19" s="1"/>
  <c r="P802" i="19" s="1"/>
  <c r="H802" i="19"/>
  <c r="E802" i="19" s="1"/>
  <c r="I802" i="19" s="1"/>
  <c r="H800" i="28" l="1"/>
  <c r="E800" i="28" s="1"/>
  <c r="I800" i="28" s="1"/>
  <c r="O800" i="28"/>
  <c r="P800" i="28" s="1"/>
  <c r="Q800" i="28" s="1"/>
  <c r="K803" i="19"/>
  <c r="F802" i="19"/>
  <c r="J802" i="19" s="1"/>
  <c r="F800" i="28" l="1"/>
  <c r="J800" i="28" s="1"/>
  <c r="AB800" i="28" s="1"/>
  <c r="K801" i="28"/>
  <c r="L801" i="28" s="1"/>
  <c r="Z800" i="28"/>
  <c r="X800" i="28"/>
  <c r="Y800" i="28"/>
  <c r="AA800" i="28"/>
  <c r="N803" i="19"/>
  <c r="O803" i="19" s="1"/>
  <c r="P803" i="19" s="1"/>
  <c r="H803" i="19"/>
  <c r="E803" i="19" s="1"/>
  <c r="I803" i="19" s="1"/>
  <c r="O801" i="28" l="1"/>
  <c r="P801" i="28" s="1"/>
  <c r="Q801" i="28" s="1"/>
  <c r="H801" i="28"/>
  <c r="E801" i="28" s="1"/>
  <c r="I801" i="28" s="1"/>
  <c r="K804" i="19"/>
  <c r="F803" i="19"/>
  <c r="J803" i="19" s="1"/>
  <c r="F801" i="28" l="1"/>
  <c r="J801" i="28" s="1"/>
  <c r="AB801" i="28" s="1"/>
  <c r="Y801" i="28"/>
  <c r="X801" i="28"/>
  <c r="Z801" i="28"/>
  <c r="K802" i="28"/>
  <c r="L802" i="28" s="1"/>
  <c r="AA801" i="28"/>
  <c r="N804" i="19"/>
  <c r="O804" i="19" s="1"/>
  <c r="P804" i="19" s="1"/>
  <c r="H804" i="19"/>
  <c r="E804" i="19" s="1"/>
  <c r="I804" i="19" s="1"/>
  <c r="H802" i="28" l="1"/>
  <c r="E802" i="28" s="1"/>
  <c r="I802" i="28" s="1"/>
  <c r="O802" i="28"/>
  <c r="P802" i="28" s="1"/>
  <c r="Q802" i="28" s="1"/>
  <c r="K805" i="19"/>
  <c r="F804" i="19"/>
  <c r="J804" i="19" s="1"/>
  <c r="F802" i="28" l="1"/>
  <c r="J802" i="28" s="1"/>
  <c r="AB802" i="28" s="1"/>
  <c r="Z802" i="28"/>
  <c r="X802" i="28"/>
  <c r="Y802" i="28"/>
  <c r="AA802" i="28"/>
  <c r="K803" i="28"/>
  <c r="L803" i="28" s="1"/>
  <c r="N805" i="19"/>
  <c r="O805" i="19" s="1"/>
  <c r="P805" i="19" s="1"/>
  <c r="H805" i="19"/>
  <c r="E805" i="19" s="1"/>
  <c r="I805" i="19" s="1"/>
  <c r="O803" i="28" l="1"/>
  <c r="P803" i="28" s="1"/>
  <c r="Q803" i="28" s="1"/>
  <c r="H803" i="28"/>
  <c r="E803" i="28" s="1"/>
  <c r="I803" i="28" s="1"/>
  <c r="K806" i="19"/>
  <c r="F805" i="19"/>
  <c r="J805" i="19" s="1"/>
  <c r="F803" i="28" l="1"/>
  <c r="J803" i="28" s="1"/>
  <c r="AB803" i="28" s="1"/>
  <c r="Y803" i="28"/>
  <c r="X803" i="28"/>
  <c r="AA803" i="28"/>
  <c r="Z803" i="28"/>
  <c r="K804" i="28"/>
  <c r="L804" i="28" s="1"/>
  <c r="N806" i="19"/>
  <c r="O806" i="19" s="1"/>
  <c r="P806" i="19" s="1"/>
  <c r="H806" i="19"/>
  <c r="E806" i="19" s="1"/>
  <c r="I806" i="19" s="1"/>
  <c r="O804" i="28" l="1"/>
  <c r="P804" i="28" s="1"/>
  <c r="Q804" i="28" s="1"/>
  <c r="H804" i="28"/>
  <c r="E804" i="28" s="1"/>
  <c r="I804" i="28" s="1"/>
  <c r="K807" i="19"/>
  <c r="F806" i="19"/>
  <c r="J806" i="19" s="1"/>
  <c r="Z804" i="28" l="1"/>
  <c r="X804" i="28"/>
  <c r="Y804" i="28"/>
  <c r="K805" i="28"/>
  <c r="L805" i="28" s="1"/>
  <c r="F804" i="28"/>
  <c r="J804" i="28" s="1"/>
  <c r="AB804" i="28" s="1"/>
  <c r="AA804" i="28"/>
  <c r="N807" i="19"/>
  <c r="O807" i="19" s="1"/>
  <c r="P807" i="19" s="1"/>
  <c r="H807" i="19"/>
  <c r="E807" i="19" s="1"/>
  <c r="I807" i="19" s="1"/>
  <c r="O805" i="28" l="1"/>
  <c r="P805" i="28" s="1"/>
  <c r="Q805" i="28" s="1"/>
  <c r="H805" i="28"/>
  <c r="E805" i="28" s="1"/>
  <c r="I805" i="28" s="1"/>
  <c r="K808" i="19"/>
  <c r="F807" i="19"/>
  <c r="J807" i="19" s="1"/>
  <c r="K806" i="28" l="1"/>
  <c r="L806" i="28" s="1"/>
  <c r="Z805" i="28"/>
  <c r="Y805" i="28"/>
  <c r="X805" i="28"/>
  <c r="F805" i="28"/>
  <c r="J805" i="28" s="1"/>
  <c r="AB805" i="28" s="1"/>
  <c r="AA805" i="28"/>
  <c r="N808" i="19"/>
  <c r="O808" i="19" s="1"/>
  <c r="P808" i="19" s="1"/>
  <c r="H808" i="19"/>
  <c r="E808" i="19" s="1"/>
  <c r="I808" i="19" s="1"/>
  <c r="O806" i="28" l="1"/>
  <c r="P806" i="28" s="1"/>
  <c r="Q806" i="28" s="1"/>
  <c r="H806" i="28"/>
  <c r="E806" i="28" s="1"/>
  <c r="I806" i="28" s="1"/>
  <c r="K809" i="19"/>
  <c r="F808" i="19"/>
  <c r="J808" i="19" s="1"/>
  <c r="F806" i="28" l="1"/>
  <c r="J806" i="28" s="1"/>
  <c r="AB806" i="28" s="1"/>
  <c r="Z806" i="28"/>
  <c r="AA806" i="28"/>
  <c r="Y806" i="28"/>
  <c r="K807" i="28"/>
  <c r="L807" i="28" s="1"/>
  <c r="X806" i="28"/>
  <c r="H809" i="19"/>
  <c r="E809" i="19" s="1"/>
  <c r="I809" i="19" s="1"/>
  <c r="N809" i="19"/>
  <c r="O809" i="19" s="1"/>
  <c r="P809" i="19" s="1"/>
  <c r="O807" i="28" l="1"/>
  <c r="P807" i="28" s="1"/>
  <c r="Q807" i="28" s="1"/>
  <c r="H807" i="28"/>
  <c r="E807" i="28" s="1"/>
  <c r="I807" i="28" s="1"/>
  <c r="K810" i="19"/>
  <c r="F809" i="19"/>
  <c r="J809" i="19" s="1"/>
  <c r="K808" i="28" l="1"/>
  <c r="L808" i="28" s="1"/>
  <c r="AA807" i="28"/>
  <c r="Z807" i="28"/>
  <c r="X807" i="28"/>
  <c r="Y807" i="28"/>
  <c r="F807" i="28"/>
  <c r="J807" i="28" s="1"/>
  <c r="AB807" i="28" s="1"/>
  <c r="N810" i="19"/>
  <c r="O810" i="19" s="1"/>
  <c r="P810" i="19" s="1"/>
  <c r="H810" i="19"/>
  <c r="E810" i="19" s="1"/>
  <c r="I810" i="19" s="1"/>
  <c r="O808" i="28" l="1"/>
  <c r="P808" i="28" s="1"/>
  <c r="Q808" i="28" s="1"/>
  <c r="H808" i="28"/>
  <c r="E808" i="28" s="1"/>
  <c r="I808" i="28" s="1"/>
  <c r="K811" i="19"/>
  <c r="F810" i="19"/>
  <c r="J810" i="19" s="1"/>
  <c r="X808" i="28" l="1"/>
  <c r="AA808" i="28"/>
  <c r="Z808" i="28"/>
  <c r="K809" i="28"/>
  <c r="L809" i="28" s="1"/>
  <c r="Y808" i="28"/>
  <c r="F808" i="28"/>
  <c r="J808" i="28" s="1"/>
  <c r="N811" i="19"/>
  <c r="O811" i="19" s="1"/>
  <c r="P811" i="19" s="1"/>
  <c r="H811" i="19"/>
  <c r="E811" i="19" s="1"/>
  <c r="I811" i="19" s="1"/>
  <c r="O809" i="28" l="1"/>
  <c r="P809" i="28" s="1"/>
  <c r="Q809" i="28" s="1"/>
  <c r="H809" i="28"/>
  <c r="E809" i="28" s="1"/>
  <c r="I809" i="28" s="1"/>
  <c r="AB808" i="28"/>
  <c r="K812" i="19"/>
  <c r="F811" i="19"/>
  <c r="J811" i="19" s="1"/>
  <c r="Y809" i="28" l="1"/>
  <c r="AA809" i="28"/>
  <c r="Z809" i="28"/>
  <c r="X809" i="28"/>
  <c r="K810" i="28"/>
  <c r="L810" i="28" s="1"/>
  <c r="F809" i="28"/>
  <c r="J809" i="28" s="1"/>
  <c r="AB809" i="28" s="1"/>
  <c r="N812" i="19"/>
  <c r="O812" i="19" s="1"/>
  <c r="P812" i="19" s="1"/>
  <c r="H812" i="19"/>
  <c r="E812" i="19" s="1"/>
  <c r="I812" i="19" s="1"/>
  <c r="H810" i="28" l="1"/>
  <c r="E810" i="28" s="1"/>
  <c r="I810" i="28" s="1"/>
  <c r="O810" i="28"/>
  <c r="P810" i="28" s="1"/>
  <c r="Q810" i="28" s="1"/>
  <c r="K813" i="19"/>
  <c r="F812" i="19"/>
  <c r="J812" i="19" s="1"/>
  <c r="X810" i="28" l="1"/>
  <c r="Y810" i="28"/>
  <c r="Z810" i="28"/>
  <c r="K811" i="28"/>
  <c r="L811" i="28" s="1"/>
  <c r="AA810" i="28"/>
  <c r="F810" i="28"/>
  <c r="J810" i="28" s="1"/>
  <c r="AB810" i="28" s="1"/>
  <c r="N813" i="19"/>
  <c r="O813" i="19" s="1"/>
  <c r="P813" i="19" s="1"/>
  <c r="H813" i="19"/>
  <c r="E813" i="19" s="1"/>
  <c r="I813" i="19" s="1"/>
  <c r="O811" i="28" l="1"/>
  <c r="P811" i="28" s="1"/>
  <c r="Q811" i="28" s="1"/>
  <c r="H811" i="28"/>
  <c r="E811" i="28" s="1"/>
  <c r="I811" i="28" s="1"/>
  <c r="K814" i="19"/>
  <c r="F813" i="19"/>
  <c r="J813" i="19" s="1"/>
  <c r="Y811" i="28" l="1"/>
  <c r="X811" i="28"/>
  <c r="F811" i="28"/>
  <c r="J811" i="28" s="1"/>
  <c r="AB811" i="28" s="1"/>
  <c r="Z811" i="28"/>
  <c r="AA811" i="28"/>
  <c r="K812" i="28"/>
  <c r="L812" i="28" s="1"/>
  <c r="N814" i="19"/>
  <c r="O814" i="19" s="1"/>
  <c r="P814" i="19" s="1"/>
  <c r="H814" i="19"/>
  <c r="E814" i="19" s="1"/>
  <c r="I814" i="19" s="1"/>
  <c r="O812" i="28" l="1"/>
  <c r="P812" i="28" s="1"/>
  <c r="Q812" i="28" s="1"/>
  <c r="H812" i="28"/>
  <c r="E812" i="28" s="1"/>
  <c r="I812" i="28" s="1"/>
  <c r="K815" i="19"/>
  <c r="F814" i="19"/>
  <c r="J814" i="19" s="1"/>
  <c r="AA812" i="28" l="1"/>
  <c r="Y812" i="28"/>
  <c r="F812" i="28"/>
  <c r="J812" i="28" s="1"/>
  <c r="AB812" i="28" s="1"/>
  <c r="X812" i="28"/>
  <c r="K813" i="28"/>
  <c r="L813" i="28" s="1"/>
  <c r="Z812" i="28"/>
  <c r="N815" i="19"/>
  <c r="O815" i="19" s="1"/>
  <c r="P815" i="19" s="1"/>
  <c r="H815" i="19"/>
  <c r="E815" i="19" s="1"/>
  <c r="I815" i="19" s="1"/>
  <c r="H813" i="28" l="1"/>
  <c r="E813" i="28" s="1"/>
  <c r="I813" i="28" s="1"/>
  <c r="O813" i="28"/>
  <c r="P813" i="28" s="1"/>
  <c r="Q813" i="28" s="1"/>
  <c r="K816" i="19"/>
  <c r="F815" i="19"/>
  <c r="J815" i="19" s="1"/>
  <c r="F813" i="28" l="1"/>
  <c r="J813" i="28" s="1"/>
  <c r="AB813" i="28" s="1"/>
  <c r="Z813" i="28"/>
  <c r="Y813" i="28"/>
  <c r="AA813" i="28"/>
  <c r="X813" i="28"/>
  <c r="K814" i="28"/>
  <c r="L814" i="28" s="1"/>
  <c r="H816" i="19"/>
  <c r="E816" i="19" s="1"/>
  <c r="I816" i="19" s="1"/>
  <c r="N816" i="19"/>
  <c r="O816" i="19" s="1"/>
  <c r="P816" i="19" s="1"/>
  <c r="O814" i="28" l="1"/>
  <c r="P814" i="28" s="1"/>
  <c r="Q814" i="28" s="1"/>
  <c r="H814" i="28"/>
  <c r="E814" i="28" s="1"/>
  <c r="I814" i="28" s="1"/>
  <c r="K817" i="19"/>
  <c r="F816" i="19"/>
  <c r="J816" i="19" s="1"/>
  <c r="K815" i="28" l="1"/>
  <c r="L815" i="28" s="1"/>
  <c r="Z814" i="28"/>
  <c r="F814" i="28"/>
  <c r="J814" i="28" s="1"/>
  <c r="AB814" i="28" s="1"/>
  <c r="AA814" i="28"/>
  <c r="Y814" i="28"/>
  <c r="X814" i="28"/>
  <c r="N817" i="19"/>
  <c r="O817" i="19" s="1"/>
  <c r="P817" i="19" s="1"/>
  <c r="H817" i="19"/>
  <c r="E817" i="19" s="1"/>
  <c r="I817" i="19" s="1"/>
  <c r="O815" i="28" l="1"/>
  <c r="P815" i="28" s="1"/>
  <c r="Q815" i="28" s="1"/>
  <c r="H815" i="28"/>
  <c r="E815" i="28" s="1"/>
  <c r="I815" i="28" s="1"/>
  <c r="K818" i="19"/>
  <c r="F817" i="19"/>
  <c r="J817" i="19" s="1"/>
  <c r="K816" i="28" l="1"/>
  <c r="L816" i="28" s="1"/>
  <c r="Y815" i="28"/>
  <c r="X815" i="28"/>
  <c r="AA815" i="28"/>
  <c r="Z815" i="28"/>
  <c r="F815" i="28"/>
  <c r="J815" i="28" s="1"/>
  <c r="AB815" i="28" s="1"/>
  <c r="H818" i="19"/>
  <c r="E818" i="19" s="1"/>
  <c r="I818" i="19" s="1"/>
  <c r="N818" i="19"/>
  <c r="O818" i="19" s="1"/>
  <c r="P818" i="19" s="1"/>
  <c r="H816" i="28" l="1"/>
  <c r="E816" i="28" s="1"/>
  <c r="I816" i="28" s="1"/>
  <c r="O816" i="28"/>
  <c r="P816" i="28" s="1"/>
  <c r="Q816" i="28" s="1"/>
  <c r="K819" i="19"/>
  <c r="F818" i="19"/>
  <c r="J818" i="19" s="1"/>
  <c r="F816" i="28" l="1"/>
  <c r="J816" i="28" s="1"/>
  <c r="AB816" i="28" s="1"/>
  <c r="Y816" i="28"/>
  <c r="AA816" i="28"/>
  <c r="X816" i="28"/>
  <c r="K817" i="28"/>
  <c r="L817" i="28" s="1"/>
  <c r="Z816" i="28"/>
  <c r="N819" i="19"/>
  <c r="O819" i="19" s="1"/>
  <c r="P819" i="19" s="1"/>
  <c r="H819" i="19"/>
  <c r="E819" i="19" s="1"/>
  <c r="I819" i="19" s="1"/>
  <c r="O817" i="28" l="1"/>
  <c r="P817" i="28" s="1"/>
  <c r="Q817" i="28" s="1"/>
  <c r="H817" i="28"/>
  <c r="E817" i="28" s="1"/>
  <c r="I817" i="28" s="1"/>
  <c r="K820" i="19"/>
  <c r="F819" i="19"/>
  <c r="J819" i="19" s="1"/>
  <c r="Y817" i="28" l="1"/>
  <c r="X817" i="28"/>
  <c r="AA817" i="28"/>
  <c r="Z817" i="28"/>
  <c r="K818" i="28"/>
  <c r="L818" i="28" s="1"/>
  <c r="F817" i="28"/>
  <c r="J817" i="28" s="1"/>
  <c r="AB817" i="28" s="1"/>
  <c r="H820" i="19"/>
  <c r="E820" i="19" s="1"/>
  <c r="I820" i="19" s="1"/>
  <c r="N820" i="19"/>
  <c r="O820" i="19" s="1"/>
  <c r="P820" i="19" s="1"/>
  <c r="O818" i="28" l="1"/>
  <c r="P818" i="28" s="1"/>
  <c r="Q818" i="28" s="1"/>
  <c r="H818" i="28"/>
  <c r="E818" i="28" s="1"/>
  <c r="I818" i="28" s="1"/>
  <c r="K821" i="19"/>
  <c r="F820" i="19"/>
  <c r="J820" i="19" s="1"/>
  <c r="Z818" i="28" l="1"/>
  <c r="Y818" i="28"/>
  <c r="K819" i="28"/>
  <c r="L819" i="28" s="1"/>
  <c r="X818" i="28"/>
  <c r="AA818" i="28"/>
  <c r="F818" i="28"/>
  <c r="J818" i="28" s="1"/>
  <c r="AB818" i="28" s="1"/>
  <c r="H821" i="19"/>
  <c r="E821" i="19" s="1"/>
  <c r="I821" i="19" s="1"/>
  <c r="N821" i="19"/>
  <c r="O821" i="19" s="1"/>
  <c r="P821" i="19" s="1"/>
  <c r="O819" i="28" l="1"/>
  <c r="P819" i="28" s="1"/>
  <c r="Q819" i="28" s="1"/>
  <c r="H819" i="28"/>
  <c r="E819" i="28" s="1"/>
  <c r="I819" i="28" s="1"/>
  <c r="K822" i="19"/>
  <c r="F821" i="19"/>
  <c r="J821" i="19" s="1"/>
  <c r="X819" i="28" l="1"/>
  <c r="K820" i="28"/>
  <c r="L820" i="28" s="1"/>
  <c r="Z819" i="28"/>
  <c r="Y819" i="28"/>
  <c r="AA819" i="28"/>
  <c r="F819" i="28"/>
  <c r="J819" i="28" s="1"/>
  <c r="AB819" i="28" s="1"/>
  <c r="H822" i="19"/>
  <c r="E822" i="19" s="1"/>
  <c r="I822" i="19" s="1"/>
  <c r="N822" i="19"/>
  <c r="O822" i="19" s="1"/>
  <c r="P822" i="19" s="1"/>
  <c r="O820" i="28" l="1"/>
  <c r="P820" i="28" s="1"/>
  <c r="Q820" i="28" s="1"/>
  <c r="H820" i="28"/>
  <c r="E820" i="28" s="1"/>
  <c r="I820" i="28" s="1"/>
  <c r="K823" i="19"/>
  <c r="F822" i="19"/>
  <c r="J822" i="19" s="1"/>
  <c r="AA820" i="28" l="1"/>
  <c r="X820" i="28"/>
  <c r="K821" i="28"/>
  <c r="L821" i="28" s="1"/>
  <c r="Z820" i="28"/>
  <c r="Y820" i="28"/>
  <c r="F820" i="28"/>
  <c r="J820" i="28" s="1"/>
  <c r="AB820" i="28" s="1"/>
  <c r="H823" i="19"/>
  <c r="E823" i="19" s="1"/>
  <c r="I823" i="19" s="1"/>
  <c r="N823" i="19"/>
  <c r="O823" i="19" s="1"/>
  <c r="P823" i="19" s="1"/>
  <c r="H821" i="28" l="1"/>
  <c r="E821" i="28" s="1"/>
  <c r="I821" i="28" s="1"/>
  <c r="O821" i="28"/>
  <c r="P821" i="28" s="1"/>
  <c r="Q821" i="28" s="1"/>
  <c r="K824" i="19"/>
  <c r="F823" i="19"/>
  <c r="J823" i="19" s="1"/>
  <c r="F821" i="28" l="1"/>
  <c r="J821" i="28" s="1"/>
  <c r="AB821" i="28" s="1"/>
  <c r="X821" i="28"/>
  <c r="Z821" i="28"/>
  <c r="AA821" i="28"/>
  <c r="Y821" i="28"/>
  <c r="K822" i="28"/>
  <c r="L822" i="28" s="1"/>
  <c r="H824" i="19"/>
  <c r="E824" i="19" s="1"/>
  <c r="I824" i="19" s="1"/>
  <c r="N824" i="19"/>
  <c r="O824" i="19" s="1"/>
  <c r="P824" i="19" s="1"/>
  <c r="O822" i="28" l="1"/>
  <c r="P822" i="28" s="1"/>
  <c r="Q822" i="28" s="1"/>
  <c r="H822" i="28"/>
  <c r="E822" i="28" s="1"/>
  <c r="I822" i="28" s="1"/>
  <c r="K825" i="19"/>
  <c r="F824" i="19"/>
  <c r="J824" i="19" s="1"/>
  <c r="F822" i="28" l="1"/>
  <c r="J822" i="28" s="1"/>
  <c r="AB822" i="28" s="1"/>
  <c r="X822" i="28"/>
  <c r="K823" i="28"/>
  <c r="L823" i="28" s="1"/>
  <c r="Z822" i="28"/>
  <c r="AA822" i="28"/>
  <c r="Y822" i="28"/>
  <c r="H825" i="19"/>
  <c r="E825" i="19" s="1"/>
  <c r="I825" i="19" s="1"/>
  <c r="N825" i="19"/>
  <c r="O825" i="19" s="1"/>
  <c r="P825" i="19" s="1"/>
  <c r="O823" i="28" l="1"/>
  <c r="P823" i="28" s="1"/>
  <c r="Q823" i="28" s="1"/>
  <c r="H823" i="28"/>
  <c r="E823" i="28" s="1"/>
  <c r="I823" i="28" s="1"/>
  <c r="K826" i="19"/>
  <c r="F825" i="19"/>
  <c r="J825" i="19" s="1"/>
  <c r="Y823" i="28" l="1"/>
  <c r="F823" i="28"/>
  <c r="J823" i="28" s="1"/>
  <c r="AB823" i="28" s="1"/>
  <c r="X823" i="28"/>
  <c r="Z823" i="28"/>
  <c r="AA823" i="28"/>
  <c r="K824" i="28"/>
  <c r="L824" i="28" s="1"/>
  <c r="N826" i="19"/>
  <c r="O826" i="19" s="1"/>
  <c r="P826" i="19" s="1"/>
  <c r="H826" i="19"/>
  <c r="E826" i="19" s="1"/>
  <c r="I826" i="19" s="1"/>
  <c r="O824" i="28" l="1"/>
  <c r="P824" i="28" s="1"/>
  <c r="Q824" i="28" s="1"/>
  <c r="H824" i="28"/>
  <c r="E824" i="28" s="1"/>
  <c r="I824" i="28" s="1"/>
  <c r="K827" i="19"/>
  <c r="F826" i="19"/>
  <c r="J826" i="19" s="1"/>
  <c r="AA824" i="28" l="1"/>
  <c r="Z824" i="28"/>
  <c r="K825" i="28"/>
  <c r="L825" i="28" s="1"/>
  <c r="Y824" i="28"/>
  <c r="X824" i="28"/>
  <c r="F824" i="28"/>
  <c r="J824" i="28" s="1"/>
  <c r="AB824" i="28" s="1"/>
  <c r="N827" i="19"/>
  <c r="O827" i="19" s="1"/>
  <c r="P827" i="19" s="1"/>
  <c r="H827" i="19"/>
  <c r="E827" i="19" s="1"/>
  <c r="I827" i="19" s="1"/>
  <c r="O825" i="28" l="1"/>
  <c r="P825" i="28" s="1"/>
  <c r="Q825" i="28" s="1"/>
  <c r="H825" i="28"/>
  <c r="E825" i="28" s="1"/>
  <c r="I825" i="28" s="1"/>
  <c r="K828" i="19"/>
  <c r="F827" i="19"/>
  <c r="J827" i="19" s="1"/>
  <c r="Z825" i="28" l="1"/>
  <c r="K826" i="28"/>
  <c r="L826" i="28" s="1"/>
  <c r="AA825" i="28"/>
  <c r="Y825" i="28"/>
  <c r="X825" i="28"/>
  <c r="F825" i="28"/>
  <c r="J825" i="28" s="1"/>
  <c r="AB825" i="28" s="1"/>
  <c r="N828" i="19"/>
  <c r="O828" i="19" s="1"/>
  <c r="P828" i="19" s="1"/>
  <c r="H828" i="19"/>
  <c r="E828" i="19" s="1"/>
  <c r="I828" i="19" s="1"/>
  <c r="H826" i="28" l="1"/>
  <c r="E826" i="28" s="1"/>
  <c r="I826" i="28" s="1"/>
  <c r="O826" i="28"/>
  <c r="P826" i="28" s="1"/>
  <c r="Q826" i="28" s="1"/>
  <c r="K829" i="19"/>
  <c r="F828" i="19"/>
  <c r="J828" i="19" s="1"/>
  <c r="AA826" i="28" l="1"/>
  <c r="Y826" i="28"/>
  <c r="Z826" i="28"/>
  <c r="X826" i="28"/>
  <c r="K827" i="28"/>
  <c r="L827" i="28" s="1"/>
  <c r="F826" i="28"/>
  <c r="J826" i="28" s="1"/>
  <c r="AB826" i="28" s="1"/>
  <c r="N829" i="19"/>
  <c r="O829" i="19" s="1"/>
  <c r="P829" i="19" s="1"/>
  <c r="H829" i="19"/>
  <c r="E829" i="19" s="1"/>
  <c r="I829" i="19" s="1"/>
  <c r="H827" i="28" l="1"/>
  <c r="E827" i="28" s="1"/>
  <c r="I827" i="28" s="1"/>
  <c r="O827" i="28"/>
  <c r="P827" i="28" s="1"/>
  <c r="Q827" i="28" s="1"/>
  <c r="K830" i="19"/>
  <c r="F829" i="19"/>
  <c r="J829" i="19" s="1"/>
  <c r="K828" i="28" l="1"/>
  <c r="L828" i="28" s="1"/>
  <c r="AA827" i="28"/>
  <c r="X827" i="28"/>
  <c r="Y827" i="28"/>
  <c r="Z827" i="28"/>
  <c r="F827" i="28"/>
  <c r="J827" i="28" s="1"/>
  <c r="AB827" i="28" s="1"/>
  <c r="N830" i="19"/>
  <c r="O830" i="19" s="1"/>
  <c r="P830" i="19" s="1"/>
  <c r="H830" i="19"/>
  <c r="E830" i="19" s="1"/>
  <c r="I830" i="19" s="1"/>
  <c r="O828" i="28" l="1"/>
  <c r="P828" i="28" s="1"/>
  <c r="Q828" i="28" s="1"/>
  <c r="H828" i="28"/>
  <c r="E828" i="28" s="1"/>
  <c r="I828" i="28" s="1"/>
  <c r="K831" i="19"/>
  <c r="F830" i="19"/>
  <c r="J830" i="19" s="1"/>
  <c r="F828" i="28" l="1"/>
  <c r="J828" i="28" s="1"/>
  <c r="AB828" i="28" s="1"/>
  <c r="AA828" i="28"/>
  <c r="X828" i="28"/>
  <c r="Y828" i="28"/>
  <c r="K829" i="28"/>
  <c r="L829" i="28" s="1"/>
  <c r="Z828" i="28"/>
  <c r="N831" i="19"/>
  <c r="O831" i="19" s="1"/>
  <c r="P831" i="19" s="1"/>
  <c r="H831" i="19"/>
  <c r="E831" i="19" s="1"/>
  <c r="I831" i="19" s="1"/>
  <c r="O829" i="28" l="1"/>
  <c r="P829" i="28" s="1"/>
  <c r="Q829" i="28" s="1"/>
  <c r="H829" i="28"/>
  <c r="E829" i="28" s="1"/>
  <c r="I829" i="28" s="1"/>
  <c r="K832" i="19"/>
  <c r="F831" i="19"/>
  <c r="J831" i="19" s="1"/>
  <c r="Y829" i="28" l="1"/>
  <c r="AA829" i="28"/>
  <c r="Z829" i="28"/>
  <c r="K830" i="28"/>
  <c r="L830" i="28" s="1"/>
  <c r="F829" i="28"/>
  <c r="J829" i="28" s="1"/>
  <c r="AB829" i="28" s="1"/>
  <c r="X829" i="28"/>
  <c r="H832" i="19"/>
  <c r="E832" i="19" s="1"/>
  <c r="I832" i="19" s="1"/>
  <c r="N832" i="19"/>
  <c r="O832" i="19" s="1"/>
  <c r="P832" i="19" s="1"/>
  <c r="O830" i="28" l="1"/>
  <c r="P830" i="28" s="1"/>
  <c r="Q830" i="28" s="1"/>
  <c r="H830" i="28"/>
  <c r="E830" i="28" s="1"/>
  <c r="I830" i="28" s="1"/>
  <c r="K833" i="19"/>
  <c r="F832" i="19"/>
  <c r="J832" i="19" s="1"/>
  <c r="Y830" i="28" l="1"/>
  <c r="Z830" i="28"/>
  <c r="K831" i="28"/>
  <c r="L831" i="28" s="1"/>
  <c r="AA830" i="28"/>
  <c r="X830" i="28"/>
  <c r="F830" i="28"/>
  <c r="J830" i="28" s="1"/>
  <c r="AB830" i="28" s="1"/>
  <c r="N833" i="19"/>
  <c r="O833" i="19" s="1"/>
  <c r="P833" i="19" s="1"/>
  <c r="H833" i="19"/>
  <c r="E833" i="19" s="1"/>
  <c r="I833" i="19" s="1"/>
  <c r="H831" i="28" l="1"/>
  <c r="E831" i="28" s="1"/>
  <c r="I831" i="28" s="1"/>
  <c r="F831" i="28" s="1"/>
  <c r="J831" i="28" s="1"/>
  <c r="AB831" i="28" s="1"/>
  <c r="O831" i="28"/>
  <c r="P831" i="28" s="1"/>
  <c r="Q831" i="28" s="1"/>
  <c r="K834" i="19"/>
  <c r="F833" i="19"/>
  <c r="J833" i="19" s="1"/>
  <c r="Y831" i="28" l="1"/>
  <c r="AA831" i="28"/>
  <c r="K832" i="28"/>
  <c r="L832" i="28" s="1"/>
  <c r="X831" i="28"/>
  <c r="Z831" i="28"/>
  <c r="H834" i="19"/>
  <c r="E834" i="19" s="1"/>
  <c r="I834" i="19" s="1"/>
  <c r="N834" i="19"/>
  <c r="O834" i="19" s="1"/>
  <c r="P834" i="19" s="1"/>
  <c r="O832" i="28" l="1"/>
  <c r="P832" i="28" s="1"/>
  <c r="Q832" i="28" s="1"/>
  <c r="H832" i="28"/>
  <c r="E832" i="28" s="1"/>
  <c r="I832" i="28" s="1"/>
  <c r="K835" i="19"/>
  <c r="F834" i="19"/>
  <c r="J834" i="19" s="1"/>
  <c r="AA832" i="28" l="1"/>
  <c r="X832" i="28"/>
  <c r="Y832" i="28"/>
  <c r="K833" i="28"/>
  <c r="L833" i="28" s="1"/>
  <c r="F832" i="28"/>
  <c r="J832" i="28" s="1"/>
  <c r="AB832" i="28" s="1"/>
  <c r="Z832" i="28"/>
  <c r="N835" i="19"/>
  <c r="O835" i="19" s="1"/>
  <c r="P835" i="19" s="1"/>
  <c r="H835" i="19"/>
  <c r="E835" i="19" s="1"/>
  <c r="I835" i="19" s="1"/>
  <c r="H833" i="28" l="1"/>
  <c r="E833" i="28" s="1"/>
  <c r="I833" i="28" s="1"/>
  <c r="O833" i="28"/>
  <c r="P833" i="28" s="1"/>
  <c r="Q833" i="28" s="1"/>
  <c r="K836" i="19"/>
  <c r="F835" i="19"/>
  <c r="J835" i="19" s="1"/>
  <c r="F833" i="28" l="1"/>
  <c r="J833" i="28" s="1"/>
  <c r="AB833" i="28" s="1"/>
  <c r="Y833" i="28"/>
  <c r="X833" i="28"/>
  <c r="K834" i="28"/>
  <c r="L834" i="28" s="1"/>
  <c r="Z833" i="28"/>
  <c r="AA833" i="28"/>
  <c r="H836" i="19"/>
  <c r="E836" i="19" s="1"/>
  <c r="I836" i="19" s="1"/>
  <c r="N836" i="19"/>
  <c r="O836" i="19" s="1"/>
  <c r="P836" i="19" s="1"/>
  <c r="O834" i="28" l="1"/>
  <c r="P834" i="28" s="1"/>
  <c r="Q834" i="28" s="1"/>
  <c r="H834" i="28"/>
  <c r="E834" i="28" s="1"/>
  <c r="I834" i="28" s="1"/>
  <c r="K837" i="19"/>
  <c r="F836" i="19"/>
  <c r="J836" i="19" s="1"/>
  <c r="X834" i="28" l="1"/>
  <c r="F834" i="28"/>
  <c r="J834" i="28" s="1"/>
  <c r="AB834" i="28" s="1"/>
  <c r="Y834" i="28"/>
  <c r="AA834" i="28"/>
  <c r="K835" i="28"/>
  <c r="L835" i="28" s="1"/>
  <c r="Z834" i="28"/>
  <c r="H837" i="19"/>
  <c r="E837" i="19" s="1"/>
  <c r="I837" i="19" s="1"/>
  <c r="N837" i="19"/>
  <c r="O837" i="19" s="1"/>
  <c r="P837" i="19" s="1"/>
  <c r="O835" i="28" l="1"/>
  <c r="P835" i="28" s="1"/>
  <c r="Q835" i="28" s="1"/>
  <c r="H835" i="28"/>
  <c r="E835" i="28" s="1"/>
  <c r="I835" i="28" s="1"/>
  <c r="K838" i="19"/>
  <c r="F837" i="19"/>
  <c r="J837" i="19" s="1"/>
  <c r="F835" i="28" l="1"/>
  <c r="J835" i="28" s="1"/>
  <c r="AB835" i="28" s="1"/>
  <c r="K836" i="28"/>
  <c r="L836" i="28" s="1"/>
  <c r="X835" i="28"/>
  <c r="Z835" i="28"/>
  <c r="Y835" i="28"/>
  <c r="AA835" i="28"/>
  <c r="H838" i="19"/>
  <c r="E838" i="19" s="1"/>
  <c r="I838" i="19" s="1"/>
  <c r="N838" i="19"/>
  <c r="O838" i="19" s="1"/>
  <c r="P838" i="19" s="1"/>
  <c r="H836" i="28" l="1"/>
  <c r="E836" i="28" s="1"/>
  <c r="I836" i="28" s="1"/>
  <c r="O836" i="28"/>
  <c r="P836" i="28" s="1"/>
  <c r="Q836" i="28" s="1"/>
  <c r="K839" i="19"/>
  <c r="F838" i="19"/>
  <c r="J838" i="19" s="1"/>
  <c r="K837" i="28" l="1"/>
  <c r="L837" i="28" s="1"/>
  <c r="Y836" i="28"/>
  <c r="X836" i="28"/>
  <c r="F836" i="28"/>
  <c r="J836" i="28" s="1"/>
  <c r="AB836" i="28" s="1"/>
  <c r="AA836" i="28"/>
  <c r="Z836" i="28"/>
  <c r="N839" i="19"/>
  <c r="O839" i="19" s="1"/>
  <c r="P839" i="19" s="1"/>
  <c r="H839" i="19"/>
  <c r="E839" i="19" s="1"/>
  <c r="I839" i="19" s="1"/>
  <c r="O837" i="28" l="1"/>
  <c r="P837" i="28" s="1"/>
  <c r="Q837" i="28" s="1"/>
  <c r="H837" i="28"/>
  <c r="E837" i="28" s="1"/>
  <c r="I837" i="28" s="1"/>
  <c r="K840" i="19"/>
  <c r="F839" i="19"/>
  <c r="J839" i="19" s="1"/>
  <c r="F837" i="28" l="1"/>
  <c r="J837" i="28" s="1"/>
  <c r="AB837" i="28" s="1"/>
  <c r="Z837" i="28"/>
  <c r="Y837" i="28"/>
  <c r="X837" i="28"/>
  <c r="K838" i="28"/>
  <c r="L838" i="28" s="1"/>
  <c r="AA837" i="28"/>
  <c r="H840" i="19"/>
  <c r="E840" i="19" s="1"/>
  <c r="I840" i="19" s="1"/>
  <c r="N840" i="19"/>
  <c r="O840" i="19" s="1"/>
  <c r="P840" i="19" s="1"/>
  <c r="H838" i="28" l="1"/>
  <c r="E838" i="28" s="1"/>
  <c r="I838" i="28" s="1"/>
  <c r="O838" i="28"/>
  <c r="P838" i="28" s="1"/>
  <c r="Q838" i="28" s="1"/>
  <c r="K841" i="19"/>
  <c r="F840" i="19"/>
  <c r="J840" i="19" s="1"/>
  <c r="X838" i="28" l="1"/>
  <c r="Y838" i="28"/>
  <c r="K839" i="28"/>
  <c r="L839" i="28" s="1"/>
  <c r="Z838" i="28"/>
  <c r="F838" i="28"/>
  <c r="J838" i="28" s="1"/>
  <c r="AB838" i="28" s="1"/>
  <c r="AA838" i="28"/>
  <c r="H841" i="19"/>
  <c r="E841" i="19" s="1"/>
  <c r="I841" i="19" s="1"/>
  <c r="N841" i="19"/>
  <c r="O841" i="19" s="1"/>
  <c r="P841" i="19" s="1"/>
  <c r="O839" i="28" l="1"/>
  <c r="P839" i="28" s="1"/>
  <c r="Q839" i="28" s="1"/>
  <c r="H839" i="28"/>
  <c r="E839" i="28" s="1"/>
  <c r="I839" i="28" s="1"/>
  <c r="K842" i="19"/>
  <c r="F841" i="19"/>
  <c r="J841" i="19" s="1"/>
  <c r="F839" i="28" l="1"/>
  <c r="J839" i="28" s="1"/>
  <c r="AB839" i="28" s="1"/>
  <c r="AA839" i="28"/>
  <c r="Z839" i="28"/>
  <c r="X839" i="28"/>
  <c r="K840" i="28"/>
  <c r="L840" i="28" s="1"/>
  <c r="Y839" i="28"/>
  <c r="N842" i="19"/>
  <c r="O842" i="19" s="1"/>
  <c r="P842" i="19" s="1"/>
  <c r="H842" i="19"/>
  <c r="E842" i="19" s="1"/>
  <c r="I842" i="19" s="1"/>
  <c r="H840" i="28" l="1"/>
  <c r="E840" i="28" s="1"/>
  <c r="I840" i="28" s="1"/>
  <c r="O840" i="28"/>
  <c r="P840" i="28" s="1"/>
  <c r="Q840" i="28" s="1"/>
  <c r="K843" i="19"/>
  <c r="F842" i="19"/>
  <c r="J842" i="19" s="1"/>
  <c r="Z840" i="28" l="1"/>
  <c r="X840" i="28"/>
  <c r="AA840" i="28"/>
  <c r="K841" i="28"/>
  <c r="L841" i="28" s="1"/>
  <c r="F840" i="28"/>
  <c r="J840" i="28" s="1"/>
  <c r="AB840" i="28" s="1"/>
  <c r="Y840" i="28"/>
  <c r="N843" i="19"/>
  <c r="O843" i="19" s="1"/>
  <c r="P843" i="19" s="1"/>
  <c r="H843" i="19"/>
  <c r="E843" i="19" s="1"/>
  <c r="I843" i="19" s="1"/>
  <c r="O841" i="28" l="1"/>
  <c r="P841" i="28" s="1"/>
  <c r="Q841" i="28" s="1"/>
  <c r="H841" i="28"/>
  <c r="E841" i="28" s="1"/>
  <c r="I841" i="28" s="1"/>
  <c r="K844" i="19"/>
  <c r="F843" i="19"/>
  <c r="J843" i="19" s="1"/>
  <c r="Z841" i="28" l="1"/>
  <c r="X841" i="28"/>
  <c r="AA841" i="28"/>
  <c r="Y841" i="28"/>
  <c r="F841" i="28"/>
  <c r="J841" i="28" s="1"/>
  <c r="AB841" i="28" s="1"/>
  <c r="K842" i="28"/>
  <c r="L842" i="28" s="1"/>
  <c r="N844" i="19"/>
  <c r="O844" i="19" s="1"/>
  <c r="P844" i="19" s="1"/>
  <c r="H844" i="19"/>
  <c r="E844" i="19" s="1"/>
  <c r="I844" i="19" s="1"/>
  <c r="O842" i="28" l="1"/>
  <c r="P842" i="28" s="1"/>
  <c r="Q842" i="28" s="1"/>
  <c r="H842" i="28"/>
  <c r="E842" i="28" s="1"/>
  <c r="I842" i="28" s="1"/>
  <c r="K845" i="19"/>
  <c r="F844" i="19"/>
  <c r="J844" i="19" s="1"/>
  <c r="AA842" i="28" l="1"/>
  <c r="Z842" i="28"/>
  <c r="X842" i="28"/>
  <c r="F842" i="28"/>
  <c r="J842" i="28" s="1"/>
  <c r="AB842" i="28" s="1"/>
  <c r="Y842" i="28"/>
  <c r="K843" i="28"/>
  <c r="L843" i="28" s="1"/>
  <c r="N845" i="19"/>
  <c r="O845" i="19" s="1"/>
  <c r="P845" i="19" s="1"/>
  <c r="H845" i="19"/>
  <c r="E845" i="19" s="1"/>
  <c r="I845" i="19" s="1"/>
  <c r="O843" i="28" l="1"/>
  <c r="P843" i="28" s="1"/>
  <c r="Q843" i="28" s="1"/>
  <c r="H843" i="28"/>
  <c r="E843" i="28" s="1"/>
  <c r="I843" i="28" s="1"/>
  <c r="K846" i="19"/>
  <c r="F845" i="19"/>
  <c r="J845" i="19" s="1"/>
  <c r="X843" i="28" l="1"/>
  <c r="Y843" i="28"/>
  <c r="AA843" i="28"/>
  <c r="F843" i="28"/>
  <c r="J843" i="28" s="1"/>
  <c r="AB843" i="28" s="1"/>
  <c r="Z843" i="28"/>
  <c r="K844" i="28"/>
  <c r="L844" i="28" s="1"/>
  <c r="N846" i="19"/>
  <c r="O846" i="19" s="1"/>
  <c r="P846" i="19" s="1"/>
  <c r="H846" i="19"/>
  <c r="E846" i="19" s="1"/>
  <c r="I846" i="19" s="1"/>
  <c r="O844" i="28" l="1"/>
  <c r="P844" i="28" s="1"/>
  <c r="Q844" i="28" s="1"/>
  <c r="H844" i="28"/>
  <c r="E844" i="28" s="1"/>
  <c r="I844" i="28" s="1"/>
  <c r="K847" i="19"/>
  <c r="F846" i="19"/>
  <c r="J846" i="19" s="1"/>
  <c r="Z844" i="28" l="1"/>
  <c r="AA844" i="28"/>
  <c r="K845" i="28"/>
  <c r="L845" i="28" s="1"/>
  <c r="F844" i="28"/>
  <c r="J844" i="28" s="1"/>
  <c r="AB844" i="28" s="1"/>
  <c r="X844" i="28"/>
  <c r="Y844" i="28"/>
  <c r="H847" i="19"/>
  <c r="E847" i="19" s="1"/>
  <c r="I847" i="19" s="1"/>
  <c r="N847" i="19"/>
  <c r="O847" i="19" s="1"/>
  <c r="P847" i="19" s="1"/>
  <c r="H845" i="28" l="1"/>
  <c r="E845" i="28" s="1"/>
  <c r="I845" i="28" s="1"/>
  <c r="O845" i="28"/>
  <c r="P845" i="28" s="1"/>
  <c r="Q845" i="28" s="1"/>
  <c r="K848" i="19"/>
  <c r="F847" i="19"/>
  <c r="J847" i="19" s="1"/>
  <c r="K846" i="28" l="1"/>
  <c r="L846" i="28" s="1"/>
  <c r="Y845" i="28"/>
  <c r="X845" i="28"/>
  <c r="F845" i="28"/>
  <c r="J845" i="28" s="1"/>
  <c r="AB845" i="28" s="1"/>
  <c r="AA845" i="28"/>
  <c r="Z845" i="28"/>
  <c r="H848" i="19"/>
  <c r="E848" i="19" s="1"/>
  <c r="I848" i="19" s="1"/>
  <c r="N848" i="19"/>
  <c r="O848" i="19" s="1"/>
  <c r="P848" i="19" s="1"/>
  <c r="O846" i="28" l="1"/>
  <c r="P846" i="28" s="1"/>
  <c r="Q846" i="28" s="1"/>
  <c r="H846" i="28"/>
  <c r="E846" i="28" s="1"/>
  <c r="I846" i="28" s="1"/>
  <c r="K849" i="19"/>
  <c r="F848" i="19"/>
  <c r="J848" i="19" s="1"/>
  <c r="X846" i="28" l="1"/>
  <c r="Y846" i="28"/>
  <c r="AA846" i="28"/>
  <c r="Z846" i="28"/>
  <c r="K847" i="28"/>
  <c r="L847" i="28" s="1"/>
  <c r="F846" i="28"/>
  <c r="J846" i="28" s="1"/>
  <c r="AB846" i="28" s="1"/>
  <c r="H849" i="19"/>
  <c r="E849" i="19" s="1"/>
  <c r="I849" i="19" s="1"/>
  <c r="N849" i="19"/>
  <c r="O849" i="19" s="1"/>
  <c r="P849" i="19" s="1"/>
  <c r="O847" i="28" l="1"/>
  <c r="P847" i="28" s="1"/>
  <c r="Q847" i="28" s="1"/>
  <c r="H847" i="28"/>
  <c r="E847" i="28" s="1"/>
  <c r="I847" i="28" s="1"/>
  <c r="K850" i="19"/>
  <c r="F849" i="19"/>
  <c r="J849" i="19" s="1"/>
  <c r="Z847" i="28" l="1"/>
  <c r="Y847" i="28"/>
  <c r="F847" i="28"/>
  <c r="J847" i="28" s="1"/>
  <c r="AB847" i="28" s="1"/>
  <c r="AA847" i="28"/>
  <c r="K848" i="28"/>
  <c r="L848" i="28" s="1"/>
  <c r="X847" i="28"/>
  <c r="H850" i="19"/>
  <c r="E850" i="19" s="1"/>
  <c r="I850" i="19" s="1"/>
  <c r="N850" i="19"/>
  <c r="O850" i="19" s="1"/>
  <c r="P850" i="19" s="1"/>
  <c r="O848" i="28" l="1"/>
  <c r="P848" i="28" s="1"/>
  <c r="Q848" i="28" s="1"/>
  <c r="H848" i="28"/>
  <c r="E848" i="28" s="1"/>
  <c r="I848" i="28" s="1"/>
  <c r="K851" i="19"/>
  <c r="F850" i="19"/>
  <c r="J850" i="19" s="1"/>
  <c r="X848" i="28" l="1"/>
  <c r="Y848" i="28"/>
  <c r="AA848" i="28"/>
  <c r="K849" i="28"/>
  <c r="L849" i="28" s="1"/>
  <c r="Z848" i="28"/>
  <c r="F848" i="28"/>
  <c r="J848" i="28" s="1"/>
  <c r="AB848" i="28" s="1"/>
  <c r="H851" i="19"/>
  <c r="E851" i="19" s="1"/>
  <c r="I851" i="19" s="1"/>
  <c r="N851" i="19"/>
  <c r="O851" i="19" s="1"/>
  <c r="P851" i="19" s="1"/>
  <c r="O849" i="28" l="1"/>
  <c r="P849" i="28" s="1"/>
  <c r="Q849" i="28" s="1"/>
  <c r="H849" i="28"/>
  <c r="E849" i="28" s="1"/>
  <c r="I849" i="28" s="1"/>
  <c r="K852" i="19"/>
  <c r="F851" i="19"/>
  <c r="J851" i="19" s="1"/>
  <c r="X849" i="28" l="1"/>
  <c r="Z849" i="28"/>
  <c r="AA849" i="28"/>
  <c r="K850" i="28"/>
  <c r="L850" i="28" s="1"/>
  <c r="F849" i="28"/>
  <c r="J849" i="28" s="1"/>
  <c r="AB849" i="28" s="1"/>
  <c r="Y849" i="28"/>
  <c r="H852" i="19"/>
  <c r="E852" i="19" s="1"/>
  <c r="I852" i="19" s="1"/>
  <c r="N852" i="19"/>
  <c r="O852" i="19" s="1"/>
  <c r="P852" i="19" s="1"/>
  <c r="O850" i="28" l="1"/>
  <c r="P850" i="28" s="1"/>
  <c r="Q850" i="28" s="1"/>
  <c r="H850" i="28"/>
  <c r="E850" i="28" s="1"/>
  <c r="I850" i="28" s="1"/>
  <c r="K853" i="19"/>
  <c r="F852" i="19"/>
  <c r="J852" i="19" s="1"/>
  <c r="X850" i="28" l="1"/>
  <c r="K851" i="28"/>
  <c r="L851" i="28" s="1"/>
  <c r="F850" i="28"/>
  <c r="J850" i="28" s="1"/>
  <c r="AB850" i="28" s="1"/>
  <c r="Z850" i="28"/>
  <c r="Y850" i="28"/>
  <c r="AA850" i="28"/>
  <c r="H853" i="19"/>
  <c r="E853" i="19" s="1"/>
  <c r="I853" i="19" s="1"/>
  <c r="N853" i="19"/>
  <c r="O853" i="19" s="1"/>
  <c r="P853" i="19" s="1"/>
  <c r="O851" i="28" l="1"/>
  <c r="P851" i="28" s="1"/>
  <c r="Q851" i="28" s="1"/>
  <c r="H851" i="28"/>
  <c r="E851" i="28" s="1"/>
  <c r="I851" i="28" s="1"/>
  <c r="K854" i="19"/>
  <c r="F853" i="19"/>
  <c r="J853" i="19" s="1"/>
  <c r="K852" i="28" l="1"/>
  <c r="L852" i="28" s="1"/>
  <c r="AA851" i="28"/>
  <c r="Y851" i="28"/>
  <c r="Z851" i="28"/>
  <c r="X851" i="28"/>
  <c r="F851" i="28"/>
  <c r="J851" i="28" s="1"/>
  <c r="AB851" i="28" s="1"/>
  <c r="H854" i="19"/>
  <c r="E854" i="19" s="1"/>
  <c r="I854" i="19" s="1"/>
  <c r="N854" i="19"/>
  <c r="O854" i="19" s="1"/>
  <c r="P854" i="19" s="1"/>
  <c r="H852" i="28" l="1"/>
  <c r="E852" i="28" s="1"/>
  <c r="I852" i="28" s="1"/>
  <c r="O852" i="28"/>
  <c r="P852" i="28" s="1"/>
  <c r="Q852" i="28" s="1"/>
  <c r="K855" i="19"/>
  <c r="F854" i="19"/>
  <c r="J854" i="19" s="1"/>
  <c r="AA852" i="28" l="1"/>
  <c r="Y852" i="28"/>
  <c r="K853" i="28"/>
  <c r="L853" i="28" s="1"/>
  <c r="X852" i="28"/>
  <c r="Z852" i="28"/>
  <c r="F852" i="28"/>
  <c r="J852" i="28" s="1"/>
  <c r="AB852" i="28" s="1"/>
  <c r="H855" i="19"/>
  <c r="E855" i="19" s="1"/>
  <c r="I855" i="19" s="1"/>
  <c r="N855" i="19"/>
  <c r="O855" i="19" s="1"/>
  <c r="P855" i="19" s="1"/>
  <c r="O853" i="28" l="1"/>
  <c r="P853" i="28" s="1"/>
  <c r="Q853" i="28" s="1"/>
  <c r="H853" i="28"/>
  <c r="E853" i="28" s="1"/>
  <c r="I853" i="28" s="1"/>
  <c r="F853" i="28" s="1"/>
  <c r="J853" i="28" s="1"/>
  <c r="AB853" i="28" s="1"/>
  <c r="K856" i="19"/>
  <c r="F855" i="19"/>
  <c r="J855" i="19" s="1"/>
  <c r="X853" i="28" l="1"/>
  <c r="Z853" i="28"/>
  <c r="K854" i="28"/>
  <c r="L854" i="28" s="1"/>
  <c r="AA853" i="28"/>
  <c r="Y853" i="28"/>
  <c r="N856" i="19"/>
  <c r="O856" i="19" s="1"/>
  <c r="P856" i="19" s="1"/>
  <c r="H856" i="19"/>
  <c r="E856" i="19" s="1"/>
  <c r="I856" i="19" s="1"/>
  <c r="H854" i="28" l="1"/>
  <c r="E854" i="28" s="1"/>
  <c r="I854" i="28" s="1"/>
  <c r="O854" i="28"/>
  <c r="P854" i="28" s="1"/>
  <c r="Q854" i="28" s="1"/>
  <c r="K857" i="19"/>
  <c r="F856" i="19"/>
  <c r="J856" i="19" s="1"/>
  <c r="Z854" i="28" l="1"/>
  <c r="K855" i="28"/>
  <c r="L855" i="28" s="1"/>
  <c r="AA854" i="28"/>
  <c r="Y854" i="28"/>
  <c r="X854" i="28"/>
  <c r="F854" i="28"/>
  <c r="J854" i="28" s="1"/>
  <c r="AB854" i="28" s="1"/>
  <c r="H857" i="19"/>
  <c r="E857" i="19" s="1"/>
  <c r="I857" i="19" s="1"/>
  <c r="F857" i="19" s="1"/>
  <c r="N857" i="19"/>
  <c r="O857" i="19" s="1"/>
  <c r="P857" i="19" s="1"/>
  <c r="O855" i="28" l="1"/>
  <c r="P855" i="28" s="1"/>
  <c r="Q855" i="28" s="1"/>
  <c r="H855" i="28"/>
  <c r="E855" i="28" s="1"/>
  <c r="I855" i="28" s="1"/>
  <c r="F855" i="28" s="1"/>
  <c r="J855" i="28" s="1"/>
  <c r="AB855" i="28" s="1"/>
  <c r="K858" i="19"/>
  <c r="J857" i="19"/>
  <c r="Z855" i="28" l="1"/>
  <c r="Y855" i="28"/>
  <c r="K856" i="28"/>
  <c r="L856" i="28" s="1"/>
  <c r="X855" i="28"/>
  <c r="AA855" i="28"/>
  <c r="H858" i="19"/>
  <c r="E858" i="19" s="1"/>
  <c r="I858" i="19" s="1"/>
  <c r="N858" i="19"/>
  <c r="O858" i="19" s="1"/>
  <c r="P858" i="19" s="1"/>
  <c r="H856" i="28" l="1"/>
  <c r="E856" i="28" s="1"/>
  <c r="I856" i="28" s="1"/>
  <c r="O856" i="28"/>
  <c r="P856" i="28" s="1"/>
  <c r="Q856" i="28" s="1"/>
  <c r="K859" i="19"/>
  <c r="F858" i="19"/>
  <c r="J858" i="19" s="1"/>
  <c r="F856" i="28" l="1"/>
  <c r="J856" i="28" s="1"/>
  <c r="AB856" i="28" s="1"/>
  <c r="X856" i="28"/>
  <c r="Z856" i="28"/>
  <c r="K857" i="28"/>
  <c r="L857" i="28" s="1"/>
  <c r="Y856" i="28"/>
  <c r="AA856" i="28"/>
  <c r="H859" i="19"/>
  <c r="E859" i="19" s="1"/>
  <c r="I859" i="19" s="1"/>
  <c r="N859" i="19"/>
  <c r="O859" i="19" s="1"/>
  <c r="P859" i="19" s="1"/>
  <c r="O857" i="28" l="1"/>
  <c r="P857" i="28" s="1"/>
  <c r="Q857" i="28" s="1"/>
  <c r="H857" i="28"/>
  <c r="E857" i="28" s="1"/>
  <c r="I857" i="28" s="1"/>
  <c r="K860" i="19"/>
  <c r="F859" i="19"/>
  <c r="J859" i="19" s="1"/>
  <c r="AA857" i="28" l="1"/>
  <c r="Y857" i="28"/>
  <c r="X857" i="28"/>
  <c r="K858" i="28"/>
  <c r="L858" i="28" s="1"/>
  <c r="F857" i="28"/>
  <c r="J857" i="28" s="1"/>
  <c r="AB857" i="28" s="1"/>
  <c r="Z857" i="28"/>
  <c r="N860" i="19"/>
  <c r="O860" i="19" s="1"/>
  <c r="P860" i="19" s="1"/>
  <c r="H860" i="19"/>
  <c r="E860" i="19" s="1"/>
  <c r="I860" i="19" s="1"/>
  <c r="O858" i="28" l="1"/>
  <c r="P858" i="28" s="1"/>
  <c r="Q858" i="28" s="1"/>
  <c r="H858" i="28"/>
  <c r="E858" i="28" s="1"/>
  <c r="I858" i="28" s="1"/>
  <c r="K861" i="19"/>
  <c r="F860" i="19"/>
  <c r="J860" i="19" s="1"/>
  <c r="Y858" i="28" l="1"/>
  <c r="AA858" i="28"/>
  <c r="K859" i="28"/>
  <c r="L859" i="28" s="1"/>
  <c r="X858" i="28"/>
  <c r="F858" i="28"/>
  <c r="J858" i="28" s="1"/>
  <c r="AB858" i="28" s="1"/>
  <c r="Z858" i="28"/>
  <c r="H861" i="19"/>
  <c r="E861" i="19" s="1"/>
  <c r="I861" i="19" s="1"/>
  <c r="N861" i="19"/>
  <c r="O861" i="19" s="1"/>
  <c r="P861" i="19" s="1"/>
  <c r="H859" i="28" l="1"/>
  <c r="E859" i="28" s="1"/>
  <c r="I859" i="28" s="1"/>
  <c r="O859" i="28"/>
  <c r="P859" i="28" s="1"/>
  <c r="Q859" i="28" s="1"/>
  <c r="K862" i="19"/>
  <c r="F861" i="19"/>
  <c r="J861" i="19" s="1"/>
  <c r="Y859" i="28" l="1"/>
  <c r="X859" i="28"/>
  <c r="Z859" i="28"/>
  <c r="AA859" i="28" s="1"/>
  <c r="K860" i="28"/>
  <c r="L860" i="28" s="1"/>
  <c r="F859" i="28"/>
  <c r="J859" i="28" s="1"/>
  <c r="H862" i="19"/>
  <c r="E862" i="19" s="1"/>
  <c r="I862" i="19" s="1"/>
  <c r="N862" i="19"/>
  <c r="O862" i="19" s="1"/>
  <c r="P862" i="19" s="1"/>
  <c r="AB859" i="28" l="1"/>
  <c r="O860" i="28"/>
  <c r="P860" i="28" s="1"/>
  <c r="Q860" i="28" s="1"/>
  <c r="H860" i="28"/>
  <c r="E860" i="28" s="1"/>
  <c r="I860" i="28" s="1"/>
  <c r="K863" i="19"/>
  <c r="F862" i="19"/>
  <c r="J862" i="19" s="1"/>
  <c r="Z860" i="28" l="1"/>
  <c r="AA860" i="28" s="1"/>
  <c r="X860" i="28"/>
  <c r="K861" i="28"/>
  <c r="L861" i="28" s="1"/>
  <c r="Y860" i="28"/>
  <c r="F860" i="28"/>
  <c r="J860" i="28" s="1"/>
  <c r="H863" i="19"/>
  <c r="E863" i="19" s="1"/>
  <c r="I863" i="19" s="1"/>
  <c r="N863" i="19"/>
  <c r="O863" i="19" s="1"/>
  <c r="P863" i="19" s="1"/>
  <c r="AB860" i="28" l="1"/>
  <c r="H861" i="28"/>
  <c r="E861" i="28" s="1"/>
  <c r="I861" i="28" s="1"/>
  <c r="O861" i="28"/>
  <c r="P861" i="28" s="1"/>
  <c r="Q861" i="28" s="1"/>
  <c r="K864" i="19"/>
  <c r="F863" i="19"/>
  <c r="J863" i="19" s="1"/>
  <c r="K862" i="28" l="1"/>
  <c r="L862" i="28" s="1"/>
  <c r="Y861" i="28"/>
  <c r="X861" i="28"/>
  <c r="F861" i="28"/>
  <c r="J861" i="28" s="1"/>
  <c r="Z861" i="28"/>
  <c r="AA861" i="28" s="1"/>
  <c r="H864" i="19"/>
  <c r="E864" i="19" s="1"/>
  <c r="I864" i="19" s="1"/>
  <c r="N864" i="19"/>
  <c r="O864" i="19" s="1"/>
  <c r="P864" i="19" s="1"/>
  <c r="AB861" i="28" l="1"/>
  <c r="O862" i="28"/>
  <c r="P862" i="28" s="1"/>
  <c r="Q862" i="28" s="1"/>
  <c r="H862" i="28"/>
  <c r="E862" i="28" s="1"/>
  <c r="I862" i="28" s="1"/>
  <c r="K865" i="19"/>
  <c r="F864" i="19"/>
  <c r="J864" i="19" s="1"/>
  <c r="Y862" i="28" l="1"/>
  <c r="X862" i="28"/>
  <c r="Z862" i="28"/>
  <c r="AA862" i="28" s="1"/>
  <c r="K863" i="28"/>
  <c r="L863" i="28" s="1"/>
  <c r="F862" i="28"/>
  <c r="J862" i="28" s="1"/>
  <c r="H865" i="19"/>
  <c r="E865" i="19" s="1"/>
  <c r="I865" i="19" s="1"/>
  <c r="N865" i="19"/>
  <c r="O865" i="19" s="1"/>
  <c r="P865" i="19" s="1"/>
  <c r="H863" i="28" l="1"/>
  <c r="E863" i="28" s="1"/>
  <c r="I863" i="28" s="1"/>
  <c r="O863" i="28"/>
  <c r="P863" i="28" s="1"/>
  <c r="Q863" i="28" s="1"/>
  <c r="AB862" i="28"/>
  <c r="K866" i="19"/>
  <c r="F865" i="19"/>
  <c r="J865" i="19" s="1"/>
  <c r="F863" i="28" l="1"/>
  <c r="J863" i="28" s="1"/>
  <c r="X863" i="28"/>
  <c r="Z863" i="28"/>
  <c r="AB863" i="28" s="1"/>
  <c r="K864" i="28"/>
  <c r="L864" i="28" s="1"/>
  <c r="Y863" i="28"/>
  <c r="N866" i="19"/>
  <c r="O866" i="19" s="1"/>
  <c r="P866" i="19" s="1"/>
  <c r="H866" i="19"/>
  <c r="E866" i="19" s="1"/>
  <c r="I866" i="19" s="1"/>
  <c r="O864" i="28" l="1"/>
  <c r="P864" i="28" s="1"/>
  <c r="Q864" i="28" s="1"/>
  <c r="H864" i="28"/>
  <c r="E864" i="28" s="1"/>
  <c r="I864" i="28" s="1"/>
  <c r="AA863" i="28"/>
  <c r="K867" i="19"/>
  <c r="F866" i="19"/>
  <c r="J866" i="19" s="1"/>
  <c r="Y864" i="28" l="1"/>
  <c r="X864" i="28"/>
  <c r="Z864" i="28"/>
  <c r="AA864" i="28" s="1"/>
  <c r="F864" i="28"/>
  <c r="J864" i="28" s="1"/>
  <c r="K865" i="28"/>
  <c r="L865" i="28" s="1"/>
  <c r="N867" i="19"/>
  <c r="O867" i="19" s="1"/>
  <c r="P867" i="19" s="1"/>
  <c r="H867" i="19"/>
  <c r="E867" i="19" s="1"/>
  <c r="I867" i="19" s="1"/>
  <c r="O865" i="28" l="1"/>
  <c r="P865" i="28" s="1"/>
  <c r="Q865" i="28" s="1"/>
  <c r="H865" i="28"/>
  <c r="E865" i="28" s="1"/>
  <c r="I865" i="28" s="1"/>
  <c r="AB864" i="28"/>
  <c r="K868" i="19"/>
  <c r="F867" i="19"/>
  <c r="J867" i="19" s="1"/>
  <c r="F865" i="28" l="1"/>
  <c r="J865" i="28" s="1"/>
  <c r="Y865" i="28"/>
  <c r="X865" i="28"/>
  <c r="Z865" i="28"/>
  <c r="AB865" i="28" s="1"/>
  <c r="K866" i="28"/>
  <c r="L866" i="28" s="1"/>
  <c r="N868" i="19"/>
  <c r="O868" i="19" s="1"/>
  <c r="P868" i="19" s="1"/>
  <c r="H868" i="19"/>
  <c r="E868" i="19" s="1"/>
  <c r="I868" i="19" s="1"/>
  <c r="H866" i="28" l="1"/>
  <c r="E866" i="28" s="1"/>
  <c r="I866" i="28" s="1"/>
  <c r="O866" i="28"/>
  <c r="P866" i="28" s="1"/>
  <c r="Q866" i="28" s="1"/>
  <c r="AA865" i="28"/>
  <c r="K869" i="19"/>
  <c r="F868" i="19"/>
  <c r="J868" i="19" s="1"/>
  <c r="Z866" i="28" l="1"/>
  <c r="AA866" i="28" s="1"/>
  <c r="Y866" i="28"/>
  <c r="K867" i="28"/>
  <c r="L867" i="28" s="1"/>
  <c r="F866" i="28"/>
  <c r="J866" i="28" s="1"/>
  <c r="X866" i="28"/>
  <c r="N869" i="19"/>
  <c r="O869" i="19" s="1"/>
  <c r="P869" i="19" s="1"/>
  <c r="H869" i="19"/>
  <c r="E869" i="19" s="1"/>
  <c r="I869" i="19" s="1"/>
  <c r="H867" i="28" l="1"/>
  <c r="E867" i="28" s="1"/>
  <c r="I867" i="28" s="1"/>
  <c r="O867" i="28"/>
  <c r="P867" i="28" s="1"/>
  <c r="Q867" i="28" s="1"/>
  <c r="AB866" i="28"/>
  <c r="K870" i="19"/>
  <c r="F869" i="19"/>
  <c r="J869" i="19" s="1"/>
  <c r="F867" i="28" l="1"/>
  <c r="J867" i="28" s="1"/>
  <c r="Z867" i="28"/>
  <c r="AB867" i="28" s="1"/>
  <c r="K868" i="28"/>
  <c r="L868" i="28" s="1"/>
  <c r="Y867" i="28"/>
  <c r="X867" i="28"/>
  <c r="H870" i="19"/>
  <c r="E870" i="19" s="1"/>
  <c r="I870" i="19" s="1"/>
  <c r="N870" i="19"/>
  <c r="O870" i="19" s="1"/>
  <c r="P870" i="19" s="1"/>
  <c r="O868" i="28" l="1"/>
  <c r="P868" i="28" s="1"/>
  <c r="Q868" i="28" s="1"/>
  <c r="H868" i="28"/>
  <c r="E868" i="28" s="1"/>
  <c r="I868" i="28" s="1"/>
  <c r="AA867" i="28"/>
  <c r="K871" i="19"/>
  <c r="F870" i="19"/>
  <c r="J870" i="19" s="1"/>
  <c r="Y868" i="28" l="1"/>
  <c r="Z868" i="28"/>
  <c r="AB868" i="28" s="1"/>
  <c r="X868" i="28"/>
  <c r="F868" i="28"/>
  <c r="J868" i="28" s="1"/>
  <c r="K869" i="28"/>
  <c r="L869" i="28" s="1"/>
  <c r="H871" i="19"/>
  <c r="E871" i="19" s="1"/>
  <c r="I871" i="19" s="1"/>
  <c r="N871" i="19"/>
  <c r="O871" i="19" s="1"/>
  <c r="P871" i="19" s="1"/>
  <c r="H869" i="28" l="1"/>
  <c r="E869" i="28" s="1"/>
  <c r="I869" i="28" s="1"/>
  <c r="O869" i="28"/>
  <c r="P869" i="28" s="1"/>
  <c r="Q869" i="28" s="1"/>
  <c r="AA868" i="28"/>
  <c r="K872" i="19"/>
  <c r="F871" i="19"/>
  <c r="J871" i="19" s="1"/>
  <c r="Y869" i="28" l="1"/>
  <c r="Z869" i="28"/>
  <c r="AB869" i="28" s="1"/>
  <c r="X869" i="28"/>
  <c r="F869" i="28"/>
  <c r="J869" i="28" s="1"/>
  <c r="K870" i="28"/>
  <c r="L870" i="28" s="1"/>
  <c r="N872" i="19"/>
  <c r="O872" i="19" s="1"/>
  <c r="P872" i="19" s="1"/>
  <c r="H872" i="19"/>
  <c r="E872" i="19" s="1"/>
  <c r="I872" i="19" s="1"/>
  <c r="O870" i="28" l="1"/>
  <c r="P870" i="28" s="1"/>
  <c r="Q870" i="28" s="1"/>
  <c r="H870" i="28"/>
  <c r="E870" i="28" s="1"/>
  <c r="I870" i="28" s="1"/>
  <c r="AA869" i="28"/>
  <c r="K873" i="19"/>
  <c r="F872" i="19"/>
  <c r="J872" i="19" s="1"/>
  <c r="Y870" i="28" l="1"/>
  <c r="K871" i="28"/>
  <c r="L871" i="28" s="1"/>
  <c r="X870" i="28"/>
  <c r="F870" i="28"/>
  <c r="J870" i="28" s="1"/>
  <c r="Z870" i="28"/>
  <c r="AA870" i="28" s="1"/>
  <c r="N873" i="19"/>
  <c r="O873" i="19" s="1"/>
  <c r="P873" i="19" s="1"/>
  <c r="H873" i="19"/>
  <c r="E873" i="19" s="1"/>
  <c r="I873" i="19" s="1"/>
  <c r="AB870" i="28" l="1"/>
  <c r="H871" i="28"/>
  <c r="E871" i="28" s="1"/>
  <c r="I871" i="28" s="1"/>
  <c r="O871" i="28"/>
  <c r="P871" i="28" s="1"/>
  <c r="Q871" i="28" s="1"/>
  <c r="K874" i="19"/>
  <c r="F873" i="19"/>
  <c r="J873" i="19" s="1"/>
  <c r="X871" i="28" l="1"/>
  <c r="K872" i="28"/>
  <c r="L872" i="28" s="1"/>
  <c r="Z871" i="28"/>
  <c r="AB871" i="28" s="1"/>
  <c r="Y871" i="28"/>
  <c r="F871" i="28"/>
  <c r="J871" i="28" s="1"/>
  <c r="H874" i="19"/>
  <c r="E874" i="19" s="1"/>
  <c r="I874" i="19" s="1"/>
  <c r="N874" i="19"/>
  <c r="O874" i="19" s="1"/>
  <c r="P874" i="19" s="1"/>
  <c r="O872" i="28" l="1"/>
  <c r="P872" i="28" s="1"/>
  <c r="Q872" i="28" s="1"/>
  <c r="H872" i="28"/>
  <c r="E872" i="28" s="1"/>
  <c r="I872" i="28" s="1"/>
  <c r="AA871" i="28"/>
  <c r="K875" i="19"/>
  <c r="F874" i="19"/>
  <c r="J874" i="19" s="1"/>
  <c r="Y872" i="28" l="1"/>
  <c r="Z872" i="28"/>
  <c r="AA872" i="28" s="1"/>
  <c r="K873" i="28"/>
  <c r="L873" i="28" s="1"/>
  <c r="F872" i="28"/>
  <c r="J872" i="28" s="1"/>
  <c r="X872" i="28"/>
  <c r="H875" i="19"/>
  <c r="E875" i="19" s="1"/>
  <c r="I875" i="19" s="1"/>
  <c r="N875" i="19"/>
  <c r="O875" i="19" s="1"/>
  <c r="P875" i="19" s="1"/>
  <c r="O873" i="28" l="1"/>
  <c r="P873" i="28" s="1"/>
  <c r="Q873" i="28" s="1"/>
  <c r="H873" i="28"/>
  <c r="E873" i="28" s="1"/>
  <c r="I873" i="28" s="1"/>
  <c r="AB872" i="28"/>
  <c r="K876" i="19"/>
  <c r="F875" i="19"/>
  <c r="J875" i="19" s="1"/>
  <c r="Z873" i="28" l="1"/>
  <c r="AA873" i="28" s="1"/>
  <c r="K874" i="28"/>
  <c r="L874" i="28" s="1"/>
  <c r="Y873" i="28"/>
  <c r="F873" i="28"/>
  <c r="J873" i="28" s="1"/>
  <c r="X873" i="28"/>
  <c r="H876" i="19"/>
  <c r="E876" i="19" s="1"/>
  <c r="I876" i="19" s="1"/>
  <c r="N876" i="19"/>
  <c r="O876" i="19" s="1"/>
  <c r="P876" i="19" s="1"/>
  <c r="H874" i="28" l="1"/>
  <c r="E874" i="28" s="1"/>
  <c r="I874" i="28" s="1"/>
  <c r="O874" i="28"/>
  <c r="P874" i="28" s="1"/>
  <c r="Q874" i="28" s="1"/>
  <c r="AB873" i="28"/>
  <c r="K877" i="19"/>
  <c r="F876" i="19"/>
  <c r="J876" i="19" s="1"/>
  <c r="Z874" i="28" l="1"/>
  <c r="AB874" i="28" s="1"/>
  <c r="F874" i="28"/>
  <c r="J874" i="28" s="1"/>
  <c r="X874" i="28"/>
  <c r="Y874" i="28"/>
  <c r="K875" i="28"/>
  <c r="L875" i="28" s="1"/>
  <c r="N877" i="19"/>
  <c r="O877" i="19" s="1"/>
  <c r="P877" i="19" s="1"/>
  <c r="H877" i="19"/>
  <c r="E877" i="19" s="1"/>
  <c r="I877" i="19" s="1"/>
  <c r="O875" i="28" l="1"/>
  <c r="P875" i="28" s="1"/>
  <c r="Q875" i="28" s="1"/>
  <c r="H875" i="28"/>
  <c r="E875" i="28" s="1"/>
  <c r="I875" i="28" s="1"/>
  <c r="AA874" i="28"/>
  <c r="K878" i="19"/>
  <c r="F877" i="19"/>
  <c r="J877" i="19" s="1"/>
  <c r="Z875" i="28" l="1"/>
  <c r="AB875" i="28" s="1"/>
  <c r="Y875" i="28"/>
  <c r="X875" i="28"/>
  <c r="K876" i="28"/>
  <c r="L876" i="28" s="1"/>
  <c r="F875" i="28"/>
  <c r="J875" i="28" s="1"/>
  <c r="H878" i="19"/>
  <c r="E878" i="19" s="1"/>
  <c r="I878" i="19" s="1"/>
  <c r="N878" i="19"/>
  <c r="O878" i="19" s="1"/>
  <c r="P878" i="19" s="1"/>
  <c r="O876" i="28" l="1"/>
  <c r="P876" i="28" s="1"/>
  <c r="Q876" i="28" s="1"/>
  <c r="H876" i="28"/>
  <c r="E876" i="28" s="1"/>
  <c r="I876" i="28" s="1"/>
  <c r="AA875" i="28"/>
  <c r="K879" i="19"/>
  <c r="F878" i="19"/>
  <c r="J878" i="19" s="1"/>
  <c r="Y876" i="28" l="1"/>
  <c r="X876" i="28"/>
  <c r="Z876" i="28"/>
  <c r="AA876" i="28" s="1"/>
  <c r="F876" i="28"/>
  <c r="J876" i="28" s="1"/>
  <c r="K877" i="28"/>
  <c r="L877" i="28" s="1"/>
  <c r="N879" i="19"/>
  <c r="O879" i="19" s="1"/>
  <c r="P879" i="19" s="1"/>
  <c r="H879" i="19"/>
  <c r="E879" i="19" s="1"/>
  <c r="I879" i="19" s="1"/>
  <c r="O877" i="28" l="1"/>
  <c r="P877" i="28" s="1"/>
  <c r="Q877" i="28" s="1"/>
  <c r="H877" i="28"/>
  <c r="E877" i="28" s="1"/>
  <c r="I877" i="28" s="1"/>
  <c r="AB876" i="28"/>
  <c r="K880" i="19"/>
  <c r="F879" i="19"/>
  <c r="J879" i="19" s="1"/>
  <c r="Z877" i="28" l="1"/>
  <c r="AB877" i="28" s="1"/>
  <c r="X877" i="28"/>
  <c r="K878" i="28"/>
  <c r="L878" i="28" s="1"/>
  <c r="F877" i="28"/>
  <c r="J877" i="28" s="1"/>
  <c r="Y877" i="28"/>
  <c r="N880" i="19"/>
  <c r="O880" i="19" s="1"/>
  <c r="P880" i="19" s="1"/>
  <c r="H880" i="19"/>
  <c r="E880" i="19" s="1"/>
  <c r="I880" i="19" s="1"/>
  <c r="O878" i="28" l="1"/>
  <c r="P878" i="28" s="1"/>
  <c r="Q878" i="28" s="1"/>
  <c r="H878" i="28"/>
  <c r="E878" i="28" s="1"/>
  <c r="I878" i="28" s="1"/>
  <c r="AA877" i="28"/>
  <c r="K881" i="19"/>
  <c r="F880" i="19"/>
  <c r="J880" i="19" s="1"/>
  <c r="Z878" i="28" l="1"/>
  <c r="AB878" i="28" s="1"/>
  <c r="X878" i="28"/>
  <c r="K879" i="28"/>
  <c r="L879" i="28" s="1"/>
  <c r="F878" i="28"/>
  <c r="J878" i="28" s="1"/>
  <c r="Y878" i="28"/>
  <c r="H881" i="19"/>
  <c r="E881" i="19" s="1"/>
  <c r="I881" i="19" s="1"/>
  <c r="N881" i="19"/>
  <c r="O881" i="19" s="1"/>
  <c r="P881" i="19" s="1"/>
  <c r="O879" i="28" l="1"/>
  <c r="P879" i="28" s="1"/>
  <c r="Q879" i="28" s="1"/>
  <c r="H879" i="28"/>
  <c r="E879" i="28" s="1"/>
  <c r="I879" i="28" s="1"/>
  <c r="AA878" i="28"/>
  <c r="K882" i="19"/>
  <c r="F881" i="19"/>
  <c r="J881" i="19" s="1"/>
  <c r="Z879" i="28" l="1"/>
  <c r="AA879" i="28" s="1"/>
  <c r="Y879" i="28"/>
  <c r="K880" i="28"/>
  <c r="L880" i="28" s="1"/>
  <c r="X879" i="28"/>
  <c r="F879" i="28"/>
  <c r="J879" i="28" s="1"/>
  <c r="N882" i="19"/>
  <c r="O882" i="19" s="1"/>
  <c r="P882" i="19" s="1"/>
  <c r="H882" i="19"/>
  <c r="E882" i="19" s="1"/>
  <c r="I882" i="19" s="1"/>
  <c r="AB879" i="28" l="1"/>
  <c r="O880" i="28"/>
  <c r="P880" i="28" s="1"/>
  <c r="Q880" i="28" s="1"/>
  <c r="H880" i="28"/>
  <c r="E880" i="28" s="1"/>
  <c r="I880" i="28" s="1"/>
  <c r="K883" i="19"/>
  <c r="F882" i="19"/>
  <c r="J882" i="19" s="1"/>
  <c r="K881" i="28" l="1"/>
  <c r="L881" i="28" s="1"/>
  <c r="Z880" i="28"/>
  <c r="AA880" i="28" s="1"/>
  <c r="X880" i="28"/>
  <c r="Y880" i="28"/>
  <c r="F880" i="28"/>
  <c r="J880" i="28" s="1"/>
  <c r="N883" i="19"/>
  <c r="O883" i="19" s="1"/>
  <c r="P883" i="19" s="1"/>
  <c r="H883" i="19"/>
  <c r="E883" i="19" s="1"/>
  <c r="I883" i="19" s="1"/>
  <c r="AB880" i="28" l="1"/>
  <c r="O881" i="28"/>
  <c r="P881" i="28" s="1"/>
  <c r="Q881" i="28" s="1"/>
  <c r="H881" i="28"/>
  <c r="E881" i="28" s="1"/>
  <c r="I881" i="28" s="1"/>
  <c r="K884" i="19"/>
  <c r="F883" i="19"/>
  <c r="J883" i="19" s="1"/>
  <c r="K882" i="28" l="1"/>
  <c r="L882" i="28" s="1"/>
  <c r="X881" i="28"/>
  <c r="F881" i="28"/>
  <c r="J881" i="28" s="1"/>
  <c r="Z881" i="28"/>
  <c r="AA881" i="28" s="1"/>
  <c r="Y881" i="28"/>
  <c r="N884" i="19"/>
  <c r="O884" i="19" s="1"/>
  <c r="P884" i="19" s="1"/>
  <c r="H884" i="19"/>
  <c r="E884" i="19" s="1"/>
  <c r="I884" i="19" s="1"/>
  <c r="AB881" i="28" l="1"/>
  <c r="O882" i="28"/>
  <c r="P882" i="28" s="1"/>
  <c r="Q882" i="28" s="1"/>
  <c r="H882" i="28"/>
  <c r="E882" i="28" s="1"/>
  <c r="I882" i="28" s="1"/>
  <c r="K885" i="19"/>
  <c r="F884" i="19"/>
  <c r="J884" i="19" s="1"/>
  <c r="Y882" i="28" l="1"/>
  <c r="K883" i="28"/>
  <c r="L883" i="28" s="1"/>
  <c r="F882" i="28"/>
  <c r="J882" i="28" s="1"/>
  <c r="X882" i="28"/>
  <c r="Z882" i="28"/>
  <c r="AA882" i="28" s="1"/>
  <c r="N885" i="19"/>
  <c r="O885" i="19" s="1"/>
  <c r="P885" i="19" s="1"/>
  <c r="H885" i="19"/>
  <c r="E885" i="19" s="1"/>
  <c r="I885" i="19" s="1"/>
  <c r="AB882" i="28" l="1"/>
  <c r="H883" i="28"/>
  <c r="E883" i="28" s="1"/>
  <c r="I883" i="28" s="1"/>
  <c r="O883" i="28"/>
  <c r="P883" i="28" s="1"/>
  <c r="Q883" i="28" s="1"/>
  <c r="K886" i="19"/>
  <c r="F885" i="19"/>
  <c r="J885" i="19" s="1"/>
  <c r="K884" i="28" l="1"/>
  <c r="L884" i="28" s="1"/>
  <c r="F883" i="28"/>
  <c r="J883" i="28" s="1"/>
  <c r="Y883" i="28"/>
  <c r="X883" i="28"/>
  <c r="Z883" i="28"/>
  <c r="AA883" i="28" s="1"/>
  <c r="N886" i="19"/>
  <c r="O886" i="19" s="1"/>
  <c r="P886" i="19" s="1"/>
  <c r="H886" i="19"/>
  <c r="E886" i="19" s="1"/>
  <c r="I886" i="19" s="1"/>
  <c r="H884" i="28" l="1"/>
  <c r="E884" i="28" s="1"/>
  <c r="I884" i="28" s="1"/>
  <c r="O884" i="28"/>
  <c r="P884" i="28" s="1"/>
  <c r="Q884" i="28" s="1"/>
  <c r="AB883" i="28"/>
  <c r="K887" i="19"/>
  <c r="F886" i="19"/>
  <c r="J886" i="19" s="1"/>
  <c r="X884" i="28" l="1"/>
  <c r="Z884" i="28"/>
  <c r="AA884" i="28" s="1"/>
  <c r="F884" i="28"/>
  <c r="J884" i="28" s="1"/>
  <c r="K885" i="28"/>
  <c r="L885" i="28" s="1"/>
  <c r="Y884" i="28"/>
  <c r="N887" i="19"/>
  <c r="O887" i="19" s="1"/>
  <c r="P887" i="19" s="1"/>
  <c r="H887" i="19"/>
  <c r="E887" i="19" s="1"/>
  <c r="I887" i="19" s="1"/>
  <c r="O885" i="28" l="1"/>
  <c r="P885" i="28" s="1"/>
  <c r="Q885" i="28" s="1"/>
  <c r="H885" i="28"/>
  <c r="E885" i="28" s="1"/>
  <c r="I885" i="28" s="1"/>
  <c r="AB884" i="28"/>
  <c r="K888" i="19"/>
  <c r="F887" i="19"/>
  <c r="J887" i="19" s="1"/>
  <c r="Y885" i="28" l="1"/>
  <c r="X885" i="28"/>
  <c r="F885" i="28"/>
  <c r="J885" i="28" s="1"/>
  <c r="K886" i="28"/>
  <c r="L886" i="28" s="1"/>
  <c r="Z885" i="28"/>
  <c r="AA885" i="28" s="1"/>
  <c r="H888" i="19"/>
  <c r="E888" i="19" s="1"/>
  <c r="I888" i="19" s="1"/>
  <c r="N888" i="19"/>
  <c r="O888" i="19" s="1"/>
  <c r="P888" i="19" s="1"/>
  <c r="AB885" i="28" l="1"/>
  <c r="O886" i="28"/>
  <c r="P886" i="28" s="1"/>
  <c r="Q886" i="28" s="1"/>
  <c r="H886" i="28"/>
  <c r="E886" i="28" s="1"/>
  <c r="I886" i="28" s="1"/>
  <c r="K889" i="19"/>
  <c r="F888" i="19"/>
  <c r="J888" i="19" s="1"/>
  <c r="Y886" i="28" l="1"/>
  <c r="Z886" i="28"/>
  <c r="AB886" i="28" s="1"/>
  <c r="X886" i="28"/>
  <c r="K887" i="28"/>
  <c r="L887" i="28" s="1"/>
  <c r="F886" i="28"/>
  <c r="J886" i="28" s="1"/>
  <c r="H889" i="19"/>
  <c r="E889" i="19" s="1"/>
  <c r="I889" i="19" s="1"/>
  <c r="F889" i="19" s="1"/>
  <c r="N889" i="19"/>
  <c r="O889" i="19" s="1"/>
  <c r="P889" i="19" s="1"/>
  <c r="O887" i="28" l="1"/>
  <c r="P887" i="28" s="1"/>
  <c r="Q887" i="28" s="1"/>
  <c r="H887" i="28"/>
  <c r="E887" i="28" s="1"/>
  <c r="I887" i="28" s="1"/>
  <c r="AA886" i="28"/>
  <c r="K890" i="19"/>
  <c r="J889" i="19"/>
  <c r="Y887" i="28" l="1"/>
  <c r="Z887" i="28"/>
  <c r="AA887" i="28" s="1"/>
  <c r="K888" i="28"/>
  <c r="L888" i="28" s="1"/>
  <c r="X887" i="28"/>
  <c r="F887" i="28"/>
  <c r="J887" i="28" s="1"/>
  <c r="N890" i="19"/>
  <c r="O890" i="19" s="1"/>
  <c r="P890" i="19" s="1"/>
  <c r="H890" i="19"/>
  <c r="E890" i="19" s="1"/>
  <c r="I890" i="19" s="1"/>
  <c r="H888" i="28" l="1"/>
  <c r="E888" i="28" s="1"/>
  <c r="I888" i="28" s="1"/>
  <c r="O888" i="28"/>
  <c r="P888" i="28" s="1"/>
  <c r="Q888" i="28" s="1"/>
  <c r="AB887" i="28"/>
  <c r="K891" i="19"/>
  <c r="F890" i="19"/>
  <c r="J890" i="19" s="1"/>
  <c r="Z888" i="28" l="1"/>
  <c r="AB888" i="28" s="1"/>
  <c r="K889" i="28"/>
  <c r="L889" i="28" s="1"/>
  <c r="X888" i="28"/>
  <c r="F888" i="28"/>
  <c r="J888" i="28" s="1"/>
  <c r="Y888" i="28"/>
  <c r="N891" i="19"/>
  <c r="O891" i="19" s="1"/>
  <c r="P891" i="19" s="1"/>
  <c r="H891" i="19"/>
  <c r="E891" i="19" s="1"/>
  <c r="I891" i="19" s="1"/>
  <c r="O889" i="28" l="1"/>
  <c r="P889" i="28" s="1"/>
  <c r="Q889" i="28" s="1"/>
  <c r="H889" i="28"/>
  <c r="E889" i="28" s="1"/>
  <c r="I889" i="28" s="1"/>
  <c r="AA888" i="28"/>
  <c r="K892" i="19"/>
  <c r="F891" i="19"/>
  <c r="J891" i="19" s="1"/>
  <c r="K890" i="28" l="1"/>
  <c r="L890" i="28" s="1"/>
  <c r="Z889" i="28"/>
  <c r="AA889" i="28" s="1"/>
  <c r="X889" i="28"/>
  <c r="F889" i="28"/>
  <c r="J889" i="28" s="1"/>
  <c r="Y889" i="28"/>
  <c r="N892" i="19"/>
  <c r="O892" i="19" s="1"/>
  <c r="P892" i="19" s="1"/>
  <c r="H892" i="19"/>
  <c r="E892" i="19" s="1"/>
  <c r="I892" i="19" s="1"/>
  <c r="AB889" i="28" l="1"/>
  <c r="H890" i="28"/>
  <c r="E890" i="28" s="1"/>
  <c r="I890" i="28" s="1"/>
  <c r="O890" i="28"/>
  <c r="P890" i="28" s="1"/>
  <c r="Q890" i="28" s="1"/>
  <c r="K893" i="19"/>
  <c r="F892" i="19"/>
  <c r="J892" i="19" s="1"/>
  <c r="Y890" i="28" l="1"/>
  <c r="X890" i="28"/>
  <c r="F890" i="28"/>
  <c r="J890" i="28" s="1"/>
  <c r="Z890" i="28"/>
  <c r="K891" i="28"/>
  <c r="L891" i="28" s="1"/>
  <c r="H893" i="19"/>
  <c r="E893" i="19" s="1"/>
  <c r="I893" i="19" s="1"/>
  <c r="N893" i="19"/>
  <c r="O893" i="19" s="1"/>
  <c r="P893" i="19" s="1"/>
  <c r="AA890" i="28" l="1"/>
  <c r="AB890" i="28"/>
  <c r="O891" i="28"/>
  <c r="P891" i="28" s="1"/>
  <c r="Q891" i="28" s="1"/>
  <c r="H891" i="28"/>
  <c r="E891" i="28" s="1"/>
  <c r="I891" i="28" s="1"/>
  <c r="K894" i="19"/>
  <c r="F893" i="19"/>
  <c r="J893" i="19" s="1"/>
  <c r="K892" i="28" l="1"/>
  <c r="L892" i="28" s="1"/>
  <c r="Z891" i="28"/>
  <c r="AB891" i="28" s="1"/>
  <c r="X891" i="28"/>
  <c r="Y891" i="28"/>
  <c r="F891" i="28"/>
  <c r="J891" i="28" s="1"/>
  <c r="N894" i="19"/>
  <c r="O894" i="19" s="1"/>
  <c r="P894" i="19" s="1"/>
  <c r="H894" i="19"/>
  <c r="E894" i="19" s="1"/>
  <c r="I894" i="19" s="1"/>
  <c r="O892" i="28" l="1"/>
  <c r="P892" i="28" s="1"/>
  <c r="Q892" i="28" s="1"/>
  <c r="H892" i="28"/>
  <c r="E892" i="28" s="1"/>
  <c r="I892" i="28" s="1"/>
  <c r="AA891" i="28"/>
  <c r="K895" i="19"/>
  <c r="F894" i="19"/>
  <c r="J894" i="19" s="1"/>
  <c r="Z892" i="28" l="1"/>
  <c r="AB892" i="28" s="1"/>
  <c r="X892" i="28"/>
  <c r="F892" i="28"/>
  <c r="J892" i="28" s="1"/>
  <c r="Y892" i="28"/>
  <c r="K893" i="28"/>
  <c r="L893" i="28" s="1"/>
  <c r="N895" i="19"/>
  <c r="O895" i="19" s="1"/>
  <c r="P895" i="19" s="1"/>
  <c r="H895" i="19"/>
  <c r="E895" i="19" s="1"/>
  <c r="I895" i="19" s="1"/>
  <c r="AA892" i="28" l="1"/>
  <c r="H893" i="28"/>
  <c r="E893" i="28" s="1"/>
  <c r="I893" i="28" s="1"/>
  <c r="O893" i="28"/>
  <c r="P893" i="28" s="1"/>
  <c r="Q893" i="28" s="1"/>
  <c r="K896" i="19"/>
  <c r="F895" i="19"/>
  <c r="J895" i="19" s="1"/>
  <c r="Z893" i="28" l="1"/>
  <c r="AB893" i="28" s="1"/>
  <c r="X893" i="28"/>
  <c r="F893" i="28"/>
  <c r="J893" i="28" s="1"/>
  <c r="Y893" i="28"/>
  <c r="K894" i="28"/>
  <c r="L894" i="28" s="1"/>
  <c r="N896" i="19"/>
  <c r="O896" i="19" s="1"/>
  <c r="P896" i="19" s="1"/>
  <c r="H896" i="19"/>
  <c r="E896" i="19" s="1"/>
  <c r="I896" i="19" s="1"/>
  <c r="H894" i="28" l="1"/>
  <c r="E894" i="28" s="1"/>
  <c r="I894" i="28" s="1"/>
  <c r="O894" i="28"/>
  <c r="P894" i="28" s="1"/>
  <c r="Q894" i="28" s="1"/>
  <c r="AA893" i="28"/>
  <c r="K897" i="19"/>
  <c r="F896" i="19"/>
  <c r="J896" i="19" s="1"/>
  <c r="X894" i="28" l="1"/>
  <c r="Y894" i="28"/>
  <c r="K895" i="28"/>
  <c r="L895" i="28" s="1"/>
  <c r="Z894" i="28"/>
  <c r="AB894" i="28" s="1"/>
  <c r="F894" i="28"/>
  <c r="J894" i="28" s="1"/>
  <c r="H897" i="19"/>
  <c r="E897" i="19" s="1"/>
  <c r="I897" i="19" s="1"/>
  <c r="N897" i="19"/>
  <c r="O897" i="19" s="1"/>
  <c r="P897" i="19" s="1"/>
  <c r="O895" i="28" l="1"/>
  <c r="P895" i="28" s="1"/>
  <c r="Q895" i="28" s="1"/>
  <c r="H895" i="28"/>
  <c r="E895" i="28" s="1"/>
  <c r="I895" i="28" s="1"/>
  <c r="AA894" i="28"/>
  <c r="K898" i="19"/>
  <c r="F897" i="19"/>
  <c r="J897" i="19" s="1"/>
  <c r="X895" i="28" l="1"/>
  <c r="Z895" i="28"/>
  <c r="AA895" i="28" s="1"/>
  <c r="Y895" i="28"/>
  <c r="F895" i="28"/>
  <c r="J895" i="28" s="1"/>
  <c r="K896" i="28"/>
  <c r="L896" i="28" s="1"/>
  <c r="H898" i="19"/>
  <c r="E898" i="19" s="1"/>
  <c r="I898" i="19" s="1"/>
  <c r="N898" i="19"/>
  <c r="O898" i="19" s="1"/>
  <c r="P898" i="19" s="1"/>
  <c r="H896" i="28" l="1"/>
  <c r="E896" i="28" s="1"/>
  <c r="I896" i="28" s="1"/>
  <c r="O896" i="28"/>
  <c r="P896" i="28" s="1"/>
  <c r="Q896" i="28" s="1"/>
  <c r="AB895" i="28"/>
  <c r="K899" i="19"/>
  <c r="F898" i="19"/>
  <c r="J898" i="19" s="1"/>
  <c r="Z896" i="28" l="1"/>
  <c r="AA896" i="28" s="1"/>
  <c r="X896" i="28"/>
  <c r="Y896" i="28"/>
  <c r="F896" i="28"/>
  <c r="J896" i="28" s="1"/>
  <c r="K897" i="28"/>
  <c r="L897" i="28" s="1"/>
  <c r="H899" i="19"/>
  <c r="E899" i="19" s="1"/>
  <c r="I899" i="19" s="1"/>
  <c r="N899" i="19"/>
  <c r="O899" i="19" s="1"/>
  <c r="P899" i="19" s="1"/>
  <c r="O897" i="28" l="1"/>
  <c r="P897" i="28" s="1"/>
  <c r="Q897" i="28" s="1"/>
  <c r="H897" i="28"/>
  <c r="E897" i="28" s="1"/>
  <c r="I897" i="28" s="1"/>
  <c r="AB896" i="28"/>
  <c r="K900" i="19"/>
  <c r="F899" i="19"/>
  <c r="J899" i="19" s="1"/>
  <c r="X897" i="28" l="1"/>
  <c r="Y897" i="28"/>
  <c r="F897" i="28"/>
  <c r="J897" i="28" s="1"/>
  <c r="K898" i="28"/>
  <c r="L898" i="28" s="1"/>
  <c r="Z897" i="28"/>
  <c r="AB897" i="28" s="1"/>
  <c r="H900" i="19"/>
  <c r="E900" i="19" s="1"/>
  <c r="I900" i="19" s="1"/>
  <c r="N900" i="19"/>
  <c r="O900" i="19" s="1"/>
  <c r="P900" i="19" s="1"/>
  <c r="O898" i="28" l="1"/>
  <c r="P898" i="28" s="1"/>
  <c r="Q898" i="28" s="1"/>
  <c r="H898" i="28"/>
  <c r="E898" i="28" s="1"/>
  <c r="I898" i="28" s="1"/>
  <c r="AA897" i="28"/>
  <c r="K901" i="19"/>
  <c r="F900" i="19"/>
  <c r="J900" i="19" s="1"/>
  <c r="K899" i="28" l="1"/>
  <c r="L899" i="28" s="1"/>
  <c r="X898" i="28"/>
  <c r="Y898" i="28"/>
  <c r="Z898" i="28"/>
  <c r="AB898" i="28" s="1"/>
  <c r="F898" i="28"/>
  <c r="J898" i="28" s="1"/>
  <c r="N901" i="19"/>
  <c r="O901" i="19" s="1"/>
  <c r="P901" i="19" s="1"/>
  <c r="H901" i="19"/>
  <c r="E901" i="19" s="1"/>
  <c r="I901" i="19" s="1"/>
  <c r="AA898" i="28" l="1"/>
  <c r="O899" i="28"/>
  <c r="P899" i="28" s="1"/>
  <c r="Q899" i="28" s="1"/>
  <c r="H899" i="28"/>
  <c r="E899" i="28" s="1"/>
  <c r="I899" i="28" s="1"/>
  <c r="K902" i="19"/>
  <c r="F901" i="19"/>
  <c r="J901" i="19" s="1"/>
  <c r="K900" i="28" l="1"/>
  <c r="L900" i="28" s="1"/>
  <c r="X899" i="28"/>
  <c r="F899" i="28"/>
  <c r="J899" i="28" s="1"/>
  <c r="Y899" i="28"/>
  <c r="Z899" i="28"/>
  <c r="AA899" i="28" s="1"/>
  <c r="N902" i="19"/>
  <c r="O902" i="19" s="1"/>
  <c r="P902" i="19" s="1"/>
  <c r="H902" i="19"/>
  <c r="E902" i="19" s="1"/>
  <c r="I902" i="19" s="1"/>
  <c r="O900" i="28" l="1"/>
  <c r="P900" i="28" s="1"/>
  <c r="Q900" i="28" s="1"/>
  <c r="H900" i="28"/>
  <c r="E900" i="28" s="1"/>
  <c r="I900" i="28" s="1"/>
  <c r="AB899" i="28"/>
  <c r="K903" i="19"/>
  <c r="F902" i="19"/>
  <c r="J902" i="19" s="1"/>
  <c r="X900" i="28" l="1"/>
  <c r="Y900" i="28"/>
  <c r="Z900" i="28"/>
  <c r="AA900" i="28" s="1"/>
  <c r="K901" i="28"/>
  <c r="L901" i="28" s="1"/>
  <c r="F900" i="28"/>
  <c r="J900" i="28" s="1"/>
  <c r="N903" i="19"/>
  <c r="O903" i="19" s="1"/>
  <c r="P903" i="19" s="1"/>
  <c r="H903" i="19"/>
  <c r="E903" i="19" s="1"/>
  <c r="I903" i="19" s="1"/>
  <c r="H901" i="28" l="1"/>
  <c r="E901" i="28" s="1"/>
  <c r="I901" i="28" s="1"/>
  <c r="O901" i="28"/>
  <c r="P901" i="28" s="1"/>
  <c r="Q901" i="28" s="1"/>
  <c r="AB900" i="28"/>
  <c r="K904" i="19"/>
  <c r="F903" i="19"/>
  <c r="J903" i="19" s="1"/>
  <c r="K902" i="28" l="1"/>
  <c r="L902" i="28" s="1"/>
  <c r="F901" i="28"/>
  <c r="J901" i="28" s="1"/>
  <c r="Y901" i="28"/>
  <c r="Z901" i="28"/>
  <c r="AA901" i="28" s="1"/>
  <c r="X901" i="28"/>
  <c r="H904" i="19"/>
  <c r="E904" i="19" s="1"/>
  <c r="I904" i="19" s="1"/>
  <c r="N904" i="19"/>
  <c r="O904" i="19" s="1"/>
  <c r="P904" i="19" s="1"/>
  <c r="AB901" i="28" l="1"/>
  <c r="O902" i="28"/>
  <c r="P902" i="28" s="1"/>
  <c r="Q902" i="28" s="1"/>
  <c r="H902" i="28"/>
  <c r="E902" i="28" s="1"/>
  <c r="I902" i="28" s="1"/>
  <c r="K905" i="19"/>
  <c r="F904" i="19"/>
  <c r="J904" i="19" s="1"/>
  <c r="Y902" i="28" l="1"/>
  <c r="X902" i="28"/>
  <c r="Z902" i="28"/>
  <c r="AB902" i="28" s="1"/>
  <c r="F902" i="28"/>
  <c r="J902" i="28" s="1"/>
  <c r="K903" i="28"/>
  <c r="L903" i="28" s="1"/>
  <c r="H905" i="19"/>
  <c r="E905" i="19" s="1"/>
  <c r="I905" i="19" s="1"/>
  <c r="N905" i="19"/>
  <c r="O905" i="19" s="1"/>
  <c r="P905" i="19" s="1"/>
  <c r="AA902" i="28" l="1"/>
  <c r="O903" i="28"/>
  <c r="P903" i="28" s="1"/>
  <c r="Q903" i="28" s="1"/>
  <c r="H903" i="28"/>
  <c r="E903" i="28" s="1"/>
  <c r="I903" i="28" s="1"/>
  <c r="K906" i="19"/>
  <c r="F905" i="19"/>
  <c r="J905" i="19" s="1"/>
  <c r="K904" i="28" l="1"/>
  <c r="L904" i="28" s="1"/>
  <c r="Y903" i="28"/>
  <c r="X903" i="28"/>
  <c r="F903" i="28"/>
  <c r="J903" i="28" s="1"/>
  <c r="Z903" i="28"/>
  <c r="AB903" i="28" s="1"/>
  <c r="H906" i="19"/>
  <c r="E906" i="19" s="1"/>
  <c r="I906" i="19" s="1"/>
  <c r="N906" i="19"/>
  <c r="O906" i="19" s="1"/>
  <c r="P906" i="19" s="1"/>
  <c r="AA903" i="28" l="1"/>
  <c r="H904" i="28"/>
  <c r="E904" i="28" s="1"/>
  <c r="I904" i="28" s="1"/>
  <c r="O904" i="28"/>
  <c r="P904" i="28" s="1"/>
  <c r="Q904" i="28" s="1"/>
  <c r="K907" i="19"/>
  <c r="F906" i="19"/>
  <c r="J906" i="19" s="1"/>
  <c r="F904" i="28" l="1"/>
  <c r="J904" i="28" s="1"/>
  <c r="X904" i="28"/>
  <c r="Z904" i="28"/>
  <c r="AA904" i="28" s="1"/>
  <c r="Y904" i="28"/>
  <c r="K905" i="28"/>
  <c r="L905" i="28" s="1"/>
  <c r="N907" i="19"/>
  <c r="O907" i="19" s="1"/>
  <c r="P907" i="19" s="1"/>
  <c r="H907" i="19"/>
  <c r="E907" i="19" s="1"/>
  <c r="I907" i="19" s="1"/>
  <c r="H905" i="28" l="1"/>
  <c r="E905" i="28" s="1"/>
  <c r="I905" i="28" s="1"/>
  <c r="O905" i="28"/>
  <c r="P905" i="28" s="1"/>
  <c r="Q905" i="28" s="1"/>
  <c r="AB904" i="28"/>
  <c r="K908" i="19"/>
  <c r="F907" i="19"/>
  <c r="J907" i="19" s="1"/>
  <c r="Y905" i="28" l="1"/>
  <c r="X905" i="28"/>
  <c r="Z905" i="28"/>
  <c r="AB905" i="28" s="1"/>
  <c r="F905" i="28"/>
  <c r="J905" i="28" s="1"/>
  <c r="K906" i="28"/>
  <c r="L906" i="28" s="1"/>
  <c r="N908" i="19"/>
  <c r="O908" i="19" s="1"/>
  <c r="P908" i="19" s="1"/>
  <c r="H908" i="19"/>
  <c r="E908" i="19" s="1"/>
  <c r="I908" i="19" s="1"/>
  <c r="H906" i="28" l="1"/>
  <c r="E906" i="28" s="1"/>
  <c r="I906" i="28" s="1"/>
  <c r="O906" i="28"/>
  <c r="P906" i="28" s="1"/>
  <c r="Q906" i="28" s="1"/>
  <c r="AA905" i="28"/>
  <c r="K909" i="19"/>
  <c r="F908" i="19"/>
  <c r="J908" i="19" s="1"/>
  <c r="Z906" i="28" l="1"/>
  <c r="AA906" i="28" s="1"/>
  <c r="Y906" i="28"/>
  <c r="X906" i="28"/>
  <c r="F906" i="28"/>
  <c r="J906" i="28" s="1"/>
  <c r="K907" i="28"/>
  <c r="L907" i="28" s="1"/>
  <c r="H909" i="19"/>
  <c r="E909" i="19" s="1"/>
  <c r="I909" i="19" s="1"/>
  <c r="N909" i="19"/>
  <c r="O909" i="19" s="1"/>
  <c r="P909" i="19" s="1"/>
  <c r="O907" i="28" l="1"/>
  <c r="P907" i="28" s="1"/>
  <c r="Q907" i="28" s="1"/>
  <c r="H907" i="28"/>
  <c r="E907" i="28" s="1"/>
  <c r="I907" i="28" s="1"/>
  <c r="AB906" i="28"/>
  <c r="K910" i="19"/>
  <c r="F909" i="19"/>
  <c r="J909" i="19" s="1"/>
  <c r="Z907" i="28" l="1"/>
  <c r="AB907" i="28" s="1"/>
  <c r="Y907" i="28"/>
  <c r="F907" i="28"/>
  <c r="J907" i="28" s="1"/>
  <c r="X907" i="28"/>
  <c r="K908" i="28"/>
  <c r="L908" i="28" s="1"/>
  <c r="N910" i="19"/>
  <c r="O910" i="19" s="1"/>
  <c r="P910" i="19" s="1"/>
  <c r="H910" i="19"/>
  <c r="E910" i="19" s="1"/>
  <c r="I910" i="19" s="1"/>
  <c r="AA907" i="28" l="1"/>
  <c r="H908" i="28"/>
  <c r="E908" i="28" s="1"/>
  <c r="I908" i="28" s="1"/>
  <c r="O908" i="28"/>
  <c r="P908" i="28" s="1"/>
  <c r="Q908" i="28" s="1"/>
  <c r="K911" i="19"/>
  <c r="F910" i="19"/>
  <c r="J910" i="19" s="1"/>
  <c r="Y908" i="28" l="1"/>
  <c r="X908" i="28"/>
  <c r="K909" i="28"/>
  <c r="L909" i="28" s="1"/>
  <c r="Z908" i="28"/>
  <c r="AA908" i="28" s="1"/>
  <c r="F908" i="28"/>
  <c r="J908" i="28" s="1"/>
  <c r="N911" i="19"/>
  <c r="O911" i="19" s="1"/>
  <c r="P911" i="19" s="1"/>
  <c r="H911" i="19"/>
  <c r="E911" i="19" s="1"/>
  <c r="I911" i="19" s="1"/>
  <c r="O909" i="28" l="1"/>
  <c r="P909" i="28" s="1"/>
  <c r="Q909" i="28" s="1"/>
  <c r="H909" i="28"/>
  <c r="E909" i="28" s="1"/>
  <c r="I909" i="28" s="1"/>
  <c r="AB908" i="28"/>
  <c r="K912" i="19"/>
  <c r="F911" i="19"/>
  <c r="J911" i="19" s="1"/>
  <c r="Z909" i="28" l="1"/>
  <c r="AA909" i="28" s="1"/>
  <c r="Y909" i="28"/>
  <c r="X909" i="28"/>
  <c r="F909" i="28"/>
  <c r="J909" i="28" s="1"/>
  <c r="K910" i="28"/>
  <c r="L910" i="28" s="1"/>
  <c r="H912" i="19"/>
  <c r="E912" i="19" s="1"/>
  <c r="I912" i="19" s="1"/>
  <c r="N912" i="19"/>
  <c r="O912" i="19" s="1"/>
  <c r="P912" i="19" s="1"/>
  <c r="O910" i="28" l="1"/>
  <c r="P910" i="28" s="1"/>
  <c r="Q910" i="28" s="1"/>
  <c r="H910" i="28"/>
  <c r="E910" i="28" s="1"/>
  <c r="I910" i="28" s="1"/>
  <c r="AB909" i="28"/>
  <c r="K913" i="19"/>
  <c r="F912" i="19"/>
  <c r="J912" i="19" s="1"/>
  <c r="Z910" i="28" l="1"/>
  <c r="AB910" i="28" s="1"/>
  <c r="K911" i="28"/>
  <c r="L911" i="28" s="1"/>
  <c r="F910" i="28"/>
  <c r="J910" i="28" s="1"/>
  <c r="Y910" i="28"/>
  <c r="X910" i="28"/>
  <c r="N913" i="19"/>
  <c r="O913" i="19" s="1"/>
  <c r="P913" i="19" s="1"/>
  <c r="H913" i="19"/>
  <c r="E913" i="19" s="1"/>
  <c r="I913" i="19" s="1"/>
  <c r="AA910" i="28" l="1"/>
  <c r="O911" i="28"/>
  <c r="P911" i="28" s="1"/>
  <c r="Q911" i="28" s="1"/>
  <c r="H911" i="28"/>
  <c r="E911" i="28" s="1"/>
  <c r="I911" i="28" s="1"/>
  <c r="K914" i="19"/>
  <c r="F913" i="19"/>
  <c r="J913" i="19" s="1"/>
  <c r="K912" i="28" l="1"/>
  <c r="L912" i="28" s="1"/>
  <c r="X911" i="28"/>
  <c r="F911" i="28"/>
  <c r="J911" i="28" s="1"/>
  <c r="Y911" i="28"/>
  <c r="Z911" i="28"/>
  <c r="AB911" i="28" s="1"/>
  <c r="H914" i="19"/>
  <c r="E914" i="19" s="1"/>
  <c r="I914" i="19" s="1"/>
  <c r="N914" i="19"/>
  <c r="O914" i="19" s="1"/>
  <c r="P914" i="19" s="1"/>
  <c r="AA911" i="28" l="1"/>
  <c r="O912" i="28"/>
  <c r="P912" i="28" s="1"/>
  <c r="Q912" i="28" s="1"/>
  <c r="H912" i="28"/>
  <c r="E912" i="28" s="1"/>
  <c r="I912" i="28" s="1"/>
  <c r="K915" i="19"/>
  <c r="F914" i="19"/>
  <c r="J914" i="19" s="1"/>
  <c r="Y912" i="28" l="1"/>
  <c r="K913" i="28"/>
  <c r="L913" i="28" s="1"/>
  <c r="Z912" i="28"/>
  <c r="AA912" i="28" s="1"/>
  <c r="F912" i="28"/>
  <c r="J912" i="28" s="1"/>
  <c r="X912" i="28"/>
  <c r="N915" i="19"/>
  <c r="O915" i="19" s="1"/>
  <c r="P915" i="19" s="1"/>
  <c r="H915" i="19"/>
  <c r="E915" i="19" s="1"/>
  <c r="I915" i="19" s="1"/>
  <c r="AB912" i="28" l="1"/>
  <c r="H913" i="28"/>
  <c r="E913" i="28" s="1"/>
  <c r="I913" i="28" s="1"/>
  <c r="O913" i="28"/>
  <c r="P913" i="28" s="1"/>
  <c r="Q913" i="28" s="1"/>
  <c r="K916" i="19"/>
  <c r="F915" i="19"/>
  <c r="J915" i="19" s="1"/>
  <c r="Z913" i="28" l="1"/>
  <c r="AA913" i="28" s="1"/>
  <c r="X913" i="28"/>
  <c r="F913" i="28"/>
  <c r="J913" i="28" s="1"/>
  <c r="Y913" i="28"/>
  <c r="K914" i="28"/>
  <c r="L914" i="28" s="1"/>
  <c r="N916" i="19"/>
  <c r="O916" i="19" s="1"/>
  <c r="P916" i="19" s="1"/>
  <c r="H916" i="19"/>
  <c r="E916" i="19" s="1"/>
  <c r="I916" i="19" s="1"/>
  <c r="O914" i="28" l="1"/>
  <c r="P914" i="28" s="1"/>
  <c r="Q914" i="28" s="1"/>
  <c r="H914" i="28"/>
  <c r="E914" i="28" s="1"/>
  <c r="I914" i="28" s="1"/>
  <c r="AB913" i="28"/>
  <c r="K917" i="19"/>
  <c r="F916" i="19"/>
  <c r="J916" i="19" s="1"/>
  <c r="Z914" i="28" l="1"/>
  <c r="AA914" i="28" s="1"/>
  <c r="X914" i="28"/>
  <c r="K915" i="28"/>
  <c r="L915" i="28" s="1"/>
  <c r="Y914" i="28"/>
  <c r="F914" i="28"/>
  <c r="J914" i="28" s="1"/>
  <c r="H917" i="19"/>
  <c r="E917" i="19" s="1"/>
  <c r="I917" i="19" s="1"/>
  <c r="N917" i="19"/>
  <c r="O917" i="19" s="1"/>
  <c r="P917" i="19" s="1"/>
  <c r="O915" i="28" l="1"/>
  <c r="P915" i="28" s="1"/>
  <c r="Q915" i="28" s="1"/>
  <c r="H915" i="28"/>
  <c r="E915" i="28" s="1"/>
  <c r="I915" i="28" s="1"/>
  <c r="AB914" i="28"/>
  <c r="K918" i="19"/>
  <c r="F917" i="19"/>
  <c r="J917" i="19" s="1"/>
  <c r="Y915" i="28" l="1"/>
  <c r="Z915" i="28"/>
  <c r="AB915" i="28" s="1"/>
  <c r="K916" i="28"/>
  <c r="L916" i="28" s="1"/>
  <c r="X915" i="28"/>
  <c r="F915" i="28"/>
  <c r="J915" i="28" s="1"/>
  <c r="N918" i="19"/>
  <c r="O918" i="19" s="1"/>
  <c r="P918" i="19" s="1"/>
  <c r="H918" i="19"/>
  <c r="E918" i="19" s="1"/>
  <c r="I918" i="19" s="1"/>
  <c r="H916" i="28" l="1"/>
  <c r="E916" i="28" s="1"/>
  <c r="I916" i="28" s="1"/>
  <c r="O916" i="28"/>
  <c r="P916" i="28" s="1"/>
  <c r="Q916" i="28" s="1"/>
  <c r="AA915" i="28"/>
  <c r="K919" i="19"/>
  <c r="F918" i="19"/>
  <c r="J918" i="19" s="1"/>
  <c r="X916" i="28" l="1"/>
  <c r="Y916" i="28"/>
  <c r="F916" i="28"/>
  <c r="J916" i="28" s="1"/>
  <c r="K917" i="28"/>
  <c r="L917" i="28" s="1"/>
  <c r="Z916" i="28"/>
  <c r="AB916" i="28" s="1"/>
  <c r="H919" i="19"/>
  <c r="E919" i="19" s="1"/>
  <c r="I919" i="19" s="1"/>
  <c r="N919" i="19"/>
  <c r="O919" i="19" s="1"/>
  <c r="P919" i="19" s="1"/>
  <c r="H917" i="28" l="1"/>
  <c r="E917" i="28" s="1"/>
  <c r="I917" i="28" s="1"/>
  <c r="O917" i="28"/>
  <c r="P917" i="28" s="1"/>
  <c r="Q917" i="28" s="1"/>
  <c r="AA916" i="28"/>
  <c r="K920" i="19"/>
  <c r="F919" i="19"/>
  <c r="J919" i="19" s="1"/>
  <c r="K918" i="28" l="1"/>
  <c r="L918" i="28" s="1"/>
  <c r="X917" i="28"/>
  <c r="Y917" i="28"/>
  <c r="Z917" i="28"/>
  <c r="AA917" i="28" s="1"/>
  <c r="F917" i="28"/>
  <c r="J917" i="28" s="1"/>
  <c r="N920" i="19"/>
  <c r="O920" i="19" s="1"/>
  <c r="P920" i="19" s="1"/>
  <c r="H920" i="19"/>
  <c r="E920" i="19" s="1"/>
  <c r="I920" i="19" s="1"/>
  <c r="AB917" i="28" l="1"/>
  <c r="H918" i="28"/>
  <c r="E918" i="28" s="1"/>
  <c r="I918" i="28" s="1"/>
  <c r="O918" i="28"/>
  <c r="P918" i="28" s="1"/>
  <c r="Q918" i="28" s="1"/>
  <c r="K921" i="19"/>
  <c r="F920" i="19"/>
  <c r="J920" i="19" s="1"/>
  <c r="F918" i="28" l="1"/>
  <c r="J918" i="28" s="1"/>
  <c r="X918" i="28"/>
  <c r="Z918" i="28"/>
  <c r="AB918" i="28" s="1"/>
  <c r="Y918" i="28"/>
  <c r="K919" i="28"/>
  <c r="L919" i="28" s="1"/>
  <c r="H921" i="19"/>
  <c r="E921" i="19" s="1"/>
  <c r="I921" i="19" s="1"/>
  <c r="N921" i="19"/>
  <c r="O921" i="19" s="1"/>
  <c r="P921" i="19" s="1"/>
  <c r="AA918" i="28" l="1"/>
  <c r="O919" i="28"/>
  <c r="P919" i="28" s="1"/>
  <c r="Q919" i="28" s="1"/>
  <c r="H919" i="28"/>
  <c r="E919" i="28" s="1"/>
  <c r="I919" i="28" s="1"/>
  <c r="K922" i="19"/>
  <c r="F921" i="19"/>
  <c r="J921" i="19" s="1"/>
  <c r="Y919" i="28" l="1"/>
  <c r="Z919" i="28"/>
  <c r="AB919" i="28" s="1"/>
  <c r="K920" i="28"/>
  <c r="L920" i="28" s="1"/>
  <c r="F919" i="28"/>
  <c r="J919" i="28" s="1"/>
  <c r="X919" i="28"/>
  <c r="N922" i="19"/>
  <c r="O922" i="19" s="1"/>
  <c r="P922" i="19" s="1"/>
  <c r="H922" i="19"/>
  <c r="E922" i="19" s="1"/>
  <c r="I922" i="19" s="1"/>
  <c r="O920" i="28" l="1"/>
  <c r="P920" i="28" s="1"/>
  <c r="Q920" i="28" s="1"/>
  <c r="H920" i="28"/>
  <c r="E920" i="28" s="1"/>
  <c r="I920" i="28" s="1"/>
  <c r="AA919" i="28"/>
  <c r="K923" i="19"/>
  <c r="F922" i="19"/>
  <c r="J922" i="19" s="1"/>
  <c r="K921" i="28" l="1"/>
  <c r="L921" i="28" s="1"/>
  <c r="Z920" i="28"/>
  <c r="AB920" i="28" s="1"/>
  <c r="Y920" i="28"/>
  <c r="F920" i="28"/>
  <c r="J920" i="28" s="1"/>
  <c r="X920" i="28"/>
  <c r="H923" i="19"/>
  <c r="E923" i="19" s="1"/>
  <c r="I923" i="19" s="1"/>
  <c r="N923" i="19"/>
  <c r="O923" i="19" s="1"/>
  <c r="P923" i="19" s="1"/>
  <c r="AA920" i="28" l="1"/>
  <c r="O921" i="28"/>
  <c r="P921" i="28" s="1"/>
  <c r="Q921" i="28" s="1"/>
  <c r="H921" i="28"/>
  <c r="E921" i="28" s="1"/>
  <c r="I921" i="28" s="1"/>
  <c r="K924" i="19"/>
  <c r="F923" i="19"/>
  <c r="J923" i="19" s="1"/>
  <c r="X921" i="28" l="1"/>
  <c r="F921" i="28"/>
  <c r="J921" i="28" s="1"/>
  <c r="K922" i="28"/>
  <c r="L922" i="28" s="1"/>
  <c r="Z921" i="28"/>
  <c r="AA921" i="28" s="1"/>
  <c r="Y921" i="28"/>
  <c r="H924" i="19"/>
  <c r="E924" i="19" s="1"/>
  <c r="I924" i="19" s="1"/>
  <c r="N924" i="19"/>
  <c r="O924" i="19" s="1"/>
  <c r="P924" i="19" s="1"/>
  <c r="O922" i="28" l="1"/>
  <c r="P922" i="28" s="1"/>
  <c r="Q922" i="28" s="1"/>
  <c r="H922" i="28"/>
  <c r="E922" i="28" s="1"/>
  <c r="I922" i="28" s="1"/>
  <c r="AB921" i="28"/>
  <c r="K925" i="19"/>
  <c r="F924" i="19"/>
  <c r="J924" i="19" s="1"/>
  <c r="Y922" i="28" l="1"/>
  <c r="K923" i="28"/>
  <c r="L923" i="28" s="1"/>
  <c r="X922" i="28"/>
  <c r="F922" i="28"/>
  <c r="J922" i="28" s="1"/>
  <c r="Z922" i="28"/>
  <c r="AA922" i="28" s="1"/>
  <c r="N925" i="19"/>
  <c r="O925" i="19" s="1"/>
  <c r="P925" i="19" s="1"/>
  <c r="H925" i="19"/>
  <c r="E925" i="19" s="1"/>
  <c r="I925" i="19" s="1"/>
  <c r="AB922" i="28" l="1"/>
  <c r="O923" i="28"/>
  <c r="P923" i="28" s="1"/>
  <c r="Q923" i="28" s="1"/>
  <c r="H923" i="28"/>
  <c r="E923" i="28" s="1"/>
  <c r="I923" i="28" s="1"/>
  <c r="K926" i="19"/>
  <c r="F925" i="19"/>
  <c r="J925" i="19" s="1"/>
  <c r="K924" i="28" l="1"/>
  <c r="L924" i="28" s="1"/>
  <c r="Y923" i="28"/>
  <c r="X923" i="28"/>
  <c r="Z923" i="28"/>
  <c r="AB923" i="28" s="1"/>
  <c r="F923" i="28"/>
  <c r="J923" i="28" s="1"/>
  <c r="H926" i="19"/>
  <c r="E926" i="19" s="1"/>
  <c r="I926" i="19" s="1"/>
  <c r="N926" i="19"/>
  <c r="O926" i="19" s="1"/>
  <c r="P926" i="19" s="1"/>
  <c r="AA923" i="28" l="1"/>
  <c r="O924" i="28"/>
  <c r="P924" i="28" s="1"/>
  <c r="Q924" i="28" s="1"/>
  <c r="H924" i="28"/>
  <c r="E924" i="28" s="1"/>
  <c r="I924" i="28" s="1"/>
  <c r="K927" i="19"/>
  <c r="F926" i="19"/>
  <c r="J926" i="19" s="1"/>
  <c r="X924" i="28" l="1"/>
  <c r="K925" i="28"/>
  <c r="L925" i="28" s="1"/>
  <c r="Y924" i="28"/>
  <c r="Z924" i="28"/>
  <c r="AA924" i="28" s="1"/>
  <c r="F924" i="28"/>
  <c r="J924" i="28" s="1"/>
  <c r="N927" i="19"/>
  <c r="O927" i="19" s="1"/>
  <c r="P927" i="19" s="1"/>
  <c r="H927" i="19"/>
  <c r="E927" i="19" s="1"/>
  <c r="I927" i="19" s="1"/>
  <c r="AB924" i="28" l="1"/>
  <c r="H925" i="28"/>
  <c r="E925" i="28" s="1"/>
  <c r="I925" i="28" s="1"/>
  <c r="O925" i="28"/>
  <c r="P925" i="28" s="1"/>
  <c r="Q925" i="28" s="1"/>
  <c r="K928" i="19"/>
  <c r="F927" i="19"/>
  <c r="J927" i="19" s="1"/>
  <c r="F925" i="28" l="1"/>
  <c r="J925" i="28" s="1"/>
  <c r="Y925" i="28"/>
  <c r="X925" i="28"/>
  <c r="K926" i="28"/>
  <c r="L926" i="28" s="1"/>
  <c r="Z925" i="28"/>
  <c r="AA925" i="28" s="1"/>
  <c r="N928" i="19"/>
  <c r="O928" i="19" s="1"/>
  <c r="P928" i="19" s="1"/>
  <c r="H928" i="19"/>
  <c r="E928" i="19" s="1"/>
  <c r="I928" i="19" s="1"/>
  <c r="O926" i="28" l="1"/>
  <c r="P926" i="28" s="1"/>
  <c r="Q926" i="28" s="1"/>
  <c r="H926" i="28"/>
  <c r="E926" i="28" s="1"/>
  <c r="I926" i="28" s="1"/>
  <c r="AB925" i="28"/>
  <c r="K929" i="19"/>
  <c r="F928" i="19"/>
  <c r="J928" i="19" s="1"/>
  <c r="K927" i="28" l="1"/>
  <c r="L927" i="28" s="1"/>
  <c r="Z926" i="28"/>
  <c r="AB926" i="28" s="1"/>
  <c r="Y926" i="28"/>
  <c r="X926" i="28"/>
  <c r="F926" i="28"/>
  <c r="J926" i="28" s="1"/>
  <c r="N929" i="19"/>
  <c r="O929" i="19" s="1"/>
  <c r="P929" i="19" s="1"/>
  <c r="H929" i="19"/>
  <c r="E929" i="19" s="1"/>
  <c r="I929" i="19" s="1"/>
  <c r="AA926" i="28" l="1"/>
  <c r="H927" i="28"/>
  <c r="E927" i="28" s="1"/>
  <c r="I927" i="28" s="1"/>
  <c r="O927" i="28"/>
  <c r="P927" i="28" s="1"/>
  <c r="Q927" i="28" s="1"/>
  <c r="K930" i="19"/>
  <c r="F929" i="19"/>
  <c r="J929" i="19" s="1"/>
  <c r="K928" i="28" l="1"/>
  <c r="L928" i="28" s="1"/>
  <c r="X927" i="28"/>
  <c r="Y927" i="28"/>
  <c r="Z927" i="28"/>
  <c r="AB927" i="28" s="1"/>
  <c r="F927" i="28"/>
  <c r="J927" i="28" s="1"/>
  <c r="N930" i="19"/>
  <c r="O930" i="19" s="1"/>
  <c r="P930" i="19" s="1"/>
  <c r="H930" i="19"/>
  <c r="E930" i="19" s="1"/>
  <c r="I930" i="19" s="1"/>
  <c r="H928" i="28" l="1"/>
  <c r="E928" i="28" s="1"/>
  <c r="I928" i="28" s="1"/>
  <c r="O928" i="28"/>
  <c r="P928" i="28" s="1"/>
  <c r="Q928" i="28" s="1"/>
  <c r="AA927" i="28"/>
  <c r="K931" i="19"/>
  <c r="F930" i="19"/>
  <c r="J930" i="19" s="1"/>
  <c r="X928" i="28" l="1"/>
  <c r="Y928" i="28"/>
  <c r="K929" i="28"/>
  <c r="L929" i="28" s="1"/>
  <c r="Z928" i="28"/>
  <c r="AB928" i="28" s="1"/>
  <c r="F928" i="28"/>
  <c r="J928" i="28" s="1"/>
  <c r="N931" i="19"/>
  <c r="O931" i="19" s="1"/>
  <c r="P931" i="19" s="1"/>
  <c r="H931" i="19"/>
  <c r="E931" i="19" s="1"/>
  <c r="I931" i="19" s="1"/>
  <c r="O929" i="28" l="1"/>
  <c r="P929" i="28" s="1"/>
  <c r="Q929" i="28" s="1"/>
  <c r="H929" i="28"/>
  <c r="E929" i="28" s="1"/>
  <c r="I929" i="28" s="1"/>
  <c r="AA928" i="28"/>
  <c r="K932" i="19"/>
  <c r="F931" i="19"/>
  <c r="J931" i="19" s="1"/>
  <c r="Y929" i="28" l="1"/>
  <c r="X929" i="28"/>
  <c r="Z929" i="28"/>
  <c r="AA929" i="28" s="1"/>
  <c r="K930" i="28"/>
  <c r="L930" i="28" s="1"/>
  <c r="F929" i="28"/>
  <c r="J929" i="28" s="1"/>
  <c r="H932" i="19"/>
  <c r="E932" i="19" s="1"/>
  <c r="I932" i="19" s="1"/>
  <c r="N932" i="19"/>
  <c r="O932" i="19" s="1"/>
  <c r="P932" i="19" s="1"/>
  <c r="AB929" i="28" l="1"/>
  <c r="H930" i="28"/>
  <c r="E930" i="28" s="1"/>
  <c r="I930" i="28" s="1"/>
  <c r="O930" i="28"/>
  <c r="P930" i="28" s="1"/>
  <c r="Q930" i="28" s="1"/>
  <c r="K933" i="19"/>
  <c r="F932" i="19"/>
  <c r="J932" i="19" s="1"/>
  <c r="Y930" i="28" l="1"/>
  <c r="Z930" i="28"/>
  <c r="AB930" i="28" s="1"/>
  <c r="K931" i="28"/>
  <c r="L931" i="28" s="1"/>
  <c r="F930" i="28"/>
  <c r="J930" i="28" s="1"/>
  <c r="X930" i="28"/>
  <c r="H933" i="19"/>
  <c r="E933" i="19" s="1"/>
  <c r="I933" i="19" s="1"/>
  <c r="N933" i="19"/>
  <c r="O933" i="19" s="1"/>
  <c r="P933" i="19" s="1"/>
  <c r="O931" i="28" l="1"/>
  <c r="P931" i="28" s="1"/>
  <c r="Q931" i="28" s="1"/>
  <c r="H931" i="28"/>
  <c r="E931" i="28" s="1"/>
  <c r="I931" i="28" s="1"/>
  <c r="AA930" i="28"/>
  <c r="K934" i="19"/>
  <c r="F933" i="19"/>
  <c r="J933" i="19" s="1"/>
  <c r="X931" i="28" l="1"/>
  <c r="K932" i="28"/>
  <c r="L932" i="28" s="1"/>
  <c r="Y931" i="28"/>
  <c r="F931" i="28"/>
  <c r="J931" i="28" s="1"/>
  <c r="Z931" i="28"/>
  <c r="AB931" i="28" s="1"/>
  <c r="N934" i="19"/>
  <c r="O934" i="19" s="1"/>
  <c r="P934" i="19" s="1"/>
  <c r="H934" i="19"/>
  <c r="E934" i="19" s="1"/>
  <c r="I934" i="19" s="1"/>
  <c r="O932" i="28" l="1"/>
  <c r="P932" i="28" s="1"/>
  <c r="Q932" i="28" s="1"/>
  <c r="H932" i="28"/>
  <c r="E932" i="28" s="1"/>
  <c r="I932" i="28" s="1"/>
  <c r="AA931" i="28"/>
  <c r="K935" i="19"/>
  <c r="F934" i="19"/>
  <c r="J934" i="19" s="1"/>
  <c r="Y932" i="28" l="1"/>
  <c r="Z932" i="28"/>
  <c r="AB932" i="28" s="1"/>
  <c r="K933" i="28"/>
  <c r="L933" i="28" s="1"/>
  <c r="X932" i="28"/>
  <c r="F932" i="28"/>
  <c r="J932" i="28" s="1"/>
  <c r="N935" i="19"/>
  <c r="O935" i="19" s="1"/>
  <c r="P935" i="19" s="1"/>
  <c r="H935" i="19"/>
  <c r="E935" i="19" s="1"/>
  <c r="I935" i="19" s="1"/>
  <c r="O933" i="28" l="1"/>
  <c r="P933" i="28" s="1"/>
  <c r="Q933" i="28" s="1"/>
  <c r="H933" i="28"/>
  <c r="E933" i="28" s="1"/>
  <c r="I933" i="28" s="1"/>
  <c r="AA932" i="28"/>
  <c r="K936" i="19"/>
  <c r="F935" i="19"/>
  <c r="J935" i="19" s="1"/>
  <c r="Z933" i="28" l="1"/>
  <c r="AA933" i="28" s="1"/>
  <c r="K934" i="28"/>
  <c r="L934" i="28" s="1"/>
  <c r="F933" i="28"/>
  <c r="J933" i="28" s="1"/>
  <c r="X933" i="28"/>
  <c r="Y933" i="28"/>
  <c r="N936" i="19"/>
  <c r="O936" i="19" s="1"/>
  <c r="P936" i="19" s="1"/>
  <c r="H936" i="19"/>
  <c r="E936" i="19" s="1"/>
  <c r="I936" i="19" s="1"/>
  <c r="O934" i="28" l="1"/>
  <c r="P934" i="28" s="1"/>
  <c r="Q934" i="28" s="1"/>
  <c r="H934" i="28"/>
  <c r="E934" i="28" s="1"/>
  <c r="I934" i="28" s="1"/>
  <c r="AB933" i="28"/>
  <c r="K937" i="19"/>
  <c r="F936" i="19"/>
  <c r="J936" i="19" s="1"/>
  <c r="X934" i="28" l="1"/>
  <c r="K935" i="28"/>
  <c r="L935" i="28" s="1"/>
  <c r="Z934" i="28"/>
  <c r="AA934" i="28" s="1"/>
  <c r="Y934" i="28"/>
  <c r="F934" i="28"/>
  <c r="J934" i="28" s="1"/>
  <c r="H937" i="19"/>
  <c r="E937" i="19" s="1"/>
  <c r="I937" i="19" s="1"/>
  <c r="N937" i="19"/>
  <c r="O937" i="19" s="1"/>
  <c r="P937" i="19" s="1"/>
  <c r="AB934" i="28" l="1"/>
  <c r="O935" i="28"/>
  <c r="P935" i="28" s="1"/>
  <c r="Q935" i="28" s="1"/>
  <c r="H935" i="28"/>
  <c r="E935" i="28" s="1"/>
  <c r="I935" i="28" s="1"/>
  <c r="K938" i="19"/>
  <c r="F937" i="19"/>
  <c r="J937" i="19" s="1"/>
  <c r="Z935" i="28" l="1"/>
  <c r="AA935" i="28" s="1"/>
  <c r="K936" i="28"/>
  <c r="L936" i="28" s="1"/>
  <c r="F935" i="28"/>
  <c r="J935" i="28" s="1"/>
  <c r="Y935" i="28"/>
  <c r="X935" i="28"/>
  <c r="N938" i="19"/>
  <c r="O938" i="19" s="1"/>
  <c r="P938" i="19" s="1"/>
  <c r="H938" i="19"/>
  <c r="E938" i="19" s="1"/>
  <c r="I938" i="19" s="1"/>
  <c r="O936" i="28" l="1"/>
  <c r="P936" i="28" s="1"/>
  <c r="Q936" i="28" s="1"/>
  <c r="H936" i="28"/>
  <c r="E936" i="28" s="1"/>
  <c r="I936" i="28" s="1"/>
  <c r="AB935" i="28"/>
  <c r="K939" i="19"/>
  <c r="F938" i="19"/>
  <c r="J938" i="19" s="1"/>
  <c r="Z936" i="28" l="1"/>
  <c r="AB936" i="28" s="1"/>
  <c r="X936" i="28"/>
  <c r="K937" i="28"/>
  <c r="L937" i="28" s="1"/>
  <c r="Y936" i="28"/>
  <c r="F936" i="28"/>
  <c r="J936" i="28" s="1"/>
  <c r="H939" i="19"/>
  <c r="E939" i="19" s="1"/>
  <c r="I939" i="19" s="1"/>
  <c r="F939" i="19" s="1"/>
  <c r="N939" i="19"/>
  <c r="O939" i="19" s="1"/>
  <c r="P939" i="19" s="1"/>
  <c r="AA936" i="28" l="1"/>
  <c r="O937" i="28"/>
  <c r="P937" i="28" s="1"/>
  <c r="Q937" i="28" s="1"/>
  <c r="H937" i="28"/>
  <c r="E937" i="28" s="1"/>
  <c r="I937" i="28" s="1"/>
  <c r="K940" i="19"/>
  <c r="J939" i="19"/>
  <c r="X937" i="28" l="1"/>
  <c r="K938" i="28"/>
  <c r="L938" i="28" s="1"/>
  <c r="F937" i="28"/>
  <c r="J937" i="28" s="1"/>
  <c r="Z937" i="28"/>
  <c r="AB937" i="28" s="1"/>
  <c r="Y937" i="28"/>
  <c r="H940" i="19"/>
  <c r="E940" i="19" s="1"/>
  <c r="I940" i="19" s="1"/>
  <c r="N940" i="19"/>
  <c r="O940" i="19" s="1"/>
  <c r="P940" i="19" s="1"/>
  <c r="O938" i="28" l="1"/>
  <c r="P938" i="28" s="1"/>
  <c r="Q938" i="28" s="1"/>
  <c r="H938" i="28"/>
  <c r="E938" i="28" s="1"/>
  <c r="I938" i="28" s="1"/>
  <c r="AA937" i="28"/>
  <c r="K941" i="19"/>
  <c r="F940" i="19"/>
  <c r="J940" i="19" s="1"/>
  <c r="Y938" i="28" l="1"/>
  <c r="X938" i="28"/>
  <c r="F938" i="28"/>
  <c r="J938" i="28" s="1"/>
  <c r="Z938" i="28"/>
  <c r="AA938" i="28" s="1"/>
  <c r="K939" i="28"/>
  <c r="L939" i="28" s="1"/>
  <c r="H941" i="19"/>
  <c r="E941" i="19" s="1"/>
  <c r="I941" i="19" s="1"/>
  <c r="N941" i="19"/>
  <c r="O941" i="19" s="1"/>
  <c r="P941" i="19" s="1"/>
  <c r="H939" i="28" l="1"/>
  <c r="E939" i="28" s="1"/>
  <c r="I939" i="28" s="1"/>
  <c r="O939" i="28"/>
  <c r="P939" i="28" s="1"/>
  <c r="Q939" i="28" s="1"/>
  <c r="AB938" i="28"/>
  <c r="K942" i="19"/>
  <c r="F941" i="19"/>
  <c r="J941" i="19" s="1"/>
  <c r="X939" i="28" l="1"/>
  <c r="Z939" i="28"/>
  <c r="AB939" i="28" s="1"/>
  <c r="Y939" i="28"/>
  <c r="F939" i="28"/>
  <c r="J939" i="28" s="1"/>
  <c r="K940" i="28"/>
  <c r="L940" i="28" s="1"/>
  <c r="N942" i="19"/>
  <c r="O942" i="19" s="1"/>
  <c r="P942" i="19" s="1"/>
  <c r="H942" i="19"/>
  <c r="E942" i="19" s="1"/>
  <c r="I942" i="19" s="1"/>
  <c r="O940" i="28" l="1"/>
  <c r="P940" i="28" s="1"/>
  <c r="Q940" i="28" s="1"/>
  <c r="H940" i="28"/>
  <c r="E940" i="28" s="1"/>
  <c r="I940" i="28" s="1"/>
  <c r="AA939" i="28"/>
  <c r="K943" i="19"/>
  <c r="F942" i="19"/>
  <c r="J942" i="19" s="1"/>
  <c r="Z940" i="28" l="1"/>
  <c r="AA940" i="28" s="1"/>
  <c r="K941" i="28"/>
  <c r="L941" i="28" s="1"/>
  <c r="X940" i="28"/>
  <c r="Y940" i="28"/>
  <c r="F940" i="28"/>
  <c r="J940" i="28" s="1"/>
  <c r="N943" i="19"/>
  <c r="O943" i="19" s="1"/>
  <c r="P943" i="19" s="1"/>
  <c r="H943" i="19"/>
  <c r="E943" i="19" s="1"/>
  <c r="I943" i="19" s="1"/>
  <c r="O941" i="28" l="1"/>
  <c r="P941" i="28" s="1"/>
  <c r="Q941" i="28" s="1"/>
  <c r="H941" i="28"/>
  <c r="E941" i="28" s="1"/>
  <c r="I941" i="28" s="1"/>
  <c r="AB940" i="28"/>
  <c r="K944" i="19"/>
  <c r="F943" i="19"/>
  <c r="J943" i="19" s="1"/>
  <c r="F941" i="28" l="1"/>
  <c r="J941" i="28" s="1"/>
  <c r="K942" i="28"/>
  <c r="L942" i="28" s="1"/>
  <c r="X941" i="28"/>
  <c r="Y941" i="28"/>
  <c r="Z941" i="28"/>
  <c r="AA941" i="28" s="1"/>
  <c r="N944" i="19"/>
  <c r="O944" i="19" s="1"/>
  <c r="P944" i="19" s="1"/>
  <c r="H944" i="19"/>
  <c r="E944" i="19" s="1"/>
  <c r="I944" i="19" s="1"/>
  <c r="O942" i="28" l="1"/>
  <c r="P942" i="28" s="1"/>
  <c r="Q942" i="28" s="1"/>
  <c r="H942" i="28"/>
  <c r="E942" i="28" s="1"/>
  <c r="I942" i="28" s="1"/>
  <c r="AB941" i="28"/>
  <c r="K945" i="19"/>
  <c r="F944" i="19"/>
  <c r="J944" i="19" s="1"/>
  <c r="Y942" i="28" l="1"/>
  <c r="K943" i="28"/>
  <c r="L943" i="28" s="1"/>
  <c r="X942" i="28"/>
  <c r="F942" i="28"/>
  <c r="J942" i="28" s="1"/>
  <c r="Z942" i="28"/>
  <c r="AB942" i="28" s="1"/>
  <c r="N945" i="19"/>
  <c r="O945" i="19" s="1"/>
  <c r="P945" i="19" s="1"/>
  <c r="H945" i="19"/>
  <c r="E945" i="19" s="1"/>
  <c r="I945" i="19" s="1"/>
  <c r="H943" i="28" l="1"/>
  <c r="E943" i="28" s="1"/>
  <c r="I943" i="28" s="1"/>
  <c r="O943" i="28"/>
  <c r="P943" i="28" s="1"/>
  <c r="Q943" i="28" s="1"/>
  <c r="AA942" i="28"/>
  <c r="K946" i="19"/>
  <c r="F945" i="19"/>
  <c r="J945" i="19" s="1"/>
  <c r="Z943" i="28" l="1"/>
  <c r="AA943" i="28" s="1"/>
  <c r="K944" i="28"/>
  <c r="L944" i="28" s="1"/>
  <c r="Y943" i="28"/>
  <c r="F943" i="28"/>
  <c r="J943" i="28" s="1"/>
  <c r="X943" i="28"/>
  <c r="H946" i="19"/>
  <c r="E946" i="19" s="1"/>
  <c r="I946" i="19" s="1"/>
  <c r="N946" i="19"/>
  <c r="O946" i="19" s="1"/>
  <c r="P946" i="19" s="1"/>
  <c r="H944" i="28" l="1"/>
  <c r="E944" i="28" s="1"/>
  <c r="I944" i="28" s="1"/>
  <c r="O944" i="28"/>
  <c r="P944" i="28" s="1"/>
  <c r="Q944" i="28" s="1"/>
  <c r="AB943" i="28"/>
  <c r="K947" i="19"/>
  <c r="F946" i="19"/>
  <c r="J946" i="19" s="1"/>
  <c r="X944" i="28" l="1"/>
  <c r="K945" i="28"/>
  <c r="L945" i="28" s="1"/>
  <c r="Y944" i="28"/>
  <c r="F944" i="28"/>
  <c r="J944" i="28" s="1"/>
  <c r="Z944" i="28"/>
  <c r="AB944" i="28" s="1"/>
  <c r="N947" i="19"/>
  <c r="O947" i="19" s="1"/>
  <c r="P947" i="19" s="1"/>
  <c r="H947" i="19"/>
  <c r="E947" i="19" s="1"/>
  <c r="I947" i="19" s="1"/>
  <c r="AA944" i="28" l="1"/>
  <c r="O945" i="28"/>
  <c r="P945" i="28" s="1"/>
  <c r="Q945" i="28" s="1"/>
  <c r="H945" i="28"/>
  <c r="E945" i="28" s="1"/>
  <c r="I945" i="28" s="1"/>
  <c r="K948" i="19"/>
  <c r="F947" i="19"/>
  <c r="J947" i="19" s="1"/>
  <c r="K946" i="28" l="1"/>
  <c r="L946" i="28" s="1"/>
  <c r="Y945" i="28"/>
  <c r="Z945" i="28"/>
  <c r="AA945" i="28" s="1"/>
  <c r="X945" i="28"/>
  <c r="F945" i="28"/>
  <c r="J945" i="28" s="1"/>
  <c r="H948" i="19"/>
  <c r="E948" i="19" s="1"/>
  <c r="I948" i="19" s="1"/>
  <c r="N948" i="19"/>
  <c r="O948" i="19" s="1"/>
  <c r="P948" i="19" s="1"/>
  <c r="AB945" i="28" l="1"/>
  <c r="O946" i="28"/>
  <c r="P946" i="28" s="1"/>
  <c r="Q946" i="28" s="1"/>
  <c r="H946" i="28"/>
  <c r="E946" i="28" s="1"/>
  <c r="I946" i="28" s="1"/>
  <c r="K949" i="19"/>
  <c r="F948" i="19"/>
  <c r="J948" i="19" s="1"/>
  <c r="F946" i="28" l="1"/>
  <c r="J946" i="28" s="1"/>
  <c r="K947" i="28"/>
  <c r="L947" i="28" s="1"/>
  <c r="X946" i="28"/>
  <c r="Y946" i="28"/>
  <c r="Z946" i="28"/>
  <c r="AA946" i="28" s="1"/>
  <c r="N949" i="19"/>
  <c r="O949" i="19" s="1"/>
  <c r="P949" i="19" s="1"/>
  <c r="H949" i="19"/>
  <c r="E949" i="19" s="1"/>
  <c r="I949" i="19" s="1"/>
  <c r="O947" i="28" l="1"/>
  <c r="P947" i="28" s="1"/>
  <c r="Q947" i="28" s="1"/>
  <c r="H947" i="28"/>
  <c r="E947" i="28" s="1"/>
  <c r="I947" i="28" s="1"/>
  <c r="AB946" i="28"/>
  <c r="K950" i="19"/>
  <c r="F949" i="19"/>
  <c r="J949" i="19" s="1"/>
  <c r="K948" i="28" l="1"/>
  <c r="L948" i="28" s="1"/>
  <c r="Y947" i="28"/>
  <c r="F947" i="28"/>
  <c r="J947" i="28" s="1"/>
  <c r="Z947" i="28"/>
  <c r="AB947" i="28" s="1"/>
  <c r="X947" i="28"/>
  <c r="H950" i="19"/>
  <c r="E950" i="19" s="1"/>
  <c r="I950" i="19" s="1"/>
  <c r="N950" i="19"/>
  <c r="O950" i="19" s="1"/>
  <c r="P950" i="19" s="1"/>
  <c r="O948" i="28" l="1"/>
  <c r="P948" i="28" s="1"/>
  <c r="Q948" i="28" s="1"/>
  <c r="H948" i="28"/>
  <c r="E948" i="28" s="1"/>
  <c r="I948" i="28" s="1"/>
  <c r="AA947" i="28"/>
  <c r="K951" i="19"/>
  <c r="F950" i="19"/>
  <c r="J950" i="19" s="1"/>
  <c r="K949" i="28" l="1"/>
  <c r="L949" i="28" s="1"/>
  <c r="X948" i="28"/>
  <c r="Z948" i="28"/>
  <c r="AB948" i="28" s="1"/>
  <c r="Y948" i="28"/>
  <c r="F948" i="28"/>
  <c r="J948" i="28" s="1"/>
  <c r="H951" i="19"/>
  <c r="E951" i="19" s="1"/>
  <c r="I951" i="19" s="1"/>
  <c r="N951" i="19"/>
  <c r="O951" i="19" s="1"/>
  <c r="P951" i="19" s="1"/>
  <c r="AA948" i="28" l="1"/>
  <c r="H949" i="28"/>
  <c r="E949" i="28" s="1"/>
  <c r="I949" i="28" s="1"/>
  <c r="O949" i="28"/>
  <c r="P949" i="28" s="1"/>
  <c r="Q949" i="28" s="1"/>
  <c r="K952" i="19"/>
  <c r="F951" i="19"/>
  <c r="J951" i="19" s="1"/>
  <c r="K950" i="28" l="1"/>
  <c r="L950" i="28" s="1"/>
  <c r="Y949" i="28"/>
  <c r="X949" i="28"/>
  <c r="Z949" i="28"/>
  <c r="AA949" i="28" s="1"/>
  <c r="F949" i="28"/>
  <c r="J949" i="28" s="1"/>
  <c r="N952" i="19"/>
  <c r="O952" i="19" s="1"/>
  <c r="P952" i="19" s="1"/>
  <c r="H952" i="19"/>
  <c r="E952" i="19" s="1"/>
  <c r="I952" i="19" s="1"/>
  <c r="H950" i="28" l="1"/>
  <c r="E950" i="28" s="1"/>
  <c r="I950" i="28" s="1"/>
  <c r="O950" i="28"/>
  <c r="P950" i="28" s="1"/>
  <c r="Q950" i="28" s="1"/>
  <c r="AB949" i="28"/>
  <c r="K953" i="19"/>
  <c r="F952" i="19"/>
  <c r="J952" i="19" s="1"/>
  <c r="X950" i="28" l="1"/>
  <c r="Z950" i="28"/>
  <c r="AA950" i="28" s="1"/>
  <c r="K951" i="28"/>
  <c r="L951" i="28" s="1"/>
  <c r="Y950" i="28"/>
  <c r="F950" i="28"/>
  <c r="J950" i="28" s="1"/>
  <c r="N953" i="19"/>
  <c r="O953" i="19" s="1"/>
  <c r="P953" i="19" s="1"/>
  <c r="H953" i="19"/>
  <c r="E953" i="19" s="1"/>
  <c r="I953" i="19" s="1"/>
  <c r="O951" i="28" l="1"/>
  <c r="P951" i="28" s="1"/>
  <c r="Q951" i="28" s="1"/>
  <c r="H951" i="28"/>
  <c r="E951" i="28" s="1"/>
  <c r="I951" i="28" s="1"/>
  <c r="AB950" i="28"/>
  <c r="K954" i="19"/>
  <c r="F953" i="19"/>
  <c r="J953" i="19" s="1"/>
  <c r="Y951" i="28" l="1"/>
  <c r="Z951" i="28"/>
  <c r="AA951" i="28" s="1"/>
  <c r="F951" i="28"/>
  <c r="J951" i="28" s="1"/>
  <c r="X951" i="28"/>
  <c r="K952" i="28"/>
  <c r="L952" i="28" s="1"/>
  <c r="N954" i="19"/>
  <c r="O954" i="19" s="1"/>
  <c r="P954" i="19" s="1"/>
  <c r="H954" i="19"/>
  <c r="E954" i="19" s="1"/>
  <c r="I954" i="19" s="1"/>
  <c r="H952" i="28" l="1"/>
  <c r="E952" i="28" s="1"/>
  <c r="I952" i="28" s="1"/>
  <c r="O952" i="28"/>
  <c r="P952" i="28" s="1"/>
  <c r="Q952" i="28" s="1"/>
  <c r="AB951" i="28"/>
  <c r="K955" i="19"/>
  <c r="F954" i="19"/>
  <c r="J954" i="19" s="1"/>
  <c r="Z952" i="28" l="1"/>
  <c r="AA952" i="28" s="1"/>
  <c r="K953" i="28"/>
  <c r="L953" i="28" s="1"/>
  <c r="Y952" i="28"/>
  <c r="X952" i="28"/>
  <c r="F952" i="28"/>
  <c r="J952" i="28" s="1"/>
  <c r="N955" i="19"/>
  <c r="O955" i="19" s="1"/>
  <c r="P955" i="19" s="1"/>
  <c r="H955" i="19"/>
  <c r="E955" i="19" s="1"/>
  <c r="I955" i="19" s="1"/>
  <c r="AB952" i="28" l="1"/>
  <c r="H953" i="28"/>
  <c r="E953" i="28" s="1"/>
  <c r="I953" i="28" s="1"/>
  <c r="O953" i="28"/>
  <c r="P953" i="28" s="1"/>
  <c r="Q953" i="28" s="1"/>
  <c r="K956" i="19"/>
  <c r="F955" i="19"/>
  <c r="J955" i="19" s="1"/>
  <c r="Y953" i="28" l="1"/>
  <c r="K954" i="28"/>
  <c r="L954" i="28" s="1"/>
  <c r="Z953" i="28"/>
  <c r="AA953" i="28" s="1"/>
  <c r="X953" i="28"/>
  <c r="F953" i="28"/>
  <c r="J953" i="28" s="1"/>
  <c r="N956" i="19"/>
  <c r="O956" i="19" s="1"/>
  <c r="P956" i="19" s="1"/>
  <c r="H956" i="19"/>
  <c r="E956" i="19" s="1"/>
  <c r="I956" i="19" s="1"/>
  <c r="H954" i="28" l="1"/>
  <c r="E954" i="28" s="1"/>
  <c r="I954" i="28" s="1"/>
  <c r="O954" i="28"/>
  <c r="P954" i="28" s="1"/>
  <c r="Q954" i="28" s="1"/>
  <c r="AB953" i="28"/>
  <c r="K957" i="19"/>
  <c r="F956" i="19"/>
  <c r="J956" i="19" s="1"/>
  <c r="Y954" i="28" l="1"/>
  <c r="X954" i="28"/>
  <c r="K955" i="28"/>
  <c r="L955" i="28" s="1"/>
  <c r="Z954" i="28"/>
  <c r="AA954" i="28" s="1"/>
  <c r="F954" i="28"/>
  <c r="J954" i="28" s="1"/>
  <c r="N957" i="19"/>
  <c r="O957" i="19" s="1"/>
  <c r="P957" i="19" s="1"/>
  <c r="H957" i="19"/>
  <c r="E957" i="19" s="1"/>
  <c r="I957" i="19" s="1"/>
  <c r="AB954" i="28" l="1"/>
  <c r="H955" i="28"/>
  <c r="E955" i="28" s="1"/>
  <c r="I955" i="28" s="1"/>
  <c r="O955" i="28"/>
  <c r="P955" i="28" s="1"/>
  <c r="Q955" i="28" s="1"/>
  <c r="K958" i="19"/>
  <c r="F957" i="19"/>
  <c r="J957" i="19" s="1"/>
  <c r="Y955" i="28" l="1"/>
  <c r="X955" i="28"/>
  <c r="Z955" i="28"/>
  <c r="AA955" i="28" s="1"/>
  <c r="F955" i="28"/>
  <c r="J955" i="28" s="1"/>
  <c r="K956" i="28"/>
  <c r="L956" i="28" s="1"/>
  <c r="H958" i="19"/>
  <c r="E958" i="19" s="1"/>
  <c r="I958" i="19" s="1"/>
  <c r="N958" i="19"/>
  <c r="O958" i="19" s="1"/>
  <c r="P958" i="19" s="1"/>
  <c r="O956" i="28" l="1"/>
  <c r="P956" i="28" s="1"/>
  <c r="Q956" i="28" s="1"/>
  <c r="H956" i="28"/>
  <c r="E956" i="28" s="1"/>
  <c r="I956" i="28" s="1"/>
  <c r="AB955" i="28"/>
  <c r="K959" i="19"/>
  <c r="F958" i="19"/>
  <c r="J958" i="19" s="1"/>
  <c r="Z956" i="28" l="1"/>
  <c r="AB956" i="28" s="1"/>
  <c r="K957" i="28"/>
  <c r="L957" i="28" s="1"/>
  <c r="X956" i="28"/>
  <c r="F956" i="28"/>
  <c r="J956" i="28" s="1"/>
  <c r="Y956" i="28"/>
  <c r="N959" i="19"/>
  <c r="O959" i="19" s="1"/>
  <c r="P959" i="19" s="1"/>
  <c r="H959" i="19"/>
  <c r="E959" i="19" s="1"/>
  <c r="I959" i="19" s="1"/>
  <c r="O957" i="28" l="1"/>
  <c r="P957" i="28" s="1"/>
  <c r="Q957" i="28" s="1"/>
  <c r="H957" i="28"/>
  <c r="E957" i="28" s="1"/>
  <c r="I957" i="28" s="1"/>
  <c r="AA956" i="28"/>
  <c r="K960" i="19"/>
  <c r="F959" i="19"/>
  <c r="J959" i="19" s="1"/>
  <c r="K958" i="28" l="1"/>
  <c r="L958" i="28" s="1"/>
  <c r="X957" i="28"/>
  <c r="Z957" i="28"/>
  <c r="AA957" i="28" s="1"/>
  <c r="F957" i="28"/>
  <c r="J957" i="28" s="1"/>
  <c r="Y957" i="28"/>
  <c r="N960" i="19"/>
  <c r="O960" i="19" s="1"/>
  <c r="P960" i="19" s="1"/>
  <c r="H960" i="19"/>
  <c r="E960" i="19" s="1"/>
  <c r="I960" i="19" s="1"/>
  <c r="O958" i="28" l="1"/>
  <c r="P958" i="28" s="1"/>
  <c r="Q958" i="28" s="1"/>
  <c r="H958" i="28"/>
  <c r="E958" i="28" s="1"/>
  <c r="I958" i="28" s="1"/>
  <c r="AB957" i="28"/>
  <c r="K961" i="19"/>
  <c r="F960" i="19"/>
  <c r="J960" i="19" s="1"/>
  <c r="Z958" i="28" l="1"/>
  <c r="AA958" i="28" s="1"/>
  <c r="K959" i="28"/>
  <c r="L959" i="28" s="1"/>
  <c r="X958" i="28"/>
  <c r="F958" i="28"/>
  <c r="J958" i="28" s="1"/>
  <c r="Y958" i="28"/>
  <c r="H961" i="19"/>
  <c r="E961" i="19" s="1"/>
  <c r="I961" i="19" s="1"/>
  <c r="N961" i="19"/>
  <c r="O961" i="19" s="1"/>
  <c r="P961" i="19" s="1"/>
  <c r="O959" i="28" l="1"/>
  <c r="P959" i="28" s="1"/>
  <c r="Q959" i="28" s="1"/>
  <c r="H959" i="28"/>
  <c r="E959" i="28" s="1"/>
  <c r="I959" i="28" s="1"/>
  <c r="AB958" i="28"/>
  <c r="K962" i="19"/>
  <c r="F961" i="19"/>
  <c r="J961" i="19" s="1"/>
  <c r="X959" i="28" l="1"/>
  <c r="K960" i="28"/>
  <c r="L960" i="28" s="1"/>
  <c r="Z959" i="28"/>
  <c r="AA959" i="28" s="1"/>
  <c r="Y959" i="28"/>
  <c r="F959" i="28"/>
  <c r="J959" i="28" s="1"/>
  <c r="H962" i="19"/>
  <c r="E962" i="19" s="1"/>
  <c r="I962" i="19" s="1"/>
  <c r="N962" i="19"/>
  <c r="O962" i="19" s="1"/>
  <c r="P962" i="19" s="1"/>
  <c r="O960" i="28" l="1"/>
  <c r="P960" i="28" s="1"/>
  <c r="Q960" i="28" s="1"/>
  <c r="H960" i="28"/>
  <c r="E960" i="28" s="1"/>
  <c r="I960" i="28" s="1"/>
  <c r="AB959" i="28"/>
  <c r="K963" i="19"/>
  <c r="F962" i="19"/>
  <c r="J962" i="19" s="1"/>
  <c r="X960" i="28" l="1"/>
  <c r="Y960" i="28"/>
  <c r="K961" i="28"/>
  <c r="L961" i="28" s="1"/>
  <c r="F960" i="28"/>
  <c r="J960" i="28" s="1"/>
  <c r="Z960" i="28"/>
  <c r="AA960" i="28" s="1"/>
  <c r="N963" i="19"/>
  <c r="O963" i="19" s="1"/>
  <c r="P963" i="19" s="1"/>
  <c r="H963" i="19"/>
  <c r="E963" i="19" s="1"/>
  <c r="I963" i="19" s="1"/>
  <c r="AB960" i="28" l="1"/>
  <c r="H961" i="28"/>
  <c r="E961" i="28" s="1"/>
  <c r="I961" i="28" s="1"/>
  <c r="O961" i="28"/>
  <c r="P961" i="28" s="1"/>
  <c r="Q961" i="28" s="1"/>
  <c r="K964" i="19"/>
  <c r="F963" i="19"/>
  <c r="J963" i="19" s="1"/>
  <c r="Z961" i="28" l="1"/>
  <c r="AB961" i="28" s="1"/>
  <c r="X961" i="28"/>
  <c r="K962" i="28"/>
  <c r="L962" i="28" s="1"/>
  <c r="Y961" i="28"/>
  <c r="F961" i="28"/>
  <c r="J961" i="28" s="1"/>
  <c r="H964" i="19"/>
  <c r="E964" i="19" s="1"/>
  <c r="I964" i="19" s="1"/>
  <c r="N964" i="19"/>
  <c r="O964" i="19" s="1"/>
  <c r="P964" i="19" s="1"/>
  <c r="H962" i="28" l="1"/>
  <c r="E962" i="28" s="1"/>
  <c r="I962" i="28" s="1"/>
  <c r="O962" i="28"/>
  <c r="P962" i="28" s="1"/>
  <c r="Q962" i="28" s="1"/>
  <c r="AA961" i="28"/>
  <c r="K965" i="19"/>
  <c r="F964" i="19"/>
  <c r="J964" i="19" s="1"/>
  <c r="Y962" i="28" l="1"/>
  <c r="X962" i="28"/>
  <c r="K963" i="28"/>
  <c r="L963" i="28" s="1"/>
  <c r="F962" i="28"/>
  <c r="J962" i="28" s="1"/>
  <c r="Z962" i="28"/>
  <c r="AA962" i="28" s="1"/>
  <c r="H965" i="19"/>
  <c r="E965" i="19" s="1"/>
  <c r="I965" i="19" s="1"/>
  <c r="N965" i="19"/>
  <c r="O965" i="19" s="1"/>
  <c r="P965" i="19" s="1"/>
  <c r="H963" i="28" l="1"/>
  <c r="E963" i="28" s="1"/>
  <c r="I963" i="28" s="1"/>
  <c r="O963" i="28"/>
  <c r="P963" i="28" s="1"/>
  <c r="Q963" i="28" s="1"/>
  <c r="AB962" i="28"/>
  <c r="K966" i="19"/>
  <c r="F965" i="19"/>
  <c r="J965" i="19" s="1"/>
  <c r="Z963" i="28" l="1"/>
  <c r="AA963" i="28" s="1"/>
  <c r="Y963" i="28"/>
  <c r="K964" i="28"/>
  <c r="L964" i="28" s="1"/>
  <c r="X963" i="28"/>
  <c r="F963" i="28"/>
  <c r="J963" i="28" s="1"/>
  <c r="N966" i="19"/>
  <c r="O966" i="19" s="1"/>
  <c r="P966" i="19" s="1"/>
  <c r="H966" i="19"/>
  <c r="E966" i="19" s="1"/>
  <c r="I966" i="19" s="1"/>
  <c r="O964" i="28" l="1"/>
  <c r="P964" i="28" s="1"/>
  <c r="Q964" i="28" s="1"/>
  <c r="H964" i="28"/>
  <c r="E964" i="28" s="1"/>
  <c r="I964" i="28" s="1"/>
  <c r="AB963" i="28"/>
  <c r="K967" i="19"/>
  <c r="F966" i="19"/>
  <c r="J966" i="19" s="1"/>
  <c r="K965" i="28" l="1"/>
  <c r="L965" i="28" s="1"/>
  <c r="X964" i="28"/>
  <c r="Y964" i="28"/>
  <c r="F964" i="28"/>
  <c r="J964" i="28" s="1"/>
  <c r="Z964" i="28"/>
  <c r="AB964" i="28" s="1"/>
  <c r="H967" i="19"/>
  <c r="E967" i="19" s="1"/>
  <c r="I967" i="19" s="1"/>
  <c r="N967" i="19"/>
  <c r="O967" i="19" s="1"/>
  <c r="P967" i="19" s="1"/>
  <c r="AA964" i="28" l="1"/>
  <c r="O965" i="28"/>
  <c r="P965" i="28" s="1"/>
  <c r="Q965" i="28" s="1"/>
  <c r="H965" i="28"/>
  <c r="E965" i="28" s="1"/>
  <c r="I965" i="28" s="1"/>
  <c r="K968" i="19"/>
  <c r="F967" i="19"/>
  <c r="J967" i="19" s="1"/>
  <c r="Z965" i="28" l="1"/>
  <c r="AA965" i="28" s="1"/>
  <c r="Y965" i="28"/>
  <c r="K966" i="28"/>
  <c r="L966" i="28" s="1"/>
  <c r="F965" i="28"/>
  <c r="J965" i="28" s="1"/>
  <c r="X965" i="28"/>
  <c r="N968" i="19"/>
  <c r="O968" i="19" s="1"/>
  <c r="P968" i="19" s="1"/>
  <c r="H968" i="19"/>
  <c r="E968" i="19" s="1"/>
  <c r="I968" i="19" s="1"/>
  <c r="Y16" i="19"/>
  <c r="Y15" i="19"/>
  <c r="AB965" i="28" l="1"/>
  <c r="H966" i="28"/>
  <c r="E966" i="28" s="1"/>
  <c r="I966" i="28" s="1"/>
  <c r="O966" i="28"/>
  <c r="P966" i="28" s="1"/>
  <c r="Q966" i="28" s="1"/>
  <c r="X10" i="19"/>
  <c r="Y10" i="19" s="1"/>
  <c r="F968" i="19"/>
  <c r="J968" i="19" s="1"/>
  <c r="X11" i="19" s="1"/>
  <c r="Y11" i="19" s="1"/>
  <c r="X3" i="19" s="1"/>
  <c r="X9" i="19"/>
  <c r="Y9" i="19" s="1"/>
  <c r="X8" i="19"/>
  <c r="K967" i="28" l="1"/>
  <c r="L967" i="28" s="1"/>
  <c r="Z966" i="28"/>
  <c r="AA966" i="28" s="1"/>
  <c r="Y966" i="28"/>
  <c r="X966" i="28"/>
  <c r="F966" i="28"/>
  <c r="J966" i="28" s="1"/>
  <c r="AB966" i="28" l="1"/>
  <c r="H967" i="28"/>
  <c r="E967" i="28" s="1"/>
  <c r="I967" i="28" s="1"/>
  <c r="O967" i="28"/>
  <c r="P967" i="28" s="1"/>
  <c r="Q967" i="28" s="1"/>
  <c r="Y967" i="28" l="1"/>
  <c r="K968" i="28"/>
  <c r="L968" i="28" s="1"/>
  <c r="X967" i="28"/>
  <c r="Z967" i="28"/>
  <c r="AA967" i="28" s="1"/>
  <c r="F967" i="28"/>
  <c r="J967" i="28" s="1"/>
  <c r="O968" i="28" l="1"/>
  <c r="P968" i="28" s="1"/>
  <c r="Q968" i="28" s="1"/>
  <c r="H968" i="28"/>
  <c r="E968" i="28" s="1"/>
  <c r="I968" i="28" s="1"/>
  <c r="AB967" i="28"/>
  <c r="X968" i="28" l="1"/>
  <c r="K969" i="28"/>
  <c r="L969" i="28" s="1"/>
  <c r="Z968" i="28"/>
  <c r="AA968" i="28" s="1"/>
  <c r="Y968" i="28"/>
  <c r="F968" i="28"/>
  <c r="J968" i="28" s="1"/>
  <c r="H969" i="28" l="1"/>
  <c r="E969" i="28" s="1"/>
  <c r="I969" i="28" s="1"/>
  <c r="O969" i="28"/>
  <c r="P969" i="28" s="1"/>
  <c r="Q969" i="28" s="1"/>
  <c r="AB968" i="28"/>
  <c r="X969" i="28" l="1"/>
  <c r="Y969" i="28"/>
  <c r="K970" i="28"/>
  <c r="L970" i="28" s="1"/>
  <c r="F969" i="28"/>
  <c r="J969" i="28" s="1"/>
  <c r="Z969" i="28"/>
  <c r="AA969" i="28" s="1"/>
  <c r="O970" i="28" l="1"/>
  <c r="P970" i="28" s="1"/>
  <c r="Q970" i="28" s="1"/>
  <c r="H970" i="28"/>
  <c r="E970" i="28" s="1"/>
  <c r="I970" i="28" s="1"/>
  <c r="AB969" i="28"/>
  <c r="X970" i="28" l="1"/>
  <c r="F970" i="28"/>
  <c r="J970" i="28" s="1"/>
  <c r="Y970" i="28"/>
  <c r="K971" i="28"/>
  <c r="L971" i="28" s="1"/>
  <c r="Z970" i="28"/>
  <c r="AB970" i="28" s="1"/>
  <c r="H971" i="28" l="1"/>
  <c r="E971" i="28" s="1"/>
  <c r="I971" i="28" s="1"/>
  <c r="O971" i="28"/>
  <c r="P971" i="28" s="1"/>
  <c r="Q971" i="28" s="1"/>
  <c r="AA970" i="28"/>
  <c r="K972" i="28" l="1"/>
  <c r="L972" i="28" s="1"/>
  <c r="Y971" i="28"/>
  <c r="X971" i="28"/>
  <c r="Z971" i="28"/>
  <c r="AB971" i="28" s="1"/>
  <c r="F971" i="28"/>
  <c r="J971" i="28" s="1"/>
  <c r="AA971" i="28" l="1"/>
  <c r="O972" i="28"/>
  <c r="P972" i="28" s="1"/>
  <c r="Q972" i="28" s="1"/>
  <c r="H972" i="28"/>
  <c r="E972" i="28" s="1"/>
  <c r="I972" i="28" s="1"/>
  <c r="X972" i="28" l="1"/>
  <c r="Y972" i="28"/>
  <c r="K973" i="28"/>
  <c r="L973" i="28" s="1"/>
  <c r="Z972" i="28"/>
  <c r="AB972" i="28" s="1"/>
  <c r="F972" i="28"/>
  <c r="J972" i="28" s="1"/>
  <c r="H973" i="28" l="1"/>
  <c r="E973" i="28" s="1"/>
  <c r="I973" i="28" s="1"/>
  <c r="O973" i="28"/>
  <c r="P973" i="28" s="1"/>
  <c r="Q973" i="28" s="1"/>
  <c r="AA972" i="28"/>
  <c r="X973" i="28" l="1"/>
  <c r="F973" i="28"/>
  <c r="J973" i="28" s="1"/>
  <c r="K974" i="28"/>
  <c r="L974" i="28" s="1"/>
  <c r="Y973" i="28"/>
  <c r="Z973" i="28"/>
  <c r="AA973" i="28" s="1"/>
  <c r="O974" i="28" l="1"/>
  <c r="P974" i="28" s="1"/>
  <c r="Q974" i="28" s="1"/>
  <c r="H974" i="28"/>
  <c r="E974" i="28" s="1"/>
  <c r="I974" i="28" s="1"/>
  <c r="AB973" i="28"/>
  <c r="Z974" i="28" l="1"/>
  <c r="AB974" i="28" s="1"/>
  <c r="K975" i="28"/>
  <c r="L975" i="28" s="1"/>
  <c r="Y974" i="28"/>
  <c r="X974" i="28"/>
  <c r="F974" i="28"/>
  <c r="J974" i="28" s="1"/>
  <c r="AA974" i="28" l="1"/>
  <c r="H975" i="28"/>
  <c r="E975" i="28" s="1"/>
  <c r="I975" i="28" s="1"/>
  <c r="O975" i="28"/>
  <c r="P975" i="28" s="1"/>
  <c r="Q975" i="28" s="1"/>
  <c r="Z975" i="28" l="1"/>
  <c r="AB975" i="28" s="1"/>
  <c r="X975" i="28"/>
  <c r="K976" i="28"/>
  <c r="L976" i="28" s="1"/>
  <c r="Y975" i="28"/>
  <c r="F975" i="28"/>
  <c r="J975" i="28" s="1"/>
  <c r="O976" i="28" l="1"/>
  <c r="P976" i="28" s="1"/>
  <c r="Q976" i="28" s="1"/>
  <c r="H976" i="28"/>
  <c r="E976" i="28" s="1"/>
  <c r="I976" i="28" s="1"/>
  <c r="AA975" i="28"/>
  <c r="X976" i="28" l="1"/>
  <c r="Z976" i="28"/>
  <c r="AA976" i="28" s="1"/>
  <c r="Y976" i="28"/>
  <c r="K977" i="28"/>
  <c r="L977" i="28" s="1"/>
  <c r="F976" i="28"/>
  <c r="J976" i="28" s="1"/>
  <c r="O977" i="28" l="1"/>
  <c r="P977" i="28" s="1"/>
  <c r="Q977" i="28" s="1"/>
  <c r="H977" i="28"/>
  <c r="E977" i="28" s="1"/>
  <c r="I977" i="28" s="1"/>
  <c r="AB976" i="28"/>
  <c r="K978" i="28" l="1"/>
  <c r="L978" i="28" s="1"/>
  <c r="Z977" i="28"/>
  <c r="AB977" i="28" s="1"/>
  <c r="Y977" i="28"/>
  <c r="X977" i="28"/>
  <c r="F977" i="28"/>
  <c r="J977" i="28" s="1"/>
  <c r="O978" i="28" l="1"/>
  <c r="P978" i="28" s="1"/>
  <c r="Q978" i="28" s="1"/>
  <c r="H978" i="28"/>
  <c r="E978" i="28" s="1"/>
  <c r="I978" i="28" s="1"/>
  <c r="AA977" i="28"/>
  <c r="K979" i="28" l="1"/>
  <c r="L979" i="28" s="1"/>
  <c r="Y978" i="28"/>
  <c r="X978" i="28"/>
  <c r="Z978" i="28"/>
  <c r="AB978" i="28" s="1"/>
  <c r="F978" i="28"/>
  <c r="J978" i="28" s="1"/>
  <c r="AA978" i="28" l="1"/>
  <c r="H979" i="28"/>
  <c r="E979" i="28" s="1"/>
  <c r="I979" i="28" s="1"/>
  <c r="O979" i="28"/>
  <c r="P979" i="28" s="1"/>
  <c r="Q979" i="28" s="1"/>
  <c r="X979" i="28" l="1"/>
  <c r="K980" i="28"/>
  <c r="L980" i="28" s="1"/>
  <c r="Z979" i="28"/>
  <c r="AB979" i="28" s="1"/>
  <c r="Y979" i="28"/>
  <c r="F979" i="28"/>
  <c r="J979" i="28" s="1"/>
  <c r="O980" i="28" l="1"/>
  <c r="P980" i="28" s="1"/>
  <c r="Q980" i="28" s="1"/>
  <c r="H980" i="28"/>
  <c r="E980" i="28" s="1"/>
  <c r="I980" i="28" s="1"/>
  <c r="AA979" i="28"/>
  <c r="K981" i="28" l="1"/>
  <c r="L981" i="28" s="1"/>
  <c r="Z980" i="28"/>
  <c r="AB980" i="28" s="1"/>
  <c r="F980" i="28"/>
  <c r="J980" i="28" s="1"/>
  <c r="Y980" i="28"/>
  <c r="X980" i="28"/>
  <c r="H981" i="28" l="1"/>
  <c r="E981" i="28" s="1"/>
  <c r="I981" i="28" s="1"/>
  <c r="O981" i="28"/>
  <c r="P981" i="28" s="1"/>
  <c r="Q981" i="28" s="1"/>
  <c r="AA980" i="28"/>
  <c r="X981" i="28" l="1"/>
  <c r="Z981" i="28"/>
  <c r="AB981" i="28" s="1"/>
  <c r="K982" i="28"/>
  <c r="L982" i="28" s="1"/>
  <c r="Y981" i="28"/>
  <c r="F981" i="28"/>
  <c r="J981" i="28" s="1"/>
  <c r="O982" i="28" l="1"/>
  <c r="P982" i="28" s="1"/>
  <c r="Q982" i="28" s="1"/>
  <c r="H982" i="28"/>
  <c r="E982" i="28" s="1"/>
  <c r="I982" i="28" s="1"/>
  <c r="AA981" i="28"/>
  <c r="K983" i="28" l="1"/>
  <c r="L983" i="28" s="1"/>
  <c r="Z982" i="28"/>
  <c r="AB982" i="28" s="1"/>
  <c r="F982" i="28"/>
  <c r="J982" i="28" s="1"/>
  <c r="Y982" i="28"/>
  <c r="X982" i="28"/>
  <c r="AA982" i="28" l="1"/>
  <c r="O983" i="28"/>
  <c r="P983" i="28" s="1"/>
  <c r="Q983" i="28" s="1"/>
  <c r="H983" i="28"/>
  <c r="E983" i="28" s="1"/>
  <c r="I983" i="28" s="1"/>
  <c r="Z983" i="28" l="1"/>
  <c r="AA983" i="28" s="1"/>
  <c r="Y983" i="28"/>
  <c r="F983" i="28"/>
  <c r="J983" i="28" s="1"/>
  <c r="F984" i="28" s="1"/>
  <c r="X983" i="28"/>
  <c r="K984" i="28"/>
  <c r="L984" i="28" s="1"/>
  <c r="H984" i="28" l="1"/>
  <c r="E984" i="28" s="1"/>
  <c r="I984" i="28" s="1"/>
  <c r="O984" i="28"/>
  <c r="P984" i="28" s="1"/>
  <c r="Q984" i="28" s="1"/>
  <c r="AB983" i="28"/>
  <c r="Z984" i="28" l="1"/>
  <c r="AA984" i="28" s="1"/>
  <c r="J984" i="28"/>
  <c r="F985" i="28" s="1"/>
  <c r="X984" i="28"/>
  <c r="Y984" i="28"/>
  <c r="K985" i="28"/>
  <c r="L985" i="28" s="1"/>
  <c r="H985" i="28" l="1"/>
  <c r="E985" i="28" s="1"/>
  <c r="I985" i="28" s="1"/>
  <c r="O985" i="28"/>
  <c r="P985" i="28" s="1"/>
  <c r="Q985" i="28" s="1"/>
  <c r="AB984" i="28"/>
  <c r="Z985" i="28" l="1"/>
  <c r="AA985" i="28" s="1"/>
  <c r="Y985" i="28"/>
  <c r="J985" i="28"/>
  <c r="F986" i="28" s="1"/>
  <c r="K986" i="28"/>
  <c r="L986" i="28" s="1"/>
  <c r="X985" i="28"/>
  <c r="O986" i="28" l="1"/>
  <c r="P986" i="28" s="1"/>
  <c r="Q986" i="28" s="1"/>
  <c r="H986" i="28"/>
  <c r="E986" i="28" s="1"/>
  <c r="I986" i="28" s="1"/>
  <c r="AB985" i="28"/>
  <c r="J986" i="28" l="1"/>
  <c r="F987" i="28" s="1"/>
  <c r="K987" i="28"/>
  <c r="L987" i="28" s="1"/>
  <c r="X986" i="28"/>
  <c r="Y986" i="28"/>
  <c r="Z986" i="28"/>
  <c r="AB986" i="28" s="1"/>
  <c r="H987" i="28" l="1"/>
  <c r="E987" i="28" s="1"/>
  <c r="I987" i="28" s="1"/>
  <c r="O987" i="28"/>
  <c r="P987" i="28" s="1"/>
  <c r="Q987" i="28" s="1"/>
  <c r="AA986" i="28"/>
  <c r="Y987" i="28" l="1"/>
  <c r="K988" i="28"/>
  <c r="L988" i="28" s="1"/>
  <c r="J987" i="28"/>
  <c r="F988" i="28" s="1"/>
  <c r="Z987" i="28"/>
  <c r="AA987" i="28" s="1"/>
  <c r="X987" i="28"/>
  <c r="AB987" i="28" l="1"/>
  <c r="O988" i="28"/>
  <c r="P988" i="28" s="1"/>
  <c r="Q988" i="28" s="1"/>
  <c r="H988" i="28"/>
  <c r="E988" i="28" s="1"/>
  <c r="I988" i="28" s="1"/>
  <c r="Y988" i="28" l="1"/>
  <c r="K989" i="28"/>
  <c r="L989" i="28" s="1"/>
  <c r="Z988" i="28"/>
  <c r="AB988" i="28" s="1"/>
  <c r="X988" i="28"/>
  <c r="J988" i="28"/>
  <c r="F989" i="28" s="1"/>
  <c r="H989" i="28" l="1"/>
  <c r="E989" i="28" s="1"/>
  <c r="I989" i="28" s="1"/>
  <c r="O989" i="28"/>
  <c r="P989" i="28" s="1"/>
  <c r="Q989" i="28" s="1"/>
  <c r="AA988" i="28"/>
  <c r="X989" i="28" l="1"/>
  <c r="J989" i="28"/>
  <c r="F990" i="28" s="1"/>
  <c r="Y989" i="28"/>
  <c r="Z989" i="28"/>
  <c r="AA989" i="28" s="1"/>
  <c r="K990" i="28"/>
  <c r="L990" i="28" s="1"/>
  <c r="O990" i="28" l="1"/>
  <c r="P990" i="28" s="1"/>
  <c r="Q990" i="28" s="1"/>
  <c r="H990" i="28"/>
  <c r="E990" i="28" s="1"/>
  <c r="I990" i="28" s="1"/>
  <c r="AB989" i="28"/>
  <c r="J990" i="28" l="1"/>
  <c r="F991" i="28" s="1"/>
  <c r="K991" i="28"/>
  <c r="L991" i="28" s="1"/>
  <c r="X990" i="28"/>
  <c r="Z990" i="28"/>
  <c r="AB990" i="28" s="1"/>
  <c r="Y990" i="28"/>
  <c r="O991" i="28" l="1"/>
  <c r="P991" i="28" s="1"/>
  <c r="Q991" i="28" s="1"/>
  <c r="H991" i="28"/>
  <c r="E991" i="28" s="1"/>
  <c r="I991" i="28" s="1"/>
  <c r="AA990" i="28"/>
  <c r="K992" i="28" l="1"/>
  <c r="L992" i="28" s="1"/>
  <c r="Z991" i="28"/>
  <c r="AA991" i="28" s="1"/>
  <c r="X991" i="28"/>
  <c r="J991" i="28"/>
  <c r="F992" i="28" s="1"/>
  <c r="Y991" i="28"/>
  <c r="O992" i="28" l="1"/>
  <c r="P992" i="28" s="1"/>
  <c r="Q992" i="28" s="1"/>
  <c r="H992" i="28"/>
  <c r="E992" i="28" s="1"/>
  <c r="I992" i="28" s="1"/>
  <c r="AB991" i="28"/>
  <c r="X992" i="28" l="1"/>
  <c r="K993" i="28"/>
  <c r="L993" i="28" s="1"/>
  <c r="J992" i="28"/>
  <c r="F993" i="28" s="1"/>
  <c r="Z992" i="28"/>
  <c r="AA992" i="28" s="1"/>
  <c r="Y992" i="28"/>
  <c r="O993" i="28" l="1"/>
  <c r="P993" i="28" s="1"/>
  <c r="Q993" i="28" s="1"/>
  <c r="H993" i="28"/>
  <c r="E993" i="28" s="1"/>
  <c r="I993" i="28" s="1"/>
  <c r="AB992" i="28"/>
  <c r="Y993" i="28" l="1"/>
  <c r="Z993" i="28"/>
  <c r="AB993" i="28" s="1"/>
  <c r="X993" i="28"/>
  <c r="J993" i="28"/>
  <c r="F994" i="28" s="1"/>
  <c r="K994" i="28"/>
  <c r="L994" i="28" s="1"/>
  <c r="AA993" i="28" l="1"/>
  <c r="O994" i="28"/>
  <c r="P994" i="28" s="1"/>
  <c r="Q994" i="28" s="1"/>
  <c r="H994" i="28"/>
  <c r="E994" i="28" s="1"/>
  <c r="I994" i="28" s="1"/>
  <c r="J994" i="28" l="1"/>
  <c r="F995" i="28" s="1"/>
  <c r="Z994" i="28"/>
  <c r="AA994" i="28" s="1"/>
  <c r="X994" i="28"/>
  <c r="K995" i="28"/>
  <c r="L995" i="28" s="1"/>
  <c r="Y994" i="28"/>
  <c r="H995" i="28" l="1"/>
  <c r="E995" i="28" s="1"/>
  <c r="I995" i="28" s="1"/>
  <c r="O995" i="28"/>
  <c r="P995" i="28" s="1"/>
  <c r="Q995" i="28" s="1"/>
  <c r="AB994" i="28"/>
  <c r="K996" i="28" l="1"/>
  <c r="L996" i="28" s="1"/>
  <c r="Z995" i="28"/>
  <c r="AA995" i="28" s="1"/>
  <c r="Y995" i="28"/>
  <c r="J995" i="28"/>
  <c r="F996" i="28" s="1"/>
  <c r="X995" i="28"/>
  <c r="H996" i="28" l="1"/>
  <c r="E996" i="28" s="1"/>
  <c r="I996" i="28" s="1"/>
  <c r="O996" i="28"/>
  <c r="P996" i="28" s="1"/>
  <c r="Q996" i="28" s="1"/>
  <c r="AB995" i="28"/>
  <c r="K997" i="28" l="1"/>
  <c r="L997" i="28" s="1"/>
  <c r="Z996" i="28"/>
  <c r="AA996" i="28" s="1"/>
  <c r="X996" i="28"/>
  <c r="Y996" i="28"/>
  <c r="J996" i="28"/>
  <c r="F997" i="28" s="1"/>
  <c r="O997" i="28" l="1"/>
  <c r="P997" i="28" s="1"/>
  <c r="Q997" i="28" s="1"/>
  <c r="H997" i="28"/>
  <c r="E997" i="28" s="1"/>
  <c r="I997" i="28" s="1"/>
  <c r="AB996" i="28"/>
  <c r="Y997" i="28" l="1"/>
  <c r="K998" i="28"/>
  <c r="L998" i="28" s="1"/>
  <c r="J997" i="28"/>
  <c r="F998" i="28" s="1"/>
  <c r="X997" i="28"/>
  <c r="Z997" i="28"/>
  <c r="AA997" i="28" s="1"/>
  <c r="H998" i="28" l="1"/>
  <c r="E998" i="28" s="1"/>
  <c r="I998" i="28" s="1"/>
  <c r="O998" i="28"/>
  <c r="P998" i="28" s="1"/>
  <c r="Q998" i="28" s="1"/>
  <c r="AB997" i="28"/>
  <c r="K999" i="28" l="1"/>
  <c r="L999" i="28" s="1"/>
  <c r="J998" i="28"/>
  <c r="F999" i="28" s="1"/>
  <c r="Y998" i="28"/>
  <c r="X998" i="28"/>
  <c r="Z998" i="28"/>
  <c r="AB998" i="28" s="1"/>
  <c r="O999" i="28" l="1"/>
  <c r="P999" i="28" s="1"/>
  <c r="Q999" i="28" s="1"/>
  <c r="H999" i="28"/>
  <c r="E999" i="28" s="1"/>
  <c r="I999" i="28" s="1"/>
  <c r="AA998" i="28"/>
  <c r="X999" i="28" l="1"/>
  <c r="Z999" i="28"/>
  <c r="AB999" i="28" s="1"/>
  <c r="J999" i="28"/>
  <c r="F1000" i="28" s="1"/>
  <c r="Y999" i="28"/>
  <c r="K1000" i="28"/>
  <c r="L1000" i="28" s="1"/>
  <c r="H1000" i="28" l="1"/>
  <c r="E1000" i="28" s="1"/>
  <c r="I1000" i="28" s="1"/>
  <c r="O1000" i="28"/>
  <c r="P1000" i="28" s="1"/>
  <c r="Q1000" i="28" s="1"/>
  <c r="AA999" i="28"/>
  <c r="K1001" i="28" l="1"/>
  <c r="L1001" i="28" s="1"/>
  <c r="Z1000" i="28"/>
  <c r="AB1000" i="28" s="1"/>
  <c r="J1000" i="28"/>
  <c r="F1001" i="28" s="1"/>
  <c r="Y1000" i="28"/>
  <c r="X1000" i="28"/>
  <c r="H1001" i="28" l="1"/>
  <c r="E1001" i="28" s="1"/>
  <c r="I1001" i="28" s="1"/>
  <c r="O1001" i="28"/>
  <c r="P1001" i="28" s="1"/>
  <c r="Q1001" i="28" s="1"/>
  <c r="AA1000" i="28"/>
  <c r="J1001" i="28" l="1"/>
  <c r="F1002" i="28" s="1"/>
  <c r="K1002" i="28"/>
  <c r="L1002" i="28" s="1"/>
  <c r="Y1001" i="28"/>
  <c r="X1001" i="28"/>
  <c r="Z1001" i="28"/>
  <c r="AB1001" i="28" s="1"/>
  <c r="H1002" i="28" l="1"/>
  <c r="E1002" i="28" s="1"/>
  <c r="I1002" i="28" s="1"/>
  <c r="O1002" i="28"/>
  <c r="P1002" i="28" s="1"/>
  <c r="Q1002" i="28" s="1"/>
  <c r="AA1001" i="28"/>
  <c r="J1002" i="28" l="1"/>
  <c r="F1003" i="28" s="1"/>
  <c r="Z1002" i="28"/>
  <c r="X1002" i="28"/>
  <c r="Y1002" i="28"/>
  <c r="K1003" i="28"/>
  <c r="L1003" i="28" s="1"/>
  <c r="O1003" i="28" l="1"/>
  <c r="P1003" i="28" s="1"/>
  <c r="Q1003" i="28" s="1"/>
  <c r="H1003" i="28"/>
  <c r="E1003" i="28" s="1"/>
  <c r="I1003" i="28" s="1"/>
  <c r="AA1002" i="28"/>
  <c r="AB1002" i="28"/>
  <c r="Y1003" i="28" l="1"/>
  <c r="J1003" i="28"/>
  <c r="F1004" i="28" s="1"/>
  <c r="Z1003" i="28"/>
  <c r="AA1003" i="28" s="1"/>
  <c r="K1004" i="28"/>
  <c r="L1004" i="28" s="1"/>
  <c r="X1003" i="28"/>
  <c r="AB1003" i="28" l="1"/>
  <c r="O1004" i="28"/>
  <c r="P1004" i="28" s="1"/>
  <c r="Q1004" i="28" s="1"/>
  <c r="H1004" i="28"/>
  <c r="E1004" i="28" s="1"/>
  <c r="I1004" i="28" s="1"/>
  <c r="Z1004" i="28" l="1"/>
  <c r="X1004" i="28"/>
  <c r="K1005" i="28"/>
  <c r="L1005" i="28" s="1"/>
  <c r="Y1004" i="28"/>
  <c r="J1004" i="28"/>
  <c r="F1005" i="28" s="1"/>
  <c r="O1005" i="28" l="1"/>
  <c r="P1005" i="28" s="1"/>
  <c r="Q1005" i="28" s="1"/>
  <c r="H1005" i="28"/>
  <c r="E1005" i="28" s="1"/>
  <c r="I1005" i="28" s="1"/>
  <c r="AB1004" i="28"/>
  <c r="AA1004" i="28"/>
  <c r="K1006" i="28" l="1"/>
  <c r="L1006" i="28" s="1"/>
  <c r="Z1005" i="28"/>
  <c r="AA1005" i="28" s="1"/>
  <c r="X1005" i="28"/>
  <c r="J1005" i="28"/>
  <c r="F1006" i="28" s="1"/>
  <c r="Y1005" i="28"/>
  <c r="AB1005" i="28" l="1"/>
  <c r="O1006" i="28"/>
  <c r="P1006" i="28" s="1"/>
  <c r="Q1006" i="28" s="1"/>
  <c r="H1006" i="28"/>
  <c r="E1006" i="28" s="1"/>
  <c r="I1006" i="28" s="1"/>
  <c r="X1006" i="28" l="1"/>
  <c r="J1006" i="28"/>
  <c r="F1007" i="28" s="1"/>
  <c r="Z1006" i="28"/>
  <c r="K1007" i="28"/>
  <c r="L1007" i="28" s="1"/>
  <c r="Y1006" i="28"/>
  <c r="O1007" i="28" l="1"/>
  <c r="P1007" i="28" s="1"/>
  <c r="Q1007" i="28" s="1"/>
  <c r="H1007" i="28"/>
  <c r="E1007" i="28" s="1"/>
  <c r="I1007" i="28" s="1"/>
  <c r="AA1006" i="28"/>
  <c r="AB1006" i="28"/>
  <c r="X1007" i="28" l="1"/>
  <c r="K1008" i="28"/>
  <c r="L1008" i="28" s="1"/>
  <c r="Y1007" i="28"/>
  <c r="J1007" i="28"/>
  <c r="F1008" i="28" s="1"/>
  <c r="Z1007" i="28"/>
  <c r="AB1007" i="28" s="1"/>
  <c r="AA1007" i="28" l="1"/>
  <c r="O1008" i="28"/>
  <c r="P1008" i="28" s="1"/>
  <c r="Q1008" i="28" s="1"/>
  <c r="H1008" i="28"/>
  <c r="E1008" i="28" s="1"/>
  <c r="I1008" i="28" s="1"/>
  <c r="J1008" i="28" l="1"/>
  <c r="F1009" i="28" s="1"/>
  <c r="Z1008" i="28"/>
  <c r="AA1008" i="28" s="1"/>
  <c r="X1008" i="28"/>
  <c r="K1009" i="28"/>
  <c r="L1009" i="28" s="1"/>
  <c r="Y1008" i="28"/>
  <c r="H1009" i="28" l="1"/>
  <c r="E1009" i="28" s="1"/>
  <c r="I1009" i="28" s="1"/>
  <c r="O1009" i="28"/>
  <c r="P1009" i="28" s="1"/>
  <c r="Q1009" i="28" s="1"/>
  <c r="AB1008" i="28"/>
  <c r="K1010" i="28" l="1"/>
  <c r="L1010" i="28" s="1"/>
  <c r="X1009" i="28"/>
  <c r="J1009" i="28"/>
  <c r="F1010" i="28" s="1"/>
  <c r="Z1009" i="28"/>
  <c r="AA1009" i="28" s="1"/>
  <c r="Y1009" i="28"/>
  <c r="O1010" i="28" l="1"/>
  <c r="P1010" i="28" s="1"/>
  <c r="Q1010" i="28" s="1"/>
  <c r="H1010" i="28"/>
  <c r="E1010" i="28" s="1"/>
  <c r="I1010" i="28" s="1"/>
  <c r="AB1009" i="28"/>
  <c r="X1010" i="28" l="1"/>
  <c r="Z1010" i="28"/>
  <c r="AB1010" i="28" s="1"/>
  <c r="Y1010" i="28"/>
  <c r="K1011" i="28"/>
  <c r="L1011" i="28" s="1"/>
  <c r="J1010" i="28"/>
  <c r="F1011" i="28" s="1"/>
  <c r="H1011" i="28" l="1"/>
  <c r="E1011" i="28" s="1"/>
  <c r="I1011" i="28" s="1"/>
  <c r="O1011" i="28"/>
  <c r="P1011" i="28" s="1"/>
  <c r="Q1011" i="28" s="1"/>
  <c r="AA1010" i="28"/>
  <c r="X1011" i="28" l="1"/>
  <c r="J1011" i="28"/>
  <c r="F1012" i="28" s="1"/>
  <c r="Y1011" i="28"/>
  <c r="Z1011" i="28"/>
  <c r="AB1011" i="28" s="1"/>
  <c r="K1012" i="28"/>
  <c r="L1012" i="28" s="1"/>
  <c r="O1012" i="28" l="1"/>
  <c r="P1012" i="28" s="1"/>
  <c r="Q1012" i="28" s="1"/>
  <c r="H1012" i="28"/>
  <c r="E1012" i="28" s="1"/>
  <c r="I1012" i="28" s="1"/>
  <c r="AA1011" i="28"/>
  <c r="K1013" i="28" l="1"/>
  <c r="L1013" i="28" s="1"/>
  <c r="Y1012" i="28"/>
  <c r="Z1012" i="28"/>
  <c r="AA1012" i="28" s="1"/>
  <c r="X1012" i="28"/>
  <c r="J1012" i="28"/>
  <c r="F1013" i="28" s="1"/>
  <c r="AB1012" i="28" l="1"/>
  <c r="O1013" i="28"/>
  <c r="P1013" i="28" s="1"/>
  <c r="Q1013" i="28" s="1"/>
  <c r="H1013" i="28"/>
  <c r="E1013" i="28" s="1"/>
  <c r="I1013" i="28" s="1"/>
  <c r="K1014" i="28" l="1"/>
  <c r="L1014" i="28" s="1"/>
  <c r="Y1013" i="28"/>
  <c r="X1013" i="28"/>
  <c r="Z1013" i="28"/>
  <c r="AB1013" i="28" s="1"/>
  <c r="J1013" i="28"/>
  <c r="F1014" i="28" s="1"/>
  <c r="AA1013" i="28" l="1"/>
  <c r="H1014" i="28"/>
  <c r="E1014" i="28" s="1"/>
  <c r="I1014" i="28" s="1"/>
  <c r="O1014" i="28"/>
  <c r="P1014" i="28" s="1"/>
  <c r="Q1014" i="28" s="1"/>
  <c r="K1015" i="28" l="1"/>
  <c r="L1015" i="28" s="1"/>
  <c r="J1014" i="28"/>
  <c r="F1015" i="28" s="1"/>
  <c r="Z1014" i="28"/>
  <c r="AB1014" i="28" s="1"/>
  <c r="Y1014" i="28"/>
  <c r="X1014" i="28"/>
  <c r="H1015" i="28" l="1"/>
  <c r="E1015" i="28" s="1"/>
  <c r="I1015" i="28" s="1"/>
  <c r="O1015" i="28"/>
  <c r="P1015" i="28" s="1"/>
  <c r="Q1015" i="28" s="1"/>
  <c r="AA1014" i="28"/>
  <c r="J1015" i="28" l="1"/>
  <c r="F1016" i="28" s="1"/>
  <c r="Y1015" i="28"/>
  <c r="K1016" i="28"/>
  <c r="L1016" i="28" s="1"/>
  <c r="Z1015" i="28"/>
  <c r="AB1015" i="28" s="1"/>
  <c r="X1015" i="28"/>
  <c r="O1016" i="28" l="1"/>
  <c r="P1016" i="28" s="1"/>
  <c r="Q1016" i="28" s="1"/>
  <c r="H1016" i="28"/>
  <c r="E1016" i="28" s="1"/>
  <c r="I1016" i="28" s="1"/>
  <c r="AA1015" i="28"/>
  <c r="K1017" i="28" l="1"/>
  <c r="L1017" i="28" s="1"/>
  <c r="J1016" i="28"/>
  <c r="F1017" i="28" s="1"/>
  <c r="X1016" i="28"/>
  <c r="Z1016" i="28"/>
  <c r="AB1016" i="28" s="1"/>
  <c r="Y1016" i="28"/>
  <c r="H1017" i="28" l="1"/>
  <c r="E1017" i="28" s="1"/>
  <c r="I1017" i="28" s="1"/>
  <c r="O1017" i="28"/>
  <c r="P1017" i="28" s="1"/>
  <c r="Q1017" i="28" s="1"/>
  <c r="AA1016" i="28"/>
  <c r="X1017" i="28" l="1"/>
  <c r="Y1017" i="28"/>
  <c r="Z1017" i="28"/>
  <c r="AB1017" i="28" s="1"/>
  <c r="J1017" i="28"/>
  <c r="F1018" i="28" s="1"/>
  <c r="K1018" i="28"/>
  <c r="L1018" i="28" s="1"/>
  <c r="H1018" i="28" l="1"/>
  <c r="E1018" i="28" s="1"/>
  <c r="I1018" i="28" s="1"/>
  <c r="O1018" i="28"/>
  <c r="P1018" i="28" s="1"/>
  <c r="Q1018" i="28" s="1"/>
  <c r="AA1017" i="28"/>
  <c r="Y1018" i="28" l="1"/>
  <c r="Z1018" i="28"/>
  <c r="AA1018" i="28" s="1"/>
  <c r="J1018" i="28"/>
  <c r="F1019" i="28" s="1"/>
  <c r="K1019" i="28"/>
  <c r="L1019" i="28" s="1"/>
  <c r="X1018" i="28"/>
  <c r="H1019" i="28" l="1"/>
  <c r="E1019" i="28" s="1"/>
  <c r="I1019" i="28" s="1"/>
  <c r="O1019" i="28"/>
  <c r="P1019" i="28" s="1"/>
  <c r="Q1019" i="28" s="1"/>
  <c r="AB1018" i="28"/>
  <c r="Y1019" i="28" l="1"/>
  <c r="Z1019" i="28"/>
  <c r="AA1019" i="28" s="1"/>
  <c r="X1019" i="28"/>
  <c r="J1019" i="28"/>
  <c r="F1020" i="28" s="1"/>
  <c r="K1020" i="28"/>
  <c r="L1020" i="28" s="1"/>
  <c r="H1020" i="28" l="1"/>
  <c r="E1020" i="28" s="1"/>
  <c r="I1020" i="28" s="1"/>
  <c r="O1020" i="28"/>
  <c r="P1020" i="28" s="1"/>
  <c r="Q1020" i="28" s="1"/>
  <c r="AB1019" i="28"/>
  <c r="X1020" i="28" l="1"/>
  <c r="J1020" i="28"/>
  <c r="F1021" i="28" s="1"/>
  <c r="Y1020" i="28"/>
  <c r="Z1020" i="28"/>
  <c r="AB1020" i="28" s="1"/>
  <c r="K1021" i="28"/>
  <c r="L1021" i="28" s="1"/>
  <c r="H1021" i="28" l="1"/>
  <c r="E1021" i="28" s="1"/>
  <c r="I1021" i="28" s="1"/>
  <c r="O1021" i="28"/>
  <c r="P1021" i="28" s="1"/>
  <c r="Q1021" i="28" s="1"/>
  <c r="AA1020" i="28"/>
  <c r="J1021" i="28" l="1"/>
  <c r="F1022" i="28" s="1"/>
  <c r="Y1021" i="28"/>
  <c r="Z1021" i="28"/>
  <c r="AA1021" i="28" s="1"/>
  <c r="X1021" i="28"/>
  <c r="K1022" i="28"/>
  <c r="L1022" i="28" s="1"/>
  <c r="O1022" i="28" l="1"/>
  <c r="P1022" i="28" s="1"/>
  <c r="Q1022" i="28" s="1"/>
  <c r="H1022" i="28"/>
  <c r="E1022" i="28" s="1"/>
  <c r="I1022" i="28" s="1"/>
  <c r="AB1021" i="28"/>
  <c r="K1023" i="28" l="1"/>
  <c r="L1023" i="28" s="1"/>
  <c r="J1022" i="28"/>
  <c r="F1023" i="28" s="1"/>
  <c r="Z1022" i="28"/>
  <c r="AB1022" i="28" s="1"/>
  <c r="X1022" i="28"/>
  <c r="Y1022" i="28"/>
  <c r="O1023" i="28" l="1"/>
  <c r="P1023" i="28" s="1"/>
  <c r="Q1023" i="28" s="1"/>
  <c r="H1023" i="28"/>
  <c r="E1023" i="28" s="1"/>
  <c r="I1023" i="28" s="1"/>
  <c r="AA1022" i="28"/>
  <c r="Z1023" i="28" l="1"/>
  <c r="AA1023" i="28" s="1"/>
  <c r="J1023" i="28"/>
  <c r="F1024" i="28" s="1"/>
  <c r="Y1023" i="28"/>
  <c r="K1024" i="28"/>
  <c r="L1024" i="28" s="1"/>
  <c r="X1023" i="28"/>
  <c r="O1024" i="28" l="1"/>
  <c r="P1024" i="28" s="1"/>
  <c r="Q1024" i="28" s="1"/>
  <c r="H1024" i="28"/>
  <c r="E1024" i="28" s="1"/>
  <c r="I1024" i="28" s="1"/>
  <c r="AB1023" i="28"/>
  <c r="X1024" i="28" l="1"/>
  <c r="K1025" i="28"/>
  <c r="L1025" i="28" s="1"/>
  <c r="Z1024" i="28"/>
  <c r="AB1024" i="28" s="1"/>
  <c r="J1024" i="28"/>
  <c r="F1025" i="28" s="1"/>
  <c r="Y1024" i="28"/>
  <c r="O1025" i="28" l="1"/>
  <c r="P1025" i="28" s="1"/>
  <c r="Q1025" i="28" s="1"/>
  <c r="H1025" i="28"/>
  <c r="E1025" i="28" s="1"/>
  <c r="I1025" i="28" s="1"/>
  <c r="AA1024" i="28"/>
  <c r="X1025" i="28" l="1"/>
  <c r="J1025" i="28"/>
  <c r="F1026" i="28" s="1"/>
  <c r="Z1025" i="28"/>
  <c r="AA1025" i="28" s="1"/>
  <c r="Y1025" i="28"/>
  <c r="K1026" i="28"/>
  <c r="L1026" i="28" s="1"/>
  <c r="O1026" i="28" l="1"/>
  <c r="P1026" i="28" s="1"/>
  <c r="Q1026" i="28" s="1"/>
  <c r="H1026" i="28"/>
  <c r="E1026" i="28" s="1"/>
  <c r="I1026" i="28" s="1"/>
  <c r="AB1025" i="28"/>
  <c r="X1026" i="28" l="1"/>
  <c r="J1026" i="28"/>
  <c r="F1027" i="28" s="1"/>
  <c r="Z1026" i="28"/>
  <c r="AA1026" i="28" s="1"/>
  <c r="K1027" i="28"/>
  <c r="L1027" i="28" s="1"/>
  <c r="Y1026" i="28"/>
  <c r="O1027" i="28" l="1"/>
  <c r="P1027" i="28" s="1"/>
  <c r="Q1027" i="28" s="1"/>
  <c r="H1027" i="28"/>
  <c r="E1027" i="28" s="1"/>
  <c r="I1027" i="28" s="1"/>
  <c r="AB1026" i="28"/>
  <c r="X1027" i="28" l="1"/>
  <c r="K1028" i="28"/>
  <c r="L1028" i="28" s="1"/>
  <c r="Y1027" i="28"/>
  <c r="J1027" i="28"/>
  <c r="F1028" i="28" s="1"/>
  <c r="Z1027" i="28"/>
  <c r="AB1027" i="28" s="1"/>
  <c r="O1028" i="28" l="1"/>
  <c r="P1028" i="28" s="1"/>
  <c r="Q1028" i="28" s="1"/>
  <c r="H1028" i="28"/>
  <c r="E1028" i="28" s="1"/>
  <c r="I1028" i="28" s="1"/>
  <c r="AA1027" i="28"/>
  <c r="X1028" i="28" l="1"/>
  <c r="J1028" i="28"/>
  <c r="F1029" i="28" s="1"/>
  <c r="Y1028" i="28"/>
  <c r="K1029" i="28"/>
  <c r="L1029" i="28" s="1"/>
  <c r="Z1028" i="28"/>
  <c r="AB1028" i="28" s="1"/>
  <c r="H1029" i="28" l="1"/>
  <c r="E1029" i="28" s="1"/>
  <c r="I1029" i="28" s="1"/>
  <c r="O1029" i="28"/>
  <c r="P1029" i="28" s="1"/>
  <c r="Q1029" i="28" s="1"/>
  <c r="AA1028" i="28"/>
  <c r="X1029" i="28" l="1"/>
  <c r="Z1029" i="28"/>
  <c r="AA1029" i="28" s="1"/>
  <c r="K1030" i="28"/>
  <c r="L1030" i="28" s="1"/>
  <c r="J1029" i="28"/>
  <c r="F1030" i="28" s="1"/>
  <c r="Y1029" i="28"/>
  <c r="O1030" i="28" l="1"/>
  <c r="P1030" i="28" s="1"/>
  <c r="Q1030" i="28" s="1"/>
  <c r="H1030" i="28"/>
  <c r="E1030" i="28" s="1"/>
  <c r="I1030" i="28" s="1"/>
  <c r="AB1029" i="28"/>
  <c r="Z1030" i="28" l="1"/>
  <c r="AA1030" i="28" s="1"/>
  <c r="K1031" i="28"/>
  <c r="L1031" i="28" s="1"/>
  <c r="Y1030" i="28"/>
  <c r="X1030" i="28"/>
  <c r="J1030" i="28"/>
  <c r="F1031" i="28" s="1"/>
  <c r="O1031" i="28" l="1"/>
  <c r="P1031" i="28" s="1"/>
  <c r="Q1031" i="28" s="1"/>
  <c r="H1031" i="28"/>
  <c r="E1031" i="28" s="1"/>
  <c r="I1031" i="28" s="1"/>
  <c r="AB1030" i="28"/>
  <c r="Z1031" i="28" l="1"/>
  <c r="AB1031" i="28" s="1"/>
  <c r="J1031" i="28"/>
  <c r="F1032" i="28" s="1"/>
  <c r="K1032" i="28"/>
  <c r="L1032" i="28" s="1"/>
  <c r="Y1031" i="28"/>
  <c r="X1031" i="28"/>
  <c r="O1032" i="28" l="1"/>
  <c r="P1032" i="28" s="1"/>
  <c r="Q1032" i="28" s="1"/>
  <c r="H1032" i="28"/>
  <c r="E1032" i="28" s="1"/>
  <c r="I1032" i="28" s="1"/>
  <c r="AA1031" i="28"/>
  <c r="Z1032" i="28" l="1"/>
  <c r="AA1032" i="28" s="1"/>
  <c r="Y1032" i="28"/>
  <c r="K1033" i="28"/>
  <c r="L1033" i="28" s="1"/>
  <c r="J1032" i="28"/>
  <c r="F1033" i="28" s="1"/>
  <c r="X1032" i="28"/>
  <c r="H1033" i="28" l="1"/>
  <c r="E1033" i="28" s="1"/>
  <c r="I1033" i="28" s="1"/>
  <c r="O1033" i="28"/>
  <c r="P1033" i="28" s="1"/>
  <c r="Q1033" i="28" s="1"/>
  <c r="AB1032" i="28"/>
  <c r="Z1033" i="28" l="1"/>
  <c r="AA1033" i="28" s="1"/>
  <c r="K1034" i="28"/>
  <c r="L1034" i="28" s="1"/>
  <c r="Y1033" i="28"/>
  <c r="J1033" i="28"/>
  <c r="F1034" i="28" s="1"/>
  <c r="X1033" i="28"/>
  <c r="H1034" i="28" l="1"/>
  <c r="E1034" i="28" s="1"/>
  <c r="I1034" i="28" s="1"/>
  <c r="O1034" i="28"/>
  <c r="P1034" i="28" s="1"/>
  <c r="Q1034" i="28" s="1"/>
  <c r="AB1033" i="28"/>
  <c r="X1034" i="28" l="1"/>
  <c r="Y1034" i="28"/>
  <c r="Z1034" i="28"/>
  <c r="AA1034" i="28" s="1"/>
  <c r="K1035" i="28"/>
  <c r="L1035" i="28" s="1"/>
  <c r="J1034" i="28"/>
  <c r="F1035" i="28" s="1"/>
  <c r="O1035" i="28" l="1"/>
  <c r="P1035" i="28" s="1"/>
  <c r="Q1035" i="28" s="1"/>
  <c r="H1035" i="28"/>
  <c r="E1035" i="28" s="1"/>
  <c r="I1035" i="28" s="1"/>
  <c r="AB1034" i="28"/>
  <c r="K1036" i="28" l="1"/>
  <c r="L1036" i="28" s="1"/>
  <c r="J1035" i="28"/>
  <c r="F1036" i="28" s="1"/>
  <c r="Z1035" i="28"/>
  <c r="AB1035" i="28" s="1"/>
  <c r="X1035" i="28"/>
  <c r="Y1035" i="28"/>
  <c r="O1036" i="28" l="1"/>
  <c r="P1036" i="28" s="1"/>
  <c r="Q1036" i="28" s="1"/>
  <c r="H1036" i="28"/>
  <c r="E1036" i="28" s="1"/>
  <c r="I1036" i="28" s="1"/>
  <c r="AA1035" i="28"/>
  <c r="X1036" i="28" l="1"/>
  <c r="J1036" i="28"/>
  <c r="F1037" i="28" s="1"/>
  <c r="Y1036" i="28"/>
  <c r="K1037" i="28"/>
  <c r="L1037" i="28" s="1"/>
  <c r="Z1036" i="28"/>
  <c r="AA1036" i="28" s="1"/>
  <c r="O1037" i="28" l="1"/>
  <c r="P1037" i="28" s="1"/>
  <c r="Q1037" i="28" s="1"/>
  <c r="H1037" i="28"/>
  <c r="E1037" i="28" s="1"/>
  <c r="I1037" i="28" s="1"/>
  <c r="AB1036" i="28"/>
  <c r="Z1037" i="28" l="1"/>
  <c r="AB1037" i="28" s="1"/>
  <c r="K1038" i="28"/>
  <c r="L1038" i="28" s="1"/>
  <c r="J1037" i="28"/>
  <c r="F1038" i="28" s="1"/>
  <c r="Y1037" i="28"/>
  <c r="X1037" i="28"/>
  <c r="H1038" i="28" l="1"/>
  <c r="E1038" i="28" s="1"/>
  <c r="I1038" i="28" s="1"/>
  <c r="O1038" i="28"/>
  <c r="P1038" i="28" s="1"/>
  <c r="Q1038" i="28" s="1"/>
  <c r="AA1037" i="28"/>
  <c r="X1038" i="28" l="1"/>
  <c r="Y1038" i="28"/>
  <c r="K1039" i="28"/>
  <c r="L1039" i="28" s="1"/>
  <c r="J1038" i="28"/>
  <c r="F1039" i="28" s="1"/>
  <c r="Z1038" i="28"/>
  <c r="AB1038" i="28" s="1"/>
  <c r="O1039" i="28" l="1"/>
  <c r="P1039" i="28" s="1"/>
  <c r="Q1039" i="28" s="1"/>
  <c r="H1039" i="28"/>
  <c r="E1039" i="28" s="1"/>
  <c r="I1039" i="28" s="1"/>
  <c r="AA1038" i="28"/>
  <c r="Z1039" i="28" l="1"/>
  <c r="AA1039" i="28" s="1"/>
  <c r="J1039" i="28"/>
  <c r="F1040" i="28" s="1"/>
  <c r="X1039" i="28"/>
  <c r="K1040" i="28"/>
  <c r="L1040" i="28" s="1"/>
  <c r="Y1039" i="28"/>
  <c r="AB1039" i="28" l="1"/>
  <c r="O1040" i="28"/>
  <c r="P1040" i="28" s="1"/>
  <c r="Q1040" i="28" s="1"/>
  <c r="H1040" i="28"/>
  <c r="E1040" i="28" s="1"/>
  <c r="I1040" i="28" s="1"/>
  <c r="X1040" i="28" l="1"/>
  <c r="Z1040" i="28"/>
  <c r="AA1040" i="28" s="1"/>
  <c r="J1040" i="28"/>
  <c r="F1041" i="28" s="1"/>
  <c r="K1041" i="28"/>
  <c r="L1041" i="28" s="1"/>
  <c r="Y1040" i="28"/>
  <c r="AB1040" i="28" l="1"/>
  <c r="O1041" i="28"/>
  <c r="P1041" i="28" s="1"/>
  <c r="Q1041" i="28" s="1"/>
  <c r="H1041" i="28"/>
  <c r="E1041" i="28" s="1"/>
  <c r="I1041" i="28" s="1"/>
  <c r="X1041" i="28" l="1"/>
  <c r="Y1041" i="28"/>
  <c r="J1041" i="28"/>
  <c r="F1042" i="28" s="1"/>
  <c r="K1042" i="28"/>
  <c r="L1042" i="28" s="1"/>
  <c r="Z1041" i="28"/>
  <c r="AB1041" i="28" s="1"/>
  <c r="AA1041" i="28" l="1"/>
  <c r="O1042" i="28"/>
  <c r="P1042" i="28" s="1"/>
  <c r="Q1042" i="28" s="1"/>
  <c r="H1042" i="28"/>
  <c r="E1042" i="28" s="1"/>
  <c r="I1042" i="28" s="1"/>
  <c r="X1042" i="28" l="1"/>
  <c r="J1042" i="28"/>
  <c r="F1043" i="28" s="1"/>
  <c r="Z1042" i="28"/>
  <c r="AB1042" i="28" s="1"/>
  <c r="Y1042" i="28"/>
  <c r="K1043" i="28"/>
  <c r="L1043" i="28" s="1"/>
  <c r="AA1042" i="28" l="1"/>
  <c r="O1043" i="28"/>
  <c r="P1043" i="28" s="1"/>
  <c r="Q1043" i="28" s="1"/>
  <c r="H1043" i="28"/>
  <c r="E1043" i="28" s="1"/>
  <c r="I1043" i="28" s="1"/>
  <c r="X1043" i="28" l="1"/>
  <c r="Y1043" i="28"/>
  <c r="Z1043" i="28"/>
  <c r="AA1043" i="28" s="1"/>
  <c r="J1043" i="28"/>
  <c r="F1044" i="28" s="1"/>
  <c r="K1044" i="28"/>
  <c r="L1044" i="28" s="1"/>
  <c r="O1044" i="28" l="1"/>
  <c r="P1044" i="28" s="1"/>
  <c r="Q1044" i="28" s="1"/>
  <c r="H1044" i="28"/>
  <c r="E1044" i="28" s="1"/>
  <c r="I1044" i="28" s="1"/>
  <c r="AB1043" i="28"/>
  <c r="Z1044" i="28" l="1"/>
  <c r="AA1044" i="28" s="1"/>
  <c r="X1044" i="28"/>
  <c r="K1045" i="28"/>
  <c r="L1045" i="28" s="1"/>
  <c r="J1044" i="28"/>
  <c r="F1045" i="28" s="1"/>
  <c r="Y1044" i="28"/>
  <c r="H1045" i="28" l="1"/>
  <c r="E1045" i="28" s="1"/>
  <c r="I1045" i="28" s="1"/>
  <c r="O1045" i="28"/>
  <c r="P1045" i="28" s="1"/>
  <c r="Q1045" i="28" s="1"/>
  <c r="AB1044" i="28"/>
  <c r="Z1045" i="28" l="1"/>
  <c r="AA1045" i="28" s="1"/>
  <c r="J1045" i="28"/>
  <c r="F1046" i="28" s="1"/>
  <c r="K1046" i="28"/>
  <c r="L1046" i="28" s="1"/>
  <c r="Y1045" i="28"/>
  <c r="X1045" i="28"/>
  <c r="O1046" i="28" l="1"/>
  <c r="P1046" i="28" s="1"/>
  <c r="Q1046" i="28" s="1"/>
  <c r="H1046" i="28"/>
  <c r="E1046" i="28" s="1"/>
  <c r="I1046" i="28" s="1"/>
  <c r="AB1045" i="28"/>
  <c r="X1046" i="28" l="1"/>
  <c r="Y1046" i="28"/>
  <c r="Z1046" i="28"/>
  <c r="AA1046" i="28" s="1"/>
  <c r="J1046" i="28"/>
  <c r="F1047" i="28" s="1"/>
  <c r="K1047" i="28"/>
  <c r="L1047" i="28" s="1"/>
  <c r="H1047" i="28" l="1"/>
  <c r="E1047" i="28" s="1"/>
  <c r="I1047" i="28" s="1"/>
  <c r="O1047" i="28"/>
  <c r="P1047" i="28" s="1"/>
  <c r="Q1047" i="28" s="1"/>
  <c r="AB1046" i="28"/>
  <c r="Z1047" i="28" l="1"/>
  <c r="AB1047" i="28" s="1"/>
  <c r="K1048" i="28"/>
  <c r="L1048" i="28" s="1"/>
  <c r="Y1047" i="28"/>
  <c r="J1047" i="28"/>
  <c r="F1048" i="28" s="1"/>
  <c r="X1047" i="28"/>
  <c r="O1048" i="28" l="1"/>
  <c r="P1048" i="28" s="1"/>
  <c r="Q1048" i="28" s="1"/>
  <c r="H1048" i="28"/>
  <c r="E1048" i="28" s="1"/>
  <c r="I1048" i="28" s="1"/>
  <c r="AA1047" i="28"/>
  <c r="Z1048" i="28" l="1"/>
  <c r="AA1048" i="28" s="1"/>
  <c r="Y1048" i="28"/>
  <c r="X1048" i="28"/>
  <c r="K1049" i="28"/>
  <c r="L1049" i="28" s="1"/>
  <c r="J1048" i="28"/>
  <c r="F1049" i="28" s="1"/>
  <c r="O1049" i="28" l="1"/>
  <c r="P1049" i="28" s="1"/>
  <c r="Q1049" i="28" s="1"/>
  <c r="H1049" i="28"/>
  <c r="E1049" i="28" s="1"/>
  <c r="I1049" i="28" s="1"/>
  <c r="AB1048" i="28"/>
  <c r="Y1049" i="28" l="1"/>
  <c r="K1050" i="28"/>
  <c r="L1050" i="28" s="1"/>
  <c r="X1049" i="28"/>
  <c r="Z1049" i="28"/>
  <c r="AB1049" i="28" s="1"/>
  <c r="J1049" i="28"/>
  <c r="F1050" i="28" s="1"/>
  <c r="H1050" i="28" l="1"/>
  <c r="E1050" i="28" s="1"/>
  <c r="I1050" i="28" s="1"/>
  <c r="O1050" i="28"/>
  <c r="P1050" i="28" s="1"/>
  <c r="Q1050" i="28" s="1"/>
  <c r="AA1049" i="28"/>
  <c r="J1050" i="28" l="1"/>
  <c r="F1051" i="28" s="1"/>
  <c r="K1051" i="28"/>
  <c r="L1051" i="28" s="1"/>
  <c r="Y1050" i="28"/>
  <c r="X1050" i="28"/>
  <c r="Z1050" i="28"/>
  <c r="AA1050" i="28" s="1"/>
  <c r="O1051" i="28" l="1"/>
  <c r="P1051" i="28" s="1"/>
  <c r="Q1051" i="28" s="1"/>
  <c r="H1051" i="28"/>
  <c r="E1051" i="28" s="1"/>
  <c r="I1051" i="28" s="1"/>
  <c r="AB1050" i="28"/>
  <c r="Z1051" i="28" l="1"/>
  <c r="AB1051" i="28" s="1"/>
  <c r="X1051" i="28"/>
  <c r="Y1051" i="28"/>
  <c r="J1051" i="28"/>
  <c r="F1052" i="28" s="1"/>
  <c r="K1052" i="28"/>
  <c r="L1052" i="28" s="1"/>
  <c r="O1052" i="28" l="1"/>
  <c r="P1052" i="28" s="1"/>
  <c r="Q1052" i="28" s="1"/>
  <c r="H1052" i="28"/>
  <c r="E1052" i="28" s="1"/>
  <c r="I1052" i="28" s="1"/>
  <c r="AA1051" i="28"/>
  <c r="J1052" i="28" l="1"/>
  <c r="F1053" i="28" s="1"/>
  <c r="Z1052" i="28"/>
  <c r="AA1052" i="28" s="1"/>
  <c r="X1052" i="28"/>
  <c r="Y1052" i="28"/>
  <c r="K1053" i="28"/>
  <c r="L1053" i="28" s="1"/>
  <c r="AB1052" i="28" l="1"/>
  <c r="O1053" i="28"/>
  <c r="P1053" i="28" s="1"/>
  <c r="Q1053" i="28" s="1"/>
  <c r="H1053" i="28"/>
  <c r="E1053" i="28" s="1"/>
  <c r="I1053" i="28" s="1"/>
  <c r="J1053" i="28" l="1"/>
  <c r="F1054" i="28" s="1"/>
  <c r="Y1053" i="28"/>
  <c r="Z1053" i="28"/>
  <c r="AB1053" i="28" s="1"/>
  <c r="X1053" i="28"/>
  <c r="K1054" i="28"/>
  <c r="L1054" i="28" s="1"/>
  <c r="AA1053" i="28" l="1"/>
  <c r="O1054" i="28"/>
  <c r="P1054" i="28" s="1"/>
  <c r="Q1054" i="28" s="1"/>
  <c r="H1054" i="28"/>
  <c r="E1054" i="28" s="1"/>
  <c r="I1054" i="28" s="1"/>
  <c r="Y1054" i="28" l="1"/>
  <c r="K1055" i="28"/>
  <c r="L1055" i="28" s="1"/>
  <c r="Z1054" i="28"/>
  <c r="AA1054" i="28" s="1"/>
  <c r="X1054" i="28"/>
  <c r="J1054" i="28"/>
  <c r="F1055" i="28" s="1"/>
  <c r="AB1054" i="28" l="1"/>
  <c r="O1055" i="28"/>
  <c r="P1055" i="28" s="1"/>
  <c r="Q1055" i="28" s="1"/>
  <c r="H1055" i="28"/>
  <c r="E1055" i="28" s="1"/>
  <c r="I1055" i="28" s="1"/>
  <c r="Y1055" i="28" l="1"/>
  <c r="K1056" i="28"/>
  <c r="L1056" i="28" s="1"/>
  <c r="Z1055" i="28"/>
  <c r="AA1055" i="28" s="1"/>
  <c r="X1055" i="28"/>
  <c r="J1055" i="28"/>
  <c r="F1056" i="28" s="1"/>
  <c r="AB1055" i="28" l="1"/>
  <c r="H1056" i="28"/>
  <c r="E1056" i="28" s="1"/>
  <c r="I1056" i="28" s="1"/>
  <c r="O1056" i="28"/>
  <c r="P1056" i="28" s="1"/>
  <c r="Q1056" i="28" s="1"/>
  <c r="K1057" i="28" l="1"/>
  <c r="L1057" i="28" s="1"/>
  <c r="Z1056" i="28"/>
  <c r="AA1056" i="28" s="1"/>
  <c r="Y1056" i="28"/>
  <c r="X1056" i="28"/>
  <c r="J1056" i="28"/>
  <c r="F1057" i="28" s="1"/>
  <c r="O1057" i="28" l="1"/>
  <c r="P1057" i="28" s="1"/>
  <c r="Q1057" i="28" s="1"/>
  <c r="H1057" i="28"/>
  <c r="E1057" i="28" s="1"/>
  <c r="I1057" i="28" s="1"/>
  <c r="AB1056" i="28"/>
  <c r="X1057" i="28" l="1"/>
  <c r="Z1057" i="28"/>
  <c r="AA1057" i="28" s="1"/>
  <c r="K1058" i="28"/>
  <c r="L1058" i="28" s="1"/>
  <c r="Y1057" i="28"/>
  <c r="J1057" i="28"/>
  <c r="F1058" i="28" s="1"/>
  <c r="O1058" i="28" l="1"/>
  <c r="P1058" i="28" s="1"/>
  <c r="Q1058" i="28" s="1"/>
  <c r="H1058" i="28"/>
  <c r="E1058" i="28" s="1"/>
  <c r="I1058" i="28" s="1"/>
  <c r="AB1057" i="28"/>
  <c r="Z1058" i="28" l="1"/>
  <c r="AB1058" i="28" s="1"/>
  <c r="X1058" i="28"/>
  <c r="K1059" i="28"/>
  <c r="L1059" i="28" s="1"/>
  <c r="J1058" i="28"/>
  <c r="F1059" i="28" s="1"/>
  <c r="Y1058" i="28"/>
  <c r="H1059" i="28" l="1"/>
  <c r="E1059" i="28" s="1"/>
  <c r="I1059" i="28" s="1"/>
  <c r="O1059" i="28"/>
  <c r="P1059" i="28" s="1"/>
  <c r="Q1059" i="28" s="1"/>
  <c r="AA1058" i="28"/>
  <c r="J1059" i="28" l="1"/>
  <c r="F1060" i="28" s="1"/>
  <c r="Y1059" i="28"/>
  <c r="K1060" i="28"/>
  <c r="L1060" i="28" s="1"/>
  <c r="X1059" i="28"/>
  <c r="Z1059" i="28"/>
  <c r="AA1059" i="28" s="1"/>
  <c r="O1060" i="28" l="1"/>
  <c r="P1060" i="28" s="1"/>
  <c r="Q1060" i="28" s="1"/>
  <c r="H1060" i="28"/>
  <c r="E1060" i="28" s="1"/>
  <c r="I1060" i="28" s="1"/>
  <c r="AB1059" i="28"/>
  <c r="J1060" i="28" l="1"/>
  <c r="F1061" i="28" s="1"/>
  <c r="K1061" i="28"/>
  <c r="L1061" i="28" s="1"/>
  <c r="Y1060" i="28"/>
  <c r="X1060" i="28"/>
  <c r="Z1060" i="28"/>
  <c r="AB1060" i="28" s="1"/>
  <c r="AA1060" i="28" l="1"/>
  <c r="O1061" i="28"/>
  <c r="P1061" i="28" s="1"/>
  <c r="Q1061" i="28" s="1"/>
  <c r="H1061" i="28"/>
  <c r="E1061" i="28" s="1"/>
  <c r="I1061" i="28" s="1"/>
  <c r="Y1061" i="28" l="1"/>
  <c r="Z1061" i="28"/>
  <c r="AB1061" i="28" s="1"/>
  <c r="K1062" i="28"/>
  <c r="L1062" i="28" s="1"/>
  <c r="J1061" i="28"/>
  <c r="F1062" i="28" s="1"/>
  <c r="X1061" i="28"/>
  <c r="AA1061" i="28" l="1"/>
  <c r="O1062" i="28"/>
  <c r="P1062" i="28" s="1"/>
  <c r="Q1062" i="28" s="1"/>
  <c r="H1062" i="28"/>
  <c r="E1062" i="28" s="1"/>
  <c r="I1062" i="28" s="1"/>
  <c r="K1063" i="28" l="1"/>
  <c r="L1063" i="28" s="1"/>
  <c r="X1062" i="28"/>
  <c r="J1062" i="28"/>
  <c r="F1063" i="28" s="1"/>
  <c r="Y1062" i="28"/>
  <c r="Z1062" i="28"/>
  <c r="AB1062" i="28" s="1"/>
  <c r="H1063" i="28" l="1"/>
  <c r="E1063" i="28" s="1"/>
  <c r="I1063" i="28" s="1"/>
  <c r="O1063" i="28"/>
  <c r="P1063" i="28" s="1"/>
  <c r="Q1063" i="28" s="1"/>
  <c r="AA1062" i="28"/>
  <c r="Z1063" i="28" l="1"/>
  <c r="AA1063" i="28" s="1"/>
  <c r="Y1063" i="28"/>
  <c r="X1063" i="28"/>
  <c r="J1063" i="28"/>
  <c r="F1064" i="28" s="1"/>
  <c r="K1064" i="28"/>
  <c r="L1064" i="28" s="1"/>
  <c r="H1064" i="28" l="1"/>
  <c r="E1064" i="28" s="1"/>
  <c r="I1064" i="28" s="1"/>
  <c r="O1064" i="28"/>
  <c r="P1064" i="28" s="1"/>
  <c r="Q1064" i="28" s="1"/>
  <c r="AB1063" i="28"/>
  <c r="Z1064" i="28" l="1"/>
  <c r="AA1064" i="28" s="1"/>
  <c r="K1065" i="28"/>
  <c r="L1065" i="28" s="1"/>
  <c r="X1064" i="28"/>
  <c r="J1064" i="28"/>
  <c r="F1065" i="28" s="1"/>
  <c r="Y1064" i="28"/>
  <c r="H1065" i="28" l="1"/>
  <c r="E1065" i="28" s="1"/>
  <c r="I1065" i="28" s="1"/>
  <c r="O1065" i="28"/>
  <c r="P1065" i="28" s="1"/>
  <c r="Q1065" i="28" s="1"/>
  <c r="AB1064" i="28"/>
  <c r="X1065" i="28" l="1"/>
  <c r="K1066" i="28"/>
  <c r="L1066" i="28" s="1"/>
  <c r="Y1065" i="28"/>
  <c r="Z1065" i="28"/>
  <c r="AB1065" i="28" s="1"/>
  <c r="J1065" i="28"/>
  <c r="F1066" i="28" s="1"/>
  <c r="AA1065" i="28" l="1"/>
  <c r="O1066" i="28"/>
  <c r="P1066" i="28" s="1"/>
  <c r="Q1066" i="28" s="1"/>
  <c r="H1066" i="28"/>
  <c r="E1066" i="28" s="1"/>
  <c r="I1066" i="28" s="1"/>
  <c r="X1066" i="28" l="1"/>
  <c r="J1066" i="28"/>
  <c r="F1067" i="28" s="1"/>
  <c r="Z1066" i="28"/>
  <c r="AA1066" i="28" s="1"/>
  <c r="Y1066" i="28"/>
  <c r="K1067" i="28"/>
  <c r="L1067" i="28" s="1"/>
  <c r="H1067" i="28" l="1"/>
  <c r="E1067" i="28" s="1"/>
  <c r="I1067" i="28" s="1"/>
  <c r="O1067" i="28"/>
  <c r="P1067" i="28" s="1"/>
  <c r="Q1067" i="28" s="1"/>
  <c r="AB1066" i="28"/>
  <c r="J1067" i="28" l="1"/>
  <c r="F1068" i="28" s="1"/>
  <c r="Y1067" i="28"/>
  <c r="Z1067" i="28"/>
  <c r="AB1067" i="28" s="1"/>
  <c r="K1068" i="28"/>
  <c r="L1068" i="28" s="1"/>
  <c r="X1067" i="28"/>
  <c r="O1068" i="28" l="1"/>
  <c r="P1068" i="28" s="1"/>
  <c r="Q1068" i="28" s="1"/>
  <c r="H1068" i="28"/>
  <c r="E1068" i="28" s="1"/>
  <c r="I1068" i="28" s="1"/>
  <c r="AA1067" i="28"/>
  <c r="J1068" i="28" l="1"/>
  <c r="F1069" i="28" s="1"/>
  <c r="Y1068" i="28"/>
  <c r="Z1068" i="28"/>
  <c r="AA1068" i="28" s="1"/>
  <c r="X1068" i="28"/>
  <c r="K1069" i="28"/>
  <c r="L1069" i="28" s="1"/>
  <c r="AB1068" i="28" l="1"/>
  <c r="H1069" i="28"/>
  <c r="E1069" i="28" s="1"/>
  <c r="I1069" i="28" s="1"/>
  <c r="O1069" i="28"/>
  <c r="P1069" i="28" s="1"/>
  <c r="Q1069" i="28" s="1"/>
  <c r="K1070" i="28" l="1"/>
  <c r="L1070" i="28" s="1"/>
  <c r="Z1069" i="28"/>
  <c r="AA1069" i="28" s="1"/>
  <c r="J1069" i="28"/>
  <c r="F1070" i="28" s="1"/>
  <c r="Y1069" i="28"/>
  <c r="X1069" i="28"/>
  <c r="H1070" i="28" l="1"/>
  <c r="E1070" i="28" s="1"/>
  <c r="I1070" i="28" s="1"/>
  <c r="O1070" i="28"/>
  <c r="P1070" i="28" s="1"/>
  <c r="Q1070" i="28" s="1"/>
  <c r="AB1069" i="28"/>
  <c r="J1070" i="28" l="1"/>
  <c r="F1071" i="28" s="1"/>
  <c r="Z1070" i="28"/>
  <c r="AA1070" i="28" s="1"/>
  <c r="K1071" i="28"/>
  <c r="L1071" i="28" s="1"/>
  <c r="Y1070" i="28"/>
  <c r="X1070" i="28"/>
  <c r="O1071" i="28" l="1"/>
  <c r="P1071" i="28" s="1"/>
  <c r="Q1071" i="28" s="1"/>
  <c r="H1071" i="28"/>
  <c r="E1071" i="28" s="1"/>
  <c r="I1071" i="28" s="1"/>
  <c r="AB1070" i="28"/>
  <c r="Y1071" i="28" l="1"/>
  <c r="K1072" i="28"/>
  <c r="L1072" i="28" s="1"/>
  <c r="Z1071" i="28"/>
  <c r="AA1071" i="28" s="1"/>
  <c r="X1071" i="28"/>
  <c r="J1071" i="28"/>
  <c r="F1072" i="28" s="1"/>
  <c r="H1072" i="28" l="1"/>
  <c r="E1072" i="28" s="1"/>
  <c r="I1072" i="28" s="1"/>
  <c r="O1072" i="28"/>
  <c r="P1072" i="28" s="1"/>
  <c r="Q1072" i="28" s="1"/>
  <c r="AB1071" i="28"/>
  <c r="K1073" i="28" l="1"/>
  <c r="L1073" i="28" s="1"/>
  <c r="X1072" i="28"/>
  <c r="Y1072" i="28"/>
  <c r="Z1072" i="28"/>
  <c r="AB1072" i="28" s="1"/>
  <c r="J1072" i="28"/>
  <c r="F1073" i="28" s="1"/>
  <c r="O1073" i="28" l="1"/>
  <c r="P1073" i="28" s="1"/>
  <c r="Q1073" i="28" s="1"/>
  <c r="H1073" i="28"/>
  <c r="E1073" i="28" s="1"/>
  <c r="I1073" i="28" s="1"/>
  <c r="AA1072" i="28"/>
  <c r="Y1073" i="28" l="1"/>
  <c r="Z1073" i="28"/>
  <c r="AB1073" i="28" s="1"/>
  <c r="X1073" i="28"/>
  <c r="J1073" i="28"/>
  <c r="F1074" i="28" s="1"/>
  <c r="K1074" i="28"/>
  <c r="L1074" i="28" s="1"/>
  <c r="O1074" i="28" l="1"/>
  <c r="P1074" i="28" s="1"/>
  <c r="Q1074" i="28" s="1"/>
  <c r="H1074" i="28"/>
  <c r="E1074" i="28" s="1"/>
  <c r="I1074" i="28" s="1"/>
  <c r="AA1073" i="28"/>
  <c r="K1075" i="28" l="1"/>
  <c r="L1075" i="28" s="1"/>
  <c r="X1074" i="28"/>
  <c r="J1074" i="28"/>
  <c r="F1075" i="28" s="1"/>
  <c r="Z1074" i="28"/>
  <c r="Y1074" i="28"/>
  <c r="AA1074" i="28" l="1"/>
  <c r="AB1074" i="28"/>
  <c r="O1075" i="28"/>
  <c r="P1075" i="28" s="1"/>
  <c r="Q1075" i="28" s="1"/>
  <c r="H1075" i="28"/>
  <c r="E1075" i="28" s="1"/>
  <c r="I1075" i="28" s="1"/>
  <c r="Y1075" i="28" l="1"/>
  <c r="Z1075" i="28"/>
  <c r="AA1075" i="28" s="1"/>
  <c r="J1075" i="28"/>
  <c r="F1076" i="28" s="1"/>
  <c r="K1076" i="28"/>
  <c r="L1076" i="28" s="1"/>
  <c r="X1075" i="28"/>
  <c r="AB1075" i="28" l="1"/>
  <c r="O1076" i="28"/>
  <c r="P1076" i="28" s="1"/>
  <c r="Q1076" i="28" s="1"/>
  <c r="H1076" i="28"/>
  <c r="E1076" i="28" s="1"/>
  <c r="I1076" i="28" s="1"/>
  <c r="J1076" i="28" l="1"/>
  <c r="F1077" i="28" s="1"/>
  <c r="K1077" i="28"/>
  <c r="L1077" i="28" s="1"/>
  <c r="Z1076" i="28"/>
  <c r="AB1076" i="28" s="1"/>
  <c r="X1076" i="28"/>
  <c r="Y1076" i="28"/>
  <c r="O1077" i="28" l="1"/>
  <c r="P1077" i="28" s="1"/>
  <c r="Q1077" i="28" s="1"/>
  <c r="H1077" i="28"/>
  <c r="E1077" i="28" s="1"/>
  <c r="I1077" i="28" s="1"/>
  <c r="AA1076" i="28"/>
  <c r="J1077" i="28" l="1"/>
  <c r="F1078" i="28" s="1"/>
  <c r="Y1077" i="28"/>
  <c r="K1078" i="28"/>
  <c r="L1078" i="28" s="1"/>
  <c r="X1077" i="28"/>
  <c r="Z1077" i="28"/>
  <c r="AA1077" i="28" s="1"/>
  <c r="AB1077" i="28" l="1"/>
  <c r="H1078" i="28"/>
  <c r="E1078" i="28" s="1"/>
  <c r="I1078" i="28" s="1"/>
  <c r="O1078" i="28"/>
  <c r="P1078" i="28" s="1"/>
  <c r="Q1078" i="28" s="1"/>
  <c r="J1078" i="28" l="1"/>
  <c r="F1079" i="28" s="1"/>
  <c r="K1079" i="28"/>
  <c r="L1079" i="28" s="1"/>
  <c r="Y1078" i="28"/>
  <c r="X1078" i="28"/>
  <c r="Z1078" i="28"/>
  <c r="AB1078" i="28" s="1"/>
  <c r="O1079" i="28" l="1"/>
  <c r="P1079" i="28" s="1"/>
  <c r="Q1079" i="28" s="1"/>
  <c r="H1079" i="28"/>
  <c r="E1079" i="28" s="1"/>
  <c r="I1079" i="28" s="1"/>
  <c r="AA1078" i="28"/>
  <c r="K1080" i="28" l="1"/>
  <c r="L1080" i="28" s="1"/>
  <c r="Z1079" i="28"/>
  <c r="AB1079" i="28" s="1"/>
  <c r="X1079" i="28"/>
  <c r="Y1079" i="28"/>
  <c r="J1079" i="28"/>
  <c r="F1080" i="28" s="1"/>
  <c r="AA1079" i="28" l="1"/>
  <c r="H1080" i="28"/>
  <c r="E1080" i="28" s="1"/>
  <c r="I1080" i="28" s="1"/>
  <c r="O1080" i="28"/>
  <c r="P1080" i="28" s="1"/>
  <c r="Q1080" i="28" s="1"/>
  <c r="Z1080" i="28" l="1"/>
  <c r="AA1080" i="28" s="1"/>
  <c r="J1080" i="28"/>
  <c r="F1081" i="28" s="1"/>
  <c r="Y1080" i="28"/>
  <c r="X1080" i="28"/>
  <c r="K1081" i="28"/>
  <c r="L1081" i="28" s="1"/>
  <c r="AB1080" i="28" l="1"/>
  <c r="O1081" i="28"/>
  <c r="P1081" i="28" s="1"/>
  <c r="Q1081" i="28" s="1"/>
  <c r="H1081" i="28"/>
  <c r="E1081" i="28" s="1"/>
  <c r="I1081" i="28" s="1"/>
  <c r="J1081" i="28" l="1"/>
  <c r="F1082" i="28" s="1"/>
  <c r="X1081" i="28"/>
  <c r="K1082" i="28"/>
  <c r="L1082" i="28" s="1"/>
  <c r="Z1081" i="28"/>
  <c r="AA1081" i="28" s="1"/>
  <c r="Y1081" i="28"/>
  <c r="AB1081" i="28" l="1"/>
  <c r="O1082" i="28"/>
  <c r="P1082" i="28" s="1"/>
  <c r="Q1082" i="28" s="1"/>
  <c r="H1082" i="28"/>
  <c r="E1082" i="28" s="1"/>
  <c r="I1082" i="28" s="1"/>
  <c r="X1082" i="28" l="1"/>
  <c r="J1082" i="28"/>
  <c r="F1083" i="28" s="1"/>
  <c r="Z1082" i="28"/>
  <c r="AB1082" i="28" s="1"/>
  <c r="K1083" i="28"/>
  <c r="L1083" i="28" s="1"/>
  <c r="Y1082" i="28"/>
  <c r="H1083" i="28" l="1"/>
  <c r="E1083" i="28" s="1"/>
  <c r="I1083" i="28" s="1"/>
  <c r="O1083" i="28"/>
  <c r="P1083" i="28" s="1"/>
  <c r="Q1083" i="28" s="1"/>
  <c r="AA1082" i="28"/>
  <c r="Y1083" i="28" l="1"/>
  <c r="X1083" i="28"/>
  <c r="Z1083" i="28"/>
  <c r="AA1083" i="28" s="1"/>
  <c r="J1083" i="28"/>
  <c r="F1084" i="28" s="1"/>
  <c r="K1084" i="28"/>
  <c r="L1084" i="28" s="1"/>
  <c r="AB1083" i="28" l="1"/>
  <c r="O1084" i="28"/>
  <c r="P1084" i="28" s="1"/>
  <c r="Q1084" i="28" s="1"/>
  <c r="H1084" i="28"/>
  <c r="E1084" i="28" s="1"/>
  <c r="I1084" i="28" s="1"/>
  <c r="K1085" i="28" l="1"/>
  <c r="L1085" i="28" s="1"/>
  <c r="Y1084" i="28"/>
  <c r="X1084" i="28"/>
  <c r="J1084" i="28"/>
  <c r="F1085" i="28" s="1"/>
  <c r="Z1084" i="28"/>
  <c r="AA1084" i="28" s="1"/>
  <c r="AB1084" i="28" l="1"/>
  <c r="H1085" i="28"/>
  <c r="E1085" i="28" s="1"/>
  <c r="I1085" i="28" s="1"/>
  <c r="O1085" i="28"/>
  <c r="P1085" i="28" s="1"/>
  <c r="Q1085" i="28" s="1"/>
  <c r="Z1085" i="28" l="1"/>
  <c r="AA1085" i="28" s="1"/>
  <c r="X1085" i="28"/>
  <c r="J1085" i="28"/>
  <c r="F1086" i="28" s="1"/>
  <c r="K1086" i="28"/>
  <c r="L1086" i="28" s="1"/>
  <c r="Y1085" i="28"/>
  <c r="O1086" i="28" l="1"/>
  <c r="P1086" i="28" s="1"/>
  <c r="Q1086" i="28" s="1"/>
  <c r="H1086" i="28"/>
  <c r="E1086" i="28" s="1"/>
  <c r="I1086" i="28" s="1"/>
  <c r="AB1085" i="28"/>
  <c r="Y1086" i="28" l="1"/>
  <c r="Z1086" i="28"/>
  <c r="AA1086" i="28" s="1"/>
  <c r="J1086" i="28"/>
  <c r="F1087" i="28" s="1"/>
  <c r="K1087" i="28"/>
  <c r="L1087" i="28" s="1"/>
  <c r="X1086" i="28"/>
  <c r="O1087" i="28" l="1"/>
  <c r="P1087" i="28" s="1"/>
  <c r="Q1087" i="28" s="1"/>
  <c r="H1087" i="28"/>
  <c r="E1087" i="28" s="1"/>
  <c r="I1087" i="28" s="1"/>
  <c r="AB1086" i="28"/>
  <c r="J1087" i="28" l="1"/>
  <c r="F1088" i="28" s="1"/>
  <c r="Y1087" i="28"/>
  <c r="Z1087" i="28"/>
  <c r="AA1087" i="28" s="1"/>
  <c r="K1088" i="28"/>
  <c r="L1088" i="28" s="1"/>
  <c r="X1087" i="28"/>
  <c r="O1088" i="28" l="1"/>
  <c r="P1088" i="28" s="1"/>
  <c r="Q1088" i="28" s="1"/>
  <c r="H1088" i="28"/>
  <c r="E1088" i="28" s="1"/>
  <c r="I1088" i="28" s="1"/>
  <c r="AB1087" i="28"/>
  <c r="Z1088" i="28" l="1"/>
  <c r="AA1088" i="28" s="1"/>
  <c r="K1089" i="28"/>
  <c r="L1089" i="28" s="1"/>
  <c r="Y1088" i="28"/>
  <c r="X1088" i="28"/>
  <c r="J1088" i="28"/>
  <c r="F1089" i="28" s="1"/>
  <c r="H1089" i="28" l="1"/>
  <c r="E1089" i="28" s="1"/>
  <c r="I1089" i="28" s="1"/>
  <c r="O1089" i="28"/>
  <c r="P1089" i="28" s="1"/>
  <c r="Q1089" i="28" s="1"/>
  <c r="AB1088" i="28"/>
  <c r="X1089" i="28" l="1"/>
  <c r="J1089" i="28"/>
  <c r="F1090" i="28" s="1"/>
  <c r="Y1089" i="28"/>
  <c r="Z1089" i="28"/>
  <c r="AB1089" i="28" s="1"/>
  <c r="K1090" i="28"/>
  <c r="L1090" i="28" s="1"/>
  <c r="O1090" i="28" l="1"/>
  <c r="P1090" i="28" s="1"/>
  <c r="Q1090" i="28" s="1"/>
  <c r="H1090" i="28"/>
  <c r="E1090" i="28" s="1"/>
  <c r="I1090" i="28" s="1"/>
  <c r="AA1089" i="28"/>
  <c r="Y1090" i="28" l="1"/>
  <c r="Z1090" i="28"/>
  <c r="AA1090" i="28" s="1"/>
  <c r="X1090" i="28"/>
  <c r="K1091" i="28"/>
  <c r="L1091" i="28" s="1"/>
  <c r="J1090" i="28"/>
  <c r="F1091" i="28" s="1"/>
  <c r="O1091" i="28" l="1"/>
  <c r="P1091" i="28" s="1"/>
  <c r="Q1091" i="28" s="1"/>
  <c r="H1091" i="28"/>
  <c r="E1091" i="28" s="1"/>
  <c r="I1091" i="28" s="1"/>
  <c r="AB1090" i="28"/>
  <c r="K1092" i="28" l="1"/>
  <c r="L1092" i="28" s="1"/>
  <c r="Z1091" i="28"/>
  <c r="AA1091" i="28" s="1"/>
  <c r="Y1091" i="28"/>
  <c r="X1091" i="28"/>
  <c r="J1091" i="28"/>
  <c r="F1092" i="28" s="1"/>
  <c r="H1092" i="28" l="1"/>
  <c r="E1092" i="28" s="1"/>
  <c r="I1092" i="28" s="1"/>
  <c r="O1092" i="28"/>
  <c r="P1092" i="28" s="1"/>
  <c r="Q1092" i="28" s="1"/>
  <c r="AB1091" i="28"/>
  <c r="J1092" i="28" l="1"/>
  <c r="F1093" i="28" s="1"/>
  <c r="Y1092" i="28"/>
  <c r="Z1092" i="28"/>
  <c r="AB1092" i="28" s="1"/>
  <c r="X1092" i="28"/>
  <c r="K1093" i="28"/>
  <c r="L1093" i="28" s="1"/>
  <c r="H1093" i="28" l="1"/>
  <c r="E1093" i="28" s="1"/>
  <c r="I1093" i="28" s="1"/>
  <c r="O1093" i="28"/>
  <c r="P1093" i="28" s="1"/>
  <c r="Q1093" i="28" s="1"/>
  <c r="AA1092" i="28"/>
  <c r="Z1093" i="28" l="1"/>
  <c r="AB1093" i="28" s="1"/>
  <c r="K1094" i="28"/>
  <c r="L1094" i="28" s="1"/>
  <c r="J1093" i="28"/>
  <c r="F1094" i="28" s="1"/>
  <c r="X1093" i="28"/>
  <c r="Y1093" i="28"/>
  <c r="H1094" i="28" l="1"/>
  <c r="E1094" i="28" s="1"/>
  <c r="I1094" i="28" s="1"/>
  <c r="O1094" i="28"/>
  <c r="P1094" i="28" s="1"/>
  <c r="Q1094" i="28" s="1"/>
  <c r="AA1093" i="28"/>
  <c r="Z1094" i="28" l="1"/>
  <c r="AA1094" i="28" s="1"/>
  <c r="K1095" i="28"/>
  <c r="L1095" i="28" s="1"/>
  <c r="Y1094" i="28"/>
  <c r="J1094" i="28"/>
  <c r="F1095" i="28" s="1"/>
  <c r="X1094" i="28"/>
  <c r="O1095" i="28" l="1"/>
  <c r="P1095" i="28" s="1"/>
  <c r="Q1095" i="28" s="1"/>
  <c r="H1095" i="28"/>
  <c r="E1095" i="28" s="1"/>
  <c r="I1095" i="28" s="1"/>
  <c r="AB1094" i="28"/>
  <c r="Z1095" i="28" l="1"/>
  <c r="AB1095" i="28" s="1"/>
  <c r="Y1095" i="28"/>
  <c r="K1096" i="28"/>
  <c r="L1096" i="28" s="1"/>
  <c r="J1095" i="28"/>
  <c r="F1096" i="28" s="1"/>
  <c r="X1095" i="28"/>
  <c r="AA1095" i="28" l="1"/>
  <c r="O1096" i="28"/>
  <c r="P1096" i="28" s="1"/>
  <c r="Q1096" i="28" s="1"/>
  <c r="H1096" i="28"/>
  <c r="E1096" i="28" s="1"/>
  <c r="I1096" i="28" s="1"/>
  <c r="K1097" i="28" l="1"/>
  <c r="L1097" i="28" s="1"/>
  <c r="Y1096" i="28"/>
  <c r="X1096" i="28"/>
  <c r="J1096" i="28"/>
  <c r="F1097" i="28" s="1"/>
  <c r="Z1096" i="28"/>
  <c r="AA1096" i="28" s="1"/>
  <c r="H1097" i="28" l="1"/>
  <c r="E1097" i="28" s="1"/>
  <c r="I1097" i="28" s="1"/>
  <c r="O1097" i="28"/>
  <c r="P1097" i="28" s="1"/>
  <c r="Q1097" i="28" s="1"/>
  <c r="AB1096" i="28"/>
  <c r="J1097" i="28" l="1"/>
  <c r="F1098" i="28" s="1"/>
  <c r="Y1097" i="28"/>
  <c r="Z1097" i="28"/>
  <c r="AB1097" i="28" s="1"/>
  <c r="K1098" i="28"/>
  <c r="L1098" i="28" s="1"/>
  <c r="X1097" i="28"/>
  <c r="O1098" i="28" l="1"/>
  <c r="P1098" i="28" s="1"/>
  <c r="Q1098" i="28" s="1"/>
  <c r="H1098" i="28"/>
  <c r="E1098" i="28" s="1"/>
  <c r="I1098" i="28" s="1"/>
  <c r="AA1097" i="28"/>
  <c r="J1098" i="28" l="1"/>
  <c r="F1099" i="28" s="1"/>
  <c r="Y1098" i="28"/>
  <c r="X1098" i="28"/>
  <c r="Z1098" i="28"/>
  <c r="AB1098" i="28" s="1"/>
  <c r="K1099" i="28"/>
  <c r="L1099" i="28" s="1"/>
  <c r="O1099" i="28" l="1"/>
  <c r="P1099" i="28" s="1"/>
  <c r="Q1099" i="28" s="1"/>
  <c r="H1099" i="28"/>
  <c r="E1099" i="28" s="1"/>
  <c r="I1099" i="28" s="1"/>
  <c r="AA1098" i="28"/>
  <c r="Z1099" i="28" l="1"/>
  <c r="AA1099" i="28" s="1"/>
  <c r="Y1099" i="28"/>
  <c r="K1100" i="28"/>
  <c r="L1100" i="28" s="1"/>
  <c r="J1099" i="28"/>
  <c r="F1100" i="28" s="1"/>
  <c r="X1099" i="28"/>
  <c r="H1100" i="28" l="1"/>
  <c r="E1100" i="28" s="1"/>
  <c r="I1100" i="28" s="1"/>
  <c r="O1100" i="28"/>
  <c r="P1100" i="28" s="1"/>
  <c r="Q1100" i="28" s="1"/>
  <c r="AB1099" i="28"/>
  <c r="J1100" i="28" l="1"/>
  <c r="F1101" i="28" s="1"/>
  <c r="Y1100" i="28"/>
  <c r="X1100" i="28"/>
  <c r="Z1100" i="28"/>
  <c r="AB1100" i="28" s="1"/>
  <c r="K1101" i="28"/>
  <c r="L1101" i="28" s="1"/>
  <c r="O1101" i="28" l="1"/>
  <c r="P1101" i="28" s="1"/>
  <c r="Q1101" i="28" s="1"/>
  <c r="H1101" i="28"/>
  <c r="E1101" i="28" s="1"/>
  <c r="I1101" i="28" s="1"/>
  <c r="AA1100" i="28"/>
  <c r="Z1101" i="28" l="1"/>
  <c r="AB1101" i="28" s="1"/>
  <c r="Y1101" i="28"/>
  <c r="J1101" i="28"/>
  <c r="F1102" i="28" s="1"/>
  <c r="X1101" i="28"/>
  <c r="K1102" i="28"/>
  <c r="L1102" i="28" s="1"/>
  <c r="O1102" i="28" l="1"/>
  <c r="P1102" i="28" s="1"/>
  <c r="Q1102" i="28" s="1"/>
  <c r="H1102" i="28"/>
  <c r="E1102" i="28" s="1"/>
  <c r="I1102" i="28" s="1"/>
  <c r="AA1101" i="28"/>
  <c r="K1103" i="28" l="1"/>
  <c r="L1103" i="28" s="1"/>
  <c r="J1102" i="28"/>
  <c r="F1103" i="28" s="1"/>
  <c r="Z1102" i="28"/>
  <c r="AA1102" i="28" s="1"/>
  <c r="Y1102" i="28"/>
  <c r="X1102" i="28"/>
  <c r="H1103" i="28" l="1"/>
  <c r="E1103" i="28" s="1"/>
  <c r="I1103" i="28" s="1"/>
  <c r="O1103" i="28"/>
  <c r="P1103" i="28" s="1"/>
  <c r="Q1103" i="28" s="1"/>
  <c r="AB1102" i="28"/>
  <c r="Z1103" i="28" l="1"/>
  <c r="AA1103" i="28" s="1"/>
  <c r="Y1103" i="28"/>
  <c r="J1103" i="28"/>
  <c r="F1104" i="28" s="1"/>
  <c r="X1103" i="28"/>
  <c r="K1104" i="28"/>
  <c r="L1104" i="28" s="1"/>
  <c r="H1104" i="28" l="1"/>
  <c r="E1104" i="28" s="1"/>
  <c r="I1104" i="28" s="1"/>
  <c r="O1104" i="28"/>
  <c r="P1104" i="28" s="1"/>
  <c r="Q1104" i="28" s="1"/>
  <c r="AB1103" i="28"/>
  <c r="Z1104" i="28" l="1"/>
  <c r="AA1104" i="28" s="1"/>
  <c r="Y1104" i="28"/>
  <c r="K1105" i="28"/>
  <c r="L1105" i="28" s="1"/>
  <c r="J1104" i="28"/>
  <c r="F1105" i="28" s="1"/>
  <c r="X1104" i="28"/>
  <c r="H1105" i="28" l="1"/>
  <c r="E1105" i="28" s="1"/>
  <c r="I1105" i="28" s="1"/>
  <c r="O1105" i="28"/>
  <c r="P1105" i="28" s="1"/>
  <c r="Q1105" i="28" s="1"/>
  <c r="AB1104" i="28"/>
  <c r="X1105" i="28" l="1"/>
  <c r="K1106" i="28"/>
  <c r="L1106" i="28" s="1"/>
  <c r="Y1105" i="28"/>
  <c r="J1105" i="28"/>
  <c r="F1106" i="28" s="1"/>
  <c r="Z1105" i="28"/>
  <c r="AA1105" i="28" s="1"/>
  <c r="O1106" i="28" l="1"/>
  <c r="P1106" i="28" s="1"/>
  <c r="Q1106" i="28" s="1"/>
  <c r="H1106" i="28"/>
  <c r="E1106" i="28" s="1"/>
  <c r="I1106" i="28" s="1"/>
  <c r="AB1105" i="28"/>
  <c r="Z1106" i="28" l="1"/>
  <c r="AA1106" i="28" s="1"/>
  <c r="K1107" i="28"/>
  <c r="L1107" i="28" s="1"/>
  <c r="J1106" i="28"/>
  <c r="F1107" i="28" s="1"/>
  <c r="Y1106" i="28"/>
  <c r="X1106" i="28"/>
  <c r="AB1106" i="28" l="1"/>
  <c r="O1107" i="28"/>
  <c r="P1107" i="28" s="1"/>
  <c r="Q1107" i="28" s="1"/>
  <c r="H1107" i="28"/>
  <c r="E1107" i="28" s="1"/>
  <c r="I1107" i="28" s="1"/>
  <c r="X1107" i="28" l="1"/>
  <c r="Y1107" i="28"/>
  <c r="K1108" i="28"/>
  <c r="L1108" i="28" s="1"/>
  <c r="J1107" i="28"/>
  <c r="F1108" i="28" s="1"/>
  <c r="Z1107" i="28"/>
  <c r="AB1107" i="28" s="1"/>
  <c r="AA1107" i="28" l="1"/>
  <c r="O1108" i="28"/>
  <c r="P1108" i="28" s="1"/>
  <c r="Q1108" i="28" s="1"/>
  <c r="H1108" i="28"/>
  <c r="E1108" i="28" s="1"/>
  <c r="I1108" i="28" s="1"/>
  <c r="X1108" i="28" l="1"/>
  <c r="Y1108" i="28"/>
  <c r="K1109" i="28"/>
  <c r="L1109" i="28" s="1"/>
  <c r="J1108" i="28"/>
  <c r="F1109" i="28" s="1"/>
  <c r="Z1108" i="28"/>
  <c r="AE16" i="28" l="1"/>
  <c r="O1109" i="28"/>
  <c r="P1109" i="28" s="1"/>
  <c r="Q1109" i="28" s="1"/>
  <c r="H1109" i="28"/>
  <c r="E1109" i="28" s="1"/>
  <c r="I1109" i="28" s="1"/>
  <c r="J1109" i="28" s="1"/>
  <c r="AD11" i="28" s="1"/>
  <c r="AE11" i="28" s="1"/>
  <c r="AD3" i="28" s="1"/>
  <c r="AE15" i="28"/>
  <c r="AB1108" i="28"/>
  <c r="AA1108" i="28"/>
  <c r="AD10" i="28" l="1"/>
  <c r="AE10" i="28" s="1"/>
  <c r="Y1109" i="28"/>
  <c r="X1109" i="28"/>
  <c r="Z1109" i="28"/>
  <c r="AA1109" i="28" s="1"/>
  <c r="AE13" i="28" s="1"/>
  <c r="AD9" i="28"/>
  <c r="AE9" i="28" s="1"/>
  <c r="AD8" i="28"/>
  <c r="AB1109" i="28" l="1"/>
</calcChain>
</file>

<file path=xl/comments1.xml><?xml version="1.0" encoding="utf-8"?>
<comments xmlns="http://schemas.openxmlformats.org/spreadsheetml/2006/main">
  <authors>
    <author>Autor</author>
  </authors>
  <commentList>
    <comment ref="K1" authorId="0">
      <text>
        <r>
          <rPr>
            <b/>
            <sz val="12"/>
            <color indexed="81"/>
            <rFont val="Tahoma"/>
            <family val="2"/>
          </rPr>
          <t>Isp =It [N*s]/(g [9,81 m/s2]*mprop [kg])</t>
        </r>
        <r>
          <rPr>
            <sz val="9"/>
            <color indexed="81"/>
            <rFont val="Tahoma"/>
            <family val="2"/>
          </rPr>
          <t xml:space="preserve">
</t>
        </r>
      </text>
    </comment>
  </commentList>
</comments>
</file>

<file path=xl/comments2.xml><?xml version="1.0" encoding="utf-8"?>
<comments xmlns="http://schemas.openxmlformats.org/spreadsheetml/2006/main">
  <authors>
    <author>Autor</author>
  </authors>
  <commentList>
    <comment ref="AG2" authorId="0">
      <text>
        <r>
          <rPr>
            <b/>
            <sz val="9"/>
            <color indexed="81"/>
            <rFont val="Tahoma"/>
            <family val="2"/>
          </rPr>
          <t>Introducir la presión de cámara (atm) deducida del empuje registrado en el ensayo</t>
        </r>
      </text>
    </comment>
  </commentList>
</comments>
</file>

<file path=xl/comments3.xml><?xml version="1.0" encoding="utf-8"?>
<comments xmlns="http://schemas.openxmlformats.org/spreadsheetml/2006/main">
  <authors>
    <author>Autor</author>
  </authors>
  <commentList>
    <comment ref="S5" authorId="0">
      <text>
        <r>
          <rPr>
            <b/>
            <sz val="9"/>
            <color indexed="81"/>
            <rFont val="Tahoma"/>
            <family val="2"/>
          </rPr>
          <t>gasto másico instantaneo * s
masa instantanea de propulsante quemada modelada con la gráfica del empuje, es decir, a mayor empuje mayor masa de propulsante quemada</t>
        </r>
        <r>
          <rPr>
            <sz val="9"/>
            <color indexed="81"/>
            <rFont val="Tahoma"/>
            <family val="2"/>
          </rPr>
          <t xml:space="preserve">
</t>
        </r>
      </text>
    </comment>
    <comment ref="T5" authorId="0">
      <text>
        <r>
          <rPr>
            <b/>
            <sz val="9"/>
            <color indexed="81"/>
            <rFont val="Tahoma"/>
            <family val="2"/>
          </rPr>
          <t>Masa ejectada 
(kg) función del tiempo</t>
        </r>
      </text>
    </comment>
    <comment ref="U5" authorId="0">
      <text>
        <r>
          <rPr>
            <b/>
            <sz val="9"/>
            <color indexed="81"/>
            <rFont val="Tahoma"/>
            <family val="2"/>
          </rPr>
          <t>Masa del cohete función del tiempo</t>
        </r>
        <r>
          <rPr>
            <sz val="9"/>
            <color indexed="81"/>
            <rFont val="Tahoma"/>
            <family val="2"/>
          </rPr>
          <t xml:space="preserve">
</t>
        </r>
      </text>
    </comment>
    <comment ref="V5" authorId="0">
      <text>
        <r>
          <rPr>
            <b/>
            <sz val="9"/>
            <color indexed="81"/>
            <rFont val="Tahoma"/>
            <family val="2"/>
          </rPr>
          <t>Impulso total instantaneo</t>
        </r>
        <r>
          <rPr>
            <sz val="9"/>
            <color indexed="81"/>
            <rFont val="Tahoma"/>
            <family val="2"/>
          </rPr>
          <t xml:space="preserve">
</t>
        </r>
      </text>
    </comment>
  </commentList>
</comments>
</file>

<file path=xl/comments4.xml><?xml version="1.0" encoding="utf-8"?>
<comments xmlns="http://schemas.openxmlformats.org/spreadsheetml/2006/main">
  <authors>
    <author>Autor</author>
  </authors>
  <commentList>
    <comment ref="R5" authorId="0">
      <text>
        <r>
          <rPr>
            <b/>
            <sz val="9"/>
            <color indexed="81"/>
            <rFont val="Tahoma"/>
            <family val="2"/>
          </rPr>
          <t>gasto másico instantaneo * s
masa instantanea de propulsante quemada modelada con la gráfica del empuje, es decir, a mayor empuje mayor masa de propulsante quemada</t>
        </r>
        <r>
          <rPr>
            <sz val="9"/>
            <color indexed="81"/>
            <rFont val="Tahoma"/>
            <family val="2"/>
          </rPr>
          <t xml:space="preserve">
</t>
        </r>
      </text>
    </comment>
    <comment ref="S5" authorId="0">
      <text>
        <r>
          <rPr>
            <b/>
            <sz val="9"/>
            <color indexed="81"/>
            <rFont val="Tahoma"/>
            <family val="2"/>
          </rPr>
          <t>Masa ejectada 
(kg) función del tiempo</t>
        </r>
      </text>
    </comment>
    <comment ref="T5" authorId="0">
      <text>
        <r>
          <rPr>
            <b/>
            <sz val="9"/>
            <color indexed="81"/>
            <rFont val="Tahoma"/>
            <family val="2"/>
          </rPr>
          <t>Masa del cohete función del tiempo</t>
        </r>
        <r>
          <rPr>
            <sz val="9"/>
            <color indexed="81"/>
            <rFont val="Tahoma"/>
            <family val="2"/>
          </rPr>
          <t xml:space="preserve">
</t>
        </r>
      </text>
    </comment>
    <comment ref="U5" authorId="0">
      <text>
        <r>
          <rPr>
            <b/>
            <sz val="9"/>
            <color indexed="81"/>
            <rFont val="Tahoma"/>
            <family val="2"/>
          </rPr>
          <t>Impulso total instantaneo</t>
        </r>
        <r>
          <rPr>
            <sz val="9"/>
            <color indexed="81"/>
            <rFont val="Tahoma"/>
            <family val="2"/>
          </rPr>
          <t xml:space="preserve">
</t>
        </r>
      </text>
    </comment>
  </commentList>
</comments>
</file>

<file path=xl/sharedStrings.xml><?xml version="1.0" encoding="utf-8"?>
<sst xmlns="http://schemas.openxmlformats.org/spreadsheetml/2006/main" count="978" uniqueCount="362">
  <si>
    <t>diam grano (mm)</t>
  </si>
  <si>
    <t>diam agujero (mm)</t>
  </si>
  <si>
    <t>volumen (mm3)</t>
  </si>
  <si>
    <t>tb (s)</t>
  </si>
  <si>
    <t>-</t>
  </si>
  <si>
    <t>KN %</t>
  </si>
  <si>
    <t>Epoxi %</t>
  </si>
  <si>
    <t>Al %</t>
  </si>
  <si>
    <t>Fe2O3 %</t>
  </si>
  <si>
    <t>Temp amb (ºC)</t>
  </si>
  <si>
    <t>Long (mm)</t>
  </si>
  <si>
    <t>Diam. (mm)</t>
  </si>
  <si>
    <t>a ((mm/s)/(Mpa)^n)</t>
  </si>
  <si>
    <t>Comentarios</t>
  </si>
  <si>
    <t>James Yawn (Disuelto en agua y secado en plancha)</t>
  </si>
  <si>
    <t>Temperatura: 130-150ºC (260-300ºF).</t>
  </si>
  <si>
    <t>Richard Nakka (slurry method)</t>
  </si>
  <si>
    <t>KNO3 - 65%, Sucrose - 35%</t>
  </si>
  <si>
    <t>KNO3 - 60%, Sucrose - 40%</t>
  </si>
  <si>
    <t>Temperatura: 380ºF (193 ºC)</t>
  </si>
  <si>
    <t>Temperatura: 370ºF (188ºC)</t>
  </si>
  <si>
    <t>masa grano prop (gr)</t>
  </si>
  <si>
    <t>r (mm/s) a 1 atm</t>
  </si>
  <si>
    <t>Lote</t>
  </si>
  <si>
    <t>fecha lote</t>
  </si>
  <si>
    <t>Id Probeta</t>
  </si>
  <si>
    <t>Envejecimiento (días)</t>
  </si>
  <si>
    <t>fecha prueba</t>
  </si>
  <si>
    <t>DX %</t>
  </si>
  <si>
    <t>KNDX monohidratada</t>
  </si>
  <si>
    <t>KNDX anhidrida</t>
  </si>
  <si>
    <t>THEFINTELS (ºC)</t>
  </si>
  <si>
    <t>RNakka (ºC)</t>
  </si>
  <si>
    <t>Densidad ideal (Kg/m3)</t>
  </si>
  <si>
    <t>Relación (real/ideal)</t>
  </si>
  <si>
    <t>Resultados</t>
  </si>
  <si>
    <t>Observaciones</t>
  </si>
  <si>
    <t>Propulsante</t>
  </si>
  <si>
    <t>Prueba</t>
  </si>
  <si>
    <t>Pos. Grano en cámara</t>
  </si>
  <si>
    <t>Pos ignitor</t>
  </si>
  <si>
    <t>Lugar de la Prueba</t>
  </si>
  <si>
    <t>Mairena del Aljarafe (Sevilla)</t>
  </si>
  <si>
    <t>Fecha</t>
  </si>
  <si>
    <t>Especificaciones propulsante:</t>
  </si>
  <si>
    <t>65% KNO3, 35% SU</t>
  </si>
  <si>
    <t>Color: Marrón claro</t>
  </si>
  <si>
    <t>Fabricación: En plancha</t>
  </si>
  <si>
    <t>Moldeabilidad (adaptabilidad al molde sin dejar burbujas): bueno (8 sobre 10)</t>
  </si>
  <si>
    <t>Resistencia mecánica: buena (8 sobre 10. Alta rigidez lo que le da fragilidad moderada.</t>
  </si>
  <si>
    <t>Facilidad de mecanizado: normal (7 sobre 10)</t>
  </si>
  <si>
    <t>Manejabilidad: buena (8 sobre 10). Se enfría y solidifica rápido.Tiempo de manejo 1 o 2 min. Tiempo de cristalización: 4 o 5 min.</t>
  </si>
  <si>
    <t xml:space="preserve">Observaciones: </t>
  </si>
  <si>
    <t xml:space="preserve">Prueba </t>
  </si>
  <si>
    <t>Dext grano (mm)</t>
  </si>
  <si>
    <t>Dtobera (mm)</t>
  </si>
  <si>
    <t>Lgrano (mm)</t>
  </si>
  <si>
    <t>Dint agujero grano (mm)</t>
  </si>
  <si>
    <t>Lote propulsante</t>
  </si>
  <si>
    <t>espesor pared motor (mm)</t>
  </si>
  <si>
    <t>Dint carcasa (mm)</t>
  </si>
  <si>
    <t>masa propulsante (g)</t>
  </si>
  <si>
    <t>masa motor sin propulsante (g)</t>
  </si>
  <si>
    <t>long motor cohete (mm)</t>
  </si>
  <si>
    <t>masa cohete completo (g)</t>
  </si>
  <si>
    <t>long cohete completo (mm) (con aletas)</t>
  </si>
  <si>
    <t>Diam ext cohete (mm)</t>
  </si>
  <si>
    <t>Material carcasa motor</t>
  </si>
  <si>
    <t>Encendido</t>
  </si>
  <si>
    <t>Electrico</t>
  </si>
  <si>
    <t>Fecha prueba</t>
  </si>
  <si>
    <t>Tipo de prueba</t>
  </si>
  <si>
    <t>tb medido (s)</t>
  </si>
  <si>
    <t>tb teórico (s)</t>
  </si>
  <si>
    <t>P max teórica (kg/cm2)</t>
  </si>
  <si>
    <t>E max medido (Kg)</t>
  </si>
  <si>
    <t>E max teórico (Kg)</t>
  </si>
  <si>
    <t>Impulso total medido (N*s)</t>
  </si>
  <si>
    <t>Impulso total teórico (N*s)</t>
  </si>
  <si>
    <t>Clase</t>
  </si>
  <si>
    <t>altura (m)</t>
  </si>
  <si>
    <t>tiempo total de vuelo (s)</t>
  </si>
  <si>
    <t>Resultado</t>
  </si>
  <si>
    <t>Eléctrico</t>
  </si>
  <si>
    <t>KDX (65-35)</t>
  </si>
  <si>
    <t>Fabricación grano</t>
  </si>
  <si>
    <t>Inhibición grano</t>
  </si>
  <si>
    <t>En la posición del grano más cercana al cierre posterior.</t>
  </si>
  <si>
    <t>Ignitor</t>
  </si>
  <si>
    <t>Funciona</t>
  </si>
  <si>
    <t>Temperatura ambiente (ºC)</t>
  </si>
  <si>
    <t>Electrico con resistencia de Ni-Cr y con pólvora negra (BP: 78 KNO3+20%Carbon+2% Al)</t>
  </si>
  <si>
    <t>junto al cierre posterior</t>
  </si>
  <si>
    <t>l(mm)</t>
  </si>
  <si>
    <t>t (s) tramo 50 mm</t>
  </si>
  <si>
    <t>t acumulado(s)</t>
  </si>
  <si>
    <t>r (mm/s) tramo</t>
  </si>
  <si>
    <t>a ((mm/s)/(Mpa)^n) tramo</t>
  </si>
  <si>
    <t>16</t>
  </si>
  <si>
    <t>Acero inox</t>
  </si>
  <si>
    <t>Combustion muy uniforme y muy estable</t>
  </si>
  <si>
    <t>Long Total: 550
Cámara
combust: 483</t>
  </si>
  <si>
    <t>Impulso específico medido (s)</t>
  </si>
  <si>
    <t>Impulso específico teórico (s)</t>
  </si>
  <si>
    <t>Prueba motor_1_AC-D60</t>
  </si>
  <si>
    <t>Prueba motor 1_1</t>
  </si>
  <si>
    <t>Prueba motor 1_2</t>
  </si>
  <si>
    <t>Prueba motor 1_3</t>
  </si>
  <si>
    <t>Prueba motor 1_4</t>
  </si>
  <si>
    <t>Prueba motor 1_5</t>
  </si>
  <si>
    <t>Cámara de Combustión:</t>
  </si>
  <si>
    <t>Dc</t>
  </si>
  <si>
    <t>mm</t>
  </si>
  <si>
    <t>Lc</t>
  </si>
  <si>
    <t>Vc</t>
  </si>
  <si>
    <t>mm3</t>
  </si>
  <si>
    <t>Grano de Propelente</t>
  </si>
  <si>
    <t>Tipo</t>
  </si>
  <si>
    <t>Do</t>
  </si>
  <si>
    <t>do</t>
  </si>
  <si>
    <t>Lo</t>
  </si>
  <si>
    <t>N</t>
  </si>
  <si>
    <t>Superficie externa:</t>
  </si>
  <si>
    <t>Ánima o alma:</t>
  </si>
  <si>
    <t>Puntas o coronas:</t>
  </si>
  <si>
    <t>Lgo</t>
  </si>
  <si>
    <t>Vg</t>
  </si>
  <si>
    <t>V l</t>
  </si>
  <si>
    <t>r' grain</t>
  </si>
  <si>
    <t>g/cm3</t>
  </si>
  <si>
    <t>r grain</t>
  </si>
  <si>
    <t>m grain</t>
  </si>
  <si>
    <t>kg.</t>
  </si>
  <si>
    <t>Abeo</t>
  </si>
  <si>
    <t>mm2</t>
  </si>
  <si>
    <t>Abco</t>
  </si>
  <si>
    <t>Abso</t>
  </si>
  <si>
    <t>Abo</t>
  </si>
  <si>
    <t>Tobera:</t>
  </si>
  <si>
    <t>Kno</t>
  </si>
  <si>
    <t>Ato</t>
  </si>
  <si>
    <t>Dto</t>
  </si>
  <si>
    <t xml:space="preserve">mm </t>
  </si>
  <si>
    <t xml:space="preserve">e </t>
  </si>
  <si>
    <t>Dtf</t>
  </si>
  <si>
    <t>R'</t>
  </si>
  <si>
    <t>J/mol-K</t>
  </si>
  <si>
    <t>M</t>
  </si>
  <si>
    <t>kg/kmol</t>
  </si>
  <si>
    <t>R</t>
  </si>
  <si>
    <t>J/kg-K</t>
  </si>
  <si>
    <t>k</t>
  </si>
  <si>
    <t>hc</t>
  </si>
  <si>
    <t>To</t>
  </si>
  <si>
    <t>K</t>
  </si>
  <si>
    <t>To act</t>
  </si>
  <si>
    <t>Patm</t>
  </si>
  <si>
    <t>MPa</t>
  </si>
  <si>
    <t>c*</t>
  </si>
  <si>
    <t>m/s</t>
  </si>
  <si>
    <t>G*</t>
  </si>
  <si>
    <t>kv</t>
  </si>
  <si>
    <t>Pmax =</t>
  </si>
  <si>
    <t xml:space="preserve">Pmax = </t>
  </si>
  <si>
    <t>Kg/cm2</t>
  </si>
  <si>
    <t>t burn =</t>
  </si>
  <si>
    <t>s.</t>
  </si>
  <si>
    <t>&lt;- Tiempo total de quemado -&gt;</t>
  </si>
  <si>
    <t>t thrust =</t>
  </si>
  <si>
    <t>&lt;- Tiempo de empuje neto -&gt;</t>
  </si>
  <si>
    <t>Performance del Motor Cohete</t>
  </si>
  <si>
    <t>h noz</t>
  </si>
  <si>
    <t/>
  </si>
  <si>
    <t>Ae/At</t>
  </si>
  <si>
    <t>Ae</t>
  </si>
  <si>
    <t>Meo</t>
  </si>
  <si>
    <t>Mef</t>
  </si>
  <si>
    <t>De</t>
  </si>
  <si>
    <t>Ae/At opt</t>
  </si>
  <si>
    <t>w f</t>
  </si>
  <si>
    <t>CFmax</t>
  </si>
  <si>
    <t>F max</t>
  </si>
  <si>
    <t>N.</t>
  </si>
  <si>
    <t>I t</t>
  </si>
  <si>
    <t>N-sec.</t>
  </si>
  <si>
    <t>Impulso Total</t>
  </si>
  <si>
    <t>Isp</t>
  </si>
  <si>
    <t>sec.</t>
  </si>
  <si>
    <t>Class:</t>
  </si>
  <si>
    <t>F max =</t>
  </si>
  <si>
    <t>Newton</t>
  </si>
  <si>
    <t>Kgrf (kilopond)</t>
  </si>
  <si>
    <t>F avg =</t>
  </si>
  <si>
    <t>seg.</t>
  </si>
  <si>
    <t>Masa del grano</t>
  </si>
  <si>
    <t>libras</t>
  </si>
  <si>
    <t>N-seg.</t>
  </si>
  <si>
    <t>lb-seg.</t>
  </si>
  <si>
    <t>Empuje promedio</t>
  </si>
  <si>
    <t>Tiempo de empuje</t>
  </si>
  <si>
    <t>Impulso Específico (Isp)</t>
  </si>
  <si>
    <t xml:space="preserve">Clasificacion del Motor </t>
  </si>
  <si>
    <t>t (s)</t>
  </si>
  <si>
    <t>E prueba 6 (kg)</t>
  </si>
  <si>
    <t>E prueba 5 (kg)</t>
  </si>
  <si>
    <t>Diametro cohete (m)</t>
  </si>
  <si>
    <t>dt</t>
  </si>
  <si>
    <t>Cd</t>
  </si>
  <si>
    <t>masa propulsante (kg)</t>
  </si>
  <si>
    <t>RESULTADOS MEDIDOS</t>
  </si>
  <si>
    <r>
      <t xml:space="preserve">Datos estimados </t>
    </r>
    <r>
      <rPr>
        <b/>
        <sz val="11"/>
        <color indexed="10"/>
        <rFont val="Calibri"/>
        <family val="2"/>
      </rPr>
      <t>medidos</t>
    </r>
    <r>
      <rPr>
        <b/>
        <sz val="11"/>
        <color indexed="8"/>
        <rFont val="Calibri"/>
        <family val="2"/>
      </rPr>
      <t xml:space="preserve"> en banco</t>
    </r>
  </si>
  <si>
    <t>E (Kg)</t>
  </si>
  <si>
    <t>dv</t>
  </si>
  <si>
    <t>dx</t>
  </si>
  <si>
    <t>a (m/s2)</t>
  </si>
  <si>
    <t>v (m/s)</t>
  </si>
  <si>
    <t>Froz aer (Drag) (kg)</t>
  </si>
  <si>
    <t>E</t>
  </si>
  <si>
    <t>Mg</t>
  </si>
  <si>
    <t>D</t>
  </si>
  <si>
    <t>E-D-P</t>
  </si>
  <si>
    <t>a</t>
  </si>
  <si>
    <t>mcohete (kg)</t>
  </si>
  <si>
    <t>It (kg*s)</t>
  </si>
  <si>
    <t>t_aux</t>
  </si>
  <si>
    <t>amax(g's)</t>
  </si>
  <si>
    <t>amax(m/s^2)</t>
  </si>
  <si>
    <t>v max (m/s)</t>
  </si>
  <si>
    <t>apogeo (m)</t>
  </si>
  <si>
    <t>tiempo de vuelo sin paraca (s)</t>
  </si>
  <si>
    <t>No tiene en cuenta la variación de la masa de propulsante</t>
  </si>
  <si>
    <t>Drag max (kg)</t>
  </si>
  <si>
    <t>Drag min (kg)</t>
  </si>
  <si>
    <t>It (N*s)</t>
  </si>
  <si>
    <t>Cd=</t>
  </si>
  <si>
    <t>Peso cohete (kg)</t>
  </si>
  <si>
    <t>Altura max (Cd=0,7)</t>
  </si>
  <si>
    <t>Peso Optimo Cohete (g)</t>
  </si>
  <si>
    <t>Peso propuls (kg)</t>
  </si>
  <si>
    <t>Peso opt cohete (g)</t>
  </si>
  <si>
    <t>E prueba1_7-02-16 (kg)</t>
  </si>
  <si>
    <t>Presión de Cámara en el motor-cohete</t>
  </si>
  <si>
    <t>Tiempo de combustión (s)</t>
  </si>
  <si>
    <t>Empuje máximo (kg)</t>
  </si>
  <si>
    <t>Impulso total (N*s)</t>
  </si>
  <si>
    <t>Impulso específico (s)</t>
  </si>
  <si>
    <t>Empuje medio (kg)</t>
  </si>
  <si>
    <t>Empuje medio (N)</t>
  </si>
  <si>
    <t>Time (s)</t>
  </si>
  <si>
    <t>Empuje estimado (kg)</t>
  </si>
  <si>
    <t>Sample rate: 240 sample/s</t>
  </si>
  <si>
    <t>Date: 26/12/18</t>
  </si>
  <si>
    <t>Empuje máximo (kg) estimado</t>
  </si>
  <si>
    <t>0,975 (medido)</t>
  </si>
  <si>
    <t>258,6 (medido-estimado)</t>
  </si>
  <si>
    <t>Prueba motor 1_6</t>
  </si>
  <si>
    <t>Prueba motor 1_7</t>
  </si>
  <si>
    <t>66,21+67,30+69,54+64,72+72,71+66,09+63,31</t>
  </si>
  <si>
    <t>23/12/18;22/12/18;22/12/18;20/12/18;15/12/18;20/12/18;15/12/18</t>
  </si>
  <si>
    <t>Peso cohete con prop. (kg)</t>
  </si>
  <si>
    <t xml:space="preserve">E prueba 236/12/18(kg) </t>
  </si>
  <si>
    <t>t prueba 26/12/18 (s)</t>
  </si>
  <si>
    <t>K1559</t>
  </si>
  <si>
    <t>La distancia entre marcas es de 10 mm (ver video)</t>
  </si>
  <si>
    <t>L</t>
  </si>
  <si>
    <t>F teórico (N)</t>
  </si>
  <si>
    <t>t teórico (s)</t>
  </si>
  <si>
    <t>Po (abs)(Mpa)</t>
  </si>
  <si>
    <t>Po (gage)(Mpa)</t>
  </si>
  <si>
    <t>m GRAIN (Kg)</t>
  </si>
  <si>
    <t>m GEN (kg)</t>
  </si>
  <si>
    <t>m NOZ (kg)</t>
  </si>
  <si>
    <t>m STO (kg)</t>
  </si>
  <si>
    <t>mass STO (kg)</t>
  </si>
  <si>
    <t>m GEN (kg/s)</t>
  </si>
  <si>
    <t>m NOZ (kg/s)</t>
  </si>
  <si>
    <t>Po teórico (abs)(atm)</t>
  </si>
  <si>
    <t>F teórico (kg)</t>
  </si>
  <si>
    <t>Empuje teórico (kg)</t>
  </si>
  <si>
    <t>gasto másico (kg/s)</t>
  </si>
  <si>
    <t>m total ejectada (kg)</t>
  </si>
  <si>
    <t>dm ejectado (kg)</t>
  </si>
  <si>
    <t>gasto másico teorico (kg/s)</t>
  </si>
  <si>
    <t>Diámetro agujero interno grano (mm)</t>
  </si>
  <si>
    <t>Diámetro grano (mm)</t>
  </si>
  <si>
    <t>Longitud grano (mm)</t>
  </si>
  <si>
    <t>n</t>
  </si>
  <si>
    <t>KN-Dextrosa  65/35 O/F</t>
  </si>
  <si>
    <t>Rango de Presión</t>
  </si>
  <si>
    <t>Presión, psia</t>
  </si>
  <si>
    <t>psi, pulgadas/segundo</t>
  </si>
  <si>
    <t>Presión, Mpa</t>
  </si>
  <si>
    <t>Mpa, mm/segundo</t>
  </si>
  <si>
    <t>to</t>
  </si>
  <si>
    <t>a (mm/s)</t>
  </si>
  <si>
    <t>densidad prop (kg/m3)</t>
  </si>
  <si>
    <t>dt (s)</t>
  </si>
  <si>
    <t>dxb (mm)</t>
  </si>
  <si>
    <t>xb (mm)</t>
  </si>
  <si>
    <t>dV (mm3)</t>
  </si>
  <si>
    <t>dmp (kg)</t>
  </si>
  <si>
    <t>gasto mp (kg/s)</t>
  </si>
  <si>
    <t>Nº BATES</t>
  </si>
  <si>
    <t>M propul. (kg)</t>
  </si>
  <si>
    <t>Masa inicial propul (kg)</t>
  </si>
  <si>
    <t>mp quemada total (kg)</t>
  </si>
  <si>
    <t xml:space="preserve">Empuje prueba (kg) </t>
  </si>
  <si>
    <t>Presión teórica (atm)</t>
  </si>
  <si>
    <t>Cf (coef empuje)</t>
  </si>
  <si>
    <t>Ag (m2)</t>
  </si>
  <si>
    <r>
      <rPr>
        <b/>
        <sz val="11"/>
        <color indexed="8"/>
        <rFont val="Calibri"/>
        <family val="2"/>
      </rPr>
      <t xml:space="preserve">Inspección del motor: </t>
    </r>
    <r>
      <rPr>
        <sz val="11"/>
        <color theme="1"/>
        <rFont val="Calibri"/>
        <family val="2"/>
        <scheme val="minor"/>
      </rPr>
      <t xml:space="preserve">
El liner de plástico y el inhibidor de cartulina de los granos han desaparecido casi al completamente, quedando un poco de ambos en la parte posterior junto a la tapa trasera del motor. La cámara de combustión presenta decoloración exterior, por lo que el sistema de inhibición no ha funcionado correctamente. La decoloración es mayor en el 75% del motor más cercano a la tobera. Hay marcas de quemado en el tubo de poliester de ajuste al banco, tanto en el el propio tubo como en el motor.
La junta tórica de la tobera más cercana a la cámara se ha fundido por una zona, pero no se aprecia salida de gases a través de ella, ni por el cierre posterior.
Las juntas se untaron de grasa antes de la prueba.
</t>
    </r>
    <r>
      <rPr>
        <b/>
        <sz val="11"/>
        <color indexed="8"/>
        <rFont val="Calibri"/>
        <family val="2"/>
      </rPr>
      <t>Observación del vídeo de la prueba:</t>
    </r>
    <r>
      <rPr>
        <sz val="11"/>
        <color theme="1"/>
        <rFont val="Calibri"/>
        <family val="2"/>
        <scheme val="minor"/>
      </rPr>
      <t xml:space="preserve">
El motor funciona con la primera  ignición.
En un momento de la combustión se produce un aumento muy elevado de la presión (como si fuera una explosión) sin daños estructurales debido, supuestamente , a la expulsión de liner de plástico e inhibidores de cartulina. Esto se aprecia tanto en el vídeo como en la gráfica empuje vs tiempo. El vídeo no muestra el sonido real de la "explosión" que fue mucho mayor.
No se observa salida de gases por dentro del tubo de alineacción del motor con la célula de carga. 
</t>
    </r>
    <r>
      <rPr>
        <b/>
        <sz val="11"/>
        <color indexed="8"/>
        <rFont val="Calibri"/>
        <family val="2"/>
      </rPr>
      <t>Conclusiones:</t>
    </r>
    <r>
      <rPr>
        <sz val="11"/>
        <color theme="1"/>
        <rFont val="Calibri"/>
        <family val="2"/>
        <scheme val="minor"/>
      </rPr>
      <t xml:space="preserve">
</t>
    </r>
    <r>
      <rPr>
        <b/>
        <u/>
        <sz val="11"/>
        <color indexed="8"/>
        <rFont val="Calibri"/>
        <family val="2"/>
      </rPr>
      <t>No se registran valores por encima de 254,4 kg</t>
    </r>
    <r>
      <rPr>
        <sz val="11"/>
        <color theme="1"/>
        <rFont val="Calibri"/>
        <family val="2"/>
        <scheme val="minor"/>
      </rPr>
      <t xml:space="preserve">. La medida de la célula de carga se satura y no mide más de 254,4 kg. La causa es la saturación del equipo de adquisición de datos debido a una ganacia del amplificador de señal que provoca que a ese empuje la señal sea de 5 V, que es el máximo que mide el equipo de adquisiión de datos DI149 .
La célula de carga se calibra para 125 kg con los datos recogidos en ensayos de la célula (ver pestaña "calibración célula de carga"). 
A valorar en </t>
    </r>
    <r>
      <rPr>
        <u/>
        <sz val="11"/>
        <color indexed="8"/>
        <rFont val="Calibri"/>
        <family val="2"/>
      </rPr>
      <t>la próxima prueba:</t>
    </r>
    <r>
      <rPr>
        <sz val="11"/>
        <color theme="1"/>
        <rFont val="Calibri"/>
        <family val="2"/>
        <scheme val="minor"/>
      </rPr>
      <t xml:space="preserve">
1.- Mejora e incremento de la inhibición de los granos 
            - Capa resina + pintura de alta temperatura  
            - Inhibir puntas de granos
            - 4 capas de cartulina
2</t>
    </r>
    <r>
      <rPr>
        <b/>
        <sz val="11"/>
        <color indexed="56"/>
        <rFont val="Calibri"/>
        <family val="2"/>
      </rPr>
      <t xml:space="preserve">.- Eliminar el liner de plástico
</t>
    </r>
    <r>
      <rPr>
        <sz val="11"/>
        <color indexed="56"/>
        <rFont val="Calibri"/>
        <family val="2"/>
      </rPr>
      <t>3,-</t>
    </r>
    <r>
      <rPr>
        <b/>
        <sz val="11"/>
        <color indexed="56"/>
        <rFont val="Calibri"/>
        <family val="2"/>
      </rPr>
      <t xml:space="preserve"> Posición del ignitor en la parte más próxima a la tapa posterior
</t>
    </r>
  </si>
  <si>
    <t>Mach Number</t>
  </si>
  <si>
    <t>Body Skin Friction</t>
  </si>
  <si>
    <t>Nose Pressure Drag</t>
  </si>
  <si>
    <t>Base Drag</t>
  </si>
  <si>
    <t>Body Pressure Drag</t>
  </si>
  <si>
    <t>Fin Pressure Drag</t>
  </si>
  <si>
    <t>Interference Drag</t>
  </si>
  <si>
    <t>Fin Skin Friction</t>
  </si>
  <si>
    <t>Velocidad del sonido (m/s)</t>
  </si>
  <si>
    <t>Velocidad (m/s)</t>
  </si>
  <si>
    <t>Cd Total</t>
  </si>
  <si>
    <t>Tiene en cuenta el tiempo de arranque donde no hay empuje suficiente para mover el cohete</t>
  </si>
  <si>
    <t>Tiempo para apertura paraca</t>
  </si>
  <si>
    <t>densidad (Kg/cm3)</t>
  </si>
  <si>
    <r>
      <t xml:space="preserve">Objetivos:
• Probar motor de acero de 60 mm de diametro sin máxima carga de propulsante para validar los cálculos, como fase previa para hacer lanzamiento del cohete NAOS. En la anterior prueba usando la célula de carga de 200 kg no se registraron medidas a partir de 91 kg. Se ha encontrado el fallo (amplificación excesiva de la señal que el equipo de adquisición de datos no puede leer. Volt amplificados tiene que ser menor de 5 V) y se ha corregido habiendo hecho pruebas de carga midiendo hasta 200kg. Se estima que se puede medir hasta un máximo de 245 kg debido a producirá una señal amplificada superior a 5 V
El motor se carga con 7 granos estando cargado al 97% de su carga máxima.
</t>
    </r>
    <r>
      <rPr>
        <u/>
        <sz val="11"/>
        <rFont val="Calibri"/>
        <family val="2"/>
      </rPr>
      <t>No</t>
    </r>
    <r>
      <rPr>
        <sz val="11"/>
        <rFont val="Calibri"/>
        <family val="2"/>
      </rPr>
      <t xml:space="preserve"> se introduce un separador desde la tobera a la superficie del grano más cercana a la tobera para evitar el movimiento del grano en la cámara.
</t>
    </r>
    <r>
      <rPr>
        <b/>
        <sz val="11"/>
        <rFont val="Calibri"/>
        <family val="2"/>
      </rPr>
      <t>No</t>
    </r>
    <r>
      <rPr>
        <sz val="11"/>
        <rFont val="Calibri"/>
        <family val="2"/>
      </rPr>
      <t xml:space="preserve"> se recubre el agujero interior de los granos con una capa de polvora negra (hecha una pasta con alcohol y dejada secar)
El ignitor se posiciona por debajo del punto medio de todos los granos, sin llegar al fondo de la cámara.
Motor: D60 de acero inoxidable
</t>
    </r>
    <r>
      <rPr>
        <b/>
        <sz val="11"/>
        <color indexed="62"/>
        <rFont val="Calibri"/>
        <family val="2"/>
      </rPr>
      <t>Espesor cartulina (inhibidor) = 0,20 mm. 
Peso cartulina = 5000 mm2/g (0,0002 g/mm2)
Espesor liner (cartel "se vende") = 0,3 mm</t>
    </r>
    <r>
      <rPr>
        <b/>
        <sz val="11"/>
        <color indexed="60"/>
        <rFont val="Calibri"/>
        <family val="2"/>
      </rPr>
      <t xml:space="preserve">
</t>
    </r>
    <r>
      <rPr>
        <sz val="11"/>
        <rFont val="Calibri"/>
        <family val="2"/>
      </rPr>
      <t xml:space="preserve">Se utiliza </t>
    </r>
    <r>
      <rPr>
        <b/>
        <sz val="11"/>
        <rFont val="Calibri"/>
        <family val="2"/>
      </rPr>
      <t>célula de carga</t>
    </r>
    <r>
      <rPr>
        <sz val="11"/>
        <rFont val="Calibri"/>
        <family val="2"/>
      </rPr>
      <t xml:space="preserve"> de fuerza nominal = </t>
    </r>
    <r>
      <rPr>
        <b/>
        <sz val="11"/>
        <rFont val="Calibri"/>
        <family val="2"/>
      </rPr>
      <t>200 kg</t>
    </r>
    <r>
      <rPr>
        <sz val="11"/>
        <rFont val="Calibri"/>
        <family val="2"/>
      </rPr>
      <t xml:space="preserve">
Cada grano tiene tres capas de cartulina y la cámara del motor tiene un liner de plástico de 0,3 mm de espesor (cartel "se vende")</t>
    </r>
    <r>
      <rPr>
        <b/>
        <sz val="11"/>
        <color indexed="60"/>
        <rFont val="Calibri"/>
        <family val="2"/>
      </rPr>
      <t xml:space="preserve">
</t>
    </r>
    <r>
      <rPr>
        <sz val="11"/>
        <rFont val="Calibri"/>
        <family val="2"/>
      </rPr>
      <t>Calibración hecha para 125 kg con los datos recogidos en ensayos de la célula (ver pestaña "calibración célula de carga"). Una vez introducidos los datos  (0,027 V, 0 g y 2,609 V, 125.000 g. Datos registrados previamente en pruebas con varias pesas de gimnasio), con el motor sobre la célula, se hace un offset para poner a cero la medida. Esto modifica los valores iniciales pero no la pendiente de la curva de calibración. Se hizo una prueba previa en casa con este procedimiento de calibración confirmando con pesos conocidos.
Se coloca un sensor de temperatura (termopar) a la salida de los gases de la tobera.
las cuatro juntas tóricas (dos en la tobera y dos en la tapa posterior) se untan con grasa.</t>
    </r>
  </si>
  <si>
    <t>a_aux</t>
  </si>
  <si>
    <t>v_aux</t>
  </si>
  <si>
    <t>dt_aux</t>
  </si>
  <si>
    <t>t_aux2</t>
  </si>
  <si>
    <t>altura_aux</t>
  </si>
  <si>
    <t>tiempo de vuelo con paraca (min)</t>
  </si>
  <si>
    <t>velocidad caida paraca (m/s)</t>
  </si>
  <si>
    <t>dt (paraca)</t>
  </si>
  <si>
    <t>Instrucciones</t>
  </si>
  <si>
    <t>Completar las hojas prueba propulsante y LOG con los datos antes de la prueba. Hay campos de Prueba 1 y sim lan Cd(v) que leen de estas pestañas</t>
  </si>
  <si>
    <t>Después de la prueba completar la pestaña "prueba 1" y los valores vacíos de "RESULTADOS". Hay celdas de "RESULTADOS" que se leen automáticamente de "prueba 1"</t>
  </si>
  <si>
    <t>La pestaña "teórico prueba 1" es sólo informativa y no afecta al cálculo de otras hojas</t>
  </si>
  <si>
    <r>
      <t xml:space="preserve">Cómo completar hoja </t>
    </r>
    <r>
      <rPr>
        <b/>
        <sz val="11"/>
        <color rgb="FFFF0000"/>
        <rFont val="Calibri"/>
        <family val="2"/>
        <scheme val="minor"/>
      </rPr>
      <t>"prueba 1"</t>
    </r>
    <r>
      <rPr>
        <b/>
        <sz val="11"/>
        <color theme="1"/>
        <rFont val="Calibri"/>
        <family val="2"/>
        <scheme val="minor"/>
      </rPr>
      <t>?</t>
    </r>
  </si>
  <si>
    <t>Introducir los datos de las columnas A y B copiando los valores obtenidos con el software del quipo de adquisición de datos WINDAQ. Hay que adaptarlos despues de exportarlos con la función "exportar a excel" (a partir de1 segundo "1" hay que dividir por 10E6, convertir la columna A (tiempo) a número, pasar a kg la columna B (empuje)</t>
  </si>
  <si>
    <t xml:space="preserve">Los cálculos de las celdas F3 a F hay que ajustarlos manulamente para que hagan el cálculo deseado. Por ejemplo, el tiempo de combustión se ajusta entre los valores de tiempo que dan un empuje 10% del máximo para despreciar las colas inicial y final, y tener un criterio uniforme en su cálculo </t>
  </si>
  <si>
    <r>
      <t>Cálculo del apogeo, variables cinemáticas y tiempo de apertura del paraca. Hoja "</t>
    </r>
    <r>
      <rPr>
        <b/>
        <sz val="11"/>
        <color rgb="FFFF0000"/>
        <rFont val="Calibri"/>
        <family val="2"/>
        <scheme val="minor"/>
      </rPr>
      <t>sim lan Cd(v)</t>
    </r>
    <r>
      <rPr>
        <b/>
        <sz val="11"/>
        <color theme="1"/>
        <rFont val="Calibri"/>
        <family val="2"/>
        <scheme val="minor"/>
      </rPr>
      <t>"</t>
    </r>
  </si>
  <si>
    <t>Pasos a seguir:</t>
  </si>
  <si>
    <t xml:space="preserve">Copiar en las columnas A y B los valores de tiempo y empuje de la hoja "prueba 1". Esto hará aumentar o disminuir el nº de filas.  </t>
  </si>
  <si>
    <t xml:space="preserve">Arrastar celdas con fórmulas (columnas D-AB) de forma que cubra todo el tiempo de empuje. Ojo! hay que arrastrar las celdas hasta donde hay datos de Empuje (donde dt , columna D, tiene 0,0001). </t>
  </si>
  <si>
    <r>
      <t xml:space="preserve">Arrastar celdas con fórmulas en la fase de vuelo libre, sin empuje (filas en las que no hay datos de empuje, donde dt es 0,2). 
</t>
    </r>
    <r>
      <rPr>
        <b/>
        <sz val="11"/>
        <color rgb="FFFF0000"/>
        <rFont val="Calibri"/>
        <family val="2"/>
        <scheme val="minor"/>
      </rPr>
      <t>Hay que arrastrar hasta que la altura_aux (columna "AB") llega a "0"</t>
    </r>
  </si>
  <si>
    <t>Al arrastrar la columna "AA"  tener cuidado porque a partir del apogeo cambia la fórmula</t>
  </si>
  <si>
    <t>NOTA IMPORTANTE: Cuidado al arrastrar que se pueden cometer errores si hay valores fijos y los incrementa al arrastrar, por ejemplo, en la columna U puede ocurrir</t>
  </si>
  <si>
    <t>Completar las filas 26 y 27 de la hoja "prueba propulsante" (y siguientes si hubiera más granos) de forma que se calculen las celdas B28, C28 y E28</t>
  </si>
  <si>
    <t>Introducir los valores que correspondan en las celdas de color azul (peso del cohete, peso del propulsante, diámetro del cohete,…) en la hoja "sim lan Cd(v)"</t>
  </si>
  <si>
    <t>Comprobar que las fórmula insertadas en el rango del celdas [AD8-AE13] para asegurar que incluyen los valores correspondientes de las filas. Mirar la última fila que tiene datos y actualizarla en el extremo superior de las celdas que corresponda (ej.: las MAX;...)</t>
  </si>
  <si>
    <t>Revisar las columnas S y T, sobre todo U asegurando que el peso del cohete está bien calculado y se mantiene durante el vuelo el peso en vacio una vez acabada la combustión</t>
  </si>
  <si>
    <t>Revisar los gráficos por si están cortados</t>
  </si>
  <si>
    <r>
      <rPr>
        <b/>
        <sz val="11"/>
        <color rgb="FFFF0000"/>
        <rFont val="Calibri"/>
        <family val="2"/>
        <scheme val="minor"/>
      </rPr>
      <t xml:space="preserve">NOTA IMPORTANTE!! </t>
    </r>
    <r>
      <rPr>
        <sz val="11"/>
        <color theme="1"/>
        <rFont val="Calibri"/>
        <family val="2"/>
        <scheme val="minor"/>
      </rPr>
      <t>Tiempo apertura paraca, celda AD3. Hay que revisar manualmente la fórmula insertada ajustando el tiempo inicial al valor cuyo empuje es igual o superior al peso inicial del cohete porque durante ese tiempo el cohete no se ha movido y el trigger no inicia la cuenta del timer</t>
    </r>
  </si>
  <si>
    <t>Cálculo de la presión de cámara Po</t>
  </si>
  <si>
    <t>Pasos a seguir en la hoja "Prueba 1":</t>
  </si>
  <si>
    <t>Calcular la Po con la macro del fichero excel "Calculo Po_Macro"</t>
  </si>
  <si>
    <t>Copiar los valores de Po y pegarlos, como número, en la columna Y "Po ensayo (atm)" de la hoja "Prueba 1"</t>
  </si>
  <si>
    <t>Po absoluta</t>
  </si>
  <si>
    <t>Po absoluta (atm)</t>
  </si>
  <si>
    <t>Presión máxima cámara (atm)</t>
  </si>
  <si>
    <t>Datos Básicos y Cálculo del Kn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</si>
</sst>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00"/>
    <numFmt numFmtId="166" formatCode="0.00000"/>
    <numFmt numFmtId="167" formatCode="0.0000"/>
    <numFmt numFmtId="168" formatCode="_-* #,##0.0\ _€_-;\-* #,##0.0\ _€_-;_-* &quot;-&quot;??\ _€_-;_-@_-"/>
    <numFmt numFmtId="169" formatCode="_-* #,##0\ _€_-;\-* #,##0\ _€_-;_-* &quot;-&quot;??\ _€_-;_-@_-"/>
    <numFmt numFmtId="170" formatCode="0.0%"/>
  </numFmts>
  <fonts count="55" x14ac:knownFonts="1">
    <font>
      <sz val="11"/>
      <color theme="1"/>
      <name val="Calibri"/>
      <family val="2"/>
      <scheme val="minor"/>
    </font>
    <font>
      <sz val="11"/>
      <color indexed="8"/>
      <name val="Calibri"/>
      <family val="2"/>
    </font>
    <font>
      <b/>
      <sz val="11"/>
      <color indexed="8"/>
      <name val="Calibri"/>
      <family val="2"/>
    </font>
    <font>
      <sz val="11"/>
      <color indexed="8"/>
      <name val="Calibri"/>
      <family val="2"/>
    </font>
    <font>
      <b/>
      <sz val="11"/>
      <color indexed="10"/>
      <name val="Calibri"/>
      <family val="2"/>
    </font>
    <font>
      <sz val="8"/>
      <name val="Calibri"/>
      <family val="2"/>
    </font>
    <font>
      <sz val="11"/>
      <name val="Calibri"/>
      <family val="2"/>
    </font>
    <font>
      <b/>
      <sz val="11"/>
      <color indexed="48"/>
      <name val="Calibri"/>
      <family val="2"/>
    </font>
    <font>
      <b/>
      <sz val="11"/>
      <color indexed="56"/>
      <name val="Calibri"/>
      <family val="2"/>
    </font>
    <font>
      <b/>
      <sz val="11"/>
      <name val="Calibri"/>
      <family val="2"/>
    </font>
    <font>
      <b/>
      <sz val="11"/>
      <color indexed="60"/>
      <name val="Calibri"/>
      <family val="2"/>
    </font>
    <font>
      <sz val="10"/>
      <name val="Arial"/>
      <family val="2"/>
    </font>
    <font>
      <sz val="9"/>
      <color indexed="81"/>
      <name val="Tahoma"/>
      <family val="2"/>
    </font>
    <font>
      <b/>
      <sz val="12"/>
      <color indexed="81"/>
      <name val="Tahoma"/>
      <family val="2"/>
    </font>
    <font>
      <b/>
      <u/>
      <sz val="14"/>
      <color indexed="16"/>
      <name val="Arial"/>
      <family val="2"/>
    </font>
    <font>
      <b/>
      <sz val="10"/>
      <color indexed="16"/>
      <name val="Arial"/>
      <family val="2"/>
    </font>
    <font>
      <sz val="10"/>
      <color indexed="12"/>
      <name val="Arial"/>
      <family val="2"/>
    </font>
    <font>
      <b/>
      <sz val="10"/>
      <color indexed="10"/>
      <name val="Arial"/>
      <family val="2"/>
    </font>
    <font>
      <b/>
      <sz val="10"/>
      <color indexed="48"/>
      <name val="Arial"/>
      <family val="2"/>
    </font>
    <font>
      <sz val="10"/>
      <name val="symbol"/>
      <family val="1"/>
      <charset val="2"/>
    </font>
    <font>
      <sz val="10"/>
      <color indexed="48"/>
      <name val="Arial"/>
      <family val="2"/>
    </font>
    <font>
      <sz val="10"/>
      <color indexed="10"/>
      <name val="Arial"/>
      <family val="2"/>
    </font>
    <font>
      <b/>
      <sz val="12"/>
      <color indexed="10"/>
      <name val="Arial"/>
      <family val="2"/>
    </font>
    <font>
      <sz val="9"/>
      <color indexed="55"/>
      <name val="Arial"/>
      <family val="2"/>
    </font>
    <font>
      <sz val="10"/>
      <color indexed="10"/>
      <name val="Times New Roman"/>
      <family val="1"/>
    </font>
    <font>
      <b/>
      <sz val="10"/>
      <color indexed="10"/>
      <name val="Times New Roman"/>
      <family val="1"/>
    </font>
    <font>
      <b/>
      <sz val="10"/>
      <name val="Arial"/>
      <family val="2"/>
    </font>
    <font>
      <b/>
      <sz val="20"/>
      <color indexed="10"/>
      <name val="Calibri"/>
      <family val="2"/>
    </font>
    <font>
      <b/>
      <sz val="9"/>
      <color indexed="81"/>
      <name val="Tahoma"/>
      <family val="2"/>
    </font>
    <font>
      <b/>
      <sz val="11"/>
      <color indexed="62"/>
      <name val="Calibri"/>
      <family val="2"/>
    </font>
    <font>
      <u/>
      <sz val="11"/>
      <name val="Calibri"/>
      <family val="2"/>
    </font>
    <font>
      <b/>
      <u/>
      <sz val="11"/>
      <color indexed="8"/>
      <name val="Calibri"/>
      <family val="2"/>
    </font>
    <font>
      <u/>
      <sz val="11"/>
      <color indexed="8"/>
      <name val="Calibri"/>
      <family val="2"/>
    </font>
    <font>
      <sz val="11"/>
      <color indexed="56"/>
      <name val="Calibri"/>
      <family val="2"/>
    </font>
    <font>
      <sz val="11"/>
      <color theme="1"/>
      <name val="Calibri"/>
      <family val="2"/>
      <scheme val="minor"/>
    </font>
    <font>
      <b/>
      <sz val="11"/>
      <color theme="3"/>
      <name val="Calibri"/>
      <family val="2"/>
      <scheme val="minor"/>
    </font>
    <font>
      <b/>
      <sz val="11"/>
      <color theme="1"/>
      <name val="Calibri"/>
      <family val="2"/>
      <scheme val="minor"/>
    </font>
    <font>
      <b/>
      <sz val="11"/>
      <color theme="3" tint="0.39997558519241921"/>
      <name val="Calibri"/>
      <family val="2"/>
      <scheme val="minor"/>
    </font>
    <font>
      <b/>
      <sz val="11"/>
      <color theme="5" tint="-0.249977111117893"/>
      <name val="Calibri"/>
      <family val="2"/>
      <scheme val="minor"/>
    </font>
    <font>
      <b/>
      <sz val="11"/>
      <color theme="4"/>
      <name val="Calibri"/>
      <family val="2"/>
      <scheme val="minor"/>
    </font>
    <font>
      <sz val="11"/>
      <name val="Calibri"/>
      <family val="2"/>
      <scheme val="minor"/>
    </font>
    <font>
      <b/>
      <sz val="11"/>
      <name val="Calibri"/>
      <family val="2"/>
      <scheme val="minor"/>
    </font>
    <font>
      <sz val="11"/>
      <color theme="1" tint="0.249977111117893"/>
      <name val="Calibri"/>
      <family val="2"/>
    </font>
    <font>
      <sz val="11"/>
      <color theme="1" tint="0.499984740745262"/>
      <name val="Calibri"/>
      <family val="2"/>
      <scheme val="minor"/>
    </font>
    <font>
      <b/>
      <sz val="11"/>
      <color rgb="FF00B050"/>
      <name val="Calibri"/>
      <family val="2"/>
      <scheme val="minor"/>
    </font>
    <font>
      <b/>
      <sz val="11"/>
      <color rgb="FFFF0000"/>
      <name val="Calibri"/>
      <family val="2"/>
      <scheme val="minor"/>
    </font>
    <font>
      <b/>
      <sz val="11"/>
      <color theme="1" tint="0.249977111117893"/>
      <name val="Calibri"/>
      <family val="2"/>
      <scheme val="minor"/>
    </font>
    <font>
      <b/>
      <sz val="11"/>
      <color rgb="FFC00000"/>
      <name val="Calibri"/>
      <family val="2"/>
      <scheme val="minor"/>
    </font>
    <font>
      <b/>
      <sz val="11"/>
      <color theme="1" tint="0.499984740745262"/>
      <name val="Calibri"/>
      <family val="2"/>
      <scheme val="minor"/>
    </font>
    <font>
      <sz val="8"/>
      <color theme="1"/>
      <name val="Calibri"/>
      <family val="2"/>
      <scheme val="minor"/>
    </font>
    <font>
      <b/>
      <sz val="11"/>
      <color theme="0" tint="-0.499984740745262"/>
      <name val="Calibri"/>
      <family val="2"/>
      <scheme val="minor"/>
    </font>
    <font>
      <sz val="11"/>
      <color theme="0" tint="-0.499984740745262"/>
      <name val="Calibri"/>
      <family val="2"/>
      <scheme val="minor"/>
    </font>
    <font>
      <b/>
      <sz val="16"/>
      <name val="Calibri"/>
      <family val="2"/>
      <scheme val="minor"/>
    </font>
    <font>
      <b/>
      <sz val="11"/>
      <color theme="1" tint="0.34998626667073579"/>
      <name val="Calibri"/>
      <family val="2"/>
      <scheme val="minor"/>
    </font>
    <font>
      <i/>
      <u/>
      <sz val="11"/>
      <color theme="1"/>
      <name val="Calibri"/>
      <family val="2"/>
      <scheme val="minor"/>
    </font>
  </fonts>
  <fills count="19">
    <fill>
      <patternFill patternType="none"/>
    </fill>
    <fill>
      <patternFill patternType="gray125"/>
    </fill>
    <fill>
      <patternFill patternType="solid">
        <fgColor indexed="51"/>
        <bgColor indexed="64"/>
      </patternFill>
    </fill>
    <fill>
      <patternFill patternType="solid">
        <fgColor indexed="53"/>
        <bgColor indexed="64"/>
      </patternFill>
    </fill>
    <fill>
      <patternFill patternType="solid">
        <fgColor indexed="9"/>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9"/>
        <bgColor indexed="64"/>
      </patternFill>
    </fill>
    <fill>
      <patternFill patternType="solid">
        <fgColor rgb="FFFFFF00"/>
        <bgColor indexed="64"/>
      </patternFill>
    </fill>
    <fill>
      <patternFill patternType="solid">
        <fgColor rgb="FFFFE181"/>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rgb="FF92D050"/>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1" tint="0.49998474074526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55"/>
      </top>
      <bottom/>
      <diagonal/>
    </border>
    <border>
      <left/>
      <right style="thin">
        <color indexed="55"/>
      </right>
      <top style="thin">
        <color indexed="55"/>
      </top>
      <bottom/>
      <diagonal/>
    </border>
    <border>
      <left/>
      <right/>
      <top/>
      <bottom style="thin">
        <color indexed="55"/>
      </bottom>
      <diagonal/>
    </border>
    <border>
      <left/>
      <right style="thin">
        <color indexed="55"/>
      </right>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8">
    <xf numFmtId="0" fontId="0" fillId="0" borderId="0"/>
    <xf numFmtId="43" fontId="3"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11" fillId="0" borderId="0"/>
    <xf numFmtId="9" fontId="3" fillId="0" borderId="0" applyFont="0" applyFill="0" applyBorder="0" applyAlignment="0" applyProtection="0"/>
    <xf numFmtId="9" fontId="1" fillId="0" borderId="0" applyFont="0" applyFill="0" applyBorder="0" applyAlignment="0" applyProtection="0"/>
    <xf numFmtId="0" fontId="11" fillId="0" borderId="0"/>
  </cellStyleXfs>
  <cellXfs count="319">
    <xf numFmtId="0" fontId="0" fillId="0" borderId="0" xfId="0"/>
    <xf numFmtId="0" fontId="0" fillId="0" borderId="1" xfId="0" applyBorder="1"/>
    <xf numFmtId="0" fontId="2" fillId="0" borderId="2" xfId="0" applyFont="1" applyBorder="1" applyAlignment="1">
      <alignment horizontal="center"/>
    </xf>
    <xf numFmtId="0" fontId="2" fillId="0" borderId="3" xfId="0" applyFont="1" applyBorder="1" applyAlignment="1">
      <alignment horizontal="left"/>
    </xf>
    <xf numFmtId="0" fontId="2" fillId="0" borderId="0" xfId="0" applyFont="1" applyAlignment="1">
      <alignment horizontal="left"/>
    </xf>
    <xf numFmtId="0" fontId="2" fillId="0" borderId="0" xfId="0" applyFont="1"/>
    <xf numFmtId="0" fontId="2" fillId="0" borderId="0" xfId="0" applyFont="1" applyAlignment="1">
      <alignment horizontal="center"/>
    </xf>
    <xf numFmtId="2" fontId="0" fillId="0" borderId="0" xfId="0" applyNumberFormat="1"/>
    <xf numFmtId="0" fontId="2" fillId="0" borderId="4" xfId="0" applyFont="1" applyBorder="1" applyAlignment="1">
      <alignment horizontal="center"/>
    </xf>
    <xf numFmtId="0" fontId="0" fillId="0" borderId="1" xfId="0" applyFill="1" applyBorder="1"/>
    <xf numFmtId="0" fontId="37" fillId="0" borderId="1" xfId="0" applyFont="1" applyBorder="1" applyAlignment="1">
      <alignment horizontal="center"/>
    </xf>
    <xf numFmtId="164" fontId="38" fillId="0" borderId="1" xfId="0" applyNumberFormat="1" applyFont="1" applyBorder="1" applyAlignment="1">
      <alignment horizontal="center"/>
    </xf>
    <xf numFmtId="169" fontId="34" fillId="0" borderId="1" xfId="1" applyNumberFormat="1" applyFont="1" applyBorder="1" applyAlignment="1">
      <alignment horizontal="left"/>
    </xf>
    <xf numFmtId="0" fontId="36" fillId="0" borderId="1" xfId="0" applyFont="1" applyBorder="1"/>
    <xf numFmtId="169" fontId="34" fillId="0" borderId="0" xfId="1" applyNumberFormat="1" applyFont="1"/>
    <xf numFmtId="0" fontId="2" fillId="0" borderId="4" xfId="0" applyFont="1" applyBorder="1" applyAlignment="1">
      <alignment horizontal="left"/>
    </xf>
    <xf numFmtId="0" fontId="2" fillId="0" borderId="1" xfId="0" applyFont="1" applyBorder="1" applyAlignment="1">
      <alignment horizontal="left"/>
    </xf>
    <xf numFmtId="0" fontId="0" fillId="5" borderId="1" xfId="0" applyFill="1" applyBorder="1" applyAlignment="1">
      <alignment wrapText="1"/>
    </xf>
    <xf numFmtId="0" fontId="36" fillId="0" borderId="0" xfId="0" applyFont="1" applyAlignment="1">
      <alignment horizontal="center"/>
    </xf>
    <xf numFmtId="0" fontId="0" fillId="0" borderId="0" xfId="0" applyAlignment="1">
      <alignment horizontal="center"/>
    </xf>
    <xf numFmtId="0" fontId="0" fillId="0" borderId="0" xfId="0" applyFill="1"/>
    <xf numFmtId="0" fontId="0" fillId="0" borderId="0" xfId="0" applyAlignment="1">
      <alignment wrapText="1"/>
    </xf>
    <xf numFmtId="14" fontId="0" fillId="0" borderId="0" xfId="0" applyNumberFormat="1" applyAlignment="1">
      <alignment horizontal="left"/>
    </xf>
    <xf numFmtId="0" fontId="8" fillId="0" borderId="0" xfId="0" applyFont="1"/>
    <xf numFmtId="0" fontId="2" fillId="0" borderId="0" xfId="0" applyFont="1" applyAlignment="1">
      <alignment wrapText="1"/>
    </xf>
    <xf numFmtId="49" fontId="0" fillId="0" borderId="1" xfId="0" applyNumberFormat="1" applyBorder="1" applyAlignment="1">
      <alignment horizontal="center"/>
    </xf>
    <xf numFmtId="0" fontId="0" fillId="0" borderId="1" xfId="0" applyFill="1" applyBorder="1" applyAlignment="1">
      <alignment wrapText="1"/>
    </xf>
    <xf numFmtId="0" fontId="0" fillId="0" borderId="1" xfId="0" applyBorder="1" applyAlignment="1">
      <alignment wrapText="1"/>
    </xf>
    <xf numFmtId="0" fontId="6" fillId="2" borderId="1" xfId="0" applyFont="1" applyFill="1" applyBorder="1" applyAlignment="1">
      <alignment horizontal="center" wrapText="1"/>
    </xf>
    <xf numFmtId="0" fontId="0" fillId="3" borderId="1" xfId="0" applyFill="1" applyBorder="1"/>
    <xf numFmtId="49" fontId="0" fillId="0" borderId="1" xfId="0" applyNumberFormat="1" applyBorder="1" applyAlignment="1">
      <alignment horizontal="center" wrapText="1"/>
    </xf>
    <xf numFmtId="0" fontId="2" fillId="5" borderId="1" xfId="0" applyFont="1" applyFill="1" applyBorder="1" applyAlignment="1">
      <alignment horizontal="center"/>
    </xf>
    <xf numFmtId="0" fontId="0" fillId="5" borderId="1" xfId="0" applyFill="1" applyBorder="1" applyAlignment="1">
      <alignment horizontal="center"/>
    </xf>
    <xf numFmtId="1" fontId="6" fillId="5" borderId="1" xfId="0" applyNumberFormat="1" applyFont="1" applyFill="1" applyBorder="1" applyAlignment="1">
      <alignment horizontal="center"/>
    </xf>
    <xf numFmtId="14" fontId="6" fillId="5" borderId="1" xfId="0" applyNumberFormat="1" applyFont="1" applyFill="1" applyBorder="1" applyAlignment="1">
      <alignment horizontal="center"/>
    </xf>
    <xf numFmtId="164" fontId="7" fillId="5" borderId="1" xfId="0" applyNumberFormat="1" applyFont="1" applyFill="1" applyBorder="1" applyAlignment="1">
      <alignment horizontal="center"/>
    </xf>
    <xf numFmtId="2" fontId="0" fillId="5" borderId="1" xfId="0" applyNumberFormat="1" applyFill="1" applyBorder="1" applyAlignment="1">
      <alignment horizontal="center"/>
    </xf>
    <xf numFmtId="2" fontId="4" fillId="5" borderId="1" xfId="0" applyNumberFormat="1" applyFont="1" applyFill="1" applyBorder="1" applyAlignment="1">
      <alignment horizontal="center"/>
    </xf>
    <xf numFmtId="0" fontId="0" fillId="5" borderId="5" xfId="0" applyFill="1" applyBorder="1" applyAlignment="1">
      <alignment vertical="center" wrapText="1"/>
    </xf>
    <xf numFmtId="164" fontId="39" fillId="5" borderId="1" xfId="0" applyNumberFormat="1" applyFont="1" applyFill="1" applyBorder="1" applyAlignment="1">
      <alignment horizontal="center"/>
    </xf>
    <xf numFmtId="0" fontId="40" fillId="0" borderId="0" xfId="0" applyFont="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2" fontId="37" fillId="0" borderId="1" xfId="0" applyNumberFormat="1" applyFont="1" applyBorder="1" applyAlignment="1">
      <alignment horizontal="center"/>
    </xf>
    <xf numFmtId="170" fontId="41" fillId="6" borderId="1" xfId="5" applyNumberFormat="1" applyFont="1" applyFill="1" applyBorder="1" applyAlignment="1">
      <alignment horizontal="center"/>
    </xf>
    <xf numFmtId="0" fontId="40" fillId="0" borderId="1" xfId="0" applyFont="1" applyBorder="1" applyAlignment="1">
      <alignment wrapText="1"/>
    </xf>
    <xf numFmtId="0" fontId="40" fillId="0" borderId="1" xfId="0" applyFont="1" applyBorder="1"/>
    <xf numFmtId="0" fontId="6" fillId="0" borderId="1" xfId="0" applyFont="1" applyBorder="1" applyAlignment="1">
      <alignment vertical="top" wrapText="1"/>
    </xf>
    <xf numFmtId="0" fontId="2" fillId="0" borderId="3" xfId="0" applyFont="1" applyBorder="1" applyAlignment="1">
      <alignment wrapText="1"/>
    </xf>
    <xf numFmtId="0" fontId="36" fillId="0" borderId="3" xfId="0" applyFont="1" applyBorder="1" applyAlignment="1">
      <alignment wrapText="1"/>
    </xf>
    <xf numFmtId="0" fontId="0" fillId="0" borderId="3" xfId="0" applyFill="1" applyBorder="1" applyAlignment="1">
      <alignment wrapText="1"/>
    </xf>
    <xf numFmtId="0" fontId="2" fillId="0" borderId="6" xfId="0" applyFont="1" applyBorder="1" applyAlignment="1">
      <alignment wrapText="1"/>
    </xf>
    <xf numFmtId="0" fontId="41" fillId="0" borderId="1" xfId="0" applyFont="1" applyBorder="1" applyAlignment="1">
      <alignment horizontal="center"/>
    </xf>
    <xf numFmtId="1" fontId="40" fillId="0" borderId="1" xfId="0" applyNumberFormat="1" applyFont="1" applyBorder="1" applyAlignment="1">
      <alignment horizontal="center" wrapText="1"/>
    </xf>
    <xf numFmtId="0" fontId="2" fillId="0" borderId="7" xfId="0" applyFont="1" applyBorder="1" applyAlignment="1">
      <alignment wrapText="1"/>
    </xf>
    <xf numFmtId="0" fontId="42" fillId="0" borderId="8" xfId="0" applyFont="1" applyBorder="1" applyAlignment="1">
      <alignment wrapText="1"/>
    </xf>
    <xf numFmtId="0" fontId="2" fillId="0" borderId="9" xfId="0" applyFont="1" applyBorder="1" applyAlignment="1">
      <alignment wrapText="1"/>
    </xf>
    <xf numFmtId="0" fontId="2" fillId="3" borderId="10" xfId="0" applyFont="1" applyFill="1" applyBorder="1" applyAlignment="1">
      <alignment wrapText="1"/>
    </xf>
    <xf numFmtId="0" fontId="2" fillId="0" borderId="3" xfId="0" applyFont="1" applyBorder="1"/>
    <xf numFmtId="0" fontId="2" fillId="2" borderId="3" xfId="0" applyFont="1" applyFill="1" applyBorder="1" applyAlignment="1">
      <alignment horizontal="center" wrapText="1"/>
    </xf>
    <xf numFmtId="0" fontId="2" fillId="0" borderId="3" xfId="0" applyFont="1" applyBorder="1" applyAlignment="1">
      <alignment horizontal="center" wrapText="1"/>
    </xf>
    <xf numFmtId="0" fontId="2" fillId="2" borderId="3" xfId="0" applyFont="1" applyFill="1" applyBorder="1" applyAlignment="1">
      <alignment horizontal="left" wrapText="1"/>
    </xf>
    <xf numFmtId="0" fontId="2" fillId="0" borderId="3" xfId="0" applyFont="1" applyBorder="1" applyAlignment="1">
      <alignment horizontal="left" wrapText="1"/>
    </xf>
    <xf numFmtId="0" fontId="2" fillId="0" borderId="7" xfId="0" applyFont="1" applyBorder="1"/>
    <xf numFmtId="14" fontId="1" fillId="0" borderId="8" xfId="0" applyNumberFormat="1" applyFont="1" applyFill="1" applyBorder="1" applyAlignment="1">
      <alignment horizontal="center"/>
    </xf>
    <xf numFmtId="0" fontId="2" fillId="0" borderId="9" xfId="0" applyFont="1" applyBorder="1"/>
    <xf numFmtId="0" fontId="40" fillId="0" borderId="11" xfId="0" applyFont="1" applyBorder="1" applyAlignment="1">
      <alignment vertical="top"/>
    </xf>
    <xf numFmtId="0" fontId="36" fillId="7" borderId="1" xfId="0" applyFont="1" applyFill="1" applyBorder="1" applyAlignment="1">
      <alignment horizontal="center"/>
    </xf>
    <xf numFmtId="164" fontId="6" fillId="2" borderId="1" xfId="0" applyNumberFormat="1" applyFont="1" applyFill="1" applyBorder="1" applyAlignment="1">
      <alignment horizontal="center" wrapText="1"/>
    </xf>
    <xf numFmtId="0" fontId="2" fillId="0" borderId="0" xfId="0" applyFont="1" applyFill="1" applyBorder="1" applyAlignment="1">
      <alignment horizontal="center"/>
    </xf>
    <xf numFmtId="0" fontId="0" fillId="0" borderId="0" xfId="0" applyFill="1" applyBorder="1" applyAlignment="1">
      <alignment horizontal="center"/>
    </xf>
    <xf numFmtId="1" fontId="6" fillId="0" borderId="0" xfId="0" applyNumberFormat="1" applyFont="1" applyFill="1" applyBorder="1" applyAlignment="1">
      <alignment horizontal="center"/>
    </xf>
    <xf numFmtId="14" fontId="6" fillId="0" borderId="0" xfId="0" applyNumberFormat="1" applyFont="1" applyFill="1" applyBorder="1" applyAlignment="1">
      <alignment horizontal="center"/>
    </xf>
    <xf numFmtId="164" fontId="39" fillId="0" borderId="0" xfId="0" applyNumberFormat="1" applyFont="1" applyFill="1" applyBorder="1" applyAlignment="1">
      <alignment horizontal="center"/>
    </xf>
    <xf numFmtId="164" fontId="7" fillId="0" borderId="0" xfId="0" applyNumberFormat="1" applyFont="1" applyFill="1" applyBorder="1" applyAlignment="1">
      <alignment horizontal="center"/>
    </xf>
    <xf numFmtId="2" fontId="0" fillId="0" borderId="0" xfId="0" applyNumberFormat="1" applyFill="1" applyBorder="1" applyAlignment="1">
      <alignment horizontal="center"/>
    </xf>
    <xf numFmtId="2" fontId="4" fillId="0" borderId="0" xfId="0" applyNumberFormat="1" applyFont="1" applyFill="1" applyBorder="1" applyAlignment="1">
      <alignment horizontal="center"/>
    </xf>
    <xf numFmtId="0" fontId="0" fillId="0" borderId="0" xfId="0" applyFill="1" applyBorder="1" applyAlignment="1">
      <alignment vertical="center" wrapText="1"/>
    </xf>
    <xf numFmtId="0" fontId="0" fillId="0" borderId="0" xfId="0" applyFill="1" applyBorder="1" applyAlignment="1">
      <alignment wrapText="1"/>
    </xf>
    <xf numFmtId="0" fontId="0" fillId="0" borderId="0" xfId="0" applyFill="1" applyAlignment="1">
      <alignment horizontal="center"/>
    </xf>
    <xf numFmtId="0" fontId="36" fillId="0" borderId="0" xfId="0" applyFont="1" applyFill="1" applyAlignment="1">
      <alignment horizontal="center"/>
    </xf>
    <xf numFmtId="0" fontId="2" fillId="0" borderId="3" xfId="0" applyFont="1" applyBorder="1" applyAlignment="1">
      <alignment horizontal="center"/>
    </xf>
    <xf numFmtId="0" fontId="1" fillId="0" borderId="3" xfId="0" applyFont="1" applyBorder="1" applyAlignment="1">
      <alignment horizontal="center"/>
    </xf>
    <xf numFmtId="0" fontId="2" fillId="8" borderId="3" xfId="0" applyFont="1" applyFill="1" applyBorder="1" applyAlignment="1">
      <alignment horizontal="left"/>
    </xf>
    <xf numFmtId="169" fontId="0" fillId="0" borderId="0" xfId="0" applyNumberFormat="1"/>
    <xf numFmtId="43" fontId="34" fillId="0" borderId="0" xfId="1" applyFont="1" applyFill="1" applyBorder="1" applyAlignment="1">
      <alignment horizontal="center" wrapText="1"/>
    </xf>
    <xf numFmtId="43" fontId="0" fillId="0" borderId="0" xfId="0" applyNumberFormat="1" applyAlignment="1">
      <alignment horizontal="center"/>
    </xf>
    <xf numFmtId="0" fontId="9" fillId="9" borderId="10" xfId="0" applyFont="1" applyFill="1" applyBorder="1" applyAlignment="1">
      <alignment wrapText="1"/>
    </xf>
    <xf numFmtId="164" fontId="35" fillId="0" borderId="1" xfId="0" applyNumberFormat="1" applyFont="1" applyFill="1" applyBorder="1" applyAlignment="1">
      <alignment horizontal="center" wrapText="1"/>
    </xf>
    <xf numFmtId="2" fontId="0" fillId="2" borderId="1" xfId="0" applyNumberFormat="1" applyFill="1" applyBorder="1" applyAlignment="1">
      <alignment horizontal="center" wrapText="1"/>
    </xf>
    <xf numFmtId="0" fontId="37" fillId="0" borderId="1" xfId="0" applyNumberFormat="1" applyFont="1" applyBorder="1" applyAlignment="1">
      <alignment horizontal="center"/>
    </xf>
    <xf numFmtId="2" fontId="36" fillId="0" borderId="0" xfId="0" applyNumberFormat="1" applyFont="1"/>
    <xf numFmtId="169" fontId="6" fillId="2" borderId="1" xfId="1" applyNumberFormat="1" applyFont="1" applyFill="1" applyBorder="1" applyAlignment="1">
      <alignment horizontal="center" wrapText="1"/>
    </xf>
    <xf numFmtId="169" fontId="6" fillId="0" borderId="1" xfId="1" applyNumberFormat="1" applyFont="1" applyFill="1" applyBorder="1" applyAlignment="1">
      <alignment horizontal="center" wrapText="1"/>
    </xf>
    <xf numFmtId="168" fontId="0" fillId="0" borderId="0" xfId="0" applyNumberFormat="1"/>
    <xf numFmtId="0" fontId="15" fillId="0" borderId="0" xfId="0" applyFont="1" applyAlignment="1">
      <alignment horizontal="right"/>
    </xf>
    <xf numFmtId="0" fontId="0" fillId="0" borderId="0" xfId="0" applyAlignment="1">
      <alignment horizontal="right"/>
    </xf>
    <xf numFmtId="0" fontId="16" fillId="0" borderId="12" xfId="0" applyFont="1" applyBorder="1" applyProtection="1">
      <protection locked="0"/>
    </xf>
    <xf numFmtId="164" fontId="16" fillId="0" borderId="12" xfId="0" applyNumberFormat="1" applyFont="1" applyBorder="1" applyProtection="1">
      <protection locked="0"/>
    </xf>
    <xf numFmtId="1" fontId="0" fillId="0" borderId="0" xfId="0" applyNumberFormat="1"/>
    <xf numFmtId="0" fontId="18" fillId="0" borderId="12" xfId="0" applyFont="1" applyBorder="1" applyProtection="1">
      <protection locked="0"/>
    </xf>
    <xf numFmtId="2" fontId="16" fillId="0" borderId="12" xfId="0" applyNumberFormat="1" applyFont="1" applyBorder="1" applyProtection="1">
      <protection locked="0"/>
    </xf>
    <xf numFmtId="0" fontId="11" fillId="0" borderId="0" xfId="0" applyFont="1"/>
    <xf numFmtId="1" fontId="11" fillId="0" borderId="0" xfId="0" applyNumberFormat="1" applyFont="1"/>
    <xf numFmtId="165" fontId="0" fillId="0" borderId="0" xfId="0" applyNumberFormat="1"/>
    <xf numFmtId="0" fontId="19" fillId="0" borderId="0" xfId="0" applyFont="1" applyAlignment="1">
      <alignment horizontal="right"/>
    </xf>
    <xf numFmtId="0" fontId="15" fillId="0" borderId="0" xfId="0" applyFont="1"/>
    <xf numFmtId="1" fontId="16" fillId="0" borderId="12" xfId="0" applyNumberFormat="1" applyFont="1" applyBorder="1" applyProtection="1">
      <protection locked="0"/>
    </xf>
    <xf numFmtId="0" fontId="0" fillId="0" borderId="0" xfId="0" applyAlignment="1">
      <alignment horizontal="left"/>
    </xf>
    <xf numFmtId="164" fontId="0" fillId="0" borderId="0" xfId="0" applyNumberFormat="1"/>
    <xf numFmtId="0" fontId="16" fillId="0" borderId="13" xfId="0" applyFont="1" applyBorder="1" applyProtection="1">
      <protection locked="0"/>
    </xf>
    <xf numFmtId="0" fontId="11" fillId="0" borderId="0" xfId="0" applyFont="1" applyBorder="1"/>
    <xf numFmtId="0" fontId="21" fillId="4" borderId="14" xfId="0" applyFont="1" applyFill="1" applyBorder="1" applyAlignment="1">
      <alignment horizontal="right"/>
    </xf>
    <xf numFmtId="2" fontId="22" fillId="4" borderId="15" xfId="0" applyNumberFormat="1" applyFont="1" applyFill="1" applyBorder="1"/>
    <xf numFmtId="0" fontId="21" fillId="4" borderId="16" xfId="0" applyFont="1" applyFill="1" applyBorder="1"/>
    <xf numFmtId="0" fontId="21" fillId="0" borderId="5" xfId="0" applyFont="1" applyBorder="1" applyAlignment="1">
      <alignment horizontal="right"/>
    </xf>
    <xf numFmtId="164" fontId="22" fillId="4" borderId="17" xfId="0" applyNumberFormat="1" applyFont="1" applyFill="1" applyBorder="1" applyAlignment="1">
      <alignment horizontal="center"/>
    </xf>
    <xf numFmtId="0" fontId="21" fillId="0" borderId="8" xfId="0" applyFont="1" applyBorder="1"/>
    <xf numFmtId="0" fontId="21" fillId="4" borderId="18" xfId="0" applyFont="1" applyFill="1" applyBorder="1" applyAlignment="1">
      <alignment horizontal="right"/>
    </xf>
    <xf numFmtId="165" fontId="21" fillId="4" borderId="0" xfId="0" applyNumberFormat="1" applyFont="1" applyFill="1" applyBorder="1"/>
    <xf numFmtId="0" fontId="21" fillId="4" borderId="19" xfId="0" applyFont="1" applyFill="1" applyBorder="1"/>
    <xf numFmtId="0" fontId="21" fillId="4" borderId="20" xfId="0" applyFont="1" applyFill="1" applyBorder="1" applyAlignment="1">
      <alignment horizontal="right"/>
    </xf>
    <xf numFmtId="165" fontId="21" fillId="4" borderId="21" xfId="0" applyNumberFormat="1" applyFont="1" applyFill="1" applyBorder="1"/>
    <xf numFmtId="0" fontId="21" fillId="4" borderId="22" xfId="0" applyFont="1" applyFill="1" applyBorder="1"/>
    <xf numFmtId="0" fontId="14" fillId="0" borderId="0" xfId="0" applyFont="1"/>
    <xf numFmtId="2" fontId="16" fillId="0" borderId="13" xfId="0" applyNumberFormat="1" applyFont="1" applyBorder="1" applyProtection="1">
      <protection locked="0"/>
    </xf>
    <xf numFmtId="0" fontId="17" fillId="0" borderId="0" xfId="0" applyFont="1"/>
    <xf numFmtId="165" fontId="0" fillId="0" borderId="0" xfId="0" applyNumberFormat="1" applyProtection="1">
      <protection locked="0"/>
    </xf>
    <xf numFmtId="2" fontId="23" fillId="0" borderId="0" xfId="0" applyNumberFormat="1" applyFont="1" applyAlignment="1" applyProtection="1">
      <alignment horizontal="left"/>
    </xf>
    <xf numFmtId="0" fontId="21" fillId="0" borderId="0" xfId="0" applyFont="1" applyAlignment="1">
      <alignment horizontal="right"/>
    </xf>
    <xf numFmtId="1" fontId="17" fillId="0" borderId="0" xfId="0" applyNumberFormat="1" applyFont="1"/>
    <xf numFmtId="0" fontId="21" fillId="0" borderId="0" xfId="0" applyFont="1" applyAlignment="1">
      <alignment horizontal="left"/>
    </xf>
    <xf numFmtId="0" fontId="24" fillId="0" borderId="0" xfId="0" applyFont="1" applyAlignment="1">
      <alignment horizontal="right"/>
    </xf>
    <xf numFmtId="0" fontId="21" fillId="0" borderId="0" xfId="0" applyFont="1"/>
    <xf numFmtId="164" fontId="17" fillId="0" borderId="0" xfId="0" applyNumberFormat="1" applyFont="1"/>
    <xf numFmtId="0" fontId="25" fillId="0" borderId="0" xfId="0" applyFont="1" applyAlignment="1">
      <alignment horizontal="center"/>
    </xf>
    <xf numFmtId="1" fontId="21" fillId="4" borderId="15" xfId="0" applyNumberFormat="1" applyFont="1" applyFill="1" applyBorder="1"/>
    <xf numFmtId="1" fontId="21" fillId="4" borderId="0" xfId="0" applyNumberFormat="1" applyFont="1" applyFill="1" applyBorder="1"/>
    <xf numFmtId="0" fontId="0" fillId="0" borderId="23" xfId="0" applyBorder="1" applyAlignment="1">
      <alignment horizontal="right"/>
    </xf>
    <xf numFmtId="165" fontId="26" fillId="0" borderId="23" xfId="0" applyNumberFormat="1" applyFont="1" applyBorder="1"/>
    <xf numFmtId="0" fontId="0" fillId="0" borderId="24" xfId="0" applyBorder="1"/>
    <xf numFmtId="0" fontId="0" fillId="0" borderId="25" xfId="0" applyBorder="1" applyAlignment="1">
      <alignment horizontal="right"/>
    </xf>
    <xf numFmtId="165" fontId="26" fillId="0" borderId="25" xfId="0" applyNumberFormat="1" applyFont="1" applyBorder="1"/>
    <xf numFmtId="0" fontId="0" fillId="0" borderId="26" xfId="0" applyBorder="1"/>
    <xf numFmtId="164" fontId="26" fillId="0" borderId="23" xfId="0" applyNumberFormat="1" applyFont="1" applyBorder="1"/>
    <xf numFmtId="164" fontId="26" fillId="0" borderId="25" xfId="0" applyNumberFormat="1" applyFont="1" applyBorder="1"/>
    <xf numFmtId="0" fontId="0" fillId="0" borderId="25" xfId="0" applyBorder="1"/>
    <xf numFmtId="0" fontId="0" fillId="0" borderId="27" xfId="0" applyBorder="1" applyAlignment="1">
      <alignment horizontal="right"/>
    </xf>
    <xf numFmtId="165" fontId="26" fillId="0" borderId="27" xfId="0" applyNumberFormat="1" applyFont="1" applyBorder="1"/>
    <xf numFmtId="0" fontId="0" fillId="0" borderId="28" xfId="0" applyBorder="1"/>
    <xf numFmtId="164" fontId="26" fillId="0" borderId="27" xfId="0" applyNumberFormat="1" applyFont="1" applyBorder="1"/>
    <xf numFmtId="164" fontId="22" fillId="0" borderId="27" xfId="0" applyNumberFormat="1" applyFont="1" applyBorder="1" applyAlignment="1">
      <alignment horizontal="right"/>
    </xf>
    <xf numFmtId="1" fontId="22" fillId="0" borderId="28" xfId="0" applyNumberFormat="1" applyFont="1" applyBorder="1" applyAlignment="1">
      <alignment horizontal="left"/>
    </xf>
    <xf numFmtId="165" fontId="36" fillId="0" borderId="0" xfId="0" applyNumberFormat="1" applyFont="1" applyAlignment="1">
      <alignment horizontal="center"/>
    </xf>
    <xf numFmtId="43" fontId="34" fillId="0" borderId="0" xfId="3" applyFont="1"/>
    <xf numFmtId="168" fontId="34" fillId="0" borderId="0" xfId="3" applyNumberFormat="1" applyFont="1"/>
    <xf numFmtId="0" fontId="36" fillId="0" borderId="0" xfId="0" applyFont="1" applyAlignment="1">
      <alignment horizontal="right"/>
    </xf>
    <xf numFmtId="0" fontId="37" fillId="0" borderId="0" xfId="0" applyFont="1"/>
    <xf numFmtId="0" fontId="36" fillId="0" borderId="0" xfId="0" applyFont="1"/>
    <xf numFmtId="0" fontId="43" fillId="0" borderId="0" xfId="0" applyFont="1"/>
    <xf numFmtId="0" fontId="0" fillId="0" borderId="0" xfId="0" applyBorder="1"/>
    <xf numFmtId="0" fontId="27" fillId="0" borderId="29" xfId="0" applyFont="1" applyBorder="1" applyAlignment="1">
      <alignment horizontal="left"/>
    </xf>
    <xf numFmtId="0" fontId="0" fillId="0" borderId="30" xfId="0" applyBorder="1"/>
    <xf numFmtId="0" fontId="36" fillId="0" borderId="0" xfId="0" applyFont="1" applyBorder="1" applyAlignment="1">
      <alignment horizontal="right"/>
    </xf>
    <xf numFmtId="0" fontId="41" fillId="0" borderId="0" xfId="0" applyFont="1" applyBorder="1"/>
    <xf numFmtId="0" fontId="2" fillId="0" borderId="31" xfId="0" applyFont="1" applyBorder="1"/>
    <xf numFmtId="0" fontId="43" fillId="0" borderId="0" xfId="0" applyFont="1" applyBorder="1"/>
    <xf numFmtId="0" fontId="2" fillId="0" borderId="32" xfId="0" applyFont="1" applyBorder="1" applyAlignment="1">
      <alignment horizontal="center"/>
    </xf>
    <xf numFmtId="0" fontId="2" fillId="0" borderId="33" xfId="0" applyFont="1" applyBorder="1" applyAlignment="1">
      <alignment horizontal="center"/>
    </xf>
    <xf numFmtId="0" fontId="36" fillId="0" borderId="0" xfId="0" applyFont="1" applyBorder="1" applyAlignment="1">
      <alignment horizontal="center"/>
    </xf>
    <xf numFmtId="0" fontId="36" fillId="0" borderId="0" xfId="0" applyFont="1" applyFill="1" applyBorder="1" applyAlignment="1">
      <alignment horizontal="center"/>
    </xf>
    <xf numFmtId="0" fontId="0" fillId="0" borderId="0" xfId="0" applyFont="1" applyFill="1" applyBorder="1" applyAlignment="1">
      <alignment horizontal="center"/>
    </xf>
    <xf numFmtId="0" fontId="0" fillId="0" borderId="0" xfId="0" applyFont="1" applyBorder="1"/>
    <xf numFmtId="2" fontId="0" fillId="0" borderId="0" xfId="0" applyNumberFormat="1" applyBorder="1"/>
    <xf numFmtId="165" fontId="0" fillId="0" borderId="0" xfId="0" applyNumberFormat="1" applyBorder="1"/>
    <xf numFmtId="166" fontId="0" fillId="0" borderId="0" xfId="0" applyNumberFormat="1"/>
    <xf numFmtId="167" fontId="0" fillId="0" borderId="0" xfId="0" applyNumberFormat="1" applyBorder="1"/>
    <xf numFmtId="2" fontId="43" fillId="0" borderId="0" xfId="0" applyNumberFormat="1" applyFont="1" applyBorder="1"/>
    <xf numFmtId="164" fontId="0" fillId="0" borderId="0" xfId="0" applyNumberFormat="1" applyBorder="1"/>
    <xf numFmtId="2" fontId="40" fillId="0" borderId="0" xfId="0" applyNumberFormat="1" applyFont="1"/>
    <xf numFmtId="165" fontId="40" fillId="0" borderId="0" xfId="0" applyNumberFormat="1" applyFont="1" applyBorder="1"/>
    <xf numFmtId="164" fontId="40" fillId="0" borderId="0" xfId="0" applyNumberFormat="1" applyFont="1" applyBorder="1"/>
    <xf numFmtId="0" fontId="36" fillId="0" borderId="1" xfId="0" applyFont="1" applyBorder="1" applyAlignment="1">
      <alignment horizontal="center"/>
    </xf>
    <xf numFmtId="0" fontId="36" fillId="0" borderId="1" xfId="0" applyFont="1" applyFill="1" applyBorder="1" applyAlignment="1">
      <alignment horizontal="right"/>
    </xf>
    <xf numFmtId="1" fontId="36" fillId="0" borderId="1" xfId="0" applyNumberFormat="1" applyFont="1" applyBorder="1" applyAlignment="1">
      <alignment horizontal="center"/>
    </xf>
    <xf numFmtId="2" fontId="0" fillId="0" borderId="1" xfId="0" applyNumberFormat="1" applyFont="1" applyBorder="1" applyAlignment="1">
      <alignment horizontal="center"/>
    </xf>
    <xf numFmtId="0" fontId="36" fillId="0" borderId="1" xfId="0" applyFont="1" applyBorder="1" applyAlignment="1">
      <alignment horizontal="right"/>
    </xf>
    <xf numFmtId="1" fontId="44" fillId="0" borderId="1" xfId="0" applyNumberFormat="1" applyFont="1" applyBorder="1" applyAlignment="1">
      <alignment horizontal="center"/>
    </xf>
    <xf numFmtId="164" fontId="45" fillId="10" borderId="1" xfId="0" applyNumberFormat="1" applyFont="1" applyFill="1" applyBorder="1" applyAlignment="1">
      <alignment horizontal="center"/>
    </xf>
    <xf numFmtId="164" fontId="45" fillId="0" borderId="1" xfId="0" applyNumberFormat="1" applyFont="1" applyBorder="1" applyAlignment="1">
      <alignment horizontal="center"/>
    </xf>
    <xf numFmtId="0" fontId="0" fillId="0" borderId="0" xfId="0" applyFont="1" applyFill="1" applyBorder="1" applyAlignment="1">
      <alignment horizontal="left"/>
    </xf>
    <xf numFmtId="0" fontId="46" fillId="0" borderId="0" xfId="0" applyFont="1" applyBorder="1" applyAlignment="1">
      <alignment horizontal="right"/>
    </xf>
    <xf numFmtId="2" fontId="46" fillId="0" borderId="0" xfId="0" applyNumberFormat="1" applyFont="1" applyBorder="1"/>
    <xf numFmtId="167" fontId="0" fillId="0" borderId="0" xfId="0" applyNumberFormat="1" applyBorder="1" applyAlignment="1">
      <alignment horizontal="right"/>
    </xf>
    <xf numFmtId="164" fontId="2" fillId="0" borderId="0" xfId="0" applyNumberFormat="1" applyFont="1" applyAlignment="1">
      <alignment horizontal="center"/>
    </xf>
    <xf numFmtId="0" fontId="36" fillId="0" borderId="0" xfId="0" applyFont="1" applyBorder="1"/>
    <xf numFmtId="1" fontId="47" fillId="0" borderId="0" xfId="0" applyNumberFormat="1" applyFont="1" applyBorder="1"/>
    <xf numFmtId="0" fontId="2" fillId="0" borderId="0" xfId="0" applyFont="1" applyAlignment="1">
      <alignment horizontal="right"/>
    </xf>
    <xf numFmtId="0" fontId="10" fillId="0" borderId="0" xfId="0" applyFont="1" applyBorder="1" applyAlignment="1">
      <alignment horizontal="right"/>
    </xf>
    <xf numFmtId="165" fontId="34" fillId="0" borderId="0" xfId="2" applyNumberFormat="1" applyFont="1"/>
    <xf numFmtId="2" fontId="0" fillId="0" borderId="0" xfId="0" applyNumberFormat="1" applyBorder="1" applyAlignment="1">
      <alignment horizontal="right"/>
    </xf>
    <xf numFmtId="0" fontId="48" fillId="0" borderId="0" xfId="0" applyFont="1" applyAlignment="1">
      <alignment horizontal="center"/>
    </xf>
    <xf numFmtId="0" fontId="48" fillId="0" borderId="0" xfId="0" quotePrefix="1" applyFont="1" applyAlignment="1">
      <alignment horizontal="center"/>
    </xf>
    <xf numFmtId="164" fontId="43" fillId="0" borderId="0" xfId="0" applyNumberFormat="1" applyFont="1"/>
    <xf numFmtId="0" fontId="36" fillId="10" borderId="0" xfId="0" applyFont="1" applyFill="1" applyAlignment="1">
      <alignment horizontal="center"/>
    </xf>
    <xf numFmtId="0" fontId="36" fillId="11" borderId="0" xfId="0" applyFont="1" applyFill="1" applyAlignment="1">
      <alignment horizontal="center"/>
    </xf>
    <xf numFmtId="0" fontId="36" fillId="8" borderId="0" xfId="0" applyFont="1" applyFill="1" applyAlignment="1">
      <alignment horizontal="center"/>
    </xf>
    <xf numFmtId="164" fontId="0" fillId="10" borderId="0" xfId="0" applyNumberFormat="1" applyFill="1" applyAlignment="1">
      <alignment horizontal="center"/>
    </xf>
    <xf numFmtId="2" fontId="36" fillId="11" borderId="0" xfId="0" applyNumberFormat="1" applyFont="1" applyFill="1" applyAlignment="1">
      <alignment horizontal="center"/>
    </xf>
    <xf numFmtId="2" fontId="0" fillId="8" borderId="0" xfId="0" applyNumberFormat="1" applyFill="1" applyAlignment="1">
      <alignment horizontal="center"/>
    </xf>
    <xf numFmtId="43" fontId="36" fillId="0" borderId="0" xfId="1" applyFont="1"/>
    <xf numFmtId="2" fontId="0" fillId="7" borderId="1" xfId="0" applyNumberFormat="1" applyFill="1" applyBorder="1"/>
    <xf numFmtId="0" fontId="0" fillId="0" borderId="0" xfId="0"/>
    <xf numFmtId="43" fontId="37" fillId="0" borderId="1" xfId="1" applyNumberFormat="1" applyFont="1" applyBorder="1" applyAlignment="1"/>
    <xf numFmtId="165" fontId="37" fillId="0" borderId="0" xfId="0" applyNumberFormat="1" applyFont="1"/>
    <xf numFmtId="2" fontId="16" fillId="10" borderId="13" xfId="0" applyNumberFormat="1" applyFont="1" applyFill="1" applyBorder="1" applyProtection="1">
      <protection locked="0"/>
    </xf>
    <xf numFmtId="0" fontId="35" fillId="0" borderId="32" xfId="0" applyFont="1" applyBorder="1" applyAlignment="1">
      <alignment horizontal="right"/>
    </xf>
    <xf numFmtId="0" fontId="35" fillId="0" borderId="34" xfId="0" applyFont="1" applyBorder="1" applyAlignment="1">
      <alignment horizontal="right"/>
    </xf>
    <xf numFmtId="0" fontId="41" fillId="0" borderId="34" xfId="0" applyFont="1" applyBorder="1" applyAlignment="1">
      <alignment horizontal="right"/>
    </xf>
    <xf numFmtId="0" fontId="41" fillId="0" borderId="35" xfId="0" applyFont="1" applyBorder="1" applyAlignment="1">
      <alignment horizontal="right"/>
    </xf>
    <xf numFmtId="0" fontId="21" fillId="0" borderId="0" xfId="0" applyFont="1" applyBorder="1" applyAlignment="1">
      <alignment horizontal="right"/>
    </xf>
    <xf numFmtId="0" fontId="16" fillId="0" borderId="0" xfId="0" applyFont="1" applyBorder="1" applyAlignment="1">
      <alignment horizontal="right"/>
    </xf>
    <xf numFmtId="165" fontId="21" fillId="0" borderId="0" xfId="0" applyNumberFormat="1" applyFont="1" applyBorder="1"/>
    <xf numFmtId="43" fontId="6" fillId="0" borderId="0" xfId="3" applyFont="1" applyFill="1" applyBorder="1" applyAlignment="1">
      <alignment horizontal="center"/>
    </xf>
    <xf numFmtId="43" fontId="6" fillId="5" borderId="0" xfId="3" applyFont="1" applyFill="1" applyBorder="1" applyAlignment="1">
      <alignment horizontal="center"/>
    </xf>
    <xf numFmtId="169" fontId="34" fillId="0" borderId="0" xfId="3" applyNumberFormat="1" applyFont="1"/>
    <xf numFmtId="43" fontId="36" fillId="0" borderId="0" xfId="0" applyNumberFormat="1" applyFont="1" applyFill="1" applyBorder="1" applyAlignment="1">
      <alignment horizontal="center"/>
    </xf>
    <xf numFmtId="43" fontId="36" fillId="0" borderId="0" xfId="0" applyNumberFormat="1" applyFont="1" applyFill="1" applyAlignment="1">
      <alignment horizontal="center"/>
    </xf>
    <xf numFmtId="0" fontId="0" fillId="0" borderId="1" xfId="0" applyBorder="1" applyAlignment="1">
      <alignment horizontal="center"/>
    </xf>
    <xf numFmtId="0" fontId="0" fillId="10" borderId="1" xfId="0" applyFill="1" applyBorder="1" applyAlignment="1">
      <alignment vertical="top" wrapText="1"/>
    </xf>
    <xf numFmtId="0" fontId="0" fillId="12" borderId="0" xfId="0" applyFill="1"/>
    <xf numFmtId="0" fontId="20" fillId="13" borderId="12" xfId="0" quotePrefix="1" applyFont="1" applyFill="1" applyBorder="1" applyProtection="1">
      <protection locked="0"/>
    </xf>
    <xf numFmtId="0" fontId="16" fillId="10" borderId="13" xfId="0" applyFont="1" applyFill="1" applyBorder="1" applyProtection="1">
      <protection locked="0"/>
    </xf>
    <xf numFmtId="0" fontId="16" fillId="8" borderId="12" xfId="0" applyFont="1" applyFill="1" applyBorder="1" applyProtection="1">
      <protection locked="0"/>
    </xf>
    <xf numFmtId="2" fontId="16" fillId="8" borderId="13" xfId="0" applyNumberFormat="1" applyFont="1" applyFill="1" applyBorder="1" applyProtection="1">
      <protection locked="0"/>
    </xf>
    <xf numFmtId="0" fontId="16" fillId="14" borderId="13" xfId="0" applyFont="1" applyFill="1" applyBorder="1" applyProtection="1">
      <protection locked="0"/>
    </xf>
    <xf numFmtId="2" fontId="16" fillId="14" borderId="13" xfId="0" applyNumberFormat="1" applyFont="1" applyFill="1" applyBorder="1" applyProtection="1">
      <protection locked="0"/>
    </xf>
    <xf numFmtId="0" fontId="49" fillId="0" borderId="0" xfId="0" applyFont="1"/>
    <xf numFmtId="0" fontId="0" fillId="0" borderId="0" xfId="0" applyFont="1"/>
    <xf numFmtId="0" fontId="50" fillId="0" borderId="0" xfId="0" applyFont="1"/>
    <xf numFmtId="0" fontId="36" fillId="0" borderId="33" xfId="0" applyFont="1" applyBorder="1"/>
    <xf numFmtId="164" fontId="36" fillId="0" borderId="11" xfId="0" applyNumberFormat="1" applyFont="1" applyBorder="1"/>
    <xf numFmtId="164" fontId="36" fillId="0" borderId="36" xfId="0" applyNumberFormat="1" applyFont="1" applyBorder="1"/>
    <xf numFmtId="0" fontId="0" fillId="15" borderId="0" xfId="0" applyFill="1"/>
    <xf numFmtId="2" fontId="37" fillId="0" borderId="0" xfId="0" applyNumberFormat="1" applyFont="1"/>
    <xf numFmtId="0" fontId="0" fillId="0" borderId="20" xfId="0" applyBorder="1"/>
    <xf numFmtId="0" fontId="0" fillId="0" borderId="21" xfId="0" applyBorder="1" applyAlignment="1">
      <alignment horizontal="center"/>
    </xf>
    <xf numFmtId="0" fontId="0" fillId="0" borderId="22" xfId="0" applyBorder="1"/>
    <xf numFmtId="165" fontId="0" fillId="0" borderId="37" xfId="0" applyNumberFormat="1" applyBorder="1"/>
    <xf numFmtId="165" fontId="0" fillId="0" borderId="20" xfId="0" applyNumberFormat="1" applyBorder="1"/>
    <xf numFmtId="165" fontId="0" fillId="0" borderId="22" xfId="0" applyNumberFormat="1" applyBorder="1"/>
    <xf numFmtId="0" fontId="0" fillId="0" borderId="5" xfId="0" applyBorder="1"/>
    <xf numFmtId="0" fontId="0" fillId="0" borderId="17" xfId="0" applyBorder="1" applyAlignment="1">
      <alignment horizontal="center"/>
    </xf>
    <xf numFmtId="0" fontId="0" fillId="0" borderId="8" xfId="0" applyBorder="1"/>
    <xf numFmtId="165" fontId="0" fillId="0" borderId="1" xfId="0" applyNumberFormat="1" applyBorder="1"/>
    <xf numFmtId="165" fontId="0" fillId="0" borderId="5" xfId="0" applyNumberFormat="1" applyBorder="1"/>
    <xf numFmtId="165" fontId="0" fillId="0" borderId="8" xfId="0" applyNumberFormat="1" applyBorder="1"/>
    <xf numFmtId="2" fontId="0" fillId="0" borderId="1" xfId="0" applyNumberFormat="1" applyBorder="1"/>
    <xf numFmtId="2" fontId="0" fillId="0" borderId="22" xfId="0" applyNumberFormat="1" applyBorder="1"/>
    <xf numFmtId="0" fontId="0" fillId="15" borderId="0" xfId="0" applyFill="1" applyAlignment="1">
      <alignment horizontal="center"/>
    </xf>
    <xf numFmtId="0" fontId="35" fillId="0" borderId="0" xfId="0" applyFont="1" applyAlignment="1">
      <alignment horizontal="left"/>
    </xf>
    <xf numFmtId="1" fontId="37" fillId="0" borderId="0" xfId="0" applyNumberFormat="1" applyFont="1"/>
    <xf numFmtId="0" fontId="47" fillId="0" borderId="0" xfId="0" applyFont="1" applyAlignment="1">
      <alignment horizontal="left"/>
    </xf>
    <xf numFmtId="0" fontId="40" fillId="0" borderId="0" xfId="0" applyFont="1" applyAlignment="1">
      <alignment horizontal="left"/>
    </xf>
    <xf numFmtId="167" fontId="37" fillId="0" borderId="0" xfId="0" applyNumberFormat="1" applyFont="1"/>
    <xf numFmtId="0" fontId="40" fillId="0" borderId="0" xfId="0" applyFont="1" applyFill="1"/>
    <xf numFmtId="0" fontId="44" fillId="0" borderId="0" xfId="0" applyFont="1" applyAlignment="1">
      <alignment horizontal="left"/>
    </xf>
    <xf numFmtId="167" fontId="0" fillId="0" borderId="0" xfId="0" applyNumberFormat="1"/>
    <xf numFmtId="167" fontId="43" fillId="0" borderId="0" xfId="0" applyNumberFormat="1" applyFont="1"/>
    <xf numFmtId="0" fontId="43" fillId="0" borderId="0" xfId="0" applyFont="1" applyFill="1"/>
    <xf numFmtId="165" fontId="43" fillId="0" borderId="0" xfId="0" applyNumberFormat="1" applyFont="1"/>
    <xf numFmtId="165" fontId="40" fillId="0" borderId="0" xfId="0" applyNumberFormat="1" applyFont="1"/>
    <xf numFmtId="164" fontId="6" fillId="0" borderId="1" xfId="0" applyNumberFormat="1" applyFont="1" applyFill="1" applyBorder="1" applyAlignment="1">
      <alignment horizontal="center" wrapText="1"/>
    </xf>
    <xf numFmtId="1" fontId="6" fillId="0" borderId="1" xfId="0" applyNumberFormat="1" applyFont="1" applyFill="1" applyBorder="1" applyAlignment="1">
      <alignment horizontal="center" wrapText="1"/>
    </xf>
    <xf numFmtId="2" fontId="0" fillId="0" borderId="1" xfId="0" applyNumberFormat="1" applyBorder="1" applyAlignment="1">
      <alignment horizontal="center" wrapText="1"/>
    </xf>
    <xf numFmtId="164" fontId="0" fillId="0" borderId="1" xfId="0" applyNumberFormat="1" applyBorder="1" applyAlignment="1">
      <alignment horizontal="center" wrapText="1"/>
    </xf>
    <xf numFmtId="0" fontId="20" fillId="16" borderId="12" xfId="0" quotePrefix="1" applyFont="1" applyFill="1" applyBorder="1" applyProtection="1">
      <protection locked="0"/>
    </xf>
    <xf numFmtId="11" fontId="51" fillId="0" borderId="0" xfId="0" applyNumberFormat="1" applyFont="1"/>
    <xf numFmtId="0" fontId="36" fillId="17" borderId="1" xfId="0" applyFont="1" applyFill="1" applyBorder="1" applyAlignment="1">
      <alignment horizontal="center"/>
    </xf>
    <xf numFmtId="164" fontId="37" fillId="0" borderId="0" xfId="0" applyNumberFormat="1" applyFont="1"/>
    <xf numFmtId="2" fontId="0" fillId="17" borderId="1" xfId="0" applyNumberFormat="1" applyFont="1" applyFill="1" applyBorder="1" applyAlignment="1">
      <alignment horizontal="center"/>
    </xf>
    <xf numFmtId="2" fontId="37" fillId="0" borderId="0" xfId="0" applyNumberFormat="1" applyFont="1" applyAlignment="1">
      <alignment horizontal="center"/>
    </xf>
    <xf numFmtId="167" fontId="0" fillId="17" borderId="1" xfId="0" applyNumberFormat="1" applyFont="1" applyFill="1" applyBorder="1" applyAlignment="1">
      <alignment horizontal="center"/>
    </xf>
    <xf numFmtId="2" fontId="40" fillId="0" borderId="0" xfId="0" applyNumberFormat="1" applyFont="1" applyBorder="1"/>
    <xf numFmtId="0" fontId="52" fillId="10" borderId="0" xfId="0" applyFont="1" applyFill="1" applyAlignment="1">
      <alignment horizontal="center"/>
    </xf>
    <xf numFmtId="0" fontId="36" fillId="10" borderId="1" xfId="0" applyFont="1" applyFill="1" applyBorder="1" applyAlignment="1">
      <alignment horizontal="center" wrapText="1"/>
    </xf>
    <xf numFmtId="164" fontId="45" fillId="10" borderId="1" xfId="0" applyNumberFormat="1" applyFont="1" applyFill="1" applyBorder="1" applyAlignment="1">
      <alignment horizontal="center" vertical="center"/>
    </xf>
    <xf numFmtId="164" fontId="41" fillId="10" borderId="1" xfId="0" applyNumberFormat="1" applyFont="1" applyFill="1" applyBorder="1" applyAlignment="1">
      <alignment horizontal="center"/>
    </xf>
    <xf numFmtId="0" fontId="36" fillId="0" borderId="1" xfId="0" applyFont="1" applyFill="1" applyBorder="1" applyAlignment="1">
      <alignment horizontal="center" wrapText="1"/>
    </xf>
    <xf numFmtId="164" fontId="41" fillId="0" borderId="1" xfId="0" applyNumberFormat="1" applyFont="1" applyFill="1" applyBorder="1" applyAlignment="1">
      <alignment horizontal="center" vertical="center"/>
    </xf>
    <xf numFmtId="0" fontId="53" fillId="0" borderId="0" xfId="0" applyFont="1" applyFill="1" applyAlignment="1">
      <alignment horizontal="center"/>
    </xf>
    <xf numFmtId="0" fontId="36" fillId="10" borderId="1" xfId="0" applyFont="1" applyFill="1" applyBorder="1" applyAlignment="1">
      <alignment horizontal="right"/>
    </xf>
    <xf numFmtId="2" fontId="45" fillId="10" borderId="1" xfId="0" applyNumberFormat="1" applyFont="1" applyFill="1" applyBorder="1" applyAlignment="1">
      <alignment horizontal="center"/>
    </xf>
    <xf numFmtId="164" fontId="41" fillId="0" borderId="0" xfId="0" applyNumberFormat="1" applyFont="1"/>
    <xf numFmtId="165" fontId="41" fillId="0" borderId="0" xfId="0" applyNumberFormat="1" applyFont="1"/>
    <xf numFmtId="0" fontId="50" fillId="0" borderId="1" xfId="0" applyFont="1" applyBorder="1" applyAlignment="1">
      <alignment horizontal="right"/>
    </xf>
    <xf numFmtId="164" fontId="51" fillId="0" borderId="1" xfId="0" applyNumberFormat="1" applyFont="1" applyBorder="1"/>
    <xf numFmtId="2" fontId="53" fillId="0" borderId="0" xfId="0" applyNumberFormat="1" applyFont="1" applyFill="1" applyAlignment="1">
      <alignment horizontal="center"/>
    </xf>
    <xf numFmtId="164" fontId="45" fillId="0" borderId="11" xfId="0" applyNumberFormat="1" applyFont="1" applyBorder="1"/>
    <xf numFmtId="0" fontId="36" fillId="0" borderId="0" xfId="0" applyFont="1" applyAlignment="1">
      <alignment wrapText="1"/>
    </xf>
    <xf numFmtId="0" fontId="54" fillId="0" borderId="0" xfId="0" applyFont="1" applyAlignment="1">
      <alignment horizontal="center" wrapText="1"/>
    </xf>
    <xf numFmtId="0" fontId="36" fillId="0" borderId="0" xfId="0" applyFont="1" applyAlignment="1">
      <alignment horizontal="center" wrapText="1"/>
    </xf>
    <xf numFmtId="0" fontId="0" fillId="10" borderId="0" xfId="0" applyFill="1" applyAlignment="1">
      <alignment wrapText="1"/>
    </xf>
    <xf numFmtId="0" fontId="40" fillId="0" borderId="0" xfId="0" applyFont="1" applyAlignment="1">
      <alignment horizontal="center"/>
    </xf>
    <xf numFmtId="0" fontId="14" fillId="0" borderId="0" xfId="0" applyFont="1" applyAlignment="1">
      <alignment horizontal="left"/>
    </xf>
    <xf numFmtId="0" fontId="20" fillId="0" borderId="12" xfId="0" quotePrefix="1" applyFont="1" applyBorder="1" applyProtection="1">
      <protection locked="0"/>
    </xf>
    <xf numFmtId="0" fontId="0" fillId="18" borderId="0" xfId="0" applyFill="1"/>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22" xfId="0" applyFont="1" applyBorder="1" applyAlignment="1">
      <alignment horizontal="center"/>
    </xf>
    <xf numFmtId="0" fontId="17" fillId="0" borderId="5" xfId="0" applyFont="1" applyBorder="1" applyAlignment="1">
      <alignment horizontal="center"/>
    </xf>
    <xf numFmtId="0" fontId="17" fillId="0" borderId="17" xfId="0" applyFont="1" applyBorder="1" applyAlignment="1">
      <alignment horizontal="center"/>
    </xf>
    <xf numFmtId="0" fontId="17" fillId="0" borderId="8" xfId="0" applyFont="1" applyBorder="1" applyAlignment="1">
      <alignment horizontal="center"/>
    </xf>
    <xf numFmtId="0" fontId="0" fillId="0" borderId="1" xfId="0" applyBorder="1" applyAlignment="1">
      <alignment horizontal="center"/>
    </xf>
    <xf numFmtId="0" fontId="0" fillId="0" borderId="38" xfId="0" applyBorder="1" applyAlignment="1">
      <alignment horizontal="center"/>
    </xf>
  </cellXfs>
  <cellStyles count="8">
    <cellStyle name="Millares" xfId="1" builtinId="3"/>
    <cellStyle name="Millares 2" xfId="2"/>
    <cellStyle name="Millares 3" xfId="3"/>
    <cellStyle name="Normal" xfId="0" builtinId="0"/>
    <cellStyle name="Normal 2" xfId="4"/>
    <cellStyle name="Normal 3" xfId="7"/>
    <cellStyle name="Porcentaje" xfId="5" builtinId="5"/>
    <cellStyle name="Porcentaje 2" xfId="6"/>
  </cellStyles>
  <dxfs count="9">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342656376305004E-2"/>
          <c:y val="3.1296743298208231E-2"/>
          <c:w val="0.9116644515635941"/>
          <c:h val="0.89808548772841024"/>
        </c:manualLayout>
      </c:layout>
      <c:lineChart>
        <c:grouping val="standard"/>
        <c:varyColors val="0"/>
        <c:ser>
          <c:idx val="1"/>
          <c:order val="0"/>
          <c:tx>
            <c:strRef>
              <c:f>'prueba 1'!$B$2</c:f>
              <c:strCache>
                <c:ptCount val="1"/>
                <c:pt idx="0">
                  <c:v>Empuje prueba (kg) </c:v>
                </c:pt>
              </c:strCache>
            </c:strRef>
          </c:tx>
          <c:spPr>
            <a:ln w="28575">
              <a:solidFill>
                <a:srgbClr val="FF0000"/>
              </a:solidFill>
              <a:prstDash val="solid"/>
            </a:ln>
          </c:spPr>
          <c:marker>
            <c:symbol val="none"/>
          </c:marker>
          <c:cat>
            <c:numRef>
              <c:f>'prueba 1'!$A$3:$A$768</c:f>
              <c:numCache>
                <c:formatCode>0.0000</c:formatCode>
                <c:ptCount val="766"/>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numCache>
            </c:numRef>
          </c:cat>
          <c:val>
            <c:numRef>
              <c:f>'prueba 1'!$B$3:$B$768</c:f>
              <c:numCache>
                <c:formatCode>0.00</c:formatCode>
                <c:ptCount val="766"/>
                <c:pt idx="0">
                  <c:v>2.7290345420216452E-2</c:v>
                </c:pt>
                <c:pt idx="1">
                  <c:v>0.14548390903369454</c:v>
                </c:pt>
                <c:pt idx="2">
                  <c:v>2.7290345420216452E-2</c:v>
                </c:pt>
                <c:pt idx="3">
                  <c:v>0.44096781806738911</c:v>
                </c:pt>
                <c:pt idx="4">
                  <c:v>0.55916138168086715</c:v>
                </c:pt>
                <c:pt idx="5">
                  <c:v>2.2729680540762969</c:v>
                </c:pt>
                <c:pt idx="6">
                  <c:v>5.0505167989930291</c:v>
                </c:pt>
                <c:pt idx="7">
                  <c:v>7.5916784166828037</c:v>
                </c:pt>
                <c:pt idx="8">
                  <c:v>7.7689687621030208</c:v>
                </c:pt>
                <c:pt idx="9">
                  <c:v>0</c:v>
                </c:pt>
                <c:pt idx="10">
                  <c:v>0</c:v>
                </c:pt>
                <c:pt idx="11">
                  <c:v>0</c:v>
                </c:pt>
                <c:pt idx="12">
                  <c:v>0</c:v>
                </c:pt>
                <c:pt idx="13">
                  <c:v>0</c:v>
                </c:pt>
                <c:pt idx="14">
                  <c:v>0</c:v>
                </c:pt>
                <c:pt idx="15">
                  <c:v>0</c:v>
                </c:pt>
                <c:pt idx="16">
                  <c:v>0</c:v>
                </c:pt>
                <c:pt idx="17">
                  <c:v>0</c:v>
                </c:pt>
                <c:pt idx="18">
                  <c:v>4.9323232353795499</c:v>
                </c:pt>
                <c:pt idx="19">
                  <c:v>9.4827754344984498</c:v>
                </c:pt>
                <c:pt idx="20">
                  <c:v>2.8639358721436863</c:v>
                </c:pt>
                <c:pt idx="21">
                  <c:v>3.2185165629841199</c:v>
                </c:pt>
                <c:pt idx="22">
                  <c:v>2.3320648358830351</c:v>
                </c:pt>
                <c:pt idx="23">
                  <c:v>0</c:v>
                </c:pt>
                <c:pt idx="24">
                  <c:v>0</c:v>
                </c:pt>
                <c:pt idx="25">
                  <c:v>0</c:v>
                </c:pt>
                <c:pt idx="26">
                  <c:v>0</c:v>
                </c:pt>
                <c:pt idx="27">
                  <c:v>0</c:v>
                </c:pt>
                <c:pt idx="28">
                  <c:v>0.85464529071456175</c:v>
                </c:pt>
                <c:pt idx="29">
                  <c:v>1.9183873632358632</c:v>
                </c:pt>
                <c:pt idx="30">
                  <c:v>1.7410970178156462</c:v>
                </c:pt>
                <c:pt idx="31">
                  <c:v>0.85464529071456175</c:v>
                </c:pt>
                <c:pt idx="32">
                  <c:v>0</c:v>
                </c:pt>
                <c:pt idx="33">
                  <c:v>0</c:v>
                </c:pt>
                <c:pt idx="34">
                  <c:v>0</c:v>
                </c:pt>
                <c:pt idx="35">
                  <c:v>0</c:v>
                </c:pt>
                <c:pt idx="36">
                  <c:v>0</c:v>
                </c:pt>
                <c:pt idx="37">
                  <c:v>0.55916138168086715</c:v>
                </c:pt>
                <c:pt idx="38">
                  <c:v>0.97283885432804029</c:v>
                </c:pt>
                <c:pt idx="39">
                  <c:v>1.0910324179415178</c:v>
                </c:pt>
                <c:pt idx="40">
                  <c:v>0.26367747264717262</c:v>
                </c:pt>
                <c:pt idx="41">
                  <c:v>0</c:v>
                </c:pt>
                <c:pt idx="42">
                  <c:v>0</c:v>
                </c:pt>
                <c:pt idx="43">
                  <c:v>0</c:v>
                </c:pt>
                <c:pt idx="44">
                  <c:v>0</c:v>
                </c:pt>
                <c:pt idx="45">
                  <c:v>8.6387127226955726E-2</c:v>
                </c:pt>
                <c:pt idx="46">
                  <c:v>0.73645172710108409</c:v>
                </c:pt>
                <c:pt idx="47">
                  <c:v>0.79554850890782336</c:v>
                </c:pt>
                <c:pt idx="48">
                  <c:v>0.32277425445391145</c:v>
                </c:pt>
                <c:pt idx="49">
                  <c:v>0</c:v>
                </c:pt>
                <c:pt idx="50">
                  <c:v>0</c:v>
                </c:pt>
                <c:pt idx="51">
                  <c:v>0</c:v>
                </c:pt>
                <c:pt idx="52">
                  <c:v>0</c:v>
                </c:pt>
                <c:pt idx="53">
                  <c:v>0</c:v>
                </c:pt>
                <c:pt idx="54">
                  <c:v>8.6387127226955726E-2</c:v>
                </c:pt>
                <c:pt idx="55">
                  <c:v>0.14548390903369454</c:v>
                </c:pt>
                <c:pt idx="56">
                  <c:v>0.14548390903369454</c:v>
                </c:pt>
                <c:pt idx="57">
                  <c:v>0</c:v>
                </c:pt>
                <c:pt idx="58">
                  <c:v>0</c:v>
                </c:pt>
                <c:pt idx="59">
                  <c:v>0</c:v>
                </c:pt>
                <c:pt idx="60">
                  <c:v>0</c:v>
                </c:pt>
                <c:pt idx="61">
                  <c:v>0.14548390903369454</c:v>
                </c:pt>
                <c:pt idx="62">
                  <c:v>8.6387127226955726E-2</c:v>
                </c:pt>
                <c:pt idx="63">
                  <c:v>0.14548390903369454</c:v>
                </c:pt>
                <c:pt idx="64">
                  <c:v>0.14548390903369454</c:v>
                </c:pt>
                <c:pt idx="65">
                  <c:v>0.14548390903369454</c:v>
                </c:pt>
                <c:pt idx="66">
                  <c:v>2.7290345420216452E-2</c:v>
                </c:pt>
                <c:pt idx="67">
                  <c:v>0.14548390903369454</c:v>
                </c:pt>
                <c:pt idx="68">
                  <c:v>0.14548390903369454</c:v>
                </c:pt>
                <c:pt idx="69">
                  <c:v>0.14548390903369454</c:v>
                </c:pt>
                <c:pt idx="70">
                  <c:v>0</c:v>
                </c:pt>
                <c:pt idx="71">
                  <c:v>0</c:v>
                </c:pt>
                <c:pt idx="72">
                  <c:v>8.6387127226955726E-2</c:v>
                </c:pt>
                <c:pt idx="73">
                  <c:v>8.6387127226955726E-2</c:v>
                </c:pt>
                <c:pt idx="74">
                  <c:v>2.7290345420216452E-2</c:v>
                </c:pt>
                <c:pt idx="75">
                  <c:v>8.6387127226955726E-2</c:v>
                </c:pt>
                <c:pt idx="76">
                  <c:v>0.14548390903369454</c:v>
                </c:pt>
                <c:pt idx="77">
                  <c:v>0.14548390903369454</c:v>
                </c:pt>
                <c:pt idx="78">
                  <c:v>8.6387127226955726E-2</c:v>
                </c:pt>
                <c:pt idx="79">
                  <c:v>0.20458069084043337</c:v>
                </c:pt>
                <c:pt idx="80">
                  <c:v>0.38187103626065028</c:v>
                </c:pt>
                <c:pt idx="81">
                  <c:v>0.20458069084043337</c:v>
                </c:pt>
                <c:pt idx="82">
                  <c:v>0.67735494529434481</c:v>
                </c:pt>
                <c:pt idx="83">
                  <c:v>0.85464529071456175</c:v>
                </c:pt>
                <c:pt idx="84">
                  <c:v>1.0319356361347787</c:v>
                </c:pt>
                <c:pt idx="85">
                  <c:v>1.0910324179415178</c:v>
                </c:pt>
                <c:pt idx="86">
                  <c:v>1.0319356361347787</c:v>
                </c:pt>
                <c:pt idx="87">
                  <c:v>1.0319356361347787</c:v>
                </c:pt>
                <c:pt idx="88">
                  <c:v>0.91374207252130102</c:v>
                </c:pt>
                <c:pt idx="89">
                  <c:v>0.67735494529434481</c:v>
                </c:pt>
                <c:pt idx="90">
                  <c:v>0.55916138168086715</c:v>
                </c:pt>
                <c:pt idx="91">
                  <c:v>0.67735494529434481</c:v>
                </c:pt>
                <c:pt idx="92">
                  <c:v>0.67735494529434481</c:v>
                </c:pt>
                <c:pt idx="93">
                  <c:v>0.85464529071456175</c:v>
                </c:pt>
                <c:pt idx="94">
                  <c:v>0.91374207252130102</c:v>
                </c:pt>
                <c:pt idx="95">
                  <c:v>1.0319356361347787</c:v>
                </c:pt>
                <c:pt idx="96">
                  <c:v>0.97283885432804029</c:v>
                </c:pt>
                <c:pt idx="97">
                  <c:v>1.3865163269752125</c:v>
                </c:pt>
                <c:pt idx="98">
                  <c:v>1.682000236008907</c:v>
                </c:pt>
                <c:pt idx="99">
                  <c:v>1.9183873632358632</c:v>
                </c:pt>
                <c:pt idx="100">
                  <c:v>1.9183873632358632</c:v>
                </c:pt>
                <c:pt idx="101">
                  <c:v>1.9183873632358632</c:v>
                </c:pt>
                <c:pt idx="102">
                  <c:v>1.8001937996223856</c:v>
                </c:pt>
                <c:pt idx="103">
                  <c:v>1.9183873632358632</c:v>
                </c:pt>
                <c:pt idx="104">
                  <c:v>1.682000236008907</c:v>
                </c:pt>
                <c:pt idx="105">
                  <c:v>1.8001937996223856</c:v>
                </c:pt>
                <c:pt idx="106">
                  <c:v>1.9183873632358632</c:v>
                </c:pt>
                <c:pt idx="107">
                  <c:v>1.9183873632358632</c:v>
                </c:pt>
                <c:pt idx="108">
                  <c:v>1.9774841450426024</c:v>
                </c:pt>
                <c:pt idx="109">
                  <c:v>2.0365809268493407</c:v>
                </c:pt>
                <c:pt idx="110">
                  <c:v>1.9183873632358632</c:v>
                </c:pt>
                <c:pt idx="111">
                  <c:v>2.0956777086560803</c:v>
                </c:pt>
                <c:pt idx="112">
                  <c:v>2.5093551813032522</c:v>
                </c:pt>
                <c:pt idx="113">
                  <c:v>2.8048390903369476</c:v>
                </c:pt>
                <c:pt idx="114">
                  <c:v>3.5140004720178144</c:v>
                </c:pt>
                <c:pt idx="115">
                  <c:v>2.4502583994965139</c:v>
                </c:pt>
                <c:pt idx="116">
                  <c:v>2.0365809268493407</c:v>
                </c:pt>
                <c:pt idx="117">
                  <c:v>2.0365809268493407</c:v>
                </c:pt>
                <c:pt idx="118">
                  <c:v>2.3320648358830351</c:v>
                </c:pt>
                <c:pt idx="119">
                  <c:v>2.0956777086560803</c:v>
                </c:pt>
                <c:pt idx="120">
                  <c:v>2.4502583994965139</c:v>
                </c:pt>
                <c:pt idx="121">
                  <c:v>3.0412262175639029</c:v>
                </c:pt>
                <c:pt idx="122">
                  <c:v>3.5730972538245536</c:v>
                </c:pt>
                <c:pt idx="123">
                  <c:v>3.6912908174380314</c:v>
                </c:pt>
                <c:pt idx="124">
                  <c:v>3.4549036902110761</c:v>
                </c:pt>
                <c:pt idx="125">
                  <c:v>2.9821294357571646</c:v>
                </c:pt>
                <c:pt idx="126">
                  <c:v>2.8639358721436863</c:v>
                </c:pt>
                <c:pt idx="127">
                  <c:v>2.9821294357571646</c:v>
                </c:pt>
                <c:pt idx="128">
                  <c:v>2.9230326539504254</c:v>
                </c:pt>
                <c:pt idx="129">
                  <c:v>2.9230326539504254</c:v>
                </c:pt>
                <c:pt idx="130">
                  <c:v>2.9821294357571646</c:v>
                </c:pt>
                <c:pt idx="131">
                  <c:v>2.9821294357571646</c:v>
                </c:pt>
                <c:pt idx="132">
                  <c:v>2.9230326539504254</c:v>
                </c:pt>
                <c:pt idx="133">
                  <c:v>2.9230326539504254</c:v>
                </c:pt>
                <c:pt idx="134">
                  <c:v>3.0412262175639029</c:v>
                </c:pt>
                <c:pt idx="135">
                  <c:v>3.1594197811773816</c:v>
                </c:pt>
                <c:pt idx="136">
                  <c:v>3.395806908404337</c:v>
                </c:pt>
                <c:pt idx="137">
                  <c:v>3.8094843810515098</c:v>
                </c:pt>
                <c:pt idx="138">
                  <c:v>3.8094843810515098</c:v>
                </c:pt>
                <c:pt idx="139">
                  <c:v>3.868581162858248</c:v>
                </c:pt>
                <c:pt idx="140">
                  <c:v>3.8094843810515098</c:v>
                </c:pt>
                <c:pt idx="141">
                  <c:v>3.7503875992447706</c:v>
                </c:pt>
                <c:pt idx="142">
                  <c:v>3.8094843810515098</c:v>
                </c:pt>
                <c:pt idx="143">
                  <c:v>4.0458715082784655</c:v>
                </c:pt>
                <c:pt idx="144">
                  <c:v>4.0458715082784655</c:v>
                </c:pt>
                <c:pt idx="145">
                  <c:v>4.1640650718919439</c:v>
                </c:pt>
                <c:pt idx="146">
                  <c:v>4.1640650718919439</c:v>
                </c:pt>
                <c:pt idx="147">
                  <c:v>4.1049682900852043</c:v>
                </c:pt>
                <c:pt idx="148">
                  <c:v>3.868581162858248</c:v>
                </c:pt>
                <c:pt idx="149">
                  <c:v>3.9276779446649877</c:v>
                </c:pt>
                <c:pt idx="150">
                  <c:v>4.8141296717660715</c:v>
                </c:pt>
                <c:pt idx="151">
                  <c:v>5.1096135807997669</c:v>
                </c:pt>
                <c:pt idx="152">
                  <c:v>5.286903926219984</c:v>
                </c:pt>
                <c:pt idx="153">
                  <c:v>5.7005813988671559</c:v>
                </c:pt>
                <c:pt idx="154">
                  <c:v>5.7596781806738964</c:v>
                </c:pt>
                <c:pt idx="155">
                  <c:v>5.9369685260941134</c:v>
                </c:pt>
                <c:pt idx="156">
                  <c:v>6.05516208970759</c:v>
                </c:pt>
                <c:pt idx="157">
                  <c:v>6.6461299077749789</c:v>
                </c:pt>
                <c:pt idx="158">
                  <c:v>7.000710598615413</c:v>
                </c:pt>
                <c:pt idx="159">
                  <c:v>7.0598073804221535</c:v>
                </c:pt>
                <c:pt idx="160">
                  <c:v>7.2961945076491084</c:v>
                </c:pt>
                <c:pt idx="161">
                  <c:v>7.8280655439097595</c:v>
                </c:pt>
                <c:pt idx="162">
                  <c:v>7.8280655439097595</c:v>
                </c:pt>
                <c:pt idx="163">
                  <c:v>8.4190333619771476</c:v>
                </c:pt>
                <c:pt idx="164">
                  <c:v>8.8918076164310609</c:v>
                </c:pt>
                <c:pt idx="165">
                  <c:v>9.660065779918666</c:v>
                </c:pt>
                <c:pt idx="166">
                  <c:v>9.8373561253388839</c:v>
                </c:pt>
                <c:pt idx="167">
                  <c:v>10.251033597986055</c:v>
                </c:pt>
                <c:pt idx="168">
                  <c:v>10.782904634246707</c:v>
                </c:pt>
                <c:pt idx="169">
                  <c:v>11.373872452314096</c:v>
                </c:pt>
                <c:pt idx="170">
                  <c:v>11.610259579541053</c:v>
                </c:pt>
                <c:pt idx="171">
                  <c:v>12.674001652062351</c:v>
                </c:pt>
                <c:pt idx="172">
                  <c:v>13.560453379163439</c:v>
                </c:pt>
                <c:pt idx="173">
                  <c:v>14.50600188807126</c:v>
                </c:pt>
                <c:pt idx="174">
                  <c:v>15.510647178785824</c:v>
                </c:pt>
                <c:pt idx="175">
                  <c:v>16.692582814920602</c:v>
                </c:pt>
                <c:pt idx="176">
                  <c:v>17.579034542021688</c:v>
                </c:pt>
                <c:pt idx="177">
                  <c:v>18.701873396349725</c:v>
                </c:pt>
                <c:pt idx="178">
                  <c:v>20.002002596097984</c:v>
                </c:pt>
                <c:pt idx="179">
                  <c:v>21.656712486686672</c:v>
                </c:pt>
                <c:pt idx="180">
                  <c:v>22.661357777401239</c:v>
                </c:pt>
                <c:pt idx="181">
                  <c:v>24.25697088618319</c:v>
                </c:pt>
                <c:pt idx="182">
                  <c:v>25.320712958704487</c:v>
                </c:pt>
                <c:pt idx="183">
                  <c:v>26.857229285679704</c:v>
                </c:pt>
                <c:pt idx="184">
                  <c:v>28.039164921814482</c:v>
                </c:pt>
                <c:pt idx="185">
                  <c:v>29.75297159420991</c:v>
                </c:pt>
                <c:pt idx="186">
                  <c:v>31.939552521059248</c:v>
                </c:pt>
                <c:pt idx="187">
                  <c:v>34.126133447908593</c:v>
                </c:pt>
                <c:pt idx="188">
                  <c:v>35.72174655669054</c:v>
                </c:pt>
                <c:pt idx="189">
                  <c:v>37.376456447279232</c:v>
                </c:pt>
                <c:pt idx="190">
                  <c:v>38.440198519800532</c:v>
                </c:pt>
                <c:pt idx="191">
                  <c:v>40.15400519219596</c:v>
                </c:pt>
                <c:pt idx="192">
                  <c:v>41.986005428204876</c:v>
                </c:pt>
                <c:pt idx="193">
                  <c:v>44.881747736735079</c:v>
                </c:pt>
                <c:pt idx="194">
                  <c:v>47.363812572618116</c:v>
                </c:pt>
                <c:pt idx="195">
                  <c:v>50.318651662955062</c:v>
                </c:pt>
                <c:pt idx="196">
                  <c:v>52.032458335350491</c:v>
                </c:pt>
                <c:pt idx="197">
                  <c:v>53.450781098712227</c:v>
                </c:pt>
                <c:pt idx="198">
                  <c:v>55.519168461948091</c:v>
                </c:pt>
                <c:pt idx="199">
                  <c:v>57.705749388797436</c:v>
                </c:pt>
                <c:pt idx="200">
                  <c:v>59.774136752033293</c:v>
                </c:pt>
                <c:pt idx="201">
                  <c:v>61.960717678882638</c:v>
                </c:pt>
                <c:pt idx="202">
                  <c:v>63.851814696698284</c:v>
                </c:pt>
                <c:pt idx="203">
                  <c:v>65.565621369093719</c:v>
                </c:pt>
                <c:pt idx="204">
                  <c:v>67.102137696068937</c:v>
                </c:pt>
                <c:pt idx="205">
                  <c:v>69.11142827749805</c:v>
                </c:pt>
                <c:pt idx="206">
                  <c:v>71.357105986154139</c:v>
                </c:pt>
                <c:pt idx="207">
                  <c:v>73.307299785776536</c:v>
                </c:pt>
                <c:pt idx="208">
                  <c:v>75.139300021785431</c:v>
                </c:pt>
                <c:pt idx="209">
                  <c:v>76.55762278514716</c:v>
                </c:pt>
                <c:pt idx="210">
                  <c:v>78.507816584769543</c:v>
                </c:pt>
                <c:pt idx="211">
                  <c:v>80.753494293425632</c:v>
                </c:pt>
                <c:pt idx="212">
                  <c:v>82.408204184014323</c:v>
                </c:pt>
                <c:pt idx="213">
                  <c:v>83.708333383762579</c:v>
                </c:pt>
                <c:pt idx="214">
                  <c:v>85.244849710737796</c:v>
                </c:pt>
                <c:pt idx="215">
                  <c:v>87.195043510360179</c:v>
                </c:pt>
                <c:pt idx="216">
                  <c:v>89.32252765540278</c:v>
                </c:pt>
                <c:pt idx="217">
                  <c:v>91.863689273092547</c:v>
                </c:pt>
                <c:pt idx="218">
                  <c:v>94.818528363429508</c:v>
                </c:pt>
                <c:pt idx="219">
                  <c:v>97.359689981119274</c:v>
                </c:pt>
                <c:pt idx="220">
                  <c:v>99.191690217128183</c:v>
                </c:pt>
                <c:pt idx="221">
                  <c:v>101.55556148939775</c:v>
                </c:pt>
                <c:pt idx="222">
                  <c:v>104.33311023431447</c:v>
                </c:pt>
                <c:pt idx="223">
                  <c:v>106.75607828839077</c:v>
                </c:pt>
                <c:pt idx="224">
                  <c:v>109.41543346969402</c:v>
                </c:pt>
                <c:pt idx="225">
                  <c:v>113.49311141435901</c:v>
                </c:pt>
                <c:pt idx="226">
                  <c:v>118.33904752251161</c:v>
                </c:pt>
                <c:pt idx="227">
                  <c:v>123.00769328524397</c:v>
                </c:pt>
                <c:pt idx="228">
                  <c:v>127.38085513894266</c:v>
                </c:pt>
                <c:pt idx="229">
                  <c:v>132.04950090167503</c:v>
                </c:pt>
                <c:pt idx="230">
                  <c:v>137.66369517331523</c:v>
                </c:pt>
                <c:pt idx="231">
                  <c:v>143.04150231772849</c:v>
                </c:pt>
                <c:pt idx="232">
                  <c:v>146.64640600793953</c:v>
                </c:pt>
                <c:pt idx="233">
                  <c:v>150.36950326176409</c:v>
                </c:pt>
                <c:pt idx="234">
                  <c:v>154.09260051558866</c:v>
                </c:pt>
                <c:pt idx="235">
                  <c:v>157.57931064218627</c:v>
                </c:pt>
                <c:pt idx="236">
                  <c:v>160.59324651432996</c:v>
                </c:pt>
                <c:pt idx="237">
                  <c:v>163.19350491382644</c:v>
                </c:pt>
                <c:pt idx="238">
                  <c:v>167.50756998571842</c:v>
                </c:pt>
                <c:pt idx="239">
                  <c:v>171.52615114857664</c:v>
                </c:pt>
                <c:pt idx="240">
                  <c:v>174.54008702072034</c:v>
                </c:pt>
                <c:pt idx="241">
                  <c:v>176.72666794756969</c:v>
                </c:pt>
                <c:pt idx="242">
                  <c:v>177.73131323828423</c:v>
                </c:pt>
                <c:pt idx="243">
                  <c:v>180.15428129236054</c:v>
                </c:pt>
                <c:pt idx="244">
                  <c:v>183.64099141895815</c:v>
                </c:pt>
                <c:pt idx="245">
                  <c:v>188.84150821795117</c:v>
                </c:pt>
                <c:pt idx="246">
                  <c:v>194.51479927139812</c:v>
                </c:pt>
                <c:pt idx="247">
                  <c:v>199.41983216135742</c:v>
                </c:pt>
                <c:pt idx="248">
                  <c:v>204.14757470589655</c:v>
                </c:pt>
                <c:pt idx="249">
                  <c:v>208.87531725043567</c:v>
                </c:pt>
                <c:pt idx="250">
                  <c:v>220.81286717539695</c:v>
                </c:pt>
                <c:pt idx="251">
                  <c:v>232.27764284590427</c:v>
                </c:pt>
                <c:pt idx="252">
                  <c:v>235.58706262708168</c:v>
                </c:pt>
                <c:pt idx="253">
                  <c:v>234.40512699094688</c:v>
                </c:pt>
                <c:pt idx="254">
                  <c:v>236.17803044514906</c:v>
                </c:pt>
                <c:pt idx="255">
                  <c:v>236.59170791779624</c:v>
                </c:pt>
                <c:pt idx="256">
                  <c:v>236.7099014814097</c:v>
                </c:pt>
                <c:pt idx="257">
                  <c:v>237.59635320851078</c:v>
                </c:pt>
                <c:pt idx="258">
                  <c:v>239.07377275367929</c:v>
                </c:pt>
                <c:pt idx="259">
                  <c:v>241.79222471678926</c:v>
                </c:pt>
                <c:pt idx="260">
                  <c:v>241.43764402594883</c:v>
                </c:pt>
                <c:pt idx="261">
                  <c:v>242.67867644389034</c:v>
                </c:pt>
                <c:pt idx="262">
                  <c:v>245.0425477161599</c:v>
                </c:pt>
                <c:pt idx="263">
                  <c:v>245.57441875242054</c:v>
                </c:pt>
                <c:pt idx="264">
                  <c:v>244.21519277086557</c:v>
                </c:pt>
                <c:pt idx="265">
                  <c:v>243.68332173460493</c:v>
                </c:pt>
                <c:pt idx="266">
                  <c:v>246.10628978868121</c:v>
                </c:pt>
                <c:pt idx="267">
                  <c:v>247.7609996792699</c:v>
                </c:pt>
                <c:pt idx="268">
                  <c:v>248.58835462456423</c:v>
                </c:pt>
                <c:pt idx="269">
                  <c:v>249.82938704250574</c:v>
                </c:pt>
                <c:pt idx="270">
                  <c:v>249.88848382431252</c:v>
                </c:pt>
                <c:pt idx="271">
                  <c:v>249.00203209721144</c:v>
                </c:pt>
                <c:pt idx="272">
                  <c:v>249.88848382431252</c:v>
                </c:pt>
                <c:pt idx="273">
                  <c:v>249.82938704250574</c:v>
                </c:pt>
                <c:pt idx="274">
                  <c:v>250.30216129695967</c:v>
                </c:pt>
                <c:pt idx="275">
                  <c:v>250.71583876960685</c:v>
                </c:pt>
                <c:pt idx="276">
                  <c:v>249.5929999152788</c:v>
                </c:pt>
                <c:pt idx="277">
                  <c:v>249.00203209721144</c:v>
                </c:pt>
                <c:pt idx="278">
                  <c:v>251.12951624225403</c:v>
                </c:pt>
                <c:pt idx="279">
                  <c:v>251.60229049670792</c:v>
                </c:pt>
                <c:pt idx="280">
                  <c:v>253.07971004187641</c:v>
                </c:pt>
                <c:pt idx="281">
                  <c:v>253.55248429633031</c:v>
                </c:pt>
                <c:pt idx="282">
                  <c:v>251.12951624225403</c:v>
                </c:pt>
                <c:pt idx="283">
                  <c:v>253.78887142355728</c:v>
                </c:pt>
                <c:pt idx="284">
                  <c:v>253.67067785994379</c:v>
                </c:pt>
                <c:pt idx="285">
                  <c:v>253.84796820536403</c:v>
                </c:pt>
                <c:pt idx="286">
                  <c:v>253.61158107813708</c:v>
                </c:pt>
                <c:pt idx="287">
                  <c:v>254.02525855078423</c:v>
                </c:pt>
                <c:pt idx="288">
                  <c:v>254.02525855078423</c:v>
                </c:pt>
                <c:pt idx="289">
                  <c:v>254.14345211439772</c:v>
                </c:pt>
                <c:pt idx="290">
                  <c:v>253.78887142355728</c:v>
                </c:pt>
                <c:pt idx="291">
                  <c:v>249.17932244263164</c:v>
                </c:pt>
                <c:pt idx="292">
                  <c:v>253.90706498717074</c:v>
                </c:pt>
                <c:pt idx="293">
                  <c:v>254.08435533259097</c:v>
                </c:pt>
                <c:pt idx="294">
                  <c:v>254.02525855078423</c:v>
                </c:pt>
                <c:pt idx="295">
                  <c:v>254.08435533259097</c:v>
                </c:pt>
                <c:pt idx="296">
                  <c:v>254.02525855078423</c:v>
                </c:pt>
                <c:pt idx="297">
                  <c:v>254.20254889620443</c:v>
                </c:pt>
                <c:pt idx="298">
                  <c:v>254.02525855078423</c:v>
                </c:pt>
                <c:pt idx="299">
                  <c:v>253.96616176897751</c:v>
                </c:pt>
                <c:pt idx="300">
                  <c:v>253.72977464175054</c:v>
                </c:pt>
                <c:pt idx="301">
                  <c:v>254.02525855078423</c:v>
                </c:pt>
                <c:pt idx="302">
                  <c:v>253.78887142355728</c:v>
                </c:pt>
                <c:pt idx="303">
                  <c:v>253.90706498717074</c:v>
                </c:pt>
                <c:pt idx="304">
                  <c:v>253.67067785994379</c:v>
                </c:pt>
                <c:pt idx="305">
                  <c:v>253.55248429633031</c:v>
                </c:pt>
                <c:pt idx="306">
                  <c:v>253.67067785994379</c:v>
                </c:pt>
                <c:pt idx="307">
                  <c:v>253.3751939509101</c:v>
                </c:pt>
                <c:pt idx="308">
                  <c:v>253.55248429633031</c:v>
                </c:pt>
                <c:pt idx="309">
                  <c:v>253.55248429633031</c:v>
                </c:pt>
                <c:pt idx="310">
                  <c:v>252.60693578742249</c:v>
                </c:pt>
                <c:pt idx="311">
                  <c:v>253.25700038729664</c:v>
                </c:pt>
                <c:pt idx="312">
                  <c:v>253.07971004187641</c:v>
                </c:pt>
                <c:pt idx="313">
                  <c:v>253.31609716910336</c:v>
                </c:pt>
                <c:pt idx="314">
                  <c:v>251.95687118754836</c:v>
                </c:pt>
                <c:pt idx="315">
                  <c:v>252.13416153296856</c:v>
                </c:pt>
                <c:pt idx="316">
                  <c:v>251.18861302406077</c:v>
                </c:pt>
                <c:pt idx="317">
                  <c:v>249.77029026069903</c:v>
                </c:pt>
                <c:pt idx="318">
                  <c:v>247.11093507939577</c:v>
                </c:pt>
                <c:pt idx="319">
                  <c:v>245.0425477161599</c:v>
                </c:pt>
                <c:pt idx="320">
                  <c:v>244.09699920725208</c:v>
                </c:pt>
                <c:pt idx="321">
                  <c:v>241.67403115317578</c:v>
                </c:pt>
                <c:pt idx="322">
                  <c:v>240.3148051716208</c:v>
                </c:pt>
                <c:pt idx="323">
                  <c:v>239.84203091716688</c:v>
                </c:pt>
                <c:pt idx="324">
                  <c:v>240.01932126258708</c:v>
                </c:pt>
                <c:pt idx="325">
                  <c:v>240.43299873523426</c:v>
                </c:pt>
                <c:pt idx="326">
                  <c:v>241.49674080775557</c:v>
                </c:pt>
                <c:pt idx="327">
                  <c:v>240.43299873523426</c:v>
                </c:pt>
                <c:pt idx="328">
                  <c:v>239.19196631729275</c:v>
                </c:pt>
                <c:pt idx="329">
                  <c:v>239.07377275367929</c:v>
                </c:pt>
                <c:pt idx="330">
                  <c:v>235.82344975430863</c:v>
                </c:pt>
                <c:pt idx="331">
                  <c:v>232.39583640951776</c:v>
                </c:pt>
                <c:pt idx="332">
                  <c:v>231.39119111880319</c:v>
                </c:pt>
                <c:pt idx="333">
                  <c:v>227.78628742859212</c:v>
                </c:pt>
                <c:pt idx="334">
                  <c:v>226.72254535607084</c:v>
                </c:pt>
                <c:pt idx="335">
                  <c:v>225.83609362896973</c:v>
                </c:pt>
                <c:pt idx="336">
                  <c:v>225.65880328354953</c:v>
                </c:pt>
                <c:pt idx="337">
                  <c:v>225.4815129381293</c:v>
                </c:pt>
                <c:pt idx="338">
                  <c:v>223.59041592031366</c:v>
                </c:pt>
                <c:pt idx="339">
                  <c:v>223.70860948392715</c:v>
                </c:pt>
                <c:pt idx="340">
                  <c:v>220.16280257552279</c:v>
                </c:pt>
                <c:pt idx="341">
                  <c:v>218.50809268493413</c:v>
                </c:pt>
                <c:pt idx="342">
                  <c:v>217.14886670337913</c:v>
                </c:pt>
                <c:pt idx="343">
                  <c:v>215.55325359459715</c:v>
                </c:pt>
                <c:pt idx="344">
                  <c:v>213.89854370400849</c:v>
                </c:pt>
                <c:pt idx="345">
                  <c:v>211.94834990438611</c:v>
                </c:pt>
                <c:pt idx="346">
                  <c:v>211.12099495909175</c:v>
                </c:pt>
                <c:pt idx="347">
                  <c:v>210.05725288657044</c:v>
                </c:pt>
                <c:pt idx="348">
                  <c:v>208.93441403224242</c:v>
                </c:pt>
                <c:pt idx="349">
                  <c:v>208.46163977778849</c:v>
                </c:pt>
                <c:pt idx="350">
                  <c:v>207.51609126888067</c:v>
                </c:pt>
                <c:pt idx="351">
                  <c:v>206.21596206913242</c:v>
                </c:pt>
                <c:pt idx="352">
                  <c:v>204.08847792408983</c:v>
                </c:pt>
                <c:pt idx="353">
                  <c:v>202.61105837892131</c:v>
                </c:pt>
                <c:pt idx="354">
                  <c:v>200.83815492471916</c:v>
                </c:pt>
                <c:pt idx="355">
                  <c:v>199.53802572497091</c:v>
                </c:pt>
                <c:pt idx="356">
                  <c:v>198.17879974341591</c:v>
                </c:pt>
                <c:pt idx="357">
                  <c:v>196.52408985282722</c:v>
                </c:pt>
                <c:pt idx="358">
                  <c:v>195.04667030765876</c:v>
                </c:pt>
                <c:pt idx="359">
                  <c:v>193.33286363526332</c:v>
                </c:pt>
                <c:pt idx="360">
                  <c:v>191.97363765370832</c:v>
                </c:pt>
                <c:pt idx="361">
                  <c:v>191.14628270841399</c:v>
                </c:pt>
                <c:pt idx="362">
                  <c:v>188.90060499975789</c:v>
                </c:pt>
                <c:pt idx="363">
                  <c:v>184.88202383689966</c:v>
                </c:pt>
                <c:pt idx="364">
                  <c:v>182.75453969185708</c:v>
                </c:pt>
                <c:pt idx="365">
                  <c:v>183.16821716450423</c:v>
                </c:pt>
                <c:pt idx="366">
                  <c:v>184.35015280063902</c:v>
                </c:pt>
                <c:pt idx="367">
                  <c:v>182.34086221920987</c:v>
                </c:pt>
                <c:pt idx="368">
                  <c:v>180.92253945584812</c:v>
                </c:pt>
                <c:pt idx="369">
                  <c:v>177.790410020091</c:v>
                </c:pt>
                <c:pt idx="370">
                  <c:v>177.49492611105728</c:v>
                </c:pt>
                <c:pt idx="371">
                  <c:v>176.25389369311577</c:v>
                </c:pt>
                <c:pt idx="372">
                  <c:v>172.353506093871</c:v>
                </c:pt>
                <c:pt idx="373">
                  <c:v>169.51686056714752</c:v>
                </c:pt>
                <c:pt idx="374">
                  <c:v>166.14834400416339</c:v>
                </c:pt>
                <c:pt idx="375">
                  <c:v>163.90266629550732</c:v>
                </c:pt>
                <c:pt idx="376">
                  <c:v>161.30240789601081</c:v>
                </c:pt>
                <c:pt idx="377">
                  <c:v>157.28382673315255</c:v>
                </c:pt>
                <c:pt idx="378">
                  <c:v>153.32434235210104</c:v>
                </c:pt>
                <c:pt idx="379">
                  <c:v>145.34627680819131</c:v>
                </c:pt>
                <c:pt idx="380">
                  <c:v>124.95788708486637</c:v>
                </c:pt>
                <c:pt idx="381">
                  <c:v>109.2381431242738</c:v>
                </c:pt>
                <c:pt idx="382">
                  <c:v>128.09001652062355</c:v>
                </c:pt>
                <c:pt idx="383">
                  <c:v>143.80976048121607</c:v>
                </c:pt>
                <c:pt idx="384">
                  <c:v>128.09001652062355</c:v>
                </c:pt>
                <c:pt idx="385">
                  <c:v>133.70421079226369</c:v>
                </c:pt>
                <c:pt idx="386">
                  <c:v>144.40072829928349</c:v>
                </c:pt>
                <c:pt idx="387">
                  <c:v>137.90008230054218</c:v>
                </c:pt>
                <c:pt idx="388">
                  <c:v>193.0373797262296</c:v>
                </c:pt>
                <c:pt idx="389">
                  <c:v>247.34732220662272</c:v>
                </c:pt>
                <c:pt idx="390">
                  <c:v>136.54085631898718</c:v>
                </c:pt>
                <c:pt idx="391">
                  <c:v>69.11142827749805</c:v>
                </c:pt>
                <c:pt idx="392">
                  <c:v>93.222915254647546</c:v>
                </c:pt>
                <c:pt idx="393">
                  <c:v>164.07995664092752</c:v>
                </c:pt>
                <c:pt idx="394">
                  <c:v>252.13416153296856</c:v>
                </c:pt>
                <c:pt idx="395">
                  <c:v>241.20125689872188</c:v>
                </c:pt>
                <c:pt idx="396">
                  <c:v>254.43893602343138</c:v>
                </c:pt>
                <c:pt idx="397">
                  <c:v>215.25776968556349</c:v>
                </c:pt>
                <c:pt idx="398">
                  <c:v>186.00486269122769</c:v>
                </c:pt>
                <c:pt idx="399">
                  <c:v>195.04667030765876</c:v>
                </c:pt>
                <c:pt idx="400">
                  <c:v>231.74577180964363</c:v>
                </c:pt>
                <c:pt idx="401">
                  <c:v>164.49363411357473</c:v>
                </c:pt>
                <c:pt idx="402">
                  <c:v>154.44718120642909</c:v>
                </c:pt>
                <c:pt idx="403">
                  <c:v>153.50163269752127</c:v>
                </c:pt>
                <c:pt idx="404">
                  <c:v>131.28124273818742</c:v>
                </c:pt>
                <c:pt idx="405">
                  <c:v>98.541625617254056</c:v>
                </c:pt>
                <c:pt idx="406">
                  <c:v>102.32381965288535</c:v>
                </c:pt>
                <c:pt idx="407">
                  <c:v>93.104721691034058</c:v>
                </c:pt>
                <c:pt idx="408">
                  <c:v>69.229621841111538</c:v>
                </c:pt>
                <c:pt idx="409">
                  <c:v>58.651297897705255</c:v>
                </c:pt>
                <c:pt idx="410">
                  <c:v>51.146006608249408</c:v>
                </c:pt>
                <c:pt idx="411">
                  <c:v>44.822650954928335</c:v>
                </c:pt>
                <c:pt idx="412">
                  <c:v>41.51323117375096</c:v>
                </c:pt>
                <c:pt idx="413">
                  <c:v>37.908327483539885</c:v>
                </c:pt>
                <c:pt idx="414">
                  <c:v>33.298778502614248</c:v>
                </c:pt>
                <c:pt idx="415">
                  <c:v>29.22110055794926</c:v>
                </c:pt>
                <c:pt idx="416">
                  <c:v>25.498003304124705</c:v>
                </c:pt>
                <c:pt idx="417">
                  <c:v>22.661357777401239</c:v>
                </c:pt>
                <c:pt idx="418">
                  <c:v>20.947551105005804</c:v>
                </c:pt>
                <c:pt idx="419">
                  <c:v>19.174647650803639</c:v>
                </c:pt>
                <c:pt idx="420">
                  <c:v>17.992712014668857</c:v>
                </c:pt>
                <c:pt idx="421">
                  <c:v>17.106260287567775</c:v>
                </c:pt>
                <c:pt idx="422">
                  <c:v>16.633486033113861</c:v>
                </c:pt>
                <c:pt idx="423">
                  <c:v>17.165357069374512</c:v>
                </c:pt>
                <c:pt idx="424">
                  <c:v>18.524583050929508</c:v>
                </c:pt>
                <c:pt idx="425">
                  <c:v>20.829357541392326</c:v>
                </c:pt>
                <c:pt idx="426">
                  <c:v>22.36587386836754</c:v>
                </c:pt>
                <c:pt idx="427">
                  <c:v>20.829357541392326</c:v>
                </c:pt>
                <c:pt idx="428">
                  <c:v>19.529228341644075</c:v>
                </c:pt>
                <c:pt idx="429">
                  <c:v>19.351937996223857</c:v>
                </c:pt>
                <c:pt idx="430">
                  <c:v>18.465486269122771</c:v>
                </c:pt>
                <c:pt idx="431">
                  <c:v>17.815421669248639</c:v>
                </c:pt>
                <c:pt idx="432">
                  <c:v>17.697228105635165</c:v>
                </c:pt>
                <c:pt idx="433">
                  <c:v>17.283550632987989</c:v>
                </c:pt>
                <c:pt idx="434">
                  <c:v>16.692582814920602</c:v>
                </c:pt>
                <c:pt idx="435">
                  <c:v>15.747034306012777</c:v>
                </c:pt>
                <c:pt idx="436">
                  <c:v>14.50600188807126</c:v>
                </c:pt>
                <c:pt idx="437">
                  <c:v>13.619550160970174</c:v>
                </c:pt>
                <c:pt idx="438">
                  <c:v>12.969485561096048</c:v>
                </c:pt>
                <c:pt idx="439">
                  <c:v>12.910388779289308</c:v>
                </c:pt>
                <c:pt idx="440">
                  <c:v>12.851291997482571</c:v>
                </c:pt>
                <c:pt idx="441">
                  <c:v>13.146775906516265</c:v>
                </c:pt>
                <c:pt idx="442">
                  <c:v>13.737743724583655</c:v>
                </c:pt>
                <c:pt idx="443">
                  <c:v>14.683292233491477</c:v>
                </c:pt>
                <c:pt idx="444">
                  <c:v>15.451550396979084</c:v>
                </c:pt>
                <c:pt idx="445">
                  <c:v>16.456195687693647</c:v>
                </c:pt>
                <c:pt idx="446">
                  <c:v>16.928969942147557</c:v>
                </c:pt>
                <c:pt idx="447">
                  <c:v>17.165357069374512</c:v>
                </c:pt>
                <c:pt idx="448">
                  <c:v>16.33800212408017</c:v>
                </c:pt>
                <c:pt idx="449">
                  <c:v>15.747034306012777</c:v>
                </c:pt>
                <c:pt idx="450">
                  <c:v>14.919679360718433</c:v>
                </c:pt>
                <c:pt idx="451">
                  <c:v>14.62419545168474</c:v>
                </c:pt>
                <c:pt idx="452">
                  <c:v>14.210517979037565</c:v>
                </c:pt>
                <c:pt idx="453">
                  <c:v>13.501356597356699</c:v>
                </c:pt>
                <c:pt idx="454">
                  <c:v>12.969485561096048</c:v>
                </c:pt>
                <c:pt idx="455">
                  <c:v>12.733098433869092</c:v>
                </c:pt>
                <c:pt idx="456">
                  <c:v>12.378517743028658</c:v>
                </c:pt>
                <c:pt idx="457">
                  <c:v>11.964840270381487</c:v>
                </c:pt>
                <c:pt idx="458">
                  <c:v>12.201227397608442</c:v>
                </c:pt>
                <c:pt idx="459">
                  <c:v>12.910388779289308</c:v>
                </c:pt>
                <c:pt idx="460">
                  <c:v>13.501356597356699</c:v>
                </c:pt>
                <c:pt idx="461">
                  <c:v>14.446905106264524</c:v>
                </c:pt>
                <c:pt idx="462">
                  <c:v>14.978776142525174</c:v>
                </c:pt>
                <c:pt idx="463">
                  <c:v>15.628840742399301</c:v>
                </c:pt>
                <c:pt idx="464">
                  <c:v>15.806131087819518</c:v>
                </c:pt>
                <c:pt idx="465">
                  <c:v>16.160711778659952</c:v>
                </c:pt>
                <c:pt idx="466">
                  <c:v>16.042518215046471</c:v>
                </c:pt>
                <c:pt idx="467">
                  <c:v>16.042518215046471</c:v>
                </c:pt>
                <c:pt idx="468">
                  <c:v>15.687937524206042</c:v>
                </c:pt>
                <c:pt idx="469">
                  <c:v>14.978776142525174</c:v>
                </c:pt>
                <c:pt idx="470">
                  <c:v>14.446905106264524</c:v>
                </c:pt>
                <c:pt idx="471">
                  <c:v>13.855937288197133</c:v>
                </c:pt>
                <c:pt idx="472">
                  <c:v>13.205872688323005</c:v>
                </c:pt>
                <c:pt idx="473">
                  <c:v>12.851291997482571</c:v>
                </c:pt>
                <c:pt idx="474">
                  <c:v>12.851291997482571</c:v>
                </c:pt>
                <c:pt idx="475">
                  <c:v>12.910388779289308</c:v>
                </c:pt>
                <c:pt idx="476">
                  <c:v>13.383163033743221</c:v>
                </c:pt>
                <c:pt idx="477">
                  <c:v>13.678646942776915</c:v>
                </c:pt>
                <c:pt idx="478">
                  <c:v>14.565098669877999</c:v>
                </c:pt>
                <c:pt idx="479">
                  <c:v>14.801485797104958</c:v>
                </c:pt>
                <c:pt idx="480">
                  <c:v>15.628840742399301</c:v>
                </c:pt>
                <c:pt idx="481">
                  <c:v>16.042518215046471</c:v>
                </c:pt>
                <c:pt idx="482">
                  <c:v>16.278905342273429</c:v>
                </c:pt>
                <c:pt idx="483">
                  <c:v>15.983421433239736</c:v>
                </c:pt>
                <c:pt idx="484">
                  <c:v>12.614904870255614</c:v>
                </c:pt>
                <c:pt idx="485">
                  <c:v>18.465486269122771</c:v>
                </c:pt>
                <c:pt idx="486">
                  <c:v>10.842001416053444</c:v>
                </c:pt>
                <c:pt idx="487">
                  <c:v>9.8964529071456226</c:v>
                </c:pt>
                <c:pt idx="488">
                  <c:v>12.555808088448876</c:v>
                </c:pt>
                <c:pt idx="489">
                  <c:v>12.910388779289308</c:v>
                </c:pt>
                <c:pt idx="490">
                  <c:v>14.151421197230826</c:v>
                </c:pt>
                <c:pt idx="491">
                  <c:v>13.501356597356699</c:v>
                </c:pt>
                <c:pt idx="492">
                  <c:v>12.851291997482571</c:v>
                </c:pt>
                <c:pt idx="493">
                  <c:v>12.083033833994962</c:v>
                </c:pt>
                <c:pt idx="494">
                  <c:v>11.72845314315453</c:v>
                </c:pt>
                <c:pt idx="495">
                  <c:v>12.378517743028658</c:v>
                </c:pt>
                <c:pt idx="496">
                  <c:v>13.087679124709524</c:v>
                </c:pt>
                <c:pt idx="497">
                  <c:v>13.678646942776915</c:v>
                </c:pt>
                <c:pt idx="498">
                  <c:v>13.737743724583655</c:v>
                </c:pt>
                <c:pt idx="499">
                  <c:v>13.737743724583655</c:v>
                </c:pt>
                <c:pt idx="500">
                  <c:v>13.501356597356699</c:v>
                </c:pt>
                <c:pt idx="501">
                  <c:v>13.855937288197133</c:v>
                </c:pt>
                <c:pt idx="502">
                  <c:v>14.62419545168474</c:v>
                </c:pt>
                <c:pt idx="503">
                  <c:v>14.801485797104958</c:v>
                </c:pt>
                <c:pt idx="504">
                  <c:v>14.801485797104958</c:v>
                </c:pt>
                <c:pt idx="505">
                  <c:v>14.742389015298217</c:v>
                </c:pt>
                <c:pt idx="506">
                  <c:v>13.855937288197133</c:v>
                </c:pt>
                <c:pt idx="507">
                  <c:v>13.855937288197133</c:v>
                </c:pt>
                <c:pt idx="508">
                  <c:v>13.737743724583655</c:v>
                </c:pt>
                <c:pt idx="509">
                  <c:v>13.796840506390392</c:v>
                </c:pt>
                <c:pt idx="510">
                  <c:v>13.855937288197133</c:v>
                </c:pt>
                <c:pt idx="511">
                  <c:v>13.796840506390392</c:v>
                </c:pt>
                <c:pt idx="512">
                  <c:v>13.383163033743221</c:v>
                </c:pt>
                <c:pt idx="513">
                  <c:v>13.205872688323005</c:v>
                </c:pt>
                <c:pt idx="514">
                  <c:v>13.383163033743221</c:v>
                </c:pt>
                <c:pt idx="515">
                  <c:v>13.619550160970174</c:v>
                </c:pt>
                <c:pt idx="516">
                  <c:v>13.974130851810608</c:v>
                </c:pt>
                <c:pt idx="517">
                  <c:v>14.033227633617349</c:v>
                </c:pt>
                <c:pt idx="518">
                  <c:v>14.151421197230826</c:v>
                </c:pt>
                <c:pt idx="519">
                  <c:v>14.092324415424089</c:v>
                </c:pt>
                <c:pt idx="520">
                  <c:v>14.269614760844306</c:v>
                </c:pt>
                <c:pt idx="521">
                  <c:v>14.62419545168474</c:v>
                </c:pt>
                <c:pt idx="522">
                  <c:v>14.742389015298217</c:v>
                </c:pt>
                <c:pt idx="523">
                  <c:v>14.683292233491477</c:v>
                </c:pt>
                <c:pt idx="524">
                  <c:v>14.683292233491477</c:v>
                </c:pt>
                <c:pt idx="525">
                  <c:v>14.210517979037565</c:v>
                </c:pt>
                <c:pt idx="526">
                  <c:v>14.269614760844306</c:v>
                </c:pt>
                <c:pt idx="527">
                  <c:v>14.210517979037565</c:v>
                </c:pt>
                <c:pt idx="528">
                  <c:v>14.328711542651043</c:v>
                </c:pt>
                <c:pt idx="529">
                  <c:v>14.210517979037565</c:v>
                </c:pt>
                <c:pt idx="530">
                  <c:v>14.092324415424089</c:v>
                </c:pt>
                <c:pt idx="531">
                  <c:v>13.855937288197133</c:v>
                </c:pt>
                <c:pt idx="532">
                  <c:v>13.915034070003871</c:v>
                </c:pt>
                <c:pt idx="533">
                  <c:v>13.855937288197133</c:v>
                </c:pt>
                <c:pt idx="534">
                  <c:v>14.033227633617349</c:v>
                </c:pt>
                <c:pt idx="535">
                  <c:v>14.269614760844306</c:v>
                </c:pt>
                <c:pt idx="536">
                  <c:v>14.446905106264524</c:v>
                </c:pt>
                <c:pt idx="537">
                  <c:v>14.50600188807126</c:v>
                </c:pt>
                <c:pt idx="538">
                  <c:v>14.50600188807126</c:v>
                </c:pt>
                <c:pt idx="539">
                  <c:v>14.62419545168474</c:v>
                </c:pt>
                <c:pt idx="540">
                  <c:v>14.683292233491477</c:v>
                </c:pt>
                <c:pt idx="541">
                  <c:v>14.742389015298217</c:v>
                </c:pt>
                <c:pt idx="542">
                  <c:v>14.742389015298217</c:v>
                </c:pt>
                <c:pt idx="543">
                  <c:v>14.742389015298217</c:v>
                </c:pt>
                <c:pt idx="544">
                  <c:v>14.62419545168474</c:v>
                </c:pt>
                <c:pt idx="545">
                  <c:v>14.683292233491477</c:v>
                </c:pt>
                <c:pt idx="546">
                  <c:v>14.683292233491477</c:v>
                </c:pt>
                <c:pt idx="547">
                  <c:v>14.62419545168474</c:v>
                </c:pt>
                <c:pt idx="548">
                  <c:v>14.50600188807126</c:v>
                </c:pt>
                <c:pt idx="549">
                  <c:v>14.328711542651043</c:v>
                </c:pt>
                <c:pt idx="550">
                  <c:v>14.151421197230826</c:v>
                </c:pt>
                <c:pt idx="551">
                  <c:v>13.915034070003871</c:v>
                </c:pt>
                <c:pt idx="552">
                  <c:v>14.033227633617349</c:v>
                </c:pt>
                <c:pt idx="553">
                  <c:v>14.033227633617349</c:v>
                </c:pt>
                <c:pt idx="554">
                  <c:v>14.210517979037565</c:v>
                </c:pt>
                <c:pt idx="555">
                  <c:v>14.151421197230826</c:v>
                </c:pt>
                <c:pt idx="556">
                  <c:v>14.269614760844306</c:v>
                </c:pt>
                <c:pt idx="557">
                  <c:v>14.565098669877999</c:v>
                </c:pt>
                <c:pt idx="558">
                  <c:v>14.62419545168474</c:v>
                </c:pt>
                <c:pt idx="559">
                  <c:v>14.565098669877999</c:v>
                </c:pt>
                <c:pt idx="560">
                  <c:v>14.62419545168474</c:v>
                </c:pt>
                <c:pt idx="561">
                  <c:v>14.62419545168474</c:v>
                </c:pt>
                <c:pt idx="562">
                  <c:v>14.62419545168474</c:v>
                </c:pt>
                <c:pt idx="563">
                  <c:v>14.565098669877999</c:v>
                </c:pt>
                <c:pt idx="564">
                  <c:v>14.328711542651043</c:v>
                </c:pt>
                <c:pt idx="565">
                  <c:v>14.50600188807126</c:v>
                </c:pt>
                <c:pt idx="566">
                  <c:v>14.210517979037565</c:v>
                </c:pt>
                <c:pt idx="567">
                  <c:v>13.974130851810608</c:v>
                </c:pt>
                <c:pt idx="568">
                  <c:v>14.033227633617349</c:v>
                </c:pt>
                <c:pt idx="569">
                  <c:v>13.855937288197133</c:v>
                </c:pt>
                <c:pt idx="570">
                  <c:v>13.855937288197133</c:v>
                </c:pt>
                <c:pt idx="571">
                  <c:v>13.855937288197133</c:v>
                </c:pt>
                <c:pt idx="572">
                  <c:v>13.855937288197133</c:v>
                </c:pt>
                <c:pt idx="573">
                  <c:v>13.915034070003871</c:v>
                </c:pt>
                <c:pt idx="574">
                  <c:v>13.915034070003871</c:v>
                </c:pt>
                <c:pt idx="575">
                  <c:v>13.915034070003871</c:v>
                </c:pt>
                <c:pt idx="576">
                  <c:v>14.210517979037565</c:v>
                </c:pt>
                <c:pt idx="577">
                  <c:v>13.974130851810608</c:v>
                </c:pt>
                <c:pt idx="578">
                  <c:v>14.151421197230826</c:v>
                </c:pt>
                <c:pt idx="579">
                  <c:v>13.974130851810608</c:v>
                </c:pt>
                <c:pt idx="580">
                  <c:v>14.033227633617349</c:v>
                </c:pt>
                <c:pt idx="581">
                  <c:v>13.915034070003871</c:v>
                </c:pt>
                <c:pt idx="582">
                  <c:v>13.974130851810608</c:v>
                </c:pt>
                <c:pt idx="583">
                  <c:v>13.915034070003871</c:v>
                </c:pt>
                <c:pt idx="584">
                  <c:v>13.915034070003871</c:v>
                </c:pt>
                <c:pt idx="585">
                  <c:v>13.855937288197133</c:v>
                </c:pt>
                <c:pt idx="586">
                  <c:v>13.855937288197133</c:v>
                </c:pt>
                <c:pt idx="587">
                  <c:v>13.796840506390392</c:v>
                </c:pt>
                <c:pt idx="588">
                  <c:v>13.737743724583655</c:v>
                </c:pt>
                <c:pt idx="589">
                  <c:v>13.678646942776915</c:v>
                </c:pt>
                <c:pt idx="590">
                  <c:v>13.796840506390392</c:v>
                </c:pt>
                <c:pt idx="591">
                  <c:v>13.678646942776915</c:v>
                </c:pt>
                <c:pt idx="592">
                  <c:v>13.796840506390392</c:v>
                </c:pt>
                <c:pt idx="593">
                  <c:v>13.737743724583655</c:v>
                </c:pt>
                <c:pt idx="594">
                  <c:v>13.737743724583655</c:v>
                </c:pt>
                <c:pt idx="595">
                  <c:v>13.737743724583655</c:v>
                </c:pt>
                <c:pt idx="596">
                  <c:v>13.855937288197133</c:v>
                </c:pt>
                <c:pt idx="597">
                  <c:v>13.855937288197133</c:v>
                </c:pt>
                <c:pt idx="598">
                  <c:v>13.678646942776915</c:v>
                </c:pt>
                <c:pt idx="599">
                  <c:v>12.910388779289308</c:v>
                </c:pt>
                <c:pt idx="600">
                  <c:v>12.674001652062351</c:v>
                </c:pt>
                <c:pt idx="601">
                  <c:v>12.437614524835396</c:v>
                </c:pt>
                <c:pt idx="602">
                  <c:v>12.674001652062351</c:v>
                </c:pt>
                <c:pt idx="603">
                  <c:v>12.792195215675831</c:v>
                </c:pt>
                <c:pt idx="604">
                  <c:v>12.792195215675831</c:v>
                </c:pt>
                <c:pt idx="605">
                  <c:v>12.792195215675831</c:v>
                </c:pt>
                <c:pt idx="606">
                  <c:v>12.910388779289308</c:v>
                </c:pt>
                <c:pt idx="607">
                  <c:v>12.555808088448876</c:v>
                </c:pt>
                <c:pt idx="608">
                  <c:v>11.964840270381487</c:v>
                </c:pt>
                <c:pt idx="609">
                  <c:v>11.72845314315453</c:v>
                </c:pt>
                <c:pt idx="610">
                  <c:v>11.72845314315453</c:v>
                </c:pt>
                <c:pt idx="611">
                  <c:v>11.72845314315453</c:v>
                </c:pt>
                <c:pt idx="612">
                  <c:v>11.72845314315453</c:v>
                </c:pt>
                <c:pt idx="613">
                  <c:v>11.669356361347791</c:v>
                </c:pt>
                <c:pt idx="614">
                  <c:v>11.610259579541053</c:v>
                </c:pt>
                <c:pt idx="615">
                  <c:v>11.72845314315453</c:v>
                </c:pt>
                <c:pt idx="616">
                  <c:v>11.72845314315453</c:v>
                </c:pt>
                <c:pt idx="617">
                  <c:v>11.610259579541053</c:v>
                </c:pt>
                <c:pt idx="618">
                  <c:v>11.72845314315453</c:v>
                </c:pt>
                <c:pt idx="619">
                  <c:v>11.669356361347791</c:v>
                </c:pt>
                <c:pt idx="620">
                  <c:v>11.72845314315453</c:v>
                </c:pt>
                <c:pt idx="621">
                  <c:v>11.314775670507357</c:v>
                </c:pt>
                <c:pt idx="622">
                  <c:v>10.782904634246707</c:v>
                </c:pt>
                <c:pt idx="623">
                  <c:v>10.782904634246707</c:v>
                </c:pt>
                <c:pt idx="624">
                  <c:v>10.782904634246707</c:v>
                </c:pt>
                <c:pt idx="625">
                  <c:v>10.664711070633228</c:v>
                </c:pt>
                <c:pt idx="626">
                  <c:v>10.723807852439968</c:v>
                </c:pt>
                <c:pt idx="627">
                  <c:v>10.782904634246707</c:v>
                </c:pt>
                <c:pt idx="628">
                  <c:v>10.723807852439968</c:v>
                </c:pt>
                <c:pt idx="629">
                  <c:v>10.664711070633228</c:v>
                </c:pt>
                <c:pt idx="630">
                  <c:v>10.664711070633228</c:v>
                </c:pt>
                <c:pt idx="631">
                  <c:v>10.782904634246707</c:v>
                </c:pt>
                <c:pt idx="632">
                  <c:v>10.723807852439968</c:v>
                </c:pt>
                <c:pt idx="633">
                  <c:v>10.664711070633228</c:v>
                </c:pt>
                <c:pt idx="634">
                  <c:v>10.723807852439968</c:v>
                </c:pt>
                <c:pt idx="635">
                  <c:v>10.664711070633228</c:v>
                </c:pt>
                <c:pt idx="636">
                  <c:v>10.54651750701975</c:v>
                </c:pt>
                <c:pt idx="637">
                  <c:v>10.782904634246707</c:v>
                </c:pt>
                <c:pt idx="638">
                  <c:v>10.664711070633228</c:v>
                </c:pt>
                <c:pt idx="639">
                  <c:v>10.723807852439968</c:v>
                </c:pt>
                <c:pt idx="640">
                  <c:v>10.664711070633228</c:v>
                </c:pt>
                <c:pt idx="641">
                  <c:v>10.782904634246707</c:v>
                </c:pt>
                <c:pt idx="642">
                  <c:v>11.078388543280402</c:v>
                </c:pt>
                <c:pt idx="643">
                  <c:v>11.255678888700619</c:v>
                </c:pt>
                <c:pt idx="644">
                  <c:v>11.492066015927573</c:v>
                </c:pt>
                <c:pt idx="645">
                  <c:v>11.551162797734312</c:v>
                </c:pt>
                <c:pt idx="646">
                  <c:v>11.255678888700619</c:v>
                </c:pt>
                <c:pt idx="647">
                  <c:v>10.842001416053444</c:v>
                </c:pt>
                <c:pt idx="648">
                  <c:v>10.664711070633228</c:v>
                </c:pt>
                <c:pt idx="649">
                  <c:v>10.369227161599534</c:v>
                </c:pt>
                <c:pt idx="650">
                  <c:v>9.8964529071456226</c:v>
                </c:pt>
                <c:pt idx="651">
                  <c:v>9.8964529071456226</c:v>
                </c:pt>
                <c:pt idx="652">
                  <c:v>9.8373561253388839</c:v>
                </c:pt>
                <c:pt idx="653">
                  <c:v>9.8373561253388839</c:v>
                </c:pt>
                <c:pt idx="654">
                  <c:v>9.8373561253388839</c:v>
                </c:pt>
                <c:pt idx="655">
                  <c:v>9.8964529071456226</c:v>
                </c:pt>
                <c:pt idx="656">
                  <c:v>10.191936816179318</c:v>
                </c:pt>
                <c:pt idx="657">
                  <c:v>10.487420725213012</c:v>
                </c:pt>
                <c:pt idx="658">
                  <c:v>10.664711070633228</c:v>
                </c:pt>
                <c:pt idx="659">
                  <c:v>10.073743252565839</c:v>
                </c:pt>
                <c:pt idx="660">
                  <c:v>9.7191625617254047</c:v>
                </c:pt>
                <c:pt idx="661">
                  <c:v>9.7782593435321452</c:v>
                </c:pt>
                <c:pt idx="662">
                  <c:v>9.7782593435321452</c:v>
                </c:pt>
                <c:pt idx="663">
                  <c:v>9.8373561253388839</c:v>
                </c:pt>
                <c:pt idx="664">
                  <c:v>9.7782593435321452</c:v>
                </c:pt>
                <c:pt idx="665">
                  <c:v>9.7782593435321452</c:v>
                </c:pt>
                <c:pt idx="666">
                  <c:v>9.4827754344984498</c:v>
                </c:pt>
                <c:pt idx="667">
                  <c:v>9.069097961851277</c:v>
                </c:pt>
                <c:pt idx="668">
                  <c:v>8.8918076164310609</c:v>
                </c:pt>
                <c:pt idx="669">
                  <c:v>8.7736140528175817</c:v>
                </c:pt>
                <c:pt idx="670">
                  <c:v>8.5963237073973655</c:v>
                </c:pt>
                <c:pt idx="671">
                  <c:v>8.7145172710108429</c:v>
                </c:pt>
                <c:pt idx="672">
                  <c:v>8.7736140528175817</c:v>
                </c:pt>
                <c:pt idx="673">
                  <c:v>8.8918076164310609</c:v>
                </c:pt>
                <c:pt idx="674">
                  <c:v>9.069097961851277</c:v>
                </c:pt>
                <c:pt idx="675">
                  <c:v>9.1872915254647545</c:v>
                </c:pt>
                <c:pt idx="676">
                  <c:v>8.5372269255906268</c:v>
                </c:pt>
                <c:pt idx="677">
                  <c:v>8.0053558893299765</c:v>
                </c:pt>
                <c:pt idx="678">
                  <c:v>7.9462591075232378</c:v>
                </c:pt>
                <c:pt idx="679">
                  <c:v>8.0053558893299765</c:v>
                </c:pt>
                <c:pt idx="680">
                  <c:v>7.8871623257164973</c:v>
                </c:pt>
                <c:pt idx="681">
                  <c:v>8.0053558893299765</c:v>
                </c:pt>
                <c:pt idx="682">
                  <c:v>7.7689687621030208</c:v>
                </c:pt>
                <c:pt idx="683">
                  <c:v>7.5916784166828037</c:v>
                </c:pt>
                <c:pt idx="684">
                  <c:v>7.4143880712625867</c:v>
                </c:pt>
                <c:pt idx="685">
                  <c:v>7.000710598615413</c:v>
                </c:pt>
                <c:pt idx="686">
                  <c:v>7.000710598615413</c:v>
                </c:pt>
                <c:pt idx="687">
                  <c:v>6.9416138168086743</c:v>
                </c:pt>
                <c:pt idx="688">
                  <c:v>6.8825170350019365</c:v>
                </c:pt>
                <c:pt idx="689">
                  <c:v>6.9416138168086743</c:v>
                </c:pt>
                <c:pt idx="690">
                  <c:v>6.8825170350019365</c:v>
                </c:pt>
                <c:pt idx="691">
                  <c:v>7.000710598615413</c:v>
                </c:pt>
                <c:pt idx="692">
                  <c:v>7.0598073804221535</c:v>
                </c:pt>
                <c:pt idx="693">
                  <c:v>7.2961945076491084</c:v>
                </c:pt>
                <c:pt idx="694">
                  <c:v>7.2961945076491084</c:v>
                </c:pt>
                <c:pt idx="695">
                  <c:v>7.2961945076491084</c:v>
                </c:pt>
                <c:pt idx="696">
                  <c:v>7.000710598615413</c:v>
                </c:pt>
                <c:pt idx="697">
                  <c:v>6.8825170350019365</c:v>
                </c:pt>
                <c:pt idx="698">
                  <c:v>6.7643234713884572</c:v>
                </c:pt>
                <c:pt idx="699">
                  <c:v>6.3506459987412853</c:v>
                </c:pt>
                <c:pt idx="700">
                  <c:v>6.232452435127807</c:v>
                </c:pt>
                <c:pt idx="701">
                  <c:v>6.05516208970759</c:v>
                </c:pt>
                <c:pt idx="702">
                  <c:v>5.9960653079008512</c:v>
                </c:pt>
                <c:pt idx="703">
                  <c:v>5.9960653079008512</c:v>
                </c:pt>
                <c:pt idx="704">
                  <c:v>5.9960653079008512</c:v>
                </c:pt>
                <c:pt idx="705">
                  <c:v>6.05516208970759</c:v>
                </c:pt>
                <c:pt idx="706">
                  <c:v>6.05516208970759</c:v>
                </c:pt>
                <c:pt idx="707">
                  <c:v>6.05516208970759</c:v>
                </c:pt>
                <c:pt idx="708">
                  <c:v>6.1142588715143287</c:v>
                </c:pt>
                <c:pt idx="709">
                  <c:v>6.7643234713884572</c:v>
                </c:pt>
                <c:pt idx="710">
                  <c:v>6.8825170350019365</c:v>
                </c:pt>
                <c:pt idx="711">
                  <c:v>7.000710598615413</c:v>
                </c:pt>
                <c:pt idx="712">
                  <c:v>6.8825170350019365</c:v>
                </c:pt>
                <c:pt idx="713">
                  <c:v>6.9416138168086743</c:v>
                </c:pt>
                <c:pt idx="714">
                  <c:v>6.9416138168086743</c:v>
                </c:pt>
                <c:pt idx="715">
                  <c:v>7.17800094403563</c:v>
                </c:pt>
                <c:pt idx="716">
                  <c:v>7.5325816348760632</c:v>
                </c:pt>
                <c:pt idx="717">
                  <c:v>7.8871623257164973</c:v>
                </c:pt>
                <c:pt idx="718">
                  <c:v>7.8871623257164973</c:v>
                </c:pt>
                <c:pt idx="719">
                  <c:v>7.8871623257164973</c:v>
                </c:pt>
                <c:pt idx="720">
                  <c:v>7.7689687621030208</c:v>
                </c:pt>
                <c:pt idx="721">
                  <c:v>7.5916784166828037</c:v>
                </c:pt>
                <c:pt idx="722">
                  <c:v>7.2961945076491084</c:v>
                </c:pt>
                <c:pt idx="723">
                  <c:v>7.17800094403563</c:v>
                </c:pt>
                <c:pt idx="724">
                  <c:v>7.0598073804221535</c:v>
                </c:pt>
                <c:pt idx="725">
                  <c:v>7.000710598615413</c:v>
                </c:pt>
                <c:pt idx="726">
                  <c:v>7.17800094403563</c:v>
                </c:pt>
                <c:pt idx="727">
                  <c:v>7.4734848530693254</c:v>
                </c:pt>
                <c:pt idx="728">
                  <c:v>7.3552912894558471</c:v>
                </c:pt>
                <c:pt idx="729">
                  <c:v>7.7098719802962803</c:v>
                </c:pt>
                <c:pt idx="730">
                  <c:v>7.0598073804221535</c:v>
                </c:pt>
                <c:pt idx="731">
                  <c:v>6.7052266895817194</c:v>
                </c:pt>
                <c:pt idx="732">
                  <c:v>6.6461299077749789</c:v>
                </c:pt>
                <c:pt idx="733">
                  <c:v>6.7643234713884572</c:v>
                </c:pt>
                <c:pt idx="734">
                  <c:v>6.9416138168086743</c:v>
                </c:pt>
                <c:pt idx="735">
                  <c:v>6.4688395623547619</c:v>
                </c:pt>
                <c:pt idx="736">
                  <c:v>6.409742780548024</c:v>
                </c:pt>
                <c:pt idx="737">
                  <c:v>6.4688395623547619</c:v>
                </c:pt>
                <c:pt idx="738">
                  <c:v>6.6461299077749789</c:v>
                </c:pt>
                <c:pt idx="739">
                  <c:v>6.823420253195196</c:v>
                </c:pt>
                <c:pt idx="740">
                  <c:v>7.000710598615413</c:v>
                </c:pt>
                <c:pt idx="741">
                  <c:v>6.6461299077749789</c:v>
                </c:pt>
                <c:pt idx="742">
                  <c:v>6.4688395623547619</c:v>
                </c:pt>
                <c:pt idx="743">
                  <c:v>5.9960653079008512</c:v>
                </c:pt>
                <c:pt idx="744">
                  <c:v>5.9369685260941134</c:v>
                </c:pt>
                <c:pt idx="745">
                  <c:v>5.641484617060418</c:v>
                </c:pt>
                <c:pt idx="746">
                  <c:v>5.1687103626065056</c:v>
                </c:pt>
                <c:pt idx="747">
                  <c:v>5.1096135807997669</c:v>
                </c:pt>
                <c:pt idx="748">
                  <c:v>4.9914200171862886</c:v>
                </c:pt>
                <c:pt idx="749">
                  <c:v>5.0505167989930291</c:v>
                </c:pt>
                <c:pt idx="750">
                  <c:v>5.1096135807997669</c:v>
                </c:pt>
                <c:pt idx="751">
                  <c:v>5.1096135807997669</c:v>
                </c:pt>
                <c:pt idx="752">
                  <c:v>5.1096135807997669</c:v>
                </c:pt>
                <c:pt idx="753">
                  <c:v>5.4050974898334623</c:v>
                </c:pt>
                <c:pt idx="754">
                  <c:v>5.286903926219984</c:v>
                </c:pt>
                <c:pt idx="755">
                  <c:v>4.2822586355054213</c:v>
                </c:pt>
                <c:pt idx="756">
                  <c:v>3.395806908404337</c:v>
                </c:pt>
                <c:pt idx="757">
                  <c:v>2.627548744916731</c:v>
                </c:pt>
                <c:pt idx="758">
                  <c:v>1.9183873632358632</c:v>
                </c:pt>
                <c:pt idx="759">
                  <c:v>1.50470989058869</c:v>
                </c:pt>
                <c:pt idx="760">
                  <c:v>1.1501291997482572</c:v>
                </c:pt>
                <c:pt idx="761">
                  <c:v>1.0910324179415178</c:v>
                </c:pt>
                <c:pt idx="762">
                  <c:v>1.0910324179415178</c:v>
                </c:pt>
                <c:pt idx="763">
                  <c:v>0.61825816348760643</c:v>
                </c:pt>
                <c:pt idx="764">
                  <c:v>0.14548390903369454</c:v>
                </c:pt>
                <c:pt idx="765">
                  <c:v>0</c:v>
                </c:pt>
              </c:numCache>
            </c:numRef>
          </c:val>
          <c:smooth val="0"/>
          <c:extLst xmlns:c16r2="http://schemas.microsoft.com/office/drawing/2015/06/chart">
            <c:ext xmlns:c16="http://schemas.microsoft.com/office/drawing/2014/chart" uri="{C3380CC4-5D6E-409C-BE32-E72D297353CC}">
              <c16:uniqueId val="{00000000-BE4B-4609-8CE6-4F446AF52C94}"/>
            </c:ext>
          </c:extLst>
        </c:ser>
        <c:ser>
          <c:idx val="0"/>
          <c:order val="1"/>
          <c:tx>
            <c:strRef>
              <c:f>'prueba 1'!$C$2</c:f>
              <c:strCache>
                <c:ptCount val="1"/>
                <c:pt idx="0">
                  <c:v>Empuje estimado (kg)</c:v>
                </c:pt>
              </c:strCache>
            </c:strRef>
          </c:tx>
          <c:spPr>
            <a:ln w="25400">
              <a:solidFill>
                <a:srgbClr val="0070C0"/>
              </a:solidFill>
              <a:prstDash val="sysDot"/>
            </a:ln>
          </c:spPr>
          <c:marker>
            <c:symbol val="none"/>
          </c:marker>
          <c:val>
            <c:numRef>
              <c:f>'prueba 1'!$C$3:$C$768</c:f>
              <c:numCache>
                <c:formatCode>0.00</c:formatCode>
                <c:ptCount val="766"/>
                <c:pt idx="0">
                  <c:v>2.7290345420216452E-2</c:v>
                </c:pt>
                <c:pt idx="1">
                  <c:v>0.14548390903369454</c:v>
                </c:pt>
                <c:pt idx="2">
                  <c:v>2.7290345420216452E-2</c:v>
                </c:pt>
                <c:pt idx="3">
                  <c:v>0.44096781806738911</c:v>
                </c:pt>
                <c:pt idx="4">
                  <c:v>0.55916138168086715</c:v>
                </c:pt>
                <c:pt idx="5">
                  <c:v>2.2729680540762969</c:v>
                </c:pt>
                <c:pt idx="6">
                  <c:v>5.0505167989930291</c:v>
                </c:pt>
                <c:pt idx="7">
                  <c:v>7.5916784166828037</c:v>
                </c:pt>
                <c:pt idx="8">
                  <c:v>7.7689687621030208</c:v>
                </c:pt>
                <c:pt idx="9">
                  <c:v>0</c:v>
                </c:pt>
                <c:pt idx="10">
                  <c:v>0</c:v>
                </c:pt>
                <c:pt idx="11">
                  <c:v>0</c:v>
                </c:pt>
                <c:pt idx="12">
                  <c:v>0</c:v>
                </c:pt>
                <c:pt idx="13">
                  <c:v>0</c:v>
                </c:pt>
                <c:pt idx="14">
                  <c:v>0</c:v>
                </c:pt>
                <c:pt idx="15">
                  <c:v>0</c:v>
                </c:pt>
                <c:pt idx="16">
                  <c:v>0</c:v>
                </c:pt>
                <c:pt idx="17">
                  <c:v>0</c:v>
                </c:pt>
                <c:pt idx="18">
                  <c:v>4.9323232353795499</c:v>
                </c:pt>
                <c:pt idx="19">
                  <c:v>9.4827754344984498</c:v>
                </c:pt>
                <c:pt idx="20">
                  <c:v>2.8639358721436863</c:v>
                </c:pt>
                <c:pt idx="21">
                  <c:v>3.2185165629841199</c:v>
                </c:pt>
                <c:pt idx="22">
                  <c:v>2.3320648358830351</c:v>
                </c:pt>
                <c:pt idx="23">
                  <c:v>0</c:v>
                </c:pt>
                <c:pt idx="24">
                  <c:v>0</c:v>
                </c:pt>
                <c:pt idx="25">
                  <c:v>0</c:v>
                </c:pt>
                <c:pt idx="26">
                  <c:v>0</c:v>
                </c:pt>
                <c:pt idx="27">
                  <c:v>0</c:v>
                </c:pt>
                <c:pt idx="28">
                  <c:v>0.85464529071456175</c:v>
                </c:pt>
                <c:pt idx="29">
                  <c:v>1.9183873632358632</c:v>
                </c:pt>
                <c:pt idx="30">
                  <c:v>1.7410970178156462</c:v>
                </c:pt>
                <c:pt idx="31">
                  <c:v>0.85464529071456175</c:v>
                </c:pt>
                <c:pt idx="32">
                  <c:v>0</c:v>
                </c:pt>
                <c:pt idx="33">
                  <c:v>0</c:v>
                </c:pt>
                <c:pt idx="34">
                  <c:v>0</c:v>
                </c:pt>
                <c:pt idx="35">
                  <c:v>0</c:v>
                </c:pt>
                <c:pt idx="36">
                  <c:v>0</c:v>
                </c:pt>
                <c:pt idx="37">
                  <c:v>0.55916138168086715</c:v>
                </c:pt>
                <c:pt idx="38">
                  <c:v>0.97283885432804029</c:v>
                </c:pt>
                <c:pt idx="39">
                  <c:v>1.0910324179415178</c:v>
                </c:pt>
                <c:pt idx="40">
                  <c:v>0.26367747264717262</c:v>
                </c:pt>
                <c:pt idx="41">
                  <c:v>0</c:v>
                </c:pt>
                <c:pt idx="42">
                  <c:v>0</c:v>
                </c:pt>
                <c:pt idx="43">
                  <c:v>0</c:v>
                </c:pt>
                <c:pt idx="44">
                  <c:v>0</c:v>
                </c:pt>
                <c:pt idx="45">
                  <c:v>8.6387127226955726E-2</c:v>
                </c:pt>
                <c:pt idx="46">
                  <c:v>0.73645172710108409</c:v>
                </c:pt>
                <c:pt idx="47">
                  <c:v>0.79554850890782336</c:v>
                </c:pt>
                <c:pt idx="48">
                  <c:v>0.32277425445391145</c:v>
                </c:pt>
                <c:pt idx="49">
                  <c:v>0</c:v>
                </c:pt>
                <c:pt idx="50">
                  <c:v>0</c:v>
                </c:pt>
                <c:pt idx="51">
                  <c:v>0</c:v>
                </c:pt>
                <c:pt idx="52">
                  <c:v>0</c:v>
                </c:pt>
                <c:pt idx="53">
                  <c:v>0</c:v>
                </c:pt>
                <c:pt idx="54">
                  <c:v>8.6387127226955726E-2</c:v>
                </c:pt>
                <c:pt idx="55">
                  <c:v>0.14548390903369454</c:v>
                </c:pt>
                <c:pt idx="56">
                  <c:v>0.14548390903369454</c:v>
                </c:pt>
                <c:pt idx="57">
                  <c:v>0</c:v>
                </c:pt>
                <c:pt idx="58">
                  <c:v>0</c:v>
                </c:pt>
                <c:pt idx="59">
                  <c:v>0</c:v>
                </c:pt>
                <c:pt idx="60">
                  <c:v>0</c:v>
                </c:pt>
                <c:pt idx="61">
                  <c:v>0.14548390903369454</c:v>
                </c:pt>
                <c:pt idx="62">
                  <c:v>8.6387127226955726E-2</c:v>
                </c:pt>
                <c:pt idx="63">
                  <c:v>0.14548390903369454</c:v>
                </c:pt>
                <c:pt idx="64">
                  <c:v>0.14548390903369454</c:v>
                </c:pt>
                <c:pt idx="65">
                  <c:v>0.14548390903369454</c:v>
                </c:pt>
                <c:pt idx="66">
                  <c:v>2.7290345420216452E-2</c:v>
                </c:pt>
                <c:pt idx="67">
                  <c:v>0.14548390903369454</c:v>
                </c:pt>
                <c:pt idx="68">
                  <c:v>0.14548390903369454</c:v>
                </c:pt>
                <c:pt idx="69">
                  <c:v>0.14548390903369454</c:v>
                </c:pt>
                <c:pt idx="70">
                  <c:v>0</c:v>
                </c:pt>
                <c:pt idx="71">
                  <c:v>0</c:v>
                </c:pt>
                <c:pt idx="72">
                  <c:v>8.6387127226955726E-2</c:v>
                </c:pt>
                <c:pt idx="73">
                  <c:v>8.6387127226955726E-2</c:v>
                </c:pt>
                <c:pt idx="74">
                  <c:v>2.7290345420216452E-2</c:v>
                </c:pt>
                <c:pt idx="75">
                  <c:v>8.6387127226955726E-2</c:v>
                </c:pt>
                <c:pt idx="76">
                  <c:v>0.14548390903369454</c:v>
                </c:pt>
                <c:pt idx="77">
                  <c:v>0.14548390903369454</c:v>
                </c:pt>
                <c:pt idx="78">
                  <c:v>8.6387127226955726E-2</c:v>
                </c:pt>
                <c:pt idx="79">
                  <c:v>0.20458069084043337</c:v>
                </c:pt>
                <c:pt idx="80">
                  <c:v>0.38187103626065028</c:v>
                </c:pt>
                <c:pt idx="81">
                  <c:v>0.20458069084043337</c:v>
                </c:pt>
                <c:pt idx="82">
                  <c:v>0.67735494529434481</c:v>
                </c:pt>
                <c:pt idx="83">
                  <c:v>0.85464529071456175</c:v>
                </c:pt>
                <c:pt idx="84">
                  <c:v>1.0319356361347787</c:v>
                </c:pt>
                <c:pt idx="85">
                  <c:v>1.0910324179415178</c:v>
                </c:pt>
                <c:pt idx="86">
                  <c:v>1.0319356361347787</c:v>
                </c:pt>
                <c:pt idx="87">
                  <c:v>1.0319356361347787</c:v>
                </c:pt>
                <c:pt idx="88">
                  <c:v>0.91374207252130102</c:v>
                </c:pt>
                <c:pt idx="89">
                  <c:v>0.67735494529434481</c:v>
                </c:pt>
                <c:pt idx="90">
                  <c:v>0.55916138168086715</c:v>
                </c:pt>
                <c:pt idx="91">
                  <c:v>0.67735494529434481</c:v>
                </c:pt>
                <c:pt idx="92">
                  <c:v>0.67735494529434481</c:v>
                </c:pt>
                <c:pt idx="93">
                  <c:v>0.85464529071456175</c:v>
                </c:pt>
                <c:pt idx="94">
                  <c:v>0.91374207252130102</c:v>
                </c:pt>
                <c:pt idx="95">
                  <c:v>1.0319356361347787</c:v>
                </c:pt>
                <c:pt idx="96">
                  <c:v>0.97283885432804029</c:v>
                </c:pt>
                <c:pt idx="97">
                  <c:v>1.3865163269752125</c:v>
                </c:pt>
                <c:pt idx="98">
                  <c:v>1.682000236008907</c:v>
                </c:pt>
                <c:pt idx="99">
                  <c:v>1.9183873632358632</c:v>
                </c:pt>
                <c:pt idx="100">
                  <c:v>1.9183873632358632</c:v>
                </c:pt>
                <c:pt idx="101">
                  <c:v>1.9183873632358632</c:v>
                </c:pt>
                <c:pt idx="102">
                  <c:v>1.8001937996223856</c:v>
                </c:pt>
                <c:pt idx="103">
                  <c:v>1.9183873632358632</c:v>
                </c:pt>
                <c:pt idx="104">
                  <c:v>1.682000236008907</c:v>
                </c:pt>
                <c:pt idx="105">
                  <c:v>1.8001937996223856</c:v>
                </c:pt>
                <c:pt idx="106">
                  <c:v>1.9183873632358632</c:v>
                </c:pt>
                <c:pt idx="107">
                  <c:v>1.9183873632358632</c:v>
                </c:pt>
                <c:pt idx="108">
                  <c:v>1.9774841450426024</c:v>
                </c:pt>
                <c:pt idx="109">
                  <c:v>2.0365809268493407</c:v>
                </c:pt>
                <c:pt idx="110">
                  <c:v>1.9183873632358632</c:v>
                </c:pt>
                <c:pt idx="111">
                  <c:v>2.0956777086560803</c:v>
                </c:pt>
                <c:pt idx="112">
                  <c:v>2.5093551813032522</c:v>
                </c:pt>
                <c:pt idx="113">
                  <c:v>2.8048390903369476</c:v>
                </c:pt>
                <c:pt idx="114">
                  <c:v>3.5140004720178144</c:v>
                </c:pt>
                <c:pt idx="115">
                  <c:v>2.4502583994965139</c:v>
                </c:pt>
                <c:pt idx="116">
                  <c:v>2.0365809268493407</c:v>
                </c:pt>
                <c:pt idx="117">
                  <c:v>2.0365809268493407</c:v>
                </c:pt>
                <c:pt idx="118">
                  <c:v>2.3320648358830351</c:v>
                </c:pt>
                <c:pt idx="119">
                  <c:v>2.0956777086560803</c:v>
                </c:pt>
                <c:pt idx="120">
                  <c:v>2.4502583994965139</c:v>
                </c:pt>
                <c:pt idx="121">
                  <c:v>3.0412262175639029</c:v>
                </c:pt>
                <c:pt idx="122">
                  <c:v>3.5730972538245536</c:v>
                </c:pt>
                <c:pt idx="123">
                  <c:v>3.6912908174380314</c:v>
                </c:pt>
                <c:pt idx="124">
                  <c:v>3.4549036902110761</c:v>
                </c:pt>
                <c:pt idx="125">
                  <c:v>2.9821294357571646</c:v>
                </c:pt>
                <c:pt idx="126">
                  <c:v>2.8639358721436863</c:v>
                </c:pt>
                <c:pt idx="127">
                  <c:v>2.9821294357571646</c:v>
                </c:pt>
                <c:pt idx="128">
                  <c:v>2.9230326539504254</c:v>
                </c:pt>
                <c:pt idx="129">
                  <c:v>2.9230326539504254</c:v>
                </c:pt>
                <c:pt idx="130">
                  <c:v>2.9821294357571646</c:v>
                </c:pt>
                <c:pt idx="131">
                  <c:v>2.9821294357571646</c:v>
                </c:pt>
                <c:pt idx="132">
                  <c:v>2.9230326539504254</c:v>
                </c:pt>
                <c:pt idx="133">
                  <c:v>2.9230326539504254</c:v>
                </c:pt>
                <c:pt idx="134">
                  <c:v>3.0412262175639029</c:v>
                </c:pt>
                <c:pt idx="135">
                  <c:v>3.1594197811773816</c:v>
                </c:pt>
                <c:pt idx="136">
                  <c:v>3.395806908404337</c:v>
                </c:pt>
                <c:pt idx="137">
                  <c:v>3.8094843810515098</c:v>
                </c:pt>
                <c:pt idx="138">
                  <c:v>3.8094843810515098</c:v>
                </c:pt>
                <c:pt idx="139">
                  <c:v>3.868581162858248</c:v>
                </c:pt>
                <c:pt idx="140">
                  <c:v>3.8094843810515098</c:v>
                </c:pt>
                <c:pt idx="141">
                  <c:v>3.7503875992447706</c:v>
                </c:pt>
                <c:pt idx="142">
                  <c:v>3.8094843810515098</c:v>
                </c:pt>
                <c:pt idx="143">
                  <c:v>4.0458715082784655</c:v>
                </c:pt>
                <c:pt idx="144">
                  <c:v>4.0458715082784655</c:v>
                </c:pt>
                <c:pt idx="145">
                  <c:v>4.1640650718919439</c:v>
                </c:pt>
                <c:pt idx="146">
                  <c:v>4.1640650718919439</c:v>
                </c:pt>
                <c:pt idx="147">
                  <c:v>4.1049682900852043</c:v>
                </c:pt>
                <c:pt idx="148">
                  <c:v>3.868581162858248</c:v>
                </c:pt>
                <c:pt idx="149">
                  <c:v>3.9276779446649877</c:v>
                </c:pt>
                <c:pt idx="150">
                  <c:v>4.8141296717660715</c:v>
                </c:pt>
                <c:pt idx="151">
                  <c:v>5.1096135807997669</c:v>
                </c:pt>
                <c:pt idx="152">
                  <c:v>5.286903926219984</c:v>
                </c:pt>
                <c:pt idx="153">
                  <c:v>5.7005813988671559</c:v>
                </c:pt>
                <c:pt idx="154">
                  <c:v>5.7596781806738964</c:v>
                </c:pt>
                <c:pt idx="155">
                  <c:v>5.9369685260941134</c:v>
                </c:pt>
                <c:pt idx="156">
                  <c:v>6.05516208970759</c:v>
                </c:pt>
                <c:pt idx="157">
                  <c:v>6.6461299077749789</c:v>
                </c:pt>
                <c:pt idx="158">
                  <c:v>7.000710598615413</c:v>
                </c:pt>
                <c:pt idx="159">
                  <c:v>7.0598073804221535</c:v>
                </c:pt>
                <c:pt idx="160">
                  <c:v>7.2961945076491084</c:v>
                </c:pt>
                <c:pt idx="161">
                  <c:v>7.8280655439097595</c:v>
                </c:pt>
                <c:pt idx="162">
                  <c:v>7.8280655439097595</c:v>
                </c:pt>
                <c:pt idx="163">
                  <c:v>8.4190333619771476</c:v>
                </c:pt>
                <c:pt idx="164">
                  <c:v>8.8918076164310609</c:v>
                </c:pt>
                <c:pt idx="165">
                  <c:v>9.660065779918666</c:v>
                </c:pt>
                <c:pt idx="166">
                  <c:v>9.8373561253388839</c:v>
                </c:pt>
                <c:pt idx="167">
                  <c:v>10.251033597986055</c:v>
                </c:pt>
                <c:pt idx="168">
                  <c:v>10.782904634246707</c:v>
                </c:pt>
                <c:pt idx="169">
                  <c:v>11.373872452314096</c:v>
                </c:pt>
                <c:pt idx="170">
                  <c:v>11.610259579541053</c:v>
                </c:pt>
                <c:pt idx="171">
                  <c:v>12.674001652062351</c:v>
                </c:pt>
                <c:pt idx="172">
                  <c:v>13.560453379163439</c:v>
                </c:pt>
                <c:pt idx="173">
                  <c:v>14.50600188807126</c:v>
                </c:pt>
                <c:pt idx="174">
                  <c:v>15.510647178785824</c:v>
                </c:pt>
                <c:pt idx="175">
                  <c:v>16.692582814920602</c:v>
                </c:pt>
                <c:pt idx="176">
                  <c:v>17.579034542021688</c:v>
                </c:pt>
                <c:pt idx="177">
                  <c:v>18.701873396349725</c:v>
                </c:pt>
                <c:pt idx="178">
                  <c:v>20.002002596097984</c:v>
                </c:pt>
                <c:pt idx="179">
                  <c:v>21.656712486686672</c:v>
                </c:pt>
                <c:pt idx="180">
                  <c:v>22.661357777401239</c:v>
                </c:pt>
                <c:pt idx="181">
                  <c:v>24.25697088618319</c:v>
                </c:pt>
                <c:pt idx="182">
                  <c:v>25.320712958704487</c:v>
                </c:pt>
                <c:pt idx="183">
                  <c:v>26.857229285679704</c:v>
                </c:pt>
                <c:pt idx="184">
                  <c:v>28.039164921814482</c:v>
                </c:pt>
                <c:pt idx="185">
                  <c:v>29.75297159420991</c:v>
                </c:pt>
                <c:pt idx="186">
                  <c:v>31.939552521059248</c:v>
                </c:pt>
                <c:pt idx="187">
                  <c:v>34.126133447908593</c:v>
                </c:pt>
                <c:pt idx="188">
                  <c:v>35.72174655669054</c:v>
                </c:pt>
                <c:pt idx="189">
                  <c:v>37.376456447279232</c:v>
                </c:pt>
                <c:pt idx="190">
                  <c:v>38.440198519800532</c:v>
                </c:pt>
                <c:pt idx="191">
                  <c:v>40.15400519219596</c:v>
                </c:pt>
                <c:pt idx="192">
                  <c:v>41.986005428204876</c:v>
                </c:pt>
                <c:pt idx="193">
                  <c:v>44.881747736735079</c:v>
                </c:pt>
                <c:pt idx="194">
                  <c:v>47.363812572618116</c:v>
                </c:pt>
                <c:pt idx="195">
                  <c:v>50.318651662955062</c:v>
                </c:pt>
                <c:pt idx="196">
                  <c:v>52.032458335350491</c:v>
                </c:pt>
                <c:pt idx="197">
                  <c:v>53.450781098712227</c:v>
                </c:pt>
                <c:pt idx="198">
                  <c:v>55.519168461948091</c:v>
                </c:pt>
                <c:pt idx="199">
                  <c:v>57.705749388797436</c:v>
                </c:pt>
                <c:pt idx="200">
                  <c:v>59.774136752033293</c:v>
                </c:pt>
                <c:pt idx="201">
                  <c:v>61.960717678882638</c:v>
                </c:pt>
                <c:pt idx="202">
                  <c:v>63.851814696698284</c:v>
                </c:pt>
                <c:pt idx="203">
                  <c:v>65.565621369093719</c:v>
                </c:pt>
                <c:pt idx="204">
                  <c:v>67.102137696068937</c:v>
                </c:pt>
                <c:pt idx="205">
                  <c:v>69.11142827749805</c:v>
                </c:pt>
                <c:pt idx="206">
                  <c:v>71.357105986154139</c:v>
                </c:pt>
                <c:pt idx="207">
                  <c:v>73.307299785776536</c:v>
                </c:pt>
                <c:pt idx="208">
                  <c:v>75.139300021785431</c:v>
                </c:pt>
                <c:pt idx="209">
                  <c:v>76.55762278514716</c:v>
                </c:pt>
                <c:pt idx="210">
                  <c:v>78.507816584769543</c:v>
                </c:pt>
                <c:pt idx="211">
                  <c:v>80.753494293425632</c:v>
                </c:pt>
                <c:pt idx="212">
                  <c:v>82.408204184014323</c:v>
                </c:pt>
                <c:pt idx="213">
                  <c:v>83.708333383762579</c:v>
                </c:pt>
                <c:pt idx="214">
                  <c:v>85.244849710737796</c:v>
                </c:pt>
                <c:pt idx="215">
                  <c:v>87.195043510360179</c:v>
                </c:pt>
                <c:pt idx="216">
                  <c:v>89.32252765540278</c:v>
                </c:pt>
                <c:pt idx="217">
                  <c:v>91.863689273092547</c:v>
                </c:pt>
                <c:pt idx="218">
                  <c:v>94.818528363429508</c:v>
                </c:pt>
                <c:pt idx="219">
                  <c:v>97.359689981119274</c:v>
                </c:pt>
                <c:pt idx="220">
                  <c:v>99.191690217128183</c:v>
                </c:pt>
                <c:pt idx="221">
                  <c:v>101.55556148939775</c:v>
                </c:pt>
                <c:pt idx="222">
                  <c:v>104.33311023431447</c:v>
                </c:pt>
                <c:pt idx="223">
                  <c:v>106.75607828839077</c:v>
                </c:pt>
                <c:pt idx="224">
                  <c:v>109.41543346969402</c:v>
                </c:pt>
                <c:pt idx="225">
                  <c:v>113.49311141435901</c:v>
                </c:pt>
                <c:pt idx="226">
                  <c:v>118.33904752251161</c:v>
                </c:pt>
                <c:pt idx="227">
                  <c:v>123.00769328524397</c:v>
                </c:pt>
                <c:pt idx="228">
                  <c:v>127.38085513894266</c:v>
                </c:pt>
                <c:pt idx="229">
                  <c:v>132.04950090167503</c:v>
                </c:pt>
                <c:pt idx="230">
                  <c:v>137.66369517331523</c:v>
                </c:pt>
                <c:pt idx="231">
                  <c:v>143.04150231772849</c:v>
                </c:pt>
                <c:pt idx="232">
                  <c:v>146.64640600793953</c:v>
                </c:pt>
                <c:pt idx="233">
                  <c:v>150.36950326176409</c:v>
                </c:pt>
                <c:pt idx="234">
                  <c:v>154.09260051558866</c:v>
                </c:pt>
                <c:pt idx="235">
                  <c:v>157.57931064218627</c:v>
                </c:pt>
                <c:pt idx="236">
                  <c:v>160.59324651432996</c:v>
                </c:pt>
                <c:pt idx="237">
                  <c:v>163.19350491382644</c:v>
                </c:pt>
                <c:pt idx="238">
                  <c:v>167.50756998571842</c:v>
                </c:pt>
                <c:pt idx="239">
                  <c:v>171.52615114857664</c:v>
                </c:pt>
                <c:pt idx="240">
                  <c:v>174.54008702072034</c:v>
                </c:pt>
                <c:pt idx="241">
                  <c:v>176.72666794756969</c:v>
                </c:pt>
                <c:pt idx="242">
                  <c:v>177.73131323828423</c:v>
                </c:pt>
                <c:pt idx="243">
                  <c:v>180.15428129236054</c:v>
                </c:pt>
                <c:pt idx="244">
                  <c:v>183.64099141895815</c:v>
                </c:pt>
                <c:pt idx="245">
                  <c:v>188.84150821795117</c:v>
                </c:pt>
                <c:pt idx="246">
                  <c:v>194.51479927139812</c:v>
                </c:pt>
                <c:pt idx="247">
                  <c:v>199.41983216135742</c:v>
                </c:pt>
                <c:pt idx="248">
                  <c:v>204.14757470589655</c:v>
                </c:pt>
                <c:pt idx="249">
                  <c:v>208.87531725043567</c:v>
                </c:pt>
                <c:pt idx="250">
                  <c:v>220.81286717539695</c:v>
                </c:pt>
                <c:pt idx="251">
                  <c:v>232.27764284590427</c:v>
                </c:pt>
                <c:pt idx="252">
                  <c:v>235.58706262708168</c:v>
                </c:pt>
                <c:pt idx="253">
                  <c:v>234.40512699094688</c:v>
                </c:pt>
                <c:pt idx="254">
                  <c:v>236.17803044514906</c:v>
                </c:pt>
                <c:pt idx="255">
                  <c:v>236.59170791779624</c:v>
                </c:pt>
                <c:pt idx="256">
                  <c:v>236.7099014814097</c:v>
                </c:pt>
                <c:pt idx="257">
                  <c:v>237.59635320851078</c:v>
                </c:pt>
                <c:pt idx="258">
                  <c:v>239.07377275367929</c:v>
                </c:pt>
                <c:pt idx="259">
                  <c:v>241.79222471678926</c:v>
                </c:pt>
                <c:pt idx="260">
                  <c:v>241.43764402594883</c:v>
                </c:pt>
                <c:pt idx="261">
                  <c:v>242.67867644389034</c:v>
                </c:pt>
                <c:pt idx="262">
                  <c:v>245.0425477161599</c:v>
                </c:pt>
                <c:pt idx="263">
                  <c:v>245.57441875242054</c:v>
                </c:pt>
                <c:pt idx="264">
                  <c:v>244.21519277086557</c:v>
                </c:pt>
                <c:pt idx="265">
                  <c:v>243.68332173460493</c:v>
                </c:pt>
                <c:pt idx="266">
                  <c:v>246.10628978868121</c:v>
                </c:pt>
                <c:pt idx="267">
                  <c:v>247.7609996792699</c:v>
                </c:pt>
                <c:pt idx="268">
                  <c:v>248.58835462456423</c:v>
                </c:pt>
                <c:pt idx="269">
                  <c:v>249.82938704250574</c:v>
                </c:pt>
                <c:pt idx="270">
                  <c:v>249.88848382431252</c:v>
                </c:pt>
                <c:pt idx="271">
                  <c:v>249.00203209721144</c:v>
                </c:pt>
                <c:pt idx="272">
                  <c:v>249.88848382431252</c:v>
                </c:pt>
                <c:pt idx="273">
                  <c:v>249.82938704250574</c:v>
                </c:pt>
                <c:pt idx="274">
                  <c:v>250.30216129695967</c:v>
                </c:pt>
                <c:pt idx="275">
                  <c:v>250.71583876960685</c:v>
                </c:pt>
                <c:pt idx="276">
                  <c:v>249.5929999152788</c:v>
                </c:pt>
                <c:pt idx="277">
                  <c:v>249.00203209721144</c:v>
                </c:pt>
                <c:pt idx="278">
                  <c:v>251.12951624225403</c:v>
                </c:pt>
                <c:pt idx="279">
                  <c:v>251.60229049670792</c:v>
                </c:pt>
                <c:pt idx="280">
                  <c:v>253.07971004187641</c:v>
                </c:pt>
                <c:pt idx="281">
                  <c:v>253.55248429633031</c:v>
                </c:pt>
                <c:pt idx="282">
                  <c:v>253.9324842963303</c:v>
                </c:pt>
                <c:pt idx="283">
                  <c:v>254.3124842963303</c:v>
                </c:pt>
                <c:pt idx="284">
                  <c:v>254.69248429633029</c:v>
                </c:pt>
                <c:pt idx="285">
                  <c:v>255.07248429633029</c:v>
                </c:pt>
                <c:pt idx="286">
                  <c:v>255.45248429633028</c:v>
                </c:pt>
                <c:pt idx="287">
                  <c:v>255.83248429633028</c:v>
                </c:pt>
                <c:pt idx="288">
                  <c:v>256.21248429633027</c:v>
                </c:pt>
                <c:pt idx="289">
                  <c:v>256.59248429633027</c:v>
                </c:pt>
                <c:pt idx="290">
                  <c:v>256.97248429633026</c:v>
                </c:pt>
                <c:pt idx="291">
                  <c:v>257.35248429633026</c:v>
                </c:pt>
                <c:pt idx="292">
                  <c:v>257.73248429633026</c:v>
                </c:pt>
                <c:pt idx="293">
                  <c:v>258.11248429633025</c:v>
                </c:pt>
                <c:pt idx="294">
                  <c:v>258.3</c:v>
                </c:pt>
                <c:pt idx="295">
                  <c:v>258.39999999999998</c:v>
                </c:pt>
                <c:pt idx="296">
                  <c:v>258.5</c:v>
                </c:pt>
                <c:pt idx="297">
                  <c:v>258.55</c:v>
                </c:pt>
                <c:pt idx="298">
                  <c:v>258.3</c:v>
                </c:pt>
                <c:pt idx="299">
                  <c:v>258</c:v>
                </c:pt>
                <c:pt idx="300">
                  <c:v>258</c:v>
                </c:pt>
                <c:pt idx="301">
                  <c:v>257.89999999999998</c:v>
                </c:pt>
                <c:pt idx="302">
                  <c:v>257.7</c:v>
                </c:pt>
                <c:pt idx="303">
                  <c:v>257.3</c:v>
                </c:pt>
                <c:pt idx="304">
                  <c:v>257.10000000000002</c:v>
                </c:pt>
                <c:pt idx="305">
                  <c:v>256.8</c:v>
                </c:pt>
                <c:pt idx="306">
                  <c:v>255.58400000000006</c:v>
                </c:pt>
                <c:pt idx="307">
                  <c:v>254.98000000000008</c:v>
                </c:pt>
                <c:pt idx="308">
                  <c:v>254.37600000000009</c:v>
                </c:pt>
                <c:pt idx="309">
                  <c:v>254</c:v>
                </c:pt>
                <c:pt idx="310">
                  <c:v>253.9</c:v>
                </c:pt>
                <c:pt idx="311">
                  <c:v>253.4</c:v>
                </c:pt>
                <c:pt idx="312">
                  <c:v>253.32</c:v>
                </c:pt>
                <c:pt idx="313">
                  <c:v>253.32</c:v>
                </c:pt>
                <c:pt idx="314">
                  <c:v>251.95687118754836</c:v>
                </c:pt>
                <c:pt idx="315">
                  <c:v>252.13416153296856</c:v>
                </c:pt>
                <c:pt idx="316">
                  <c:v>251.18861302406077</c:v>
                </c:pt>
                <c:pt idx="317">
                  <c:v>249.77029026069903</c:v>
                </c:pt>
                <c:pt idx="318">
                  <c:v>247.11093507939577</c:v>
                </c:pt>
                <c:pt idx="319">
                  <c:v>245.0425477161599</c:v>
                </c:pt>
                <c:pt idx="320">
                  <c:v>244.09699920725208</c:v>
                </c:pt>
                <c:pt idx="321">
                  <c:v>241.67403115317578</c:v>
                </c:pt>
                <c:pt idx="322">
                  <c:v>240.3148051716208</c:v>
                </c:pt>
                <c:pt idx="323">
                  <c:v>239.84203091716688</c:v>
                </c:pt>
                <c:pt idx="324">
                  <c:v>240.01932126258708</c:v>
                </c:pt>
                <c:pt idx="325">
                  <c:v>240.43299873523426</c:v>
                </c:pt>
                <c:pt idx="326">
                  <c:v>241.49674080775557</c:v>
                </c:pt>
                <c:pt idx="327">
                  <c:v>240.43299873523426</c:v>
                </c:pt>
                <c:pt idx="328">
                  <c:v>239.19196631729275</c:v>
                </c:pt>
                <c:pt idx="329">
                  <c:v>239.07377275367929</c:v>
                </c:pt>
                <c:pt idx="330">
                  <c:v>235.82344975430863</c:v>
                </c:pt>
                <c:pt idx="331">
                  <c:v>232.39583640951776</c:v>
                </c:pt>
                <c:pt idx="332">
                  <c:v>231.39119111880319</c:v>
                </c:pt>
                <c:pt idx="333">
                  <c:v>227.78628742859212</c:v>
                </c:pt>
                <c:pt idx="334">
                  <c:v>226.72254535607084</c:v>
                </c:pt>
                <c:pt idx="335">
                  <c:v>225.83609362896973</c:v>
                </c:pt>
                <c:pt idx="336">
                  <c:v>225.65880328354953</c:v>
                </c:pt>
                <c:pt idx="337">
                  <c:v>225.4815129381293</c:v>
                </c:pt>
                <c:pt idx="338">
                  <c:v>223.59041592031366</c:v>
                </c:pt>
                <c:pt idx="339">
                  <c:v>223.70860948392715</c:v>
                </c:pt>
                <c:pt idx="340">
                  <c:v>220.16280257552279</c:v>
                </c:pt>
                <c:pt idx="341">
                  <c:v>218.50809268493413</c:v>
                </c:pt>
                <c:pt idx="342">
                  <c:v>217.14886670337913</c:v>
                </c:pt>
                <c:pt idx="343">
                  <c:v>215.55325359459715</c:v>
                </c:pt>
                <c:pt idx="344">
                  <c:v>213.89854370400849</c:v>
                </c:pt>
                <c:pt idx="345">
                  <c:v>211.94834990438611</c:v>
                </c:pt>
                <c:pt idx="346">
                  <c:v>211.12099495909175</c:v>
                </c:pt>
                <c:pt idx="347">
                  <c:v>210.05725288657044</c:v>
                </c:pt>
                <c:pt idx="348">
                  <c:v>208.93441403224242</c:v>
                </c:pt>
                <c:pt idx="349">
                  <c:v>208.46163977778849</c:v>
                </c:pt>
                <c:pt idx="350">
                  <c:v>207.51609126888067</c:v>
                </c:pt>
                <c:pt idx="351">
                  <c:v>206.21596206913242</c:v>
                </c:pt>
                <c:pt idx="352">
                  <c:v>204.08847792408983</c:v>
                </c:pt>
                <c:pt idx="353">
                  <c:v>202.61105837892131</c:v>
                </c:pt>
                <c:pt idx="354">
                  <c:v>200.83815492471916</c:v>
                </c:pt>
                <c:pt idx="355">
                  <c:v>199.53802572497091</c:v>
                </c:pt>
                <c:pt idx="356">
                  <c:v>198.17879974341591</c:v>
                </c:pt>
                <c:pt idx="357">
                  <c:v>196.52408985282722</c:v>
                </c:pt>
                <c:pt idx="358">
                  <c:v>195.04667030765876</c:v>
                </c:pt>
                <c:pt idx="359">
                  <c:v>193.33286363526332</c:v>
                </c:pt>
                <c:pt idx="360">
                  <c:v>191.97363765370832</c:v>
                </c:pt>
                <c:pt idx="361">
                  <c:v>191.14628270841399</c:v>
                </c:pt>
                <c:pt idx="362">
                  <c:v>188.90060499975789</c:v>
                </c:pt>
                <c:pt idx="363">
                  <c:v>184.88202383689966</c:v>
                </c:pt>
                <c:pt idx="364">
                  <c:v>182.75453969185708</c:v>
                </c:pt>
                <c:pt idx="365">
                  <c:v>183.16821716450423</c:v>
                </c:pt>
                <c:pt idx="366">
                  <c:v>184.35015280063902</c:v>
                </c:pt>
                <c:pt idx="367">
                  <c:v>182.34086221920987</c:v>
                </c:pt>
                <c:pt idx="368">
                  <c:v>180.92253945584812</c:v>
                </c:pt>
                <c:pt idx="369">
                  <c:v>177.790410020091</c:v>
                </c:pt>
                <c:pt idx="370">
                  <c:v>177.49492611105728</c:v>
                </c:pt>
                <c:pt idx="371">
                  <c:v>176.25389369311577</c:v>
                </c:pt>
                <c:pt idx="372">
                  <c:v>172.353506093871</c:v>
                </c:pt>
                <c:pt idx="373">
                  <c:v>169.51686056714752</c:v>
                </c:pt>
                <c:pt idx="374">
                  <c:v>166.14834400416339</c:v>
                </c:pt>
                <c:pt idx="375">
                  <c:v>163.90266629550732</c:v>
                </c:pt>
                <c:pt idx="376">
                  <c:v>161.30240789601081</c:v>
                </c:pt>
                <c:pt idx="377">
                  <c:v>157.28382673315255</c:v>
                </c:pt>
                <c:pt idx="378">
                  <c:v>153.32434235210104</c:v>
                </c:pt>
                <c:pt idx="379">
                  <c:v>145.34627680819131</c:v>
                </c:pt>
                <c:pt idx="380">
                  <c:v>124.95788708486637</c:v>
                </c:pt>
                <c:pt idx="381">
                  <c:v>109.2381431242738</c:v>
                </c:pt>
                <c:pt idx="382">
                  <c:v>128.09001652062355</c:v>
                </c:pt>
                <c:pt idx="383">
                  <c:v>143.80976048121607</c:v>
                </c:pt>
                <c:pt idx="384">
                  <c:v>128.09001652062355</c:v>
                </c:pt>
                <c:pt idx="385">
                  <c:v>133.70421079226369</c:v>
                </c:pt>
                <c:pt idx="386">
                  <c:v>144.40072829928349</c:v>
                </c:pt>
                <c:pt idx="387">
                  <c:v>137.90008230054218</c:v>
                </c:pt>
                <c:pt idx="388">
                  <c:v>193.0373797262296</c:v>
                </c:pt>
                <c:pt idx="389">
                  <c:v>247.34732220662272</c:v>
                </c:pt>
                <c:pt idx="390">
                  <c:v>136.54085631898718</c:v>
                </c:pt>
                <c:pt idx="391">
                  <c:v>69.11142827749805</c:v>
                </c:pt>
                <c:pt idx="392">
                  <c:v>93.222915254647546</c:v>
                </c:pt>
                <c:pt idx="393">
                  <c:v>164.07995664092752</c:v>
                </c:pt>
                <c:pt idx="394">
                  <c:v>252.13416153296856</c:v>
                </c:pt>
                <c:pt idx="395">
                  <c:v>241.20125689872188</c:v>
                </c:pt>
                <c:pt idx="396">
                  <c:v>254.43893602343138</c:v>
                </c:pt>
                <c:pt idx="397">
                  <c:v>215.25776968556349</c:v>
                </c:pt>
                <c:pt idx="398">
                  <c:v>186.00486269122769</c:v>
                </c:pt>
                <c:pt idx="399">
                  <c:v>195.04667030765876</c:v>
                </c:pt>
                <c:pt idx="400">
                  <c:v>231.74577180964363</c:v>
                </c:pt>
                <c:pt idx="401">
                  <c:v>164.49363411357473</c:v>
                </c:pt>
                <c:pt idx="402">
                  <c:v>154.44718120642909</c:v>
                </c:pt>
                <c:pt idx="403">
                  <c:v>153.50163269752127</c:v>
                </c:pt>
                <c:pt idx="404">
                  <c:v>131.28124273818742</c:v>
                </c:pt>
                <c:pt idx="405">
                  <c:v>98.541625617254056</c:v>
                </c:pt>
                <c:pt idx="406">
                  <c:v>102.32381965288535</c:v>
                </c:pt>
                <c:pt idx="407">
                  <c:v>93.104721691034058</c:v>
                </c:pt>
                <c:pt idx="408">
                  <c:v>69.229621841111538</c:v>
                </c:pt>
                <c:pt idx="409">
                  <c:v>58.651297897705255</c:v>
                </c:pt>
                <c:pt idx="410">
                  <c:v>51.146006608249408</c:v>
                </c:pt>
                <c:pt idx="411">
                  <c:v>44.822650954928335</c:v>
                </c:pt>
                <c:pt idx="412">
                  <c:v>41.51323117375096</c:v>
                </c:pt>
                <c:pt idx="413">
                  <c:v>37.908327483539885</c:v>
                </c:pt>
                <c:pt idx="414">
                  <c:v>33.298778502614248</c:v>
                </c:pt>
                <c:pt idx="415">
                  <c:v>29.22110055794926</c:v>
                </c:pt>
                <c:pt idx="416">
                  <c:v>25.498003304124705</c:v>
                </c:pt>
                <c:pt idx="417">
                  <c:v>22.661357777401239</c:v>
                </c:pt>
                <c:pt idx="418">
                  <c:v>20.947551105005804</c:v>
                </c:pt>
                <c:pt idx="419">
                  <c:v>19.174647650803639</c:v>
                </c:pt>
                <c:pt idx="420">
                  <c:v>17.992712014668857</c:v>
                </c:pt>
                <c:pt idx="421">
                  <c:v>17.106260287567775</c:v>
                </c:pt>
                <c:pt idx="422">
                  <c:v>16.633486033113861</c:v>
                </c:pt>
                <c:pt idx="423">
                  <c:v>17.165357069374512</c:v>
                </c:pt>
                <c:pt idx="424">
                  <c:v>18.524583050929508</c:v>
                </c:pt>
                <c:pt idx="425">
                  <c:v>20.829357541392326</c:v>
                </c:pt>
                <c:pt idx="426">
                  <c:v>22.36587386836754</c:v>
                </c:pt>
                <c:pt idx="427">
                  <c:v>20.829357541392326</c:v>
                </c:pt>
                <c:pt idx="428">
                  <c:v>19.529228341644075</c:v>
                </c:pt>
                <c:pt idx="429">
                  <c:v>19.351937996223857</c:v>
                </c:pt>
                <c:pt idx="430">
                  <c:v>18.465486269122771</c:v>
                </c:pt>
                <c:pt idx="431">
                  <c:v>17.815421669248639</c:v>
                </c:pt>
                <c:pt idx="432">
                  <c:v>17.697228105635165</c:v>
                </c:pt>
                <c:pt idx="433">
                  <c:v>17.283550632987989</c:v>
                </c:pt>
                <c:pt idx="434">
                  <c:v>16.692582814920602</c:v>
                </c:pt>
                <c:pt idx="435">
                  <c:v>15.747034306012777</c:v>
                </c:pt>
                <c:pt idx="436">
                  <c:v>14.50600188807126</c:v>
                </c:pt>
                <c:pt idx="437">
                  <c:v>13.619550160970174</c:v>
                </c:pt>
                <c:pt idx="438">
                  <c:v>12.969485561096048</c:v>
                </c:pt>
                <c:pt idx="439">
                  <c:v>12.910388779289308</c:v>
                </c:pt>
                <c:pt idx="440">
                  <c:v>12.851291997482571</c:v>
                </c:pt>
                <c:pt idx="441">
                  <c:v>13.146775906516265</c:v>
                </c:pt>
                <c:pt idx="442">
                  <c:v>13.737743724583655</c:v>
                </c:pt>
                <c:pt idx="443">
                  <c:v>14.683292233491477</c:v>
                </c:pt>
                <c:pt idx="444">
                  <c:v>15.451550396979084</c:v>
                </c:pt>
                <c:pt idx="445">
                  <c:v>16.456195687693647</c:v>
                </c:pt>
                <c:pt idx="446">
                  <c:v>16.928969942147557</c:v>
                </c:pt>
                <c:pt idx="447">
                  <c:v>17.165357069374512</c:v>
                </c:pt>
                <c:pt idx="448">
                  <c:v>16.33800212408017</c:v>
                </c:pt>
                <c:pt idx="449">
                  <c:v>15.747034306012777</c:v>
                </c:pt>
                <c:pt idx="450">
                  <c:v>14.919679360718433</c:v>
                </c:pt>
                <c:pt idx="451">
                  <c:v>14.62419545168474</c:v>
                </c:pt>
                <c:pt idx="452">
                  <c:v>14.210517979037565</c:v>
                </c:pt>
                <c:pt idx="453">
                  <c:v>13.501356597356699</c:v>
                </c:pt>
                <c:pt idx="454">
                  <c:v>12.969485561096048</c:v>
                </c:pt>
                <c:pt idx="455">
                  <c:v>12.733098433869092</c:v>
                </c:pt>
                <c:pt idx="456">
                  <c:v>12.378517743028658</c:v>
                </c:pt>
                <c:pt idx="457">
                  <c:v>11.964840270381487</c:v>
                </c:pt>
                <c:pt idx="458">
                  <c:v>12.201227397608442</c:v>
                </c:pt>
                <c:pt idx="459">
                  <c:v>12.910388779289308</c:v>
                </c:pt>
                <c:pt idx="460">
                  <c:v>13.501356597356699</c:v>
                </c:pt>
                <c:pt idx="461">
                  <c:v>14.446905106264524</c:v>
                </c:pt>
                <c:pt idx="462">
                  <c:v>14.978776142525174</c:v>
                </c:pt>
                <c:pt idx="463">
                  <c:v>15.628840742399301</c:v>
                </c:pt>
                <c:pt idx="464">
                  <c:v>15.806131087819518</c:v>
                </c:pt>
                <c:pt idx="465">
                  <c:v>16.160711778659952</c:v>
                </c:pt>
                <c:pt idx="466">
                  <c:v>16.042518215046471</c:v>
                </c:pt>
                <c:pt idx="467">
                  <c:v>16.042518215046471</c:v>
                </c:pt>
                <c:pt idx="468">
                  <c:v>15.687937524206042</c:v>
                </c:pt>
                <c:pt idx="469">
                  <c:v>14.978776142525174</c:v>
                </c:pt>
                <c:pt idx="470">
                  <c:v>14.446905106264524</c:v>
                </c:pt>
                <c:pt idx="471">
                  <c:v>13.855937288197133</c:v>
                </c:pt>
                <c:pt idx="472">
                  <c:v>13.205872688323005</c:v>
                </c:pt>
                <c:pt idx="473">
                  <c:v>12.851291997482571</c:v>
                </c:pt>
                <c:pt idx="474">
                  <c:v>12.851291997482571</c:v>
                </c:pt>
                <c:pt idx="475">
                  <c:v>12.910388779289308</c:v>
                </c:pt>
                <c:pt idx="476">
                  <c:v>13.383163033743221</c:v>
                </c:pt>
                <c:pt idx="477">
                  <c:v>13.678646942776915</c:v>
                </c:pt>
                <c:pt idx="478">
                  <c:v>14.565098669877999</c:v>
                </c:pt>
                <c:pt idx="479">
                  <c:v>14.801485797104958</c:v>
                </c:pt>
                <c:pt idx="480">
                  <c:v>15.628840742399301</c:v>
                </c:pt>
                <c:pt idx="481">
                  <c:v>16.042518215046471</c:v>
                </c:pt>
                <c:pt idx="482">
                  <c:v>16.278905342273429</c:v>
                </c:pt>
                <c:pt idx="483">
                  <c:v>15.983421433239736</c:v>
                </c:pt>
                <c:pt idx="484">
                  <c:v>12.614904870255614</c:v>
                </c:pt>
                <c:pt idx="485">
                  <c:v>18.465486269122771</c:v>
                </c:pt>
                <c:pt idx="486">
                  <c:v>10.842001416053444</c:v>
                </c:pt>
                <c:pt idx="487">
                  <c:v>9.8964529071456226</c:v>
                </c:pt>
                <c:pt idx="488">
                  <c:v>12.555808088448876</c:v>
                </c:pt>
                <c:pt idx="489">
                  <c:v>12.910388779289308</c:v>
                </c:pt>
                <c:pt idx="490">
                  <c:v>14.151421197230826</c:v>
                </c:pt>
                <c:pt idx="491">
                  <c:v>13.501356597356699</c:v>
                </c:pt>
                <c:pt idx="492">
                  <c:v>12.851291997482571</c:v>
                </c:pt>
                <c:pt idx="493">
                  <c:v>12.083033833994962</c:v>
                </c:pt>
                <c:pt idx="494">
                  <c:v>11.72845314315453</c:v>
                </c:pt>
                <c:pt idx="495">
                  <c:v>12.378517743028658</c:v>
                </c:pt>
                <c:pt idx="496">
                  <c:v>13.087679124709524</c:v>
                </c:pt>
                <c:pt idx="497">
                  <c:v>13.678646942776915</c:v>
                </c:pt>
                <c:pt idx="498">
                  <c:v>13.737743724583655</c:v>
                </c:pt>
                <c:pt idx="499">
                  <c:v>13.737743724583655</c:v>
                </c:pt>
                <c:pt idx="500">
                  <c:v>13.501356597356699</c:v>
                </c:pt>
                <c:pt idx="501">
                  <c:v>13.855937288197133</c:v>
                </c:pt>
                <c:pt idx="502">
                  <c:v>14.62419545168474</c:v>
                </c:pt>
                <c:pt idx="503">
                  <c:v>14.801485797104958</c:v>
                </c:pt>
                <c:pt idx="504">
                  <c:v>14.801485797104958</c:v>
                </c:pt>
                <c:pt idx="505">
                  <c:v>14.742389015298217</c:v>
                </c:pt>
                <c:pt idx="506">
                  <c:v>13.855937288197133</c:v>
                </c:pt>
                <c:pt idx="507">
                  <c:v>13.855937288197133</c:v>
                </c:pt>
                <c:pt idx="508">
                  <c:v>13.737743724583655</c:v>
                </c:pt>
                <c:pt idx="509">
                  <c:v>13.796840506390392</c:v>
                </c:pt>
                <c:pt idx="510">
                  <c:v>13.855937288197133</c:v>
                </c:pt>
                <c:pt idx="511">
                  <c:v>13.796840506390392</c:v>
                </c:pt>
                <c:pt idx="512">
                  <c:v>13.383163033743221</c:v>
                </c:pt>
                <c:pt idx="513">
                  <c:v>13.205872688323005</c:v>
                </c:pt>
                <c:pt idx="514">
                  <c:v>13.383163033743221</c:v>
                </c:pt>
                <c:pt idx="515">
                  <c:v>13.619550160970174</c:v>
                </c:pt>
                <c:pt idx="516">
                  <c:v>13.974130851810608</c:v>
                </c:pt>
                <c:pt idx="517">
                  <c:v>14.033227633617349</c:v>
                </c:pt>
                <c:pt idx="518">
                  <c:v>14.151421197230826</c:v>
                </c:pt>
                <c:pt idx="519">
                  <c:v>14.092324415424089</c:v>
                </c:pt>
                <c:pt idx="520">
                  <c:v>14.269614760844306</c:v>
                </c:pt>
                <c:pt idx="521">
                  <c:v>14.62419545168474</c:v>
                </c:pt>
                <c:pt idx="522">
                  <c:v>14.742389015298217</c:v>
                </c:pt>
                <c:pt idx="523">
                  <c:v>14.683292233491477</c:v>
                </c:pt>
                <c:pt idx="524">
                  <c:v>14.683292233491477</c:v>
                </c:pt>
                <c:pt idx="525">
                  <c:v>14.210517979037565</c:v>
                </c:pt>
                <c:pt idx="526">
                  <c:v>14.269614760844306</c:v>
                </c:pt>
                <c:pt idx="527">
                  <c:v>14.210517979037565</c:v>
                </c:pt>
                <c:pt idx="528">
                  <c:v>14.328711542651043</c:v>
                </c:pt>
                <c:pt idx="529">
                  <c:v>14.210517979037565</c:v>
                </c:pt>
                <c:pt idx="530">
                  <c:v>14.092324415424089</c:v>
                </c:pt>
                <c:pt idx="531">
                  <c:v>13.855937288197133</c:v>
                </c:pt>
                <c:pt idx="532">
                  <c:v>13.915034070003871</c:v>
                </c:pt>
                <c:pt idx="533">
                  <c:v>13.855937288197133</c:v>
                </c:pt>
                <c:pt idx="534">
                  <c:v>14.033227633617349</c:v>
                </c:pt>
                <c:pt idx="535">
                  <c:v>14.269614760844306</c:v>
                </c:pt>
                <c:pt idx="536">
                  <c:v>14.446905106264524</c:v>
                </c:pt>
                <c:pt idx="537">
                  <c:v>14.50600188807126</c:v>
                </c:pt>
                <c:pt idx="538">
                  <c:v>14.50600188807126</c:v>
                </c:pt>
                <c:pt idx="539">
                  <c:v>14.62419545168474</c:v>
                </c:pt>
                <c:pt idx="540">
                  <c:v>14.683292233491477</c:v>
                </c:pt>
                <c:pt idx="541">
                  <c:v>14.742389015298217</c:v>
                </c:pt>
                <c:pt idx="542">
                  <c:v>14.742389015298217</c:v>
                </c:pt>
                <c:pt idx="543">
                  <c:v>14.742389015298217</c:v>
                </c:pt>
                <c:pt idx="544">
                  <c:v>14.62419545168474</c:v>
                </c:pt>
                <c:pt idx="545">
                  <c:v>14.683292233491477</c:v>
                </c:pt>
                <c:pt idx="546">
                  <c:v>14.683292233491477</c:v>
                </c:pt>
                <c:pt idx="547">
                  <c:v>14.62419545168474</c:v>
                </c:pt>
                <c:pt idx="548">
                  <c:v>14.50600188807126</c:v>
                </c:pt>
                <c:pt idx="549">
                  <c:v>14.328711542651043</c:v>
                </c:pt>
                <c:pt idx="550">
                  <c:v>14.151421197230826</c:v>
                </c:pt>
                <c:pt idx="551">
                  <c:v>13.915034070003871</c:v>
                </c:pt>
                <c:pt idx="552">
                  <c:v>14.033227633617349</c:v>
                </c:pt>
                <c:pt idx="553">
                  <c:v>14.033227633617349</c:v>
                </c:pt>
                <c:pt idx="554">
                  <c:v>14.210517979037565</c:v>
                </c:pt>
                <c:pt idx="555">
                  <c:v>14.151421197230826</c:v>
                </c:pt>
                <c:pt idx="556">
                  <c:v>14.269614760844306</c:v>
                </c:pt>
                <c:pt idx="557">
                  <c:v>14.565098669877999</c:v>
                </c:pt>
                <c:pt idx="558">
                  <c:v>14.62419545168474</c:v>
                </c:pt>
                <c:pt idx="559">
                  <c:v>14.565098669877999</c:v>
                </c:pt>
                <c:pt idx="560">
                  <c:v>14.62419545168474</c:v>
                </c:pt>
                <c:pt idx="561">
                  <c:v>14.62419545168474</c:v>
                </c:pt>
                <c:pt idx="562">
                  <c:v>14.62419545168474</c:v>
                </c:pt>
                <c:pt idx="563">
                  <c:v>14.565098669877999</c:v>
                </c:pt>
                <c:pt idx="564">
                  <c:v>14.328711542651043</c:v>
                </c:pt>
                <c:pt idx="565">
                  <c:v>14.50600188807126</c:v>
                </c:pt>
                <c:pt idx="566">
                  <c:v>14.210517979037565</c:v>
                </c:pt>
                <c:pt idx="567">
                  <c:v>13.974130851810608</c:v>
                </c:pt>
                <c:pt idx="568">
                  <c:v>14.033227633617349</c:v>
                </c:pt>
                <c:pt idx="569">
                  <c:v>13.855937288197133</c:v>
                </c:pt>
                <c:pt idx="570">
                  <c:v>13.855937288197133</c:v>
                </c:pt>
                <c:pt idx="571">
                  <c:v>13.855937288197133</c:v>
                </c:pt>
                <c:pt idx="572">
                  <c:v>13.855937288197133</c:v>
                </c:pt>
                <c:pt idx="573">
                  <c:v>13.915034070003871</c:v>
                </c:pt>
                <c:pt idx="574">
                  <c:v>13.915034070003871</c:v>
                </c:pt>
                <c:pt idx="575">
                  <c:v>13.915034070003871</c:v>
                </c:pt>
                <c:pt idx="576">
                  <c:v>14.210517979037565</c:v>
                </c:pt>
                <c:pt idx="577">
                  <c:v>13.974130851810608</c:v>
                </c:pt>
                <c:pt idx="578">
                  <c:v>14.151421197230826</c:v>
                </c:pt>
                <c:pt idx="579">
                  <c:v>13.974130851810608</c:v>
                </c:pt>
                <c:pt idx="580">
                  <c:v>14.033227633617349</c:v>
                </c:pt>
                <c:pt idx="581">
                  <c:v>13.915034070003871</c:v>
                </c:pt>
                <c:pt idx="582">
                  <c:v>13.974130851810608</c:v>
                </c:pt>
                <c:pt idx="583">
                  <c:v>13.915034070003871</c:v>
                </c:pt>
                <c:pt idx="584">
                  <c:v>13.915034070003871</c:v>
                </c:pt>
                <c:pt idx="585">
                  <c:v>13.855937288197133</c:v>
                </c:pt>
                <c:pt idx="586">
                  <c:v>13.855937288197133</c:v>
                </c:pt>
                <c:pt idx="587">
                  <c:v>13.796840506390392</c:v>
                </c:pt>
                <c:pt idx="588">
                  <c:v>13.737743724583655</c:v>
                </c:pt>
                <c:pt idx="589">
                  <c:v>13.678646942776915</c:v>
                </c:pt>
                <c:pt idx="590">
                  <c:v>13.796840506390392</c:v>
                </c:pt>
                <c:pt idx="591">
                  <c:v>13.678646942776915</c:v>
                </c:pt>
                <c:pt idx="592">
                  <c:v>13.796840506390392</c:v>
                </c:pt>
                <c:pt idx="593">
                  <c:v>13.737743724583655</c:v>
                </c:pt>
                <c:pt idx="594">
                  <c:v>13.737743724583655</c:v>
                </c:pt>
                <c:pt idx="595">
                  <c:v>13.737743724583655</c:v>
                </c:pt>
                <c:pt idx="596">
                  <c:v>13.855937288197133</c:v>
                </c:pt>
                <c:pt idx="597">
                  <c:v>13.855937288197133</c:v>
                </c:pt>
                <c:pt idx="598">
                  <c:v>13.678646942776915</c:v>
                </c:pt>
                <c:pt idx="599">
                  <c:v>12.910388779289308</c:v>
                </c:pt>
                <c:pt idx="600">
                  <c:v>12.674001652062351</c:v>
                </c:pt>
                <c:pt idx="601">
                  <c:v>12.437614524835396</c:v>
                </c:pt>
                <c:pt idx="602">
                  <c:v>12.674001652062351</c:v>
                </c:pt>
                <c:pt idx="603">
                  <c:v>12.792195215675831</c:v>
                </c:pt>
                <c:pt idx="604">
                  <c:v>12.792195215675831</c:v>
                </c:pt>
                <c:pt idx="605">
                  <c:v>12.792195215675831</c:v>
                </c:pt>
                <c:pt idx="606">
                  <c:v>12.910388779289308</c:v>
                </c:pt>
                <c:pt idx="607">
                  <c:v>12.555808088448876</c:v>
                </c:pt>
                <c:pt idx="608">
                  <c:v>11.964840270381487</c:v>
                </c:pt>
                <c:pt idx="609">
                  <c:v>11.72845314315453</c:v>
                </c:pt>
                <c:pt idx="610">
                  <c:v>11.72845314315453</c:v>
                </c:pt>
                <c:pt idx="611">
                  <c:v>11.72845314315453</c:v>
                </c:pt>
                <c:pt idx="612">
                  <c:v>11.72845314315453</c:v>
                </c:pt>
                <c:pt idx="613">
                  <c:v>11.669356361347791</c:v>
                </c:pt>
                <c:pt idx="614">
                  <c:v>11.610259579541053</c:v>
                </c:pt>
                <c:pt idx="615">
                  <c:v>11.72845314315453</c:v>
                </c:pt>
                <c:pt idx="616">
                  <c:v>11.72845314315453</c:v>
                </c:pt>
                <c:pt idx="617">
                  <c:v>11.610259579541053</c:v>
                </c:pt>
                <c:pt idx="618">
                  <c:v>11.72845314315453</c:v>
                </c:pt>
                <c:pt idx="619">
                  <c:v>11.669356361347791</c:v>
                </c:pt>
                <c:pt idx="620">
                  <c:v>11.72845314315453</c:v>
                </c:pt>
                <c:pt idx="621">
                  <c:v>11.314775670507357</c:v>
                </c:pt>
                <c:pt idx="622">
                  <c:v>10.782904634246707</c:v>
                </c:pt>
                <c:pt idx="623">
                  <c:v>10.782904634246707</c:v>
                </c:pt>
                <c:pt idx="624">
                  <c:v>10.782904634246707</c:v>
                </c:pt>
                <c:pt idx="625">
                  <c:v>10.664711070633228</c:v>
                </c:pt>
                <c:pt idx="626">
                  <c:v>10.723807852439968</c:v>
                </c:pt>
                <c:pt idx="627">
                  <c:v>10.782904634246707</c:v>
                </c:pt>
                <c:pt idx="628">
                  <c:v>10.723807852439968</c:v>
                </c:pt>
                <c:pt idx="629">
                  <c:v>10.664711070633228</c:v>
                </c:pt>
                <c:pt idx="630">
                  <c:v>10.664711070633228</c:v>
                </c:pt>
                <c:pt idx="631">
                  <c:v>10.782904634246707</c:v>
                </c:pt>
                <c:pt idx="632">
                  <c:v>10.723807852439968</c:v>
                </c:pt>
                <c:pt idx="633">
                  <c:v>10.664711070633228</c:v>
                </c:pt>
                <c:pt idx="634">
                  <c:v>10.723807852439968</c:v>
                </c:pt>
                <c:pt idx="635">
                  <c:v>10.664711070633228</c:v>
                </c:pt>
                <c:pt idx="636">
                  <c:v>10.54651750701975</c:v>
                </c:pt>
                <c:pt idx="637">
                  <c:v>10.782904634246707</c:v>
                </c:pt>
                <c:pt idx="638">
                  <c:v>10.664711070633228</c:v>
                </c:pt>
                <c:pt idx="639">
                  <c:v>10.723807852439968</c:v>
                </c:pt>
                <c:pt idx="640">
                  <c:v>10.664711070633228</c:v>
                </c:pt>
                <c:pt idx="641">
                  <c:v>10.782904634246707</c:v>
                </c:pt>
                <c:pt idx="642">
                  <c:v>11.078388543280402</c:v>
                </c:pt>
                <c:pt idx="643">
                  <c:v>11.255678888700619</c:v>
                </c:pt>
                <c:pt idx="644">
                  <c:v>11.492066015927573</c:v>
                </c:pt>
                <c:pt idx="645">
                  <c:v>11.551162797734312</c:v>
                </c:pt>
                <c:pt idx="646">
                  <c:v>11.255678888700619</c:v>
                </c:pt>
                <c:pt idx="647">
                  <c:v>10.842001416053444</c:v>
                </c:pt>
                <c:pt idx="648">
                  <c:v>10.664711070633228</c:v>
                </c:pt>
                <c:pt idx="649">
                  <c:v>10.369227161599534</c:v>
                </c:pt>
                <c:pt idx="650">
                  <c:v>9.8964529071456226</c:v>
                </c:pt>
                <c:pt idx="651">
                  <c:v>9.8964529071456226</c:v>
                </c:pt>
                <c:pt idx="652">
                  <c:v>9.8373561253388839</c:v>
                </c:pt>
                <c:pt idx="653">
                  <c:v>9.8373561253388839</c:v>
                </c:pt>
                <c:pt idx="654">
                  <c:v>9.8373561253388839</c:v>
                </c:pt>
                <c:pt idx="655">
                  <c:v>9.8964529071456226</c:v>
                </c:pt>
                <c:pt idx="656">
                  <c:v>10.191936816179318</c:v>
                </c:pt>
                <c:pt idx="657">
                  <c:v>10.487420725213012</c:v>
                </c:pt>
                <c:pt idx="658">
                  <c:v>10.664711070633228</c:v>
                </c:pt>
                <c:pt idx="659">
                  <c:v>10.073743252565839</c:v>
                </c:pt>
                <c:pt idx="660">
                  <c:v>9.7191625617254047</c:v>
                </c:pt>
                <c:pt idx="661">
                  <c:v>9.7782593435321452</c:v>
                </c:pt>
                <c:pt idx="662">
                  <c:v>9.7782593435321452</c:v>
                </c:pt>
                <c:pt idx="663">
                  <c:v>9.8373561253388839</c:v>
                </c:pt>
                <c:pt idx="664">
                  <c:v>9.7782593435321452</c:v>
                </c:pt>
                <c:pt idx="665">
                  <c:v>9.7782593435321452</c:v>
                </c:pt>
                <c:pt idx="666">
                  <c:v>9.4827754344984498</c:v>
                </c:pt>
                <c:pt idx="667">
                  <c:v>9.069097961851277</c:v>
                </c:pt>
                <c:pt idx="668">
                  <c:v>8.8918076164310609</c:v>
                </c:pt>
                <c:pt idx="669">
                  <c:v>8.7736140528175817</c:v>
                </c:pt>
                <c:pt idx="670">
                  <c:v>8.5963237073973655</c:v>
                </c:pt>
                <c:pt idx="671">
                  <c:v>8.7145172710108429</c:v>
                </c:pt>
                <c:pt idx="672">
                  <c:v>8.7736140528175817</c:v>
                </c:pt>
                <c:pt idx="673">
                  <c:v>8.8918076164310609</c:v>
                </c:pt>
                <c:pt idx="674">
                  <c:v>9.069097961851277</c:v>
                </c:pt>
                <c:pt idx="675">
                  <c:v>9.1872915254647545</c:v>
                </c:pt>
                <c:pt idx="676">
                  <c:v>8.5372269255906268</c:v>
                </c:pt>
                <c:pt idx="677">
                  <c:v>8.0053558893299765</c:v>
                </c:pt>
                <c:pt idx="678">
                  <c:v>7.9462591075232378</c:v>
                </c:pt>
                <c:pt idx="679">
                  <c:v>8.0053558893299765</c:v>
                </c:pt>
                <c:pt idx="680">
                  <c:v>7.8871623257164973</c:v>
                </c:pt>
                <c:pt idx="681">
                  <c:v>8.0053558893299765</c:v>
                </c:pt>
                <c:pt idx="682">
                  <c:v>7.7689687621030208</c:v>
                </c:pt>
                <c:pt idx="683">
                  <c:v>7.5916784166828037</c:v>
                </c:pt>
                <c:pt idx="684">
                  <c:v>7.4143880712625867</c:v>
                </c:pt>
                <c:pt idx="685">
                  <c:v>7.000710598615413</c:v>
                </c:pt>
                <c:pt idx="686">
                  <c:v>7.000710598615413</c:v>
                </c:pt>
                <c:pt idx="687">
                  <c:v>6.9416138168086743</c:v>
                </c:pt>
                <c:pt idx="688">
                  <c:v>6.8825170350019365</c:v>
                </c:pt>
                <c:pt idx="689">
                  <c:v>6.9416138168086743</c:v>
                </c:pt>
                <c:pt idx="690">
                  <c:v>6.8825170350019365</c:v>
                </c:pt>
                <c:pt idx="691">
                  <c:v>7.000710598615413</c:v>
                </c:pt>
                <c:pt idx="692">
                  <c:v>7.0598073804221535</c:v>
                </c:pt>
                <c:pt idx="693">
                  <c:v>7.2961945076491084</c:v>
                </c:pt>
                <c:pt idx="694">
                  <c:v>7.2961945076491084</c:v>
                </c:pt>
                <c:pt idx="695">
                  <c:v>7.2961945076491084</c:v>
                </c:pt>
                <c:pt idx="696">
                  <c:v>7.000710598615413</c:v>
                </c:pt>
                <c:pt idx="697">
                  <c:v>6.8825170350019365</c:v>
                </c:pt>
                <c:pt idx="698">
                  <c:v>6.7643234713884572</c:v>
                </c:pt>
                <c:pt idx="699">
                  <c:v>6.3506459987412853</c:v>
                </c:pt>
                <c:pt idx="700">
                  <c:v>6.232452435127807</c:v>
                </c:pt>
                <c:pt idx="701">
                  <c:v>6.05516208970759</c:v>
                </c:pt>
                <c:pt idx="702">
                  <c:v>5.9960653079008512</c:v>
                </c:pt>
                <c:pt idx="703">
                  <c:v>5.9960653079008512</c:v>
                </c:pt>
                <c:pt idx="704">
                  <c:v>5.9960653079008512</c:v>
                </c:pt>
                <c:pt idx="705">
                  <c:v>6.05516208970759</c:v>
                </c:pt>
                <c:pt idx="706">
                  <c:v>6.05516208970759</c:v>
                </c:pt>
                <c:pt idx="707">
                  <c:v>6.05516208970759</c:v>
                </c:pt>
                <c:pt idx="708">
                  <c:v>6.1142588715143287</c:v>
                </c:pt>
                <c:pt idx="709">
                  <c:v>6.7643234713884572</c:v>
                </c:pt>
                <c:pt idx="710">
                  <c:v>6.8825170350019365</c:v>
                </c:pt>
                <c:pt idx="711">
                  <c:v>7.000710598615413</c:v>
                </c:pt>
                <c:pt idx="712">
                  <c:v>6.8825170350019365</c:v>
                </c:pt>
                <c:pt idx="713">
                  <c:v>6.9416138168086743</c:v>
                </c:pt>
                <c:pt idx="714">
                  <c:v>6.9416138168086743</c:v>
                </c:pt>
                <c:pt idx="715">
                  <c:v>7.17800094403563</c:v>
                </c:pt>
                <c:pt idx="716">
                  <c:v>7.5325816348760632</c:v>
                </c:pt>
                <c:pt idx="717">
                  <c:v>7.8871623257164973</c:v>
                </c:pt>
                <c:pt idx="718">
                  <c:v>7.8871623257164973</c:v>
                </c:pt>
                <c:pt idx="719">
                  <c:v>7.8871623257164973</c:v>
                </c:pt>
                <c:pt idx="720">
                  <c:v>7.7689687621030208</c:v>
                </c:pt>
                <c:pt idx="721">
                  <c:v>7.5916784166828037</c:v>
                </c:pt>
                <c:pt idx="722">
                  <c:v>7.2961945076491084</c:v>
                </c:pt>
                <c:pt idx="723">
                  <c:v>7.17800094403563</c:v>
                </c:pt>
                <c:pt idx="724">
                  <c:v>7.0598073804221535</c:v>
                </c:pt>
                <c:pt idx="725">
                  <c:v>7.000710598615413</c:v>
                </c:pt>
                <c:pt idx="726">
                  <c:v>7.17800094403563</c:v>
                </c:pt>
                <c:pt idx="727">
                  <c:v>7.4734848530693254</c:v>
                </c:pt>
                <c:pt idx="728">
                  <c:v>7.3552912894558471</c:v>
                </c:pt>
                <c:pt idx="729">
                  <c:v>7.7098719802962803</c:v>
                </c:pt>
                <c:pt idx="730">
                  <c:v>7.0598073804221535</c:v>
                </c:pt>
                <c:pt idx="731">
                  <c:v>6.7052266895817194</c:v>
                </c:pt>
                <c:pt idx="732">
                  <c:v>6.6461299077749789</c:v>
                </c:pt>
                <c:pt idx="733">
                  <c:v>6.7643234713884572</c:v>
                </c:pt>
                <c:pt idx="734">
                  <c:v>6.9416138168086743</c:v>
                </c:pt>
                <c:pt idx="735">
                  <c:v>6.4688395623547619</c:v>
                </c:pt>
                <c:pt idx="736">
                  <c:v>6.409742780548024</c:v>
                </c:pt>
                <c:pt idx="737">
                  <c:v>6.4688395623547619</c:v>
                </c:pt>
                <c:pt idx="738">
                  <c:v>6.6461299077749789</c:v>
                </c:pt>
                <c:pt idx="739">
                  <c:v>6.823420253195196</c:v>
                </c:pt>
                <c:pt idx="740">
                  <c:v>7.000710598615413</c:v>
                </c:pt>
                <c:pt idx="741">
                  <c:v>6.6461299077749789</c:v>
                </c:pt>
                <c:pt idx="742">
                  <c:v>6.4688395623547619</c:v>
                </c:pt>
                <c:pt idx="743">
                  <c:v>5.9960653079008512</c:v>
                </c:pt>
                <c:pt idx="744">
                  <c:v>5.9369685260941134</c:v>
                </c:pt>
                <c:pt idx="745">
                  <c:v>5.641484617060418</c:v>
                </c:pt>
                <c:pt idx="746">
                  <c:v>5.1687103626065056</c:v>
                </c:pt>
                <c:pt idx="747">
                  <c:v>5.1096135807997669</c:v>
                </c:pt>
                <c:pt idx="748">
                  <c:v>4.9914200171862886</c:v>
                </c:pt>
                <c:pt idx="749">
                  <c:v>5.0505167989930291</c:v>
                </c:pt>
                <c:pt idx="750">
                  <c:v>5.1096135807997669</c:v>
                </c:pt>
                <c:pt idx="751">
                  <c:v>5.1096135807997669</c:v>
                </c:pt>
                <c:pt idx="752">
                  <c:v>5.1096135807997669</c:v>
                </c:pt>
                <c:pt idx="753">
                  <c:v>5.4050974898334623</c:v>
                </c:pt>
                <c:pt idx="754">
                  <c:v>5.286903926219984</c:v>
                </c:pt>
                <c:pt idx="755">
                  <c:v>4.2822586355054213</c:v>
                </c:pt>
                <c:pt idx="756">
                  <c:v>3.395806908404337</c:v>
                </c:pt>
                <c:pt idx="757">
                  <c:v>2.627548744916731</c:v>
                </c:pt>
                <c:pt idx="758">
                  <c:v>1.9183873632358632</c:v>
                </c:pt>
                <c:pt idx="759">
                  <c:v>1.50470989058869</c:v>
                </c:pt>
                <c:pt idx="760">
                  <c:v>1.1501291997482572</c:v>
                </c:pt>
                <c:pt idx="761">
                  <c:v>1.0910324179415178</c:v>
                </c:pt>
                <c:pt idx="762">
                  <c:v>1.0910324179415178</c:v>
                </c:pt>
                <c:pt idx="763">
                  <c:v>0.61825816348760643</c:v>
                </c:pt>
                <c:pt idx="764">
                  <c:v>0.14548390903369454</c:v>
                </c:pt>
                <c:pt idx="765">
                  <c:v>0</c:v>
                </c:pt>
              </c:numCache>
            </c:numRef>
          </c:val>
          <c:smooth val="0"/>
          <c:extLst xmlns:c16r2="http://schemas.microsoft.com/office/drawing/2015/06/chart">
            <c:ext xmlns:c16="http://schemas.microsoft.com/office/drawing/2014/chart" uri="{C3380CC4-5D6E-409C-BE32-E72D297353CC}">
              <c16:uniqueId val="{00000001-BE4B-4609-8CE6-4F446AF52C94}"/>
            </c:ext>
          </c:extLst>
        </c:ser>
        <c:ser>
          <c:idx val="2"/>
          <c:order val="2"/>
          <c:tx>
            <c:v>Empuje teórico (kg)</c:v>
          </c:tx>
          <c:spPr>
            <a:ln w="22225">
              <a:solidFill>
                <a:srgbClr val="00B050"/>
              </a:solidFill>
              <a:prstDash val="dash"/>
            </a:ln>
          </c:spPr>
          <c:marker>
            <c:symbol val="none"/>
          </c:marker>
          <c:val>
            <c:numRef>
              <c:f>'prueba 1'!$G$3:$G$768</c:f>
              <c:numCache>
                <c:formatCode>General</c:formatCode>
                <c:ptCount val="766"/>
                <c:pt idx="240">
                  <c:v>0</c:v>
                </c:pt>
                <c:pt idx="241">
                  <c:v>69.861612223049207</c:v>
                </c:pt>
                <c:pt idx="242">
                  <c:v>139.52127716625975</c:v>
                </c:pt>
                <c:pt idx="243">
                  <c:v>194.36347039530219</c:v>
                </c:pt>
                <c:pt idx="244">
                  <c:v>231.54853565820412</c:v>
                </c:pt>
                <c:pt idx="245">
                  <c:v>254.77121469007471</c:v>
                </c:pt>
                <c:pt idx="246">
                  <c:v>268.7245072080097</c:v>
                </c:pt>
                <c:pt idx="247">
                  <c:v>275.64796571144251</c:v>
                </c:pt>
                <c:pt idx="248">
                  <c:v>276.32200396322111</c:v>
                </c:pt>
                <c:pt idx="249">
                  <c:v>276.25819898926966</c:v>
                </c:pt>
                <c:pt idx="250">
                  <c:v>276.11965676433533</c:v>
                </c:pt>
                <c:pt idx="251">
                  <c:v>275.97177797611556</c:v>
                </c:pt>
                <c:pt idx="252">
                  <c:v>275.82129653112361</c:v>
                </c:pt>
                <c:pt idx="253">
                  <c:v>275.6689700015018</c:v>
                </c:pt>
                <c:pt idx="254">
                  <c:v>275.51492022055771</c:v>
                </c:pt>
                <c:pt idx="255">
                  <c:v>275.35908276080295</c:v>
                </c:pt>
                <c:pt idx="256">
                  <c:v>275.20149470014223</c:v>
                </c:pt>
                <c:pt idx="257">
                  <c:v>275.04219353611813</c:v>
                </c:pt>
                <c:pt idx="258">
                  <c:v>274.88110171965189</c:v>
                </c:pt>
                <c:pt idx="259">
                  <c:v>274.71825612995946</c:v>
                </c:pt>
                <c:pt idx="260">
                  <c:v>274.55369526125082</c:v>
                </c:pt>
                <c:pt idx="261">
                  <c:v>274.38732877350128</c:v>
                </c:pt>
                <c:pt idx="262">
                  <c:v>274.21919724595932</c:v>
                </c:pt>
                <c:pt idx="263">
                  <c:v>274.04934817754031</c:v>
                </c:pt>
                <c:pt idx="264">
                  <c:v>273.87769873503737</c:v>
                </c:pt>
                <c:pt idx="265">
                  <c:v>273.70428829480761</c:v>
                </c:pt>
                <c:pt idx="266">
                  <c:v>273.52915785713589</c:v>
                </c:pt>
                <c:pt idx="267">
                  <c:v>273.35222208896175</c:v>
                </c:pt>
                <c:pt idx="268">
                  <c:v>273.17352155201161</c:v>
                </c:pt>
                <c:pt idx="269">
                  <c:v>272.99309843476544</c:v>
                </c:pt>
                <c:pt idx="270">
                  <c:v>272.8108648992349</c:v>
                </c:pt>
                <c:pt idx="271">
                  <c:v>272.6268535414053</c:v>
                </c:pt>
                <c:pt idx="272">
                  <c:v>272.44110751798644</c:v>
                </c:pt>
                <c:pt idx="273">
                  <c:v>272.25354564031841</c:v>
                </c:pt>
                <c:pt idx="274">
                  <c:v>272.06421098205391</c:v>
                </c:pt>
                <c:pt idx="275">
                  <c:v>271.87314824978671</c:v>
                </c:pt>
                <c:pt idx="276">
                  <c:v>271.68026430381894</c:v>
                </c:pt>
                <c:pt idx="277">
                  <c:v>271.48560340855374</c:v>
                </c:pt>
                <c:pt idx="278">
                  <c:v>271.28921146438176</c:v>
                </c:pt>
                <c:pt idx="279">
                  <c:v>271.09099280983173</c:v>
                </c:pt>
                <c:pt idx="280">
                  <c:v>270.89099290183009</c:v>
                </c:pt>
                <c:pt idx="281">
                  <c:v>270.68924528315353</c:v>
                </c:pt>
                <c:pt idx="282">
                  <c:v>270.48565949100117</c:v>
                </c:pt>
                <c:pt idx="283">
                  <c:v>270.28028791656783</c:v>
                </c:pt>
                <c:pt idx="284">
                  <c:v>270.07317899099041</c:v>
                </c:pt>
                <c:pt idx="285">
                  <c:v>269.86423171386753</c:v>
                </c:pt>
                <c:pt idx="286">
                  <c:v>269.65349407000377</c:v>
                </c:pt>
                <c:pt idx="287">
                  <c:v>269.44101569050429</c:v>
                </c:pt>
                <c:pt idx="288">
                  <c:v>269.22669303458156</c:v>
                </c:pt>
                <c:pt idx="289">
                  <c:v>269.01057528557016</c:v>
                </c:pt>
                <c:pt idx="290">
                  <c:v>268.79270890048724</c:v>
                </c:pt>
                <c:pt idx="291">
                  <c:v>268.57297645769353</c:v>
                </c:pt>
                <c:pt idx="292">
                  <c:v>268.35144395514754</c:v>
                </c:pt>
                <c:pt idx="293">
                  <c:v>268.12816356839556</c:v>
                </c:pt>
                <c:pt idx="294">
                  <c:v>267.56741297066708</c:v>
                </c:pt>
                <c:pt idx="295">
                  <c:v>265.27831932511464</c:v>
                </c:pt>
                <c:pt idx="296">
                  <c:v>263.37927727456037</c:v>
                </c:pt>
                <c:pt idx="297">
                  <c:v>261.7686861282956</c:v>
                </c:pt>
                <c:pt idx="298">
                  <c:v>260.3730615390599</c:v>
                </c:pt>
                <c:pt idx="299">
                  <c:v>259.13808249534981</c:v>
                </c:pt>
                <c:pt idx="300">
                  <c:v>258.02269078337304</c:v>
                </c:pt>
                <c:pt idx="301">
                  <c:v>256.99709171607884</c:v>
                </c:pt>
                <c:pt idx="302">
                  <c:v>256.03903118483089</c:v>
                </c:pt>
                <c:pt idx="303">
                  <c:v>255.13121810081802</c:v>
                </c:pt>
                <c:pt idx="304">
                  <c:v>254.26124813777975</c:v>
                </c:pt>
                <c:pt idx="305">
                  <c:v>253.41980158883234</c:v>
                </c:pt>
                <c:pt idx="306">
                  <c:v>252.59929146503566</c:v>
                </c:pt>
                <c:pt idx="307">
                  <c:v>251.79448936023832</c:v>
                </c:pt>
                <c:pt idx="308">
                  <c:v>251.00146756787129</c:v>
                </c:pt>
                <c:pt idx="309">
                  <c:v>250.21672211958716</c:v>
                </c:pt>
                <c:pt idx="310">
                  <c:v>249.43807118000825</c:v>
                </c:pt>
                <c:pt idx="311">
                  <c:v>248.66389575626766</c:v>
                </c:pt>
                <c:pt idx="312">
                  <c:v>247.89245255387704</c:v>
                </c:pt>
                <c:pt idx="313">
                  <c:v>247.12288491324739</c:v>
                </c:pt>
                <c:pt idx="314">
                  <c:v>246.35458856564242</c:v>
                </c:pt>
                <c:pt idx="315">
                  <c:v>245.58658655838082</c:v>
                </c:pt>
                <c:pt idx="316">
                  <c:v>244.81860988279638</c:v>
                </c:pt>
                <c:pt idx="317">
                  <c:v>244.05050636278835</c:v>
                </c:pt>
                <c:pt idx="318">
                  <c:v>243.28165718332843</c:v>
                </c:pt>
                <c:pt idx="319">
                  <c:v>242.51206319080305</c:v>
                </c:pt>
                <c:pt idx="320">
                  <c:v>241.74177743811862</c:v>
                </c:pt>
                <c:pt idx="321">
                  <c:v>240.97033797333577</c:v>
                </c:pt>
                <c:pt idx="322">
                  <c:v>240.19786827065363</c:v>
                </c:pt>
                <c:pt idx="323">
                  <c:v>239.42449716756431</c:v>
                </c:pt>
                <c:pt idx="324">
                  <c:v>238.64985310268378</c:v>
                </c:pt>
                <c:pt idx="325">
                  <c:v>237.87411784319619</c:v>
                </c:pt>
                <c:pt idx="326">
                  <c:v>237.09748532418362</c:v>
                </c:pt>
                <c:pt idx="327">
                  <c:v>236.31959866546259</c:v>
                </c:pt>
                <c:pt idx="328">
                  <c:v>235.54066680693484</c:v>
                </c:pt>
                <c:pt idx="329">
                  <c:v>234.76088573590087</c:v>
                </c:pt>
                <c:pt idx="330">
                  <c:v>233.97992899266916</c:v>
                </c:pt>
                <c:pt idx="331">
                  <c:v>233.19802267605283</c:v>
                </c:pt>
                <c:pt idx="332">
                  <c:v>232.4153922867867</c:v>
                </c:pt>
                <c:pt idx="333">
                  <c:v>231.63170132681887</c:v>
                </c:pt>
                <c:pt idx="334">
                  <c:v>230.84716113400194</c:v>
                </c:pt>
                <c:pt idx="335">
                  <c:v>230.06201518178355</c:v>
                </c:pt>
                <c:pt idx="336">
                  <c:v>229.27593422894321</c:v>
                </c:pt>
                <c:pt idx="337">
                  <c:v>228.4891494247253</c:v>
                </c:pt>
                <c:pt idx="338">
                  <c:v>227.70188549039958</c:v>
                </c:pt>
                <c:pt idx="339">
                  <c:v>226.91380427179678</c:v>
                </c:pt>
                <c:pt idx="340">
                  <c:v>226.12515110536714</c:v>
                </c:pt>
                <c:pt idx="341">
                  <c:v>225.33615869424995</c:v>
                </c:pt>
                <c:pt idx="342">
                  <c:v>224.54648426967796</c:v>
                </c:pt>
                <c:pt idx="343">
                  <c:v>223.75636022871532</c:v>
                </c:pt>
                <c:pt idx="344">
                  <c:v>222.9660287623164</c:v>
                </c:pt>
                <c:pt idx="345">
                  <c:v>222.17515281483196</c:v>
                </c:pt>
                <c:pt idx="346">
                  <c:v>221.38395494896926</c:v>
                </c:pt>
                <c:pt idx="347">
                  <c:v>220.59267750269998</c:v>
                </c:pt>
                <c:pt idx="348">
                  <c:v>219.80098382486898</c:v>
                </c:pt>
                <c:pt idx="349">
                  <c:v>219.00910148893206</c:v>
                </c:pt>
                <c:pt idx="350">
                  <c:v>218.21726439057269</c:v>
                </c:pt>
                <c:pt idx="351">
                  <c:v>217.42513634622966</c:v>
                </c:pt>
                <c:pt idx="352">
                  <c:v>216.63294671930953</c:v>
                </c:pt>
                <c:pt idx="353">
                  <c:v>215.84092775369305</c:v>
                </c:pt>
                <c:pt idx="354">
                  <c:v>215.04873971116646</c:v>
                </c:pt>
                <c:pt idx="355">
                  <c:v>214.25661359488106</c:v>
                </c:pt>
                <c:pt idx="356">
                  <c:v>213.46478082300055</c:v>
                </c:pt>
                <c:pt idx="357">
                  <c:v>212.67289710611414</c:v>
                </c:pt>
                <c:pt idx="358">
                  <c:v>211.88119807505936</c:v>
                </c:pt>
                <c:pt idx="359">
                  <c:v>211.08990897675665</c:v>
                </c:pt>
                <c:pt idx="360">
                  <c:v>210.29868441430321</c:v>
                </c:pt>
                <c:pt idx="361">
                  <c:v>209.5077668323909</c:v>
                </c:pt>
                <c:pt idx="362">
                  <c:v>208.71736762489832</c:v>
                </c:pt>
                <c:pt idx="363">
                  <c:v>207.92715532005008</c:v>
                </c:pt>
                <c:pt idx="364">
                  <c:v>207.13735539350802</c:v>
                </c:pt>
                <c:pt idx="365">
                  <c:v>206.34818420891082</c:v>
                </c:pt>
                <c:pt idx="366">
                  <c:v>205.5593221214144</c:v>
                </c:pt>
                <c:pt idx="367">
                  <c:v>204.77096653019825</c:v>
                </c:pt>
                <c:pt idx="368">
                  <c:v>203.98336916978556</c:v>
                </c:pt>
                <c:pt idx="369">
                  <c:v>203.19616606269514</c:v>
                </c:pt>
                <c:pt idx="370">
                  <c:v>202.40959319171904</c:v>
                </c:pt>
                <c:pt idx="371">
                  <c:v>201.62387171202417</c:v>
                </c:pt>
                <c:pt idx="372">
                  <c:v>200.83865143904958</c:v>
                </c:pt>
                <c:pt idx="373">
                  <c:v>200.05417141769104</c:v>
                </c:pt>
                <c:pt idx="374">
                  <c:v>199.27062846270519</c:v>
                </c:pt>
                <c:pt idx="375">
                  <c:v>198.48771193009688</c:v>
                </c:pt>
                <c:pt idx="376">
                  <c:v>197.70560406700091</c:v>
                </c:pt>
                <c:pt idx="377">
                  <c:v>196.92456859188641</c:v>
                </c:pt>
                <c:pt idx="378">
                  <c:v>196.1442150860295</c:v>
                </c:pt>
                <c:pt idx="379">
                  <c:v>195.36481200157138</c:v>
                </c:pt>
                <c:pt idx="380">
                  <c:v>194.58652828059229</c:v>
                </c:pt>
                <c:pt idx="381">
                  <c:v>193.80906754333927</c:v>
                </c:pt>
                <c:pt idx="382">
                  <c:v>193.03260566048198</c:v>
                </c:pt>
                <c:pt idx="383">
                  <c:v>192.25739232020945</c:v>
                </c:pt>
                <c:pt idx="384">
                  <c:v>191.48306184423518</c:v>
                </c:pt>
                <c:pt idx="385">
                  <c:v>190.70983870312187</c:v>
                </c:pt>
                <c:pt idx="386">
                  <c:v>189.93794493658427</c:v>
                </c:pt>
                <c:pt idx="387">
                  <c:v>189.16700897990216</c:v>
                </c:pt>
                <c:pt idx="388">
                  <c:v>188.39729831776017</c:v>
                </c:pt>
                <c:pt idx="389">
                  <c:v>187.62895472204011</c:v>
                </c:pt>
                <c:pt idx="390">
                  <c:v>186.86171272130227</c:v>
                </c:pt>
                <c:pt idx="391">
                  <c:v>186.09572212148674</c:v>
                </c:pt>
                <c:pt idx="392">
                  <c:v>185.33121684229837</c:v>
                </c:pt>
                <c:pt idx="393">
                  <c:v>184.56787305964397</c:v>
                </c:pt>
                <c:pt idx="394">
                  <c:v>183.80584623461721</c:v>
                </c:pt>
                <c:pt idx="395">
                  <c:v>183.04542670813493</c:v>
                </c:pt>
                <c:pt idx="396">
                  <c:v>182.28620489753195</c:v>
                </c:pt>
                <c:pt idx="397">
                  <c:v>181.52839760349912</c:v>
                </c:pt>
                <c:pt idx="398">
                  <c:v>180.77226417536619</c:v>
                </c:pt>
                <c:pt idx="399">
                  <c:v>180.01739221748352</c:v>
                </c:pt>
                <c:pt idx="400">
                  <c:v>179.26402897115753</c:v>
                </c:pt>
                <c:pt idx="401">
                  <c:v>178.51239125589638</c:v>
                </c:pt>
                <c:pt idx="402">
                  <c:v>177.76208744076172</c:v>
                </c:pt>
                <c:pt idx="403">
                  <c:v>177.0133685749052</c:v>
                </c:pt>
                <c:pt idx="404">
                  <c:v>176.26643799143656</c:v>
                </c:pt>
                <c:pt idx="405">
                  <c:v>175.52091082844839</c:v>
                </c:pt>
                <c:pt idx="406">
                  <c:v>174.77702381955268</c:v>
                </c:pt>
                <c:pt idx="407">
                  <c:v>174.03500188590257</c:v>
                </c:pt>
                <c:pt idx="408">
                  <c:v>173.29444992681968</c:v>
                </c:pt>
                <c:pt idx="409">
                  <c:v>172.55556921756036</c:v>
                </c:pt>
                <c:pt idx="410">
                  <c:v>171.81864738348864</c:v>
                </c:pt>
                <c:pt idx="411">
                  <c:v>171.08325905900739</c:v>
                </c:pt>
                <c:pt idx="412">
                  <c:v>170.34960115601436</c:v>
                </c:pt>
                <c:pt idx="413">
                  <c:v>169.61790539449146</c:v>
                </c:pt>
                <c:pt idx="414">
                  <c:v>168.8878588650187</c:v>
                </c:pt>
                <c:pt idx="415">
                  <c:v>168.15960097992257</c:v>
                </c:pt>
                <c:pt idx="416">
                  <c:v>167.43332457349373</c:v>
                </c:pt>
                <c:pt idx="417">
                  <c:v>166.70873589221355</c:v>
                </c:pt>
                <c:pt idx="418">
                  <c:v>165.98604260087095</c:v>
                </c:pt>
                <c:pt idx="419">
                  <c:v>165.26538345397537</c:v>
                </c:pt>
                <c:pt idx="420">
                  <c:v>164.54642988709392</c:v>
                </c:pt>
                <c:pt idx="421">
                  <c:v>163.82937217382462</c:v>
                </c:pt>
                <c:pt idx="422">
                  <c:v>163.11447640178073</c:v>
                </c:pt>
                <c:pt idx="423">
                  <c:v>162.40134213322159</c:v>
                </c:pt>
                <c:pt idx="424">
                  <c:v>161.69015259008583</c:v>
                </c:pt>
                <c:pt idx="425">
                  <c:v>160.98109359796644</c:v>
                </c:pt>
                <c:pt idx="426">
                  <c:v>160.27384018218413</c:v>
                </c:pt>
                <c:pt idx="427">
                  <c:v>159.56863344247589</c:v>
                </c:pt>
                <c:pt idx="428">
                  <c:v>158.86561920570963</c:v>
                </c:pt>
                <c:pt idx="429">
                  <c:v>158.16445567365619</c:v>
                </c:pt>
                <c:pt idx="430">
                  <c:v>157.46532595727268</c:v>
                </c:pt>
                <c:pt idx="431">
                  <c:v>156.76841104223891</c:v>
                </c:pt>
                <c:pt idx="432">
                  <c:v>156.07338985427916</c:v>
                </c:pt>
                <c:pt idx="433">
                  <c:v>155.38046184530822</c:v>
                </c:pt>
                <c:pt idx="434">
                  <c:v>154.68982878174253</c:v>
                </c:pt>
                <c:pt idx="435">
                  <c:v>154.00112830404836</c:v>
                </c:pt>
                <c:pt idx="436">
                  <c:v>153.31453859679476</c:v>
                </c:pt>
                <c:pt idx="437">
                  <c:v>152.63023561537577</c:v>
                </c:pt>
                <c:pt idx="438">
                  <c:v>151.94790249101214</c:v>
                </c:pt>
                <c:pt idx="439">
                  <c:v>151.26771504326595</c:v>
                </c:pt>
                <c:pt idx="440">
                  <c:v>150.58984681665584</c:v>
                </c:pt>
                <c:pt idx="441">
                  <c:v>149.9139829542703</c:v>
                </c:pt>
                <c:pt idx="442">
                  <c:v>149.24029687334559</c:v>
                </c:pt>
                <c:pt idx="443">
                  <c:v>148.56898645151483</c:v>
                </c:pt>
                <c:pt idx="444">
                  <c:v>147.89972028336203</c:v>
                </c:pt>
                <c:pt idx="445">
                  <c:v>147.23265861197751</c:v>
                </c:pt>
                <c:pt idx="446">
                  <c:v>146.56796970662938</c:v>
                </c:pt>
                <c:pt idx="447">
                  <c:v>145.90534335002914</c:v>
                </c:pt>
                <c:pt idx="448">
                  <c:v>145.24494770525271</c:v>
                </c:pt>
                <c:pt idx="449">
                  <c:v>144.58694852564511</c:v>
                </c:pt>
                <c:pt idx="450">
                  <c:v>143.93103780131403</c:v>
                </c:pt>
                <c:pt idx="451">
                  <c:v>143.2773811895359</c:v>
                </c:pt>
                <c:pt idx="452">
                  <c:v>142.62614189851311</c:v>
                </c:pt>
                <c:pt idx="453">
                  <c:v>141.97701418587747</c:v>
                </c:pt>
                <c:pt idx="454">
                  <c:v>141.33016117440945</c:v>
                </c:pt>
                <c:pt idx="455">
                  <c:v>140.68574350009948</c:v>
                </c:pt>
                <c:pt idx="456">
                  <c:v>140.04345774768441</c:v>
                </c:pt>
                <c:pt idx="457">
                  <c:v>139.40346447892972</c:v>
                </c:pt>
                <c:pt idx="458">
                  <c:v>138.76592173276569</c:v>
                </c:pt>
                <c:pt idx="459">
                  <c:v>138.1305284800325</c:v>
                </c:pt>
                <c:pt idx="460">
                  <c:v>137.49744269718641</c:v>
                </c:pt>
                <c:pt idx="461">
                  <c:v>136.86681980351111</c:v>
                </c:pt>
                <c:pt idx="462">
                  <c:v>136.2383612143534</c:v>
                </c:pt>
                <c:pt idx="463">
                  <c:v>135.61222229884177</c:v>
                </c:pt>
                <c:pt idx="464">
                  <c:v>134.98855583629995</c:v>
                </c:pt>
                <c:pt idx="465">
                  <c:v>134.36706574441538</c:v>
                </c:pt>
                <c:pt idx="466">
                  <c:v>133.74790476524578</c:v>
                </c:pt>
                <c:pt idx="467">
                  <c:v>133.13124524665972</c:v>
                </c:pt>
                <c:pt idx="468">
                  <c:v>132.51679950294846</c:v>
                </c:pt>
                <c:pt idx="469">
                  <c:v>131.90469411420585</c:v>
                </c:pt>
                <c:pt idx="470">
                  <c:v>131.2950768973254</c:v>
                </c:pt>
                <c:pt idx="471">
                  <c:v>130.68765642787704</c:v>
                </c:pt>
                <c:pt idx="472">
                  <c:v>130.0825805099683</c:v>
                </c:pt>
                <c:pt idx="473">
                  <c:v>129.47999427478985</c:v>
                </c:pt>
                <c:pt idx="474">
                  <c:v>128.87960895978526</c:v>
                </c:pt>
                <c:pt idx="475">
                  <c:v>128.2815696979371</c:v>
                </c:pt>
                <c:pt idx="476">
                  <c:v>127.68601892356561</c:v>
                </c:pt>
                <c:pt idx="477">
                  <c:v>127.09272971475042</c:v>
                </c:pt>
                <c:pt idx="478">
                  <c:v>126.50182025253841</c:v>
                </c:pt>
                <c:pt idx="479">
                  <c:v>125.913400963616</c:v>
                </c:pt>
                <c:pt idx="480">
                  <c:v>125.32718802872023</c:v>
                </c:pt>
                <c:pt idx="481">
                  <c:v>124.74332157731986</c:v>
                </c:pt>
                <c:pt idx="482">
                  <c:v>124.1619389975298</c:v>
                </c:pt>
                <c:pt idx="483">
                  <c:v>123.5827592867183</c:v>
                </c:pt>
                <c:pt idx="484">
                  <c:v>123.00603866631602</c:v>
                </c:pt>
                <c:pt idx="485">
                  <c:v>122.43180162923193</c:v>
                </c:pt>
                <c:pt idx="486">
                  <c:v>121.85976680874005</c:v>
                </c:pt>
                <c:pt idx="487">
                  <c:v>121.29006930749786</c:v>
                </c:pt>
                <c:pt idx="488">
                  <c:v>120.72284145050544</c:v>
                </c:pt>
                <c:pt idx="489">
                  <c:v>120.15788746879169</c:v>
                </c:pt>
                <c:pt idx="490">
                  <c:v>119.59533092293634</c:v>
                </c:pt>
                <c:pt idx="491">
                  <c:v>119.03523653817025</c:v>
                </c:pt>
                <c:pt idx="492">
                  <c:v>118.47733091700144</c:v>
                </c:pt>
                <c:pt idx="493">
                  <c:v>117.92174412785704</c:v>
                </c:pt>
                <c:pt idx="494">
                  <c:v>117.36874705532777</c:v>
                </c:pt>
                <c:pt idx="495">
                  <c:v>116.81795879535878</c:v>
                </c:pt>
                <c:pt idx="496">
                  <c:v>116.26947984805113</c:v>
                </c:pt>
                <c:pt idx="497">
                  <c:v>115.72343513059032</c:v>
                </c:pt>
                <c:pt idx="498">
                  <c:v>115.17967598602262</c:v>
                </c:pt>
                <c:pt idx="499">
                  <c:v>114.63828609222811</c:v>
                </c:pt>
                <c:pt idx="500">
                  <c:v>114.09931651358926</c:v>
                </c:pt>
                <c:pt idx="501">
                  <c:v>113.58842960898831</c:v>
                </c:pt>
                <c:pt idx="502">
                  <c:v>113.40291386650735</c:v>
                </c:pt>
                <c:pt idx="503">
                  <c:v>113.47276556580886</c:v>
                </c:pt>
                <c:pt idx="504">
                  <c:v>113.52339439107845</c:v>
                </c:pt>
                <c:pt idx="505">
                  <c:v>113.4976771643655</c:v>
                </c:pt>
                <c:pt idx="506">
                  <c:v>113.41802550664545</c:v>
                </c:pt>
                <c:pt idx="507">
                  <c:v>113.30290514417788</c:v>
                </c:pt>
                <c:pt idx="508">
                  <c:v>113.16421463156017</c:v>
                </c:pt>
                <c:pt idx="509">
                  <c:v>113.00918764161881</c:v>
                </c:pt>
                <c:pt idx="510">
                  <c:v>112.84251840112867</c:v>
                </c:pt>
                <c:pt idx="511">
                  <c:v>112.66786695308835</c:v>
                </c:pt>
                <c:pt idx="512">
                  <c:v>112.48796172935202</c:v>
                </c:pt>
                <c:pt idx="513">
                  <c:v>112.30423073047862</c:v>
                </c:pt>
                <c:pt idx="514">
                  <c:v>112.11774452934984</c:v>
                </c:pt>
                <c:pt idx="515">
                  <c:v>111.92924480076225</c:v>
                </c:pt>
                <c:pt idx="516">
                  <c:v>111.73926966992776</c:v>
                </c:pt>
                <c:pt idx="517">
                  <c:v>111.54818656012546</c:v>
                </c:pt>
                <c:pt idx="518">
                  <c:v>111.3562677935703</c:v>
                </c:pt>
                <c:pt idx="519">
                  <c:v>111.1635326327135</c:v>
                </c:pt>
                <c:pt idx="520">
                  <c:v>110.97019455980204</c:v>
                </c:pt>
                <c:pt idx="521">
                  <c:v>110.77636965337695</c:v>
                </c:pt>
                <c:pt idx="522">
                  <c:v>110.58201365150941</c:v>
                </c:pt>
                <c:pt idx="523">
                  <c:v>110.38718106864727</c:v>
                </c:pt>
                <c:pt idx="524">
                  <c:v>110.19196423241195</c:v>
                </c:pt>
                <c:pt idx="525">
                  <c:v>109.99629172709331</c:v>
                </c:pt>
                <c:pt idx="526">
                  <c:v>109.80022094684357</c:v>
                </c:pt>
                <c:pt idx="527">
                  <c:v>109.60378895268914</c:v>
                </c:pt>
                <c:pt idx="528">
                  <c:v>109.40691224747191</c:v>
                </c:pt>
                <c:pt idx="529">
                  <c:v>109.20965376111639</c:v>
                </c:pt>
                <c:pt idx="530">
                  <c:v>109.01206326839943</c:v>
                </c:pt>
                <c:pt idx="531">
                  <c:v>108.81403639019136</c:v>
                </c:pt>
                <c:pt idx="532">
                  <c:v>108.61561452556737</c:v>
                </c:pt>
                <c:pt idx="533">
                  <c:v>108.41686439085522</c:v>
                </c:pt>
                <c:pt idx="534">
                  <c:v>108.21769102189694</c:v>
                </c:pt>
                <c:pt idx="535">
                  <c:v>108.01813750687099</c:v>
                </c:pt>
                <c:pt idx="536">
                  <c:v>107.81823259098432</c:v>
                </c:pt>
                <c:pt idx="537">
                  <c:v>107.61790476315217</c:v>
                </c:pt>
                <c:pt idx="538">
                  <c:v>107.41720197188008</c:v>
                </c:pt>
                <c:pt idx="539">
                  <c:v>107.21617254692434</c:v>
                </c:pt>
                <c:pt idx="540">
                  <c:v>107.01469208001411</c:v>
                </c:pt>
                <c:pt idx="541">
                  <c:v>106.81283526218149</c:v>
                </c:pt>
                <c:pt idx="542">
                  <c:v>106.61065194299393</c:v>
                </c:pt>
                <c:pt idx="543">
                  <c:v>106.4080449839927</c:v>
                </c:pt>
                <c:pt idx="544">
                  <c:v>106.2050412462405</c:v>
                </c:pt>
                <c:pt idx="545">
                  <c:v>106.00170344782906</c:v>
                </c:pt>
                <c:pt idx="546">
                  <c:v>105.7979415151312</c:v>
                </c:pt>
                <c:pt idx="547">
                  <c:v>105.59380411141942</c:v>
                </c:pt>
                <c:pt idx="548">
                  <c:v>105.38932504951713</c:v>
                </c:pt>
                <c:pt idx="549">
                  <c:v>105.18440739043454</c:v>
                </c:pt>
                <c:pt idx="550">
                  <c:v>104.97911399812811</c:v>
                </c:pt>
                <c:pt idx="551">
                  <c:v>104.77349420793654</c:v>
                </c:pt>
                <c:pt idx="552">
                  <c:v>104.56744033332295</c:v>
                </c:pt>
                <c:pt idx="553">
                  <c:v>104.36099015105006</c:v>
                </c:pt>
                <c:pt idx="554">
                  <c:v>104.15421355947187</c:v>
                </c:pt>
                <c:pt idx="555">
                  <c:v>103.94701121013651</c:v>
                </c:pt>
                <c:pt idx="556">
                  <c:v>103.7394302028341</c:v>
                </c:pt>
                <c:pt idx="557">
                  <c:v>103.53149598712572</c:v>
                </c:pt>
                <c:pt idx="558">
                  <c:v>103.32313547516614</c:v>
                </c:pt>
                <c:pt idx="559">
                  <c:v>103.11439841549884</c:v>
                </c:pt>
                <c:pt idx="560">
                  <c:v>102.90533497377234</c:v>
                </c:pt>
                <c:pt idx="561">
                  <c:v>102.69581955943573</c:v>
                </c:pt>
                <c:pt idx="562">
                  <c:v>102.48592321610855</c:v>
                </c:pt>
                <c:pt idx="563">
                  <c:v>102.27570046803277</c:v>
                </c:pt>
                <c:pt idx="564">
                  <c:v>102.06505029328004</c:v>
                </c:pt>
                <c:pt idx="565">
                  <c:v>101.85400452212426</c:v>
                </c:pt>
                <c:pt idx="566">
                  <c:v>101.64262161159998</c:v>
                </c:pt>
                <c:pt idx="567">
                  <c:v>101.43081072454444</c:v>
                </c:pt>
                <c:pt idx="568">
                  <c:v>101.21862244143806</c:v>
                </c:pt>
                <c:pt idx="569">
                  <c:v>101.00609589121801</c:v>
                </c:pt>
                <c:pt idx="570">
                  <c:v>100.79312342124089</c:v>
                </c:pt>
                <c:pt idx="571">
                  <c:v>100.57977326174557</c:v>
                </c:pt>
                <c:pt idx="572">
                  <c:v>100.36609667166293</c:v>
                </c:pt>
                <c:pt idx="573">
                  <c:v>100.15198582798891</c:v>
                </c:pt>
                <c:pt idx="574">
                  <c:v>99.937472906824325</c:v>
                </c:pt>
                <c:pt idx="575">
                  <c:v>99.722633518502093</c:v>
                </c:pt>
                <c:pt idx="576">
                  <c:v>99.507364439283108</c:v>
                </c:pt>
                <c:pt idx="577">
                  <c:v>99.291717083184125</c:v>
                </c:pt>
                <c:pt idx="578">
                  <c:v>99.075715691489393</c:v>
                </c:pt>
                <c:pt idx="579">
                  <c:v>98.859282348385491</c:v>
                </c:pt>
                <c:pt idx="580">
                  <c:v>98.642470423585152</c:v>
                </c:pt>
                <c:pt idx="581">
                  <c:v>98.425332010927889</c:v>
                </c:pt>
                <c:pt idx="582">
                  <c:v>98.20774202517444</c:v>
                </c:pt>
                <c:pt idx="583">
                  <c:v>97.989764611976156</c:v>
                </c:pt>
                <c:pt idx="584">
                  <c:v>97.771460663276841</c:v>
                </c:pt>
                <c:pt idx="585">
                  <c:v>97.55272527341144</c:v>
                </c:pt>
                <c:pt idx="586">
                  <c:v>97.333596948329571</c:v>
                </c:pt>
                <c:pt idx="587">
                  <c:v>97.114126528128537</c:v>
                </c:pt>
                <c:pt idx="588">
                  <c:v>96.894224088697953</c:v>
                </c:pt>
                <c:pt idx="589">
                  <c:v>96.673942140388462</c:v>
                </c:pt>
                <c:pt idx="590">
                  <c:v>96.453326858484019</c:v>
                </c:pt>
                <c:pt idx="591">
                  <c:v>96.232256417452945</c:v>
                </c:pt>
                <c:pt idx="592">
                  <c:v>96.010806146465796</c:v>
                </c:pt>
                <c:pt idx="593">
                  <c:v>95.789029237571214</c:v>
                </c:pt>
                <c:pt idx="594">
                  <c:v>95.566819099162757</c:v>
                </c:pt>
                <c:pt idx="595">
                  <c:v>95.344199901832127</c:v>
                </c:pt>
                <c:pt idx="596">
                  <c:v>95.121253637805992</c:v>
                </c:pt>
                <c:pt idx="597">
                  <c:v>94.89787355286802</c:v>
                </c:pt>
                <c:pt idx="598">
                  <c:v>94.674112994658756</c:v>
                </c:pt>
                <c:pt idx="599">
                  <c:v>94.450003956354308</c:v>
                </c:pt>
                <c:pt idx="600">
                  <c:v>94.225452934207979</c:v>
                </c:pt>
                <c:pt idx="601">
                  <c:v>94.000521104616638</c:v>
                </c:pt>
                <c:pt idx="602">
                  <c:v>93.775262498413085</c:v>
                </c:pt>
                <c:pt idx="603">
                  <c:v>93.549554333766622</c:v>
                </c:pt>
                <c:pt idx="604">
                  <c:v>93.323450224146058</c:v>
                </c:pt>
                <c:pt idx="605">
                  <c:v>86.620081601736885</c:v>
                </c:pt>
                <c:pt idx="606">
                  <c:v>63.192781358613004</c:v>
                </c:pt>
                <c:pt idx="607">
                  <c:v>45.78052093593827</c:v>
                </c:pt>
                <c:pt idx="608">
                  <c:v>32.841646250815813</c:v>
                </c:pt>
                <c:pt idx="609">
                  <c:v>23.222380073252712</c:v>
                </c:pt>
                <c:pt idx="610">
                  <c:v>16.073055192806894</c:v>
                </c:pt>
                <c:pt idx="611">
                  <c:v>10.760574761674047</c:v>
                </c:pt>
                <c:pt idx="612">
                  <c:v>6.8111659621165836</c:v>
                </c:pt>
              </c:numCache>
            </c:numRef>
          </c:val>
          <c:smooth val="0"/>
          <c:extLst xmlns:c16r2="http://schemas.microsoft.com/office/drawing/2015/06/chart">
            <c:ext xmlns:c16="http://schemas.microsoft.com/office/drawing/2014/chart" uri="{C3380CC4-5D6E-409C-BE32-E72D297353CC}">
              <c16:uniqueId val="{00000002-BE4B-4609-8CE6-4F446AF52C94}"/>
            </c:ext>
          </c:extLst>
        </c:ser>
        <c:ser>
          <c:idx val="3"/>
          <c:order val="3"/>
          <c:tx>
            <c:strRef>
              <c:f>'prueba 1'!$H$2</c:f>
              <c:strCache>
                <c:ptCount val="1"/>
                <c:pt idx="0">
                  <c:v>Presión teórica (atm)</c:v>
                </c:pt>
              </c:strCache>
            </c:strRef>
          </c:tx>
          <c:spPr>
            <a:ln w="22225">
              <a:solidFill>
                <a:srgbClr val="7030A0"/>
              </a:solidFill>
              <a:prstDash val="dash"/>
            </a:ln>
          </c:spPr>
          <c:marker>
            <c:symbol val="none"/>
          </c:marker>
          <c:val>
            <c:numRef>
              <c:f>'prueba 1'!$H$3:$H$768</c:f>
              <c:numCache>
                <c:formatCode>General</c:formatCode>
                <c:ptCount val="766"/>
                <c:pt idx="240">
                  <c:v>37.215125704258305</c:v>
                </c:pt>
                <c:pt idx="241">
                  <c:v>39.677171416949506</c:v>
                </c:pt>
                <c:pt idx="242">
                  <c:v>42.23079669634506</c:v>
                </c:pt>
                <c:pt idx="243">
                  <c:v>49.295051941972773</c:v>
                </c:pt>
                <c:pt idx="244">
                  <c:v>54.488139923519483</c:v>
                </c:pt>
                <c:pt idx="245">
                  <c:v>57.861209223363595</c:v>
                </c:pt>
                <c:pt idx="246">
                  <c:v>59.931660177493043</c:v>
                </c:pt>
                <c:pt idx="247">
                  <c:v>60.304176066887507</c:v>
                </c:pt>
                <c:pt idx="248">
                  <c:v>60.312702824362972</c:v>
                </c:pt>
                <c:pt idx="249">
                  <c:v>60.285351758090805</c:v>
                </c:pt>
                <c:pt idx="250">
                  <c:v>60.253976192080373</c:v>
                </c:pt>
                <c:pt idx="251">
                  <c:v>60.221835946126888</c:v>
                </c:pt>
                <c:pt idx="252">
                  <c:v>60.189268923386258</c:v>
                </c:pt>
                <c:pt idx="253">
                  <c:v>60.15632129234347</c:v>
                </c:pt>
                <c:pt idx="254">
                  <c:v>60.123005580289195</c:v>
                </c:pt>
                <c:pt idx="255">
                  <c:v>60.089306152505991</c:v>
                </c:pt>
                <c:pt idx="256">
                  <c:v>60.055230809931103</c:v>
                </c:pt>
                <c:pt idx="257">
                  <c:v>60.020787631088403</c:v>
                </c:pt>
                <c:pt idx="258">
                  <c:v>59.985959845214943</c:v>
                </c:pt>
                <c:pt idx="259">
                  <c:v>59.950755426415355</c:v>
                </c:pt>
                <c:pt idx="260">
                  <c:v>59.915182696135609</c:v>
                </c:pt>
                <c:pt idx="261">
                  <c:v>59.879222140634347</c:v>
                </c:pt>
                <c:pt idx="262">
                  <c:v>59.842882529201837</c:v>
                </c:pt>
                <c:pt idx="263">
                  <c:v>59.80617411715766</c:v>
                </c:pt>
                <c:pt idx="264">
                  <c:v>59.769079002934497</c:v>
                </c:pt>
                <c:pt idx="265">
                  <c:v>59.731605697479907</c:v>
                </c:pt>
                <c:pt idx="266">
                  <c:v>59.693763060486951</c:v>
                </c:pt>
                <c:pt idx="267">
                  <c:v>59.65553265350961</c:v>
                </c:pt>
                <c:pt idx="268">
                  <c:v>59.616923242056799</c:v>
                </c:pt>
                <c:pt idx="269">
                  <c:v>59.577943940981747</c:v>
                </c:pt>
                <c:pt idx="270">
                  <c:v>59.53857577386669</c:v>
                </c:pt>
                <c:pt idx="271">
                  <c:v>59.498825795444716</c:v>
                </c:pt>
                <c:pt idx="272">
                  <c:v>59.458703328491495</c:v>
                </c:pt>
                <c:pt idx="273">
                  <c:v>59.418190824604082</c:v>
                </c:pt>
                <c:pt idx="274">
                  <c:v>59.377297588725035</c:v>
                </c:pt>
                <c:pt idx="275">
                  <c:v>59.336033276496437</c:v>
                </c:pt>
                <c:pt idx="276">
                  <c:v>59.294377772853281</c:v>
                </c:pt>
                <c:pt idx="277">
                  <c:v>59.252340638455379</c:v>
                </c:pt>
                <c:pt idx="278">
                  <c:v>59.209931785323278</c:v>
                </c:pt>
                <c:pt idx="279">
                  <c:v>59.167130556779533</c:v>
                </c:pt>
                <c:pt idx="280">
                  <c:v>59.123946769587633</c:v>
                </c:pt>
                <c:pt idx="281">
                  <c:v>59.080387681701538</c:v>
                </c:pt>
                <c:pt idx="282">
                  <c:v>59.036433752935515</c:v>
                </c:pt>
                <c:pt idx="283">
                  <c:v>58.992096289304577</c:v>
                </c:pt>
                <c:pt idx="284">
                  <c:v>58.947385746335641</c:v>
                </c:pt>
                <c:pt idx="285">
                  <c:v>58.902280320674343</c:v>
                </c:pt>
                <c:pt idx="286">
                  <c:v>58.856790371973027</c:v>
                </c:pt>
                <c:pt idx="287">
                  <c:v>58.810926613459145</c:v>
                </c:pt>
                <c:pt idx="288">
                  <c:v>58.764666696150442</c:v>
                </c:pt>
                <c:pt idx="289">
                  <c:v>58.71802123710728</c:v>
                </c:pt>
                <c:pt idx="290">
                  <c:v>58.671000267802896</c:v>
                </c:pt>
                <c:pt idx="291">
                  <c:v>58.623578457968677</c:v>
                </c:pt>
                <c:pt idx="292">
                  <c:v>58.575770036005302</c:v>
                </c:pt>
                <c:pt idx="293">
                  <c:v>58.527586261592397</c:v>
                </c:pt>
                <c:pt idx="294">
                  <c:v>58.107166567297305</c:v>
                </c:pt>
                <c:pt idx="295">
                  <c:v>57.671575937920942</c:v>
                </c:pt>
                <c:pt idx="296">
                  <c:v>57.305495776394842</c:v>
                </c:pt>
                <c:pt idx="297">
                  <c:v>56.990805102088196</c:v>
                </c:pt>
                <c:pt idx="298">
                  <c:v>56.714418317727713</c:v>
                </c:pt>
                <c:pt idx="299">
                  <c:v>56.466663644096293</c:v>
                </c:pt>
                <c:pt idx="300">
                  <c:v>56.24021010033055</c:v>
                </c:pt>
                <c:pt idx="301">
                  <c:v>56.029751332503068</c:v>
                </c:pt>
                <c:pt idx="302">
                  <c:v>55.831323055229383</c:v>
                </c:pt>
                <c:pt idx="303">
                  <c:v>55.64182460238429</c:v>
                </c:pt>
                <c:pt idx="304">
                  <c:v>55.459045896731034</c:v>
                </c:pt>
                <c:pt idx="305">
                  <c:v>55.281326850432571</c:v>
                </c:pt>
                <c:pt idx="306">
                  <c:v>55.107296718687529</c:v>
                </c:pt>
                <c:pt idx="307">
                  <c:v>54.936025776718616</c:v>
                </c:pt>
                <c:pt idx="308">
                  <c:v>54.766816903563722</c:v>
                </c:pt>
                <c:pt idx="309">
                  <c:v>54.599029168445881</c:v>
                </c:pt>
                <c:pt idx="310">
                  <c:v>54.432278049480431</c:v>
                </c:pt>
                <c:pt idx="311">
                  <c:v>54.266280028466355</c:v>
                </c:pt>
                <c:pt idx="312">
                  <c:v>54.100709815836183</c:v>
                </c:pt>
                <c:pt idx="313">
                  <c:v>53.935420813214975</c:v>
                </c:pt>
                <c:pt idx="314">
                  <c:v>53.77031153730757</c:v>
                </c:pt>
                <c:pt idx="315">
                  <c:v>53.605194565941879</c:v>
                </c:pt>
                <c:pt idx="316">
                  <c:v>53.44002939459908</c:v>
                </c:pt>
                <c:pt idx="317">
                  <c:v>53.274796413639848</c:v>
                </c:pt>
                <c:pt idx="318">
                  <c:v>53.109372641924182</c:v>
                </c:pt>
                <c:pt idx="319">
                  <c:v>52.943766103465087</c:v>
                </c:pt>
                <c:pt idx="320">
                  <c:v>52.777994313769931</c:v>
                </c:pt>
                <c:pt idx="321">
                  <c:v>52.611962589528645</c:v>
                </c:pt>
                <c:pt idx="322">
                  <c:v>52.445701183272661</c:v>
                </c:pt>
                <c:pt idx="323">
                  <c:v>52.279240647032893</c:v>
                </c:pt>
                <c:pt idx="324">
                  <c:v>52.112503352746621</c:v>
                </c:pt>
                <c:pt idx="325">
                  <c:v>51.945530149747775</c:v>
                </c:pt>
                <c:pt idx="326">
                  <c:v>51.778364130325244</c:v>
                </c:pt>
                <c:pt idx="327">
                  <c:v>51.610929532000469</c:v>
                </c:pt>
                <c:pt idx="328">
                  <c:v>51.443272152020626</c:v>
                </c:pt>
                <c:pt idx="329">
                  <c:v>51.275434883014682</c:v>
                </c:pt>
                <c:pt idx="330">
                  <c:v>51.107347929297575</c:v>
                </c:pt>
                <c:pt idx="331">
                  <c:v>50.939060330247031</c:v>
                </c:pt>
                <c:pt idx="332">
                  <c:v>50.770620917471064</c:v>
                </c:pt>
                <c:pt idx="333">
                  <c:v>50.601957500642683</c:v>
                </c:pt>
                <c:pt idx="334">
                  <c:v>50.433115841372057</c:v>
                </c:pt>
                <c:pt idx="335">
                  <c:v>50.26414841268047</c:v>
                </c:pt>
                <c:pt idx="336">
                  <c:v>50.094984431446257</c:v>
                </c:pt>
                <c:pt idx="337">
                  <c:v>49.925673716151422</c:v>
                </c:pt>
                <c:pt idx="338">
                  <c:v>49.756264734232019</c:v>
                </c:pt>
                <c:pt idx="339">
                  <c:v>49.586684799874661</c:v>
                </c:pt>
                <c:pt idx="340">
                  <c:v>49.416986633923429</c:v>
                </c:pt>
                <c:pt idx="341">
                  <c:v>49.247220317852999</c:v>
                </c:pt>
                <c:pt idx="342">
                  <c:v>49.077312179714163</c:v>
                </c:pt>
                <c:pt idx="343">
                  <c:v>48.907312246025469</c:v>
                </c:pt>
                <c:pt idx="344">
                  <c:v>48.737272517893437</c:v>
                </c:pt>
                <c:pt idx="345">
                  <c:v>48.567120464538597</c:v>
                </c:pt>
                <c:pt idx="346">
                  <c:v>48.396904118778075</c:v>
                </c:pt>
                <c:pt idx="347">
                  <c:v>48.226675464276695</c:v>
                </c:pt>
                <c:pt idx="348">
                  <c:v>48.056362026105774</c:v>
                </c:pt>
                <c:pt idx="349">
                  <c:v>47.886012848911143</c:v>
                </c:pt>
                <c:pt idx="350">
                  <c:v>47.715678213492083</c:v>
                </c:pt>
                <c:pt idx="351">
                  <c:v>47.545285678745287</c:v>
                </c:pt>
                <c:pt idx="352">
                  <c:v>47.374884650215868</c:v>
                </c:pt>
                <c:pt idx="353">
                  <c:v>47.204525091891583</c:v>
                </c:pt>
                <c:pt idx="354">
                  <c:v>47.034133772297572</c:v>
                </c:pt>
                <c:pt idx="355">
                  <c:v>46.863760466244571</c:v>
                </c:pt>
                <c:pt idx="356">
                  <c:v>46.693454921891743</c:v>
                </c:pt>
                <c:pt idx="357">
                  <c:v>46.523142943403755</c:v>
                </c:pt>
                <c:pt idx="358">
                  <c:v>46.352875357413723</c:v>
                </c:pt>
                <c:pt idx="359">
                  <c:v>46.182700469143199</c:v>
                </c:pt>
                <c:pt idx="360">
                  <c:v>46.012543919078972</c:v>
                </c:pt>
                <c:pt idx="361">
                  <c:v>45.842458034600483</c:v>
                </c:pt>
                <c:pt idx="362">
                  <c:v>45.672488009086614</c:v>
                </c:pt>
                <c:pt idx="363">
                  <c:v>45.502562678113854</c:v>
                </c:pt>
                <c:pt idx="364">
                  <c:v>45.332730473896525</c:v>
                </c:pt>
                <c:pt idx="365">
                  <c:v>45.163037802942902</c:v>
                </c:pt>
                <c:pt idx="366">
                  <c:v>44.993416113516744</c:v>
                </c:pt>
                <c:pt idx="367">
                  <c:v>44.823907578962746</c:v>
                </c:pt>
                <c:pt idx="368">
                  <c:v>44.65456651911235</c:v>
                </c:pt>
                <c:pt idx="369">
                  <c:v>44.485314483220947</c:v>
                </c:pt>
                <c:pt idx="370">
                  <c:v>44.316202273227361</c:v>
                </c:pt>
                <c:pt idx="371">
                  <c:v>44.147277391413709</c:v>
                </c:pt>
                <c:pt idx="372">
                  <c:v>43.978464482979952</c:v>
                </c:pt>
                <c:pt idx="373">
                  <c:v>43.80981500961628</c:v>
                </c:pt>
                <c:pt idx="374">
                  <c:v>43.641371118697421</c:v>
                </c:pt>
                <c:pt idx="375">
                  <c:v>43.473066174849691</c:v>
                </c:pt>
                <c:pt idx="376">
                  <c:v>43.304939134425211</c:v>
                </c:pt>
                <c:pt idx="377">
                  <c:v>43.137046875368334</c:v>
                </c:pt>
                <c:pt idx="378">
                  <c:v>42.969305224161616</c:v>
                </c:pt>
                <c:pt idx="379">
                  <c:v>42.801772083897077</c:v>
                </c:pt>
                <c:pt idx="380">
                  <c:v>42.63448352868366</c:v>
                </c:pt>
                <c:pt idx="381">
                  <c:v>42.467376021489514</c:v>
                </c:pt>
                <c:pt idx="382">
                  <c:v>42.300487171928978</c:v>
                </c:pt>
                <c:pt idx="383">
                  <c:v>42.13387075102068</c:v>
                </c:pt>
                <c:pt idx="384">
                  <c:v>41.967448050220817</c:v>
                </c:pt>
                <c:pt idx="385">
                  <c:v>41.801267322762563</c:v>
                </c:pt>
                <c:pt idx="386">
                  <c:v>41.635376290098812</c:v>
                </c:pt>
                <c:pt idx="387">
                  <c:v>41.469694971705643</c:v>
                </c:pt>
                <c:pt idx="388">
                  <c:v>41.304281007284906</c:v>
                </c:pt>
                <c:pt idx="389">
                  <c:v>41.139164609648624</c:v>
                </c:pt>
                <c:pt idx="390">
                  <c:v>40.974288943355774</c:v>
                </c:pt>
                <c:pt idx="391">
                  <c:v>40.809685985585539</c:v>
                </c:pt>
                <c:pt idx="392">
                  <c:v>40.645406050018941</c:v>
                </c:pt>
                <c:pt idx="393">
                  <c:v>40.481379574879554</c:v>
                </c:pt>
                <c:pt idx="394">
                  <c:v>40.317639789054617</c:v>
                </c:pt>
                <c:pt idx="395">
                  <c:v>40.154249280985383</c:v>
                </c:pt>
                <c:pt idx="396">
                  <c:v>39.991119827827184</c:v>
                </c:pt>
                <c:pt idx="397">
                  <c:v>39.828298016238811</c:v>
                </c:pt>
                <c:pt idx="398">
                  <c:v>39.665839680899417</c:v>
                </c:pt>
                <c:pt idx="399">
                  <c:v>39.503656004531642</c:v>
                </c:pt>
                <c:pt idx="400">
                  <c:v>39.341800189193883</c:v>
                </c:pt>
                <c:pt idx="401">
                  <c:v>39.180318821656762</c:v>
                </c:pt>
                <c:pt idx="402">
                  <c:v>39.019127611322354</c:v>
                </c:pt>
                <c:pt idx="403">
                  <c:v>38.858280581902889</c:v>
                </c:pt>
                <c:pt idx="404">
                  <c:v>38.697821392014696</c:v>
                </c:pt>
                <c:pt idx="405">
                  <c:v>38.537667230867761</c:v>
                </c:pt>
                <c:pt idx="406">
                  <c:v>38.377869010791471</c:v>
                </c:pt>
                <c:pt idx="407">
                  <c:v>38.218475076691789</c:v>
                </c:pt>
                <c:pt idx="408">
                  <c:v>38.059400404077174</c:v>
                </c:pt>
                <c:pt idx="409">
                  <c:v>37.900688212844599</c:v>
                </c:pt>
                <c:pt idx="410">
                  <c:v>37.742400445330368</c:v>
                </c:pt>
                <c:pt idx="411">
                  <c:v>37.584445521998077</c:v>
                </c:pt>
                <c:pt idx="412">
                  <c:v>37.426865717923334</c:v>
                </c:pt>
                <c:pt idx="413">
                  <c:v>37.269710851758653</c:v>
                </c:pt>
                <c:pt idx="414">
                  <c:v>37.112913728152357</c:v>
                </c:pt>
                <c:pt idx="415">
                  <c:v>36.956504160977012</c:v>
                </c:pt>
                <c:pt idx="416">
                  <c:v>36.800523543373494</c:v>
                </c:pt>
                <c:pt idx="417">
                  <c:v>36.64490883174355</c:v>
                </c:pt>
                <c:pt idx="418">
                  <c:v>36.489704628753721</c:v>
                </c:pt>
                <c:pt idx="419">
                  <c:v>36.334940614652055</c:v>
                </c:pt>
                <c:pt idx="420">
                  <c:v>36.180546207677935</c:v>
                </c:pt>
                <c:pt idx="421">
                  <c:v>36.026562248471443</c:v>
                </c:pt>
                <c:pt idx="422">
                  <c:v>35.873045987575019</c:v>
                </c:pt>
                <c:pt idx="423">
                  <c:v>35.719911284024356</c:v>
                </c:pt>
                <c:pt idx="424">
                  <c:v>35.567197453225795</c:v>
                </c:pt>
                <c:pt idx="425">
                  <c:v>35.414944374674427</c:v>
                </c:pt>
                <c:pt idx="426">
                  <c:v>35.263082246040312</c:v>
                </c:pt>
                <c:pt idx="427">
                  <c:v>35.111662904582921</c:v>
                </c:pt>
                <c:pt idx="428">
                  <c:v>34.960717575496325</c:v>
                </c:pt>
                <c:pt idx="429">
                  <c:v>34.810172818024583</c:v>
                </c:pt>
                <c:pt idx="430">
                  <c:v>34.660067926327855</c:v>
                </c:pt>
                <c:pt idx="431">
                  <c:v>34.510441735278711</c:v>
                </c:pt>
                <c:pt idx="432">
                  <c:v>34.361225288560284</c:v>
                </c:pt>
                <c:pt idx="433">
                  <c:v>34.21246141400205</c:v>
                </c:pt>
                <c:pt idx="434">
                  <c:v>34.064193438637126</c:v>
                </c:pt>
                <c:pt idx="435">
                  <c:v>33.916343480992303</c:v>
                </c:pt>
                <c:pt idx="436">
                  <c:v>33.768949772196535</c:v>
                </c:pt>
                <c:pt idx="437">
                  <c:v>33.622050061885048</c:v>
                </c:pt>
                <c:pt idx="438">
                  <c:v>33.475576305123354</c:v>
                </c:pt>
                <c:pt idx="439">
                  <c:v>33.329566222868003</c:v>
                </c:pt>
                <c:pt idx="440">
                  <c:v>33.184057044785938</c:v>
                </c:pt>
                <c:pt idx="441">
                  <c:v>33.038981161716819</c:v>
                </c:pt>
                <c:pt idx="442">
                  <c:v>32.894375776495693</c:v>
                </c:pt>
                <c:pt idx="443">
                  <c:v>32.7502833759265</c:v>
                </c:pt>
                <c:pt idx="444">
                  <c:v>32.606632776294127</c:v>
                </c:pt>
                <c:pt idx="445">
                  <c:v>32.463458335556133</c:v>
                </c:pt>
                <c:pt idx="446">
                  <c:v>32.320796145958987</c:v>
                </c:pt>
                <c:pt idx="447">
                  <c:v>32.178579602728028</c:v>
                </c:pt>
                <c:pt idx="448">
                  <c:v>32.036844775827205</c:v>
                </c:pt>
                <c:pt idx="449">
                  <c:v>31.895627215183207</c:v>
                </c:pt>
                <c:pt idx="450">
                  <c:v>31.754860793674499</c:v>
                </c:pt>
                <c:pt idx="451">
                  <c:v>31.614581041130972</c:v>
                </c:pt>
                <c:pt idx="452">
                  <c:v>31.474822958946124</c:v>
                </c:pt>
                <c:pt idx="453">
                  <c:v>31.335520910534054</c:v>
                </c:pt>
                <c:pt idx="454">
                  <c:v>31.196709879493383</c:v>
                </c:pt>
                <c:pt idx="455">
                  <c:v>31.058424312944908</c:v>
                </c:pt>
                <c:pt idx="456">
                  <c:v>30.920599077595526</c:v>
                </c:pt>
                <c:pt idx="457">
                  <c:v>30.783268605187853</c:v>
                </c:pt>
                <c:pt idx="458">
                  <c:v>30.646466783306597</c:v>
                </c:pt>
                <c:pt idx="459">
                  <c:v>30.510128994583688</c:v>
                </c:pt>
                <c:pt idx="460">
                  <c:v>30.374289113761932</c:v>
                </c:pt>
                <c:pt idx="461">
                  <c:v>30.238980464110451</c:v>
                </c:pt>
                <c:pt idx="462">
                  <c:v>30.104138956693834</c:v>
                </c:pt>
                <c:pt idx="463">
                  <c:v>29.96979790459562</c:v>
                </c:pt>
                <c:pt idx="464">
                  <c:v>29.835990062488161</c:v>
                </c:pt>
                <c:pt idx="465">
                  <c:v>29.702651882243472</c:v>
                </c:pt>
                <c:pt idx="466">
                  <c:v>29.569816111127775</c:v>
                </c:pt>
                <c:pt idx="467">
                  <c:v>29.437519725345332</c:v>
                </c:pt>
                <c:pt idx="468">
                  <c:v>29.305700987946231</c:v>
                </c:pt>
                <c:pt idx="469">
                  <c:v>29.174387003921119</c:v>
                </c:pt>
                <c:pt idx="470">
                  <c:v>29.043609459344093</c:v>
                </c:pt>
                <c:pt idx="471">
                  <c:v>28.9133058125067</c:v>
                </c:pt>
                <c:pt idx="472">
                  <c:v>28.783507747357664</c:v>
                </c:pt>
                <c:pt idx="473">
                  <c:v>28.654246371766899</c:v>
                </c:pt>
                <c:pt idx="474">
                  <c:v>28.525459718984841</c:v>
                </c:pt>
                <c:pt idx="475">
                  <c:v>28.397178897900229</c:v>
                </c:pt>
                <c:pt idx="476">
                  <c:v>28.269434435862145</c:v>
                </c:pt>
                <c:pt idx="477">
                  <c:v>28.142177698654638</c:v>
                </c:pt>
                <c:pt idx="478">
                  <c:v>28.015433984141911</c:v>
                </c:pt>
                <c:pt idx="479">
                  <c:v>27.889226920000596</c:v>
                </c:pt>
                <c:pt idx="480">
                  <c:v>27.763495606985721</c:v>
                </c:pt>
                <c:pt idx="481">
                  <c:v>27.638270077006162</c:v>
                </c:pt>
                <c:pt idx="482">
                  <c:v>27.513579771394848</c:v>
                </c:pt>
                <c:pt idx="483">
                  <c:v>27.389364398976813</c:v>
                </c:pt>
                <c:pt idx="484">
                  <c:v>27.26567901154932</c:v>
                </c:pt>
                <c:pt idx="485">
                  <c:v>27.142528718774486</c:v>
                </c:pt>
                <c:pt idx="486">
                  <c:v>27.019853151817628</c:v>
                </c:pt>
                <c:pt idx="487">
                  <c:v>26.897681260891762</c:v>
                </c:pt>
                <c:pt idx="488">
                  <c:v>26.77604139796323</c:v>
                </c:pt>
                <c:pt idx="489">
                  <c:v>26.654891638748975</c:v>
                </c:pt>
                <c:pt idx="490">
                  <c:v>26.534258445159224</c:v>
                </c:pt>
                <c:pt idx="491">
                  <c:v>26.414155603909769</c:v>
                </c:pt>
                <c:pt idx="492">
                  <c:v>26.294524465262278</c:v>
                </c:pt>
                <c:pt idx="493">
                  <c:v>26.175392896425048</c:v>
                </c:pt>
                <c:pt idx="494">
                  <c:v>26.05681909978032</c:v>
                </c:pt>
                <c:pt idx="495">
                  <c:v>25.938721264282062</c:v>
                </c:pt>
                <c:pt idx="496">
                  <c:v>25.821120887987949</c:v>
                </c:pt>
                <c:pt idx="497">
                  <c:v>25.70404472953544</c:v>
                </c:pt>
                <c:pt idx="498">
                  <c:v>25.587461008923082</c:v>
                </c:pt>
                <c:pt idx="499">
                  <c:v>25.471387600004974</c:v>
                </c:pt>
                <c:pt idx="500">
                  <c:v>25.384348674153081</c:v>
                </c:pt>
                <c:pt idx="501">
                  <c:v>25.327051506588461</c:v>
                </c:pt>
                <c:pt idx="502">
                  <c:v>25.357215036993235</c:v>
                </c:pt>
                <c:pt idx="503">
                  <c:v>25.365019319231937</c:v>
                </c:pt>
                <c:pt idx="504">
                  <c:v>25.357554384105583</c:v>
                </c:pt>
                <c:pt idx="505">
                  <c:v>25.339530221052186</c:v>
                </c:pt>
                <c:pt idx="506">
                  <c:v>25.314033987930138</c:v>
                </c:pt>
                <c:pt idx="507">
                  <c:v>25.283604129314337</c:v>
                </c:pt>
                <c:pt idx="508">
                  <c:v>25.249886429713516</c:v>
                </c:pt>
                <c:pt idx="509">
                  <c:v>25.213882929075094</c:v>
                </c:pt>
                <c:pt idx="510">
                  <c:v>25.176234108872073</c:v>
                </c:pt>
                <c:pt idx="511">
                  <c:v>25.137449052711933</c:v>
                </c:pt>
                <c:pt idx="512">
                  <c:v>25.097910265789384</c:v>
                </c:pt>
                <c:pt idx="513">
                  <c:v>25.057808500623633</c:v>
                </c:pt>
                <c:pt idx="514">
                  <c:v>25.01729518496964</c:v>
                </c:pt>
                <c:pt idx="515">
                  <c:v>24.976475372423643</c:v>
                </c:pt>
                <c:pt idx="516">
                  <c:v>24.935418530265025</c:v>
                </c:pt>
                <c:pt idx="517">
                  <c:v>24.894179212877027</c:v>
                </c:pt>
                <c:pt idx="518">
                  <c:v>24.852798815074205</c:v>
                </c:pt>
                <c:pt idx="519">
                  <c:v>24.811270760637186</c:v>
                </c:pt>
                <c:pt idx="520">
                  <c:v>24.769630486550895</c:v>
                </c:pt>
                <c:pt idx="521">
                  <c:v>24.727897707982454</c:v>
                </c:pt>
                <c:pt idx="522">
                  <c:v>24.686059189303496</c:v>
                </c:pt>
                <c:pt idx="523">
                  <c:v>24.644124318689649</c:v>
                </c:pt>
                <c:pt idx="524">
                  <c:v>24.602110809951846</c:v>
                </c:pt>
                <c:pt idx="525">
                  <c:v>24.560002059647438</c:v>
                </c:pt>
                <c:pt idx="526">
                  <c:v>24.517809616116608</c:v>
                </c:pt>
                <c:pt idx="527">
                  <c:v>24.475540935111091</c:v>
                </c:pt>
                <c:pt idx="528">
                  <c:v>24.433177607031528</c:v>
                </c:pt>
                <c:pt idx="529">
                  <c:v>24.39073287824657</c:v>
                </c:pt>
                <c:pt idx="530">
                  <c:v>24.348217282215678</c:v>
                </c:pt>
                <c:pt idx="531">
                  <c:v>24.305608245629315</c:v>
                </c:pt>
                <c:pt idx="532">
                  <c:v>24.262914588966456</c:v>
                </c:pt>
                <c:pt idx="533">
                  <c:v>24.220150590602646</c:v>
                </c:pt>
                <c:pt idx="534">
                  <c:v>24.177295778447483</c:v>
                </c:pt>
                <c:pt idx="535">
                  <c:v>24.134359398515421</c:v>
                </c:pt>
                <c:pt idx="536">
                  <c:v>24.091347625253238</c:v>
                </c:pt>
                <c:pt idx="537">
                  <c:v>24.048245045465421</c:v>
                </c:pt>
                <c:pt idx="538">
                  <c:v>24.0050619670568</c:v>
                </c:pt>
                <c:pt idx="539">
                  <c:v>23.961808782315433</c:v>
                </c:pt>
                <c:pt idx="540">
                  <c:v>23.918458731500468</c:v>
                </c:pt>
                <c:pt idx="541">
                  <c:v>23.875027870029356</c:v>
                </c:pt>
                <c:pt idx="542">
                  <c:v>23.831526920728713</c:v>
                </c:pt>
                <c:pt idx="543">
                  <c:v>23.787934982255734</c:v>
                </c:pt>
                <c:pt idx="544">
                  <c:v>23.744257841989302</c:v>
                </c:pt>
                <c:pt idx="545">
                  <c:v>23.700508987315427</c:v>
                </c:pt>
                <c:pt idx="546">
                  <c:v>23.656669034903409</c:v>
                </c:pt>
                <c:pt idx="547">
                  <c:v>23.612748454522947</c:v>
                </c:pt>
                <c:pt idx="548">
                  <c:v>23.568754527053333</c:v>
                </c:pt>
                <c:pt idx="549">
                  <c:v>23.524666395213472</c:v>
                </c:pt>
                <c:pt idx="550">
                  <c:v>23.480497578428118</c:v>
                </c:pt>
                <c:pt idx="551">
                  <c:v>23.436258691030588</c:v>
                </c:pt>
                <c:pt idx="552">
                  <c:v>23.391926567932114</c:v>
                </c:pt>
                <c:pt idx="553">
                  <c:v>23.347509341396183</c:v>
                </c:pt>
                <c:pt idx="554">
                  <c:v>23.303022041519267</c:v>
                </c:pt>
                <c:pt idx="555">
                  <c:v>23.258443293776242</c:v>
                </c:pt>
                <c:pt idx="556">
                  <c:v>23.213783232496073</c:v>
                </c:pt>
                <c:pt idx="557">
                  <c:v>23.16904734280071</c:v>
                </c:pt>
                <c:pt idx="558">
                  <c:v>23.124219889415834</c:v>
                </c:pt>
                <c:pt idx="559">
                  <c:v>23.079311575473216</c:v>
                </c:pt>
                <c:pt idx="560">
                  <c:v>23.03433319367965</c:v>
                </c:pt>
                <c:pt idx="561">
                  <c:v>22.989257734233465</c:v>
                </c:pt>
                <c:pt idx="562">
                  <c:v>22.944100473215794</c:v>
                </c:pt>
                <c:pt idx="563">
                  <c:v>22.89887313930608</c:v>
                </c:pt>
                <c:pt idx="564">
                  <c:v>22.853553998628211</c:v>
                </c:pt>
                <c:pt idx="565">
                  <c:v>22.808149906495714</c:v>
                </c:pt>
                <c:pt idx="566">
                  <c:v>22.762673436122022</c:v>
                </c:pt>
                <c:pt idx="567">
                  <c:v>22.717105040735753</c:v>
                </c:pt>
                <c:pt idx="568">
                  <c:v>22.671455602122748</c:v>
                </c:pt>
                <c:pt idx="569">
                  <c:v>22.625733542925989</c:v>
                </c:pt>
                <c:pt idx="570">
                  <c:v>22.579915705358513</c:v>
                </c:pt>
                <c:pt idx="571">
                  <c:v>22.534016761374222</c:v>
                </c:pt>
                <c:pt idx="572">
                  <c:v>22.48804773845227</c:v>
                </c:pt>
                <c:pt idx="573">
                  <c:v>22.441985442223757</c:v>
                </c:pt>
                <c:pt idx="574">
                  <c:v>22.395836802237334</c:v>
                </c:pt>
                <c:pt idx="575">
                  <c:v>22.349618075285655</c:v>
                </c:pt>
                <c:pt idx="576">
                  <c:v>22.303307054664952</c:v>
                </c:pt>
                <c:pt idx="577">
                  <c:v>22.256914801155219</c:v>
                </c:pt>
                <c:pt idx="578">
                  <c:v>22.210446540333404</c:v>
                </c:pt>
                <c:pt idx="579">
                  <c:v>22.163885500232009</c:v>
                </c:pt>
                <c:pt idx="580">
                  <c:v>22.11724316160468</c:v>
                </c:pt>
                <c:pt idx="581">
                  <c:v>22.070530731220988</c:v>
                </c:pt>
                <c:pt idx="582">
                  <c:v>22.023721307716318</c:v>
                </c:pt>
                <c:pt idx="583">
                  <c:v>21.976828685921408</c:v>
                </c:pt>
                <c:pt idx="584">
                  <c:v>21.929865961955041</c:v>
                </c:pt>
                <c:pt idx="585">
                  <c:v>21.882810567925187</c:v>
                </c:pt>
                <c:pt idx="586">
                  <c:v>21.835670792650962</c:v>
                </c:pt>
                <c:pt idx="587">
                  <c:v>21.788457573653549</c:v>
                </c:pt>
                <c:pt idx="588">
                  <c:v>21.741151560268325</c:v>
                </c:pt>
                <c:pt idx="589">
                  <c:v>21.693764048703851</c:v>
                </c:pt>
                <c:pt idx="590">
                  <c:v>21.646304974733162</c:v>
                </c:pt>
                <c:pt idx="591">
                  <c:v>21.598748136969668</c:v>
                </c:pt>
                <c:pt idx="592">
                  <c:v>21.551109731884413</c:v>
                </c:pt>
                <c:pt idx="593">
                  <c:v>21.50340120207763</c:v>
                </c:pt>
                <c:pt idx="594">
                  <c:v>21.455599617602985</c:v>
                </c:pt>
                <c:pt idx="595">
                  <c:v>21.407710188770803</c:v>
                </c:pt>
                <c:pt idx="596">
                  <c:v>21.35975054293915</c:v>
                </c:pt>
                <c:pt idx="597">
                  <c:v>21.311697715239855</c:v>
                </c:pt>
                <c:pt idx="598">
                  <c:v>21.263563181684482</c:v>
                </c:pt>
                <c:pt idx="599">
                  <c:v>21.215353832448304</c:v>
                </c:pt>
                <c:pt idx="600">
                  <c:v>21.167049548168468</c:v>
                </c:pt>
                <c:pt idx="601">
                  <c:v>21.118663486066431</c:v>
                </c:pt>
                <c:pt idx="602">
                  <c:v>21.070207268865364</c:v>
                </c:pt>
                <c:pt idx="603">
                  <c:v>21.021654489780911</c:v>
                </c:pt>
                <c:pt idx="604">
                  <c:v>20.328192823169989</c:v>
                </c:pt>
                <c:pt idx="605">
                  <c:v>17.727902260128211</c:v>
                </c:pt>
                <c:pt idx="606">
                  <c:v>13.17592032976424</c:v>
                </c:pt>
                <c:pt idx="607">
                  <c:v>9.7926753980708909</c:v>
                </c:pt>
                <c:pt idx="608">
                  <c:v>7.2786202933556998</c:v>
                </c:pt>
                <c:pt idx="609">
                  <c:v>5.4095732683370805</c:v>
                </c:pt>
                <c:pt idx="610">
                  <c:v>4.0204418988510477</c:v>
                </c:pt>
                <c:pt idx="611">
                  <c:v>2.9882139136811987</c:v>
                </c:pt>
                <c:pt idx="612">
                  <c:v>0</c:v>
                </c:pt>
              </c:numCache>
            </c:numRef>
          </c:val>
          <c:smooth val="0"/>
          <c:extLst xmlns:c16r2="http://schemas.microsoft.com/office/drawing/2015/06/chart">
            <c:ext xmlns:c16="http://schemas.microsoft.com/office/drawing/2014/chart" uri="{C3380CC4-5D6E-409C-BE32-E72D297353CC}">
              <c16:uniqueId val="{00000003-BE4B-4609-8CE6-4F446AF52C94}"/>
            </c:ext>
          </c:extLst>
        </c:ser>
        <c:ser>
          <c:idx val="4"/>
          <c:order val="4"/>
          <c:tx>
            <c:v>Presión prueba (atm)</c:v>
          </c:tx>
          <c:spPr>
            <a:ln>
              <a:solidFill>
                <a:schemeClr val="tx1"/>
              </a:solidFill>
            </a:ln>
          </c:spPr>
          <c:marker>
            <c:symbol val="none"/>
          </c:marker>
          <c:val>
            <c:numRef>
              <c:f>'prueba 1'!$AG$3:$AG$768</c:f>
              <c:numCache>
                <c:formatCode>0.00</c:formatCode>
                <c:ptCount val="766"/>
                <c:pt idx="0">
                  <c:v>1.0001082249386812</c:v>
                </c:pt>
                <c:pt idx="1">
                  <c:v>1.0030493437044719</c:v>
                </c:pt>
                <c:pt idx="2">
                  <c:v>1.0001077827644256</c:v>
                </c:pt>
                <c:pt idx="3">
                  <c:v>1.0270730674457522</c:v>
                </c:pt>
                <c:pt idx="4">
                  <c:v>1.0425924884934763</c:v>
                </c:pt>
                <c:pt idx="5">
                  <c:v>1.4429884962576405</c:v>
                </c:pt>
                <c:pt idx="6">
                  <c:v>2.208196321767887</c:v>
                </c:pt>
                <c:pt idx="7">
                  <c:v>2.9732997391509843</c:v>
                </c:pt>
                <c:pt idx="8">
                  <c:v>3.0164178208025811</c:v>
                </c:pt>
                <c:pt idx="9">
                  <c:v>1.1269577453592037</c:v>
                </c:pt>
                <c:pt idx="10">
                  <c:v>1.0000000006477079</c:v>
                </c:pt>
                <c:pt idx="11">
                  <c:v>1.0000000006477079</c:v>
                </c:pt>
                <c:pt idx="12">
                  <c:v>1.0000000006477079</c:v>
                </c:pt>
                <c:pt idx="13">
                  <c:v>1.0000000006477079</c:v>
                </c:pt>
                <c:pt idx="14">
                  <c:v>1.0000000006477079</c:v>
                </c:pt>
                <c:pt idx="15">
                  <c:v>1.0000000006477079</c:v>
                </c:pt>
                <c:pt idx="16">
                  <c:v>1.0000000006477079</c:v>
                </c:pt>
                <c:pt idx="17">
                  <c:v>1.0000000006477079</c:v>
                </c:pt>
                <c:pt idx="18">
                  <c:v>2.1759449186550839</c:v>
                </c:pt>
                <c:pt idx="19">
                  <c:v>3.4332259434346875</c:v>
                </c:pt>
                <c:pt idx="20">
                  <c:v>1.823484228441727</c:v>
                </c:pt>
                <c:pt idx="21">
                  <c:v>1.9097203917449219</c:v>
                </c:pt>
                <c:pt idx="22">
                  <c:v>1.6941299834869357</c:v>
                </c:pt>
                <c:pt idx="23">
                  <c:v>1.0000000004300666</c:v>
                </c:pt>
                <c:pt idx="24">
                  <c:v>1.0000000004300666</c:v>
                </c:pt>
                <c:pt idx="25">
                  <c:v>1.0000000004300666</c:v>
                </c:pt>
                <c:pt idx="26">
                  <c:v>1.0000000004300666</c:v>
                </c:pt>
                <c:pt idx="27">
                  <c:v>1.0000000004300666</c:v>
                </c:pt>
                <c:pt idx="28">
                  <c:v>1.093003248292127</c:v>
                </c:pt>
                <c:pt idx="29">
                  <c:v>1.3476119004680369</c:v>
                </c:pt>
                <c:pt idx="30">
                  <c:v>1.3010019240947706</c:v>
                </c:pt>
                <c:pt idx="31">
                  <c:v>1.0930238444110136</c:v>
                </c:pt>
                <c:pt idx="32">
                  <c:v>1.0000000004326033</c:v>
                </c:pt>
                <c:pt idx="33">
                  <c:v>1.0000000004326033</c:v>
                </c:pt>
                <c:pt idx="34">
                  <c:v>1.0000000004326033</c:v>
                </c:pt>
                <c:pt idx="35">
                  <c:v>1.0000000004326033</c:v>
                </c:pt>
                <c:pt idx="36">
                  <c:v>1.0000000004326033</c:v>
                </c:pt>
                <c:pt idx="37">
                  <c:v>1.0426052698764503</c:v>
                </c:pt>
                <c:pt idx="38">
                  <c:v>1.1168372121138532</c:v>
                </c:pt>
                <c:pt idx="39">
                  <c:v>1.142279701491185</c:v>
                </c:pt>
                <c:pt idx="40">
                  <c:v>1.0099132789671841</c:v>
                </c:pt>
                <c:pt idx="41">
                  <c:v>1.0000000009620864</c:v>
                </c:pt>
                <c:pt idx="42">
                  <c:v>1.0000000009620864</c:v>
                </c:pt>
                <c:pt idx="43">
                  <c:v>1.0000000009620864</c:v>
                </c:pt>
                <c:pt idx="44">
                  <c:v>1.0000000009620864</c:v>
                </c:pt>
                <c:pt idx="45">
                  <c:v>1.0010783938210379</c:v>
                </c:pt>
                <c:pt idx="46">
                  <c:v>1.0710959775769531</c:v>
                </c:pt>
                <c:pt idx="47">
                  <c:v>1.0818069373527226</c:v>
                </c:pt>
                <c:pt idx="48">
                  <c:v>1.0147518897706311</c:v>
                </c:pt>
                <c:pt idx="49">
                  <c:v>1.0000000014309753</c:v>
                </c:pt>
                <c:pt idx="50">
                  <c:v>1.0000000014309753</c:v>
                </c:pt>
                <c:pt idx="51">
                  <c:v>1.0000000014309753</c:v>
                </c:pt>
                <c:pt idx="52">
                  <c:v>1.0000000014309753</c:v>
                </c:pt>
                <c:pt idx="53">
                  <c:v>1.0000000014309753</c:v>
                </c:pt>
                <c:pt idx="54">
                  <c:v>1.0010783936182548</c:v>
                </c:pt>
                <c:pt idx="55">
                  <c:v>1.0030508337509698</c:v>
                </c:pt>
                <c:pt idx="56">
                  <c:v>1.0030508337509698</c:v>
                </c:pt>
                <c:pt idx="57">
                  <c:v>1.0000000008616436</c:v>
                </c:pt>
                <c:pt idx="58">
                  <c:v>1.0000000008616436</c:v>
                </c:pt>
                <c:pt idx="59">
                  <c:v>1.0000000008616436</c:v>
                </c:pt>
                <c:pt idx="60">
                  <c:v>1.0000000008616436</c:v>
                </c:pt>
                <c:pt idx="61">
                  <c:v>1.0030492705485645</c:v>
                </c:pt>
                <c:pt idx="62">
                  <c:v>1.0010768649062933</c:v>
                </c:pt>
                <c:pt idx="63">
                  <c:v>1.0030508370127744</c:v>
                </c:pt>
                <c:pt idx="64">
                  <c:v>1.0030508370127744</c:v>
                </c:pt>
                <c:pt idx="65">
                  <c:v>1.0030508370127744</c:v>
                </c:pt>
                <c:pt idx="66">
                  <c:v>1.0001077830721345</c:v>
                </c:pt>
                <c:pt idx="67">
                  <c:v>1.0030493436076047</c:v>
                </c:pt>
                <c:pt idx="68">
                  <c:v>1.0030493436076047</c:v>
                </c:pt>
                <c:pt idx="69">
                  <c:v>1.0030493436076047</c:v>
                </c:pt>
                <c:pt idx="70">
                  <c:v>1.0000000005358212</c:v>
                </c:pt>
                <c:pt idx="71">
                  <c:v>1.0000000005358212</c:v>
                </c:pt>
                <c:pt idx="72">
                  <c:v>1.0010783940556143</c:v>
                </c:pt>
                <c:pt idx="73">
                  <c:v>1.0010783940556143</c:v>
                </c:pt>
                <c:pt idx="74">
                  <c:v>1.0001079133404798</c:v>
                </c:pt>
                <c:pt idx="75">
                  <c:v>1.0010796586363861</c:v>
                </c:pt>
                <c:pt idx="76">
                  <c:v>1.0030508310560524</c:v>
                </c:pt>
                <c:pt idx="77">
                  <c:v>1.0030508310560524</c:v>
                </c:pt>
                <c:pt idx="78">
                  <c:v>1.0010768771472638</c:v>
                </c:pt>
                <c:pt idx="79">
                  <c:v>1.0060045019372703</c:v>
                </c:pt>
                <c:pt idx="80">
                  <c:v>1.0204933065393527</c:v>
                </c:pt>
                <c:pt idx="81">
                  <c:v>1.0060042772436411</c:v>
                </c:pt>
                <c:pt idx="82">
                  <c:v>1.0609657392277956</c:v>
                </c:pt>
                <c:pt idx="83">
                  <c:v>1.0930044248760278</c:v>
                </c:pt>
                <c:pt idx="84">
                  <c:v>1.1293771457914779</c:v>
                </c:pt>
                <c:pt idx="85">
                  <c:v>1.1422642320416874</c:v>
                </c:pt>
                <c:pt idx="86">
                  <c:v>1.1293567908183704</c:v>
                </c:pt>
                <c:pt idx="87">
                  <c:v>1.1293567908183704</c:v>
                </c:pt>
                <c:pt idx="88">
                  <c:v>1.1047093295635322</c:v>
                </c:pt>
                <c:pt idx="89">
                  <c:v>1.0609730219491187</c:v>
                </c:pt>
                <c:pt idx="90">
                  <c:v>1.0426054306537014</c:v>
                </c:pt>
                <c:pt idx="91">
                  <c:v>1.0609557473743232</c:v>
                </c:pt>
                <c:pt idx="92">
                  <c:v>1.0609557473743232</c:v>
                </c:pt>
                <c:pt idx="93">
                  <c:v>1.0930044243912349</c:v>
                </c:pt>
                <c:pt idx="94">
                  <c:v>1.1046860146271955</c:v>
                </c:pt>
                <c:pt idx="95">
                  <c:v>1.129370013741575</c:v>
                </c:pt>
                <c:pt idx="96">
                  <c:v>1.116817717922862</c:v>
                </c:pt>
                <c:pt idx="97">
                  <c:v>1.2113121155359281</c:v>
                </c:pt>
                <c:pt idx="98">
                  <c:v>1.2856811372244143</c:v>
                </c:pt>
                <c:pt idx="99">
                  <c:v>1.3476067613039964</c:v>
                </c:pt>
                <c:pt idx="100">
                  <c:v>1.3476067613039964</c:v>
                </c:pt>
                <c:pt idx="101">
                  <c:v>1.3476067613039964</c:v>
                </c:pt>
                <c:pt idx="102">
                  <c:v>1.3164353262324355</c:v>
                </c:pt>
                <c:pt idx="103">
                  <c:v>1.3476131956450723</c:v>
                </c:pt>
                <c:pt idx="104">
                  <c:v>1.2856888779318092</c:v>
                </c:pt>
                <c:pt idx="105">
                  <c:v>1.316434356904157</c:v>
                </c:pt>
                <c:pt idx="106">
                  <c:v>1.3476131955910804</c:v>
                </c:pt>
                <c:pt idx="107">
                  <c:v>1.3476131955910804</c:v>
                </c:pt>
                <c:pt idx="108">
                  <c:v>1.3633317231951902</c:v>
                </c:pt>
                <c:pt idx="109">
                  <c:v>1.3791347547091473</c:v>
                </c:pt>
                <c:pt idx="110">
                  <c:v>1.347613826958346</c:v>
                </c:pt>
                <c:pt idx="111">
                  <c:v>1.3950115941860164</c:v>
                </c:pt>
                <c:pt idx="112">
                  <c:v>1.5075768431195156</c:v>
                </c:pt>
                <c:pt idx="113">
                  <c:v>1.5889635852217001</c:v>
                </c:pt>
                <c:pt idx="114">
                  <c:v>1.7853257498446997</c:v>
                </c:pt>
                <c:pt idx="115">
                  <c:v>1.7228753712546674</c:v>
                </c:pt>
                <c:pt idx="116">
                  <c:v>1.3791398123672685</c:v>
                </c:pt>
                <c:pt idx="117">
                  <c:v>1.3791398123672685</c:v>
                </c:pt>
                <c:pt idx="118">
                  <c:v>1.4590762573135976</c:v>
                </c:pt>
                <c:pt idx="119">
                  <c:v>1.3950144327910028</c:v>
                </c:pt>
                <c:pt idx="120">
                  <c:v>1.4913771607846114</c:v>
                </c:pt>
                <c:pt idx="121">
                  <c:v>1.6543430480281045</c:v>
                </c:pt>
                <c:pt idx="122">
                  <c:v>1.801702846179982</c:v>
                </c:pt>
                <c:pt idx="123">
                  <c:v>2.024701942815847</c:v>
                </c:pt>
                <c:pt idx="124">
                  <c:v>1.9672111672803843</c:v>
                </c:pt>
                <c:pt idx="125">
                  <c:v>1.8522296162094589</c:v>
                </c:pt>
                <c:pt idx="126">
                  <c:v>1.823484228441727</c:v>
                </c:pt>
                <c:pt idx="127">
                  <c:v>1.8522296162094589</c:v>
                </c:pt>
                <c:pt idx="128">
                  <c:v>1.8378569223255929</c:v>
                </c:pt>
                <c:pt idx="129">
                  <c:v>1.8378569223255929</c:v>
                </c:pt>
                <c:pt idx="130">
                  <c:v>1.8522296162094587</c:v>
                </c:pt>
                <c:pt idx="131">
                  <c:v>1.8522296162094587</c:v>
                </c:pt>
                <c:pt idx="132">
                  <c:v>1.8378569223255929</c:v>
                </c:pt>
                <c:pt idx="133">
                  <c:v>1.8378569223255929</c:v>
                </c:pt>
                <c:pt idx="134">
                  <c:v>1.8666023100933242</c:v>
                </c:pt>
                <c:pt idx="135">
                  <c:v>1.8953476978610559</c:v>
                </c:pt>
                <c:pt idx="136">
                  <c:v>1.9528384733965189</c:v>
                </c:pt>
                <c:pt idx="137">
                  <c:v>2.053447330583579</c:v>
                </c:pt>
                <c:pt idx="138">
                  <c:v>2.053447330583579</c:v>
                </c:pt>
                <c:pt idx="139">
                  <c:v>2.0678200244674443</c:v>
                </c:pt>
                <c:pt idx="140">
                  <c:v>2.0534473305835785</c:v>
                </c:pt>
                <c:pt idx="141">
                  <c:v>2.0390746366997128</c:v>
                </c:pt>
                <c:pt idx="142">
                  <c:v>2.0534473305835785</c:v>
                </c:pt>
                <c:pt idx="143">
                  <c:v>2.110938106119042</c:v>
                </c:pt>
                <c:pt idx="144">
                  <c:v>2.110938106119042</c:v>
                </c:pt>
                <c:pt idx="145">
                  <c:v>2.139683493886773</c:v>
                </c:pt>
                <c:pt idx="146">
                  <c:v>2.139683493886773</c:v>
                </c:pt>
                <c:pt idx="147">
                  <c:v>2.1253108000029073</c:v>
                </c:pt>
                <c:pt idx="148">
                  <c:v>2.0678200244674452</c:v>
                </c:pt>
                <c:pt idx="149">
                  <c:v>2.08219271835131</c:v>
                </c:pt>
                <c:pt idx="150">
                  <c:v>2.2977831266092963</c:v>
                </c:pt>
                <c:pt idx="151">
                  <c:v>2.3696465960286246</c:v>
                </c:pt>
                <c:pt idx="152">
                  <c:v>2.4127646776802214</c:v>
                </c:pt>
                <c:pt idx="153">
                  <c:v>2.5133735348672812</c:v>
                </c:pt>
                <c:pt idx="154">
                  <c:v>2.527746228751147</c:v>
                </c:pt>
                <c:pt idx="155">
                  <c:v>2.5708643104027442</c:v>
                </c:pt>
                <c:pt idx="156">
                  <c:v>2.5996096981704753</c:v>
                </c:pt>
                <c:pt idx="157">
                  <c:v>2.7433366370091319</c:v>
                </c:pt>
                <c:pt idx="158">
                  <c:v>2.8295728003123268</c:v>
                </c:pt>
                <c:pt idx="159">
                  <c:v>2.8439454941961935</c:v>
                </c:pt>
                <c:pt idx="160">
                  <c:v>2.9014362697316556</c:v>
                </c:pt>
                <c:pt idx="161">
                  <c:v>3.0307905146864464</c:v>
                </c:pt>
                <c:pt idx="162">
                  <c:v>3.0307905146864464</c:v>
                </c:pt>
                <c:pt idx="163">
                  <c:v>3.1745174535251017</c:v>
                </c:pt>
                <c:pt idx="164">
                  <c:v>3.2894990045960317</c:v>
                </c:pt>
                <c:pt idx="165">
                  <c:v>3.4763440250862856</c:v>
                </c:pt>
                <c:pt idx="166">
                  <c:v>3.5194621067378811</c:v>
                </c:pt>
                <c:pt idx="167">
                  <c:v>3.6200709639249409</c:v>
                </c:pt>
                <c:pt idx="168">
                  <c:v>3.7494252088797313</c:v>
                </c:pt>
                <c:pt idx="169">
                  <c:v>3.893152147718391</c:v>
                </c:pt>
                <c:pt idx="170">
                  <c:v>3.9506429232538522</c:v>
                </c:pt>
                <c:pt idx="171">
                  <c:v>4.2093514131634358</c:v>
                </c:pt>
                <c:pt idx="172">
                  <c:v>4.424941821421422</c:v>
                </c:pt>
                <c:pt idx="173">
                  <c:v>4.6549049235632749</c:v>
                </c:pt>
                <c:pt idx="174">
                  <c:v>4.8992407195889882</c:v>
                </c:pt>
                <c:pt idx="175">
                  <c:v>5.186694597266305</c:v>
                </c:pt>
                <c:pt idx="176">
                  <c:v>5.4022850055242904</c:v>
                </c:pt>
                <c:pt idx="177">
                  <c:v>5.6753661893177343</c:v>
                </c:pt>
                <c:pt idx="178">
                  <c:v>5.9915654547627888</c:v>
                </c:pt>
                <c:pt idx="179">
                  <c:v>6.3940008835110209</c:v>
                </c:pt>
                <c:pt idx="180">
                  <c:v>6.6383366795367396</c:v>
                </c:pt>
                <c:pt idx="181">
                  <c:v>7.0263994144011095</c:v>
                </c:pt>
                <c:pt idx="182">
                  <c:v>7.2851079043106948</c:v>
                </c:pt>
                <c:pt idx="183">
                  <c:v>7.6587979452912114</c:v>
                </c:pt>
                <c:pt idx="184">
                  <c:v>7.9462518229685175</c:v>
                </c:pt>
                <c:pt idx="185">
                  <c:v>8.3630599456006252</c:v>
                </c:pt>
                <c:pt idx="186">
                  <c:v>8.8948496193036579</c:v>
                </c:pt>
                <c:pt idx="187">
                  <c:v>9.4266392930066925</c:v>
                </c:pt>
                <c:pt idx="188">
                  <c:v>9.8147020278710606</c:v>
                </c:pt>
                <c:pt idx="189">
                  <c:v>10.217137456619298</c:v>
                </c:pt>
                <c:pt idx="190">
                  <c:v>10.47584594652888</c:v>
                </c:pt>
                <c:pt idx="191">
                  <c:v>10.892654069160987</c:v>
                </c:pt>
                <c:pt idx="192">
                  <c:v>11.338207579560832</c:v>
                </c:pt>
                <c:pt idx="193">
                  <c:v>12.042469579870248</c:v>
                </c:pt>
                <c:pt idx="194">
                  <c:v>12.646122722992605</c:v>
                </c:pt>
                <c:pt idx="195">
                  <c:v>13.364757417185899</c:v>
                </c:pt>
                <c:pt idx="196">
                  <c:v>13.781565539817997</c:v>
                </c:pt>
                <c:pt idx="197">
                  <c:v>14.126510193030771</c:v>
                </c:pt>
                <c:pt idx="198">
                  <c:v>14.629554478966073</c:v>
                </c:pt>
                <c:pt idx="199">
                  <c:v>15.161344152669109</c:v>
                </c:pt>
                <c:pt idx="200">
                  <c:v>15.664388438604401</c:v>
                </c:pt>
                <c:pt idx="201">
                  <c:v>16.196178112307432</c:v>
                </c:pt>
                <c:pt idx="202">
                  <c:v>16.656104316591136</c:v>
                </c:pt>
                <c:pt idx="203">
                  <c:v>17.072912439223245</c:v>
                </c:pt>
                <c:pt idx="204">
                  <c:v>17.446602480203751</c:v>
                </c:pt>
                <c:pt idx="205">
                  <c:v>17.935274072255179</c:v>
                </c:pt>
                <c:pt idx="206">
                  <c:v>18.481436439842089</c:v>
                </c:pt>
                <c:pt idx="207">
                  <c:v>18.955735338009653</c:v>
                </c:pt>
                <c:pt idx="208">
                  <c:v>19.4012888484095</c:v>
                </c:pt>
                <c:pt idx="209">
                  <c:v>19.746233501622264</c:v>
                </c:pt>
                <c:pt idx="210">
                  <c:v>20.220532399789835</c:v>
                </c:pt>
                <c:pt idx="211">
                  <c:v>20.766694767376737</c:v>
                </c:pt>
                <c:pt idx="212">
                  <c:v>21.169130196124968</c:v>
                </c:pt>
                <c:pt idx="213">
                  <c:v>21.485329461570018</c:v>
                </c:pt>
                <c:pt idx="214">
                  <c:v>21.859019502550534</c:v>
                </c:pt>
                <c:pt idx="215">
                  <c:v>22.333318400718095</c:v>
                </c:pt>
                <c:pt idx="216">
                  <c:v>22.850735380537266</c:v>
                </c:pt>
                <c:pt idx="217">
                  <c:v>23.468761217543484</c:v>
                </c:pt>
                <c:pt idx="218">
                  <c:v>24.187395911736782</c:v>
                </c:pt>
                <c:pt idx="219">
                  <c:v>24.805421748743004</c:v>
                </c:pt>
                <c:pt idx="220">
                  <c:v>25.250975259142834</c:v>
                </c:pt>
                <c:pt idx="221">
                  <c:v>25.82588301449746</c:v>
                </c:pt>
                <c:pt idx="222">
                  <c:v>26.501399627039156</c:v>
                </c:pt>
                <c:pt idx="223">
                  <c:v>27.090680076277653</c:v>
                </c:pt>
                <c:pt idx="224">
                  <c:v>27.73745130105161</c:v>
                </c:pt>
                <c:pt idx="225">
                  <c:v>28.729167179038335</c:v>
                </c:pt>
                <c:pt idx="226">
                  <c:v>29.907728077515326</c:v>
                </c:pt>
                <c:pt idx="227">
                  <c:v>31.043170894340697</c:v>
                </c:pt>
                <c:pt idx="228">
                  <c:v>32.106750241746774</c:v>
                </c:pt>
                <c:pt idx="229">
                  <c:v>33.242193058572163</c:v>
                </c:pt>
                <c:pt idx="230">
                  <c:v>34.607598977539382</c:v>
                </c:pt>
                <c:pt idx="231">
                  <c:v>35.915514120971196</c:v>
                </c:pt>
                <c:pt idx="232">
                  <c:v>36.792248447886983</c:v>
                </c:pt>
                <c:pt idx="233">
                  <c:v>37.697728162570549</c:v>
                </c:pt>
                <c:pt idx="234">
                  <c:v>38.603207877254071</c:v>
                </c:pt>
                <c:pt idx="235">
                  <c:v>39.45119681640216</c:v>
                </c:pt>
                <c:pt idx="236">
                  <c:v>40.184204204479308</c:v>
                </c:pt>
                <c:pt idx="237">
                  <c:v>40.816602735369386</c:v>
                </c:pt>
                <c:pt idx="238">
                  <c:v>41.865809388891591</c:v>
                </c:pt>
                <c:pt idx="239">
                  <c:v>42.843152572994441</c:v>
                </c:pt>
                <c:pt idx="240">
                  <c:v>43.576159961071625</c:v>
                </c:pt>
                <c:pt idx="241">
                  <c:v>44.107949634774641</c:v>
                </c:pt>
                <c:pt idx="242">
                  <c:v>44.352285430800357</c:v>
                </c:pt>
                <c:pt idx="243">
                  <c:v>44.941565880038858</c:v>
                </c:pt>
                <c:pt idx="244">
                  <c:v>45.789554819186939</c:v>
                </c:pt>
                <c:pt idx="245">
                  <c:v>47.054351880967126</c:v>
                </c:pt>
                <c:pt idx="246">
                  <c:v>48.434130493818216</c:v>
                </c:pt>
                <c:pt idx="247">
                  <c:v>49.627064086179061</c:v>
                </c:pt>
                <c:pt idx="248">
                  <c:v>50.776879596888328</c:v>
                </c:pt>
                <c:pt idx="249">
                  <c:v>51.926695107597581</c:v>
                </c:pt>
                <c:pt idx="250">
                  <c:v>54.829979272138452</c:v>
                </c:pt>
                <c:pt idx="251">
                  <c:v>57.618281885608404</c:v>
                </c:pt>
                <c:pt idx="252">
                  <c:v>58.423152743104893</c:v>
                </c:pt>
                <c:pt idx="253">
                  <c:v>58.135698865427564</c:v>
                </c:pt>
                <c:pt idx="254">
                  <c:v>58.56687968194354</c:v>
                </c:pt>
                <c:pt idx="255">
                  <c:v>58.667488539130602</c:v>
                </c:pt>
                <c:pt idx="256">
                  <c:v>58.696233926898344</c:v>
                </c:pt>
                <c:pt idx="257">
                  <c:v>58.911824335156318</c:v>
                </c:pt>
                <c:pt idx="258">
                  <c:v>59.271141682252967</c:v>
                </c:pt>
                <c:pt idx="259">
                  <c:v>59.932285600910788</c:v>
                </c:pt>
                <c:pt idx="260">
                  <c:v>59.846049437607597</c:v>
                </c:pt>
                <c:pt idx="261">
                  <c:v>60.147876009168769</c:v>
                </c:pt>
                <c:pt idx="262">
                  <c:v>60.722783764523406</c:v>
                </c:pt>
                <c:pt idx="263">
                  <c:v>60.852138009478182</c:v>
                </c:pt>
                <c:pt idx="264">
                  <c:v>60.521566050149289</c:v>
                </c:pt>
                <c:pt idx="265">
                  <c:v>60.392211805194499</c:v>
                </c:pt>
                <c:pt idx="266">
                  <c:v>60.981492254432993</c:v>
                </c:pt>
                <c:pt idx="267">
                  <c:v>61.383927683181227</c:v>
                </c:pt>
                <c:pt idx="268">
                  <c:v>61.585145397555344</c:v>
                </c:pt>
                <c:pt idx="269">
                  <c:v>61.886971969116516</c:v>
                </c:pt>
                <c:pt idx="270">
                  <c:v>61.901344663000394</c:v>
                </c:pt>
                <c:pt idx="271">
                  <c:v>61.685754254742399</c:v>
                </c:pt>
                <c:pt idx="272">
                  <c:v>61.901344663000401</c:v>
                </c:pt>
                <c:pt idx="273">
                  <c:v>61.88697196911653</c:v>
                </c:pt>
                <c:pt idx="274">
                  <c:v>62.001953520187442</c:v>
                </c:pt>
                <c:pt idx="275">
                  <c:v>62.102562377374511</c:v>
                </c:pt>
                <c:pt idx="276">
                  <c:v>61.829481193581053</c:v>
                </c:pt>
                <c:pt idx="277">
                  <c:v>61.685754254742399</c:v>
                </c:pt>
                <c:pt idx="278">
                  <c:v>62.203171234561573</c:v>
                </c:pt>
                <c:pt idx="279">
                  <c:v>62.318152785632485</c:v>
                </c:pt>
                <c:pt idx="280">
                  <c:v>62.677470132729148</c:v>
                </c:pt>
                <c:pt idx="281">
                  <c:v>62.792451683800067</c:v>
                </c:pt>
                <c:pt idx="282">
                  <c:v>62.20317123456158</c:v>
                </c:pt>
                <c:pt idx="283">
                  <c:v>62.84994245933553</c:v>
                </c:pt>
                <c:pt idx="284">
                  <c:v>62.821197071567795</c:v>
                </c:pt>
                <c:pt idx="285">
                  <c:v>62.864315153219387</c:v>
                </c:pt>
                <c:pt idx="286">
                  <c:v>62.806824377683952</c:v>
                </c:pt>
                <c:pt idx="287">
                  <c:v>62.907433234870986</c:v>
                </c:pt>
                <c:pt idx="288">
                  <c:v>62.907433234870986</c:v>
                </c:pt>
                <c:pt idx="289">
                  <c:v>62.936178622638721</c:v>
                </c:pt>
                <c:pt idx="290">
                  <c:v>62.84994245933553</c:v>
                </c:pt>
                <c:pt idx="291">
                  <c:v>61.728872336394012</c:v>
                </c:pt>
                <c:pt idx="292">
                  <c:v>62.878687847103265</c:v>
                </c:pt>
                <c:pt idx="293">
                  <c:v>62.921805928754864</c:v>
                </c:pt>
                <c:pt idx="294">
                  <c:v>62.907433234870986</c:v>
                </c:pt>
                <c:pt idx="295">
                  <c:v>62.921805928754857</c:v>
                </c:pt>
                <c:pt idx="296">
                  <c:v>62.907433234870986</c:v>
                </c:pt>
                <c:pt idx="297">
                  <c:v>62.950551316522592</c:v>
                </c:pt>
                <c:pt idx="298">
                  <c:v>62.907433234870986</c:v>
                </c:pt>
                <c:pt idx="299">
                  <c:v>62.893060540987122</c:v>
                </c:pt>
                <c:pt idx="300">
                  <c:v>62.835569765451652</c:v>
                </c:pt>
                <c:pt idx="301">
                  <c:v>62.907433234871</c:v>
                </c:pt>
                <c:pt idx="302">
                  <c:v>62.849942459335523</c:v>
                </c:pt>
                <c:pt idx="303">
                  <c:v>62.878687847103258</c:v>
                </c:pt>
                <c:pt idx="304">
                  <c:v>62.821197071567788</c:v>
                </c:pt>
                <c:pt idx="305">
                  <c:v>62.792451683800053</c:v>
                </c:pt>
                <c:pt idx="306">
                  <c:v>62.821197071567795</c:v>
                </c:pt>
                <c:pt idx="307">
                  <c:v>62.749333602148454</c:v>
                </c:pt>
                <c:pt idx="308">
                  <c:v>62.792451683800067</c:v>
                </c:pt>
                <c:pt idx="309">
                  <c:v>62.792451683800067</c:v>
                </c:pt>
                <c:pt idx="310">
                  <c:v>62.562488581658215</c:v>
                </c:pt>
                <c:pt idx="311">
                  <c:v>62.72058821438074</c:v>
                </c:pt>
                <c:pt idx="312">
                  <c:v>62.677470132729141</c:v>
                </c:pt>
                <c:pt idx="313">
                  <c:v>62.734960908264604</c:v>
                </c:pt>
                <c:pt idx="314">
                  <c:v>62.40438894893569</c:v>
                </c:pt>
                <c:pt idx="315">
                  <c:v>62.447507030587289</c:v>
                </c:pt>
                <c:pt idx="316">
                  <c:v>62.217543928445444</c:v>
                </c:pt>
                <c:pt idx="317">
                  <c:v>61.872599275232652</c:v>
                </c:pt>
                <c:pt idx="318">
                  <c:v>61.225828050458702</c:v>
                </c:pt>
                <c:pt idx="319">
                  <c:v>60.722783764523399</c:v>
                </c:pt>
                <c:pt idx="320">
                  <c:v>60.492820662381554</c:v>
                </c:pt>
                <c:pt idx="321">
                  <c:v>59.903540213143053</c:v>
                </c:pt>
                <c:pt idx="322">
                  <c:v>59.572968253814153</c:v>
                </c:pt>
                <c:pt idx="323">
                  <c:v>59.457986702743227</c:v>
                </c:pt>
                <c:pt idx="324">
                  <c:v>59.501104784394819</c:v>
                </c:pt>
                <c:pt idx="325">
                  <c:v>59.601713641581881</c:v>
                </c:pt>
                <c:pt idx="326">
                  <c:v>59.860422131491454</c:v>
                </c:pt>
                <c:pt idx="327">
                  <c:v>59.601713641581888</c:v>
                </c:pt>
                <c:pt idx="328">
                  <c:v>59.299887070020709</c:v>
                </c:pt>
                <c:pt idx="329">
                  <c:v>59.271141682252967</c:v>
                </c:pt>
                <c:pt idx="330">
                  <c:v>58.480643518640342</c:v>
                </c:pt>
                <c:pt idx="331">
                  <c:v>57.647027273376132</c:v>
                </c:pt>
                <c:pt idx="332">
                  <c:v>57.402691477350423</c:v>
                </c:pt>
                <c:pt idx="333">
                  <c:v>56.525957150434607</c:v>
                </c:pt>
                <c:pt idx="334">
                  <c:v>56.267248660525034</c:v>
                </c:pt>
                <c:pt idx="335">
                  <c:v>56.051658252267039</c:v>
                </c:pt>
                <c:pt idx="336">
                  <c:v>56.00854017061544</c:v>
                </c:pt>
                <c:pt idx="337">
                  <c:v>55.965422088963841</c:v>
                </c:pt>
                <c:pt idx="338">
                  <c:v>55.505495884680137</c:v>
                </c:pt>
                <c:pt idx="339">
                  <c:v>55.534241272447893</c:v>
                </c:pt>
                <c:pt idx="340">
                  <c:v>54.671879639415927</c:v>
                </c:pt>
                <c:pt idx="341">
                  <c:v>54.269444210667714</c:v>
                </c:pt>
                <c:pt idx="342">
                  <c:v>53.938872251338786</c:v>
                </c:pt>
                <c:pt idx="343">
                  <c:v>53.550809516474416</c:v>
                </c:pt>
                <c:pt idx="344">
                  <c:v>53.148374087726168</c:v>
                </c:pt>
                <c:pt idx="345">
                  <c:v>52.674075189558614</c:v>
                </c:pt>
                <c:pt idx="346">
                  <c:v>52.47285747518449</c:v>
                </c:pt>
                <c:pt idx="347">
                  <c:v>52.214148985274896</c:v>
                </c:pt>
                <c:pt idx="348">
                  <c:v>51.941067801481452</c:v>
                </c:pt>
                <c:pt idx="349">
                  <c:v>51.826086250410533</c:v>
                </c:pt>
                <c:pt idx="350">
                  <c:v>51.596123148268681</c:v>
                </c:pt>
                <c:pt idx="351">
                  <c:v>51.279923882823631</c:v>
                </c:pt>
                <c:pt idx="352">
                  <c:v>50.762506903004471</c:v>
                </c:pt>
                <c:pt idx="353">
                  <c:v>50.403189555907815</c:v>
                </c:pt>
                <c:pt idx="354">
                  <c:v>49.972008739391846</c:v>
                </c:pt>
                <c:pt idx="355">
                  <c:v>49.655809473946803</c:v>
                </c:pt>
                <c:pt idx="356">
                  <c:v>49.325237514617896</c:v>
                </c:pt>
                <c:pt idx="357">
                  <c:v>48.922802085869655</c:v>
                </c:pt>
                <c:pt idx="358">
                  <c:v>48.563484738773013</c:v>
                </c:pt>
                <c:pt idx="359">
                  <c:v>48.146676616140908</c:v>
                </c:pt>
                <c:pt idx="360">
                  <c:v>47.816104656811994</c:v>
                </c:pt>
                <c:pt idx="361">
                  <c:v>47.614886942437877</c:v>
                </c:pt>
                <c:pt idx="362">
                  <c:v>47.068724574850975</c:v>
                </c:pt>
                <c:pt idx="363">
                  <c:v>46.091381390748111</c:v>
                </c:pt>
                <c:pt idx="364">
                  <c:v>45.573964410928951</c:v>
                </c:pt>
                <c:pt idx="365">
                  <c:v>45.674573268116013</c:v>
                </c:pt>
                <c:pt idx="366">
                  <c:v>45.962027145793321</c:v>
                </c:pt>
                <c:pt idx="367">
                  <c:v>45.473355553741882</c:v>
                </c:pt>
                <c:pt idx="368">
                  <c:v>45.128410900529097</c:v>
                </c:pt>
                <c:pt idx="369">
                  <c:v>44.366658124684236</c:v>
                </c:pt>
                <c:pt idx="370">
                  <c:v>44.294794655264887</c:v>
                </c:pt>
                <c:pt idx="371">
                  <c:v>43.992968083703722</c:v>
                </c:pt>
                <c:pt idx="372">
                  <c:v>43.044370287368587</c:v>
                </c:pt>
                <c:pt idx="373">
                  <c:v>42.354480980943016</c:v>
                </c:pt>
                <c:pt idx="374">
                  <c:v>41.535237429562663</c:v>
                </c:pt>
                <c:pt idx="375">
                  <c:v>40.989075061975775</c:v>
                </c:pt>
                <c:pt idx="376">
                  <c:v>40.356676531085689</c:v>
                </c:pt>
                <c:pt idx="377">
                  <c:v>39.379333346982811</c:v>
                </c:pt>
                <c:pt idx="378">
                  <c:v>38.416362856763804</c:v>
                </c:pt>
                <c:pt idx="379">
                  <c:v>36.476049182441947</c:v>
                </c:pt>
                <c:pt idx="380">
                  <c:v>31.517469792508294</c:v>
                </c:pt>
                <c:pt idx="381">
                  <c:v>27.694333219400001</c:v>
                </c:pt>
                <c:pt idx="382">
                  <c:v>32.279222568353163</c:v>
                </c:pt>
                <c:pt idx="383">
                  <c:v>36.102359141461449</c:v>
                </c:pt>
                <c:pt idx="384">
                  <c:v>32.279222568353163</c:v>
                </c:pt>
                <c:pt idx="385">
                  <c:v>33.644628487320389</c:v>
                </c:pt>
                <c:pt idx="386">
                  <c:v>36.24608608030011</c:v>
                </c:pt>
                <c:pt idx="387">
                  <c:v>34.665089753074852</c:v>
                </c:pt>
                <c:pt idx="388">
                  <c:v>48.074813146721567</c:v>
                </c:pt>
                <c:pt idx="389">
                  <c:v>61.283318825994186</c:v>
                </c:pt>
                <c:pt idx="390">
                  <c:v>34.33451779374596</c:v>
                </c:pt>
                <c:pt idx="391">
                  <c:v>17.935274072255186</c:v>
                </c:pt>
                <c:pt idx="392">
                  <c:v>23.799333176872398</c:v>
                </c:pt>
                <c:pt idx="393">
                  <c:v>41.032193143627374</c:v>
                </c:pt>
                <c:pt idx="394">
                  <c:v>62.447507030587296</c:v>
                </c:pt>
                <c:pt idx="395">
                  <c:v>59.788558662072148</c:v>
                </c:pt>
                <c:pt idx="396">
                  <c:v>63.008042092058048</c:v>
                </c:pt>
                <c:pt idx="397">
                  <c:v>53.478946047055082</c:v>
                </c:pt>
                <c:pt idx="398">
                  <c:v>46.364462574541562</c:v>
                </c:pt>
                <c:pt idx="399">
                  <c:v>48.56348473877302</c:v>
                </c:pt>
                <c:pt idx="400">
                  <c:v>57.488927640653607</c:v>
                </c:pt>
                <c:pt idx="401">
                  <c:v>41.132802000814436</c:v>
                </c:pt>
                <c:pt idx="402">
                  <c:v>38.689444040557248</c:v>
                </c:pt>
                <c:pt idx="403">
                  <c:v>38.459480938415417</c:v>
                </c:pt>
                <c:pt idx="404">
                  <c:v>33.055348038081917</c:v>
                </c:pt>
                <c:pt idx="405">
                  <c:v>25.092875626420312</c:v>
                </c:pt>
                <c:pt idx="406">
                  <c:v>26.012728034987713</c:v>
                </c:pt>
                <c:pt idx="407">
                  <c:v>23.77058778910466</c:v>
                </c:pt>
                <c:pt idx="408">
                  <c:v>17.964019460022925</c:v>
                </c:pt>
                <c:pt idx="409">
                  <c:v>15.391307254810954</c:v>
                </c:pt>
                <c:pt idx="410">
                  <c:v>13.565975131560011</c:v>
                </c:pt>
                <c:pt idx="411">
                  <c:v>12.028096885986379</c:v>
                </c:pt>
                <c:pt idx="412">
                  <c:v>11.223226028489897</c:v>
                </c:pt>
                <c:pt idx="413">
                  <c:v>10.346491701574093</c:v>
                </c:pt>
                <c:pt idx="414">
                  <c:v>9.2254215786325684</c:v>
                </c:pt>
                <c:pt idx="415">
                  <c:v>8.233705700645837</c:v>
                </c:pt>
                <c:pt idx="416">
                  <c:v>7.3282259859622876</c:v>
                </c:pt>
                <c:pt idx="417">
                  <c:v>6.6383366795367449</c:v>
                </c:pt>
                <c:pt idx="418">
                  <c:v>6.2215285569046381</c:v>
                </c:pt>
                <c:pt idx="419">
                  <c:v>5.7903477403886612</c:v>
                </c:pt>
                <c:pt idx="420">
                  <c:v>5.5028938627113524</c:v>
                </c:pt>
                <c:pt idx="421">
                  <c:v>5.2873034544533635</c:v>
                </c:pt>
                <c:pt idx="422">
                  <c:v>5.1723219033824357</c:v>
                </c:pt>
                <c:pt idx="423">
                  <c:v>5.3016761483372283</c:v>
                </c:pt>
                <c:pt idx="424">
                  <c:v>5.6322481076661433</c:v>
                </c:pt>
                <c:pt idx="425">
                  <c:v>6.1927831691369031</c:v>
                </c:pt>
                <c:pt idx="426">
                  <c:v>6.5664732101174081</c:v>
                </c:pt>
                <c:pt idx="427">
                  <c:v>6.1927831691368995</c:v>
                </c:pt>
                <c:pt idx="428">
                  <c:v>5.8765839036918539</c:v>
                </c:pt>
                <c:pt idx="429">
                  <c:v>5.8334658220402602</c:v>
                </c:pt>
                <c:pt idx="430">
                  <c:v>5.617875413782274</c:v>
                </c:pt>
                <c:pt idx="431">
                  <c:v>5.459775781059748</c:v>
                </c:pt>
                <c:pt idx="432">
                  <c:v>5.431030393292021</c:v>
                </c:pt>
                <c:pt idx="433">
                  <c:v>5.3304215361049598</c:v>
                </c:pt>
                <c:pt idx="434">
                  <c:v>5.1866945972663023</c:v>
                </c:pt>
                <c:pt idx="435">
                  <c:v>4.9567314951244494</c:v>
                </c:pt>
                <c:pt idx="436">
                  <c:v>4.6549049235632696</c:v>
                </c:pt>
                <c:pt idx="437">
                  <c:v>4.4393145153052904</c:v>
                </c:pt>
                <c:pt idx="438">
                  <c:v>4.2812148825827627</c:v>
                </c:pt>
                <c:pt idx="439">
                  <c:v>4.2668421886988979</c:v>
                </c:pt>
                <c:pt idx="440">
                  <c:v>4.2524694948150321</c:v>
                </c:pt>
                <c:pt idx="441">
                  <c:v>4.3243329642343618</c:v>
                </c:pt>
                <c:pt idx="442">
                  <c:v>4.4680599030730184</c:v>
                </c:pt>
                <c:pt idx="443">
                  <c:v>4.6980230052148713</c:v>
                </c:pt>
                <c:pt idx="444">
                  <c:v>4.8848680257051225</c:v>
                </c:pt>
                <c:pt idx="445">
                  <c:v>5.1292038217308393</c:v>
                </c:pt>
                <c:pt idx="446">
                  <c:v>5.2441853728017671</c:v>
                </c:pt>
                <c:pt idx="447">
                  <c:v>5.3016761483372283</c:v>
                </c:pt>
                <c:pt idx="448">
                  <c:v>5.1004584339631096</c:v>
                </c:pt>
                <c:pt idx="449">
                  <c:v>4.9567314951244512</c:v>
                </c:pt>
                <c:pt idx="450">
                  <c:v>4.7555137807503325</c:v>
                </c:pt>
                <c:pt idx="451">
                  <c:v>4.6836503113310028</c:v>
                </c:pt>
                <c:pt idx="452">
                  <c:v>4.5830414541439426</c:v>
                </c:pt>
                <c:pt idx="453">
                  <c:v>4.4105691275375536</c:v>
                </c:pt>
                <c:pt idx="454">
                  <c:v>4.2812148825827609</c:v>
                </c:pt>
                <c:pt idx="455">
                  <c:v>4.2237241070473015</c:v>
                </c:pt>
                <c:pt idx="456">
                  <c:v>4.1374879437441052</c:v>
                </c:pt>
                <c:pt idx="457">
                  <c:v>4.0368790865570467</c:v>
                </c:pt>
                <c:pt idx="458">
                  <c:v>4.0943698620925089</c:v>
                </c:pt>
                <c:pt idx="459">
                  <c:v>4.2668421886988979</c:v>
                </c:pt>
                <c:pt idx="460">
                  <c:v>4.4105691275375527</c:v>
                </c:pt>
                <c:pt idx="461">
                  <c:v>4.6405322296794083</c:v>
                </c:pt>
                <c:pt idx="462">
                  <c:v>4.7698864746341973</c:v>
                </c:pt>
                <c:pt idx="463">
                  <c:v>4.9279861073567206</c:v>
                </c:pt>
                <c:pt idx="464">
                  <c:v>4.971104189008317</c:v>
                </c:pt>
                <c:pt idx="465">
                  <c:v>5.0573403523115124</c:v>
                </c:pt>
                <c:pt idx="466">
                  <c:v>5.02859496454378</c:v>
                </c:pt>
                <c:pt idx="467">
                  <c:v>5.02859496454378</c:v>
                </c:pt>
                <c:pt idx="468">
                  <c:v>4.9423588012405864</c:v>
                </c:pt>
                <c:pt idx="469">
                  <c:v>4.7698864746341991</c:v>
                </c:pt>
                <c:pt idx="470">
                  <c:v>4.6405322296794065</c:v>
                </c:pt>
                <c:pt idx="471">
                  <c:v>4.4968052908407481</c:v>
                </c:pt>
                <c:pt idx="472">
                  <c:v>4.3387056581182275</c:v>
                </c:pt>
                <c:pt idx="473">
                  <c:v>4.2524694948150321</c:v>
                </c:pt>
                <c:pt idx="474">
                  <c:v>4.2524694948150321</c:v>
                </c:pt>
                <c:pt idx="475">
                  <c:v>4.2668421886988979</c:v>
                </c:pt>
                <c:pt idx="476">
                  <c:v>4.3818237397698221</c:v>
                </c:pt>
                <c:pt idx="477">
                  <c:v>4.4536872091891526</c:v>
                </c:pt>
                <c:pt idx="478">
                  <c:v>4.6692776174471371</c:v>
                </c:pt>
                <c:pt idx="479">
                  <c:v>4.7267683929826019</c:v>
                </c:pt>
                <c:pt idx="480">
                  <c:v>4.9279861073567197</c:v>
                </c:pt>
                <c:pt idx="481">
                  <c:v>5.0285949645437791</c:v>
                </c:pt>
                <c:pt idx="482">
                  <c:v>5.0860857400792439</c:v>
                </c:pt>
                <c:pt idx="483">
                  <c:v>5.0142222706599151</c:v>
                </c:pt>
                <c:pt idx="484">
                  <c:v>4.1949787192795691</c:v>
                </c:pt>
                <c:pt idx="485">
                  <c:v>5.617875413782274</c:v>
                </c:pt>
                <c:pt idx="486">
                  <c:v>3.7637979027635975</c:v>
                </c:pt>
                <c:pt idx="487">
                  <c:v>3.5338348006217486</c:v>
                </c:pt>
                <c:pt idx="488">
                  <c:v>4.1806060253957043</c:v>
                </c:pt>
                <c:pt idx="489">
                  <c:v>4.2668421886988961</c:v>
                </c:pt>
                <c:pt idx="490">
                  <c:v>4.5686687602600751</c:v>
                </c:pt>
                <c:pt idx="491">
                  <c:v>4.4105691275375545</c:v>
                </c:pt>
                <c:pt idx="492">
                  <c:v>4.2524694948150312</c:v>
                </c:pt>
                <c:pt idx="493">
                  <c:v>4.0656244743247747</c:v>
                </c:pt>
                <c:pt idx="494">
                  <c:v>3.9793883110215837</c:v>
                </c:pt>
                <c:pt idx="495">
                  <c:v>4.1374879437441052</c:v>
                </c:pt>
                <c:pt idx="496">
                  <c:v>4.309960270350496</c:v>
                </c:pt>
                <c:pt idx="497">
                  <c:v>4.4536872091891526</c:v>
                </c:pt>
                <c:pt idx="498">
                  <c:v>4.4680599030730184</c:v>
                </c:pt>
                <c:pt idx="499">
                  <c:v>4.4680599030730184</c:v>
                </c:pt>
                <c:pt idx="500">
                  <c:v>4.4105691275375545</c:v>
                </c:pt>
                <c:pt idx="501">
                  <c:v>4.4968052908407499</c:v>
                </c:pt>
                <c:pt idx="502">
                  <c:v>4.6836503113310028</c:v>
                </c:pt>
                <c:pt idx="503">
                  <c:v>4.726768392982601</c:v>
                </c:pt>
                <c:pt idx="504">
                  <c:v>4.726768392982601</c:v>
                </c:pt>
                <c:pt idx="505">
                  <c:v>4.7123956990987352</c:v>
                </c:pt>
                <c:pt idx="506">
                  <c:v>4.4968052908407472</c:v>
                </c:pt>
                <c:pt idx="507">
                  <c:v>4.4968052908407472</c:v>
                </c:pt>
                <c:pt idx="508">
                  <c:v>4.4680599030730175</c:v>
                </c:pt>
                <c:pt idx="509">
                  <c:v>4.4824325969568832</c:v>
                </c:pt>
                <c:pt idx="510">
                  <c:v>4.4968052908407499</c:v>
                </c:pt>
                <c:pt idx="511">
                  <c:v>4.4824325969568823</c:v>
                </c:pt>
                <c:pt idx="512">
                  <c:v>4.3818237397698248</c:v>
                </c:pt>
                <c:pt idx="513">
                  <c:v>4.3387056581182266</c:v>
                </c:pt>
                <c:pt idx="514">
                  <c:v>4.3818237397698239</c:v>
                </c:pt>
                <c:pt idx="515">
                  <c:v>4.439314515305286</c:v>
                </c:pt>
                <c:pt idx="516">
                  <c:v>4.5255506786084805</c:v>
                </c:pt>
                <c:pt idx="517">
                  <c:v>4.5399233724923462</c:v>
                </c:pt>
                <c:pt idx="518">
                  <c:v>4.5686687602600768</c:v>
                </c:pt>
                <c:pt idx="519">
                  <c:v>4.5542960663762129</c:v>
                </c:pt>
                <c:pt idx="520">
                  <c:v>4.5974141480278092</c:v>
                </c:pt>
                <c:pt idx="521">
                  <c:v>4.6836503113310028</c:v>
                </c:pt>
                <c:pt idx="522">
                  <c:v>4.7123956990987352</c:v>
                </c:pt>
                <c:pt idx="523">
                  <c:v>4.6980230052148686</c:v>
                </c:pt>
                <c:pt idx="524">
                  <c:v>4.6980230052148686</c:v>
                </c:pt>
                <c:pt idx="525">
                  <c:v>4.5830414541439444</c:v>
                </c:pt>
                <c:pt idx="526">
                  <c:v>4.5974141480278092</c:v>
                </c:pt>
                <c:pt idx="527">
                  <c:v>4.5830414541439435</c:v>
                </c:pt>
                <c:pt idx="528">
                  <c:v>4.611786841911675</c:v>
                </c:pt>
                <c:pt idx="529">
                  <c:v>4.5830414541439444</c:v>
                </c:pt>
                <c:pt idx="530">
                  <c:v>4.554296066376212</c:v>
                </c:pt>
                <c:pt idx="531">
                  <c:v>4.496805290840749</c:v>
                </c:pt>
                <c:pt idx="532">
                  <c:v>4.5111779847246156</c:v>
                </c:pt>
                <c:pt idx="533">
                  <c:v>4.496805290840749</c:v>
                </c:pt>
                <c:pt idx="534">
                  <c:v>4.5399233724923462</c:v>
                </c:pt>
                <c:pt idx="535">
                  <c:v>4.5974141480278092</c:v>
                </c:pt>
                <c:pt idx="536">
                  <c:v>4.6405322296794065</c:v>
                </c:pt>
                <c:pt idx="537">
                  <c:v>4.6549049235632713</c:v>
                </c:pt>
                <c:pt idx="538">
                  <c:v>4.6549049235632713</c:v>
                </c:pt>
                <c:pt idx="539">
                  <c:v>4.6836503113310037</c:v>
                </c:pt>
                <c:pt idx="540">
                  <c:v>4.6980230052148686</c:v>
                </c:pt>
                <c:pt idx="541">
                  <c:v>4.7123956990987352</c:v>
                </c:pt>
                <c:pt idx="542">
                  <c:v>4.7123956990987352</c:v>
                </c:pt>
                <c:pt idx="543">
                  <c:v>4.7123956990987352</c:v>
                </c:pt>
                <c:pt idx="544">
                  <c:v>4.6836503113310028</c:v>
                </c:pt>
                <c:pt idx="545">
                  <c:v>4.6980230052148695</c:v>
                </c:pt>
                <c:pt idx="546">
                  <c:v>4.6980230052148695</c:v>
                </c:pt>
                <c:pt idx="547">
                  <c:v>4.6836503113310028</c:v>
                </c:pt>
                <c:pt idx="548">
                  <c:v>4.6549049235632722</c:v>
                </c:pt>
                <c:pt idx="549">
                  <c:v>4.6117868419116741</c:v>
                </c:pt>
                <c:pt idx="550">
                  <c:v>4.5686687602600777</c:v>
                </c:pt>
                <c:pt idx="551">
                  <c:v>4.5111779847246147</c:v>
                </c:pt>
                <c:pt idx="552">
                  <c:v>4.5399233724923462</c:v>
                </c:pt>
                <c:pt idx="553">
                  <c:v>4.5399233724923462</c:v>
                </c:pt>
                <c:pt idx="554">
                  <c:v>4.5830414541439435</c:v>
                </c:pt>
                <c:pt idx="555">
                  <c:v>4.5686687602600777</c:v>
                </c:pt>
                <c:pt idx="556">
                  <c:v>4.5974141480278101</c:v>
                </c:pt>
                <c:pt idx="557">
                  <c:v>4.6692776174471371</c:v>
                </c:pt>
                <c:pt idx="558">
                  <c:v>4.6836503113310037</c:v>
                </c:pt>
                <c:pt idx="559">
                  <c:v>4.6692776174471371</c:v>
                </c:pt>
                <c:pt idx="560">
                  <c:v>4.6836503113310037</c:v>
                </c:pt>
                <c:pt idx="561">
                  <c:v>4.6836503113310037</c:v>
                </c:pt>
                <c:pt idx="562">
                  <c:v>4.6836503113310037</c:v>
                </c:pt>
                <c:pt idx="563">
                  <c:v>4.6692776174471371</c:v>
                </c:pt>
                <c:pt idx="564">
                  <c:v>4.611786841911675</c:v>
                </c:pt>
                <c:pt idx="565">
                  <c:v>4.6549049235632722</c:v>
                </c:pt>
                <c:pt idx="566">
                  <c:v>4.5830414541439435</c:v>
                </c:pt>
                <c:pt idx="567">
                  <c:v>4.5255506786084805</c:v>
                </c:pt>
                <c:pt idx="568">
                  <c:v>4.5399233724923462</c:v>
                </c:pt>
                <c:pt idx="569">
                  <c:v>4.496805290840749</c:v>
                </c:pt>
                <c:pt idx="570">
                  <c:v>4.496805290840749</c:v>
                </c:pt>
                <c:pt idx="571">
                  <c:v>4.496805290840749</c:v>
                </c:pt>
                <c:pt idx="572">
                  <c:v>4.496805290840749</c:v>
                </c:pt>
                <c:pt idx="573">
                  <c:v>4.5111779847246156</c:v>
                </c:pt>
                <c:pt idx="574">
                  <c:v>4.5111779847246156</c:v>
                </c:pt>
                <c:pt idx="575">
                  <c:v>4.5111779847246156</c:v>
                </c:pt>
                <c:pt idx="576">
                  <c:v>4.5830414541439444</c:v>
                </c:pt>
                <c:pt idx="577">
                  <c:v>4.5255506786084805</c:v>
                </c:pt>
                <c:pt idx="578">
                  <c:v>4.5686687602600768</c:v>
                </c:pt>
                <c:pt idx="579">
                  <c:v>4.5255506786084805</c:v>
                </c:pt>
                <c:pt idx="580">
                  <c:v>4.5399233724923462</c:v>
                </c:pt>
                <c:pt idx="581">
                  <c:v>4.5111779847246147</c:v>
                </c:pt>
                <c:pt idx="582">
                  <c:v>4.5255506786084796</c:v>
                </c:pt>
                <c:pt idx="583">
                  <c:v>4.5111779847246147</c:v>
                </c:pt>
                <c:pt idx="584">
                  <c:v>4.5111779847246147</c:v>
                </c:pt>
                <c:pt idx="585">
                  <c:v>4.496805290840749</c:v>
                </c:pt>
                <c:pt idx="586">
                  <c:v>4.496805290840749</c:v>
                </c:pt>
                <c:pt idx="587">
                  <c:v>4.4824325969568832</c:v>
                </c:pt>
                <c:pt idx="588">
                  <c:v>4.4680599030730193</c:v>
                </c:pt>
                <c:pt idx="589">
                  <c:v>4.4536872091891526</c:v>
                </c:pt>
                <c:pt idx="590">
                  <c:v>4.4824325969568832</c:v>
                </c:pt>
                <c:pt idx="591">
                  <c:v>4.4536872091891526</c:v>
                </c:pt>
                <c:pt idx="592">
                  <c:v>4.4824325969568832</c:v>
                </c:pt>
                <c:pt idx="593">
                  <c:v>4.4680599030730193</c:v>
                </c:pt>
                <c:pt idx="594">
                  <c:v>4.4680599030730193</c:v>
                </c:pt>
                <c:pt idx="595">
                  <c:v>4.4680599030730193</c:v>
                </c:pt>
                <c:pt idx="596">
                  <c:v>4.496805290840749</c:v>
                </c:pt>
                <c:pt idx="597">
                  <c:v>4.496805290840749</c:v>
                </c:pt>
                <c:pt idx="598">
                  <c:v>4.4536872091891526</c:v>
                </c:pt>
                <c:pt idx="599">
                  <c:v>4.2668421886988988</c:v>
                </c:pt>
                <c:pt idx="600">
                  <c:v>4.2093514131634349</c:v>
                </c:pt>
                <c:pt idx="601">
                  <c:v>4.1518606376279719</c:v>
                </c:pt>
                <c:pt idx="602">
                  <c:v>4.2093514131634358</c:v>
                </c:pt>
                <c:pt idx="603">
                  <c:v>4.2380968009311664</c:v>
                </c:pt>
                <c:pt idx="604">
                  <c:v>4.2380968009311664</c:v>
                </c:pt>
                <c:pt idx="605">
                  <c:v>4.2380968009311664</c:v>
                </c:pt>
                <c:pt idx="606">
                  <c:v>4.2668421886988979</c:v>
                </c:pt>
                <c:pt idx="607">
                  <c:v>4.1806060253957034</c:v>
                </c:pt>
                <c:pt idx="608">
                  <c:v>4.0368790865570485</c:v>
                </c:pt>
                <c:pt idx="609">
                  <c:v>3.9793883110215837</c:v>
                </c:pt>
                <c:pt idx="610">
                  <c:v>3.9793883110215837</c:v>
                </c:pt>
                <c:pt idx="611">
                  <c:v>3.9793883110215837</c:v>
                </c:pt>
                <c:pt idx="612">
                  <c:v>3.9793883110215837</c:v>
                </c:pt>
                <c:pt idx="613">
                  <c:v>3.965015617137718</c:v>
                </c:pt>
                <c:pt idx="614">
                  <c:v>3.9506429232538518</c:v>
                </c:pt>
                <c:pt idx="615">
                  <c:v>3.9793883110215837</c:v>
                </c:pt>
                <c:pt idx="616">
                  <c:v>3.9793883110215837</c:v>
                </c:pt>
                <c:pt idx="617">
                  <c:v>3.9506429232538522</c:v>
                </c:pt>
                <c:pt idx="618">
                  <c:v>3.9793883110215837</c:v>
                </c:pt>
                <c:pt idx="619">
                  <c:v>3.965015617137718</c:v>
                </c:pt>
                <c:pt idx="620">
                  <c:v>3.9793883110215837</c:v>
                </c:pt>
                <c:pt idx="621">
                  <c:v>3.8787794538345239</c:v>
                </c:pt>
                <c:pt idx="622">
                  <c:v>3.7494252088797335</c:v>
                </c:pt>
                <c:pt idx="623">
                  <c:v>3.7494252088797335</c:v>
                </c:pt>
                <c:pt idx="624">
                  <c:v>3.7494252088797335</c:v>
                </c:pt>
                <c:pt idx="625">
                  <c:v>3.7206798211120011</c:v>
                </c:pt>
                <c:pt idx="626">
                  <c:v>3.7350525149958669</c:v>
                </c:pt>
                <c:pt idx="627">
                  <c:v>3.7494252088797326</c:v>
                </c:pt>
                <c:pt idx="628">
                  <c:v>3.7350525149958669</c:v>
                </c:pt>
                <c:pt idx="629">
                  <c:v>3.7206798211120007</c:v>
                </c:pt>
                <c:pt idx="630">
                  <c:v>3.7206798211120007</c:v>
                </c:pt>
                <c:pt idx="631">
                  <c:v>3.7494252088797326</c:v>
                </c:pt>
                <c:pt idx="632">
                  <c:v>3.7350525149958669</c:v>
                </c:pt>
                <c:pt idx="633">
                  <c:v>3.7206798211120007</c:v>
                </c:pt>
                <c:pt idx="634">
                  <c:v>3.7350525149958669</c:v>
                </c:pt>
                <c:pt idx="635">
                  <c:v>3.7206798211120007</c:v>
                </c:pt>
                <c:pt idx="636">
                  <c:v>3.6919344333442692</c:v>
                </c:pt>
                <c:pt idx="637">
                  <c:v>3.7494252088797317</c:v>
                </c:pt>
                <c:pt idx="638">
                  <c:v>3.7206798211120007</c:v>
                </c:pt>
                <c:pt idx="639">
                  <c:v>3.7350525149958669</c:v>
                </c:pt>
                <c:pt idx="640">
                  <c:v>3.7206798211120007</c:v>
                </c:pt>
                <c:pt idx="641">
                  <c:v>3.7494252088797326</c:v>
                </c:pt>
                <c:pt idx="642">
                  <c:v>3.8212886782990609</c:v>
                </c:pt>
                <c:pt idx="643">
                  <c:v>3.8644067599506586</c:v>
                </c:pt>
                <c:pt idx="644">
                  <c:v>3.9218975354861203</c:v>
                </c:pt>
                <c:pt idx="645">
                  <c:v>3.9362702293699861</c:v>
                </c:pt>
                <c:pt idx="646">
                  <c:v>3.8644067599506577</c:v>
                </c:pt>
                <c:pt idx="647">
                  <c:v>3.7637979027635984</c:v>
                </c:pt>
                <c:pt idx="648">
                  <c:v>3.7206798211120011</c:v>
                </c:pt>
                <c:pt idx="649">
                  <c:v>3.6488163516926724</c:v>
                </c:pt>
                <c:pt idx="650">
                  <c:v>3.5338348006217464</c:v>
                </c:pt>
                <c:pt idx="651">
                  <c:v>3.5338348006217464</c:v>
                </c:pt>
                <c:pt idx="652">
                  <c:v>3.5194621067378806</c:v>
                </c:pt>
                <c:pt idx="653">
                  <c:v>3.5194621067378806</c:v>
                </c:pt>
                <c:pt idx="654">
                  <c:v>3.5194621067378806</c:v>
                </c:pt>
                <c:pt idx="655">
                  <c:v>3.5338348006217468</c:v>
                </c:pt>
                <c:pt idx="656">
                  <c:v>3.6056982700410765</c:v>
                </c:pt>
                <c:pt idx="657">
                  <c:v>3.6775617394604034</c:v>
                </c:pt>
                <c:pt idx="658">
                  <c:v>3.7206798211120007</c:v>
                </c:pt>
                <c:pt idx="659">
                  <c:v>3.5769528822733441</c:v>
                </c:pt>
                <c:pt idx="660">
                  <c:v>3.4907167189701496</c:v>
                </c:pt>
                <c:pt idx="661">
                  <c:v>3.5050894128540158</c:v>
                </c:pt>
                <c:pt idx="662">
                  <c:v>3.5050894128540158</c:v>
                </c:pt>
                <c:pt idx="663">
                  <c:v>3.5194621067378811</c:v>
                </c:pt>
                <c:pt idx="664">
                  <c:v>3.5050894128540149</c:v>
                </c:pt>
                <c:pt idx="665">
                  <c:v>3.5050894128540149</c:v>
                </c:pt>
                <c:pt idx="666">
                  <c:v>3.4332259434346866</c:v>
                </c:pt>
                <c:pt idx="667">
                  <c:v>3.3326170862476272</c:v>
                </c:pt>
                <c:pt idx="668">
                  <c:v>3.2894990045960295</c:v>
                </c:pt>
                <c:pt idx="669">
                  <c:v>3.260753616828298</c:v>
                </c:pt>
                <c:pt idx="670">
                  <c:v>3.2176355351767016</c:v>
                </c:pt>
                <c:pt idx="671">
                  <c:v>3.2463809229444327</c:v>
                </c:pt>
                <c:pt idx="672">
                  <c:v>3.260753616828298</c:v>
                </c:pt>
                <c:pt idx="673">
                  <c:v>3.28949900459603</c:v>
                </c:pt>
                <c:pt idx="674">
                  <c:v>3.3326170862476263</c:v>
                </c:pt>
                <c:pt idx="675">
                  <c:v>3.3613624740153578</c:v>
                </c:pt>
                <c:pt idx="676">
                  <c:v>3.2032628412928368</c:v>
                </c:pt>
                <c:pt idx="677">
                  <c:v>3.0739085963380428</c:v>
                </c:pt>
                <c:pt idx="678">
                  <c:v>3.0595359024541784</c:v>
                </c:pt>
                <c:pt idx="679">
                  <c:v>3.0739085963380441</c:v>
                </c:pt>
                <c:pt idx="680">
                  <c:v>3.0451632085703122</c:v>
                </c:pt>
                <c:pt idx="681">
                  <c:v>3.0739085963380441</c:v>
                </c:pt>
                <c:pt idx="682">
                  <c:v>3.0164178208025807</c:v>
                </c:pt>
                <c:pt idx="683">
                  <c:v>2.9732997391509843</c:v>
                </c:pt>
                <c:pt idx="684">
                  <c:v>2.9301816574993866</c:v>
                </c:pt>
                <c:pt idx="685">
                  <c:v>2.8295728003123259</c:v>
                </c:pt>
                <c:pt idx="686">
                  <c:v>2.8295728003123259</c:v>
                </c:pt>
                <c:pt idx="687">
                  <c:v>2.8152001064284615</c:v>
                </c:pt>
                <c:pt idx="688">
                  <c:v>2.8008274125445958</c:v>
                </c:pt>
                <c:pt idx="689">
                  <c:v>2.8152001064284615</c:v>
                </c:pt>
                <c:pt idx="690">
                  <c:v>2.8008274125445958</c:v>
                </c:pt>
                <c:pt idx="691">
                  <c:v>2.8295728003123268</c:v>
                </c:pt>
                <c:pt idx="692">
                  <c:v>2.8439454941961935</c:v>
                </c:pt>
                <c:pt idx="693">
                  <c:v>2.9014362697316556</c:v>
                </c:pt>
                <c:pt idx="694">
                  <c:v>2.9014362697316556</c:v>
                </c:pt>
                <c:pt idx="695">
                  <c:v>2.9014362697316556</c:v>
                </c:pt>
                <c:pt idx="696">
                  <c:v>2.8295728003123277</c:v>
                </c:pt>
                <c:pt idx="697">
                  <c:v>2.8008274125445962</c:v>
                </c:pt>
                <c:pt idx="698">
                  <c:v>2.7720820247768638</c:v>
                </c:pt>
                <c:pt idx="699">
                  <c:v>2.6714731675898031</c:v>
                </c:pt>
                <c:pt idx="700">
                  <c:v>2.6427277798220721</c:v>
                </c:pt>
                <c:pt idx="701">
                  <c:v>2.5996096981704757</c:v>
                </c:pt>
                <c:pt idx="702">
                  <c:v>2.58523700428661</c:v>
                </c:pt>
                <c:pt idx="703">
                  <c:v>2.58523700428661</c:v>
                </c:pt>
                <c:pt idx="704">
                  <c:v>2.58523700428661</c:v>
                </c:pt>
                <c:pt idx="705">
                  <c:v>2.5996096981704753</c:v>
                </c:pt>
                <c:pt idx="706">
                  <c:v>2.5996096981704753</c:v>
                </c:pt>
                <c:pt idx="707">
                  <c:v>2.5996096981704753</c:v>
                </c:pt>
                <c:pt idx="708">
                  <c:v>2.613982392054341</c:v>
                </c:pt>
                <c:pt idx="709">
                  <c:v>2.7720820247768616</c:v>
                </c:pt>
                <c:pt idx="710">
                  <c:v>2.8008274125445958</c:v>
                </c:pt>
                <c:pt idx="711">
                  <c:v>2.8295728003123268</c:v>
                </c:pt>
                <c:pt idx="712">
                  <c:v>2.8008274125445958</c:v>
                </c:pt>
                <c:pt idx="713">
                  <c:v>2.8152001064284615</c:v>
                </c:pt>
                <c:pt idx="714">
                  <c:v>2.8152001064284615</c:v>
                </c:pt>
                <c:pt idx="715">
                  <c:v>2.8726908819639236</c:v>
                </c:pt>
                <c:pt idx="716">
                  <c:v>2.9589270452671181</c:v>
                </c:pt>
                <c:pt idx="717">
                  <c:v>3.0451632085703126</c:v>
                </c:pt>
                <c:pt idx="718">
                  <c:v>3.0451632085703126</c:v>
                </c:pt>
                <c:pt idx="719">
                  <c:v>3.0451632085703126</c:v>
                </c:pt>
                <c:pt idx="720">
                  <c:v>3.0164178208025811</c:v>
                </c:pt>
                <c:pt idx="721">
                  <c:v>2.9732997391509843</c:v>
                </c:pt>
                <c:pt idx="722">
                  <c:v>2.9014362697316556</c:v>
                </c:pt>
                <c:pt idx="723">
                  <c:v>2.8726908819639241</c:v>
                </c:pt>
                <c:pt idx="724">
                  <c:v>2.8439639731442847</c:v>
                </c:pt>
                <c:pt idx="725">
                  <c:v>2.8295728003123268</c:v>
                </c:pt>
                <c:pt idx="726">
                  <c:v>2.8726908819639245</c:v>
                </c:pt>
                <c:pt idx="727">
                  <c:v>2.9445543513832524</c:v>
                </c:pt>
                <c:pt idx="728">
                  <c:v>2.9158089636155209</c:v>
                </c:pt>
                <c:pt idx="729">
                  <c:v>3.0020451269187149</c:v>
                </c:pt>
                <c:pt idx="730">
                  <c:v>2.8439454941961921</c:v>
                </c:pt>
                <c:pt idx="731">
                  <c:v>2.7577093308929981</c:v>
                </c:pt>
                <c:pt idx="732">
                  <c:v>2.7433366370091323</c:v>
                </c:pt>
                <c:pt idx="733">
                  <c:v>2.7720820247768638</c:v>
                </c:pt>
                <c:pt idx="734">
                  <c:v>2.8152001064284606</c:v>
                </c:pt>
                <c:pt idx="735">
                  <c:v>2.7002185553575351</c:v>
                </c:pt>
                <c:pt idx="736">
                  <c:v>2.6858458614736698</c:v>
                </c:pt>
                <c:pt idx="737">
                  <c:v>2.7002185553575351</c:v>
                </c:pt>
                <c:pt idx="738">
                  <c:v>2.7433366370091319</c:v>
                </c:pt>
                <c:pt idx="739">
                  <c:v>2.78645471866073</c:v>
                </c:pt>
                <c:pt idx="740">
                  <c:v>2.8295728003123268</c:v>
                </c:pt>
                <c:pt idx="741">
                  <c:v>2.7433366370091332</c:v>
                </c:pt>
                <c:pt idx="742">
                  <c:v>2.7002185553575351</c:v>
                </c:pt>
                <c:pt idx="743">
                  <c:v>2.5852370042866095</c:v>
                </c:pt>
                <c:pt idx="744">
                  <c:v>2.5708643104027442</c:v>
                </c:pt>
                <c:pt idx="745">
                  <c:v>2.4990008409834155</c:v>
                </c:pt>
                <c:pt idx="746">
                  <c:v>2.3840192899124895</c:v>
                </c:pt>
                <c:pt idx="747">
                  <c:v>2.3696465960286242</c:v>
                </c:pt>
                <c:pt idx="748">
                  <c:v>2.3409012082608931</c:v>
                </c:pt>
                <c:pt idx="749">
                  <c:v>2.3552739021447588</c:v>
                </c:pt>
                <c:pt idx="750">
                  <c:v>2.3696465960286242</c:v>
                </c:pt>
                <c:pt idx="751">
                  <c:v>2.3696465960286242</c:v>
                </c:pt>
                <c:pt idx="752">
                  <c:v>2.3696465960286242</c:v>
                </c:pt>
                <c:pt idx="753">
                  <c:v>2.4415100654479529</c:v>
                </c:pt>
                <c:pt idx="754">
                  <c:v>2.4127646776802214</c:v>
                </c:pt>
                <c:pt idx="755">
                  <c:v>2.1684288816545036</c:v>
                </c:pt>
                <c:pt idx="756">
                  <c:v>1.9528384733965174</c:v>
                </c:pt>
                <c:pt idx="757">
                  <c:v>1.7659934529062649</c:v>
                </c:pt>
                <c:pt idx="758">
                  <c:v>1.5935211262998752</c:v>
                </c:pt>
                <c:pt idx="759">
                  <c:v>1.2405568420417685</c:v>
                </c:pt>
                <c:pt idx="760">
                  <c:v>1.1555311354929949</c:v>
                </c:pt>
                <c:pt idx="761">
                  <c:v>1.1422648014293972</c:v>
                </c:pt>
                <c:pt idx="762">
                  <c:v>1.1422648014293972</c:v>
                </c:pt>
                <c:pt idx="763">
                  <c:v>1.051455674447572</c:v>
                </c:pt>
                <c:pt idx="764">
                  <c:v>1.0030496595236533</c:v>
                </c:pt>
                <c:pt idx="765">
                  <c:v>1.0000000006021292</c:v>
                </c:pt>
              </c:numCache>
            </c:numRef>
          </c:val>
          <c:smooth val="0"/>
          <c:extLst xmlns:c16r2="http://schemas.microsoft.com/office/drawing/2015/06/chart">
            <c:ext xmlns:c16="http://schemas.microsoft.com/office/drawing/2014/chart" uri="{C3380CC4-5D6E-409C-BE32-E72D297353CC}">
              <c16:uniqueId val="{00000004-BE4B-4609-8CE6-4F446AF52C94}"/>
            </c:ext>
          </c:extLst>
        </c:ser>
        <c:dLbls>
          <c:showLegendKey val="0"/>
          <c:showVal val="0"/>
          <c:showCatName val="0"/>
          <c:showSerName val="0"/>
          <c:showPercent val="0"/>
          <c:showBubbleSize val="0"/>
        </c:dLbls>
        <c:marker val="1"/>
        <c:smooth val="0"/>
        <c:axId val="98779136"/>
        <c:axId val="98780672"/>
      </c:lineChart>
      <c:catAx>
        <c:axId val="98779136"/>
        <c:scaling>
          <c:orientation val="minMax"/>
        </c:scaling>
        <c:delete val="0"/>
        <c:axPos val="b"/>
        <c:majorGridlines/>
        <c:numFmt formatCode="0.0" sourceLinked="0"/>
        <c:majorTickMark val="out"/>
        <c:minorTickMark val="out"/>
        <c:tickLblPos val="nextTo"/>
        <c:spPr>
          <a:ln w="3175"/>
        </c:spPr>
        <c:txPr>
          <a:bodyPr rot="0" vert="horz"/>
          <a:lstStyle/>
          <a:p>
            <a:pPr>
              <a:defRPr sz="1000" b="0" i="0" u="none" strike="noStrike" baseline="0">
                <a:solidFill>
                  <a:srgbClr val="000000"/>
                </a:solidFill>
                <a:latin typeface="Calibri"/>
                <a:ea typeface="Calibri"/>
                <a:cs typeface="Calibri"/>
              </a:defRPr>
            </a:pPr>
            <a:endParaRPr lang="es-ES"/>
          </a:p>
        </c:txPr>
        <c:crossAx val="98780672"/>
        <c:crosses val="autoZero"/>
        <c:auto val="1"/>
        <c:lblAlgn val="ctr"/>
        <c:lblOffset val="100"/>
        <c:tickLblSkip val="50"/>
        <c:tickMarkSkip val="50"/>
        <c:noMultiLvlLbl val="0"/>
      </c:catAx>
      <c:valAx>
        <c:axId val="98780672"/>
        <c:scaling>
          <c:orientation val="minMax"/>
        </c:scaling>
        <c:delete val="0"/>
        <c:axPos val="l"/>
        <c:majorGridlines>
          <c:spPr>
            <a:ln w="3175"/>
          </c:spPr>
        </c:majorGridlines>
        <c:numFmt formatCode="0.00" sourceLinked="1"/>
        <c:majorTickMark val="out"/>
        <c:minorTickMark val="out"/>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98779136"/>
        <c:crosses val="autoZero"/>
        <c:crossBetween val="between"/>
      </c:valAx>
    </c:plotArea>
    <c:legend>
      <c:legendPos val="r"/>
      <c:layout>
        <c:manualLayout>
          <c:xMode val="edge"/>
          <c:yMode val="edge"/>
          <c:x val="0.7769186007655593"/>
          <c:y val="0.26889885097711663"/>
          <c:w val="0.19473652570288214"/>
          <c:h val="0.13075136215348351"/>
        </c:manualLayout>
      </c:layout>
      <c:overlay val="0"/>
      <c:txPr>
        <a:bodyPr/>
        <a:lstStyle/>
        <a:p>
          <a:pPr>
            <a:defRPr sz="92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comparativa!$B$1</c:f>
              <c:strCache>
                <c:ptCount val="1"/>
                <c:pt idx="0">
                  <c:v>E prueba 6 (kg)</c:v>
                </c:pt>
              </c:strCache>
            </c:strRef>
          </c:tx>
          <c:spPr>
            <a:ln w="12700"/>
          </c:spPr>
          <c:marker>
            <c:symbol val="none"/>
          </c:marker>
          <c:xVal>
            <c:numRef>
              <c:f>comparativa!$A$2:$A$1012</c:f>
              <c:numCache>
                <c:formatCode>0.000</c:formatCode>
                <c:ptCount val="1011"/>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3.1958329999999999</c:v>
                </c:pt>
                <c:pt idx="768">
                  <c:v>3.2</c:v>
                </c:pt>
                <c:pt idx="769">
                  <c:v>3.204167</c:v>
                </c:pt>
                <c:pt idx="770">
                  <c:v>3.2083330000000001</c:v>
                </c:pt>
                <c:pt idx="771">
                  <c:v>3.2124999999999999</c:v>
                </c:pt>
                <c:pt idx="772">
                  <c:v>3.2166670000000002</c:v>
                </c:pt>
                <c:pt idx="773">
                  <c:v>3.2208329999999998</c:v>
                </c:pt>
                <c:pt idx="774">
                  <c:v>3.2250000000000001</c:v>
                </c:pt>
                <c:pt idx="775">
                  <c:v>3.2291669999999999</c:v>
                </c:pt>
                <c:pt idx="776">
                  <c:v>3.233333</c:v>
                </c:pt>
                <c:pt idx="777">
                  <c:v>3.2374999999999998</c:v>
                </c:pt>
                <c:pt idx="778">
                  <c:v>3.2416670000000001</c:v>
                </c:pt>
                <c:pt idx="779">
                  <c:v>3.2458330000000002</c:v>
                </c:pt>
                <c:pt idx="780">
                  <c:v>3.25</c:v>
                </c:pt>
                <c:pt idx="781">
                  <c:v>3.2541669999999998</c:v>
                </c:pt>
                <c:pt idx="782">
                  <c:v>3.2583329999999999</c:v>
                </c:pt>
                <c:pt idx="783">
                  <c:v>3.2625000000000002</c:v>
                </c:pt>
                <c:pt idx="784">
                  <c:v>3.266667</c:v>
                </c:pt>
                <c:pt idx="785">
                  <c:v>3.2708330000000001</c:v>
                </c:pt>
                <c:pt idx="786">
                  <c:v>3.2749999999999999</c:v>
                </c:pt>
                <c:pt idx="787">
                  <c:v>3.2791670000000002</c:v>
                </c:pt>
                <c:pt idx="788">
                  <c:v>3.2833329999999998</c:v>
                </c:pt>
                <c:pt idx="789">
                  <c:v>3.2875000000000001</c:v>
                </c:pt>
                <c:pt idx="790">
                  <c:v>3.2916669999999999</c:v>
                </c:pt>
                <c:pt idx="791">
                  <c:v>3.295833</c:v>
                </c:pt>
                <c:pt idx="792">
                  <c:v>3.3</c:v>
                </c:pt>
                <c:pt idx="793">
                  <c:v>3.3041670000000001</c:v>
                </c:pt>
                <c:pt idx="794">
                  <c:v>3.3083330000000002</c:v>
                </c:pt>
                <c:pt idx="795">
                  <c:v>3.3125</c:v>
                </c:pt>
                <c:pt idx="796">
                  <c:v>3.3166669999999998</c:v>
                </c:pt>
                <c:pt idx="797">
                  <c:v>3.3208329999999999</c:v>
                </c:pt>
                <c:pt idx="798">
                  <c:v>3.3250000000000002</c:v>
                </c:pt>
                <c:pt idx="799">
                  <c:v>3.329167</c:v>
                </c:pt>
                <c:pt idx="800">
                  <c:v>3.3333330000000001</c:v>
                </c:pt>
                <c:pt idx="801">
                  <c:v>3.3374999999999999</c:v>
                </c:pt>
                <c:pt idx="802">
                  <c:v>3.3416670000000002</c:v>
                </c:pt>
                <c:pt idx="803">
                  <c:v>3.3458329999999998</c:v>
                </c:pt>
                <c:pt idx="804">
                  <c:v>3.35</c:v>
                </c:pt>
                <c:pt idx="805">
                  <c:v>3.3541669999999999</c:v>
                </c:pt>
                <c:pt idx="806">
                  <c:v>3.358333</c:v>
                </c:pt>
                <c:pt idx="807">
                  <c:v>3.3624999999999998</c:v>
                </c:pt>
                <c:pt idx="808">
                  <c:v>3.3666670000000001</c:v>
                </c:pt>
                <c:pt idx="809">
                  <c:v>3.3708330000000002</c:v>
                </c:pt>
                <c:pt idx="810">
                  <c:v>3.375</c:v>
                </c:pt>
                <c:pt idx="811">
                  <c:v>3.3791669999999998</c:v>
                </c:pt>
                <c:pt idx="812">
                  <c:v>3.3833329999999999</c:v>
                </c:pt>
                <c:pt idx="813">
                  <c:v>3.3875000000000002</c:v>
                </c:pt>
                <c:pt idx="814">
                  <c:v>3.391667</c:v>
                </c:pt>
                <c:pt idx="815">
                  <c:v>3.3958330000000001</c:v>
                </c:pt>
                <c:pt idx="816">
                  <c:v>3.4</c:v>
                </c:pt>
                <c:pt idx="817">
                  <c:v>3.4041670000000002</c:v>
                </c:pt>
                <c:pt idx="818">
                  <c:v>3.4083329999999998</c:v>
                </c:pt>
                <c:pt idx="819">
                  <c:v>3.4125000000000001</c:v>
                </c:pt>
                <c:pt idx="820">
                  <c:v>3.4166669999999999</c:v>
                </c:pt>
                <c:pt idx="821">
                  <c:v>3.420833</c:v>
                </c:pt>
                <c:pt idx="822">
                  <c:v>3.4249999999999998</c:v>
                </c:pt>
                <c:pt idx="823">
                  <c:v>3.4291670000000001</c:v>
                </c:pt>
                <c:pt idx="824">
                  <c:v>3.4333330000000002</c:v>
                </c:pt>
                <c:pt idx="825">
                  <c:v>3.4375</c:v>
                </c:pt>
                <c:pt idx="826">
                  <c:v>3.4416669999999998</c:v>
                </c:pt>
                <c:pt idx="827">
                  <c:v>3.4458329999999999</c:v>
                </c:pt>
                <c:pt idx="828">
                  <c:v>3.45</c:v>
                </c:pt>
                <c:pt idx="829">
                  <c:v>3.454167</c:v>
                </c:pt>
                <c:pt idx="830">
                  <c:v>3.4583330000000001</c:v>
                </c:pt>
                <c:pt idx="831">
                  <c:v>3.4624999999999999</c:v>
                </c:pt>
                <c:pt idx="832">
                  <c:v>3.4666670000000002</c:v>
                </c:pt>
                <c:pt idx="833">
                  <c:v>3.4708329999999998</c:v>
                </c:pt>
                <c:pt idx="834">
                  <c:v>3.4750000000000001</c:v>
                </c:pt>
                <c:pt idx="835">
                  <c:v>3.4791669999999999</c:v>
                </c:pt>
                <c:pt idx="836">
                  <c:v>3.483333</c:v>
                </c:pt>
                <c:pt idx="837">
                  <c:v>3.4874999999999998</c:v>
                </c:pt>
                <c:pt idx="838">
                  <c:v>3.4916670000000001</c:v>
                </c:pt>
                <c:pt idx="839">
                  <c:v>3.4958330000000002</c:v>
                </c:pt>
                <c:pt idx="840">
                  <c:v>3.5</c:v>
                </c:pt>
                <c:pt idx="841">
                  <c:v>3.5041669999999998</c:v>
                </c:pt>
                <c:pt idx="842">
                  <c:v>3.5083329999999999</c:v>
                </c:pt>
                <c:pt idx="843">
                  <c:v>3.5125000000000002</c:v>
                </c:pt>
                <c:pt idx="844">
                  <c:v>3.516667</c:v>
                </c:pt>
                <c:pt idx="845">
                  <c:v>3.5208330000000001</c:v>
                </c:pt>
                <c:pt idx="846">
                  <c:v>3.5249999999999999</c:v>
                </c:pt>
                <c:pt idx="847">
                  <c:v>3.5291670000000002</c:v>
                </c:pt>
                <c:pt idx="848">
                  <c:v>3.5333329999999998</c:v>
                </c:pt>
                <c:pt idx="849">
                  <c:v>3.5375000000000001</c:v>
                </c:pt>
                <c:pt idx="850">
                  <c:v>3.5416669999999999</c:v>
                </c:pt>
                <c:pt idx="851">
                  <c:v>3.545833</c:v>
                </c:pt>
                <c:pt idx="852">
                  <c:v>3.55</c:v>
                </c:pt>
                <c:pt idx="853">
                  <c:v>3.5541670000000001</c:v>
                </c:pt>
                <c:pt idx="854">
                  <c:v>3.5583330000000002</c:v>
                </c:pt>
                <c:pt idx="855">
                  <c:v>3.5625</c:v>
                </c:pt>
                <c:pt idx="856">
                  <c:v>3.5666669999999998</c:v>
                </c:pt>
                <c:pt idx="857">
                  <c:v>3.5708329999999999</c:v>
                </c:pt>
                <c:pt idx="858">
                  <c:v>3.5750000000000002</c:v>
                </c:pt>
                <c:pt idx="859">
                  <c:v>3.579167</c:v>
                </c:pt>
                <c:pt idx="860">
                  <c:v>3.5833330000000001</c:v>
                </c:pt>
                <c:pt idx="861">
                  <c:v>3.5874999999999999</c:v>
                </c:pt>
                <c:pt idx="862">
                  <c:v>3.5916670000000002</c:v>
                </c:pt>
                <c:pt idx="863">
                  <c:v>3.5958329999999998</c:v>
                </c:pt>
                <c:pt idx="864">
                  <c:v>3.6</c:v>
                </c:pt>
                <c:pt idx="865">
                  <c:v>3.6041669999999999</c:v>
                </c:pt>
                <c:pt idx="866">
                  <c:v>3.608333</c:v>
                </c:pt>
                <c:pt idx="867">
                  <c:v>3.6124999999999998</c:v>
                </c:pt>
                <c:pt idx="868">
                  <c:v>3.6166670000000001</c:v>
                </c:pt>
                <c:pt idx="869">
                  <c:v>3.6208330000000002</c:v>
                </c:pt>
                <c:pt idx="870">
                  <c:v>3.625</c:v>
                </c:pt>
                <c:pt idx="871">
                  <c:v>3.6291669999999998</c:v>
                </c:pt>
                <c:pt idx="872">
                  <c:v>3.6333329999999999</c:v>
                </c:pt>
                <c:pt idx="873">
                  <c:v>3.6375000000000002</c:v>
                </c:pt>
                <c:pt idx="874">
                  <c:v>3.641667</c:v>
                </c:pt>
                <c:pt idx="875">
                  <c:v>3.6458330000000001</c:v>
                </c:pt>
                <c:pt idx="876">
                  <c:v>3.65</c:v>
                </c:pt>
                <c:pt idx="877">
                  <c:v>3.6541670000000002</c:v>
                </c:pt>
                <c:pt idx="878">
                  <c:v>3.6583329999999998</c:v>
                </c:pt>
                <c:pt idx="879">
                  <c:v>3.6625000000000001</c:v>
                </c:pt>
                <c:pt idx="880">
                  <c:v>3.6666669999999999</c:v>
                </c:pt>
                <c:pt idx="881">
                  <c:v>3.670833</c:v>
                </c:pt>
                <c:pt idx="882">
                  <c:v>3.6749999999999998</c:v>
                </c:pt>
                <c:pt idx="883">
                  <c:v>3.6791670000000001</c:v>
                </c:pt>
                <c:pt idx="884">
                  <c:v>3.6833330000000002</c:v>
                </c:pt>
                <c:pt idx="885">
                  <c:v>3.6875</c:v>
                </c:pt>
                <c:pt idx="886">
                  <c:v>3.6916669999999998</c:v>
                </c:pt>
                <c:pt idx="887">
                  <c:v>3.6958329999999999</c:v>
                </c:pt>
                <c:pt idx="888">
                  <c:v>3.7</c:v>
                </c:pt>
                <c:pt idx="889">
                  <c:v>3.704167</c:v>
                </c:pt>
                <c:pt idx="890">
                  <c:v>3.7083330000000001</c:v>
                </c:pt>
                <c:pt idx="891">
                  <c:v>3.7124999999999999</c:v>
                </c:pt>
                <c:pt idx="892">
                  <c:v>3.7166670000000002</c:v>
                </c:pt>
                <c:pt idx="893">
                  <c:v>3.7208329999999998</c:v>
                </c:pt>
                <c:pt idx="894">
                  <c:v>3.7250000000000001</c:v>
                </c:pt>
                <c:pt idx="895">
                  <c:v>3.7291669999999999</c:v>
                </c:pt>
                <c:pt idx="896">
                  <c:v>3.733333</c:v>
                </c:pt>
                <c:pt idx="897">
                  <c:v>3.7374999999999998</c:v>
                </c:pt>
                <c:pt idx="898">
                  <c:v>3.7416670000000001</c:v>
                </c:pt>
                <c:pt idx="899">
                  <c:v>3.7458330000000002</c:v>
                </c:pt>
                <c:pt idx="900">
                  <c:v>3.75</c:v>
                </c:pt>
                <c:pt idx="901">
                  <c:v>3.7541669999999998</c:v>
                </c:pt>
                <c:pt idx="902">
                  <c:v>3.7583329999999999</c:v>
                </c:pt>
                <c:pt idx="903">
                  <c:v>3.7625000000000002</c:v>
                </c:pt>
                <c:pt idx="904">
                  <c:v>3.766667</c:v>
                </c:pt>
                <c:pt idx="905">
                  <c:v>3.7708330000000001</c:v>
                </c:pt>
                <c:pt idx="906">
                  <c:v>3.7749999999999999</c:v>
                </c:pt>
                <c:pt idx="907">
                  <c:v>3.7791670000000002</c:v>
                </c:pt>
                <c:pt idx="908">
                  <c:v>3.7833329999999998</c:v>
                </c:pt>
                <c:pt idx="909">
                  <c:v>3.7875000000000001</c:v>
                </c:pt>
                <c:pt idx="910">
                  <c:v>3.7916669999999999</c:v>
                </c:pt>
                <c:pt idx="911">
                  <c:v>3.795833</c:v>
                </c:pt>
                <c:pt idx="912">
                  <c:v>3.8</c:v>
                </c:pt>
                <c:pt idx="913">
                  <c:v>3.8041670000000001</c:v>
                </c:pt>
                <c:pt idx="914">
                  <c:v>3.8083330000000002</c:v>
                </c:pt>
                <c:pt idx="915">
                  <c:v>3.8125</c:v>
                </c:pt>
                <c:pt idx="916">
                  <c:v>3.8166669999999998</c:v>
                </c:pt>
                <c:pt idx="917">
                  <c:v>3.8208329999999999</c:v>
                </c:pt>
                <c:pt idx="918">
                  <c:v>3.8250000000000002</c:v>
                </c:pt>
                <c:pt idx="919">
                  <c:v>3.829167</c:v>
                </c:pt>
                <c:pt idx="920">
                  <c:v>3.8333330000000001</c:v>
                </c:pt>
                <c:pt idx="921">
                  <c:v>3.8374999999999999</c:v>
                </c:pt>
                <c:pt idx="922">
                  <c:v>3.8416670000000002</c:v>
                </c:pt>
                <c:pt idx="923">
                  <c:v>3.8458329999999998</c:v>
                </c:pt>
                <c:pt idx="924">
                  <c:v>3.85</c:v>
                </c:pt>
                <c:pt idx="925">
                  <c:v>3.8541669999999999</c:v>
                </c:pt>
                <c:pt idx="926">
                  <c:v>3.858333</c:v>
                </c:pt>
                <c:pt idx="927">
                  <c:v>3.8624999999999998</c:v>
                </c:pt>
                <c:pt idx="928">
                  <c:v>3.8666670000000001</c:v>
                </c:pt>
                <c:pt idx="929">
                  <c:v>3.8708330000000002</c:v>
                </c:pt>
                <c:pt idx="930">
                  <c:v>3.875</c:v>
                </c:pt>
                <c:pt idx="931">
                  <c:v>3.8791669999999998</c:v>
                </c:pt>
                <c:pt idx="932">
                  <c:v>3.8833329999999999</c:v>
                </c:pt>
                <c:pt idx="933">
                  <c:v>3.8875000000000002</c:v>
                </c:pt>
                <c:pt idx="934">
                  <c:v>3.891667</c:v>
                </c:pt>
                <c:pt idx="935">
                  <c:v>3.8958330000000001</c:v>
                </c:pt>
                <c:pt idx="936">
                  <c:v>3.9</c:v>
                </c:pt>
                <c:pt idx="937">
                  <c:v>3.9041670000000002</c:v>
                </c:pt>
                <c:pt idx="938">
                  <c:v>3.9083329999999998</c:v>
                </c:pt>
                <c:pt idx="939">
                  <c:v>3.9125000000000001</c:v>
                </c:pt>
                <c:pt idx="940">
                  <c:v>3.9166669999999999</c:v>
                </c:pt>
                <c:pt idx="941">
                  <c:v>3.920833</c:v>
                </c:pt>
                <c:pt idx="942">
                  <c:v>3.9249999999999998</c:v>
                </c:pt>
                <c:pt idx="943">
                  <c:v>3.9291670000000001</c:v>
                </c:pt>
                <c:pt idx="944">
                  <c:v>3.9333330000000002</c:v>
                </c:pt>
                <c:pt idx="945">
                  <c:v>3.9375</c:v>
                </c:pt>
                <c:pt idx="946">
                  <c:v>3.9416669999999998</c:v>
                </c:pt>
                <c:pt idx="947">
                  <c:v>3.9458329999999999</c:v>
                </c:pt>
                <c:pt idx="948">
                  <c:v>3.95</c:v>
                </c:pt>
                <c:pt idx="949">
                  <c:v>3.954167</c:v>
                </c:pt>
                <c:pt idx="950">
                  <c:v>3.9583330000000001</c:v>
                </c:pt>
                <c:pt idx="951">
                  <c:v>3.9624999999999999</c:v>
                </c:pt>
                <c:pt idx="952">
                  <c:v>3.9666670000000002</c:v>
                </c:pt>
                <c:pt idx="953">
                  <c:v>3.9708329999999998</c:v>
                </c:pt>
                <c:pt idx="954">
                  <c:v>3.9750000000000001</c:v>
                </c:pt>
                <c:pt idx="955">
                  <c:v>3.9791669999999999</c:v>
                </c:pt>
                <c:pt idx="956">
                  <c:v>3.983333</c:v>
                </c:pt>
                <c:pt idx="957">
                  <c:v>3.9874999999999998</c:v>
                </c:pt>
                <c:pt idx="958">
                  <c:v>3.9916670000000001</c:v>
                </c:pt>
                <c:pt idx="959">
                  <c:v>3.9958330000000002</c:v>
                </c:pt>
                <c:pt idx="960">
                  <c:v>4</c:v>
                </c:pt>
                <c:pt idx="961">
                  <c:v>4.0041669999999998</c:v>
                </c:pt>
                <c:pt idx="962">
                  <c:v>4.0083330000000004</c:v>
                </c:pt>
                <c:pt idx="963">
                  <c:v>4.0125000000000002</c:v>
                </c:pt>
                <c:pt idx="964">
                  <c:v>4.016667</c:v>
                </c:pt>
                <c:pt idx="965">
                  <c:v>4.0208329999999997</c:v>
                </c:pt>
                <c:pt idx="966">
                  <c:v>4.0250000000000004</c:v>
                </c:pt>
                <c:pt idx="967">
                  <c:v>4.0291670000000002</c:v>
                </c:pt>
                <c:pt idx="968">
                  <c:v>4.0333329999999998</c:v>
                </c:pt>
                <c:pt idx="969">
                  <c:v>4.0374999999999996</c:v>
                </c:pt>
                <c:pt idx="970">
                  <c:v>4.0416670000000003</c:v>
                </c:pt>
                <c:pt idx="971">
                  <c:v>4.045833</c:v>
                </c:pt>
                <c:pt idx="972">
                  <c:v>4.05</c:v>
                </c:pt>
                <c:pt idx="973">
                  <c:v>4.0541669999999996</c:v>
                </c:pt>
                <c:pt idx="974">
                  <c:v>4.0583330000000002</c:v>
                </c:pt>
                <c:pt idx="975">
                  <c:v>4.0625</c:v>
                </c:pt>
                <c:pt idx="976">
                  <c:v>4.0666669999999998</c:v>
                </c:pt>
                <c:pt idx="977">
                  <c:v>4.0708330000000004</c:v>
                </c:pt>
                <c:pt idx="978">
                  <c:v>4.0750000000000002</c:v>
                </c:pt>
                <c:pt idx="979">
                  <c:v>4.079167</c:v>
                </c:pt>
                <c:pt idx="980">
                  <c:v>4.0833329999999997</c:v>
                </c:pt>
                <c:pt idx="981">
                  <c:v>4.0875000000000004</c:v>
                </c:pt>
                <c:pt idx="982">
                  <c:v>4.0916670000000002</c:v>
                </c:pt>
                <c:pt idx="983">
                  <c:v>4.0958329999999998</c:v>
                </c:pt>
                <c:pt idx="984">
                  <c:v>4.0999999999999996</c:v>
                </c:pt>
                <c:pt idx="985">
                  <c:v>4.1041670000000003</c:v>
                </c:pt>
                <c:pt idx="986">
                  <c:v>4.108333</c:v>
                </c:pt>
                <c:pt idx="987">
                  <c:v>4.1124999999999998</c:v>
                </c:pt>
                <c:pt idx="988">
                  <c:v>4.1166669999999996</c:v>
                </c:pt>
                <c:pt idx="989">
                  <c:v>4.1208330000000002</c:v>
                </c:pt>
                <c:pt idx="990">
                  <c:v>4.125</c:v>
                </c:pt>
                <c:pt idx="991">
                  <c:v>4.1291669999999998</c:v>
                </c:pt>
                <c:pt idx="992">
                  <c:v>4.1333330000000004</c:v>
                </c:pt>
                <c:pt idx="993">
                  <c:v>4.1375000000000002</c:v>
                </c:pt>
                <c:pt idx="994">
                  <c:v>4.141667</c:v>
                </c:pt>
                <c:pt idx="995">
                  <c:v>4.1458329999999997</c:v>
                </c:pt>
                <c:pt idx="996">
                  <c:v>4.1500000000000004</c:v>
                </c:pt>
                <c:pt idx="997">
                  <c:v>4.1541670000000002</c:v>
                </c:pt>
                <c:pt idx="998">
                  <c:v>4.1583329999999998</c:v>
                </c:pt>
                <c:pt idx="999">
                  <c:v>4.1624999999999996</c:v>
                </c:pt>
                <c:pt idx="1000">
                  <c:v>4.1666670000000003</c:v>
                </c:pt>
                <c:pt idx="1001">
                  <c:v>4.170833</c:v>
                </c:pt>
                <c:pt idx="1002">
                  <c:v>4.1749999999999998</c:v>
                </c:pt>
                <c:pt idx="1003">
                  <c:v>4.1791669999999996</c:v>
                </c:pt>
                <c:pt idx="1004">
                  <c:v>4.1833330000000002</c:v>
                </c:pt>
                <c:pt idx="1005">
                  <c:v>4.1875</c:v>
                </c:pt>
                <c:pt idx="1006">
                  <c:v>4.1916669999999998</c:v>
                </c:pt>
                <c:pt idx="1007">
                  <c:v>4.1958330000000004</c:v>
                </c:pt>
                <c:pt idx="1008">
                  <c:v>4.2</c:v>
                </c:pt>
                <c:pt idx="1009">
                  <c:v>4.204167</c:v>
                </c:pt>
              </c:numCache>
            </c:numRef>
          </c:xVal>
          <c:yVal>
            <c:numRef>
              <c:f>comparativa!$B$2:$B$1012</c:f>
              <c:numCache>
                <c:formatCode>0.000</c:formatCode>
                <c:ptCount val="1011"/>
                <c:pt idx="0">
                  <c:v>0.58343564075927812</c:v>
                </c:pt>
                <c:pt idx="1">
                  <c:v>0.46538861082255151</c:v>
                </c:pt>
                <c:pt idx="2">
                  <c:v>0.73099442818018678</c:v>
                </c:pt>
                <c:pt idx="3">
                  <c:v>0.96708848805364045</c:v>
                </c:pt>
                <c:pt idx="4">
                  <c:v>1.0556237605061851</c:v>
                </c:pt>
                <c:pt idx="5">
                  <c:v>1.0556237605061851</c:v>
                </c:pt>
                <c:pt idx="6">
                  <c:v>1.0556237605061851</c:v>
                </c:pt>
                <c:pt idx="7">
                  <c:v>0.70148267069600523</c:v>
                </c:pt>
                <c:pt idx="8">
                  <c:v>0</c:v>
                </c:pt>
                <c:pt idx="9">
                  <c:v>0</c:v>
                </c:pt>
                <c:pt idx="10">
                  <c:v>2.2712248559826093E-2</c:v>
                </c:pt>
                <c:pt idx="11">
                  <c:v>0.28831806591746134</c:v>
                </c:pt>
                <c:pt idx="12">
                  <c:v>2.2712248559826093E-2</c:v>
                </c:pt>
                <c:pt idx="13">
                  <c:v>0.40636509585418801</c:v>
                </c:pt>
                <c:pt idx="14">
                  <c:v>8.1735763528189634E-2</c:v>
                </c:pt>
                <c:pt idx="15">
                  <c:v>0.40636509585418801</c:v>
                </c:pt>
                <c:pt idx="16">
                  <c:v>0.37685333837000645</c:v>
                </c:pt>
                <c:pt idx="17">
                  <c:v>0.40636509585418801</c:v>
                </c:pt>
                <c:pt idx="18">
                  <c:v>0.37685333837000645</c:v>
                </c:pt>
                <c:pt idx="19">
                  <c:v>0.28831806591746134</c:v>
                </c:pt>
                <c:pt idx="20">
                  <c:v>0.19978279346491626</c:v>
                </c:pt>
                <c:pt idx="21">
                  <c:v>2.2712248559826093E-2</c:v>
                </c:pt>
                <c:pt idx="22">
                  <c:v>0.14075927849655273</c:v>
                </c:pt>
                <c:pt idx="23">
                  <c:v>2.2712248559826093E-2</c:v>
                </c:pt>
                <c:pt idx="24">
                  <c:v>0.14075927849655273</c:v>
                </c:pt>
                <c:pt idx="25">
                  <c:v>0.17027103598073473</c:v>
                </c:pt>
                <c:pt idx="26">
                  <c:v>8.1735763528189634E-2</c:v>
                </c:pt>
                <c:pt idx="27">
                  <c:v>0.37685333837000645</c:v>
                </c:pt>
                <c:pt idx="28">
                  <c:v>0.40636509585418801</c:v>
                </c:pt>
                <c:pt idx="29">
                  <c:v>0.40636509585418801</c:v>
                </c:pt>
                <c:pt idx="30">
                  <c:v>0.37685333837000645</c:v>
                </c:pt>
                <c:pt idx="31">
                  <c:v>0.43587685333837001</c:v>
                </c:pt>
                <c:pt idx="32">
                  <c:v>0.28831806591746134</c:v>
                </c:pt>
                <c:pt idx="33">
                  <c:v>0.22929455094909781</c:v>
                </c:pt>
                <c:pt idx="34">
                  <c:v>8.1735763528189634E-2</c:v>
                </c:pt>
                <c:pt idx="35">
                  <c:v>8.1735763528189634E-2</c:v>
                </c:pt>
                <c:pt idx="36">
                  <c:v>2.2712248559826093E-2</c:v>
                </c:pt>
                <c:pt idx="37">
                  <c:v>8.1735763528189634E-2</c:v>
                </c:pt>
                <c:pt idx="38">
                  <c:v>0.11124752101237118</c:v>
                </c:pt>
                <c:pt idx="39">
                  <c:v>0.17027103598073473</c:v>
                </c:pt>
                <c:pt idx="40">
                  <c:v>0.3473415808858249</c:v>
                </c:pt>
                <c:pt idx="41">
                  <c:v>0.37685333837000645</c:v>
                </c:pt>
                <c:pt idx="42">
                  <c:v>0.43587685333837001</c:v>
                </c:pt>
                <c:pt idx="43">
                  <c:v>0.43587685333837001</c:v>
                </c:pt>
                <c:pt idx="44">
                  <c:v>0.40636509585418801</c:v>
                </c:pt>
                <c:pt idx="45">
                  <c:v>0.40636509585418801</c:v>
                </c:pt>
                <c:pt idx="46">
                  <c:v>0.3178298234016429</c:v>
                </c:pt>
                <c:pt idx="47">
                  <c:v>0.17027103598073473</c:v>
                </c:pt>
                <c:pt idx="48">
                  <c:v>8.1735763528189634E-2</c:v>
                </c:pt>
                <c:pt idx="49">
                  <c:v>0.14075927849655273</c:v>
                </c:pt>
                <c:pt idx="50">
                  <c:v>5.2224006044007634E-2</c:v>
                </c:pt>
                <c:pt idx="51">
                  <c:v>0.14075927849655273</c:v>
                </c:pt>
                <c:pt idx="52">
                  <c:v>0.11124752101237118</c:v>
                </c:pt>
                <c:pt idx="53">
                  <c:v>0.28831806591746134</c:v>
                </c:pt>
                <c:pt idx="54">
                  <c:v>0.43587685333837001</c:v>
                </c:pt>
                <c:pt idx="55">
                  <c:v>0.3473415808858249</c:v>
                </c:pt>
                <c:pt idx="56">
                  <c:v>0.37685333837000645</c:v>
                </c:pt>
                <c:pt idx="57">
                  <c:v>0.40636509585418801</c:v>
                </c:pt>
                <c:pt idx="58">
                  <c:v>0.3473415808858249</c:v>
                </c:pt>
                <c:pt idx="59">
                  <c:v>0.3473415808858249</c:v>
                </c:pt>
                <c:pt idx="60">
                  <c:v>0.28831806591746134</c:v>
                </c:pt>
                <c:pt idx="61">
                  <c:v>0.28831806591746134</c:v>
                </c:pt>
                <c:pt idx="62">
                  <c:v>0.19978279346491626</c:v>
                </c:pt>
                <c:pt idx="63">
                  <c:v>0.17027103598073473</c:v>
                </c:pt>
                <c:pt idx="64">
                  <c:v>0.14075927849655273</c:v>
                </c:pt>
                <c:pt idx="65">
                  <c:v>0.19978279346491626</c:v>
                </c:pt>
                <c:pt idx="66">
                  <c:v>0.37685333837000645</c:v>
                </c:pt>
                <c:pt idx="67">
                  <c:v>0.40636509585418801</c:v>
                </c:pt>
                <c:pt idx="68">
                  <c:v>0.40636509585418801</c:v>
                </c:pt>
                <c:pt idx="69">
                  <c:v>0.58343564075927812</c:v>
                </c:pt>
                <c:pt idx="70">
                  <c:v>1.1441590329587308</c:v>
                </c:pt>
                <c:pt idx="71">
                  <c:v>2.1180470299367271</c:v>
                </c:pt>
                <c:pt idx="72">
                  <c:v>10.381339125507601</c:v>
                </c:pt>
                <c:pt idx="73">
                  <c:v>42.017943148550387</c:v>
                </c:pt>
                <c:pt idx="74">
                  <c:v>36.912409103786949</c:v>
                </c:pt>
                <c:pt idx="75">
                  <c:v>8.3745396165832471</c:v>
                </c:pt>
                <c:pt idx="76">
                  <c:v>0.11124752101237118</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50.458305789026355</c:v>
                </c:pt>
                <c:pt idx="105">
                  <c:v>13.981773538577771</c:v>
                </c:pt>
                <c:pt idx="106">
                  <c:v>0</c:v>
                </c:pt>
                <c:pt idx="107">
                  <c:v>0</c:v>
                </c:pt>
                <c:pt idx="108">
                  <c:v>0</c:v>
                </c:pt>
                <c:pt idx="109">
                  <c:v>0</c:v>
                </c:pt>
                <c:pt idx="110">
                  <c:v>17.936349041458119</c:v>
                </c:pt>
                <c:pt idx="111">
                  <c:v>0</c:v>
                </c:pt>
                <c:pt idx="112">
                  <c:v>4.5970346586079893</c:v>
                </c:pt>
                <c:pt idx="113">
                  <c:v>1.7639059401265467</c:v>
                </c:pt>
                <c:pt idx="114">
                  <c:v>0</c:v>
                </c:pt>
                <c:pt idx="115">
                  <c:v>0</c:v>
                </c:pt>
                <c:pt idx="116">
                  <c:v>0.87855321560109501</c:v>
                </c:pt>
                <c:pt idx="117">
                  <c:v>0</c:v>
                </c:pt>
                <c:pt idx="118">
                  <c:v>0.49490036830673306</c:v>
                </c:pt>
                <c:pt idx="119">
                  <c:v>0.58343564075927812</c:v>
                </c:pt>
                <c:pt idx="120">
                  <c:v>0</c:v>
                </c:pt>
                <c:pt idx="121">
                  <c:v>0</c:v>
                </c:pt>
                <c:pt idx="122">
                  <c:v>2.2712248559826093E-2</c:v>
                </c:pt>
                <c:pt idx="123">
                  <c:v>0</c:v>
                </c:pt>
                <c:pt idx="124">
                  <c:v>0</c:v>
                </c:pt>
                <c:pt idx="125">
                  <c:v>2.2712248559826093E-2</c:v>
                </c:pt>
                <c:pt idx="126">
                  <c:v>8.1735763528189634E-2</c:v>
                </c:pt>
                <c:pt idx="127">
                  <c:v>0</c:v>
                </c:pt>
                <c:pt idx="128">
                  <c:v>0</c:v>
                </c:pt>
                <c:pt idx="129">
                  <c:v>0.28831806591746134</c:v>
                </c:pt>
                <c:pt idx="130">
                  <c:v>8.1735763528189634E-2</c:v>
                </c:pt>
                <c:pt idx="131">
                  <c:v>0.37685333837000645</c:v>
                </c:pt>
                <c:pt idx="132">
                  <c:v>0.46538861082255151</c:v>
                </c:pt>
                <c:pt idx="133">
                  <c:v>0.70148267069600523</c:v>
                </c:pt>
                <c:pt idx="134">
                  <c:v>1.4392766078005479</c:v>
                </c:pt>
                <c:pt idx="135">
                  <c:v>2.7673056945887238</c:v>
                </c:pt>
                <c:pt idx="136">
                  <c:v>8.1089337992256123</c:v>
                </c:pt>
                <c:pt idx="137">
                  <c:v>15.929549532533761</c:v>
                </c:pt>
                <c:pt idx="138">
                  <c:v>21.09410709226556</c:v>
                </c:pt>
                <c:pt idx="139">
                  <c:v>14.660543960713948</c:v>
                </c:pt>
                <c:pt idx="140">
                  <c:v>11.296203607517237</c:v>
                </c:pt>
                <c:pt idx="141">
                  <c:v>10.558409670412694</c:v>
                </c:pt>
                <c:pt idx="142">
                  <c:v>12.476673906884502</c:v>
                </c:pt>
                <c:pt idx="143">
                  <c:v>9.0828217962036071</c:v>
                </c:pt>
                <c:pt idx="144">
                  <c:v>10.705968457833603</c:v>
                </c:pt>
                <c:pt idx="145">
                  <c:v>8.6991689489092465</c:v>
                </c:pt>
                <c:pt idx="146">
                  <c:v>8.5516101614883375</c:v>
                </c:pt>
                <c:pt idx="147">
                  <c:v>7.8728397393521581</c:v>
                </c:pt>
                <c:pt idx="148">
                  <c:v>8.2860043441307027</c:v>
                </c:pt>
                <c:pt idx="149">
                  <c:v>8.7877042213617891</c:v>
                </c:pt>
                <c:pt idx="150">
                  <c:v>8.6106336764567022</c:v>
                </c:pt>
                <c:pt idx="151">
                  <c:v>7.3711398621210691</c:v>
                </c:pt>
                <c:pt idx="152">
                  <c:v>7.7547927094154323</c:v>
                </c:pt>
                <c:pt idx="153">
                  <c:v>8.3745396165832471</c:v>
                </c:pt>
                <c:pt idx="154">
                  <c:v>0.3178298234016429</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1.1146472754745491</c:v>
                </c:pt>
                <c:pt idx="176">
                  <c:v>88.321890641231462</c:v>
                </c:pt>
                <c:pt idx="177">
                  <c:v>24.074794598167912</c:v>
                </c:pt>
                <c:pt idx="178">
                  <c:v>6.8989517423741624</c:v>
                </c:pt>
                <c:pt idx="179">
                  <c:v>0</c:v>
                </c:pt>
                <c:pt idx="180">
                  <c:v>6.9579752573425262</c:v>
                </c:pt>
                <c:pt idx="181">
                  <c:v>20.120219095287563</c:v>
                </c:pt>
                <c:pt idx="182">
                  <c:v>13.332514873925771</c:v>
                </c:pt>
                <c:pt idx="183">
                  <c:v>5.1577580508074412</c:v>
                </c:pt>
                <c:pt idx="184">
                  <c:v>15.103220322976675</c:v>
                </c:pt>
                <c:pt idx="185">
                  <c:v>15.988573047502127</c:v>
                </c:pt>
                <c:pt idx="186">
                  <c:v>8.8172159788459723</c:v>
                </c:pt>
                <c:pt idx="187">
                  <c:v>16.608319954669941</c:v>
                </c:pt>
                <c:pt idx="188">
                  <c:v>13.804702993672679</c:v>
                </c:pt>
                <c:pt idx="189">
                  <c:v>13.598120691283405</c:v>
                </c:pt>
                <c:pt idx="190">
                  <c:v>15.132732080460856</c:v>
                </c:pt>
                <c:pt idx="191">
                  <c:v>14.306402870903767</c:v>
                </c:pt>
                <c:pt idx="192">
                  <c:v>15.663943715176126</c:v>
                </c:pt>
                <c:pt idx="193">
                  <c:v>16.431249409764849</c:v>
                </c:pt>
                <c:pt idx="194">
                  <c:v>17.729766739068843</c:v>
                </c:pt>
                <c:pt idx="195">
                  <c:v>18.083907828879028</c:v>
                </c:pt>
                <c:pt idx="196">
                  <c:v>18.17244310133157</c:v>
                </c:pt>
                <c:pt idx="197">
                  <c:v>18.821701765983569</c:v>
                </c:pt>
                <c:pt idx="198">
                  <c:v>19.087307583341204</c:v>
                </c:pt>
                <c:pt idx="199">
                  <c:v>18.467560676173388</c:v>
                </c:pt>
                <c:pt idx="200">
                  <c:v>19.470960430635564</c:v>
                </c:pt>
                <c:pt idx="201">
                  <c:v>19.972660307866654</c:v>
                </c:pt>
                <c:pt idx="202">
                  <c:v>19.736566247993199</c:v>
                </c:pt>
                <c:pt idx="203">
                  <c:v>20.887524789876288</c:v>
                </c:pt>
                <c:pt idx="204">
                  <c:v>21.330201152139011</c:v>
                </c:pt>
                <c:pt idx="205">
                  <c:v>21.09410709226556</c:v>
                </c:pt>
                <c:pt idx="206">
                  <c:v>21.418736424591561</c:v>
                </c:pt>
                <c:pt idx="207">
                  <c:v>21.831901029370105</c:v>
                </c:pt>
                <c:pt idx="208">
                  <c:v>22.186042119180282</c:v>
                </c:pt>
                <c:pt idx="209">
                  <c:v>22.451647936537917</c:v>
                </c:pt>
                <c:pt idx="210">
                  <c:v>23.189441873642458</c:v>
                </c:pt>
                <c:pt idx="211">
                  <c:v>23.573094720936819</c:v>
                </c:pt>
                <c:pt idx="212">
                  <c:v>24.074794598167912</c:v>
                </c:pt>
                <c:pt idx="213">
                  <c:v>24.310888658041364</c:v>
                </c:pt>
                <c:pt idx="214">
                  <c:v>24.36991217300973</c:v>
                </c:pt>
                <c:pt idx="215">
                  <c:v>24.606006232883182</c:v>
                </c:pt>
                <c:pt idx="216">
                  <c:v>24.724053262819908</c:v>
                </c:pt>
                <c:pt idx="217">
                  <c:v>24.901123807725</c:v>
                </c:pt>
                <c:pt idx="218">
                  <c:v>25.048682595145905</c:v>
                </c:pt>
                <c:pt idx="219">
                  <c:v>25.166729625082635</c:v>
                </c:pt>
                <c:pt idx="220">
                  <c:v>25.756964774766267</c:v>
                </c:pt>
                <c:pt idx="221">
                  <c:v>25.668429502313725</c:v>
                </c:pt>
                <c:pt idx="222">
                  <c:v>26.347199924449903</c:v>
                </c:pt>
                <c:pt idx="223">
                  <c:v>26.140617622060628</c:v>
                </c:pt>
                <c:pt idx="224">
                  <c:v>26.553782226839171</c:v>
                </c:pt>
                <c:pt idx="225">
                  <c:v>26.81938804419681</c:v>
                </c:pt>
                <c:pt idx="226">
                  <c:v>27.586693738785531</c:v>
                </c:pt>
                <c:pt idx="227">
                  <c:v>28.20644064595335</c:v>
                </c:pt>
                <c:pt idx="228">
                  <c:v>28.413022948342618</c:v>
                </c:pt>
                <c:pt idx="229">
                  <c:v>28.501558220795168</c:v>
                </c:pt>
                <c:pt idx="230">
                  <c:v>28.619605250731894</c:v>
                </c:pt>
                <c:pt idx="231">
                  <c:v>28.914722825573708</c:v>
                </c:pt>
                <c:pt idx="232">
                  <c:v>29.327887430352252</c:v>
                </c:pt>
                <c:pt idx="233">
                  <c:v>29.327887430352252</c:v>
                </c:pt>
                <c:pt idx="234">
                  <c:v>29.859099065067525</c:v>
                </c:pt>
                <c:pt idx="235">
                  <c:v>29.475446217773158</c:v>
                </c:pt>
                <c:pt idx="236">
                  <c:v>29.741052035130796</c:v>
                </c:pt>
                <c:pt idx="237">
                  <c:v>29.829587307583342</c:v>
                </c:pt>
                <c:pt idx="238">
                  <c:v>30.272263669846065</c:v>
                </c:pt>
                <c:pt idx="239">
                  <c:v>31.334686939276605</c:v>
                </c:pt>
                <c:pt idx="240">
                  <c:v>32.603692511096426</c:v>
                </c:pt>
                <c:pt idx="241">
                  <c:v>33.902209840400424</c:v>
                </c:pt>
                <c:pt idx="242">
                  <c:v>34.817074322410051</c:v>
                </c:pt>
                <c:pt idx="243">
                  <c:v>35.466332987062053</c:v>
                </c:pt>
                <c:pt idx="244">
                  <c:v>35.495844744546233</c:v>
                </c:pt>
                <c:pt idx="245">
                  <c:v>35.731938804419691</c:v>
                </c:pt>
                <c:pt idx="246">
                  <c:v>35.82047407687223</c:v>
                </c:pt>
                <c:pt idx="247">
                  <c:v>35.938521106808956</c:v>
                </c:pt>
                <c:pt idx="248">
                  <c:v>35.554868259514592</c:v>
                </c:pt>
                <c:pt idx="249">
                  <c:v>36.145103409198228</c:v>
                </c:pt>
                <c:pt idx="250">
                  <c:v>35.879497591840597</c:v>
                </c:pt>
                <c:pt idx="251">
                  <c:v>35.997544621777323</c:v>
                </c:pt>
                <c:pt idx="252">
                  <c:v>35.84998583435641</c:v>
                </c:pt>
                <c:pt idx="253">
                  <c:v>35.997544621777323</c:v>
                </c:pt>
                <c:pt idx="254">
                  <c:v>36.410709226555866</c:v>
                </c:pt>
                <c:pt idx="255">
                  <c:v>36.882897346302769</c:v>
                </c:pt>
                <c:pt idx="256">
                  <c:v>37.679714798375677</c:v>
                </c:pt>
                <c:pt idx="257">
                  <c:v>38.004344130701675</c:v>
                </c:pt>
                <c:pt idx="258">
                  <c:v>38.004344130701675</c:v>
                </c:pt>
                <c:pt idx="259">
                  <c:v>38.004344130701675</c:v>
                </c:pt>
                <c:pt idx="260">
                  <c:v>38.033855888185855</c:v>
                </c:pt>
                <c:pt idx="261">
                  <c:v>38.033855888185855</c:v>
                </c:pt>
                <c:pt idx="262">
                  <c:v>38.004344130701675</c:v>
                </c:pt>
                <c:pt idx="263">
                  <c:v>37.620691283407318</c:v>
                </c:pt>
                <c:pt idx="264">
                  <c:v>37.945320615733309</c:v>
                </c:pt>
                <c:pt idx="265">
                  <c:v>37.679714798375677</c:v>
                </c:pt>
                <c:pt idx="266">
                  <c:v>38.004344130701675</c:v>
                </c:pt>
                <c:pt idx="267">
                  <c:v>37.709226555859857</c:v>
                </c:pt>
                <c:pt idx="268">
                  <c:v>37.915808858249136</c:v>
                </c:pt>
                <c:pt idx="269">
                  <c:v>38.328973463027673</c:v>
                </c:pt>
                <c:pt idx="270">
                  <c:v>38.712626310322044</c:v>
                </c:pt>
                <c:pt idx="271">
                  <c:v>39.332373217489852</c:v>
                </c:pt>
                <c:pt idx="272">
                  <c:v>39.391396732458219</c:v>
                </c:pt>
                <c:pt idx="273">
                  <c:v>39.420908489942398</c:v>
                </c:pt>
                <c:pt idx="274">
                  <c:v>39.479932004910765</c:v>
                </c:pt>
                <c:pt idx="275">
                  <c:v>39.65700254981585</c:v>
                </c:pt>
                <c:pt idx="276">
                  <c:v>39.716026064784216</c:v>
                </c:pt>
                <c:pt idx="277">
                  <c:v>39.62749079233167</c:v>
                </c:pt>
                <c:pt idx="278">
                  <c:v>39.509443762394945</c:v>
                </c:pt>
                <c:pt idx="279">
                  <c:v>39.509443762394945</c:v>
                </c:pt>
                <c:pt idx="280">
                  <c:v>39.863584852205122</c:v>
                </c:pt>
                <c:pt idx="281">
                  <c:v>39.420908489942398</c:v>
                </c:pt>
                <c:pt idx="282">
                  <c:v>39.509443762394945</c:v>
                </c:pt>
                <c:pt idx="283">
                  <c:v>39.981631882141855</c:v>
                </c:pt>
                <c:pt idx="284">
                  <c:v>40.247237699499486</c:v>
                </c:pt>
                <c:pt idx="285">
                  <c:v>40.542355274341304</c:v>
                </c:pt>
                <c:pt idx="286">
                  <c:v>41.16210218150912</c:v>
                </c:pt>
                <c:pt idx="287">
                  <c:v>41.13259042402494</c:v>
                </c:pt>
                <c:pt idx="288">
                  <c:v>41.604778543771843</c:v>
                </c:pt>
                <c:pt idx="289">
                  <c:v>41.13259042402494</c:v>
                </c:pt>
                <c:pt idx="290">
                  <c:v>41.339172726414212</c:v>
                </c:pt>
                <c:pt idx="291">
                  <c:v>41.427707998866751</c:v>
                </c:pt>
                <c:pt idx="292">
                  <c:v>40.985031636604027</c:v>
                </c:pt>
                <c:pt idx="293">
                  <c:v>40.926008121635661</c:v>
                </c:pt>
                <c:pt idx="294">
                  <c:v>40.955519879119848</c:v>
                </c:pt>
                <c:pt idx="295">
                  <c:v>40.985031636604027</c:v>
                </c:pt>
                <c:pt idx="296">
                  <c:v>41.427707998866751</c:v>
                </c:pt>
                <c:pt idx="297">
                  <c:v>41.545755028803484</c:v>
                </c:pt>
                <c:pt idx="298">
                  <c:v>42.047454906034567</c:v>
                </c:pt>
                <c:pt idx="299">
                  <c:v>42.401595995844751</c:v>
                </c:pt>
                <c:pt idx="300">
                  <c:v>42.726225328170756</c:v>
                </c:pt>
                <c:pt idx="301">
                  <c:v>42.578666540749843</c:v>
                </c:pt>
                <c:pt idx="302">
                  <c:v>42.873784115591654</c:v>
                </c:pt>
                <c:pt idx="303">
                  <c:v>42.932807630560021</c:v>
                </c:pt>
                <c:pt idx="304">
                  <c:v>43.286948720370198</c:v>
                </c:pt>
                <c:pt idx="305">
                  <c:v>43.109878175465113</c:v>
                </c:pt>
                <c:pt idx="306">
                  <c:v>42.873784115591654</c:v>
                </c:pt>
                <c:pt idx="307">
                  <c:v>43.080366417980926</c:v>
                </c:pt>
                <c:pt idx="308">
                  <c:v>42.962319388044207</c:v>
                </c:pt>
                <c:pt idx="309">
                  <c:v>43.168901690433472</c:v>
                </c:pt>
                <c:pt idx="310">
                  <c:v>43.316460477854378</c:v>
                </c:pt>
                <c:pt idx="311">
                  <c:v>43.375483992822744</c:v>
                </c:pt>
                <c:pt idx="312">
                  <c:v>43.818160355085467</c:v>
                </c:pt>
                <c:pt idx="313">
                  <c:v>44.231324959864018</c:v>
                </c:pt>
                <c:pt idx="314">
                  <c:v>44.644489564642555</c:v>
                </c:pt>
                <c:pt idx="315">
                  <c:v>44.46741901973747</c:v>
                </c:pt>
                <c:pt idx="316">
                  <c:v>44.96911889696856</c:v>
                </c:pt>
                <c:pt idx="317">
                  <c:v>44.851071867031834</c:v>
                </c:pt>
                <c:pt idx="318">
                  <c:v>44.851071867031834</c:v>
                </c:pt>
                <c:pt idx="319">
                  <c:v>45.057654169421106</c:v>
                </c:pt>
                <c:pt idx="320">
                  <c:v>45.205212956842011</c:v>
                </c:pt>
                <c:pt idx="321">
                  <c:v>45.087165926905286</c:v>
                </c:pt>
                <c:pt idx="322">
                  <c:v>44.880583624516007</c:v>
                </c:pt>
                <c:pt idx="323">
                  <c:v>45.323259986778737</c:v>
                </c:pt>
                <c:pt idx="324">
                  <c:v>45.028142411936919</c:v>
                </c:pt>
                <c:pt idx="325">
                  <c:v>45.264236471810378</c:v>
                </c:pt>
                <c:pt idx="326">
                  <c:v>45.736424591557281</c:v>
                </c:pt>
                <c:pt idx="327">
                  <c:v>45.529842289168009</c:v>
                </c:pt>
                <c:pt idx="328">
                  <c:v>45.94300689394656</c:v>
                </c:pt>
                <c:pt idx="329">
                  <c:v>46.356171498725097</c:v>
                </c:pt>
                <c:pt idx="330">
                  <c:v>46.474218528661829</c:v>
                </c:pt>
                <c:pt idx="331">
                  <c:v>47.005430163377099</c:v>
                </c:pt>
                <c:pt idx="332">
                  <c:v>46.710312588535281</c:v>
                </c:pt>
                <c:pt idx="333">
                  <c:v>46.739824346019461</c:v>
                </c:pt>
                <c:pt idx="334">
                  <c:v>46.710312588535281</c:v>
                </c:pt>
                <c:pt idx="335">
                  <c:v>46.592265558598548</c:v>
                </c:pt>
                <c:pt idx="336">
                  <c:v>46.503730286146002</c:v>
                </c:pt>
                <c:pt idx="337">
                  <c:v>46.562753801114368</c:v>
                </c:pt>
                <c:pt idx="338">
                  <c:v>46.975918405892919</c:v>
                </c:pt>
                <c:pt idx="339">
                  <c:v>47.064453678345458</c:v>
                </c:pt>
                <c:pt idx="340">
                  <c:v>47.212012465766371</c:v>
                </c:pt>
                <c:pt idx="341">
                  <c:v>47.566153555576548</c:v>
                </c:pt>
                <c:pt idx="342">
                  <c:v>47.625177070544908</c:v>
                </c:pt>
                <c:pt idx="343">
                  <c:v>47.713712342997461</c:v>
                </c:pt>
                <c:pt idx="344">
                  <c:v>47.890782887902546</c:v>
                </c:pt>
                <c:pt idx="345">
                  <c:v>47.890782887902546</c:v>
                </c:pt>
                <c:pt idx="346">
                  <c:v>48.24492397771273</c:v>
                </c:pt>
                <c:pt idx="347">
                  <c:v>48.451506280101995</c:v>
                </c:pt>
                <c:pt idx="348">
                  <c:v>48.30394749268109</c:v>
                </c:pt>
                <c:pt idx="349">
                  <c:v>48.156388705260177</c:v>
                </c:pt>
                <c:pt idx="350">
                  <c:v>48.30394749268109</c:v>
                </c:pt>
                <c:pt idx="351">
                  <c:v>48.156388705260177</c:v>
                </c:pt>
                <c:pt idx="352">
                  <c:v>48.421994522617815</c:v>
                </c:pt>
                <c:pt idx="353">
                  <c:v>48.510529795070362</c:v>
                </c:pt>
                <c:pt idx="354">
                  <c:v>48.628576825007087</c:v>
                </c:pt>
                <c:pt idx="355">
                  <c:v>49.130276702238184</c:v>
                </c:pt>
                <c:pt idx="356">
                  <c:v>49.395882519595816</c:v>
                </c:pt>
                <c:pt idx="357">
                  <c:v>49.691000094437626</c:v>
                </c:pt>
                <c:pt idx="358">
                  <c:v>49.868070639342719</c:v>
                </c:pt>
                <c:pt idx="359">
                  <c:v>50.133676456700357</c:v>
                </c:pt>
                <c:pt idx="360">
                  <c:v>50.192699971668723</c:v>
                </c:pt>
                <c:pt idx="361">
                  <c:v>50.163188214184537</c:v>
                </c:pt>
                <c:pt idx="362">
                  <c:v>50.133676456700357</c:v>
                </c:pt>
                <c:pt idx="363">
                  <c:v>50.163188214184537</c:v>
                </c:pt>
                <c:pt idx="364">
                  <c:v>50.163188214184537</c:v>
                </c:pt>
                <c:pt idx="365">
                  <c:v>50.251723486637083</c:v>
                </c:pt>
                <c:pt idx="366">
                  <c:v>50.281235244121262</c:v>
                </c:pt>
                <c:pt idx="367">
                  <c:v>50.900982151289078</c:v>
                </c:pt>
                <c:pt idx="368">
                  <c:v>51.402682028520168</c:v>
                </c:pt>
                <c:pt idx="369">
                  <c:v>51.432193786004348</c:v>
                </c:pt>
                <c:pt idx="370">
                  <c:v>51.727311360846166</c:v>
                </c:pt>
                <c:pt idx="371">
                  <c:v>51.992917178203804</c:v>
                </c:pt>
                <c:pt idx="372">
                  <c:v>52.05194069317217</c:v>
                </c:pt>
                <c:pt idx="373">
                  <c:v>52.05194069317217</c:v>
                </c:pt>
                <c:pt idx="374">
                  <c:v>52.140475965624709</c:v>
                </c:pt>
                <c:pt idx="375">
                  <c:v>52.05194069317217</c:v>
                </c:pt>
                <c:pt idx="376">
                  <c:v>52.08145245065635</c:v>
                </c:pt>
                <c:pt idx="377">
                  <c:v>52.140475965624709</c:v>
                </c:pt>
                <c:pt idx="378">
                  <c:v>52.966805175181797</c:v>
                </c:pt>
                <c:pt idx="379">
                  <c:v>52.907781660213431</c:v>
                </c:pt>
                <c:pt idx="380">
                  <c:v>53.202899235055249</c:v>
                </c:pt>
                <c:pt idx="381">
                  <c:v>53.409481537444528</c:v>
                </c:pt>
                <c:pt idx="382">
                  <c:v>53.675087354802166</c:v>
                </c:pt>
                <c:pt idx="383">
                  <c:v>54.412881291906707</c:v>
                </c:pt>
                <c:pt idx="384">
                  <c:v>54.737510624232705</c:v>
                </c:pt>
                <c:pt idx="385">
                  <c:v>55.032628199074516</c:v>
                </c:pt>
                <c:pt idx="386">
                  <c:v>55.44579280385306</c:v>
                </c:pt>
                <c:pt idx="387">
                  <c:v>55.593351591273965</c:v>
                </c:pt>
                <c:pt idx="388">
                  <c:v>55.711398621210698</c:v>
                </c:pt>
                <c:pt idx="389">
                  <c:v>55.711398621210698</c:v>
                </c:pt>
                <c:pt idx="390">
                  <c:v>55.563839833789785</c:v>
                </c:pt>
                <c:pt idx="391">
                  <c:v>55.94749268108415</c:v>
                </c:pt>
                <c:pt idx="392">
                  <c:v>56.154074983473421</c:v>
                </c:pt>
                <c:pt idx="393">
                  <c:v>56.183586740957601</c:v>
                </c:pt>
                <c:pt idx="394">
                  <c:v>56.331145528378514</c:v>
                </c:pt>
                <c:pt idx="395">
                  <c:v>56.301633770894334</c:v>
                </c:pt>
                <c:pt idx="396">
                  <c:v>56.478704315799419</c:v>
                </c:pt>
                <c:pt idx="397">
                  <c:v>56.773821890641237</c:v>
                </c:pt>
                <c:pt idx="398">
                  <c:v>56.449192558315239</c:v>
                </c:pt>
                <c:pt idx="399">
                  <c:v>56.714798375672871</c:v>
                </c:pt>
                <c:pt idx="400">
                  <c:v>56.655774860704511</c:v>
                </c:pt>
                <c:pt idx="401">
                  <c:v>57.186986495419781</c:v>
                </c:pt>
                <c:pt idx="402">
                  <c:v>57.42308055529324</c:v>
                </c:pt>
                <c:pt idx="403">
                  <c:v>57.482104070261599</c:v>
                </c:pt>
                <c:pt idx="404">
                  <c:v>57.895268675040143</c:v>
                </c:pt>
                <c:pt idx="405">
                  <c:v>58.042827462461048</c:v>
                </c:pt>
                <c:pt idx="406">
                  <c:v>58.24940976485032</c:v>
                </c:pt>
                <c:pt idx="407">
                  <c:v>58.810133157049776</c:v>
                </c:pt>
                <c:pt idx="408">
                  <c:v>58.928180186986502</c:v>
                </c:pt>
                <c:pt idx="409">
                  <c:v>58.810133157049776</c:v>
                </c:pt>
                <c:pt idx="410">
                  <c:v>58.839644914533956</c:v>
                </c:pt>
                <c:pt idx="411">
                  <c:v>58.839644914533956</c:v>
                </c:pt>
                <c:pt idx="412">
                  <c:v>59.105250731891594</c:v>
                </c:pt>
                <c:pt idx="413">
                  <c:v>59.400368306733412</c:v>
                </c:pt>
                <c:pt idx="414">
                  <c:v>59.341344791765046</c:v>
                </c:pt>
                <c:pt idx="415">
                  <c:v>59.134762489375774</c:v>
                </c:pt>
                <c:pt idx="416">
                  <c:v>59.459391821701772</c:v>
                </c:pt>
                <c:pt idx="417">
                  <c:v>59.665974124091044</c:v>
                </c:pt>
                <c:pt idx="418">
                  <c:v>60.462791576163951</c:v>
                </c:pt>
                <c:pt idx="419">
                  <c:v>60.934979695910855</c:v>
                </c:pt>
                <c:pt idx="420">
                  <c:v>60.462791576163951</c:v>
                </c:pt>
                <c:pt idx="421">
                  <c:v>60.580838606100677</c:v>
                </c:pt>
                <c:pt idx="422">
                  <c:v>60.669373878553223</c:v>
                </c:pt>
                <c:pt idx="423">
                  <c:v>60.639862121069037</c:v>
                </c:pt>
                <c:pt idx="424">
                  <c:v>60.521815091132318</c:v>
                </c:pt>
                <c:pt idx="425">
                  <c:v>60.315232788743046</c:v>
                </c:pt>
                <c:pt idx="426">
                  <c:v>60.994003210879221</c:v>
                </c:pt>
                <c:pt idx="427">
                  <c:v>61.141561998300133</c:v>
                </c:pt>
                <c:pt idx="428">
                  <c:v>61.348144300689405</c:v>
                </c:pt>
                <c:pt idx="429">
                  <c:v>61.466191330626124</c:v>
                </c:pt>
                <c:pt idx="430">
                  <c:v>61.731797147983762</c:v>
                </c:pt>
                <c:pt idx="431">
                  <c:v>61.908867692888855</c:v>
                </c:pt>
                <c:pt idx="432">
                  <c:v>62.05642648030976</c:v>
                </c:pt>
                <c:pt idx="433">
                  <c:v>61.997402965341394</c:v>
                </c:pt>
                <c:pt idx="434">
                  <c:v>62.52861460005667</c:v>
                </c:pt>
                <c:pt idx="435">
                  <c:v>62.676173387477576</c:v>
                </c:pt>
                <c:pt idx="436">
                  <c:v>62.144961752762306</c:v>
                </c:pt>
                <c:pt idx="437">
                  <c:v>62.676173387477576</c:v>
                </c:pt>
                <c:pt idx="438">
                  <c:v>62.617149872509216</c:v>
                </c:pt>
                <c:pt idx="439">
                  <c:v>62.794220417414301</c:v>
                </c:pt>
                <c:pt idx="440">
                  <c:v>63.00080271980358</c:v>
                </c:pt>
                <c:pt idx="441">
                  <c:v>63.089337992256119</c:v>
                </c:pt>
                <c:pt idx="442">
                  <c:v>63.059826234771933</c:v>
                </c:pt>
                <c:pt idx="443">
                  <c:v>63.472990839550484</c:v>
                </c:pt>
                <c:pt idx="444">
                  <c:v>63.738596656908115</c:v>
                </c:pt>
                <c:pt idx="445">
                  <c:v>64.033714231749926</c:v>
                </c:pt>
                <c:pt idx="446">
                  <c:v>64.240296534139205</c:v>
                </c:pt>
                <c:pt idx="447">
                  <c:v>64.712484653886108</c:v>
                </c:pt>
                <c:pt idx="448">
                  <c:v>64.417367079044297</c:v>
                </c:pt>
                <c:pt idx="449">
                  <c:v>64.771508168854481</c:v>
                </c:pt>
                <c:pt idx="450">
                  <c:v>65.125649258664652</c:v>
                </c:pt>
                <c:pt idx="451">
                  <c:v>65.155161016148838</c:v>
                </c:pt>
                <c:pt idx="452">
                  <c:v>65.509302105959023</c:v>
                </c:pt>
                <c:pt idx="453">
                  <c:v>65.509302105959023</c:v>
                </c:pt>
                <c:pt idx="454">
                  <c:v>65.273208046085571</c:v>
                </c:pt>
                <c:pt idx="455">
                  <c:v>65.745396165832474</c:v>
                </c:pt>
                <c:pt idx="456">
                  <c:v>65.745396165832474</c:v>
                </c:pt>
                <c:pt idx="457">
                  <c:v>65.83393143828502</c:v>
                </c:pt>
                <c:pt idx="458">
                  <c:v>65.922466710737552</c:v>
                </c:pt>
                <c:pt idx="459">
                  <c:v>65.83393143828502</c:v>
                </c:pt>
                <c:pt idx="460">
                  <c:v>65.568325620927382</c:v>
                </c:pt>
                <c:pt idx="461">
                  <c:v>65.686372650864101</c:v>
                </c:pt>
                <c:pt idx="462">
                  <c:v>65.568325620927382</c:v>
                </c:pt>
                <c:pt idx="463">
                  <c:v>65.745396165832474</c:v>
                </c:pt>
                <c:pt idx="464">
                  <c:v>65.745396165832474</c:v>
                </c:pt>
                <c:pt idx="465">
                  <c:v>65.981490225705912</c:v>
                </c:pt>
                <c:pt idx="466">
                  <c:v>66.247096043063564</c:v>
                </c:pt>
                <c:pt idx="467">
                  <c:v>66.070025498158472</c:v>
                </c:pt>
                <c:pt idx="468">
                  <c:v>66.483190102937002</c:v>
                </c:pt>
                <c:pt idx="469">
                  <c:v>66.8373311927472</c:v>
                </c:pt>
                <c:pt idx="470">
                  <c:v>66.807819435263013</c:v>
                </c:pt>
                <c:pt idx="471">
                  <c:v>67.132448767589011</c:v>
                </c:pt>
                <c:pt idx="472">
                  <c:v>67.457078099914995</c:v>
                </c:pt>
                <c:pt idx="473">
                  <c:v>67.457078099914995</c:v>
                </c:pt>
                <c:pt idx="474">
                  <c:v>67.161960525073184</c:v>
                </c:pt>
                <c:pt idx="475">
                  <c:v>67.280007555009917</c:v>
                </c:pt>
                <c:pt idx="476">
                  <c:v>67.604636887335914</c:v>
                </c:pt>
                <c:pt idx="477">
                  <c:v>67.634148644820101</c:v>
                </c:pt>
                <c:pt idx="478">
                  <c:v>68.106336764567004</c:v>
                </c:pt>
                <c:pt idx="479">
                  <c:v>67.427566342430836</c:v>
                </c:pt>
                <c:pt idx="480">
                  <c:v>67.899754462177739</c:v>
                </c:pt>
                <c:pt idx="481">
                  <c:v>67.781707432241006</c:v>
                </c:pt>
                <c:pt idx="482">
                  <c:v>67.988289734630271</c:v>
                </c:pt>
                <c:pt idx="483">
                  <c:v>68.312919066956283</c:v>
                </c:pt>
                <c:pt idx="484">
                  <c:v>68.312919066956283</c:v>
                </c:pt>
                <c:pt idx="485">
                  <c:v>68.489989611861375</c:v>
                </c:pt>
                <c:pt idx="486">
                  <c:v>68.69657191425064</c:v>
                </c:pt>
                <c:pt idx="487">
                  <c:v>68.460477854377189</c:v>
                </c:pt>
                <c:pt idx="488">
                  <c:v>68.637548399282267</c:v>
                </c:pt>
                <c:pt idx="489">
                  <c:v>68.283407309472096</c:v>
                </c:pt>
                <c:pt idx="490">
                  <c:v>68.844130701671546</c:v>
                </c:pt>
                <c:pt idx="491">
                  <c:v>68.578524884313907</c:v>
                </c:pt>
                <c:pt idx="492">
                  <c:v>68.991689489092465</c:v>
                </c:pt>
                <c:pt idx="493">
                  <c:v>69.552412881291914</c:v>
                </c:pt>
                <c:pt idx="494">
                  <c:v>69.080224761544997</c:v>
                </c:pt>
                <c:pt idx="495">
                  <c:v>68.991689489092465</c:v>
                </c:pt>
                <c:pt idx="496">
                  <c:v>69.286807063934276</c:v>
                </c:pt>
                <c:pt idx="497">
                  <c:v>69.404854093870995</c:v>
                </c:pt>
                <c:pt idx="498">
                  <c:v>69.080224761544997</c:v>
                </c:pt>
                <c:pt idx="499">
                  <c:v>68.991689489092465</c:v>
                </c:pt>
                <c:pt idx="500">
                  <c:v>69.080224761544997</c:v>
                </c:pt>
                <c:pt idx="501">
                  <c:v>69.05071300406081</c:v>
                </c:pt>
                <c:pt idx="502">
                  <c:v>69.877042213617912</c:v>
                </c:pt>
                <c:pt idx="503">
                  <c:v>69.522901123807728</c:v>
                </c:pt>
                <c:pt idx="504">
                  <c:v>70.408253848333175</c:v>
                </c:pt>
                <c:pt idx="505">
                  <c:v>70.850930210595905</c:v>
                </c:pt>
                <c:pt idx="506">
                  <c:v>70.408253848333175</c:v>
                </c:pt>
                <c:pt idx="507">
                  <c:v>70.290206818396442</c:v>
                </c:pt>
                <c:pt idx="508">
                  <c:v>70.585324393238267</c:v>
                </c:pt>
                <c:pt idx="509">
                  <c:v>70.791906695627532</c:v>
                </c:pt>
                <c:pt idx="510">
                  <c:v>70.260695060912269</c:v>
                </c:pt>
                <c:pt idx="511">
                  <c:v>70.349230333364815</c:v>
                </c:pt>
                <c:pt idx="512">
                  <c:v>70.585324393238267</c:v>
                </c:pt>
                <c:pt idx="513">
                  <c:v>71.057512512985184</c:v>
                </c:pt>
                <c:pt idx="514">
                  <c:v>71.323118330342808</c:v>
                </c:pt>
                <c:pt idx="515">
                  <c:v>71.264094815374435</c:v>
                </c:pt>
                <c:pt idx="516">
                  <c:v>71.352630087826995</c:v>
                </c:pt>
                <c:pt idx="517">
                  <c:v>70.968977240532624</c:v>
                </c:pt>
                <c:pt idx="518">
                  <c:v>71.14604778543773</c:v>
                </c:pt>
                <c:pt idx="519">
                  <c:v>70.998488998016811</c:v>
                </c:pt>
                <c:pt idx="520">
                  <c:v>70.083624516007191</c:v>
                </c:pt>
                <c:pt idx="521">
                  <c:v>70.909953725564264</c:v>
                </c:pt>
                <c:pt idx="522">
                  <c:v>70.349230333364815</c:v>
                </c:pt>
                <c:pt idx="523">
                  <c:v>70.437765605817361</c:v>
                </c:pt>
                <c:pt idx="524">
                  <c:v>70.083624516007191</c:v>
                </c:pt>
                <c:pt idx="525">
                  <c:v>70.555812635754094</c:v>
                </c:pt>
                <c:pt idx="526">
                  <c:v>70.939465483048451</c:v>
                </c:pt>
                <c:pt idx="527">
                  <c:v>71.441165360279541</c:v>
                </c:pt>
                <c:pt idx="528">
                  <c:v>71.765794692605525</c:v>
                </c:pt>
                <c:pt idx="529">
                  <c:v>72.297006327320801</c:v>
                </c:pt>
                <c:pt idx="530">
                  <c:v>72.739682689583532</c:v>
                </c:pt>
                <c:pt idx="531">
                  <c:v>72.621635659646813</c:v>
                </c:pt>
                <c:pt idx="532">
                  <c:v>72.651147417130986</c:v>
                </c:pt>
                <c:pt idx="533">
                  <c:v>73.211870809330449</c:v>
                </c:pt>
                <c:pt idx="534">
                  <c:v>73.241382566814622</c:v>
                </c:pt>
                <c:pt idx="535">
                  <c:v>73.241382566814622</c:v>
                </c:pt>
                <c:pt idx="536">
                  <c:v>73.270894324298808</c:v>
                </c:pt>
                <c:pt idx="537">
                  <c:v>73.35942959675134</c:v>
                </c:pt>
                <c:pt idx="538">
                  <c:v>73.477476626688073</c:v>
                </c:pt>
                <c:pt idx="539">
                  <c:v>73.743082444045712</c:v>
                </c:pt>
                <c:pt idx="540">
                  <c:v>74.126735291340069</c:v>
                </c:pt>
                <c:pt idx="541">
                  <c:v>74.569411653602799</c:v>
                </c:pt>
                <c:pt idx="542">
                  <c:v>74.746482198507891</c:v>
                </c:pt>
                <c:pt idx="543">
                  <c:v>74.953064500897156</c:v>
                </c:pt>
                <c:pt idx="544">
                  <c:v>74.805505713476251</c:v>
                </c:pt>
                <c:pt idx="545">
                  <c:v>74.835017470960437</c:v>
                </c:pt>
                <c:pt idx="546">
                  <c:v>74.687458683539518</c:v>
                </c:pt>
                <c:pt idx="547">
                  <c:v>74.510388138634426</c:v>
                </c:pt>
                <c:pt idx="548">
                  <c:v>74.362829351213534</c:v>
                </c:pt>
                <c:pt idx="549">
                  <c:v>74.510388138634426</c:v>
                </c:pt>
                <c:pt idx="550">
                  <c:v>74.894040985928797</c:v>
                </c:pt>
                <c:pt idx="551">
                  <c:v>74.421852866181879</c:v>
                </c:pt>
                <c:pt idx="552">
                  <c:v>74.687458683539518</c:v>
                </c:pt>
                <c:pt idx="553">
                  <c:v>74.569411653602799</c:v>
                </c:pt>
                <c:pt idx="554">
                  <c:v>74.657946926055345</c:v>
                </c:pt>
                <c:pt idx="555">
                  <c:v>75.543299650580792</c:v>
                </c:pt>
                <c:pt idx="556">
                  <c:v>75.661346680517511</c:v>
                </c:pt>
                <c:pt idx="557">
                  <c:v>76.044999527811882</c:v>
                </c:pt>
                <c:pt idx="558">
                  <c:v>76.36962886013788</c:v>
                </c:pt>
                <c:pt idx="559">
                  <c:v>76.133534800264428</c:v>
                </c:pt>
                <c:pt idx="560">
                  <c:v>76.605722920011331</c:v>
                </c:pt>
                <c:pt idx="561">
                  <c:v>76.044999527811882</c:v>
                </c:pt>
                <c:pt idx="562">
                  <c:v>75.425252620644073</c:v>
                </c:pt>
                <c:pt idx="563">
                  <c:v>75.159646803286435</c:v>
                </c:pt>
                <c:pt idx="564">
                  <c:v>75.277693833223154</c:v>
                </c:pt>
                <c:pt idx="565">
                  <c:v>75.100623288318062</c:v>
                </c:pt>
                <c:pt idx="566">
                  <c:v>74.982576258381329</c:v>
                </c:pt>
                <c:pt idx="567">
                  <c:v>75.425252620644073</c:v>
                </c:pt>
                <c:pt idx="568">
                  <c:v>75.838417225422617</c:v>
                </c:pt>
                <c:pt idx="569">
                  <c:v>76.546699405042958</c:v>
                </c:pt>
                <c:pt idx="570">
                  <c:v>76.340117102653707</c:v>
                </c:pt>
                <c:pt idx="571">
                  <c:v>76.31060534516952</c:v>
                </c:pt>
                <c:pt idx="572">
                  <c:v>76.222070072716974</c:v>
                </c:pt>
                <c:pt idx="573">
                  <c:v>76.192558315232787</c:v>
                </c:pt>
                <c:pt idx="574">
                  <c:v>75.985976012843508</c:v>
                </c:pt>
                <c:pt idx="575">
                  <c:v>75.307205590707341</c:v>
                </c:pt>
                <c:pt idx="576">
                  <c:v>75.189158560770608</c:v>
                </c:pt>
                <c:pt idx="577">
                  <c:v>74.953064500897156</c:v>
                </c:pt>
                <c:pt idx="578">
                  <c:v>75.041599773349702</c:v>
                </c:pt>
                <c:pt idx="579">
                  <c:v>74.953064500897156</c:v>
                </c:pt>
                <c:pt idx="580">
                  <c:v>74.923552743412969</c:v>
                </c:pt>
                <c:pt idx="581">
                  <c:v>75.307205590707341</c:v>
                </c:pt>
                <c:pt idx="582">
                  <c:v>75.159646803286435</c:v>
                </c:pt>
                <c:pt idx="583">
                  <c:v>75.012088015865515</c:v>
                </c:pt>
                <c:pt idx="584">
                  <c:v>74.923552743412969</c:v>
                </c:pt>
                <c:pt idx="585">
                  <c:v>75.159646803286435</c:v>
                </c:pt>
                <c:pt idx="586">
                  <c:v>74.775993955992078</c:v>
                </c:pt>
                <c:pt idx="587">
                  <c:v>75.159646803286435</c:v>
                </c:pt>
                <c:pt idx="588">
                  <c:v>74.982576258381329</c:v>
                </c:pt>
                <c:pt idx="589">
                  <c:v>74.215270563792615</c:v>
                </c:pt>
                <c:pt idx="590">
                  <c:v>74.362829351213534</c:v>
                </c:pt>
                <c:pt idx="591">
                  <c:v>73.949664746434976</c:v>
                </c:pt>
                <c:pt idx="592">
                  <c:v>74.303805836245161</c:v>
                </c:pt>
                <c:pt idx="593">
                  <c:v>74.835017470960437</c:v>
                </c:pt>
                <c:pt idx="594">
                  <c:v>74.628435168571158</c:v>
                </c:pt>
                <c:pt idx="595">
                  <c:v>74.835017470960437</c:v>
                </c:pt>
                <c:pt idx="596">
                  <c:v>74.510388138634426</c:v>
                </c:pt>
                <c:pt idx="597">
                  <c:v>73.86112947398243</c:v>
                </c:pt>
                <c:pt idx="598">
                  <c:v>73.684058929077352</c:v>
                </c:pt>
                <c:pt idx="599">
                  <c:v>73.50698838417226</c:v>
                </c:pt>
                <c:pt idx="600">
                  <c:v>73.300406081782995</c:v>
                </c:pt>
                <c:pt idx="601">
                  <c:v>72.85772971952025</c:v>
                </c:pt>
                <c:pt idx="602">
                  <c:v>72.85772971952025</c:v>
                </c:pt>
                <c:pt idx="603">
                  <c:v>72.267494569836614</c:v>
                </c:pt>
                <c:pt idx="604">
                  <c:v>72.385541599773347</c:v>
                </c:pt>
                <c:pt idx="605">
                  <c:v>72.06091226744735</c:v>
                </c:pt>
                <c:pt idx="606">
                  <c:v>71.677259420152993</c:v>
                </c:pt>
                <c:pt idx="607">
                  <c:v>71.854329965058071</c:v>
                </c:pt>
                <c:pt idx="608">
                  <c:v>71.913353480026444</c:v>
                </c:pt>
                <c:pt idx="609">
                  <c:v>71.677259420152993</c:v>
                </c:pt>
                <c:pt idx="610">
                  <c:v>71.55921239021626</c:v>
                </c:pt>
                <c:pt idx="611">
                  <c:v>71.14604778543773</c:v>
                </c:pt>
                <c:pt idx="612">
                  <c:v>71.14604778543773</c:v>
                </c:pt>
                <c:pt idx="613">
                  <c:v>71.352630087826995</c:v>
                </c:pt>
                <c:pt idx="614">
                  <c:v>70.850930210595905</c:v>
                </c:pt>
                <c:pt idx="615">
                  <c:v>70.968977240532624</c:v>
                </c:pt>
                <c:pt idx="616">
                  <c:v>70.732883180659172</c:v>
                </c:pt>
                <c:pt idx="617">
                  <c:v>70.526300878269907</c:v>
                </c:pt>
                <c:pt idx="618">
                  <c:v>70.319718575880628</c:v>
                </c:pt>
                <c:pt idx="619">
                  <c:v>70.349230333364815</c:v>
                </c:pt>
                <c:pt idx="620">
                  <c:v>70.408253848333175</c:v>
                </c:pt>
                <c:pt idx="621">
                  <c:v>70.496789120785721</c:v>
                </c:pt>
                <c:pt idx="622">
                  <c:v>70.703371423174985</c:v>
                </c:pt>
                <c:pt idx="623">
                  <c:v>70.850930210595905</c:v>
                </c:pt>
                <c:pt idx="624">
                  <c:v>70.614836150722454</c:v>
                </c:pt>
                <c:pt idx="625">
                  <c:v>70.526300878269907</c:v>
                </c:pt>
                <c:pt idx="626">
                  <c:v>70.408253848333175</c:v>
                </c:pt>
                <c:pt idx="627">
                  <c:v>70.054112758523004</c:v>
                </c:pt>
                <c:pt idx="628">
                  <c:v>69.936065728586271</c:v>
                </c:pt>
                <c:pt idx="629">
                  <c:v>69.581924638776087</c:v>
                </c:pt>
                <c:pt idx="630">
                  <c:v>69.788506941165366</c:v>
                </c:pt>
                <c:pt idx="631">
                  <c:v>69.670459911228633</c:v>
                </c:pt>
                <c:pt idx="632">
                  <c:v>69.847530456133725</c:v>
                </c:pt>
                <c:pt idx="633">
                  <c:v>69.758995183681179</c:v>
                </c:pt>
                <c:pt idx="634">
                  <c:v>69.758995183681179</c:v>
                </c:pt>
                <c:pt idx="635">
                  <c:v>69.10973651902917</c:v>
                </c:pt>
                <c:pt idx="636">
                  <c:v>68.844130701671546</c:v>
                </c:pt>
                <c:pt idx="637">
                  <c:v>68.755595429218999</c:v>
                </c:pt>
                <c:pt idx="638">
                  <c:v>68.489989611861375</c:v>
                </c:pt>
                <c:pt idx="639">
                  <c:v>68.637548399282267</c:v>
                </c:pt>
                <c:pt idx="640">
                  <c:v>67.781707432241006</c:v>
                </c:pt>
                <c:pt idx="641">
                  <c:v>67.604636887335914</c:v>
                </c:pt>
                <c:pt idx="642">
                  <c:v>67.457078099914995</c:v>
                </c:pt>
                <c:pt idx="643">
                  <c:v>67.043913495136465</c:v>
                </c:pt>
                <c:pt idx="644">
                  <c:v>66.8373311927472</c:v>
                </c:pt>
                <c:pt idx="645">
                  <c:v>66.778307677778827</c:v>
                </c:pt>
                <c:pt idx="646">
                  <c:v>66.217584285579377</c:v>
                </c:pt>
                <c:pt idx="647">
                  <c:v>66.099537255642645</c:v>
                </c:pt>
                <c:pt idx="648">
                  <c:v>65.627349135895741</c:v>
                </c:pt>
                <c:pt idx="649">
                  <c:v>65.243696288601384</c:v>
                </c:pt>
                <c:pt idx="650">
                  <c:v>64.830531683822841</c:v>
                </c:pt>
                <c:pt idx="651">
                  <c:v>64.092737746718299</c:v>
                </c:pt>
                <c:pt idx="652">
                  <c:v>63.738596656908115</c:v>
                </c:pt>
                <c:pt idx="653">
                  <c:v>63.709084899423942</c:v>
                </c:pt>
                <c:pt idx="654">
                  <c:v>63.177873264708666</c:v>
                </c:pt>
                <c:pt idx="655">
                  <c:v>62.912267447351034</c:v>
                </c:pt>
                <c:pt idx="656">
                  <c:v>62.823732174898488</c:v>
                </c:pt>
                <c:pt idx="657">
                  <c:v>62.646661629993403</c:v>
                </c:pt>
                <c:pt idx="658">
                  <c:v>62.351544055151585</c:v>
                </c:pt>
                <c:pt idx="659">
                  <c:v>62.05642648030976</c:v>
                </c:pt>
                <c:pt idx="660">
                  <c:v>61.820332420436308</c:v>
                </c:pt>
                <c:pt idx="661">
                  <c:v>61.584238360562857</c:v>
                </c:pt>
                <c:pt idx="662">
                  <c:v>61.613750118047037</c:v>
                </c:pt>
                <c:pt idx="663">
                  <c:v>61.141561998300133</c:v>
                </c:pt>
                <c:pt idx="664">
                  <c:v>60.669373878553223</c:v>
                </c:pt>
                <c:pt idx="665">
                  <c:v>60.344744546227226</c:v>
                </c:pt>
                <c:pt idx="666">
                  <c:v>59.902068183964495</c:v>
                </c:pt>
                <c:pt idx="667">
                  <c:v>59.370856549249226</c:v>
                </c:pt>
                <c:pt idx="668">
                  <c:v>59.341344791765046</c:v>
                </c:pt>
                <c:pt idx="669">
                  <c:v>59.105250731891594</c:v>
                </c:pt>
                <c:pt idx="670">
                  <c:v>58.662574369628871</c:v>
                </c:pt>
                <c:pt idx="671">
                  <c:v>58.574039097176318</c:v>
                </c:pt>
                <c:pt idx="672">
                  <c:v>58.072339219945235</c:v>
                </c:pt>
                <c:pt idx="673">
                  <c:v>57.836245160071783</c:v>
                </c:pt>
                <c:pt idx="674">
                  <c:v>57.629662857682511</c:v>
                </c:pt>
                <c:pt idx="675">
                  <c:v>56.950892435546329</c:v>
                </c:pt>
                <c:pt idx="676">
                  <c:v>56.596751345736152</c:v>
                </c:pt>
                <c:pt idx="677">
                  <c:v>56.390169043346873</c:v>
                </c:pt>
                <c:pt idx="678">
                  <c:v>56.301633770894334</c:v>
                </c:pt>
                <c:pt idx="679">
                  <c:v>56.036027953536696</c:v>
                </c:pt>
                <c:pt idx="680">
                  <c:v>55.977004438568336</c:v>
                </c:pt>
                <c:pt idx="681">
                  <c:v>55.681886863726518</c:v>
                </c:pt>
                <c:pt idx="682">
                  <c:v>55.740910378694878</c:v>
                </c:pt>
                <c:pt idx="683">
                  <c:v>55.711398621210698</c:v>
                </c:pt>
                <c:pt idx="684">
                  <c:v>55.563839833789785</c:v>
                </c:pt>
                <c:pt idx="685">
                  <c:v>55.209698743979608</c:v>
                </c:pt>
                <c:pt idx="686">
                  <c:v>55.062139956558696</c:v>
                </c:pt>
                <c:pt idx="687">
                  <c:v>54.88506941165361</c:v>
                </c:pt>
                <c:pt idx="688">
                  <c:v>54.471904806875067</c:v>
                </c:pt>
                <c:pt idx="689">
                  <c:v>54.206298989517435</c:v>
                </c:pt>
                <c:pt idx="690">
                  <c:v>53.498016809897067</c:v>
                </c:pt>
                <c:pt idx="691">
                  <c:v>52.317546510529802</c:v>
                </c:pt>
                <c:pt idx="692">
                  <c:v>60.167674001322133</c:v>
                </c:pt>
                <c:pt idx="693">
                  <c:v>61.820332420436308</c:v>
                </c:pt>
                <c:pt idx="694">
                  <c:v>69.699971668712806</c:v>
                </c:pt>
                <c:pt idx="695">
                  <c:v>59.370856549249226</c:v>
                </c:pt>
                <c:pt idx="696">
                  <c:v>58.24940976485032</c:v>
                </c:pt>
                <c:pt idx="697">
                  <c:v>58.839644914533956</c:v>
                </c:pt>
                <c:pt idx="698">
                  <c:v>56.213098498441788</c:v>
                </c:pt>
                <c:pt idx="699">
                  <c:v>51.579752573425253</c:v>
                </c:pt>
                <c:pt idx="700">
                  <c:v>50.458305789026355</c:v>
                </c:pt>
                <c:pt idx="701">
                  <c:v>48.038341675323458</c:v>
                </c:pt>
                <c:pt idx="702">
                  <c:v>45.647889319104742</c:v>
                </c:pt>
                <c:pt idx="703">
                  <c:v>43.552554537727836</c:v>
                </c:pt>
                <c:pt idx="704">
                  <c:v>41.66380205874021</c:v>
                </c:pt>
                <c:pt idx="705">
                  <c:v>40.365284729436212</c:v>
                </c:pt>
                <c:pt idx="706">
                  <c:v>39.066767400132214</c:v>
                </c:pt>
                <c:pt idx="707">
                  <c:v>38.033855888185855</c:v>
                </c:pt>
                <c:pt idx="708">
                  <c:v>37.561667768438951</c:v>
                </c:pt>
                <c:pt idx="709">
                  <c:v>37.118991406176228</c:v>
                </c:pt>
                <c:pt idx="710">
                  <c:v>37.207526678628767</c:v>
                </c:pt>
                <c:pt idx="711">
                  <c:v>36.558268013976779</c:v>
                </c:pt>
                <c:pt idx="712">
                  <c:v>36.115591651714048</c:v>
                </c:pt>
                <c:pt idx="713">
                  <c:v>35.554868259514592</c:v>
                </c:pt>
                <c:pt idx="714">
                  <c:v>35.289262442156961</c:v>
                </c:pt>
                <c:pt idx="715">
                  <c:v>34.964633109830963</c:v>
                </c:pt>
                <c:pt idx="716">
                  <c:v>34.492444990084053</c:v>
                </c:pt>
                <c:pt idx="717">
                  <c:v>34.108792142789696</c:v>
                </c:pt>
                <c:pt idx="718">
                  <c:v>34.167815657758062</c:v>
                </c:pt>
                <c:pt idx="719">
                  <c:v>34.521956747568233</c:v>
                </c:pt>
                <c:pt idx="720">
                  <c:v>34.197327415242235</c:v>
                </c:pt>
                <c:pt idx="721">
                  <c:v>34.462933232599873</c:v>
                </c:pt>
                <c:pt idx="722">
                  <c:v>34.876097837378417</c:v>
                </c:pt>
                <c:pt idx="723">
                  <c:v>34.669515534989145</c:v>
                </c:pt>
                <c:pt idx="724">
                  <c:v>35.082680139767689</c:v>
                </c:pt>
                <c:pt idx="725">
                  <c:v>34.256350930210601</c:v>
                </c:pt>
                <c:pt idx="726">
                  <c:v>34.403909717631514</c:v>
                </c:pt>
                <c:pt idx="727">
                  <c:v>33.843186325432058</c:v>
                </c:pt>
                <c:pt idx="728">
                  <c:v>33.51855699310606</c:v>
                </c:pt>
                <c:pt idx="729">
                  <c:v>32.957833600906604</c:v>
                </c:pt>
                <c:pt idx="730">
                  <c:v>32.279063178770421</c:v>
                </c:pt>
                <c:pt idx="731">
                  <c:v>32.101992633865336</c:v>
                </c:pt>
                <c:pt idx="732">
                  <c:v>31.836386816507698</c:v>
                </c:pt>
                <c:pt idx="733">
                  <c:v>31.659316271602609</c:v>
                </c:pt>
                <c:pt idx="734">
                  <c:v>31.393710454244971</c:v>
                </c:pt>
                <c:pt idx="735">
                  <c:v>31.747851544055152</c:v>
                </c:pt>
                <c:pt idx="736">
                  <c:v>31.570780999150067</c:v>
                </c:pt>
                <c:pt idx="737">
                  <c:v>31.570780999150067</c:v>
                </c:pt>
                <c:pt idx="738">
                  <c:v>31.393710454244971</c:v>
                </c:pt>
                <c:pt idx="739">
                  <c:v>31.364198696760791</c:v>
                </c:pt>
                <c:pt idx="740">
                  <c:v>31.039569364434797</c:v>
                </c:pt>
                <c:pt idx="741">
                  <c:v>30.567381244687883</c:v>
                </c:pt>
                <c:pt idx="742">
                  <c:v>30.124704882425156</c:v>
                </c:pt>
                <c:pt idx="743">
                  <c:v>29.71154027764662</c:v>
                </c:pt>
                <c:pt idx="744">
                  <c:v>29.623005005194067</c:v>
                </c:pt>
                <c:pt idx="745">
                  <c:v>29.357399187836435</c:v>
                </c:pt>
                <c:pt idx="746">
                  <c:v>29.504957975257344</c:v>
                </c:pt>
                <c:pt idx="747">
                  <c:v>29.682028520162433</c:v>
                </c:pt>
                <c:pt idx="748">
                  <c:v>30.124704882425156</c:v>
                </c:pt>
                <c:pt idx="749">
                  <c:v>30.272263669846065</c:v>
                </c:pt>
                <c:pt idx="750">
                  <c:v>30.036169609972614</c:v>
                </c:pt>
                <c:pt idx="751">
                  <c:v>30.360798942298612</c:v>
                </c:pt>
                <c:pt idx="752">
                  <c:v>30.124704882425156</c:v>
                </c:pt>
                <c:pt idx="753">
                  <c:v>29.888610822551705</c:v>
                </c:pt>
                <c:pt idx="754">
                  <c:v>29.268863915383889</c:v>
                </c:pt>
                <c:pt idx="755">
                  <c:v>28.973746340542075</c:v>
                </c:pt>
                <c:pt idx="756">
                  <c:v>28.413022948342618</c:v>
                </c:pt>
                <c:pt idx="757">
                  <c:v>28.176928888469167</c:v>
                </c:pt>
                <c:pt idx="758">
                  <c:v>28.324487675890076</c:v>
                </c:pt>
                <c:pt idx="759">
                  <c:v>28.176928888469167</c:v>
                </c:pt>
                <c:pt idx="760">
                  <c:v>28.413022948342618</c:v>
                </c:pt>
                <c:pt idx="761">
                  <c:v>28.235952403437533</c:v>
                </c:pt>
                <c:pt idx="762">
                  <c:v>28.649117008216074</c:v>
                </c:pt>
                <c:pt idx="763">
                  <c:v>28.353999433374259</c:v>
                </c:pt>
                <c:pt idx="764">
                  <c:v>28.294975918405893</c:v>
                </c:pt>
                <c:pt idx="765">
                  <c:v>28.235952403437533</c:v>
                </c:pt>
                <c:pt idx="766">
                  <c:v>27.793276041174806</c:v>
                </c:pt>
                <c:pt idx="767">
                  <c:v>27.616205496269714</c:v>
                </c:pt>
                <c:pt idx="768">
                  <c:v>27.350599678912079</c:v>
                </c:pt>
                <c:pt idx="769">
                  <c:v>26.996458589101898</c:v>
                </c:pt>
                <c:pt idx="770">
                  <c:v>27.262064406459537</c:v>
                </c:pt>
                <c:pt idx="771">
                  <c:v>27.055482104070261</c:v>
                </c:pt>
                <c:pt idx="772">
                  <c:v>27.20304089149117</c:v>
                </c:pt>
                <c:pt idx="773">
                  <c:v>27.291576163943716</c:v>
                </c:pt>
                <c:pt idx="774">
                  <c:v>27.144017376522807</c:v>
                </c:pt>
                <c:pt idx="775">
                  <c:v>26.996458589101898</c:v>
                </c:pt>
                <c:pt idx="776">
                  <c:v>27.173529134006991</c:v>
                </c:pt>
                <c:pt idx="777">
                  <c:v>26.789876286712627</c:v>
                </c:pt>
                <c:pt idx="778">
                  <c:v>26.671829256775901</c:v>
                </c:pt>
                <c:pt idx="779">
                  <c:v>26.465246954386629</c:v>
                </c:pt>
                <c:pt idx="780">
                  <c:v>25.934035319671359</c:v>
                </c:pt>
                <c:pt idx="781">
                  <c:v>26.140617622060628</c:v>
                </c:pt>
                <c:pt idx="782">
                  <c:v>25.668429502313725</c:v>
                </c:pt>
                <c:pt idx="783">
                  <c:v>25.84550004721881</c:v>
                </c:pt>
                <c:pt idx="784">
                  <c:v>25.84550004721881</c:v>
                </c:pt>
                <c:pt idx="785">
                  <c:v>26.052082349608085</c:v>
                </c:pt>
                <c:pt idx="786">
                  <c:v>25.727453017282084</c:v>
                </c:pt>
                <c:pt idx="787">
                  <c:v>25.520870714892816</c:v>
                </c:pt>
                <c:pt idx="788">
                  <c:v>25.697941259797904</c:v>
                </c:pt>
                <c:pt idx="789">
                  <c:v>25.550382472376999</c:v>
                </c:pt>
                <c:pt idx="790">
                  <c:v>25.520870714892816</c:v>
                </c:pt>
                <c:pt idx="791">
                  <c:v>25.107706110114272</c:v>
                </c:pt>
                <c:pt idx="792">
                  <c:v>25.255264897535181</c:v>
                </c:pt>
                <c:pt idx="793">
                  <c:v>24.960147322693363</c:v>
                </c:pt>
                <c:pt idx="794">
                  <c:v>24.487959202946456</c:v>
                </c:pt>
                <c:pt idx="795">
                  <c:v>24.36991217300973</c:v>
                </c:pt>
                <c:pt idx="796">
                  <c:v>24.104306355652092</c:v>
                </c:pt>
                <c:pt idx="797">
                  <c:v>24.192841628104638</c:v>
                </c:pt>
                <c:pt idx="798">
                  <c:v>24.251865143073001</c:v>
                </c:pt>
                <c:pt idx="799">
                  <c:v>23.956747568231187</c:v>
                </c:pt>
                <c:pt idx="800">
                  <c:v>24.42893568797809</c:v>
                </c:pt>
                <c:pt idx="801">
                  <c:v>24.39942393049391</c:v>
                </c:pt>
                <c:pt idx="802">
                  <c:v>24.42893568797809</c:v>
                </c:pt>
                <c:pt idx="803">
                  <c:v>23.927235810747003</c:v>
                </c:pt>
                <c:pt idx="804">
                  <c:v>24.015771083199546</c:v>
                </c:pt>
                <c:pt idx="805">
                  <c:v>23.927235810747003</c:v>
                </c:pt>
                <c:pt idx="806">
                  <c:v>23.661629993389369</c:v>
                </c:pt>
                <c:pt idx="807">
                  <c:v>23.041883086221549</c:v>
                </c:pt>
                <c:pt idx="808">
                  <c:v>23.130418358674095</c:v>
                </c:pt>
                <c:pt idx="809">
                  <c:v>23.100906601189916</c:v>
                </c:pt>
                <c:pt idx="810">
                  <c:v>23.396024176031734</c:v>
                </c:pt>
                <c:pt idx="811">
                  <c:v>24.045282840683729</c:v>
                </c:pt>
                <c:pt idx="812">
                  <c:v>23.89772405326282</c:v>
                </c:pt>
                <c:pt idx="813">
                  <c:v>24.045282840683729</c:v>
                </c:pt>
                <c:pt idx="814">
                  <c:v>23.720653508357728</c:v>
                </c:pt>
                <c:pt idx="815">
                  <c:v>23.779677023326094</c:v>
                </c:pt>
                <c:pt idx="816">
                  <c:v>23.100906601189916</c:v>
                </c:pt>
                <c:pt idx="817">
                  <c:v>22.717253753895552</c:v>
                </c:pt>
                <c:pt idx="818">
                  <c:v>22.569694966474643</c:v>
                </c:pt>
                <c:pt idx="819">
                  <c:v>22.4811596940221</c:v>
                </c:pt>
                <c:pt idx="820">
                  <c:v>22.451647936537917</c:v>
                </c:pt>
                <c:pt idx="821">
                  <c:v>22.776277268863915</c:v>
                </c:pt>
                <c:pt idx="822">
                  <c:v>23.071394843705733</c:v>
                </c:pt>
                <c:pt idx="823">
                  <c:v>22.569694966474643</c:v>
                </c:pt>
                <c:pt idx="824">
                  <c:v>23.455047691000093</c:v>
                </c:pt>
                <c:pt idx="825">
                  <c:v>22.835300783832281</c:v>
                </c:pt>
                <c:pt idx="826">
                  <c:v>23.750165265841911</c:v>
                </c:pt>
                <c:pt idx="827">
                  <c:v>22.953347813769007</c:v>
                </c:pt>
                <c:pt idx="828">
                  <c:v>22.864812541316461</c:v>
                </c:pt>
                <c:pt idx="829">
                  <c:v>22.333600906601191</c:v>
                </c:pt>
                <c:pt idx="830">
                  <c:v>22.09750684672774</c:v>
                </c:pt>
                <c:pt idx="831">
                  <c:v>21.802389271885922</c:v>
                </c:pt>
                <c:pt idx="832">
                  <c:v>21.625318726980829</c:v>
                </c:pt>
                <c:pt idx="833">
                  <c:v>22.127018604211919</c:v>
                </c:pt>
                <c:pt idx="834">
                  <c:v>22.717253753895552</c:v>
                </c:pt>
                <c:pt idx="835">
                  <c:v>21.418736424591561</c:v>
                </c:pt>
                <c:pt idx="836">
                  <c:v>17.405137406742849</c:v>
                </c:pt>
                <c:pt idx="837">
                  <c:v>16.401737652280669</c:v>
                </c:pt>
                <c:pt idx="838">
                  <c:v>11.915950514685049</c:v>
                </c:pt>
                <c:pt idx="839">
                  <c:v>16.962461044480122</c:v>
                </c:pt>
                <c:pt idx="840">
                  <c:v>15.339314382850127</c:v>
                </c:pt>
                <c:pt idx="841">
                  <c:v>18.260978373784116</c:v>
                </c:pt>
                <c:pt idx="842">
                  <c:v>16.667343469638304</c:v>
                </c:pt>
                <c:pt idx="843">
                  <c:v>18.467560676173388</c:v>
                </c:pt>
                <c:pt idx="844">
                  <c:v>18.467560676173388</c:v>
                </c:pt>
                <c:pt idx="845">
                  <c:v>18.939748795920295</c:v>
                </c:pt>
                <c:pt idx="846">
                  <c:v>19.382425158183022</c:v>
                </c:pt>
                <c:pt idx="847">
                  <c:v>19.441448673151381</c:v>
                </c:pt>
                <c:pt idx="848">
                  <c:v>19.087307583341204</c:v>
                </c:pt>
                <c:pt idx="849">
                  <c:v>20.710454244971196</c:v>
                </c:pt>
                <c:pt idx="850">
                  <c:v>19.500472188119748</c:v>
                </c:pt>
                <c:pt idx="851">
                  <c:v>21.09410709226556</c:v>
                </c:pt>
                <c:pt idx="852">
                  <c:v>20.120219095287563</c:v>
                </c:pt>
                <c:pt idx="853">
                  <c:v>20.651430730002833</c:v>
                </c:pt>
                <c:pt idx="854">
                  <c:v>20.651430730002833</c:v>
                </c:pt>
                <c:pt idx="855">
                  <c:v>21.064595334781377</c:v>
                </c:pt>
                <c:pt idx="856">
                  <c:v>21.005571819813014</c:v>
                </c:pt>
                <c:pt idx="857">
                  <c:v>19.854613277929925</c:v>
                </c:pt>
                <c:pt idx="858">
                  <c:v>20.710454244971196</c:v>
                </c:pt>
                <c:pt idx="859">
                  <c:v>20.917036547360468</c:v>
                </c:pt>
                <c:pt idx="860">
                  <c:v>19.264378128246296</c:v>
                </c:pt>
                <c:pt idx="861">
                  <c:v>20.710454244971196</c:v>
                </c:pt>
                <c:pt idx="862">
                  <c:v>20.769477759939559</c:v>
                </c:pt>
                <c:pt idx="863">
                  <c:v>19.264378128246296</c:v>
                </c:pt>
                <c:pt idx="864">
                  <c:v>20.651430730002833</c:v>
                </c:pt>
                <c:pt idx="865">
                  <c:v>20.503871942581924</c:v>
                </c:pt>
                <c:pt idx="866">
                  <c:v>19.234866370762113</c:v>
                </c:pt>
                <c:pt idx="867">
                  <c:v>19.884125035414108</c:v>
                </c:pt>
                <c:pt idx="868">
                  <c:v>19.441448673151381</c:v>
                </c:pt>
                <c:pt idx="869">
                  <c:v>18.142931343847387</c:v>
                </c:pt>
                <c:pt idx="870">
                  <c:v>18.969260553404478</c:v>
                </c:pt>
                <c:pt idx="871">
                  <c:v>18.349513646236662</c:v>
                </c:pt>
                <c:pt idx="872">
                  <c:v>18.083907828879028</c:v>
                </c:pt>
                <c:pt idx="873">
                  <c:v>17.847813769005572</c:v>
                </c:pt>
                <c:pt idx="874">
                  <c:v>18.024884313910661</c:v>
                </c:pt>
                <c:pt idx="875">
                  <c:v>18.467560676173388</c:v>
                </c:pt>
                <c:pt idx="876">
                  <c:v>17.110019831901031</c:v>
                </c:pt>
                <c:pt idx="877">
                  <c:v>18.526584191141751</c:v>
                </c:pt>
                <c:pt idx="878">
                  <c:v>20.238266125224289</c:v>
                </c:pt>
                <c:pt idx="879">
                  <c:v>23.720653508357728</c:v>
                </c:pt>
                <c:pt idx="880">
                  <c:v>19.20535461327793</c:v>
                </c:pt>
                <c:pt idx="881">
                  <c:v>19.087307583341204</c:v>
                </c:pt>
                <c:pt idx="882">
                  <c:v>16.549296439701578</c:v>
                </c:pt>
                <c:pt idx="883">
                  <c:v>16.313202379828123</c:v>
                </c:pt>
                <c:pt idx="884">
                  <c:v>15.427849655302674</c:v>
                </c:pt>
                <c:pt idx="885">
                  <c:v>15.132732080460856</c:v>
                </c:pt>
                <c:pt idx="886">
                  <c:v>14.453961658324674</c:v>
                </c:pt>
                <c:pt idx="887">
                  <c:v>14.158844083482858</c:v>
                </c:pt>
                <c:pt idx="888">
                  <c:v>13.568608933799228</c:v>
                </c:pt>
                <c:pt idx="889">
                  <c:v>13.450561903862496</c:v>
                </c:pt>
                <c:pt idx="890">
                  <c:v>12.712767966757959</c:v>
                </c:pt>
                <c:pt idx="891">
                  <c:v>12.56520917933705</c:v>
                </c:pt>
                <c:pt idx="892">
                  <c:v>11.768391727264142</c:v>
                </c:pt>
                <c:pt idx="893">
                  <c:v>11.414250637453963</c:v>
                </c:pt>
                <c:pt idx="894">
                  <c:v>10.883039002738693</c:v>
                </c:pt>
                <c:pt idx="895">
                  <c:v>10.587921427896875</c:v>
                </c:pt>
                <c:pt idx="896">
                  <c:v>9.9681745207290593</c:v>
                </c:pt>
                <c:pt idx="897">
                  <c:v>9.9386627632448761</c:v>
                </c:pt>
                <c:pt idx="898">
                  <c:v>9.7911039758239671</c:v>
                </c:pt>
                <c:pt idx="899">
                  <c:v>9.8206157333081503</c:v>
                </c:pt>
                <c:pt idx="900">
                  <c:v>9.8206157333081503</c:v>
                </c:pt>
                <c:pt idx="901">
                  <c:v>9.7615922183397892</c:v>
                </c:pt>
                <c:pt idx="902">
                  <c:v>9.3484276135612419</c:v>
                </c:pt>
                <c:pt idx="903">
                  <c:v>9.171357068656155</c:v>
                </c:pt>
                <c:pt idx="904">
                  <c:v>8.9647747662668813</c:v>
                </c:pt>
                <c:pt idx="905">
                  <c:v>8.7877042213617891</c:v>
                </c:pt>
                <c:pt idx="906">
                  <c:v>8.2860043441307027</c:v>
                </c:pt>
                <c:pt idx="907">
                  <c:v>8.2269808291623381</c:v>
                </c:pt>
                <c:pt idx="908">
                  <c:v>8.1679573141939752</c:v>
                </c:pt>
                <c:pt idx="909">
                  <c:v>8.2564925866465195</c:v>
                </c:pt>
                <c:pt idx="910">
                  <c:v>8.2564925866465195</c:v>
                </c:pt>
                <c:pt idx="911">
                  <c:v>8.1679573141939752</c:v>
                </c:pt>
                <c:pt idx="912">
                  <c:v>7.9613750118047033</c:v>
                </c:pt>
                <c:pt idx="913">
                  <c:v>7.7843044668996129</c:v>
                </c:pt>
                <c:pt idx="914">
                  <c:v>7.4596751345736143</c:v>
                </c:pt>
                <c:pt idx="915">
                  <c:v>7.430163377089432</c:v>
                </c:pt>
                <c:pt idx="916">
                  <c:v>7.3121163471527062</c:v>
                </c:pt>
                <c:pt idx="917">
                  <c:v>7.223581074700161</c:v>
                </c:pt>
                <c:pt idx="918">
                  <c:v>6.9874870148267068</c:v>
                </c:pt>
                <c:pt idx="919">
                  <c:v>6.6628576825007082</c:v>
                </c:pt>
                <c:pt idx="920">
                  <c:v>6.721881197469072</c:v>
                </c:pt>
                <c:pt idx="921">
                  <c:v>6.3972518651430734</c:v>
                </c:pt>
                <c:pt idx="922">
                  <c:v>6.1611578052696192</c:v>
                </c:pt>
                <c:pt idx="923">
                  <c:v>5.9545755028803482</c:v>
                </c:pt>
                <c:pt idx="924">
                  <c:v>6.0431107753328934</c:v>
                </c:pt>
                <c:pt idx="925">
                  <c:v>5.8955519879119844</c:v>
                </c:pt>
                <c:pt idx="926">
                  <c:v>5.7479932004910763</c:v>
                </c:pt>
                <c:pt idx="927">
                  <c:v>5.5118991406176221</c:v>
                </c:pt>
                <c:pt idx="928">
                  <c:v>5.3938521106808954</c:v>
                </c:pt>
                <c:pt idx="929">
                  <c:v>5.3643403531967131</c:v>
                </c:pt>
                <c:pt idx="930">
                  <c:v>5.3348285957125325</c:v>
                </c:pt>
                <c:pt idx="931">
                  <c:v>5.3643403531967131</c:v>
                </c:pt>
                <c:pt idx="932">
                  <c:v>5.3053168382283502</c:v>
                </c:pt>
                <c:pt idx="933">
                  <c:v>5.2758050807441697</c:v>
                </c:pt>
                <c:pt idx="934">
                  <c:v>5.3053168382283502</c:v>
                </c:pt>
                <c:pt idx="935">
                  <c:v>5.1872698082916244</c:v>
                </c:pt>
                <c:pt idx="936">
                  <c:v>5.0987345358390783</c:v>
                </c:pt>
                <c:pt idx="937">
                  <c:v>5.1577580508074412</c:v>
                </c:pt>
                <c:pt idx="938">
                  <c:v>4.9806875059023525</c:v>
                </c:pt>
                <c:pt idx="939">
                  <c:v>4.9511757484181702</c:v>
                </c:pt>
                <c:pt idx="940">
                  <c:v>4.9511757484181702</c:v>
                </c:pt>
                <c:pt idx="941">
                  <c:v>4.8331287184814427</c:v>
                </c:pt>
                <c:pt idx="942">
                  <c:v>4.8921522334498064</c:v>
                </c:pt>
                <c:pt idx="943">
                  <c:v>4.360940598734536</c:v>
                </c:pt>
                <c:pt idx="944">
                  <c:v>4.508499386155445</c:v>
                </c:pt>
                <c:pt idx="945">
                  <c:v>4.360940598734536</c:v>
                </c:pt>
                <c:pt idx="946">
                  <c:v>4.360940598734536</c:v>
                </c:pt>
                <c:pt idx="947">
                  <c:v>4.2133818113136279</c:v>
                </c:pt>
                <c:pt idx="948">
                  <c:v>3.9182642364718103</c:v>
                </c:pt>
                <c:pt idx="949">
                  <c:v>3.8297289640192655</c:v>
                </c:pt>
                <c:pt idx="950">
                  <c:v>3.4460761167249028</c:v>
                </c:pt>
                <c:pt idx="951">
                  <c:v>3.4165643592407213</c:v>
                </c:pt>
                <c:pt idx="952">
                  <c:v>3.4165643592407213</c:v>
                </c:pt>
                <c:pt idx="953">
                  <c:v>3.4165643592407213</c:v>
                </c:pt>
                <c:pt idx="954">
                  <c:v>3.4165643592407213</c:v>
                </c:pt>
                <c:pt idx="955">
                  <c:v>3.4165643592407213</c:v>
                </c:pt>
                <c:pt idx="956">
                  <c:v>3.5641231466616299</c:v>
                </c:pt>
                <c:pt idx="957">
                  <c:v>3.4165643592407213</c:v>
                </c:pt>
                <c:pt idx="958">
                  <c:v>3.4165643592407213</c:v>
                </c:pt>
                <c:pt idx="959">
                  <c:v>3.4165643592407213</c:v>
                </c:pt>
                <c:pt idx="960">
                  <c:v>3.3870526017565399</c:v>
                </c:pt>
                <c:pt idx="961">
                  <c:v>3.2099820568514499</c:v>
                </c:pt>
                <c:pt idx="962">
                  <c:v>3.0624232694305409</c:v>
                </c:pt>
                <c:pt idx="963">
                  <c:v>3.180470299367268</c:v>
                </c:pt>
                <c:pt idx="964">
                  <c:v>2.8853527245254509</c:v>
                </c:pt>
                <c:pt idx="965">
                  <c:v>2.8558409670412694</c:v>
                </c:pt>
                <c:pt idx="966">
                  <c:v>2.9148644820096323</c:v>
                </c:pt>
                <c:pt idx="967">
                  <c:v>2.6197469071678161</c:v>
                </c:pt>
                <c:pt idx="968">
                  <c:v>2.5607233921994519</c:v>
                </c:pt>
                <c:pt idx="969">
                  <c:v>2.4721881197469076</c:v>
                </c:pt>
                <c:pt idx="970">
                  <c:v>2.2951175748418171</c:v>
                </c:pt>
                <c:pt idx="971">
                  <c:v>2.4426763622627261</c:v>
                </c:pt>
                <c:pt idx="972">
                  <c:v>2.4131646047785433</c:v>
                </c:pt>
                <c:pt idx="973">
                  <c:v>2.4721881197469076</c:v>
                </c:pt>
                <c:pt idx="974">
                  <c:v>2.4131646047785433</c:v>
                </c:pt>
                <c:pt idx="975">
                  <c:v>2.0885352724525448</c:v>
                </c:pt>
                <c:pt idx="976">
                  <c:v>2</c:v>
                </c:pt>
                <c:pt idx="977">
                  <c:v>2</c:v>
                </c:pt>
                <c:pt idx="978">
                  <c:v>1.9704882425158186</c:v>
                </c:pt>
                <c:pt idx="979">
                  <c:v>1.9114647275474546</c:v>
                </c:pt>
                <c:pt idx="980">
                  <c:v>1.6753706676740012</c:v>
                </c:pt>
                <c:pt idx="981">
                  <c:v>1.5278118802530927</c:v>
                </c:pt>
                <c:pt idx="982">
                  <c:v>1.3507413353480024</c:v>
                </c:pt>
                <c:pt idx="983">
                  <c:v>1.2326943054112753</c:v>
                </c:pt>
                <c:pt idx="984">
                  <c:v>1.2031825479270937</c:v>
                </c:pt>
                <c:pt idx="985">
                  <c:v>1.2031825479270937</c:v>
                </c:pt>
                <c:pt idx="986">
                  <c:v>1.2622060628954577</c:v>
                </c:pt>
                <c:pt idx="987">
                  <c:v>1.2622060628954577</c:v>
                </c:pt>
                <c:pt idx="988">
                  <c:v>1.3212295778638208</c:v>
                </c:pt>
                <c:pt idx="989">
                  <c:v>1.2622060628954577</c:v>
                </c:pt>
                <c:pt idx="990">
                  <c:v>1.0851355179903677</c:v>
                </c:pt>
                <c:pt idx="991">
                  <c:v>1.0851355179903677</c:v>
                </c:pt>
                <c:pt idx="992">
                  <c:v>1.0556237605061851</c:v>
                </c:pt>
                <c:pt idx="993">
                  <c:v>1.0556237605061851</c:v>
                </c:pt>
                <c:pt idx="994">
                  <c:v>1.0261120030220037</c:v>
                </c:pt>
                <c:pt idx="995">
                  <c:v>1.0261120030220037</c:v>
                </c:pt>
                <c:pt idx="996">
                  <c:v>0.90806497308527745</c:v>
                </c:pt>
                <c:pt idx="997">
                  <c:v>0.58343564075927812</c:v>
                </c:pt>
                <c:pt idx="998">
                  <c:v>0.84904145811691345</c:v>
                </c:pt>
                <c:pt idx="999">
                  <c:v>0.55392388327509656</c:v>
                </c:pt>
                <c:pt idx="1000">
                  <c:v>0.55392388327509656</c:v>
                </c:pt>
                <c:pt idx="1001">
                  <c:v>0.46538861082255151</c:v>
                </c:pt>
                <c:pt idx="1002">
                  <c:v>0.40636509585418801</c:v>
                </c:pt>
                <c:pt idx="1003">
                  <c:v>0.22929455094909781</c:v>
                </c:pt>
                <c:pt idx="1004">
                  <c:v>8.1735763528189634E-2</c:v>
                </c:pt>
                <c:pt idx="1005">
                  <c:v>0</c:v>
                </c:pt>
                <c:pt idx="1006">
                  <c:v>2.2712248559826093E-2</c:v>
                </c:pt>
                <c:pt idx="1007">
                  <c:v>0</c:v>
                </c:pt>
                <c:pt idx="1008">
                  <c:v>0</c:v>
                </c:pt>
                <c:pt idx="1009">
                  <c:v>0</c:v>
                </c:pt>
              </c:numCache>
            </c:numRef>
          </c:yVal>
          <c:smooth val="0"/>
          <c:extLst xmlns:c16r2="http://schemas.microsoft.com/office/drawing/2015/06/chart">
            <c:ext xmlns:c16="http://schemas.microsoft.com/office/drawing/2014/chart" uri="{C3380CC4-5D6E-409C-BE32-E72D297353CC}">
              <c16:uniqueId val="{00000000-F484-4636-B851-0F9C9BFA9026}"/>
            </c:ext>
          </c:extLst>
        </c:ser>
        <c:ser>
          <c:idx val="1"/>
          <c:order val="1"/>
          <c:tx>
            <c:strRef>
              <c:f>comparativa!$C$1</c:f>
              <c:strCache>
                <c:ptCount val="1"/>
                <c:pt idx="0">
                  <c:v>E prueba 5 (kg)</c:v>
                </c:pt>
              </c:strCache>
            </c:strRef>
          </c:tx>
          <c:spPr>
            <a:ln w="12700"/>
          </c:spPr>
          <c:marker>
            <c:symbol val="none"/>
          </c:marker>
          <c:xVal>
            <c:numRef>
              <c:f>comparativa!$A$2:$A$1012</c:f>
              <c:numCache>
                <c:formatCode>0.000</c:formatCode>
                <c:ptCount val="1011"/>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3.1958329999999999</c:v>
                </c:pt>
                <c:pt idx="768">
                  <c:v>3.2</c:v>
                </c:pt>
                <c:pt idx="769">
                  <c:v>3.204167</c:v>
                </c:pt>
                <c:pt idx="770">
                  <c:v>3.2083330000000001</c:v>
                </c:pt>
                <c:pt idx="771">
                  <c:v>3.2124999999999999</c:v>
                </c:pt>
                <c:pt idx="772">
                  <c:v>3.2166670000000002</c:v>
                </c:pt>
                <c:pt idx="773">
                  <c:v>3.2208329999999998</c:v>
                </c:pt>
                <c:pt idx="774">
                  <c:v>3.2250000000000001</c:v>
                </c:pt>
                <c:pt idx="775">
                  <c:v>3.2291669999999999</c:v>
                </c:pt>
                <c:pt idx="776">
                  <c:v>3.233333</c:v>
                </c:pt>
                <c:pt idx="777">
                  <c:v>3.2374999999999998</c:v>
                </c:pt>
                <c:pt idx="778">
                  <c:v>3.2416670000000001</c:v>
                </c:pt>
                <c:pt idx="779">
                  <c:v>3.2458330000000002</c:v>
                </c:pt>
                <c:pt idx="780">
                  <c:v>3.25</c:v>
                </c:pt>
                <c:pt idx="781">
                  <c:v>3.2541669999999998</c:v>
                </c:pt>
                <c:pt idx="782">
                  <c:v>3.2583329999999999</c:v>
                </c:pt>
                <c:pt idx="783">
                  <c:v>3.2625000000000002</c:v>
                </c:pt>
                <c:pt idx="784">
                  <c:v>3.266667</c:v>
                </c:pt>
                <c:pt idx="785">
                  <c:v>3.2708330000000001</c:v>
                </c:pt>
                <c:pt idx="786">
                  <c:v>3.2749999999999999</c:v>
                </c:pt>
                <c:pt idx="787">
                  <c:v>3.2791670000000002</c:v>
                </c:pt>
                <c:pt idx="788">
                  <c:v>3.2833329999999998</c:v>
                </c:pt>
                <c:pt idx="789">
                  <c:v>3.2875000000000001</c:v>
                </c:pt>
                <c:pt idx="790">
                  <c:v>3.2916669999999999</c:v>
                </c:pt>
                <c:pt idx="791">
                  <c:v>3.295833</c:v>
                </c:pt>
                <c:pt idx="792">
                  <c:v>3.3</c:v>
                </c:pt>
                <c:pt idx="793">
                  <c:v>3.3041670000000001</c:v>
                </c:pt>
                <c:pt idx="794">
                  <c:v>3.3083330000000002</c:v>
                </c:pt>
                <c:pt idx="795">
                  <c:v>3.3125</c:v>
                </c:pt>
                <c:pt idx="796">
                  <c:v>3.3166669999999998</c:v>
                </c:pt>
                <c:pt idx="797">
                  <c:v>3.3208329999999999</c:v>
                </c:pt>
                <c:pt idx="798">
                  <c:v>3.3250000000000002</c:v>
                </c:pt>
                <c:pt idx="799">
                  <c:v>3.329167</c:v>
                </c:pt>
                <c:pt idx="800">
                  <c:v>3.3333330000000001</c:v>
                </c:pt>
                <c:pt idx="801">
                  <c:v>3.3374999999999999</c:v>
                </c:pt>
                <c:pt idx="802">
                  <c:v>3.3416670000000002</c:v>
                </c:pt>
                <c:pt idx="803">
                  <c:v>3.3458329999999998</c:v>
                </c:pt>
                <c:pt idx="804">
                  <c:v>3.35</c:v>
                </c:pt>
                <c:pt idx="805">
                  <c:v>3.3541669999999999</c:v>
                </c:pt>
                <c:pt idx="806">
                  <c:v>3.358333</c:v>
                </c:pt>
                <c:pt idx="807">
                  <c:v>3.3624999999999998</c:v>
                </c:pt>
                <c:pt idx="808">
                  <c:v>3.3666670000000001</c:v>
                </c:pt>
                <c:pt idx="809">
                  <c:v>3.3708330000000002</c:v>
                </c:pt>
                <c:pt idx="810">
                  <c:v>3.375</c:v>
                </c:pt>
                <c:pt idx="811">
                  <c:v>3.3791669999999998</c:v>
                </c:pt>
                <c:pt idx="812">
                  <c:v>3.3833329999999999</c:v>
                </c:pt>
                <c:pt idx="813">
                  <c:v>3.3875000000000002</c:v>
                </c:pt>
                <c:pt idx="814">
                  <c:v>3.391667</c:v>
                </c:pt>
                <c:pt idx="815">
                  <c:v>3.3958330000000001</c:v>
                </c:pt>
                <c:pt idx="816">
                  <c:v>3.4</c:v>
                </c:pt>
                <c:pt idx="817">
                  <c:v>3.4041670000000002</c:v>
                </c:pt>
                <c:pt idx="818">
                  <c:v>3.4083329999999998</c:v>
                </c:pt>
                <c:pt idx="819">
                  <c:v>3.4125000000000001</c:v>
                </c:pt>
                <c:pt idx="820">
                  <c:v>3.4166669999999999</c:v>
                </c:pt>
                <c:pt idx="821">
                  <c:v>3.420833</c:v>
                </c:pt>
                <c:pt idx="822">
                  <c:v>3.4249999999999998</c:v>
                </c:pt>
                <c:pt idx="823">
                  <c:v>3.4291670000000001</c:v>
                </c:pt>
                <c:pt idx="824">
                  <c:v>3.4333330000000002</c:v>
                </c:pt>
                <c:pt idx="825">
                  <c:v>3.4375</c:v>
                </c:pt>
                <c:pt idx="826">
                  <c:v>3.4416669999999998</c:v>
                </c:pt>
                <c:pt idx="827">
                  <c:v>3.4458329999999999</c:v>
                </c:pt>
                <c:pt idx="828">
                  <c:v>3.45</c:v>
                </c:pt>
                <c:pt idx="829">
                  <c:v>3.454167</c:v>
                </c:pt>
                <c:pt idx="830">
                  <c:v>3.4583330000000001</c:v>
                </c:pt>
                <c:pt idx="831">
                  <c:v>3.4624999999999999</c:v>
                </c:pt>
                <c:pt idx="832">
                  <c:v>3.4666670000000002</c:v>
                </c:pt>
                <c:pt idx="833">
                  <c:v>3.4708329999999998</c:v>
                </c:pt>
                <c:pt idx="834">
                  <c:v>3.4750000000000001</c:v>
                </c:pt>
                <c:pt idx="835">
                  <c:v>3.4791669999999999</c:v>
                </c:pt>
                <c:pt idx="836">
                  <c:v>3.483333</c:v>
                </c:pt>
                <c:pt idx="837">
                  <c:v>3.4874999999999998</c:v>
                </c:pt>
                <c:pt idx="838">
                  <c:v>3.4916670000000001</c:v>
                </c:pt>
                <c:pt idx="839">
                  <c:v>3.4958330000000002</c:v>
                </c:pt>
                <c:pt idx="840">
                  <c:v>3.5</c:v>
                </c:pt>
                <c:pt idx="841">
                  <c:v>3.5041669999999998</c:v>
                </c:pt>
                <c:pt idx="842">
                  <c:v>3.5083329999999999</c:v>
                </c:pt>
                <c:pt idx="843">
                  <c:v>3.5125000000000002</c:v>
                </c:pt>
                <c:pt idx="844">
                  <c:v>3.516667</c:v>
                </c:pt>
                <c:pt idx="845">
                  <c:v>3.5208330000000001</c:v>
                </c:pt>
                <c:pt idx="846">
                  <c:v>3.5249999999999999</c:v>
                </c:pt>
                <c:pt idx="847">
                  <c:v>3.5291670000000002</c:v>
                </c:pt>
                <c:pt idx="848">
                  <c:v>3.5333329999999998</c:v>
                </c:pt>
                <c:pt idx="849">
                  <c:v>3.5375000000000001</c:v>
                </c:pt>
                <c:pt idx="850">
                  <c:v>3.5416669999999999</c:v>
                </c:pt>
                <c:pt idx="851">
                  <c:v>3.545833</c:v>
                </c:pt>
                <c:pt idx="852">
                  <c:v>3.55</c:v>
                </c:pt>
                <c:pt idx="853">
                  <c:v>3.5541670000000001</c:v>
                </c:pt>
                <c:pt idx="854">
                  <c:v>3.5583330000000002</c:v>
                </c:pt>
                <c:pt idx="855">
                  <c:v>3.5625</c:v>
                </c:pt>
                <c:pt idx="856">
                  <c:v>3.5666669999999998</c:v>
                </c:pt>
                <c:pt idx="857">
                  <c:v>3.5708329999999999</c:v>
                </c:pt>
                <c:pt idx="858">
                  <c:v>3.5750000000000002</c:v>
                </c:pt>
                <c:pt idx="859">
                  <c:v>3.579167</c:v>
                </c:pt>
                <c:pt idx="860">
                  <c:v>3.5833330000000001</c:v>
                </c:pt>
                <c:pt idx="861">
                  <c:v>3.5874999999999999</c:v>
                </c:pt>
                <c:pt idx="862">
                  <c:v>3.5916670000000002</c:v>
                </c:pt>
                <c:pt idx="863">
                  <c:v>3.5958329999999998</c:v>
                </c:pt>
                <c:pt idx="864">
                  <c:v>3.6</c:v>
                </c:pt>
                <c:pt idx="865">
                  <c:v>3.6041669999999999</c:v>
                </c:pt>
                <c:pt idx="866">
                  <c:v>3.608333</c:v>
                </c:pt>
                <c:pt idx="867">
                  <c:v>3.6124999999999998</c:v>
                </c:pt>
                <c:pt idx="868">
                  <c:v>3.6166670000000001</c:v>
                </c:pt>
                <c:pt idx="869">
                  <c:v>3.6208330000000002</c:v>
                </c:pt>
                <c:pt idx="870">
                  <c:v>3.625</c:v>
                </c:pt>
                <c:pt idx="871">
                  <c:v>3.6291669999999998</c:v>
                </c:pt>
                <c:pt idx="872">
                  <c:v>3.6333329999999999</c:v>
                </c:pt>
                <c:pt idx="873">
                  <c:v>3.6375000000000002</c:v>
                </c:pt>
                <c:pt idx="874">
                  <c:v>3.641667</c:v>
                </c:pt>
                <c:pt idx="875">
                  <c:v>3.6458330000000001</c:v>
                </c:pt>
                <c:pt idx="876">
                  <c:v>3.65</c:v>
                </c:pt>
                <c:pt idx="877">
                  <c:v>3.6541670000000002</c:v>
                </c:pt>
                <c:pt idx="878">
                  <c:v>3.6583329999999998</c:v>
                </c:pt>
                <c:pt idx="879">
                  <c:v>3.6625000000000001</c:v>
                </c:pt>
                <c:pt idx="880">
                  <c:v>3.6666669999999999</c:v>
                </c:pt>
                <c:pt idx="881">
                  <c:v>3.670833</c:v>
                </c:pt>
                <c:pt idx="882">
                  <c:v>3.6749999999999998</c:v>
                </c:pt>
                <c:pt idx="883">
                  <c:v>3.6791670000000001</c:v>
                </c:pt>
                <c:pt idx="884">
                  <c:v>3.6833330000000002</c:v>
                </c:pt>
                <c:pt idx="885">
                  <c:v>3.6875</c:v>
                </c:pt>
                <c:pt idx="886">
                  <c:v>3.6916669999999998</c:v>
                </c:pt>
                <c:pt idx="887">
                  <c:v>3.6958329999999999</c:v>
                </c:pt>
                <c:pt idx="888">
                  <c:v>3.7</c:v>
                </c:pt>
                <c:pt idx="889">
                  <c:v>3.704167</c:v>
                </c:pt>
                <c:pt idx="890">
                  <c:v>3.7083330000000001</c:v>
                </c:pt>
                <c:pt idx="891">
                  <c:v>3.7124999999999999</c:v>
                </c:pt>
                <c:pt idx="892">
                  <c:v>3.7166670000000002</c:v>
                </c:pt>
                <c:pt idx="893">
                  <c:v>3.7208329999999998</c:v>
                </c:pt>
                <c:pt idx="894">
                  <c:v>3.7250000000000001</c:v>
                </c:pt>
                <c:pt idx="895">
                  <c:v>3.7291669999999999</c:v>
                </c:pt>
                <c:pt idx="896">
                  <c:v>3.733333</c:v>
                </c:pt>
                <c:pt idx="897">
                  <c:v>3.7374999999999998</c:v>
                </c:pt>
                <c:pt idx="898">
                  <c:v>3.7416670000000001</c:v>
                </c:pt>
                <c:pt idx="899">
                  <c:v>3.7458330000000002</c:v>
                </c:pt>
                <c:pt idx="900">
                  <c:v>3.75</c:v>
                </c:pt>
                <c:pt idx="901">
                  <c:v>3.7541669999999998</c:v>
                </c:pt>
                <c:pt idx="902">
                  <c:v>3.7583329999999999</c:v>
                </c:pt>
                <c:pt idx="903">
                  <c:v>3.7625000000000002</c:v>
                </c:pt>
                <c:pt idx="904">
                  <c:v>3.766667</c:v>
                </c:pt>
                <c:pt idx="905">
                  <c:v>3.7708330000000001</c:v>
                </c:pt>
                <c:pt idx="906">
                  <c:v>3.7749999999999999</c:v>
                </c:pt>
                <c:pt idx="907">
                  <c:v>3.7791670000000002</c:v>
                </c:pt>
                <c:pt idx="908">
                  <c:v>3.7833329999999998</c:v>
                </c:pt>
                <c:pt idx="909">
                  <c:v>3.7875000000000001</c:v>
                </c:pt>
                <c:pt idx="910">
                  <c:v>3.7916669999999999</c:v>
                </c:pt>
                <c:pt idx="911">
                  <c:v>3.795833</c:v>
                </c:pt>
                <c:pt idx="912">
                  <c:v>3.8</c:v>
                </c:pt>
                <c:pt idx="913">
                  <c:v>3.8041670000000001</c:v>
                </c:pt>
                <c:pt idx="914">
                  <c:v>3.8083330000000002</c:v>
                </c:pt>
                <c:pt idx="915">
                  <c:v>3.8125</c:v>
                </c:pt>
                <c:pt idx="916">
                  <c:v>3.8166669999999998</c:v>
                </c:pt>
                <c:pt idx="917">
                  <c:v>3.8208329999999999</c:v>
                </c:pt>
                <c:pt idx="918">
                  <c:v>3.8250000000000002</c:v>
                </c:pt>
                <c:pt idx="919">
                  <c:v>3.829167</c:v>
                </c:pt>
                <c:pt idx="920">
                  <c:v>3.8333330000000001</c:v>
                </c:pt>
                <c:pt idx="921">
                  <c:v>3.8374999999999999</c:v>
                </c:pt>
                <c:pt idx="922">
                  <c:v>3.8416670000000002</c:v>
                </c:pt>
                <c:pt idx="923">
                  <c:v>3.8458329999999998</c:v>
                </c:pt>
                <c:pt idx="924">
                  <c:v>3.85</c:v>
                </c:pt>
                <c:pt idx="925">
                  <c:v>3.8541669999999999</c:v>
                </c:pt>
                <c:pt idx="926">
                  <c:v>3.858333</c:v>
                </c:pt>
                <c:pt idx="927">
                  <c:v>3.8624999999999998</c:v>
                </c:pt>
                <c:pt idx="928">
                  <c:v>3.8666670000000001</c:v>
                </c:pt>
                <c:pt idx="929">
                  <c:v>3.8708330000000002</c:v>
                </c:pt>
                <c:pt idx="930">
                  <c:v>3.875</c:v>
                </c:pt>
                <c:pt idx="931">
                  <c:v>3.8791669999999998</c:v>
                </c:pt>
                <c:pt idx="932">
                  <c:v>3.8833329999999999</c:v>
                </c:pt>
                <c:pt idx="933">
                  <c:v>3.8875000000000002</c:v>
                </c:pt>
                <c:pt idx="934">
                  <c:v>3.891667</c:v>
                </c:pt>
                <c:pt idx="935">
                  <c:v>3.8958330000000001</c:v>
                </c:pt>
                <c:pt idx="936">
                  <c:v>3.9</c:v>
                </c:pt>
                <c:pt idx="937">
                  <c:v>3.9041670000000002</c:v>
                </c:pt>
                <c:pt idx="938">
                  <c:v>3.9083329999999998</c:v>
                </c:pt>
                <c:pt idx="939">
                  <c:v>3.9125000000000001</c:v>
                </c:pt>
                <c:pt idx="940">
                  <c:v>3.9166669999999999</c:v>
                </c:pt>
                <c:pt idx="941">
                  <c:v>3.920833</c:v>
                </c:pt>
                <c:pt idx="942">
                  <c:v>3.9249999999999998</c:v>
                </c:pt>
                <c:pt idx="943">
                  <c:v>3.9291670000000001</c:v>
                </c:pt>
                <c:pt idx="944">
                  <c:v>3.9333330000000002</c:v>
                </c:pt>
                <c:pt idx="945">
                  <c:v>3.9375</c:v>
                </c:pt>
                <c:pt idx="946">
                  <c:v>3.9416669999999998</c:v>
                </c:pt>
                <c:pt idx="947">
                  <c:v>3.9458329999999999</c:v>
                </c:pt>
                <c:pt idx="948">
                  <c:v>3.95</c:v>
                </c:pt>
                <c:pt idx="949">
                  <c:v>3.954167</c:v>
                </c:pt>
                <c:pt idx="950">
                  <c:v>3.9583330000000001</c:v>
                </c:pt>
                <c:pt idx="951">
                  <c:v>3.9624999999999999</c:v>
                </c:pt>
                <c:pt idx="952">
                  <c:v>3.9666670000000002</c:v>
                </c:pt>
                <c:pt idx="953">
                  <c:v>3.9708329999999998</c:v>
                </c:pt>
                <c:pt idx="954">
                  <c:v>3.9750000000000001</c:v>
                </c:pt>
                <c:pt idx="955">
                  <c:v>3.9791669999999999</c:v>
                </c:pt>
                <c:pt idx="956">
                  <c:v>3.983333</c:v>
                </c:pt>
                <c:pt idx="957">
                  <c:v>3.9874999999999998</c:v>
                </c:pt>
                <c:pt idx="958">
                  <c:v>3.9916670000000001</c:v>
                </c:pt>
                <c:pt idx="959">
                  <c:v>3.9958330000000002</c:v>
                </c:pt>
                <c:pt idx="960">
                  <c:v>4</c:v>
                </c:pt>
                <c:pt idx="961">
                  <c:v>4.0041669999999998</c:v>
                </c:pt>
                <c:pt idx="962">
                  <c:v>4.0083330000000004</c:v>
                </c:pt>
                <c:pt idx="963">
                  <c:v>4.0125000000000002</c:v>
                </c:pt>
                <c:pt idx="964">
                  <c:v>4.016667</c:v>
                </c:pt>
                <c:pt idx="965">
                  <c:v>4.0208329999999997</c:v>
                </c:pt>
                <c:pt idx="966">
                  <c:v>4.0250000000000004</c:v>
                </c:pt>
                <c:pt idx="967">
                  <c:v>4.0291670000000002</c:v>
                </c:pt>
                <c:pt idx="968">
                  <c:v>4.0333329999999998</c:v>
                </c:pt>
                <c:pt idx="969">
                  <c:v>4.0374999999999996</c:v>
                </c:pt>
                <c:pt idx="970">
                  <c:v>4.0416670000000003</c:v>
                </c:pt>
                <c:pt idx="971">
                  <c:v>4.045833</c:v>
                </c:pt>
                <c:pt idx="972">
                  <c:v>4.05</c:v>
                </c:pt>
                <c:pt idx="973">
                  <c:v>4.0541669999999996</c:v>
                </c:pt>
                <c:pt idx="974">
                  <c:v>4.0583330000000002</c:v>
                </c:pt>
                <c:pt idx="975">
                  <c:v>4.0625</c:v>
                </c:pt>
                <c:pt idx="976">
                  <c:v>4.0666669999999998</c:v>
                </c:pt>
                <c:pt idx="977">
                  <c:v>4.0708330000000004</c:v>
                </c:pt>
                <c:pt idx="978">
                  <c:v>4.0750000000000002</c:v>
                </c:pt>
                <c:pt idx="979">
                  <c:v>4.079167</c:v>
                </c:pt>
                <c:pt idx="980">
                  <c:v>4.0833329999999997</c:v>
                </c:pt>
                <c:pt idx="981">
                  <c:v>4.0875000000000004</c:v>
                </c:pt>
                <c:pt idx="982">
                  <c:v>4.0916670000000002</c:v>
                </c:pt>
                <c:pt idx="983">
                  <c:v>4.0958329999999998</c:v>
                </c:pt>
                <c:pt idx="984">
                  <c:v>4.0999999999999996</c:v>
                </c:pt>
                <c:pt idx="985">
                  <c:v>4.1041670000000003</c:v>
                </c:pt>
                <c:pt idx="986">
                  <c:v>4.108333</c:v>
                </c:pt>
                <c:pt idx="987">
                  <c:v>4.1124999999999998</c:v>
                </c:pt>
                <c:pt idx="988">
                  <c:v>4.1166669999999996</c:v>
                </c:pt>
                <c:pt idx="989">
                  <c:v>4.1208330000000002</c:v>
                </c:pt>
                <c:pt idx="990">
                  <c:v>4.125</c:v>
                </c:pt>
                <c:pt idx="991">
                  <c:v>4.1291669999999998</c:v>
                </c:pt>
                <c:pt idx="992">
                  <c:v>4.1333330000000004</c:v>
                </c:pt>
                <c:pt idx="993">
                  <c:v>4.1375000000000002</c:v>
                </c:pt>
                <c:pt idx="994">
                  <c:v>4.141667</c:v>
                </c:pt>
                <c:pt idx="995">
                  <c:v>4.1458329999999997</c:v>
                </c:pt>
                <c:pt idx="996">
                  <c:v>4.1500000000000004</c:v>
                </c:pt>
                <c:pt idx="997">
                  <c:v>4.1541670000000002</c:v>
                </c:pt>
                <c:pt idx="998">
                  <c:v>4.1583329999999998</c:v>
                </c:pt>
                <c:pt idx="999">
                  <c:v>4.1624999999999996</c:v>
                </c:pt>
                <c:pt idx="1000">
                  <c:v>4.1666670000000003</c:v>
                </c:pt>
                <c:pt idx="1001">
                  <c:v>4.170833</c:v>
                </c:pt>
                <c:pt idx="1002">
                  <c:v>4.1749999999999998</c:v>
                </c:pt>
                <c:pt idx="1003">
                  <c:v>4.1791669999999996</c:v>
                </c:pt>
                <c:pt idx="1004">
                  <c:v>4.1833330000000002</c:v>
                </c:pt>
                <c:pt idx="1005">
                  <c:v>4.1875</c:v>
                </c:pt>
                <c:pt idx="1006">
                  <c:v>4.1916669999999998</c:v>
                </c:pt>
                <c:pt idx="1007">
                  <c:v>4.1958330000000004</c:v>
                </c:pt>
                <c:pt idx="1008">
                  <c:v>4.2</c:v>
                </c:pt>
                <c:pt idx="1009">
                  <c:v>4.204167</c:v>
                </c:pt>
              </c:numCache>
            </c:numRef>
          </c:xVal>
          <c:yVal>
            <c:numRef>
              <c:f>comparativa!$C$2:$C$1012</c:f>
              <c:numCache>
                <c:formatCode>_-* #,##0.0\ _€_-;\-* #,##0.0\ _€_-;_-* "-"??\ _€_-;_-@_-</c:formatCode>
                <c:ptCount val="1011"/>
                <c:pt idx="0" formatCode="_(* #,##0.00_);_(* \(#,##0.00\);_(* &quot;-&quot;??_);_(@_)">
                  <c:v>0</c:v>
                </c:pt>
                <c:pt idx="1">
                  <c:v>0</c:v>
                </c:pt>
                <c:pt idx="2">
                  <c:v>1.0765111502347281E-2</c:v>
                </c:pt>
                <c:pt idx="3">
                  <c:v>1.0765111502347281E-2</c:v>
                </c:pt>
                <c:pt idx="4">
                  <c:v>0</c:v>
                </c:pt>
                <c:pt idx="5">
                  <c:v>2.7958113262910957E-2</c:v>
                </c:pt>
                <c:pt idx="6">
                  <c:v>6.807511737089135E-2</c:v>
                </c:pt>
                <c:pt idx="7">
                  <c:v>0</c:v>
                </c:pt>
                <c:pt idx="8">
                  <c:v>4.5151115023473722E-2</c:v>
                </c:pt>
                <c:pt idx="9">
                  <c:v>9.0999119718309887E-2</c:v>
                </c:pt>
                <c:pt idx="10">
                  <c:v>0.10819212147887265</c:v>
                </c:pt>
                <c:pt idx="11">
                  <c:v>0.13111612382629118</c:v>
                </c:pt>
                <c:pt idx="12">
                  <c:v>0.17123312793427248</c:v>
                </c:pt>
                <c:pt idx="13">
                  <c:v>0.6182511737089198</c:v>
                </c:pt>
                <c:pt idx="14">
                  <c:v>7.2891358568075129</c:v>
                </c:pt>
                <c:pt idx="15">
                  <c:v>20.619443221830991</c:v>
                </c:pt>
                <c:pt idx="16">
                  <c:v>11.621772300469486</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4.1141615316901419</c:v>
                </c:pt>
                <c:pt idx="34">
                  <c:v>20.201080178990615</c:v>
                </c:pt>
                <c:pt idx="35">
                  <c:v>3.4550964642018789</c:v>
                </c:pt>
                <c:pt idx="36">
                  <c:v>0</c:v>
                </c:pt>
                <c:pt idx="37">
                  <c:v>0</c:v>
                </c:pt>
                <c:pt idx="38">
                  <c:v>0</c:v>
                </c:pt>
                <c:pt idx="39">
                  <c:v>0</c:v>
                </c:pt>
                <c:pt idx="40">
                  <c:v>0</c:v>
                </c:pt>
                <c:pt idx="41">
                  <c:v>14.280956572769956</c:v>
                </c:pt>
                <c:pt idx="42">
                  <c:v>13.455692488262914</c:v>
                </c:pt>
                <c:pt idx="43">
                  <c:v>13.725049515845072</c:v>
                </c:pt>
                <c:pt idx="44">
                  <c:v>20.195349178403763</c:v>
                </c:pt>
                <c:pt idx="45">
                  <c:v>13.392651481807516</c:v>
                </c:pt>
                <c:pt idx="46">
                  <c:v>9.4841090815727735</c:v>
                </c:pt>
                <c:pt idx="47">
                  <c:v>7.2604808538732408</c:v>
                </c:pt>
                <c:pt idx="48">
                  <c:v>7.8966219190140867</c:v>
                </c:pt>
                <c:pt idx="49">
                  <c:v>7.1859778462441328</c:v>
                </c:pt>
                <c:pt idx="50">
                  <c:v>3.0596574237089209</c:v>
                </c:pt>
                <c:pt idx="51">
                  <c:v>0.57813416960093855</c:v>
                </c:pt>
                <c:pt idx="52">
                  <c:v>1.5753282717136152</c:v>
                </c:pt>
                <c:pt idx="53">
                  <c:v>0.66983017899060993</c:v>
                </c:pt>
                <c:pt idx="54">
                  <c:v>0</c:v>
                </c:pt>
                <c:pt idx="55">
                  <c:v>0.97357321009389675</c:v>
                </c:pt>
                <c:pt idx="56">
                  <c:v>1.3976672535211274</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0.93345620598591539</c:v>
                </c:pt>
                <c:pt idx="81">
                  <c:v>20.797104240023479</c:v>
                </c:pt>
                <c:pt idx="82">
                  <c:v>5.4552156690140867</c:v>
                </c:pt>
                <c:pt idx="83">
                  <c:v>0</c:v>
                </c:pt>
                <c:pt idx="84">
                  <c:v>0</c:v>
                </c:pt>
                <c:pt idx="85">
                  <c:v>0</c:v>
                </c:pt>
                <c:pt idx="86">
                  <c:v>0</c:v>
                </c:pt>
                <c:pt idx="87">
                  <c:v>0</c:v>
                </c:pt>
                <c:pt idx="88">
                  <c:v>0</c:v>
                </c:pt>
                <c:pt idx="89">
                  <c:v>0</c:v>
                </c:pt>
                <c:pt idx="90">
                  <c:v>0</c:v>
                </c:pt>
                <c:pt idx="91">
                  <c:v>2.7616453931924889</c:v>
                </c:pt>
                <c:pt idx="92">
                  <c:v>20.487630208333339</c:v>
                </c:pt>
                <c:pt idx="93">
                  <c:v>6.8478488116197198</c:v>
                </c:pt>
                <c:pt idx="94">
                  <c:v>0</c:v>
                </c:pt>
                <c:pt idx="95">
                  <c:v>0</c:v>
                </c:pt>
                <c:pt idx="96">
                  <c:v>12.561656396713618</c:v>
                </c:pt>
                <c:pt idx="97">
                  <c:v>1.9822293133802822</c:v>
                </c:pt>
                <c:pt idx="98">
                  <c:v>19.75979313380282</c:v>
                </c:pt>
                <c:pt idx="99">
                  <c:v>11.535807291666671</c:v>
                </c:pt>
                <c:pt idx="100">
                  <c:v>1.1111172241784042</c:v>
                </c:pt>
                <c:pt idx="101">
                  <c:v>9.7305421068075155</c:v>
                </c:pt>
                <c:pt idx="102">
                  <c:v>6.3435207599765278</c:v>
                </c:pt>
                <c:pt idx="103">
                  <c:v>18.567745011737095</c:v>
                </c:pt>
                <c:pt idx="104">
                  <c:v>10.166098151408452</c:v>
                </c:pt>
                <c:pt idx="105">
                  <c:v>8.5442249853286416</c:v>
                </c:pt>
                <c:pt idx="106">
                  <c:v>12.114638350938971</c:v>
                </c:pt>
                <c:pt idx="107">
                  <c:v>13.627622505868549</c:v>
                </c:pt>
                <c:pt idx="108">
                  <c:v>11.512883289319252</c:v>
                </c:pt>
                <c:pt idx="109">
                  <c:v>12.126100352112676</c:v>
                </c:pt>
                <c:pt idx="110">
                  <c:v>15.358384683098597</c:v>
                </c:pt>
                <c:pt idx="111">
                  <c:v>12.91124743251174</c:v>
                </c:pt>
                <c:pt idx="112">
                  <c:v>12.762241417253524</c:v>
                </c:pt>
                <c:pt idx="113">
                  <c:v>14.785284624413148</c:v>
                </c:pt>
                <c:pt idx="114">
                  <c:v>16.286806778169019</c:v>
                </c:pt>
                <c:pt idx="115">
                  <c:v>15.169261663732399</c:v>
                </c:pt>
                <c:pt idx="116">
                  <c:v>15.834057731807516</c:v>
                </c:pt>
                <c:pt idx="117">
                  <c:v>16.768210827464792</c:v>
                </c:pt>
                <c:pt idx="118">
                  <c:v>17.937334947183103</c:v>
                </c:pt>
                <c:pt idx="119">
                  <c:v>17.19230487089202</c:v>
                </c:pt>
                <c:pt idx="120">
                  <c:v>18.034761957159631</c:v>
                </c:pt>
                <c:pt idx="121">
                  <c:v>19.060611062206579</c:v>
                </c:pt>
                <c:pt idx="122">
                  <c:v>18.791254034624416</c:v>
                </c:pt>
                <c:pt idx="123">
                  <c:v>18.688096024061036</c:v>
                </c:pt>
                <c:pt idx="124">
                  <c:v>19.754062133215967</c:v>
                </c:pt>
                <c:pt idx="125">
                  <c:v>19.765524134389679</c:v>
                </c:pt>
                <c:pt idx="126">
                  <c:v>19.771255134976531</c:v>
                </c:pt>
                <c:pt idx="127">
                  <c:v>20.499092209507044</c:v>
                </c:pt>
                <c:pt idx="128">
                  <c:v>20.470437206572775</c:v>
                </c:pt>
                <c:pt idx="129">
                  <c:v>20.544940214201883</c:v>
                </c:pt>
                <c:pt idx="130">
                  <c:v>20.699677230046952</c:v>
                </c:pt>
                <c:pt idx="131">
                  <c:v>20.705408230633811</c:v>
                </c:pt>
                <c:pt idx="132">
                  <c:v>20.693946229460099</c:v>
                </c:pt>
                <c:pt idx="133">
                  <c:v>20.711139231220663</c:v>
                </c:pt>
                <c:pt idx="134">
                  <c:v>20.705408230633811</c:v>
                </c:pt>
                <c:pt idx="135">
                  <c:v>20.722601232394371</c:v>
                </c:pt>
                <c:pt idx="136">
                  <c:v>20.734063233568079</c:v>
                </c:pt>
                <c:pt idx="137">
                  <c:v>20.728332232981224</c:v>
                </c:pt>
                <c:pt idx="138">
                  <c:v>20.728332232981224</c:v>
                </c:pt>
                <c:pt idx="139">
                  <c:v>20.745525234741788</c:v>
                </c:pt>
                <c:pt idx="140">
                  <c:v>20.728332232981224</c:v>
                </c:pt>
                <c:pt idx="141">
                  <c:v>20.745525234741788</c:v>
                </c:pt>
                <c:pt idx="142">
                  <c:v>20.739794234154935</c:v>
                </c:pt>
                <c:pt idx="143">
                  <c:v>20.745525234741788</c:v>
                </c:pt>
                <c:pt idx="144">
                  <c:v>20.745525234741788</c:v>
                </c:pt>
                <c:pt idx="145">
                  <c:v>20.739794234154935</c:v>
                </c:pt>
                <c:pt idx="146">
                  <c:v>20.751256235328643</c:v>
                </c:pt>
                <c:pt idx="147">
                  <c:v>20.756987235915499</c:v>
                </c:pt>
                <c:pt idx="148">
                  <c:v>20.762718236502351</c:v>
                </c:pt>
                <c:pt idx="149">
                  <c:v>20.756987235915499</c:v>
                </c:pt>
                <c:pt idx="150">
                  <c:v>20.768449237089207</c:v>
                </c:pt>
                <c:pt idx="151">
                  <c:v>20.768449237089207</c:v>
                </c:pt>
                <c:pt idx="152">
                  <c:v>20.751256235328643</c:v>
                </c:pt>
                <c:pt idx="153">
                  <c:v>20.756987235915499</c:v>
                </c:pt>
                <c:pt idx="154">
                  <c:v>20.751256235328643</c:v>
                </c:pt>
                <c:pt idx="155">
                  <c:v>20.756987235915499</c:v>
                </c:pt>
                <c:pt idx="156">
                  <c:v>20.77418023767606</c:v>
                </c:pt>
                <c:pt idx="157">
                  <c:v>20.756987235915499</c:v>
                </c:pt>
                <c:pt idx="158">
                  <c:v>20.768449237089207</c:v>
                </c:pt>
                <c:pt idx="159">
                  <c:v>20.768449237089207</c:v>
                </c:pt>
                <c:pt idx="160">
                  <c:v>20.762718236502351</c:v>
                </c:pt>
                <c:pt idx="161">
                  <c:v>20.751256235328643</c:v>
                </c:pt>
                <c:pt idx="162">
                  <c:v>20.785642238849771</c:v>
                </c:pt>
                <c:pt idx="163">
                  <c:v>20.768449237089207</c:v>
                </c:pt>
                <c:pt idx="164">
                  <c:v>20.768449237089207</c:v>
                </c:pt>
                <c:pt idx="165">
                  <c:v>20.756987235915499</c:v>
                </c:pt>
                <c:pt idx="166">
                  <c:v>20.77418023767606</c:v>
                </c:pt>
                <c:pt idx="167">
                  <c:v>20.751256235328643</c:v>
                </c:pt>
                <c:pt idx="168">
                  <c:v>20.779911238262919</c:v>
                </c:pt>
                <c:pt idx="169">
                  <c:v>20.751256235328643</c:v>
                </c:pt>
                <c:pt idx="170">
                  <c:v>20.768449237089207</c:v>
                </c:pt>
                <c:pt idx="171">
                  <c:v>20.779911238262919</c:v>
                </c:pt>
                <c:pt idx="172">
                  <c:v>20.77418023767606</c:v>
                </c:pt>
                <c:pt idx="173">
                  <c:v>20.762718236502351</c:v>
                </c:pt>
                <c:pt idx="174">
                  <c:v>20.77418023767606</c:v>
                </c:pt>
                <c:pt idx="175">
                  <c:v>20.768449237089207</c:v>
                </c:pt>
                <c:pt idx="176">
                  <c:v>20.768449237089207</c:v>
                </c:pt>
                <c:pt idx="177">
                  <c:v>20.756987235915499</c:v>
                </c:pt>
                <c:pt idx="178">
                  <c:v>20.768449237089207</c:v>
                </c:pt>
                <c:pt idx="179">
                  <c:v>20.785642238849771</c:v>
                </c:pt>
                <c:pt idx="180">
                  <c:v>20.768449237089207</c:v>
                </c:pt>
                <c:pt idx="181">
                  <c:v>20.762718236502351</c:v>
                </c:pt>
                <c:pt idx="182">
                  <c:v>20.779911238262919</c:v>
                </c:pt>
                <c:pt idx="183">
                  <c:v>20.779911238262919</c:v>
                </c:pt>
                <c:pt idx="184">
                  <c:v>20.785642238849771</c:v>
                </c:pt>
                <c:pt idx="185">
                  <c:v>20.768449237089207</c:v>
                </c:pt>
                <c:pt idx="186">
                  <c:v>20.791373239436624</c:v>
                </c:pt>
                <c:pt idx="187">
                  <c:v>20.779911238262919</c:v>
                </c:pt>
                <c:pt idx="188">
                  <c:v>20.785642238849771</c:v>
                </c:pt>
                <c:pt idx="189">
                  <c:v>20.77418023767606</c:v>
                </c:pt>
                <c:pt idx="190">
                  <c:v>20.779911238262919</c:v>
                </c:pt>
                <c:pt idx="191">
                  <c:v>20.791373239436624</c:v>
                </c:pt>
                <c:pt idx="192">
                  <c:v>20.791373239436624</c:v>
                </c:pt>
                <c:pt idx="193">
                  <c:v>20.785642238849771</c:v>
                </c:pt>
                <c:pt idx="194">
                  <c:v>20.791373239436624</c:v>
                </c:pt>
                <c:pt idx="195">
                  <c:v>20.785642238849771</c:v>
                </c:pt>
                <c:pt idx="196">
                  <c:v>20.791373239436624</c:v>
                </c:pt>
                <c:pt idx="197">
                  <c:v>20.779911238262919</c:v>
                </c:pt>
                <c:pt idx="198">
                  <c:v>20.779911238262919</c:v>
                </c:pt>
                <c:pt idx="199">
                  <c:v>20.791373239436624</c:v>
                </c:pt>
                <c:pt idx="200">
                  <c:v>20.785642238849771</c:v>
                </c:pt>
                <c:pt idx="201">
                  <c:v>20.77418023767606</c:v>
                </c:pt>
                <c:pt idx="202">
                  <c:v>20.791373239436624</c:v>
                </c:pt>
                <c:pt idx="203">
                  <c:v>20.797104240023479</c:v>
                </c:pt>
                <c:pt idx="204">
                  <c:v>20.785642238849771</c:v>
                </c:pt>
                <c:pt idx="205">
                  <c:v>20.797104240023479</c:v>
                </c:pt>
                <c:pt idx="206">
                  <c:v>20.785642238849771</c:v>
                </c:pt>
                <c:pt idx="207">
                  <c:v>20.797104240023479</c:v>
                </c:pt>
                <c:pt idx="208">
                  <c:v>20.797104240023479</c:v>
                </c:pt>
                <c:pt idx="209">
                  <c:v>20.808566241197191</c:v>
                </c:pt>
                <c:pt idx="210">
                  <c:v>20.791373239436624</c:v>
                </c:pt>
                <c:pt idx="211">
                  <c:v>20.802835240610332</c:v>
                </c:pt>
                <c:pt idx="212">
                  <c:v>20.791373239436624</c:v>
                </c:pt>
                <c:pt idx="213">
                  <c:v>20.814297241784043</c:v>
                </c:pt>
                <c:pt idx="214">
                  <c:v>20.808566241197191</c:v>
                </c:pt>
                <c:pt idx="215">
                  <c:v>20.797104240023479</c:v>
                </c:pt>
                <c:pt idx="216">
                  <c:v>20.791373239436624</c:v>
                </c:pt>
                <c:pt idx="217">
                  <c:v>20.808566241197191</c:v>
                </c:pt>
                <c:pt idx="218">
                  <c:v>20.825759242957751</c:v>
                </c:pt>
                <c:pt idx="219">
                  <c:v>20.802835240610332</c:v>
                </c:pt>
                <c:pt idx="220">
                  <c:v>20.802835240610332</c:v>
                </c:pt>
                <c:pt idx="221">
                  <c:v>20.808566241197191</c:v>
                </c:pt>
                <c:pt idx="222">
                  <c:v>20.808566241197191</c:v>
                </c:pt>
                <c:pt idx="223">
                  <c:v>20.831490243544607</c:v>
                </c:pt>
                <c:pt idx="224">
                  <c:v>20.820028242370896</c:v>
                </c:pt>
                <c:pt idx="225">
                  <c:v>20.820028242370896</c:v>
                </c:pt>
                <c:pt idx="226">
                  <c:v>20.820028242370896</c:v>
                </c:pt>
                <c:pt idx="227">
                  <c:v>20.831490243544607</c:v>
                </c:pt>
                <c:pt idx="228">
                  <c:v>20.808566241197191</c:v>
                </c:pt>
                <c:pt idx="229">
                  <c:v>20.831490243544607</c:v>
                </c:pt>
                <c:pt idx="230">
                  <c:v>20.831490243544607</c:v>
                </c:pt>
                <c:pt idx="231">
                  <c:v>20.825759242957751</c:v>
                </c:pt>
                <c:pt idx="232">
                  <c:v>20.837221244131459</c:v>
                </c:pt>
                <c:pt idx="233">
                  <c:v>20.831490243544607</c:v>
                </c:pt>
                <c:pt idx="234">
                  <c:v>20.837221244131459</c:v>
                </c:pt>
                <c:pt idx="235">
                  <c:v>20.837221244131459</c:v>
                </c:pt>
                <c:pt idx="236">
                  <c:v>20.831490243544607</c:v>
                </c:pt>
                <c:pt idx="237">
                  <c:v>20.842952244718315</c:v>
                </c:pt>
                <c:pt idx="238">
                  <c:v>20.837221244131459</c:v>
                </c:pt>
                <c:pt idx="239">
                  <c:v>20.848683245305168</c:v>
                </c:pt>
                <c:pt idx="240">
                  <c:v>20.848683245305168</c:v>
                </c:pt>
                <c:pt idx="241">
                  <c:v>20.848683245305168</c:v>
                </c:pt>
                <c:pt idx="242">
                  <c:v>20.848683245305168</c:v>
                </c:pt>
                <c:pt idx="243">
                  <c:v>20.831490243544607</c:v>
                </c:pt>
                <c:pt idx="244">
                  <c:v>20.854414245892023</c:v>
                </c:pt>
                <c:pt idx="245">
                  <c:v>20.848683245305168</c:v>
                </c:pt>
                <c:pt idx="246">
                  <c:v>20.854414245892023</c:v>
                </c:pt>
                <c:pt idx="247">
                  <c:v>20.854414245892023</c:v>
                </c:pt>
                <c:pt idx="248">
                  <c:v>20.848683245305168</c:v>
                </c:pt>
                <c:pt idx="249">
                  <c:v>20.848683245305168</c:v>
                </c:pt>
                <c:pt idx="250">
                  <c:v>20.842952244718315</c:v>
                </c:pt>
                <c:pt idx="251">
                  <c:v>20.848683245305168</c:v>
                </c:pt>
                <c:pt idx="252">
                  <c:v>20.848683245305168</c:v>
                </c:pt>
                <c:pt idx="253">
                  <c:v>20.848683245305168</c:v>
                </c:pt>
                <c:pt idx="254">
                  <c:v>20.860145246478879</c:v>
                </c:pt>
                <c:pt idx="255">
                  <c:v>20.860145246478879</c:v>
                </c:pt>
                <c:pt idx="256">
                  <c:v>20.854414245892023</c:v>
                </c:pt>
                <c:pt idx="257">
                  <c:v>20.860145246478879</c:v>
                </c:pt>
                <c:pt idx="258">
                  <c:v>20.842952244718315</c:v>
                </c:pt>
                <c:pt idx="259">
                  <c:v>20.854414245892023</c:v>
                </c:pt>
                <c:pt idx="260">
                  <c:v>20.848683245305168</c:v>
                </c:pt>
                <c:pt idx="261">
                  <c:v>20.837221244131459</c:v>
                </c:pt>
                <c:pt idx="262">
                  <c:v>20.848683245305168</c:v>
                </c:pt>
                <c:pt idx="263">
                  <c:v>20.842952244718315</c:v>
                </c:pt>
                <c:pt idx="264">
                  <c:v>20.842952244718315</c:v>
                </c:pt>
                <c:pt idx="265">
                  <c:v>20.848683245305168</c:v>
                </c:pt>
                <c:pt idx="266">
                  <c:v>20.837221244131459</c:v>
                </c:pt>
                <c:pt idx="267">
                  <c:v>20.865876247065732</c:v>
                </c:pt>
                <c:pt idx="268">
                  <c:v>20.860145246478879</c:v>
                </c:pt>
                <c:pt idx="269">
                  <c:v>20.848683245305168</c:v>
                </c:pt>
                <c:pt idx="270">
                  <c:v>20.842952244718315</c:v>
                </c:pt>
                <c:pt idx="271">
                  <c:v>20.848683245305168</c:v>
                </c:pt>
                <c:pt idx="272">
                  <c:v>20.837221244131459</c:v>
                </c:pt>
                <c:pt idx="273">
                  <c:v>20.860145246478879</c:v>
                </c:pt>
                <c:pt idx="274">
                  <c:v>20.831490243544607</c:v>
                </c:pt>
                <c:pt idx="275">
                  <c:v>20.831490243544607</c:v>
                </c:pt>
                <c:pt idx="276">
                  <c:v>20.848683245305168</c:v>
                </c:pt>
                <c:pt idx="277">
                  <c:v>20.860145246478879</c:v>
                </c:pt>
                <c:pt idx="278">
                  <c:v>20.842952244718315</c:v>
                </c:pt>
                <c:pt idx="279">
                  <c:v>20.837221244131459</c:v>
                </c:pt>
                <c:pt idx="280">
                  <c:v>20.837221244131459</c:v>
                </c:pt>
                <c:pt idx="281">
                  <c:v>20.842952244718315</c:v>
                </c:pt>
                <c:pt idx="282">
                  <c:v>20.848683245305168</c:v>
                </c:pt>
                <c:pt idx="283">
                  <c:v>20.831490243544607</c:v>
                </c:pt>
                <c:pt idx="284">
                  <c:v>20.848683245305168</c:v>
                </c:pt>
                <c:pt idx="285">
                  <c:v>20.848683245305168</c:v>
                </c:pt>
                <c:pt idx="286">
                  <c:v>20.831490243544607</c:v>
                </c:pt>
                <c:pt idx="287">
                  <c:v>20.842952244718315</c:v>
                </c:pt>
                <c:pt idx="288">
                  <c:v>20.848683245305168</c:v>
                </c:pt>
                <c:pt idx="289">
                  <c:v>20.848683245305168</c:v>
                </c:pt>
                <c:pt idx="290">
                  <c:v>20.837221244131459</c:v>
                </c:pt>
                <c:pt idx="291">
                  <c:v>20.837221244131459</c:v>
                </c:pt>
                <c:pt idx="292">
                  <c:v>20.837221244131459</c:v>
                </c:pt>
                <c:pt idx="293">
                  <c:v>20.831490243544607</c:v>
                </c:pt>
                <c:pt idx="294">
                  <c:v>20.831490243544607</c:v>
                </c:pt>
                <c:pt idx="295">
                  <c:v>20.837221244131459</c:v>
                </c:pt>
                <c:pt idx="296">
                  <c:v>20.842952244718315</c:v>
                </c:pt>
                <c:pt idx="297">
                  <c:v>20.842952244718315</c:v>
                </c:pt>
                <c:pt idx="298">
                  <c:v>20.825759242957751</c:v>
                </c:pt>
                <c:pt idx="299">
                  <c:v>20.837221244131459</c:v>
                </c:pt>
                <c:pt idx="300">
                  <c:v>20.837221244131459</c:v>
                </c:pt>
                <c:pt idx="301">
                  <c:v>20.848683245305168</c:v>
                </c:pt>
                <c:pt idx="302">
                  <c:v>20.837221244131459</c:v>
                </c:pt>
                <c:pt idx="303">
                  <c:v>20.837221244131459</c:v>
                </c:pt>
                <c:pt idx="304">
                  <c:v>20.831490243544607</c:v>
                </c:pt>
                <c:pt idx="305">
                  <c:v>20.808566241197191</c:v>
                </c:pt>
                <c:pt idx="306">
                  <c:v>20.831490243544607</c:v>
                </c:pt>
                <c:pt idx="307">
                  <c:v>20.814297241784043</c:v>
                </c:pt>
                <c:pt idx="308">
                  <c:v>20.837221244131459</c:v>
                </c:pt>
                <c:pt idx="309">
                  <c:v>20.831490243544607</c:v>
                </c:pt>
                <c:pt idx="310">
                  <c:v>20.837221244131459</c:v>
                </c:pt>
                <c:pt idx="311">
                  <c:v>20.825759242957751</c:v>
                </c:pt>
                <c:pt idx="312">
                  <c:v>20.825759242957751</c:v>
                </c:pt>
                <c:pt idx="313">
                  <c:v>20.820028242370896</c:v>
                </c:pt>
                <c:pt idx="314">
                  <c:v>20.814297241784043</c:v>
                </c:pt>
                <c:pt idx="315">
                  <c:v>20.825759242957751</c:v>
                </c:pt>
                <c:pt idx="316">
                  <c:v>20.825759242957751</c:v>
                </c:pt>
                <c:pt idx="317">
                  <c:v>20.831490243544607</c:v>
                </c:pt>
                <c:pt idx="318">
                  <c:v>20.837221244131459</c:v>
                </c:pt>
                <c:pt idx="319">
                  <c:v>20.820028242370896</c:v>
                </c:pt>
                <c:pt idx="320">
                  <c:v>20.814297241784043</c:v>
                </c:pt>
                <c:pt idx="321">
                  <c:v>20.808566241197191</c:v>
                </c:pt>
                <c:pt idx="322">
                  <c:v>20.808566241197191</c:v>
                </c:pt>
                <c:pt idx="323">
                  <c:v>20.820028242370896</c:v>
                </c:pt>
                <c:pt idx="324">
                  <c:v>20.808566241197191</c:v>
                </c:pt>
                <c:pt idx="325">
                  <c:v>20.802835240610332</c:v>
                </c:pt>
                <c:pt idx="326">
                  <c:v>20.831490243544607</c:v>
                </c:pt>
                <c:pt idx="327">
                  <c:v>20.808566241197191</c:v>
                </c:pt>
                <c:pt idx="328">
                  <c:v>20.820028242370896</c:v>
                </c:pt>
                <c:pt idx="329">
                  <c:v>20.814297241784043</c:v>
                </c:pt>
                <c:pt idx="330">
                  <c:v>20.831490243544607</c:v>
                </c:pt>
                <c:pt idx="331">
                  <c:v>20.831490243544607</c:v>
                </c:pt>
                <c:pt idx="332">
                  <c:v>20.808566241197191</c:v>
                </c:pt>
                <c:pt idx="333">
                  <c:v>20.808566241197191</c:v>
                </c:pt>
                <c:pt idx="334">
                  <c:v>20.797104240023479</c:v>
                </c:pt>
                <c:pt idx="335">
                  <c:v>20.808566241197191</c:v>
                </c:pt>
                <c:pt idx="336">
                  <c:v>20.797104240023479</c:v>
                </c:pt>
                <c:pt idx="337">
                  <c:v>20.814297241784043</c:v>
                </c:pt>
                <c:pt idx="338">
                  <c:v>20.808566241197191</c:v>
                </c:pt>
                <c:pt idx="339">
                  <c:v>20.797104240023479</c:v>
                </c:pt>
                <c:pt idx="340">
                  <c:v>20.808566241197191</c:v>
                </c:pt>
                <c:pt idx="341">
                  <c:v>20.814297241784043</c:v>
                </c:pt>
                <c:pt idx="342">
                  <c:v>20.814297241784043</c:v>
                </c:pt>
                <c:pt idx="343">
                  <c:v>20.797104240023479</c:v>
                </c:pt>
                <c:pt idx="344">
                  <c:v>20.814297241784043</c:v>
                </c:pt>
                <c:pt idx="345">
                  <c:v>20.808566241197191</c:v>
                </c:pt>
                <c:pt idx="346">
                  <c:v>20.797104240023479</c:v>
                </c:pt>
                <c:pt idx="347">
                  <c:v>20.797104240023479</c:v>
                </c:pt>
                <c:pt idx="348">
                  <c:v>20.802835240610332</c:v>
                </c:pt>
                <c:pt idx="349">
                  <c:v>20.808566241197191</c:v>
                </c:pt>
                <c:pt idx="350">
                  <c:v>20.797104240023479</c:v>
                </c:pt>
                <c:pt idx="351">
                  <c:v>20.797104240023479</c:v>
                </c:pt>
                <c:pt idx="352">
                  <c:v>20.791373239436624</c:v>
                </c:pt>
                <c:pt idx="353">
                  <c:v>20.797104240023479</c:v>
                </c:pt>
                <c:pt idx="354">
                  <c:v>20.791373239436624</c:v>
                </c:pt>
                <c:pt idx="355">
                  <c:v>20.802835240610332</c:v>
                </c:pt>
                <c:pt idx="356">
                  <c:v>20.797104240023479</c:v>
                </c:pt>
                <c:pt idx="357">
                  <c:v>20.802835240610332</c:v>
                </c:pt>
                <c:pt idx="358">
                  <c:v>20.791373239436624</c:v>
                </c:pt>
                <c:pt idx="359">
                  <c:v>20.791373239436624</c:v>
                </c:pt>
                <c:pt idx="360">
                  <c:v>20.785642238849771</c:v>
                </c:pt>
                <c:pt idx="361">
                  <c:v>20.802835240610332</c:v>
                </c:pt>
                <c:pt idx="362">
                  <c:v>20.791373239436624</c:v>
                </c:pt>
                <c:pt idx="363">
                  <c:v>20.802835240610332</c:v>
                </c:pt>
                <c:pt idx="364">
                  <c:v>20.791373239436624</c:v>
                </c:pt>
                <c:pt idx="365">
                  <c:v>20.791373239436624</c:v>
                </c:pt>
                <c:pt idx="366">
                  <c:v>20.791373239436624</c:v>
                </c:pt>
                <c:pt idx="367">
                  <c:v>20.785642238849771</c:v>
                </c:pt>
                <c:pt idx="368">
                  <c:v>20.797104240023479</c:v>
                </c:pt>
                <c:pt idx="369">
                  <c:v>20.785642238849771</c:v>
                </c:pt>
                <c:pt idx="370">
                  <c:v>20.791373239436624</c:v>
                </c:pt>
                <c:pt idx="371">
                  <c:v>20.791373239436624</c:v>
                </c:pt>
                <c:pt idx="372">
                  <c:v>20.791373239436624</c:v>
                </c:pt>
                <c:pt idx="373">
                  <c:v>20.791373239436624</c:v>
                </c:pt>
                <c:pt idx="374">
                  <c:v>20.791373239436624</c:v>
                </c:pt>
                <c:pt idx="375">
                  <c:v>20.797104240023479</c:v>
                </c:pt>
                <c:pt idx="376">
                  <c:v>20.785642238849771</c:v>
                </c:pt>
                <c:pt idx="377">
                  <c:v>20.802835240610332</c:v>
                </c:pt>
                <c:pt idx="378">
                  <c:v>20.797104240023479</c:v>
                </c:pt>
                <c:pt idx="379">
                  <c:v>20.791373239436624</c:v>
                </c:pt>
                <c:pt idx="380">
                  <c:v>20.791373239436624</c:v>
                </c:pt>
                <c:pt idx="381">
                  <c:v>20.791373239436624</c:v>
                </c:pt>
                <c:pt idx="382">
                  <c:v>20.797104240023479</c:v>
                </c:pt>
                <c:pt idx="383">
                  <c:v>20.791373239436624</c:v>
                </c:pt>
                <c:pt idx="384">
                  <c:v>20.785642238849771</c:v>
                </c:pt>
                <c:pt idx="385">
                  <c:v>20.797104240023479</c:v>
                </c:pt>
                <c:pt idx="386">
                  <c:v>20.797104240023479</c:v>
                </c:pt>
                <c:pt idx="387">
                  <c:v>20.791373239436624</c:v>
                </c:pt>
                <c:pt idx="388">
                  <c:v>20.779911238262919</c:v>
                </c:pt>
                <c:pt idx="389">
                  <c:v>20.791373239436624</c:v>
                </c:pt>
                <c:pt idx="390">
                  <c:v>20.791373239436624</c:v>
                </c:pt>
                <c:pt idx="391">
                  <c:v>20.785642238849771</c:v>
                </c:pt>
                <c:pt idx="392">
                  <c:v>20.791373239436624</c:v>
                </c:pt>
                <c:pt idx="393">
                  <c:v>20.779911238262919</c:v>
                </c:pt>
                <c:pt idx="394">
                  <c:v>20.791373239436624</c:v>
                </c:pt>
                <c:pt idx="395">
                  <c:v>20.797104240023479</c:v>
                </c:pt>
                <c:pt idx="396">
                  <c:v>20.779911238262919</c:v>
                </c:pt>
                <c:pt idx="397">
                  <c:v>20.791373239436624</c:v>
                </c:pt>
                <c:pt idx="398">
                  <c:v>20.779911238262919</c:v>
                </c:pt>
                <c:pt idx="399">
                  <c:v>20.779911238262919</c:v>
                </c:pt>
                <c:pt idx="400">
                  <c:v>20.785642238849771</c:v>
                </c:pt>
                <c:pt idx="401">
                  <c:v>20.791373239436624</c:v>
                </c:pt>
                <c:pt idx="402">
                  <c:v>20.768449237089207</c:v>
                </c:pt>
                <c:pt idx="403">
                  <c:v>20.785642238849771</c:v>
                </c:pt>
                <c:pt idx="404">
                  <c:v>20.785642238849771</c:v>
                </c:pt>
                <c:pt idx="405">
                  <c:v>20.779911238262919</c:v>
                </c:pt>
                <c:pt idx="406">
                  <c:v>20.779911238262919</c:v>
                </c:pt>
                <c:pt idx="407">
                  <c:v>20.77418023767606</c:v>
                </c:pt>
                <c:pt idx="408">
                  <c:v>20.768449237089207</c:v>
                </c:pt>
                <c:pt idx="409">
                  <c:v>20.791373239436624</c:v>
                </c:pt>
                <c:pt idx="410">
                  <c:v>20.779911238262919</c:v>
                </c:pt>
                <c:pt idx="411">
                  <c:v>20.768449237089207</c:v>
                </c:pt>
                <c:pt idx="412">
                  <c:v>20.779911238262919</c:v>
                </c:pt>
                <c:pt idx="413">
                  <c:v>20.779911238262919</c:v>
                </c:pt>
                <c:pt idx="414">
                  <c:v>20.768449237089207</c:v>
                </c:pt>
                <c:pt idx="415">
                  <c:v>20.768449237089207</c:v>
                </c:pt>
                <c:pt idx="416">
                  <c:v>20.791373239436624</c:v>
                </c:pt>
                <c:pt idx="417">
                  <c:v>20.779911238262919</c:v>
                </c:pt>
                <c:pt idx="418">
                  <c:v>20.791373239436624</c:v>
                </c:pt>
                <c:pt idx="419">
                  <c:v>20.779911238262919</c:v>
                </c:pt>
                <c:pt idx="420">
                  <c:v>20.779911238262919</c:v>
                </c:pt>
                <c:pt idx="421">
                  <c:v>20.779911238262919</c:v>
                </c:pt>
                <c:pt idx="422">
                  <c:v>20.768449237089207</c:v>
                </c:pt>
                <c:pt idx="423">
                  <c:v>20.77418023767606</c:v>
                </c:pt>
                <c:pt idx="424">
                  <c:v>20.785642238849771</c:v>
                </c:pt>
                <c:pt idx="425">
                  <c:v>20.768449237089207</c:v>
                </c:pt>
                <c:pt idx="426">
                  <c:v>20.77418023767606</c:v>
                </c:pt>
                <c:pt idx="427">
                  <c:v>20.756987235915499</c:v>
                </c:pt>
                <c:pt idx="428">
                  <c:v>20.768449237089207</c:v>
                </c:pt>
                <c:pt idx="429">
                  <c:v>20.768449237089207</c:v>
                </c:pt>
                <c:pt idx="430">
                  <c:v>20.77418023767606</c:v>
                </c:pt>
                <c:pt idx="431">
                  <c:v>20.779911238262919</c:v>
                </c:pt>
                <c:pt idx="432">
                  <c:v>20.756987235915499</c:v>
                </c:pt>
                <c:pt idx="433">
                  <c:v>20.762718236502351</c:v>
                </c:pt>
                <c:pt idx="434">
                  <c:v>20.768449237089207</c:v>
                </c:pt>
                <c:pt idx="435">
                  <c:v>20.77418023767606</c:v>
                </c:pt>
                <c:pt idx="436">
                  <c:v>20.768449237089207</c:v>
                </c:pt>
                <c:pt idx="437">
                  <c:v>20.756987235915499</c:v>
                </c:pt>
                <c:pt idx="438">
                  <c:v>20.762718236502351</c:v>
                </c:pt>
                <c:pt idx="439">
                  <c:v>20.779911238262919</c:v>
                </c:pt>
                <c:pt idx="440">
                  <c:v>20.768449237089207</c:v>
                </c:pt>
                <c:pt idx="441">
                  <c:v>20.768449237089207</c:v>
                </c:pt>
                <c:pt idx="442">
                  <c:v>20.768449237089207</c:v>
                </c:pt>
                <c:pt idx="443">
                  <c:v>20.791373239436624</c:v>
                </c:pt>
                <c:pt idx="444">
                  <c:v>20.785642238849771</c:v>
                </c:pt>
                <c:pt idx="445">
                  <c:v>20.756987235915499</c:v>
                </c:pt>
                <c:pt idx="446">
                  <c:v>20.791373239436624</c:v>
                </c:pt>
                <c:pt idx="447">
                  <c:v>20.779911238262919</c:v>
                </c:pt>
                <c:pt idx="448">
                  <c:v>20.779911238262919</c:v>
                </c:pt>
                <c:pt idx="449">
                  <c:v>20.751256235328643</c:v>
                </c:pt>
                <c:pt idx="450">
                  <c:v>20.768449237089207</c:v>
                </c:pt>
                <c:pt idx="451">
                  <c:v>20.745525234741788</c:v>
                </c:pt>
                <c:pt idx="452">
                  <c:v>20.751256235328643</c:v>
                </c:pt>
                <c:pt idx="453">
                  <c:v>20.739794234154935</c:v>
                </c:pt>
                <c:pt idx="454">
                  <c:v>20.728332232981224</c:v>
                </c:pt>
                <c:pt idx="455">
                  <c:v>20.722601232394371</c:v>
                </c:pt>
                <c:pt idx="456">
                  <c:v>20.745525234741788</c:v>
                </c:pt>
                <c:pt idx="457">
                  <c:v>20.722601232394371</c:v>
                </c:pt>
                <c:pt idx="458">
                  <c:v>20.734063233568079</c:v>
                </c:pt>
                <c:pt idx="459">
                  <c:v>20.716870231807516</c:v>
                </c:pt>
                <c:pt idx="460">
                  <c:v>20.751256235328643</c:v>
                </c:pt>
                <c:pt idx="461">
                  <c:v>20.722601232394371</c:v>
                </c:pt>
                <c:pt idx="462">
                  <c:v>20.728332232981224</c:v>
                </c:pt>
                <c:pt idx="463">
                  <c:v>20.734063233568079</c:v>
                </c:pt>
                <c:pt idx="464">
                  <c:v>20.722601232394371</c:v>
                </c:pt>
                <c:pt idx="465">
                  <c:v>20.728332232981224</c:v>
                </c:pt>
                <c:pt idx="466">
                  <c:v>20.711139231220663</c:v>
                </c:pt>
                <c:pt idx="467">
                  <c:v>20.716870231807516</c:v>
                </c:pt>
                <c:pt idx="468">
                  <c:v>20.711139231220663</c:v>
                </c:pt>
                <c:pt idx="469">
                  <c:v>20.705408230633811</c:v>
                </c:pt>
                <c:pt idx="470">
                  <c:v>20.705408230633811</c:v>
                </c:pt>
                <c:pt idx="471">
                  <c:v>20.699677230046952</c:v>
                </c:pt>
                <c:pt idx="472">
                  <c:v>20.699677230046952</c:v>
                </c:pt>
                <c:pt idx="473">
                  <c:v>20.705408230633811</c:v>
                </c:pt>
                <c:pt idx="474">
                  <c:v>20.699677230046952</c:v>
                </c:pt>
                <c:pt idx="475">
                  <c:v>20.699677230046952</c:v>
                </c:pt>
                <c:pt idx="476">
                  <c:v>20.705408230633811</c:v>
                </c:pt>
                <c:pt idx="477">
                  <c:v>20.699677230046952</c:v>
                </c:pt>
                <c:pt idx="478">
                  <c:v>20.699677230046952</c:v>
                </c:pt>
                <c:pt idx="479">
                  <c:v>20.705408230633811</c:v>
                </c:pt>
                <c:pt idx="480">
                  <c:v>20.699677230046952</c:v>
                </c:pt>
                <c:pt idx="481">
                  <c:v>20.699677230046952</c:v>
                </c:pt>
                <c:pt idx="482">
                  <c:v>20.688215228873243</c:v>
                </c:pt>
                <c:pt idx="483">
                  <c:v>20.630905223004699</c:v>
                </c:pt>
                <c:pt idx="484">
                  <c:v>20.481899207746483</c:v>
                </c:pt>
                <c:pt idx="485">
                  <c:v>20.413127200704231</c:v>
                </c:pt>
                <c:pt idx="486">
                  <c:v>19.937454151995308</c:v>
                </c:pt>
                <c:pt idx="487">
                  <c:v>19.622249119718315</c:v>
                </c:pt>
                <c:pt idx="488">
                  <c:v>19.232541079812211</c:v>
                </c:pt>
                <c:pt idx="489">
                  <c:v>19.100728066314556</c:v>
                </c:pt>
                <c:pt idx="490">
                  <c:v>18.562014011150239</c:v>
                </c:pt>
                <c:pt idx="491">
                  <c:v>18.894412045187796</c:v>
                </c:pt>
                <c:pt idx="492">
                  <c:v>19.129383069248831</c:v>
                </c:pt>
                <c:pt idx="493">
                  <c:v>19.186693075117375</c:v>
                </c:pt>
                <c:pt idx="494">
                  <c:v>19.456050102699532</c:v>
                </c:pt>
                <c:pt idx="495">
                  <c:v>19.112190067488267</c:v>
                </c:pt>
                <c:pt idx="496">
                  <c:v>19.215348078051647</c:v>
                </c:pt>
                <c:pt idx="497">
                  <c:v>18.917336047535215</c:v>
                </c:pt>
                <c:pt idx="498">
                  <c:v>19.031956059272307</c:v>
                </c:pt>
                <c:pt idx="499">
                  <c:v>18.796985035211275</c:v>
                </c:pt>
                <c:pt idx="500">
                  <c:v>18.327042987089207</c:v>
                </c:pt>
                <c:pt idx="501">
                  <c:v>18.023299955985919</c:v>
                </c:pt>
                <c:pt idx="502">
                  <c:v>17.822714935446012</c:v>
                </c:pt>
                <c:pt idx="503">
                  <c:v>17.060491857394368</c:v>
                </c:pt>
                <c:pt idx="504">
                  <c:v>17.180842869718315</c:v>
                </c:pt>
                <c:pt idx="505">
                  <c:v>17.100608861502351</c:v>
                </c:pt>
                <c:pt idx="506">
                  <c:v>17.060491857394368</c:v>
                </c:pt>
                <c:pt idx="507">
                  <c:v>17.163649867957748</c:v>
                </c:pt>
                <c:pt idx="508">
                  <c:v>17.467392899061036</c:v>
                </c:pt>
                <c:pt idx="509">
                  <c:v>17.438737896126764</c:v>
                </c:pt>
                <c:pt idx="510">
                  <c:v>17.851369938380284</c:v>
                </c:pt>
                <c:pt idx="511">
                  <c:v>17.885755941901415</c:v>
                </c:pt>
                <c:pt idx="512">
                  <c:v>17.599205912558688</c:v>
                </c:pt>
                <c:pt idx="513">
                  <c:v>17.106339862089207</c:v>
                </c:pt>
                <c:pt idx="514">
                  <c:v>16.940140845070427</c:v>
                </c:pt>
                <c:pt idx="515">
                  <c:v>16.699438820422539</c:v>
                </c:pt>
                <c:pt idx="516">
                  <c:v>16.412888791079816</c:v>
                </c:pt>
                <c:pt idx="517">
                  <c:v>15.776747725938971</c:v>
                </c:pt>
                <c:pt idx="518">
                  <c:v>15.398501687206576</c:v>
                </c:pt>
                <c:pt idx="519">
                  <c:v>15.34119168133803</c:v>
                </c:pt>
                <c:pt idx="520">
                  <c:v>15.536045701291085</c:v>
                </c:pt>
                <c:pt idx="521">
                  <c:v>15.622010710093898</c:v>
                </c:pt>
                <c:pt idx="522">
                  <c:v>16.063297755281692</c:v>
                </c:pt>
                <c:pt idx="523">
                  <c:v>16.338385783450708</c:v>
                </c:pt>
                <c:pt idx="524">
                  <c:v>16.063297755281692</c:v>
                </c:pt>
                <c:pt idx="525">
                  <c:v>15.908560739436624</c:v>
                </c:pt>
                <c:pt idx="526">
                  <c:v>16.149262764084508</c:v>
                </c:pt>
                <c:pt idx="527">
                  <c:v>15.432887690727705</c:v>
                </c:pt>
                <c:pt idx="528">
                  <c:v>15.215109668427234</c:v>
                </c:pt>
                <c:pt idx="529">
                  <c:v>15.02025564847418</c:v>
                </c:pt>
                <c:pt idx="530">
                  <c:v>14.894173635563384</c:v>
                </c:pt>
                <c:pt idx="531">
                  <c:v>14.12048855633803</c:v>
                </c:pt>
                <c:pt idx="532">
                  <c:v>14.103295554577468</c:v>
                </c:pt>
                <c:pt idx="533">
                  <c:v>14.166336561032866</c:v>
                </c:pt>
                <c:pt idx="534">
                  <c:v>13.868324530516434</c:v>
                </c:pt>
                <c:pt idx="535">
                  <c:v>14.051716549295779</c:v>
                </c:pt>
                <c:pt idx="536">
                  <c:v>14.4643485915493</c:v>
                </c:pt>
                <c:pt idx="537">
                  <c:v>14.206453565140848</c:v>
                </c:pt>
                <c:pt idx="538">
                  <c:v>14.521658597417845</c:v>
                </c:pt>
                <c:pt idx="539">
                  <c:v>14.578968603286386</c:v>
                </c:pt>
                <c:pt idx="540">
                  <c:v>14.34972857981221</c:v>
                </c:pt>
                <c:pt idx="541">
                  <c:v>14.2121845657277</c:v>
                </c:pt>
                <c:pt idx="542">
                  <c:v>14.217915566314558</c:v>
                </c:pt>
                <c:pt idx="543">
                  <c:v>13.81101452464789</c:v>
                </c:pt>
                <c:pt idx="544">
                  <c:v>13.541657497065732</c:v>
                </c:pt>
                <c:pt idx="545">
                  <c:v>13.427037485328642</c:v>
                </c:pt>
                <c:pt idx="546">
                  <c:v>13.094639451291082</c:v>
                </c:pt>
                <c:pt idx="547">
                  <c:v>12.997212441314558</c:v>
                </c:pt>
                <c:pt idx="548">
                  <c:v>13.180604460093898</c:v>
                </c:pt>
                <c:pt idx="549">
                  <c:v>13.151949457159626</c:v>
                </c:pt>
                <c:pt idx="550">
                  <c:v>13.146218456572774</c:v>
                </c:pt>
                <c:pt idx="551">
                  <c:v>13.123294454225354</c:v>
                </c:pt>
                <c:pt idx="552">
                  <c:v>12.871130428403758</c:v>
                </c:pt>
                <c:pt idx="553">
                  <c:v>12.613235401995309</c:v>
                </c:pt>
                <c:pt idx="554">
                  <c:v>12.212065360915494</c:v>
                </c:pt>
                <c:pt idx="555">
                  <c:v>11.26645026408451</c:v>
                </c:pt>
                <c:pt idx="556">
                  <c:v>12.69346941021127</c:v>
                </c:pt>
                <c:pt idx="557">
                  <c:v>14.796746625586856</c:v>
                </c:pt>
                <c:pt idx="558">
                  <c:v>13.409844483568078</c:v>
                </c:pt>
                <c:pt idx="559">
                  <c:v>9.8680861208920216</c:v>
                </c:pt>
                <c:pt idx="560">
                  <c:v>10.475572183098594</c:v>
                </c:pt>
                <c:pt idx="561">
                  <c:v>11.449842282863854</c:v>
                </c:pt>
                <c:pt idx="562">
                  <c:v>10.57299919307512</c:v>
                </c:pt>
                <c:pt idx="563">
                  <c:v>9.3351030663145576</c:v>
                </c:pt>
                <c:pt idx="564">
                  <c:v>9.8910101232394414</c:v>
                </c:pt>
                <c:pt idx="565">
                  <c:v>9.9139341255868558</c:v>
                </c:pt>
                <c:pt idx="566">
                  <c:v>8.4525289759389715</c:v>
                </c:pt>
                <c:pt idx="567">
                  <c:v>8.2691369571596258</c:v>
                </c:pt>
                <c:pt idx="568">
                  <c:v>10.194753154342726</c:v>
                </c:pt>
                <c:pt idx="569">
                  <c:v>11.507152288732399</c:v>
                </c:pt>
                <c:pt idx="570">
                  <c:v>8.6301899941314595</c:v>
                </c:pt>
                <c:pt idx="571">
                  <c:v>6.7332287998826317</c:v>
                </c:pt>
                <c:pt idx="572">
                  <c:v>7.0255098298122096</c:v>
                </c:pt>
                <c:pt idx="573">
                  <c:v>6.2747487529342738</c:v>
                </c:pt>
                <c:pt idx="574">
                  <c:v>4.7503025968309878</c:v>
                </c:pt>
                <c:pt idx="575">
                  <c:v>4.263167546948357</c:v>
                </c:pt>
                <c:pt idx="576">
                  <c:v>4.5669105780516448</c:v>
                </c:pt>
                <c:pt idx="577">
                  <c:v>4.6872615903755879</c:v>
                </c:pt>
                <c:pt idx="578">
                  <c:v>3.3462074530516439</c:v>
                </c:pt>
                <c:pt idx="579">
                  <c:v>2.0853873239436624</c:v>
                </c:pt>
                <c:pt idx="580">
                  <c:v>1.8446852992957747</c:v>
                </c:pt>
                <c:pt idx="581">
                  <c:v>2.0338083186619724</c:v>
                </c:pt>
                <c:pt idx="582">
                  <c:v>1.6899482834507045</c:v>
                </c:pt>
                <c:pt idx="583">
                  <c:v>1.0079592136150231</c:v>
                </c:pt>
                <c:pt idx="584">
                  <c:v>0.54947916666666696</c:v>
                </c:pt>
                <c:pt idx="585">
                  <c:v>1.0824622212441317</c:v>
                </c:pt>
                <c:pt idx="586">
                  <c:v>0.84749119718309884</c:v>
                </c:pt>
                <c:pt idx="587">
                  <c:v>0.93345620598591539</c:v>
                </c:pt>
                <c:pt idx="588">
                  <c:v>0.74433318661971859</c:v>
                </c:pt>
                <c:pt idx="589">
                  <c:v>0.72140918427230005</c:v>
                </c:pt>
                <c:pt idx="590">
                  <c:v>0.9506492077464791</c:v>
                </c:pt>
                <c:pt idx="591">
                  <c:v>0.79591219190140872</c:v>
                </c:pt>
                <c:pt idx="592">
                  <c:v>0</c:v>
                </c:pt>
                <c:pt idx="593">
                  <c:v>0</c:v>
                </c:pt>
                <c:pt idx="594">
                  <c:v>0.13684712441314514</c:v>
                </c:pt>
                <c:pt idx="595">
                  <c:v>6.807511737089135E-2</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9.6730120305163841E-2</c:v>
                </c:pt>
                <c:pt idx="611">
                  <c:v>0.48643816021126712</c:v>
                </c:pt>
                <c:pt idx="612">
                  <c:v>2.2227112676056093E-2</c:v>
                </c:pt>
                <c:pt idx="613">
                  <c:v>0</c:v>
                </c:pt>
                <c:pt idx="614">
                  <c:v>0</c:v>
                </c:pt>
                <c:pt idx="615">
                  <c:v>0</c:v>
                </c:pt>
                <c:pt idx="616">
                  <c:v>0</c:v>
                </c:pt>
                <c:pt idx="617">
                  <c:v>0</c:v>
                </c:pt>
                <c:pt idx="618">
                  <c:v>5.0341109154924193E-3</c:v>
                </c:pt>
              </c:numCache>
            </c:numRef>
          </c:yVal>
          <c:smooth val="0"/>
          <c:extLst xmlns:c16r2="http://schemas.microsoft.com/office/drawing/2015/06/chart">
            <c:ext xmlns:c16="http://schemas.microsoft.com/office/drawing/2014/chart" uri="{C3380CC4-5D6E-409C-BE32-E72D297353CC}">
              <c16:uniqueId val="{00000001-F484-4636-B851-0F9C9BFA9026}"/>
            </c:ext>
          </c:extLst>
        </c:ser>
        <c:ser>
          <c:idx val="2"/>
          <c:order val="2"/>
          <c:tx>
            <c:strRef>
              <c:f>comparativa!$D$1</c:f>
              <c:strCache>
                <c:ptCount val="1"/>
                <c:pt idx="0">
                  <c:v>E prueba1_7-02-16 (kg)</c:v>
                </c:pt>
              </c:strCache>
            </c:strRef>
          </c:tx>
          <c:spPr>
            <a:ln w="19050"/>
          </c:spPr>
          <c:marker>
            <c:symbol val="none"/>
          </c:marker>
          <c:xVal>
            <c:numRef>
              <c:f>comparativa!$A$2:$A$1012</c:f>
              <c:numCache>
                <c:formatCode>0.000</c:formatCode>
                <c:ptCount val="1011"/>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3.1958329999999999</c:v>
                </c:pt>
                <c:pt idx="768">
                  <c:v>3.2</c:v>
                </c:pt>
                <c:pt idx="769">
                  <c:v>3.204167</c:v>
                </c:pt>
                <c:pt idx="770">
                  <c:v>3.2083330000000001</c:v>
                </c:pt>
                <c:pt idx="771">
                  <c:v>3.2124999999999999</c:v>
                </c:pt>
                <c:pt idx="772">
                  <c:v>3.2166670000000002</c:v>
                </c:pt>
                <c:pt idx="773">
                  <c:v>3.2208329999999998</c:v>
                </c:pt>
                <c:pt idx="774">
                  <c:v>3.2250000000000001</c:v>
                </c:pt>
                <c:pt idx="775">
                  <c:v>3.2291669999999999</c:v>
                </c:pt>
                <c:pt idx="776">
                  <c:v>3.233333</c:v>
                </c:pt>
                <c:pt idx="777">
                  <c:v>3.2374999999999998</c:v>
                </c:pt>
                <c:pt idx="778">
                  <c:v>3.2416670000000001</c:v>
                </c:pt>
                <c:pt idx="779">
                  <c:v>3.2458330000000002</c:v>
                </c:pt>
                <c:pt idx="780">
                  <c:v>3.25</c:v>
                </c:pt>
                <c:pt idx="781">
                  <c:v>3.2541669999999998</c:v>
                </c:pt>
                <c:pt idx="782">
                  <c:v>3.2583329999999999</c:v>
                </c:pt>
                <c:pt idx="783">
                  <c:v>3.2625000000000002</c:v>
                </c:pt>
                <c:pt idx="784">
                  <c:v>3.266667</c:v>
                </c:pt>
                <c:pt idx="785">
                  <c:v>3.2708330000000001</c:v>
                </c:pt>
                <c:pt idx="786">
                  <c:v>3.2749999999999999</c:v>
                </c:pt>
                <c:pt idx="787">
                  <c:v>3.2791670000000002</c:v>
                </c:pt>
                <c:pt idx="788">
                  <c:v>3.2833329999999998</c:v>
                </c:pt>
                <c:pt idx="789">
                  <c:v>3.2875000000000001</c:v>
                </c:pt>
                <c:pt idx="790">
                  <c:v>3.2916669999999999</c:v>
                </c:pt>
                <c:pt idx="791">
                  <c:v>3.295833</c:v>
                </c:pt>
                <c:pt idx="792">
                  <c:v>3.3</c:v>
                </c:pt>
                <c:pt idx="793">
                  <c:v>3.3041670000000001</c:v>
                </c:pt>
                <c:pt idx="794">
                  <c:v>3.3083330000000002</c:v>
                </c:pt>
                <c:pt idx="795">
                  <c:v>3.3125</c:v>
                </c:pt>
                <c:pt idx="796">
                  <c:v>3.3166669999999998</c:v>
                </c:pt>
                <c:pt idx="797">
                  <c:v>3.3208329999999999</c:v>
                </c:pt>
                <c:pt idx="798">
                  <c:v>3.3250000000000002</c:v>
                </c:pt>
                <c:pt idx="799">
                  <c:v>3.329167</c:v>
                </c:pt>
                <c:pt idx="800">
                  <c:v>3.3333330000000001</c:v>
                </c:pt>
                <c:pt idx="801">
                  <c:v>3.3374999999999999</c:v>
                </c:pt>
                <c:pt idx="802">
                  <c:v>3.3416670000000002</c:v>
                </c:pt>
                <c:pt idx="803">
                  <c:v>3.3458329999999998</c:v>
                </c:pt>
                <c:pt idx="804">
                  <c:v>3.35</c:v>
                </c:pt>
                <c:pt idx="805">
                  <c:v>3.3541669999999999</c:v>
                </c:pt>
                <c:pt idx="806">
                  <c:v>3.358333</c:v>
                </c:pt>
                <c:pt idx="807">
                  <c:v>3.3624999999999998</c:v>
                </c:pt>
                <c:pt idx="808">
                  <c:v>3.3666670000000001</c:v>
                </c:pt>
                <c:pt idx="809">
                  <c:v>3.3708330000000002</c:v>
                </c:pt>
                <c:pt idx="810">
                  <c:v>3.375</c:v>
                </c:pt>
                <c:pt idx="811">
                  <c:v>3.3791669999999998</c:v>
                </c:pt>
                <c:pt idx="812">
                  <c:v>3.3833329999999999</c:v>
                </c:pt>
                <c:pt idx="813">
                  <c:v>3.3875000000000002</c:v>
                </c:pt>
                <c:pt idx="814">
                  <c:v>3.391667</c:v>
                </c:pt>
                <c:pt idx="815">
                  <c:v>3.3958330000000001</c:v>
                </c:pt>
                <c:pt idx="816">
                  <c:v>3.4</c:v>
                </c:pt>
                <c:pt idx="817">
                  <c:v>3.4041670000000002</c:v>
                </c:pt>
                <c:pt idx="818">
                  <c:v>3.4083329999999998</c:v>
                </c:pt>
                <c:pt idx="819">
                  <c:v>3.4125000000000001</c:v>
                </c:pt>
                <c:pt idx="820">
                  <c:v>3.4166669999999999</c:v>
                </c:pt>
                <c:pt idx="821">
                  <c:v>3.420833</c:v>
                </c:pt>
                <c:pt idx="822">
                  <c:v>3.4249999999999998</c:v>
                </c:pt>
                <c:pt idx="823">
                  <c:v>3.4291670000000001</c:v>
                </c:pt>
                <c:pt idx="824">
                  <c:v>3.4333330000000002</c:v>
                </c:pt>
                <c:pt idx="825">
                  <c:v>3.4375</c:v>
                </c:pt>
                <c:pt idx="826">
                  <c:v>3.4416669999999998</c:v>
                </c:pt>
                <c:pt idx="827">
                  <c:v>3.4458329999999999</c:v>
                </c:pt>
                <c:pt idx="828">
                  <c:v>3.45</c:v>
                </c:pt>
                <c:pt idx="829">
                  <c:v>3.454167</c:v>
                </c:pt>
                <c:pt idx="830">
                  <c:v>3.4583330000000001</c:v>
                </c:pt>
                <c:pt idx="831">
                  <c:v>3.4624999999999999</c:v>
                </c:pt>
                <c:pt idx="832">
                  <c:v>3.4666670000000002</c:v>
                </c:pt>
                <c:pt idx="833">
                  <c:v>3.4708329999999998</c:v>
                </c:pt>
                <c:pt idx="834">
                  <c:v>3.4750000000000001</c:v>
                </c:pt>
                <c:pt idx="835">
                  <c:v>3.4791669999999999</c:v>
                </c:pt>
                <c:pt idx="836">
                  <c:v>3.483333</c:v>
                </c:pt>
                <c:pt idx="837">
                  <c:v>3.4874999999999998</c:v>
                </c:pt>
                <c:pt idx="838">
                  <c:v>3.4916670000000001</c:v>
                </c:pt>
                <c:pt idx="839">
                  <c:v>3.4958330000000002</c:v>
                </c:pt>
                <c:pt idx="840">
                  <c:v>3.5</c:v>
                </c:pt>
                <c:pt idx="841">
                  <c:v>3.5041669999999998</c:v>
                </c:pt>
                <c:pt idx="842">
                  <c:v>3.5083329999999999</c:v>
                </c:pt>
                <c:pt idx="843">
                  <c:v>3.5125000000000002</c:v>
                </c:pt>
                <c:pt idx="844">
                  <c:v>3.516667</c:v>
                </c:pt>
                <c:pt idx="845">
                  <c:v>3.5208330000000001</c:v>
                </c:pt>
                <c:pt idx="846">
                  <c:v>3.5249999999999999</c:v>
                </c:pt>
                <c:pt idx="847">
                  <c:v>3.5291670000000002</c:v>
                </c:pt>
                <c:pt idx="848">
                  <c:v>3.5333329999999998</c:v>
                </c:pt>
                <c:pt idx="849">
                  <c:v>3.5375000000000001</c:v>
                </c:pt>
                <c:pt idx="850">
                  <c:v>3.5416669999999999</c:v>
                </c:pt>
                <c:pt idx="851">
                  <c:v>3.545833</c:v>
                </c:pt>
                <c:pt idx="852">
                  <c:v>3.55</c:v>
                </c:pt>
                <c:pt idx="853">
                  <c:v>3.5541670000000001</c:v>
                </c:pt>
                <c:pt idx="854">
                  <c:v>3.5583330000000002</c:v>
                </c:pt>
                <c:pt idx="855">
                  <c:v>3.5625</c:v>
                </c:pt>
                <c:pt idx="856">
                  <c:v>3.5666669999999998</c:v>
                </c:pt>
                <c:pt idx="857">
                  <c:v>3.5708329999999999</c:v>
                </c:pt>
                <c:pt idx="858">
                  <c:v>3.5750000000000002</c:v>
                </c:pt>
                <c:pt idx="859">
                  <c:v>3.579167</c:v>
                </c:pt>
                <c:pt idx="860">
                  <c:v>3.5833330000000001</c:v>
                </c:pt>
                <c:pt idx="861">
                  <c:v>3.5874999999999999</c:v>
                </c:pt>
                <c:pt idx="862">
                  <c:v>3.5916670000000002</c:v>
                </c:pt>
                <c:pt idx="863">
                  <c:v>3.5958329999999998</c:v>
                </c:pt>
                <c:pt idx="864">
                  <c:v>3.6</c:v>
                </c:pt>
                <c:pt idx="865">
                  <c:v>3.6041669999999999</c:v>
                </c:pt>
                <c:pt idx="866">
                  <c:v>3.608333</c:v>
                </c:pt>
                <c:pt idx="867">
                  <c:v>3.6124999999999998</c:v>
                </c:pt>
                <c:pt idx="868">
                  <c:v>3.6166670000000001</c:v>
                </c:pt>
                <c:pt idx="869">
                  <c:v>3.6208330000000002</c:v>
                </c:pt>
                <c:pt idx="870">
                  <c:v>3.625</c:v>
                </c:pt>
                <c:pt idx="871">
                  <c:v>3.6291669999999998</c:v>
                </c:pt>
                <c:pt idx="872">
                  <c:v>3.6333329999999999</c:v>
                </c:pt>
                <c:pt idx="873">
                  <c:v>3.6375000000000002</c:v>
                </c:pt>
                <c:pt idx="874">
                  <c:v>3.641667</c:v>
                </c:pt>
                <c:pt idx="875">
                  <c:v>3.6458330000000001</c:v>
                </c:pt>
                <c:pt idx="876">
                  <c:v>3.65</c:v>
                </c:pt>
                <c:pt idx="877">
                  <c:v>3.6541670000000002</c:v>
                </c:pt>
                <c:pt idx="878">
                  <c:v>3.6583329999999998</c:v>
                </c:pt>
                <c:pt idx="879">
                  <c:v>3.6625000000000001</c:v>
                </c:pt>
                <c:pt idx="880">
                  <c:v>3.6666669999999999</c:v>
                </c:pt>
                <c:pt idx="881">
                  <c:v>3.670833</c:v>
                </c:pt>
                <c:pt idx="882">
                  <c:v>3.6749999999999998</c:v>
                </c:pt>
                <c:pt idx="883">
                  <c:v>3.6791670000000001</c:v>
                </c:pt>
                <c:pt idx="884">
                  <c:v>3.6833330000000002</c:v>
                </c:pt>
                <c:pt idx="885">
                  <c:v>3.6875</c:v>
                </c:pt>
                <c:pt idx="886">
                  <c:v>3.6916669999999998</c:v>
                </c:pt>
                <c:pt idx="887">
                  <c:v>3.6958329999999999</c:v>
                </c:pt>
                <c:pt idx="888">
                  <c:v>3.7</c:v>
                </c:pt>
                <c:pt idx="889">
                  <c:v>3.704167</c:v>
                </c:pt>
                <c:pt idx="890">
                  <c:v>3.7083330000000001</c:v>
                </c:pt>
                <c:pt idx="891">
                  <c:v>3.7124999999999999</c:v>
                </c:pt>
                <c:pt idx="892">
                  <c:v>3.7166670000000002</c:v>
                </c:pt>
                <c:pt idx="893">
                  <c:v>3.7208329999999998</c:v>
                </c:pt>
                <c:pt idx="894">
                  <c:v>3.7250000000000001</c:v>
                </c:pt>
                <c:pt idx="895">
                  <c:v>3.7291669999999999</c:v>
                </c:pt>
                <c:pt idx="896">
                  <c:v>3.733333</c:v>
                </c:pt>
                <c:pt idx="897">
                  <c:v>3.7374999999999998</c:v>
                </c:pt>
                <c:pt idx="898">
                  <c:v>3.7416670000000001</c:v>
                </c:pt>
                <c:pt idx="899">
                  <c:v>3.7458330000000002</c:v>
                </c:pt>
                <c:pt idx="900">
                  <c:v>3.75</c:v>
                </c:pt>
                <c:pt idx="901">
                  <c:v>3.7541669999999998</c:v>
                </c:pt>
                <c:pt idx="902">
                  <c:v>3.7583329999999999</c:v>
                </c:pt>
                <c:pt idx="903">
                  <c:v>3.7625000000000002</c:v>
                </c:pt>
                <c:pt idx="904">
                  <c:v>3.766667</c:v>
                </c:pt>
                <c:pt idx="905">
                  <c:v>3.7708330000000001</c:v>
                </c:pt>
                <c:pt idx="906">
                  <c:v>3.7749999999999999</c:v>
                </c:pt>
                <c:pt idx="907">
                  <c:v>3.7791670000000002</c:v>
                </c:pt>
                <c:pt idx="908">
                  <c:v>3.7833329999999998</c:v>
                </c:pt>
                <c:pt idx="909">
                  <c:v>3.7875000000000001</c:v>
                </c:pt>
                <c:pt idx="910">
                  <c:v>3.7916669999999999</c:v>
                </c:pt>
                <c:pt idx="911">
                  <c:v>3.795833</c:v>
                </c:pt>
                <c:pt idx="912">
                  <c:v>3.8</c:v>
                </c:pt>
                <c:pt idx="913">
                  <c:v>3.8041670000000001</c:v>
                </c:pt>
                <c:pt idx="914">
                  <c:v>3.8083330000000002</c:v>
                </c:pt>
                <c:pt idx="915">
                  <c:v>3.8125</c:v>
                </c:pt>
                <c:pt idx="916">
                  <c:v>3.8166669999999998</c:v>
                </c:pt>
                <c:pt idx="917">
                  <c:v>3.8208329999999999</c:v>
                </c:pt>
                <c:pt idx="918">
                  <c:v>3.8250000000000002</c:v>
                </c:pt>
                <c:pt idx="919">
                  <c:v>3.829167</c:v>
                </c:pt>
                <c:pt idx="920">
                  <c:v>3.8333330000000001</c:v>
                </c:pt>
                <c:pt idx="921">
                  <c:v>3.8374999999999999</c:v>
                </c:pt>
                <c:pt idx="922">
                  <c:v>3.8416670000000002</c:v>
                </c:pt>
                <c:pt idx="923">
                  <c:v>3.8458329999999998</c:v>
                </c:pt>
                <c:pt idx="924">
                  <c:v>3.85</c:v>
                </c:pt>
                <c:pt idx="925">
                  <c:v>3.8541669999999999</c:v>
                </c:pt>
                <c:pt idx="926">
                  <c:v>3.858333</c:v>
                </c:pt>
                <c:pt idx="927">
                  <c:v>3.8624999999999998</c:v>
                </c:pt>
                <c:pt idx="928">
                  <c:v>3.8666670000000001</c:v>
                </c:pt>
                <c:pt idx="929">
                  <c:v>3.8708330000000002</c:v>
                </c:pt>
                <c:pt idx="930">
                  <c:v>3.875</c:v>
                </c:pt>
                <c:pt idx="931">
                  <c:v>3.8791669999999998</c:v>
                </c:pt>
                <c:pt idx="932">
                  <c:v>3.8833329999999999</c:v>
                </c:pt>
                <c:pt idx="933">
                  <c:v>3.8875000000000002</c:v>
                </c:pt>
                <c:pt idx="934">
                  <c:v>3.891667</c:v>
                </c:pt>
                <c:pt idx="935">
                  <c:v>3.8958330000000001</c:v>
                </c:pt>
                <c:pt idx="936">
                  <c:v>3.9</c:v>
                </c:pt>
                <c:pt idx="937">
                  <c:v>3.9041670000000002</c:v>
                </c:pt>
                <c:pt idx="938">
                  <c:v>3.9083329999999998</c:v>
                </c:pt>
                <c:pt idx="939">
                  <c:v>3.9125000000000001</c:v>
                </c:pt>
                <c:pt idx="940">
                  <c:v>3.9166669999999999</c:v>
                </c:pt>
                <c:pt idx="941">
                  <c:v>3.920833</c:v>
                </c:pt>
                <c:pt idx="942">
                  <c:v>3.9249999999999998</c:v>
                </c:pt>
                <c:pt idx="943">
                  <c:v>3.9291670000000001</c:v>
                </c:pt>
                <c:pt idx="944">
                  <c:v>3.9333330000000002</c:v>
                </c:pt>
                <c:pt idx="945">
                  <c:v>3.9375</c:v>
                </c:pt>
                <c:pt idx="946">
                  <c:v>3.9416669999999998</c:v>
                </c:pt>
                <c:pt idx="947">
                  <c:v>3.9458329999999999</c:v>
                </c:pt>
                <c:pt idx="948">
                  <c:v>3.95</c:v>
                </c:pt>
                <c:pt idx="949">
                  <c:v>3.954167</c:v>
                </c:pt>
                <c:pt idx="950">
                  <c:v>3.9583330000000001</c:v>
                </c:pt>
                <c:pt idx="951">
                  <c:v>3.9624999999999999</c:v>
                </c:pt>
                <c:pt idx="952">
                  <c:v>3.9666670000000002</c:v>
                </c:pt>
                <c:pt idx="953">
                  <c:v>3.9708329999999998</c:v>
                </c:pt>
                <c:pt idx="954">
                  <c:v>3.9750000000000001</c:v>
                </c:pt>
                <c:pt idx="955">
                  <c:v>3.9791669999999999</c:v>
                </c:pt>
                <c:pt idx="956">
                  <c:v>3.983333</c:v>
                </c:pt>
                <c:pt idx="957">
                  <c:v>3.9874999999999998</c:v>
                </c:pt>
                <c:pt idx="958">
                  <c:v>3.9916670000000001</c:v>
                </c:pt>
                <c:pt idx="959">
                  <c:v>3.9958330000000002</c:v>
                </c:pt>
                <c:pt idx="960">
                  <c:v>4</c:v>
                </c:pt>
                <c:pt idx="961">
                  <c:v>4.0041669999999998</c:v>
                </c:pt>
                <c:pt idx="962">
                  <c:v>4.0083330000000004</c:v>
                </c:pt>
                <c:pt idx="963">
                  <c:v>4.0125000000000002</c:v>
                </c:pt>
                <c:pt idx="964">
                  <c:v>4.016667</c:v>
                </c:pt>
                <c:pt idx="965">
                  <c:v>4.0208329999999997</c:v>
                </c:pt>
                <c:pt idx="966">
                  <c:v>4.0250000000000004</c:v>
                </c:pt>
                <c:pt idx="967">
                  <c:v>4.0291670000000002</c:v>
                </c:pt>
                <c:pt idx="968">
                  <c:v>4.0333329999999998</c:v>
                </c:pt>
                <c:pt idx="969">
                  <c:v>4.0374999999999996</c:v>
                </c:pt>
                <c:pt idx="970">
                  <c:v>4.0416670000000003</c:v>
                </c:pt>
                <c:pt idx="971">
                  <c:v>4.045833</c:v>
                </c:pt>
                <c:pt idx="972">
                  <c:v>4.05</c:v>
                </c:pt>
                <c:pt idx="973">
                  <c:v>4.0541669999999996</c:v>
                </c:pt>
                <c:pt idx="974">
                  <c:v>4.0583330000000002</c:v>
                </c:pt>
                <c:pt idx="975">
                  <c:v>4.0625</c:v>
                </c:pt>
                <c:pt idx="976">
                  <c:v>4.0666669999999998</c:v>
                </c:pt>
                <c:pt idx="977">
                  <c:v>4.0708330000000004</c:v>
                </c:pt>
                <c:pt idx="978">
                  <c:v>4.0750000000000002</c:v>
                </c:pt>
                <c:pt idx="979">
                  <c:v>4.079167</c:v>
                </c:pt>
                <c:pt idx="980">
                  <c:v>4.0833329999999997</c:v>
                </c:pt>
                <c:pt idx="981">
                  <c:v>4.0875000000000004</c:v>
                </c:pt>
                <c:pt idx="982">
                  <c:v>4.0916670000000002</c:v>
                </c:pt>
                <c:pt idx="983">
                  <c:v>4.0958329999999998</c:v>
                </c:pt>
                <c:pt idx="984">
                  <c:v>4.0999999999999996</c:v>
                </c:pt>
                <c:pt idx="985">
                  <c:v>4.1041670000000003</c:v>
                </c:pt>
                <c:pt idx="986">
                  <c:v>4.108333</c:v>
                </c:pt>
                <c:pt idx="987">
                  <c:v>4.1124999999999998</c:v>
                </c:pt>
                <c:pt idx="988">
                  <c:v>4.1166669999999996</c:v>
                </c:pt>
                <c:pt idx="989">
                  <c:v>4.1208330000000002</c:v>
                </c:pt>
                <c:pt idx="990">
                  <c:v>4.125</c:v>
                </c:pt>
                <c:pt idx="991">
                  <c:v>4.1291669999999998</c:v>
                </c:pt>
                <c:pt idx="992">
                  <c:v>4.1333330000000004</c:v>
                </c:pt>
                <c:pt idx="993">
                  <c:v>4.1375000000000002</c:v>
                </c:pt>
                <c:pt idx="994">
                  <c:v>4.141667</c:v>
                </c:pt>
                <c:pt idx="995">
                  <c:v>4.1458329999999997</c:v>
                </c:pt>
                <c:pt idx="996">
                  <c:v>4.1500000000000004</c:v>
                </c:pt>
                <c:pt idx="997">
                  <c:v>4.1541670000000002</c:v>
                </c:pt>
                <c:pt idx="998">
                  <c:v>4.1583329999999998</c:v>
                </c:pt>
                <c:pt idx="999">
                  <c:v>4.1624999999999996</c:v>
                </c:pt>
                <c:pt idx="1000">
                  <c:v>4.1666670000000003</c:v>
                </c:pt>
                <c:pt idx="1001">
                  <c:v>4.170833</c:v>
                </c:pt>
                <c:pt idx="1002">
                  <c:v>4.1749999999999998</c:v>
                </c:pt>
                <c:pt idx="1003">
                  <c:v>4.1791669999999996</c:v>
                </c:pt>
                <c:pt idx="1004">
                  <c:v>4.1833330000000002</c:v>
                </c:pt>
                <c:pt idx="1005">
                  <c:v>4.1875</c:v>
                </c:pt>
                <c:pt idx="1006">
                  <c:v>4.1916669999999998</c:v>
                </c:pt>
                <c:pt idx="1007">
                  <c:v>4.1958330000000004</c:v>
                </c:pt>
                <c:pt idx="1008">
                  <c:v>4.2</c:v>
                </c:pt>
                <c:pt idx="1009">
                  <c:v>4.204167</c:v>
                </c:pt>
              </c:numCache>
            </c:numRef>
          </c:xVal>
          <c:yVal>
            <c:numRef>
              <c:f>comparativa!$D$2:$D$1012</c:f>
              <c:numCache>
                <c:formatCode>General</c:formatCode>
                <c:ptCount val="1011"/>
                <c:pt idx="0">
                  <c:v>8.988800000000001E-2</c:v>
                </c:pt>
                <c:pt idx="1">
                  <c:v>2.5756000000000001E-2</c:v>
                </c:pt>
                <c:pt idx="2">
                  <c:v>4.7133000000000001E-2</c:v>
                </c:pt>
                <c:pt idx="3">
                  <c:v>2.5756000000000001E-2</c:v>
                </c:pt>
                <c:pt idx="4">
                  <c:v>6.8511000000000002E-2</c:v>
                </c:pt>
                <c:pt idx="5">
                  <c:v>4.3781000000000002E-3</c:v>
                </c:pt>
                <c:pt idx="6">
                  <c:v>6.8511000000000002E-2</c:v>
                </c:pt>
                <c:pt idx="7">
                  <c:v>0</c:v>
                </c:pt>
                <c:pt idx="8">
                  <c:v>4.7133000000000001E-2</c:v>
                </c:pt>
                <c:pt idx="9">
                  <c:v>0</c:v>
                </c:pt>
                <c:pt idx="10">
                  <c:v>8.988800000000001E-2</c:v>
                </c:pt>
                <c:pt idx="11">
                  <c:v>4.3781000000000002E-3</c:v>
                </c:pt>
                <c:pt idx="12">
                  <c:v>2.5756000000000001E-2</c:v>
                </c:pt>
                <c:pt idx="13">
                  <c:v>4.3781000000000002E-3</c:v>
                </c:pt>
                <c:pt idx="14">
                  <c:v>8.988800000000001E-2</c:v>
                </c:pt>
                <c:pt idx="15">
                  <c:v>0.1754</c:v>
                </c:pt>
                <c:pt idx="16">
                  <c:v>4.7133000000000001E-2</c:v>
                </c:pt>
                <c:pt idx="17">
                  <c:v>2.5756000000000001E-2</c:v>
                </c:pt>
                <c:pt idx="18">
                  <c:v>8.988800000000001E-2</c:v>
                </c:pt>
                <c:pt idx="19">
                  <c:v>4.3781000000000002E-3</c:v>
                </c:pt>
                <c:pt idx="20">
                  <c:v>2.5756000000000001E-2</c:v>
                </c:pt>
                <c:pt idx="21">
                  <c:v>4.3781000000000002E-3</c:v>
                </c:pt>
                <c:pt idx="22">
                  <c:v>2.5756000000000001E-2</c:v>
                </c:pt>
                <c:pt idx="23">
                  <c:v>4.3781000000000002E-3</c:v>
                </c:pt>
                <c:pt idx="24">
                  <c:v>4.3781000000000002E-3</c:v>
                </c:pt>
                <c:pt idx="25">
                  <c:v>6.8511000000000002E-2</c:v>
                </c:pt>
                <c:pt idx="26">
                  <c:v>4.3781000000000002E-3</c:v>
                </c:pt>
                <c:pt idx="27">
                  <c:v>4.3781000000000002E-3</c:v>
                </c:pt>
                <c:pt idx="28">
                  <c:v>0.13263999999999998</c:v>
                </c:pt>
                <c:pt idx="29">
                  <c:v>0.13263999999999998</c:v>
                </c:pt>
                <c:pt idx="30">
                  <c:v>0.1754</c:v>
                </c:pt>
                <c:pt idx="31">
                  <c:v>0.13263999999999998</c:v>
                </c:pt>
                <c:pt idx="32">
                  <c:v>0.11126999999999999</c:v>
                </c:pt>
                <c:pt idx="33">
                  <c:v>0.11126999999999999</c:v>
                </c:pt>
                <c:pt idx="34">
                  <c:v>6.8511000000000002E-2</c:v>
                </c:pt>
                <c:pt idx="35">
                  <c:v>4.3781000000000002E-3</c:v>
                </c:pt>
                <c:pt idx="36">
                  <c:v>6.8511000000000002E-2</c:v>
                </c:pt>
                <c:pt idx="37">
                  <c:v>0</c:v>
                </c:pt>
                <c:pt idx="38">
                  <c:v>2.5756000000000001E-2</c:v>
                </c:pt>
                <c:pt idx="39">
                  <c:v>8.988800000000001E-2</c:v>
                </c:pt>
                <c:pt idx="40">
                  <c:v>8.988800000000001E-2</c:v>
                </c:pt>
                <c:pt idx="41">
                  <c:v>0.21815000000000001</c:v>
                </c:pt>
                <c:pt idx="42">
                  <c:v>0.36780000000000002</c:v>
                </c:pt>
                <c:pt idx="43">
                  <c:v>0.36780000000000002</c:v>
                </c:pt>
                <c:pt idx="44">
                  <c:v>0.41055000000000003</c:v>
                </c:pt>
                <c:pt idx="45">
                  <c:v>0.66708000000000001</c:v>
                </c:pt>
                <c:pt idx="46">
                  <c:v>0.79535</c:v>
                </c:pt>
                <c:pt idx="47">
                  <c:v>8.988800000000001E-2</c:v>
                </c:pt>
                <c:pt idx="48">
                  <c:v>0.38917000000000002</c:v>
                </c:pt>
                <c:pt idx="49">
                  <c:v>0.56019000000000008</c:v>
                </c:pt>
                <c:pt idx="50">
                  <c:v>0.41055000000000003</c:v>
                </c:pt>
                <c:pt idx="51">
                  <c:v>0.47467999999999999</c:v>
                </c:pt>
                <c:pt idx="52">
                  <c:v>0.43192999999999998</c:v>
                </c:pt>
                <c:pt idx="53">
                  <c:v>0.41055000000000003</c:v>
                </c:pt>
                <c:pt idx="54">
                  <c:v>0.43192999999999998</c:v>
                </c:pt>
                <c:pt idx="55">
                  <c:v>0.41055000000000003</c:v>
                </c:pt>
                <c:pt idx="56">
                  <c:v>0.41055000000000003</c:v>
                </c:pt>
                <c:pt idx="57">
                  <c:v>0.41055000000000003</c:v>
                </c:pt>
                <c:pt idx="58">
                  <c:v>0.43192999999999998</c:v>
                </c:pt>
                <c:pt idx="59">
                  <c:v>0.41055000000000003</c:v>
                </c:pt>
                <c:pt idx="60">
                  <c:v>0.45330999999999999</c:v>
                </c:pt>
                <c:pt idx="61">
                  <c:v>0.41055000000000003</c:v>
                </c:pt>
                <c:pt idx="62">
                  <c:v>0.45330999999999999</c:v>
                </c:pt>
                <c:pt idx="63">
                  <c:v>0.43192999999999998</c:v>
                </c:pt>
                <c:pt idx="64">
                  <c:v>0.41055000000000003</c:v>
                </c:pt>
                <c:pt idx="65">
                  <c:v>0.43192999999999998</c:v>
                </c:pt>
                <c:pt idx="66">
                  <c:v>0.64570000000000005</c:v>
                </c:pt>
                <c:pt idx="67">
                  <c:v>0.66708000000000001</c:v>
                </c:pt>
                <c:pt idx="68">
                  <c:v>0.77397000000000005</c:v>
                </c:pt>
                <c:pt idx="69">
                  <c:v>0.98774000000000006</c:v>
                </c:pt>
                <c:pt idx="70">
                  <c:v>1.0732999999999999</c:v>
                </c:pt>
                <c:pt idx="71">
                  <c:v>1.0732999999999999</c:v>
                </c:pt>
                <c:pt idx="72">
                  <c:v>0.96636999999999995</c:v>
                </c:pt>
                <c:pt idx="73">
                  <c:v>0.92361000000000004</c:v>
                </c:pt>
                <c:pt idx="74">
                  <c:v>1.2443</c:v>
                </c:pt>
                <c:pt idx="75">
                  <c:v>1.1160000000000001</c:v>
                </c:pt>
                <c:pt idx="76">
                  <c:v>1.1160000000000001</c:v>
                </c:pt>
                <c:pt idx="77">
                  <c:v>1.1160000000000001</c:v>
                </c:pt>
                <c:pt idx="78">
                  <c:v>1.1374000000000002</c:v>
                </c:pt>
                <c:pt idx="79">
                  <c:v>1.0946</c:v>
                </c:pt>
                <c:pt idx="80">
                  <c:v>1.1160000000000001</c:v>
                </c:pt>
                <c:pt idx="81">
                  <c:v>1.0732999999999999</c:v>
                </c:pt>
                <c:pt idx="82">
                  <c:v>0.83810000000000007</c:v>
                </c:pt>
                <c:pt idx="83">
                  <c:v>0.77397000000000005</c:v>
                </c:pt>
                <c:pt idx="84">
                  <c:v>0.43192999999999998</c:v>
                </c:pt>
                <c:pt idx="85">
                  <c:v>0.21815000000000001</c:v>
                </c:pt>
                <c:pt idx="86">
                  <c:v>0.26091000000000003</c:v>
                </c:pt>
                <c:pt idx="87">
                  <c:v>0</c:v>
                </c:pt>
                <c:pt idx="88">
                  <c:v>6.8511000000000002E-2</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4.3781000000000002E-3</c:v>
                </c:pt>
                <c:pt idx="105">
                  <c:v>0.19678000000000001</c:v>
                </c:pt>
                <c:pt idx="106">
                  <c:v>0.43192999999999998</c:v>
                </c:pt>
                <c:pt idx="107">
                  <c:v>0.32504</c:v>
                </c:pt>
                <c:pt idx="108">
                  <c:v>0.34642000000000001</c:v>
                </c:pt>
                <c:pt idx="109">
                  <c:v>0.21815000000000001</c:v>
                </c:pt>
                <c:pt idx="110">
                  <c:v>2.5756000000000001E-2</c:v>
                </c:pt>
                <c:pt idx="111">
                  <c:v>8.988800000000001E-2</c:v>
                </c:pt>
                <c:pt idx="112">
                  <c:v>8.988800000000001E-2</c:v>
                </c:pt>
                <c:pt idx="113">
                  <c:v>0</c:v>
                </c:pt>
                <c:pt idx="114">
                  <c:v>0</c:v>
                </c:pt>
                <c:pt idx="115">
                  <c:v>0</c:v>
                </c:pt>
                <c:pt idx="116">
                  <c:v>0</c:v>
                </c:pt>
                <c:pt idx="117">
                  <c:v>0</c:v>
                </c:pt>
                <c:pt idx="118">
                  <c:v>0</c:v>
                </c:pt>
                <c:pt idx="119">
                  <c:v>0</c:v>
                </c:pt>
                <c:pt idx="120">
                  <c:v>0</c:v>
                </c:pt>
                <c:pt idx="121">
                  <c:v>0.34642000000000001</c:v>
                </c:pt>
                <c:pt idx="122">
                  <c:v>0.34642000000000001</c:v>
                </c:pt>
                <c:pt idx="123">
                  <c:v>0.41055000000000003</c:v>
                </c:pt>
                <c:pt idx="124">
                  <c:v>0.70984000000000003</c:v>
                </c:pt>
                <c:pt idx="125">
                  <c:v>0.58157000000000003</c:v>
                </c:pt>
                <c:pt idx="126">
                  <c:v>0.73121000000000003</c:v>
                </c:pt>
                <c:pt idx="127">
                  <c:v>0.88085999999999998</c:v>
                </c:pt>
                <c:pt idx="128">
                  <c:v>0.83810000000000007</c:v>
                </c:pt>
                <c:pt idx="129">
                  <c:v>1.2657</c:v>
                </c:pt>
                <c:pt idx="130">
                  <c:v>1.5649000000000002</c:v>
                </c:pt>
                <c:pt idx="131">
                  <c:v>1.8214999999999999</c:v>
                </c:pt>
                <c:pt idx="132">
                  <c:v>1.7145999999999999</c:v>
                </c:pt>
                <c:pt idx="133">
                  <c:v>1.5649000000000002</c:v>
                </c:pt>
                <c:pt idx="134">
                  <c:v>1.7145999999999999</c:v>
                </c:pt>
                <c:pt idx="135">
                  <c:v>1.5007999999999999</c:v>
                </c:pt>
                <c:pt idx="136">
                  <c:v>1.5222</c:v>
                </c:pt>
                <c:pt idx="137">
                  <c:v>1.9284000000000001</c:v>
                </c:pt>
                <c:pt idx="138">
                  <c:v>1.8214999999999999</c:v>
                </c:pt>
                <c:pt idx="139">
                  <c:v>1.4367000000000001</c:v>
                </c:pt>
                <c:pt idx="140">
                  <c:v>1.5222</c:v>
                </c:pt>
                <c:pt idx="141">
                  <c:v>1.7786999999999999</c:v>
                </c:pt>
                <c:pt idx="142">
                  <c:v>1.5222</c:v>
                </c:pt>
                <c:pt idx="143">
                  <c:v>0.81672</c:v>
                </c:pt>
                <c:pt idx="144">
                  <c:v>0</c:v>
                </c:pt>
                <c:pt idx="145">
                  <c:v>0</c:v>
                </c:pt>
                <c:pt idx="146">
                  <c:v>0</c:v>
                </c:pt>
                <c:pt idx="147">
                  <c:v>0</c:v>
                </c:pt>
                <c:pt idx="148">
                  <c:v>0</c:v>
                </c:pt>
                <c:pt idx="149">
                  <c:v>0</c:v>
                </c:pt>
                <c:pt idx="150">
                  <c:v>0</c:v>
                </c:pt>
                <c:pt idx="151">
                  <c:v>4.4508999999999999</c:v>
                </c:pt>
                <c:pt idx="152">
                  <c:v>15.994999999999999</c:v>
                </c:pt>
                <c:pt idx="153">
                  <c:v>1.9497</c:v>
                </c:pt>
                <c:pt idx="154">
                  <c:v>0</c:v>
                </c:pt>
                <c:pt idx="155">
                  <c:v>0</c:v>
                </c:pt>
                <c:pt idx="156">
                  <c:v>0</c:v>
                </c:pt>
                <c:pt idx="157">
                  <c:v>7.6361999999999997</c:v>
                </c:pt>
                <c:pt idx="158">
                  <c:v>5.9260000000000002</c:v>
                </c:pt>
                <c:pt idx="159">
                  <c:v>0</c:v>
                </c:pt>
                <c:pt idx="160">
                  <c:v>0</c:v>
                </c:pt>
                <c:pt idx="161">
                  <c:v>2.6979000000000002</c:v>
                </c:pt>
                <c:pt idx="162">
                  <c:v>2.4842</c:v>
                </c:pt>
                <c:pt idx="163">
                  <c:v>0</c:v>
                </c:pt>
                <c:pt idx="164">
                  <c:v>0</c:v>
                </c:pt>
                <c:pt idx="165">
                  <c:v>2.1635</c:v>
                </c:pt>
                <c:pt idx="166">
                  <c:v>2.2275999999999998</c:v>
                </c:pt>
                <c:pt idx="167">
                  <c:v>0.51744000000000001</c:v>
                </c:pt>
                <c:pt idx="168">
                  <c:v>0.47467999999999999</c:v>
                </c:pt>
                <c:pt idx="169">
                  <c:v>1.3939000000000001</c:v>
                </c:pt>
                <c:pt idx="170">
                  <c:v>2.2063000000000001</c:v>
                </c:pt>
                <c:pt idx="171">
                  <c:v>0.90222999999999998</c:v>
                </c:pt>
                <c:pt idx="172">
                  <c:v>0.58157000000000003</c:v>
                </c:pt>
                <c:pt idx="173">
                  <c:v>1.6718</c:v>
                </c:pt>
                <c:pt idx="174">
                  <c:v>1.2657</c:v>
                </c:pt>
                <c:pt idx="175">
                  <c:v>1.0946</c:v>
                </c:pt>
                <c:pt idx="176">
                  <c:v>1.8855999999999999</c:v>
                </c:pt>
                <c:pt idx="177">
                  <c:v>1.8000999999999998</c:v>
                </c:pt>
                <c:pt idx="178">
                  <c:v>1.5222</c:v>
                </c:pt>
                <c:pt idx="179">
                  <c:v>1.7572999999999999</c:v>
                </c:pt>
                <c:pt idx="180">
                  <c:v>1.9710999999999999</c:v>
                </c:pt>
                <c:pt idx="181">
                  <c:v>1.6077000000000001</c:v>
                </c:pt>
                <c:pt idx="182">
                  <c:v>1.4581</c:v>
                </c:pt>
                <c:pt idx="183">
                  <c:v>1.7786999999999999</c:v>
                </c:pt>
                <c:pt idx="184">
                  <c:v>1.8214999999999999</c:v>
                </c:pt>
                <c:pt idx="185">
                  <c:v>1.7572999999999999</c:v>
                </c:pt>
                <c:pt idx="186">
                  <c:v>1.6718</c:v>
                </c:pt>
                <c:pt idx="187">
                  <c:v>1.8000999999999998</c:v>
                </c:pt>
                <c:pt idx="188">
                  <c:v>1.907</c:v>
                </c:pt>
                <c:pt idx="189">
                  <c:v>1.8000999999999998</c:v>
                </c:pt>
                <c:pt idx="190">
                  <c:v>1.8214999999999999</c:v>
                </c:pt>
                <c:pt idx="191">
                  <c:v>1.9284000000000001</c:v>
                </c:pt>
                <c:pt idx="192">
                  <c:v>1.8428</c:v>
                </c:pt>
                <c:pt idx="193">
                  <c:v>1.8000999999999998</c:v>
                </c:pt>
                <c:pt idx="194">
                  <c:v>2.0994000000000002</c:v>
                </c:pt>
                <c:pt idx="195">
                  <c:v>2.1208</c:v>
                </c:pt>
                <c:pt idx="196">
                  <c:v>2.1421000000000001</c:v>
                </c:pt>
                <c:pt idx="197">
                  <c:v>2.3773</c:v>
                </c:pt>
                <c:pt idx="198">
                  <c:v>2.4628000000000001</c:v>
                </c:pt>
                <c:pt idx="199">
                  <c:v>2.5055000000000001</c:v>
                </c:pt>
                <c:pt idx="200">
                  <c:v>2.6979000000000002</c:v>
                </c:pt>
                <c:pt idx="201">
                  <c:v>2.5911</c:v>
                </c:pt>
                <c:pt idx="202">
                  <c:v>2.4842</c:v>
                </c:pt>
                <c:pt idx="203">
                  <c:v>2.5911</c:v>
                </c:pt>
                <c:pt idx="204">
                  <c:v>2.7835000000000001</c:v>
                </c:pt>
                <c:pt idx="205">
                  <c:v>2.7406999999999999</c:v>
                </c:pt>
                <c:pt idx="206">
                  <c:v>2.6551999999999998</c:v>
                </c:pt>
                <c:pt idx="207">
                  <c:v>2.6551999999999998</c:v>
                </c:pt>
                <c:pt idx="208">
                  <c:v>2.8475999999999999</c:v>
                </c:pt>
                <c:pt idx="209">
                  <c:v>2.8261999999999996</c:v>
                </c:pt>
                <c:pt idx="210">
                  <c:v>2.8690000000000002</c:v>
                </c:pt>
                <c:pt idx="211">
                  <c:v>2.8475999999999999</c:v>
                </c:pt>
                <c:pt idx="212">
                  <c:v>2.9116999999999997</c:v>
                </c:pt>
                <c:pt idx="213">
                  <c:v>3.1683000000000003</c:v>
                </c:pt>
                <c:pt idx="214">
                  <c:v>3.2324000000000002</c:v>
                </c:pt>
                <c:pt idx="215">
                  <c:v>3.2538</c:v>
                </c:pt>
                <c:pt idx="216">
                  <c:v>3.4674999999999998</c:v>
                </c:pt>
                <c:pt idx="217">
                  <c:v>3.7026999999999997</c:v>
                </c:pt>
                <c:pt idx="218">
                  <c:v>3.7454000000000001</c:v>
                </c:pt>
                <c:pt idx="219">
                  <c:v>3.8736999999999999</c:v>
                </c:pt>
                <c:pt idx="220">
                  <c:v>3.9378000000000002</c:v>
                </c:pt>
                <c:pt idx="221">
                  <c:v>3.9378000000000002</c:v>
                </c:pt>
                <c:pt idx="222">
                  <c:v>3.9591999999999996</c:v>
                </c:pt>
                <c:pt idx="223">
                  <c:v>3.9805999999999999</c:v>
                </c:pt>
                <c:pt idx="224">
                  <c:v>4.0875000000000004</c:v>
                </c:pt>
                <c:pt idx="225">
                  <c:v>4.1516000000000002</c:v>
                </c:pt>
                <c:pt idx="226">
                  <c:v>4.2798999999999996</c:v>
                </c:pt>
                <c:pt idx="227">
                  <c:v>4.3013000000000003</c:v>
                </c:pt>
                <c:pt idx="228">
                  <c:v>4.3226000000000004</c:v>
                </c:pt>
                <c:pt idx="229">
                  <c:v>4.4081000000000001</c:v>
                </c:pt>
                <c:pt idx="230">
                  <c:v>4.6218999999999992</c:v>
                </c:pt>
                <c:pt idx="231">
                  <c:v>4.6005000000000003</c:v>
                </c:pt>
                <c:pt idx="232">
                  <c:v>4.6861000000000006</c:v>
                </c:pt>
                <c:pt idx="233">
                  <c:v>4.9640000000000004</c:v>
                </c:pt>
                <c:pt idx="234">
                  <c:v>5.0922000000000001</c:v>
                </c:pt>
                <c:pt idx="235">
                  <c:v>5.2418999999999993</c:v>
                </c:pt>
                <c:pt idx="236">
                  <c:v>5.4128999999999996</c:v>
                </c:pt>
                <c:pt idx="237">
                  <c:v>5.6266999999999996</c:v>
                </c:pt>
                <c:pt idx="238">
                  <c:v>5.6479999999999997</c:v>
                </c:pt>
                <c:pt idx="239">
                  <c:v>5.6479999999999997</c:v>
                </c:pt>
                <c:pt idx="240">
                  <c:v>5.8831999999999995</c:v>
                </c:pt>
                <c:pt idx="241">
                  <c:v>5.9687000000000001</c:v>
                </c:pt>
                <c:pt idx="242">
                  <c:v>6.0756000000000006</c:v>
                </c:pt>
                <c:pt idx="243">
                  <c:v>6.0970000000000004</c:v>
                </c:pt>
                <c:pt idx="244">
                  <c:v>6.0756000000000006</c:v>
                </c:pt>
                <c:pt idx="245">
                  <c:v>6.2679999999999998</c:v>
                </c:pt>
                <c:pt idx="246">
                  <c:v>6.4176000000000002</c:v>
                </c:pt>
                <c:pt idx="247">
                  <c:v>6.3963000000000001</c:v>
                </c:pt>
                <c:pt idx="248">
                  <c:v>6.4817999999999998</c:v>
                </c:pt>
                <c:pt idx="249">
                  <c:v>6.7168999999999999</c:v>
                </c:pt>
                <c:pt idx="250">
                  <c:v>6.7596999999999996</c:v>
                </c:pt>
                <c:pt idx="251">
                  <c:v>6.8238000000000003</c:v>
                </c:pt>
                <c:pt idx="252">
                  <c:v>7.1231</c:v>
                </c:pt>
                <c:pt idx="253">
                  <c:v>7.1017000000000001</c:v>
                </c:pt>
                <c:pt idx="254">
                  <c:v>7.2513999999999994</c:v>
                </c:pt>
                <c:pt idx="255">
                  <c:v>7.4223999999999997</c:v>
                </c:pt>
                <c:pt idx="256">
                  <c:v>7.4009999999999998</c:v>
                </c:pt>
                <c:pt idx="257">
                  <c:v>7.5506000000000002</c:v>
                </c:pt>
                <c:pt idx="258">
                  <c:v>7.7003000000000004</c:v>
                </c:pt>
                <c:pt idx="259">
                  <c:v>7.7643999999999993</c:v>
                </c:pt>
                <c:pt idx="260">
                  <c:v>7.9353999999999996</c:v>
                </c:pt>
                <c:pt idx="261">
                  <c:v>8.2347000000000001</c:v>
                </c:pt>
                <c:pt idx="262">
                  <c:v>8.4484999999999992</c:v>
                </c:pt>
                <c:pt idx="263">
                  <c:v>8.7692000000000014</c:v>
                </c:pt>
                <c:pt idx="264">
                  <c:v>8.876100000000001</c:v>
                </c:pt>
                <c:pt idx="265">
                  <c:v>9.1326000000000001</c:v>
                </c:pt>
                <c:pt idx="266">
                  <c:v>9.4532000000000007</c:v>
                </c:pt>
                <c:pt idx="267">
                  <c:v>9.6883999999999997</c:v>
                </c:pt>
                <c:pt idx="268">
                  <c:v>9.9662999999999986</c:v>
                </c:pt>
                <c:pt idx="269">
                  <c:v>10.223000000000001</c:v>
                </c:pt>
                <c:pt idx="270">
                  <c:v>10.287000000000001</c:v>
                </c:pt>
                <c:pt idx="271">
                  <c:v>10.478999999999999</c:v>
                </c:pt>
                <c:pt idx="272">
                  <c:v>10.542999999999999</c:v>
                </c:pt>
                <c:pt idx="273">
                  <c:v>10.586</c:v>
                </c:pt>
                <c:pt idx="274">
                  <c:v>10.672000000000001</c:v>
                </c:pt>
                <c:pt idx="275">
                  <c:v>10.757</c:v>
                </c:pt>
                <c:pt idx="276">
                  <c:v>11.141999999999999</c:v>
                </c:pt>
                <c:pt idx="277">
                  <c:v>11.313000000000001</c:v>
                </c:pt>
                <c:pt idx="278">
                  <c:v>11.462999999999999</c:v>
                </c:pt>
                <c:pt idx="279">
                  <c:v>11.634</c:v>
                </c:pt>
                <c:pt idx="280">
                  <c:v>11.89</c:v>
                </c:pt>
                <c:pt idx="281">
                  <c:v>12.275</c:v>
                </c:pt>
                <c:pt idx="282">
                  <c:v>12.51</c:v>
                </c:pt>
                <c:pt idx="283">
                  <c:v>12.766999999999999</c:v>
                </c:pt>
                <c:pt idx="284">
                  <c:v>13.087</c:v>
                </c:pt>
                <c:pt idx="285">
                  <c:v>13.343999999999999</c:v>
                </c:pt>
                <c:pt idx="286">
                  <c:v>13.429</c:v>
                </c:pt>
                <c:pt idx="287">
                  <c:v>13.429</c:v>
                </c:pt>
                <c:pt idx="288">
                  <c:v>13.728999999999999</c:v>
                </c:pt>
                <c:pt idx="289">
                  <c:v>13.536</c:v>
                </c:pt>
                <c:pt idx="290">
                  <c:v>13.836</c:v>
                </c:pt>
                <c:pt idx="291">
                  <c:v>14.156000000000001</c:v>
                </c:pt>
                <c:pt idx="292">
                  <c:v>14.135</c:v>
                </c:pt>
                <c:pt idx="293">
                  <c:v>14.242000000000001</c:v>
                </c:pt>
                <c:pt idx="294">
                  <c:v>14.433999999999999</c:v>
                </c:pt>
                <c:pt idx="295">
                  <c:v>14.733000000000001</c:v>
                </c:pt>
                <c:pt idx="296">
                  <c:v>14.882999999999999</c:v>
                </c:pt>
                <c:pt idx="297">
                  <c:v>15.118</c:v>
                </c:pt>
                <c:pt idx="298">
                  <c:v>15.268000000000001</c:v>
                </c:pt>
                <c:pt idx="299">
                  <c:v>15.523999999999999</c:v>
                </c:pt>
                <c:pt idx="300">
                  <c:v>15.567</c:v>
                </c:pt>
                <c:pt idx="301">
                  <c:v>15.695</c:v>
                </c:pt>
                <c:pt idx="302">
                  <c:v>15.802</c:v>
                </c:pt>
                <c:pt idx="303">
                  <c:v>15.781000000000001</c:v>
                </c:pt>
                <c:pt idx="304">
                  <c:v>15.888</c:v>
                </c:pt>
                <c:pt idx="305">
                  <c:v>15.909000000000001</c:v>
                </c:pt>
                <c:pt idx="306">
                  <c:v>15.952</c:v>
                </c:pt>
                <c:pt idx="307">
                  <c:v>16.166</c:v>
                </c:pt>
                <c:pt idx="308">
                  <c:v>16.23</c:v>
                </c:pt>
                <c:pt idx="309">
                  <c:v>16.422000000000001</c:v>
                </c:pt>
                <c:pt idx="310">
                  <c:v>16.657</c:v>
                </c:pt>
                <c:pt idx="311">
                  <c:v>16.850000000000001</c:v>
                </c:pt>
                <c:pt idx="312">
                  <c:v>17</c:v>
                </c:pt>
                <c:pt idx="313">
                  <c:v>17.234999999999999</c:v>
                </c:pt>
                <c:pt idx="314">
                  <c:v>17.533999999999999</c:v>
                </c:pt>
                <c:pt idx="315">
                  <c:v>17.725999999999999</c:v>
                </c:pt>
                <c:pt idx="316">
                  <c:v>17.855</c:v>
                </c:pt>
                <c:pt idx="317">
                  <c:v>17.983000000000001</c:v>
                </c:pt>
                <c:pt idx="318">
                  <c:v>18.068000000000001</c:v>
                </c:pt>
                <c:pt idx="319">
                  <c:v>18.175000000000001</c:v>
                </c:pt>
                <c:pt idx="320">
                  <c:v>18.303999999999998</c:v>
                </c:pt>
                <c:pt idx="321">
                  <c:v>18.539000000000001</c:v>
                </c:pt>
                <c:pt idx="322">
                  <c:v>18.751999999999999</c:v>
                </c:pt>
                <c:pt idx="323">
                  <c:v>18.902000000000001</c:v>
                </c:pt>
                <c:pt idx="324">
                  <c:v>19.073</c:v>
                </c:pt>
                <c:pt idx="325">
                  <c:v>19.265999999999998</c:v>
                </c:pt>
                <c:pt idx="326">
                  <c:v>19.478999999999999</c:v>
                </c:pt>
                <c:pt idx="327">
                  <c:v>19.713999999999999</c:v>
                </c:pt>
                <c:pt idx="328">
                  <c:v>19.885000000000002</c:v>
                </c:pt>
                <c:pt idx="329">
                  <c:v>20.120999999999999</c:v>
                </c:pt>
                <c:pt idx="330">
                  <c:v>20.440999999999999</c:v>
                </c:pt>
                <c:pt idx="331">
                  <c:v>20.719000000000001</c:v>
                </c:pt>
                <c:pt idx="332">
                  <c:v>20.847000000000001</c:v>
                </c:pt>
                <c:pt idx="333">
                  <c:v>21.04</c:v>
                </c:pt>
                <c:pt idx="334">
                  <c:v>21.167999999999999</c:v>
                </c:pt>
                <c:pt idx="335">
                  <c:v>21.402999999999999</c:v>
                </c:pt>
                <c:pt idx="336">
                  <c:v>21.51</c:v>
                </c:pt>
                <c:pt idx="337">
                  <c:v>21.617000000000001</c:v>
                </c:pt>
                <c:pt idx="338">
                  <c:v>21.916</c:v>
                </c:pt>
                <c:pt idx="339">
                  <c:v>22.065999999999999</c:v>
                </c:pt>
                <c:pt idx="340">
                  <c:v>22.451000000000001</c:v>
                </c:pt>
                <c:pt idx="341">
                  <c:v>22.643000000000001</c:v>
                </c:pt>
                <c:pt idx="342">
                  <c:v>22.878</c:v>
                </c:pt>
                <c:pt idx="343">
                  <c:v>23.048999999999999</c:v>
                </c:pt>
                <c:pt idx="344">
                  <c:v>23.413</c:v>
                </c:pt>
                <c:pt idx="345">
                  <c:v>23.648</c:v>
                </c:pt>
                <c:pt idx="346">
                  <c:v>23.84</c:v>
                </c:pt>
                <c:pt idx="347">
                  <c:v>24.053999999999998</c:v>
                </c:pt>
                <c:pt idx="348">
                  <c:v>24.353000000000002</c:v>
                </c:pt>
                <c:pt idx="349">
                  <c:v>24.396000000000001</c:v>
                </c:pt>
                <c:pt idx="350">
                  <c:v>24.673999999999999</c:v>
                </c:pt>
                <c:pt idx="351">
                  <c:v>24.673999999999999</c:v>
                </c:pt>
                <c:pt idx="352">
                  <c:v>24.866</c:v>
                </c:pt>
                <c:pt idx="353">
                  <c:v>25.23</c:v>
                </c:pt>
                <c:pt idx="354">
                  <c:v>25.166</c:v>
                </c:pt>
                <c:pt idx="355">
                  <c:v>25.443999999999999</c:v>
                </c:pt>
                <c:pt idx="356">
                  <c:v>25.722000000000001</c:v>
                </c:pt>
                <c:pt idx="357">
                  <c:v>25.742999999999999</c:v>
                </c:pt>
                <c:pt idx="358">
                  <c:v>26.106000000000002</c:v>
                </c:pt>
                <c:pt idx="359">
                  <c:v>26.448</c:v>
                </c:pt>
                <c:pt idx="360">
                  <c:v>26.577000000000002</c:v>
                </c:pt>
                <c:pt idx="361">
                  <c:v>26.876000000000001</c:v>
                </c:pt>
                <c:pt idx="362">
                  <c:v>27.196999999999999</c:v>
                </c:pt>
                <c:pt idx="363">
                  <c:v>27.196999999999999</c:v>
                </c:pt>
                <c:pt idx="364">
                  <c:v>27.346</c:v>
                </c:pt>
                <c:pt idx="365">
                  <c:v>27.667000000000002</c:v>
                </c:pt>
                <c:pt idx="366">
                  <c:v>27.881</c:v>
                </c:pt>
                <c:pt idx="367">
                  <c:v>28.052</c:v>
                </c:pt>
                <c:pt idx="368">
                  <c:v>28.286999999999999</c:v>
                </c:pt>
                <c:pt idx="369">
                  <c:v>28.478999999999999</c:v>
                </c:pt>
                <c:pt idx="370">
                  <c:v>28.713999999999999</c:v>
                </c:pt>
                <c:pt idx="371">
                  <c:v>28.907</c:v>
                </c:pt>
                <c:pt idx="372">
                  <c:v>29.035</c:v>
                </c:pt>
                <c:pt idx="373">
                  <c:v>29.504999999999999</c:v>
                </c:pt>
                <c:pt idx="374">
                  <c:v>29.655000000000001</c:v>
                </c:pt>
                <c:pt idx="375">
                  <c:v>29.826000000000001</c:v>
                </c:pt>
                <c:pt idx="376">
                  <c:v>30.167999999999999</c:v>
                </c:pt>
                <c:pt idx="377">
                  <c:v>30.295999999999999</c:v>
                </c:pt>
                <c:pt idx="378">
                  <c:v>30.446000000000002</c:v>
                </c:pt>
                <c:pt idx="379">
                  <c:v>30.766999999999999</c:v>
                </c:pt>
                <c:pt idx="380">
                  <c:v>30.852</c:v>
                </c:pt>
                <c:pt idx="381">
                  <c:v>31.257999999999999</c:v>
                </c:pt>
                <c:pt idx="382">
                  <c:v>31.75</c:v>
                </c:pt>
                <c:pt idx="383">
                  <c:v>31.9</c:v>
                </c:pt>
                <c:pt idx="384">
                  <c:v>32.947000000000003</c:v>
                </c:pt>
                <c:pt idx="385">
                  <c:v>34.421999999999997</c:v>
                </c:pt>
                <c:pt idx="386">
                  <c:v>35.597999999999999</c:v>
                </c:pt>
                <c:pt idx="387">
                  <c:v>36.774000000000001</c:v>
                </c:pt>
                <c:pt idx="388">
                  <c:v>37.991999999999997</c:v>
                </c:pt>
                <c:pt idx="389">
                  <c:v>39.274999999999999</c:v>
                </c:pt>
                <c:pt idx="390">
                  <c:v>40.579000000000001</c:v>
                </c:pt>
                <c:pt idx="391">
                  <c:v>42.289000000000001</c:v>
                </c:pt>
                <c:pt idx="392">
                  <c:v>44.448</c:v>
                </c:pt>
                <c:pt idx="393">
                  <c:v>45.987000000000002</c:v>
                </c:pt>
                <c:pt idx="394">
                  <c:v>47.74</c:v>
                </c:pt>
                <c:pt idx="395">
                  <c:v>49.408000000000001</c:v>
                </c:pt>
                <c:pt idx="396">
                  <c:v>50.625999999999998</c:v>
                </c:pt>
                <c:pt idx="397">
                  <c:v>51.780999999999999</c:v>
                </c:pt>
                <c:pt idx="398">
                  <c:v>52.720999999999997</c:v>
                </c:pt>
                <c:pt idx="399">
                  <c:v>53.042000000000002</c:v>
                </c:pt>
                <c:pt idx="400">
                  <c:v>53.491</c:v>
                </c:pt>
                <c:pt idx="401">
                  <c:v>53.704999999999998</c:v>
                </c:pt>
                <c:pt idx="402">
                  <c:v>53.982999999999997</c:v>
                </c:pt>
                <c:pt idx="403">
                  <c:v>54.41</c:v>
                </c:pt>
                <c:pt idx="404">
                  <c:v>54.945</c:v>
                </c:pt>
                <c:pt idx="405">
                  <c:v>55.777999999999999</c:v>
                </c:pt>
                <c:pt idx="406">
                  <c:v>56.398000000000003</c:v>
                </c:pt>
                <c:pt idx="407">
                  <c:v>57.082000000000001</c:v>
                </c:pt>
                <c:pt idx="408">
                  <c:v>58.173000000000002</c:v>
                </c:pt>
                <c:pt idx="409">
                  <c:v>59.113</c:v>
                </c:pt>
                <c:pt idx="410">
                  <c:v>60.802</c:v>
                </c:pt>
                <c:pt idx="411">
                  <c:v>63.154000000000003</c:v>
                </c:pt>
                <c:pt idx="412">
                  <c:v>65.183999999999997</c:v>
                </c:pt>
                <c:pt idx="413">
                  <c:v>66.852000000000004</c:v>
                </c:pt>
                <c:pt idx="414">
                  <c:v>69.503</c:v>
                </c:pt>
                <c:pt idx="415">
                  <c:v>72.751999999999995</c:v>
                </c:pt>
                <c:pt idx="416">
                  <c:v>74.42</c:v>
                </c:pt>
                <c:pt idx="417">
                  <c:v>76.022999999999996</c:v>
                </c:pt>
                <c:pt idx="418">
                  <c:v>77.177000000000007</c:v>
                </c:pt>
                <c:pt idx="419">
                  <c:v>77.347999999999999</c:v>
                </c:pt>
                <c:pt idx="420">
                  <c:v>77.733000000000004</c:v>
                </c:pt>
                <c:pt idx="421">
                  <c:v>77.903999999999996</c:v>
                </c:pt>
                <c:pt idx="422">
                  <c:v>77.924999999999997</c:v>
                </c:pt>
                <c:pt idx="423">
                  <c:v>77.626000000000005</c:v>
                </c:pt>
                <c:pt idx="424">
                  <c:v>77.733000000000004</c:v>
                </c:pt>
                <c:pt idx="425">
                  <c:v>77.69</c:v>
                </c:pt>
                <c:pt idx="426">
                  <c:v>77.135000000000005</c:v>
                </c:pt>
                <c:pt idx="427">
                  <c:v>77.22</c:v>
                </c:pt>
                <c:pt idx="428">
                  <c:v>77.241</c:v>
                </c:pt>
                <c:pt idx="429">
                  <c:v>77.712000000000003</c:v>
                </c:pt>
                <c:pt idx="430">
                  <c:v>77.968000000000004</c:v>
                </c:pt>
                <c:pt idx="431">
                  <c:v>78.652000000000001</c:v>
                </c:pt>
                <c:pt idx="432">
                  <c:v>79.251000000000005</c:v>
                </c:pt>
                <c:pt idx="433">
                  <c:v>79.656999999999996</c:v>
                </c:pt>
                <c:pt idx="434">
                  <c:v>80.17</c:v>
                </c:pt>
                <c:pt idx="435">
                  <c:v>80.534000000000006</c:v>
                </c:pt>
                <c:pt idx="436">
                  <c:v>80.94</c:v>
                </c:pt>
                <c:pt idx="437">
                  <c:v>81.751999999999995</c:v>
                </c:pt>
                <c:pt idx="438">
                  <c:v>82.478999999999999</c:v>
                </c:pt>
                <c:pt idx="439">
                  <c:v>82.992000000000004</c:v>
                </c:pt>
                <c:pt idx="440">
                  <c:v>83.313000000000002</c:v>
                </c:pt>
                <c:pt idx="441">
                  <c:v>83.504999999999995</c:v>
                </c:pt>
                <c:pt idx="442">
                  <c:v>83.697000000000003</c:v>
                </c:pt>
                <c:pt idx="443">
                  <c:v>84.338999999999999</c:v>
                </c:pt>
                <c:pt idx="444">
                  <c:v>84.959000000000003</c:v>
                </c:pt>
                <c:pt idx="445">
                  <c:v>85.620999999999995</c:v>
                </c:pt>
                <c:pt idx="446">
                  <c:v>86.519000000000005</c:v>
                </c:pt>
                <c:pt idx="447">
                  <c:v>87.117999999999995</c:v>
                </c:pt>
                <c:pt idx="448">
                  <c:v>88.016000000000005</c:v>
                </c:pt>
                <c:pt idx="449">
                  <c:v>88.784999999999997</c:v>
                </c:pt>
                <c:pt idx="450">
                  <c:v>89.340999999999994</c:v>
                </c:pt>
                <c:pt idx="451">
                  <c:v>89.960999999999999</c:v>
                </c:pt>
                <c:pt idx="452">
                  <c:v>90.174999999999997</c:v>
                </c:pt>
                <c:pt idx="453">
                  <c:v>90.218000000000004</c:v>
                </c:pt>
                <c:pt idx="454">
                  <c:v>90.430999999999997</c:v>
                </c:pt>
                <c:pt idx="455">
                  <c:v>90.474000000000004</c:v>
                </c:pt>
                <c:pt idx="456">
                  <c:v>90.623999999999995</c:v>
                </c:pt>
                <c:pt idx="457">
                  <c:v>90.581000000000003</c:v>
                </c:pt>
                <c:pt idx="458">
                  <c:v>90.644999999999996</c:v>
                </c:pt>
                <c:pt idx="459">
                  <c:v>90.602000000000004</c:v>
                </c:pt>
                <c:pt idx="460">
                  <c:v>90.623999999999995</c:v>
                </c:pt>
                <c:pt idx="461">
                  <c:v>90.623999999999995</c:v>
                </c:pt>
                <c:pt idx="462">
                  <c:v>90.644999999999996</c:v>
                </c:pt>
                <c:pt idx="463">
                  <c:v>90.644999999999996</c:v>
                </c:pt>
                <c:pt idx="464">
                  <c:v>90.623999999999995</c:v>
                </c:pt>
                <c:pt idx="465">
                  <c:v>90.644999999999996</c:v>
                </c:pt>
                <c:pt idx="466">
                  <c:v>90.644999999999996</c:v>
                </c:pt>
                <c:pt idx="467">
                  <c:v>90.644999999999996</c:v>
                </c:pt>
                <c:pt idx="468">
                  <c:v>90.644999999999996</c:v>
                </c:pt>
                <c:pt idx="469">
                  <c:v>90.644999999999996</c:v>
                </c:pt>
                <c:pt idx="470">
                  <c:v>90.644999999999996</c:v>
                </c:pt>
                <c:pt idx="471">
                  <c:v>90.623999999999995</c:v>
                </c:pt>
                <c:pt idx="472">
                  <c:v>90.644999999999996</c:v>
                </c:pt>
                <c:pt idx="473">
                  <c:v>90.644999999999996</c:v>
                </c:pt>
                <c:pt idx="474">
                  <c:v>90.623999999999995</c:v>
                </c:pt>
                <c:pt idx="475">
                  <c:v>90.644999999999996</c:v>
                </c:pt>
                <c:pt idx="476">
                  <c:v>90.644999999999996</c:v>
                </c:pt>
                <c:pt idx="477">
                  <c:v>90.644999999999996</c:v>
                </c:pt>
                <c:pt idx="478">
                  <c:v>90.623999999999995</c:v>
                </c:pt>
                <c:pt idx="479">
                  <c:v>90.644999999999996</c:v>
                </c:pt>
                <c:pt idx="480">
                  <c:v>90.644999999999996</c:v>
                </c:pt>
                <c:pt idx="481">
                  <c:v>90.602000000000004</c:v>
                </c:pt>
                <c:pt idx="482">
                  <c:v>90.644999999999996</c:v>
                </c:pt>
                <c:pt idx="483">
                  <c:v>90.644999999999996</c:v>
                </c:pt>
                <c:pt idx="484">
                  <c:v>90.665999999999997</c:v>
                </c:pt>
                <c:pt idx="485">
                  <c:v>90.644999999999996</c:v>
                </c:pt>
                <c:pt idx="486">
                  <c:v>90.644999999999996</c:v>
                </c:pt>
                <c:pt idx="487">
                  <c:v>90.644999999999996</c:v>
                </c:pt>
                <c:pt idx="488">
                  <c:v>90.688000000000002</c:v>
                </c:pt>
                <c:pt idx="489">
                  <c:v>90.623999999999995</c:v>
                </c:pt>
                <c:pt idx="490">
                  <c:v>90.623999999999995</c:v>
                </c:pt>
                <c:pt idx="491">
                  <c:v>90.623999999999995</c:v>
                </c:pt>
                <c:pt idx="492">
                  <c:v>90.644999999999996</c:v>
                </c:pt>
                <c:pt idx="493">
                  <c:v>90.644999999999996</c:v>
                </c:pt>
                <c:pt idx="494">
                  <c:v>90.644999999999996</c:v>
                </c:pt>
                <c:pt idx="495">
                  <c:v>90.644999999999996</c:v>
                </c:pt>
                <c:pt idx="496">
                  <c:v>90.623999999999995</c:v>
                </c:pt>
                <c:pt idx="497">
                  <c:v>90.623999999999995</c:v>
                </c:pt>
                <c:pt idx="498">
                  <c:v>90.623999999999995</c:v>
                </c:pt>
                <c:pt idx="499">
                  <c:v>90.644999999999996</c:v>
                </c:pt>
                <c:pt idx="500">
                  <c:v>90.623999999999995</c:v>
                </c:pt>
                <c:pt idx="501">
                  <c:v>90.644999999999996</c:v>
                </c:pt>
                <c:pt idx="502">
                  <c:v>90.623999999999995</c:v>
                </c:pt>
                <c:pt idx="503">
                  <c:v>90.644999999999996</c:v>
                </c:pt>
                <c:pt idx="504">
                  <c:v>90.644999999999996</c:v>
                </c:pt>
                <c:pt idx="505">
                  <c:v>90.644999999999996</c:v>
                </c:pt>
                <c:pt idx="506">
                  <c:v>90.644999999999996</c:v>
                </c:pt>
                <c:pt idx="507">
                  <c:v>90.644999999999996</c:v>
                </c:pt>
                <c:pt idx="508">
                  <c:v>90.688000000000002</c:v>
                </c:pt>
                <c:pt idx="509">
                  <c:v>90.623999999999995</c:v>
                </c:pt>
                <c:pt idx="510">
                  <c:v>90.644999999999996</c:v>
                </c:pt>
                <c:pt idx="511">
                  <c:v>90.644999999999996</c:v>
                </c:pt>
                <c:pt idx="512">
                  <c:v>90.644999999999996</c:v>
                </c:pt>
                <c:pt idx="513">
                  <c:v>90.644999999999996</c:v>
                </c:pt>
                <c:pt idx="514">
                  <c:v>90.665999999999997</c:v>
                </c:pt>
                <c:pt idx="515">
                  <c:v>90.623999999999995</c:v>
                </c:pt>
                <c:pt idx="516">
                  <c:v>90.644999999999996</c:v>
                </c:pt>
                <c:pt idx="517">
                  <c:v>90.623999999999995</c:v>
                </c:pt>
                <c:pt idx="518">
                  <c:v>90.665999999999997</c:v>
                </c:pt>
                <c:pt idx="519">
                  <c:v>90.623999999999995</c:v>
                </c:pt>
                <c:pt idx="520">
                  <c:v>90.665999999999997</c:v>
                </c:pt>
                <c:pt idx="521">
                  <c:v>90.644999999999996</c:v>
                </c:pt>
                <c:pt idx="522">
                  <c:v>90.709000000000003</c:v>
                </c:pt>
                <c:pt idx="523">
                  <c:v>90.623999999999995</c:v>
                </c:pt>
                <c:pt idx="524">
                  <c:v>90.644999999999996</c:v>
                </c:pt>
                <c:pt idx="525">
                  <c:v>90.644999999999996</c:v>
                </c:pt>
                <c:pt idx="526">
                  <c:v>90.623999999999995</c:v>
                </c:pt>
                <c:pt idx="527">
                  <c:v>90.644999999999996</c:v>
                </c:pt>
                <c:pt idx="528">
                  <c:v>90.644999999999996</c:v>
                </c:pt>
                <c:pt idx="529">
                  <c:v>90.623999999999995</c:v>
                </c:pt>
                <c:pt idx="530">
                  <c:v>90.644999999999996</c:v>
                </c:pt>
                <c:pt idx="531">
                  <c:v>90.665999999999997</c:v>
                </c:pt>
                <c:pt idx="532">
                  <c:v>90.665999999999997</c:v>
                </c:pt>
                <c:pt idx="533">
                  <c:v>90.644999999999996</c:v>
                </c:pt>
                <c:pt idx="534">
                  <c:v>90.644999999999996</c:v>
                </c:pt>
                <c:pt idx="535">
                  <c:v>90.623999999999995</c:v>
                </c:pt>
                <c:pt idx="536">
                  <c:v>90.688000000000002</c:v>
                </c:pt>
                <c:pt idx="537">
                  <c:v>90.623999999999995</c:v>
                </c:pt>
                <c:pt idx="538">
                  <c:v>90.665999999999997</c:v>
                </c:pt>
                <c:pt idx="539">
                  <c:v>90.644999999999996</c:v>
                </c:pt>
                <c:pt idx="540">
                  <c:v>90.665999999999997</c:v>
                </c:pt>
                <c:pt idx="541">
                  <c:v>90.644999999999996</c:v>
                </c:pt>
                <c:pt idx="542">
                  <c:v>90.665999999999997</c:v>
                </c:pt>
                <c:pt idx="543">
                  <c:v>90.644999999999996</c:v>
                </c:pt>
                <c:pt idx="544">
                  <c:v>90.644999999999996</c:v>
                </c:pt>
                <c:pt idx="545">
                  <c:v>90.644999999999996</c:v>
                </c:pt>
                <c:pt idx="546">
                  <c:v>90.730999999999995</c:v>
                </c:pt>
                <c:pt idx="547">
                  <c:v>90.709000000000003</c:v>
                </c:pt>
                <c:pt idx="548">
                  <c:v>90.665999999999997</c:v>
                </c:pt>
                <c:pt idx="549">
                  <c:v>90.688000000000002</c:v>
                </c:pt>
                <c:pt idx="550">
                  <c:v>90.665999999999997</c:v>
                </c:pt>
                <c:pt idx="551">
                  <c:v>90.688000000000002</c:v>
                </c:pt>
                <c:pt idx="552">
                  <c:v>90.623999999999995</c:v>
                </c:pt>
                <c:pt idx="553">
                  <c:v>90.581000000000003</c:v>
                </c:pt>
                <c:pt idx="554">
                  <c:v>90.581000000000003</c:v>
                </c:pt>
                <c:pt idx="555">
                  <c:v>90.751999999999995</c:v>
                </c:pt>
                <c:pt idx="556">
                  <c:v>90.751999999999995</c:v>
                </c:pt>
                <c:pt idx="557">
                  <c:v>90.688000000000002</c:v>
                </c:pt>
                <c:pt idx="558">
                  <c:v>90.688000000000002</c:v>
                </c:pt>
                <c:pt idx="559">
                  <c:v>90.751999999999995</c:v>
                </c:pt>
                <c:pt idx="560">
                  <c:v>90.772999999999996</c:v>
                </c:pt>
                <c:pt idx="561">
                  <c:v>90.688000000000002</c:v>
                </c:pt>
                <c:pt idx="562">
                  <c:v>90.665999999999997</c:v>
                </c:pt>
                <c:pt idx="563">
                  <c:v>90.709000000000003</c:v>
                </c:pt>
                <c:pt idx="564">
                  <c:v>90.730999999999995</c:v>
                </c:pt>
                <c:pt idx="565">
                  <c:v>90.688000000000002</c:v>
                </c:pt>
                <c:pt idx="566">
                  <c:v>90.665999999999997</c:v>
                </c:pt>
                <c:pt idx="567">
                  <c:v>90.688000000000002</c:v>
                </c:pt>
                <c:pt idx="568">
                  <c:v>90.665999999999997</c:v>
                </c:pt>
                <c:pt idx="569">
                  <c:v>90.644999999999996</c:v>
                </c:pt>
                <c:pt idx="570">
                  <c:v>90.688000000000002</c:v>
                </c:pt>
                <c:pt idx="571">
                  <c:v>90.623999999999995</c:v>
                </c:pt>
                <c:pt idx="572">
                  <c:v>90.623999999999995</c:v>
                </c:pt>
                <c:pt idx="573">
                  <c:v>90.709000000000003</c:v>
                </c:pt>
                <c:pt idx="574">
                  <c:v>90.665999999999997</c:v>
                </c:pt>
                <c:pt idx="575">
                  <c:v>90.602000000000004</c:v>
                </c:pt>
                <c:pt idx="576">
                  <c:v>90.665999999999997</c:v>
                </c:pt>
                <c:pt idx="577">
                  <c:v>90.602000000000004</c:v>
                </c:pt>
                <c:pt idx="578">
                  <c:v>90.644999999999996</c:v>
                </c:pt>
                <c:pt idx="579">
                  <c:v>90.644999999999996</c:v>
                </c:pt>
                <c:pt idx="580">
                  <c:v>90.644999999999996</c:v>
                </c:pt>
                <c:pt idx="581">
                  <c:v>90.644999999999996</c:v>
                </c:pt>
                <c:pt idx="582">
                  <c:v>90.644999999999996</c:v>
                </c:pt>
                <c:pt idx="583">
                  <c:v>90.665999999999997</c:v>
                </c:pt>
                <c:pt idx="584">
                  <c:v>90.665999999999997</c:v>
                </c:pt>
                <c:pt idx="585">
                  <c:v>90.623999999999995</c:v>
                </c:pt>
                <c:pt idx="586">
                  <c:v>90.665999999999997</c:v>
                </c:pt>
                <c:pt idx="587">
                  <c:v>90.644999999999996</c:v>
                </c:pt>
                <c:pt idx="588">
                  <c:v>90.644999999999996</c:v>
                </c:pt>
                <c:pt idx="589">
                  <c:v>90.623999999999995</c:v>
                </c:pt>
                <c:pt idx="590">
                  <c:v>90.665999999999997</c:v>
                </c:pt>
                <c:pt idx="591">
                  <c:v>90.644999999999996</c:v>
                </c:pt>
                <c:pt idx="592">
                  <c:v>90.644999999999996</c:v>
                </c:pt>
                <c:pt idx="593">
                  <c:v>90.665999999999997</c:v>
                </c:pt>
                <c:pt idx="594">
                  <c:v>90.730999999999995</c:v>
                </c:pt>
                <c:pt idx="595">
                  <c:v>90.644999999999996</c:v>
                </c:pt>
                <c:pt idx="596">
                  <c:v>90.644999999999996</c:v>
                </c:pt>
                <c:pt idx="597">
                  <c:v>90.623999999999995</c:v>
                </c:pt>
                <c:pt idx="598">
                  <c:v>90.644999999999996</c:v>
                </c:pt>
                <c:pt idx="599">
                  <c:v>90.644999999999996</c:v>
                </c:pt>
                <c:pt idx="600">
                  <c:v>90.665999999999997</c:v>
                </c:pt>
                <c:pt idx="601">
                  <c:v>90.644999999999996</c:v>
                </c:pt>
                <c:pt idx="602">
                  <c:v>90.644999999999996</c:v>
                </c:pt>
                <c:pt idx="603">
                  <c:v>90.644999999999996</c:v>
                </c:pt>
                <c:pt idx="604">
                  <c:v>90.665999999999997</c:v>
                </c:pt>
                <c:pt idx="605">
                  <c:v>90.644999999999996</c:v>
                </c:pt>
                <c:pt idx="606">
                  <c:v>90.644999999999996</c:v>
                </c:pt>
                <c:pt idx="607">
                  <c:v>90.623999999999995</c:v>
                </c:pt>
                <c:pt idx="608">
                  <c:v>90.688000000000002</c:v>
                </c:pt>
                <c:pt idx="609">
                  <c:v>90.644999999999996</c:v>
                </c:pt>
                <c:pt idx="610">
                  <c:v>90.665999999999997</c:v>
                </c:pt>
                <c:pt idx="611">
                  <c:v>90.623999999999995</c:v>
                </c:pt>
                <c:pt idx="612">
                  <c:v>90.665999999999997</c:v>
                </c:pt>
                <c:pt idx="613">
                  <c:v>90.644999999999996</c:v>
                </c:pt>
                <c:pt idx="614">
                  <c:v>90.665999999999997</c:v>
                </c:pt>
                <c:pt idx="615">
                  <c:v>90.623999999999995</c:v>
                </c:pt>
                <c:pt idx="616">
                  <c:v>90.665999999999997</c:v>
                </c:pt>
                <c:pt idx="617">
                  <c:v>90.623999999999995</c:v>
                </c:pt>
                <c:pt idx="618">
                  <c:v>90.688000000000002</c:v>
                </c:pt>
                <c:pt idx="619">
                  <c:v>90.709000000000003</c:v>
                </c:pt>
                <c:pt idx="620">
                  <c:v>90.665999999999997</c:v>
                </c:pt>
                <c:pt idx="621">
                  <c:v>90.665999999999997</c:v>
                </c:pt>
                <c:pt idx="622">
                  <c:v>90.816000000000003</c:v>
                </c:pt>
                <c:pt idx="623">
                  <c:v>90.902000000000001</c:v>
                </c:pt>
                <c:pt idx="624">
                  <c:v>90.986999999999995</c:v>
                </c:pt>
                <c:pt idx="625">
                  <c:v>90.751999999999995</c:v>
                </c:pt>
                <c:pt idx="626">
                  <c:v>90.644999999999996</c:v>
                </c:pt>
                <c:pt idx="627">
                  <c:v>90.644999999999996</c:v>
                </c:pt>
                <c:pt idx="628">
                  <c:v>90.623999999999995</c:v>
                </c:pt>
                <c:pt idx="629">
                  <c:v>90.581000000000003</c:v>
                </c:pt>
                <c:pt idx="630">
                  <c:v>90.388999999999996</c:v>
                </c:pt>
                <c:pt idx="631">
                  <c:v>89.555000000000007</c:v>
                </c:pt>
                <c:pt idx="632">
                  <c:v>85.557000000000002</c:v>
                </c:pt>
                <c:pt idx="633">
                  <c:v>82.286000000000001</c:v>
                </c:pt>
                <c:pt idx="634">
                  <c:v>79.763999999999996</c:v>
                </c:pt>
                <c:pt idx="635">
                  <c:v>76.792000000000002</c:v>
                </c:pt>
                <c:pt idx="636">
                  <c:v>77.177000000000007</c:v>
                </c:pt>
                <c:pt idx="637">
                  <c:v>76.087000000000003</c:v>
                </c:pt>
                <c:pt idx="638">
                  <c:v>75.231999999999999</c:v>
                </c:pt>
                <c:pt idx="639">
                  <c:v>73.927999999999997</c:v>
                </c:pt>
                <c:pt idx="640">
                  <c:v>71.790000000000006</c:v>
                </c:pt>
                <c:pt idx="641">
                  <c:v>69.096999999999994</c:v>
                </c:pt>
                <c:pt idx="642">
                  <c:v>65.590999999999994</c:v>
                </c:pt>
                <c:pt idx="643">
                  <c:v>61.08</c:v>
                </c:pt>
                <c:pt idx="644">
                  <c:v>55.244</c:v>
                </c:pt>
                <c:pt idx="645">
                  <c:v>55.713999999999999</c:v>
                </c:pt>
                <c:pt idx="646">
                  <c:v>56.441000000000003</c:v>
                </c:pt>
                <c:pt idx="647">
                  <c:v>55.948999999999998</c:v>
                </c:pt>
                <c:pt idx="648">
                  <c:v>58.151000000000003</c:v>
                </c:pt>
                <c:pt idx="649">
                  <c:v>86.091999999999999</c:v>
                </c:pt>
                <c:pt idx="650">
                  <c:v>90.623999999999995</c:v>
                </c:pt>
                <c:pt idx="651">
                  <c:v>90.709000000000003</c:v>
                </c:pt>
                <c:pt idx="652">
                  <c:v>88.807000000000002</c:v>
                </c:pt>
                <c:pt idx="653">
                  <c:v>86.498000000000005</c:v>
                </c:pt>
                <c:pt idx="654">
                  <c:v>83.89</c:v>
                </c:pt>
                <c:pt idx="655">
                  <c:v>68.069999999999993</c:v>
                </c:pt>
                <c:pt idx="656">
                  <c:v>82.864000000000004</c:v>
                </c:pt>
                <c:pt idx="657">
                  <c:v>65.590999999999994</c:v>
                </c:pt>
                <c:pt idx="658">
                  <c:v>62.896999999999998</c:v>
                </c:pt>
                <c:pt idx="659">
                  <c:v>55.884999999999998</c:v>
                </c:pt>
                <c:pt idx="660">
                  <c:v>53.875999999999998</c:v>
                </c:pt>
                <c:pt idx="661">
                  <c:v>54.816000000000003</c:v>
                </c:pt>
                <c:pt idx="662">
                  <c:v>50.412999999999997</c:v>
                </c:pt>
                <c:pt idx="663">
                  <c:v>54.795000000000002</c:v>
                </c:pt>
                <c:pt idx="664">
                  <c:v>42.652999999999999</c:v>
                </c:pt>
                <c:pt idx="665">
                  <c:v>42.375</c:v>
                </c:pt>
                <c:pt idx="666">
                  <c:v>39.061</c:v>
                </c:pt>
                <c:pt idx="667">
                  <c:v>30.295999999999999</c:v>
                </c:pt>
                <c:pt idx="668">
                  <c:v>34.08</c:v>
                </c:pt>
                <c:pt idx="669">
                  <c:v>32.668999999999997</c:v>
                </c:pt>
                <c:pt idx="670">
                  <c:v>27.731000000000002</c:v>
                </c:pt>
                <c:pt idx="671">
                  <c:v>28.521999999999998</c:v>
                </c:pt>
                <c:pt idx="672">
                  <c:v>24.844999999999999</c:v>
                </c:pt>
                <c:pt idx="673">
                  <c:v>25.059000000000001</c:v>
                </c:pt>
                <c:pt idx="674">
                  <c:v>24.332000000000001</c:v>
                </c:pt>
                <c:pt idx="675">
                  <c:v>22.920999999999999</c:v>
                </c:pt>
                <c:pt idx="676">
                  <c:v>24.524000000000001</c:v>
                </c:pt>
                <c:pt idx="677">
                  <c:v>23.048999999999999</c:v>
                </c:pt>
                <c:pt idx="678">
                  <c:v>22.045000000000002</c:v>
                </c:pt>
                <c:pt idx="679">
                  <c:v>22.387</c:v>
                </c:pt>
                <c:pt idx="680">
                  <c:v>21.702999999999999</c:v>
                </c:pt>
                <c:pt idx="681">
                  <c:v>20.504999999999999</c:v>
                </c:pt>
                <c:pt idx="682">
                  <c:v>20.698</c:v>
                </c:pt>
                <c:pt idx="683">
                  <c:v>19.542999999999999</c:v>
                </c:pt>
                <c:pt idx="684">
                  <c:v>19.713999999999999</c:v>
                </c:pt>
                <c:pt idx="685">
                  <c:v>20.933</c:v>
                </c:pt>
                <c:pt idx="686">
                  <c:v>19.350999999999999</c:v>
                </c:pt>
                <c:pt idx="687">
                  <c:v>20.292000000000002</c:v>
                </c:pt>
                <c:pt idx="688">
                  <c:v>20.27</c:v>
                </c:pt>
                <c:pt idx="689">
                  <c:v>19.222999999999999</c:v>
                </c:pt>
                <c:pt idx="690">
                  <c:v>18.539000000000001</c:v>
                </c:pt>
                <c:pt idx="691">
                  <c:v>19.372</c:v>
                </c:pt>
                <c:pt idx="692">
                  <c:v>19.372</c:v>
                </c:pt>
                <c:pt idx="693">
                  <c:v>19.350999999999999</c:v>
                </c:pt>
                <c:pt idx="694">
                  <c:v>19.757000000000001</c:v>
                </c:pt>
                <c:pt idx="695">
                  <c:v>18.646000000000001</c:v>
                </c:pt>
                <c:pt idx="696">
                  <c:v>19.03</c:v>
                </c:pt>
                <c:pt idx="697">
                  <c:v>18.881</c:v>
                </c:pt>
                <c:pt idx="698">
                  <c:v>18.539000000000001</c:v>
                </c:pt>
                <c:pt idx="699">
                  <c:v>18.367999999999999</c:v>
                </c:pt>
                <c:pt idx="700">
                  <c:v>18.260999999999999</c:v>
                </c:pt>
                <c:pt idx="701">
                  <c:v>17.619</c:v>
                </c:pt>
                <c:pt idx="702">
                  <c:v>18.41</c:v>
                </c:pt>
                <c:pt idx="703">
                  <c:v>18.687999999999999</c:v>
                </c:pt>
                <c:pt idx="704">
                  <c:v>17.640999999999998</c:v>
                </c:pt>
                <c:pt idx="705">
                  <c:v>17.768999999999998</c:v>
                </c:pt>
                <c:pt idx="706">
                  <c:v>17.363</c:v>
                </c:pt>
                <c:pt idx="707">
                  <c:v>18.196999999999999</c:v>
                </c:pt>
                <c:pt idx="708">
                  <c:v>17.384</c:v>
                </c:pt>
                <c:pt idx="709">
                  <c:v>18.774000000000001</c:v>
                </c:pt>
                <c:pt idx="710">
                  <c:v>17.725999999999999</c:v>
                </c:pt>
                <c:pt idx="711">
                  <c:v>18.132999999999999</c:v>
                </c:pt>
                <c:pt idx="712">
                  <c:v>18.111000000000001</c:v>
                </c:pt>
                <c:pt idx="713">
                  <c:v>17.384</c:v>
                </c:pt>
                <c:pt idx="714">
                  <c:v>17.896999999999998</c:v>
                </c:pt>
                <c:pt idx="715">
                  <c:v>17.533999999999999</c:v>
                </c:pt>
                <c:pt idx="716">
                  <c:v>17.298999999999999</c:v>
                </c:pt>
                <c:pt idx="717">
                  <c:v>17.704999999999998</c:v>
                </c:pt>
                <c:pt idx="718">
                  <c:v>17.192</c:v>
                </c:pt>
                <c:pt idx="719">
                  <c:v>17.427</c:v>
                </c:pt>
                <c:pt idx="720">
                  <c:v>16.893000000000001</c:v>
                </c:pt>
                <c:pt idx="721">
                  <c:v>16.806999999999999</c:v>
                </c:pt>
                <c:pt idx="722">
                  <c:v>16.870999999999999</c:v>
                </c:pt>
                <c:pt idx="723">
                  <c:v>17.640999999999998</c:v>
                </c:pt>
                <c:pt idx="724">
                  <c:v>17.555</c:v>
                </c:pt>
                <c:pt idx="725">
                  <c:v>17.277000000000001</c:v>
                </c:pt>
                <c:pt idx="726">
                  <c:v>17.256</c:v>
                </c:pt>
                <c:pt idx="727">
                  <c:v>16.827999999999999</c:v>
                </c:pt>
                <c:pt idx="728">
                  <c:v>17.042000000000002</c:v>
                </c:pt>
                <c:pt idx="729">
                  <c:v>17.192</c:v>
                </c:pt>
                <c:pt idx="730">
                  <c:v>16.722000000000001</c:v>
                </c:pt>
                <c:pt idx="731">
                  <c:v>16.614999999999998</c:v>
                </c:pt>
                <c:pt idx="732">
                  <c:v>17.277000000000001</c:v>
                </c:pt>
                <c:pt idx="733">
                  <c:v>16.957000000000001</c:v>
                </c:pt>
                <c:pt idx="734">
                  <c:v>17.106000000000002</c:v>
                </c:pt>
                <c:pt idx="735">
                  <c:v>17.021000000000001</c:v>
                </c:pt>
                <c:pt idx="736">
                  <c:v>17.277000000000001</c:v>
                </c:pt>
                <c:pt idx="737">
                  <c:v>17.661999999999999</c:v>
                </c:pt>
                <c:pt idx="738">
                  <c:v>17.855</c:v>
                </c:pt>
                <c:pt idx="739">
                  <c:v>17.768999999999998</c:v>
                </c:pt>
                <c:pt idx="740">
                  <c:v>17.832999999999998</c:v>
                </c:pt>
                <c:pt idx="741">
                  <c:v>17.704999999999998</c:v>
                </c:pt>
                <c:pt idx="742">
                  <c:v>18.196999999999999</c:v>
                </c:pt>
                <c:pt idx="743">
                  <c:v>17.768999999999998</c:v>
                </c:pt>
                <c:pt idx="744">
                  <c:v>17.384</c:v>
                </c:pt>
                <c:pt idx="745">
                  <c:v>18.196999999999999</c:v>
                </c:pt>
                <c:pt idx="746">
                  <c:v>12.489000000000001</c:v>
                </c:pt>
                <c:pt idx="747">
                  <c:v>9.6456</c:v>
                </c:pt>
                <c:pt idx="748">
                  <c:v>27.324999999999999</c:v>
                </c:pt>
                <c:pt idx="749">
                  <c:v>20.035</c:v>
                </c:pt>
                <c:pt idx="750">
                  <c:v>15.161</c:v>
                </c:pt>
                <c:pt idx="751">
                  <c:v>21.446000000000002</c:v>
                </c:pt>
                <c:pt idx="752">
                  <c:v>15.010999999999999</c:v>
                </c:pt>
                <c:pt idx="753">
                  <c:v>15.717000000000001</c:v>
                </c:pt>
                <c:pt idx="754">
                  <c:v>17.661999999999999</c:v>
                </c:pt>
                <c:pt idx="755">
                  <c:v>13.856999999999999</c:v>
                </c:pt>
                <c:pt idx="756">
                  <c:v>15.161</c:v>
                </c:pt>
                <c:pt idx="757">
                  <c:v>15.14</c:v>
                </c:pt>
                <c:pt idx="758">
                  <c:v>12.831</c:v>
                </c:pt>
                <c:pt idx="759">
                  <c:v>14.733000000000001</c:v>
                </c:pt>
                <c:pt idx="760">
                  <c:v>13.728999999999999</c:v>
                </c:pt>
                <c:pt idx="761">
                  <c:v>12.617000000000001</c:v>
                </c:pt>
                <c:pt idx="762">
                  <c:v>13.579000000000001</c:v>
                </c:pt>
                <c:pt idx="763">
                  <c:v>12.147</c:v>
                </c:pt>
                <c:pt idx="764">
                  <c:v>12.852</c:v>
                </c:pt>
                <c:pt idx="765">
                  <c:v>13.151999999999999</c:v>
                </c:pt>
                <c:pt idx="766">
                  <c:v>12.467000000000001</c:v>
                </c:pt>
                <c:pt idx="767">
                  <c:v>12.831</c:v>
                </c:pt>
                <c:pt idx="768">
                  <c:v>12.403</c:v>
                </c:pt>
                <c:pt idx="769">
                  <c:v>12.125</c:v>
                </c:pt>
                <c:pt idx="770">
                  <c:v>12.295999999999999</c:v>
                </c:pt>
                <c:pt idx="771">
                  <c:v>11.741</c:v>
                </c:pt>
                <c:pt idx="772">
                  <c:v>11.976000000000001</c:v>
                </c:pt>
                <c:pt idx="773">
                  <c:v>11.954000000000001</c:v>
                </c:pt>
                <c:pt idx="774">
                  <c:v>11.57</c:v>
                </c:pt>
                <c:pt idx="775">
                  <c:v>12.019</c:v>
                </c:pt>
                <c:pt idx="776">
                  <c:v>11.313000000000001</c:v>
                </c:pt>
                <c:pt idx="777">
                  <c:v>11.377000000000001</c:v>
                </c:pt>
                <c:pt idx="778">
                  <c:v>11.634</c:v>
                </c:pt>
                <c:pt idx="779">
                  <c:v>11.356</c:v>
                </c:pt>
                <c:pt idx="780">
                  <c:v>11.548</c:v>
                </c:pt>
                <c:pt idx="781">
                  <c:v>11.42</c:v>
                </c:pt>
                <c:pt idx="782">
                  <c:v>10.971</c:v>
                </c:pt>
                <c:pt idx="783">
                  <c:v>10.821</c:v>
                </c:pt>
                <c:pt idx="784">
                  <c:v>10.715</c:v>
                </c:pt>
                <c:pt idx="785">
                  <c:v>10.608000000000001</c:v>
                </c:pt>
                <c:pt idx="786">
                  <c:v>10.414999999999999</c:v>
                </c:pt>
                <c:pt idx="787">
                  <c:v>10.266</c:v>
                </c:pt>
                <c:pt idx="788">
                  <c:v>10.029999999999999</c:v>
                </c:pt>
                <c:pt idx="789">
                  <c:v>9.8593999999999991</c:v>
                </c:pt>
                <c:pt idx="790">
                  <c:v>9.6883999999999997</c:v>
                </c:pt>
                <c:pt idx="791">
                  <c:v>9.6456</c:v>
                </c:pt>
                <c:pt idx="792">
                  <c:v>9.8807999999999989</c:v>
                </c:pt>
                <c:pt idx="793">
                  <c:v>9.6456</c:v>
                </c:pt>
                <c:pt idx="794">
                  <c:v>9.5815000000000001</c:v>
                </c:pt>
                <c:pt idx="795">
                  <c:v>9.5601000000000003</c:v>
                </c:pt>
                <c:pt idx="796">
                  <c:v>9.2822000000000013</c:v>
                </c:pt>
                <c:pt idx="797">
                  <c:v>9.1539999999999999</c:v>
                </c:pt>
                <c:pt idx="798">
                  <c:v>8.4484999999999992</c:v>
                </c:pt>
                <c:pt idx="799">
                  <c:v>8.3202000000000016</c:v>
                </c:pt>
                <c:pt idx="800">
                  <c:v>8.9187999999999992</c:v>
                </c:pt>
                <c:pt idx="801">
                  <c:v>8.6195000000000004</c:v>
                </c:pt>
                <c:pt idx="802">
                  <c:v>9.0471000000000004</c:v>
                </c:pt>
                <c:pt idx="803">
                  <c:v>9.0897999999999985</c:v>
                </c:pt>
                <c:pt idx="804">
                  <c:v>8.491299999999999</c:v>
                </c:pt>
                <c:pt idx="805">
                  <c:v>8.5340000000000007</c:v>
                </c:pt>
                <c:pt idx="806">
                  <c:v>8.6623000000000001</c:v>
                </c:pt>
                <c:pt idx="807">
                  <c:v>8.2774999999999999</c:v>
                </c:pt>
                <c:pt idx="808">
                  <c:v>8.6195000000000004</c:v>
                </c:pt>
                <c:pt idx="809">
                  <c:v>8.0851000000000006</c:v>
                </c:pt>
                <c:pt idx="810">
                  <c:v>7.9996</c:v>
                </c:pt>
                <c:pt idx="811">
                  <c:v>8.1492000000000004</c:v>
                </c:pt>
                <c:pt idx="812">
                  <c:v>7.7858000000000001</c:v>
                </c:pt>
                <c:pt idx="813">
                  <c:v>7.7003000000000004</c:v>
                </c:pt>
                <c:pt idx="814">
                  <c:v>7.7003000000000004</c:v>
                </c:pt>
                <c:pt idx="815">
                  <c:v>7.4223999999999997</c:v>
                </c:pt>
                <c:pt idx="816">
                  <c:v>7.2086000000000006</c:v>
                </c:pt>
                <c:pt idx="817">
                  <c:v>7.0161999999999995</c:v>
                </c:pt>
                <c:pt idx="818">
                  <c:v>6.8878999999999992</c:v>
                </c:pt>
                <c:pt idx="819">
                  <c:v>6.9093</c:v>
                </c:pt>
                <c:pt idx="820">
                  <c:v>6.7596999999999996</c:v>
                </c:pt>
                <c:pt idx="821">
                  <c:v>6.9734999999999996</c:v>
                </c:pt>
                <c:pt idx="822">
                  <c:v>7.0161999999999995</c:v>
                </c:pt>
                <c:pt idx="823">
                  <c:v>6.7168999999999999</c:v>
                </c:pt>
                <c:pt idx="824">
                  <c:v>6.7383000000000006</c:v>
                </c:pt>
                <c:pt idx="825">
                  <c:v>6.5887000000000002</c:v>
                </c:pt>
                <c:pt idx="826">
                  <c:v>6.4390000000000001</c:v>
                </c:pt>
                <c:pt idx="827">
                  <c:v>6.4176000000000002</c:v>
                </c:pt>
                <c:pt idx="828">
                  <c:v>6.2679999999999998</c:v>
                </c:pt>
                <c:pt idx="829">
                  <c:v>5.9473000000000003</c:v>
                </c:pt>
                <c:pt idx="830">
                  <c:v>6.0327999999999999</c:v>
                </c:pt>
                <c:pt idx="831">
                  <c:v>5.7976999999999999</c:v>
                </c:pt>
                <c:pt idx="832">
                  <c:v>5.5625</c:v>
                </c:pt>
                <c:pt idx="833">
                  <c:v>5.6053000000000006</c:v>
                </c:pt>
                <c:pt idx="834">
                  <c:v>5.6479999999999997</c:v>
                </c:pt>
                <c:pt idx="835">
                  <c:v>5.6693999999999996</c:v>
                </c:pt>
                <c:pt idx="836">
                  <c:v>5.7336</c:v>
                </c:pt>
                <c:pt idx="837">
                  <c:v>5.6266999999999996</c:v>
                </c:pt>
                <c:pt idx="838">
                  <c:v>5.5625</c:v>
                </c:pt>
                <c:pt idx="839">
                  <c:v>5.5198</c:v>
                </c:pt>
                <c:pt idx="840">
                  <c:v>5.4556000000000004</c:v>
                </c:pt>
                <c:pt idx="841">
                  <c:v>5.1135999999999999</c:v>
                </c:pt>
                <c:pt idx="842">
                  <c:v>5.0281000000000002</c:v>
                </c:pt>
                <c:pt idx="843">
                  <c:v>4.8571</c:v>
                </c:pt>
                <c:pt idx="844">
                  <c:v>4.6646999999999998</c:v>
                </c:pt>
                <c:pt idx="845">
                  <c:v>4.6646999999999998</c:v>
                </c:pt>
                <c:pt idx="846">
                  <c:v>4.5792000000000002</c:v>
                </c:pt>
                <c:pt idx="847">
                  <c:v>4.6005000000000003</c:v>
                </c:pt>
                <c:pt idx="848">
                  <c:v>4.5363999999999995</c:v>
                </c:pt>
                <c:pt idx="849">
                  <c:v>4.4936999999999996</c:v>
                </c:pt>
                <c:pt idx="850">
                  <c:v>4.5792000000000002</c:v>
                </c:pt>
                <c:pt idx="851">
                  <c:v>4.5792000000000002</c:v>
                </c:pt>
                <c:pt idx="852">
                  <c:v>4.5578000000000003</c:v>
                </c:pt>
                <c:pt idx="853">
                  <c:v>4.2798999999999996</c:v>
                </c:pt>
                <c:pt idx="854">
                  <c:v>4.173</c:v>
                </c:pt>
                <c:pt idx="855">
                  <c:v>4.0019999999999998</c:v>
                </c:pt>
                <c:pt idx="856">
                  <c:v>3.9378000000000002</c:v>
                </c:pt>
                <c:pt idx="857">
                  <c:v>3.9165000000000001</c:v>
                </c:pt>
                <c:pt idx="858">
                  <c:v>3.8523000000000001</c:v>
                </c:pt>
                <c:pt idx="859">
                  <c:v>3.6813000000000002</c:v>
                </c:pt>
                <c:pt idx="860">
                  <c:v>3.5529999999999999</c:v>
                </c:pt>
                <c:pt idx="861">
                  <c:v>3.4034</c:v>
                </c:pt>
                <c:pt idx="862">
                  <c:v>3.2751000000000001</c:v>
                </c:pt>
                <c:pt idx="863">
                  <c:v>3.2751000000000001</c:v>
                </c:pt>
                <c:pt idx="864">
                  <c:v>3.2538</c:v>
                </c:pt>
                <c:pt idx="865">
                  <c:v>3.2109999999999999</c:v>
                </c:pt>
                <c:pt idx="866">
                  <c:v>3.1469</c:v>
                </c:pt>
                <c:pt idx="867">
                  <c:v>3.1683000000000003</c:v>
                </c:pt>
                <c:pt idx="868">
                  <c:v>3.1896</c:v>
                </c:pt>
                <c:pt idx="869">
                  <c:v>3.1683000000000003</c:v>
                </c:pt>
                <c:pt idx="870">
                  <c:v>3.1040999999999999</c:v>
                </c:pt>
                <c:pt idx="871">
                  <c:v>2.9331</c:v>
                </c:pt>
                <c:pt idx="872">
                  <c:v>2.8261999999999996</c:v>
                </c:pt>
                <c:pt idx="873">
                  <c:v>2.7406999999999999</c:v>
                </c:pt>
                <c:pt idx="874">
                  <c:v>2.6124000000000001</c:v>
                </c:pt>
                <c:pt idx="875">
                  <c:v>2.5268999999999999</c:v>
                </c:pt>
                <c:pt idx="876">
                  <c:v>2.4842</c:v>
                </c:pt>
                <c:pt idx="877">
                  <c:v>2.3559000000000001</c:v>
                </c:pt>
                <c:pt idx="878">
                  <c:v>2.3559000000000001</c:v>
                </c:pt>
                <c:pt idx="879">
                  <c:v>2.1421000000000001</c:v>
                </c:pt>
                <c:pt idx="880">
                  <c:v>2.1421000000000001</c:v>
                </c:pt>
                <c:pt idx="881">
                  <c:v>2.1421000000000001</c:v>
                </c:pt>
                <c:pt idx="882">
                  <c:v>2.1208</c:v>
                </c:pt>
                <c:pt idx="883">
                  <c:v>2.1421000000000001</c:v>
                </c:pt>
                <c:pt idx="884">
                  <c:v>1.8214999999999999</c:v>
                </c:pt>
                <c:pt idx="885">
                  <c:v>1.7786999999999999</c:v>
                </c:pt>
                <c:pt idx="886">
                  <c:v>1.7572999999999999</c:v>
                </c:pt>
                <c:pt idx="887">
                  <c:v>1.5435999999999999</c:v>
                </c:pt>
                <c:pt idx="888">
                  <c:v>1.4794</c:v>
                </c:pt>
                <c:pt idx="889">
                  <c:v>1.4153</c:v>
                </c:pt>
                <c:pt idx="890">
                  <c:v>1.3939000000000001</c:v>
                </c:pt>
                <c:pt idx="891">
                  <c:v>1.2869999999999999</c:v>
                </c:pt>
                <c:pt idx="892">
                  <c:v>1.2657</c:v>
                </c:pt>
                <c:pt idx="893">
                  <c:v>1.1374000000000002</c:v>
                </c:pt>
                <c:pt idx="894">
                  <c:v>1.1160000000000001</c:v>
                </c:pt>
                <c:pt idx="895">
                  <c:v>1.0946</c:v>
                </c:pt>
                <c:pt idx="896">
                  <c:v>0.94499</c:v>
                </c:pt>
                <c:pt idx="897">
                  <c:v>0.77397000000000005</c:v>
                </c:pt>
                <c:pt idx="898">
                  <c:v>0.58157000000000003</c:v>
                </c:pt>
                <c:pt idx="899">
                  <c:v>0.43192999999999998</c:v>
                </c:pt>
                <c:pt idx="900">
                  <c:v>0.43192999999999998</c:v>
                </c:pt>
                <c:pt idx="901">
                  <c:v>0.41055000000000003</c:v>
                </c:pt>
                <c:pt idx="902">
                  <c:v>0.43192999999999998</c:v>
                </c:pt>
                <c:pt idx="903">
                  <c:v>0.43192999999999998</c:v>
                </c:pt>
                <c:pt idx="904">
                  <c:v>0.43192999999999998</c:v>
                </c:pt>
                <c:pt idx="905">
                  <c:v>0.36780000000000002</c:v>
                </c:pt>
                <c:pt idx="906">
                  <c:v>0.1754</c:v>
                </c:pt>
                <c:pt idx="907">
                  <c:v>4.3781000000000002E-3</c:v>
                </c:pt>
                <c:pt idx="908">
                  <c:v>2.5756000000000001E-2</c:v>
                </c:pt>
                <c:pt idx="909">
                  <c:v>4.3781000000000002E-3</c:v>
                </c:pt>
                <c:pt idx="910">
                  <c:v>0</c:v>
                </c:pt>
                <c:pt idx="912">
                  <c:v>0</c:v>
                </c:pt>
                <c:pt idx="913">
                  <c:v>0</c:v>
                </c:pt>
                <c:pt idx="914">
                  <c:v>0</c:v>
                </c:pt>
                <c:pt idx="915">
                  <c:v>0</c:v>
                </c:pt>
                <c:pt idx="916">
                  <c:v>0</c:v>
                </c:pt>
                <c:pt idx="917">
                  <c:v>0</c:v>
                </c:pt>
                <c:pt idx="918">
                  <c:v>0</c:v>
                </c:pt>
                <c:pt idx="919">
                  <c:v>0</c:v>
                </c:pt>
                <c:pt idx="920">
                  <c:v>0</c:v>
                </c:pt>
                <c:pt idx="921">
                  <c:v>4.3781000000000002E-3</c:v>
                </c:pt>
                <c:pt idx="922">
                  <c:v>4.3781000000000002E-3</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4.3781000000000002E-3</c:v>
                </c:pt>
                <c:pt idx="949">
                  <c:v>4.3781000000000002E-3</c:v>
                </c:pt>
                <c:pt idx="950">
                  <c:v>2.5756000000000001E-2</c:v>
                </c:pt>
                <c:pt idx="951">
                  <c:v>0.21815000000000001</c:v>
                </c:pt>
                <c:pt idx="952">
                  <c:v>0.30366000000000004</c:v>
                </c:pt>
                <c:pt idx="953">
                  <c:v>0.32504</c:v>
                </c:pt>
                <c:pt idx="954">
                  <c:v>0.28229000000000004</c:v>
                </c:pt>
                <c:pt idx="955">
                  <c:v>0.19678000000000001</c:v>
                </c:pt>
                <c:pt idx="956">
                  <c:v>0.41055000000000003</c:v>
                </c:pt>
                <c:pt idx="957">
                  <c:v>0.13263999999999998</c:v>
                </c:pt>
                <c:pt idx="958">
                  <c:v>0.30366000000000004</c:v>
                </c:pt>
                <c:pt idx="959">
                  <c:v>4.3781000000000002E-3</c:v>
                </c:pt>
                <c:pt idx="960">
                  <c:v>0</c:v>
                </c:pt>
                <c:pt idx="961">
                  <c:v>0</c:v>
                </c:pt>
                <c:pt idx="962">
                  <c:v>0</c:v>
                </c:pt>
                <c:pt idx="963">
                  <c:v>0</c:v>
                </c:pt>
                <c:pt idx="964">
                  <c:v>0</c:v>
                </c:pt>
                <c:pt idx="965">
                  <c:v>0.43192999999999998</c:v>
                </c:pt>
                <c:pt idx="966">
                  <c:v>0.15402000000000002</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numCache>
            </c:numRef>
          </c:yVal>
          <c:smooth val="0"/>
          <c:extLst xmlns:c16r2="http://schemas.microsoft.com/office/drawing/2015/06/chart">
            <c:ext xmlns:c16="http://schemas.microsoft.com/office/drawing/2014/chart" uri="{C3380CC4-5D6E-409C-BE32-E72D297353CC}">
              <c16:uniqueId val="{00000002-F484-4636-B851-0F9C9BFA9026}"/>
            </c:ext>
          </c:extLst>
        </c:ser>
        <c:ser>
          <c:idx val="3"/>
          <c:order val="3"/>
          <c:tx>
            <c:v>E prueba1_26/12/18</c:v>
          </c:tx>
          <c:spPr>
            <a:ln w="19050">
              <a:solidFill>
                <a:srgbClr val="FF33CC"/>
              </a:solidFill>
            </a:ln>
          </c:spPr>
          <c:marker>
            <c:symbol val="none"/>
          </c:marker>
          <c:xVal>
            <c:numRef>
              <c:f>comparativa!$E$2:$E$767</c:f>
              <c:numCache>
                <c:formatCode>General</c:formatCode>
                <c:ptCount val="766"/>
                <c:pt idx="0">
                  <c:v>0.9</c:v>
                </c:pt>
                <c:pt idx="1">
                  <c:v>0.90416700000000005</c:v>
                </c:pt>
                <c:pt idx="2">
                  <c:v>0.90833300000000006</c:v>
                </c:pt>
                <c:pt idx="3">
                  <c:v>0.91249999999999998</c:v>
                </c:pt>
                <c:pt idx="4">
                  <c:v>0.91666700000000001</c:v>
                </c:pt>
                <c:pt idx="5">
                  <c:v>0.92083300000000001</c:v>
                </c:pt>
                <c:pt idx="6">
                  <c:v>0.92500000000000004</c:v>
                </c:pt>
                <c:pt idx="7">
                  <c:v>0.92916700000000008</c:v>
                </c:pt>
                <c:pt idx="8">
                  <c:v>0.93333299999999997</c:v>
                </c:pt>
                <c:pt idx="9">
                  <c:v>0.9375</c:v>
                </c:pt>
                <c:pt idx="10">
                  <c:v>0.94166700000000003</c:v>
                </c:pt>
                <c:pt idx="11">
                  <c:v>0.94583300000000003</c:v>
                </c:pt>
                <c:pt idx="12">
                  <c:v>0.95000000000000007</c:v>
                </c:pt>
                <c:pt idx="13">
                  <c:v>0.95416699999999999</c:v>
                </c:pt>
                <c:pt idx="14">
                  <c:v>0.95833299999999999</c:v>
                </c:pt>
                <c:pt idx="15">
                  <c:v>0.96250000000000002</c:v>
                </c:pt>
                <c:pt idx="16">
                  <c:v>0.96666700000000005</c:v>
                </c:pt>
                <c:pt idx="17">
                  <c:v>0.97083300000000006</c:v>
                </c:pt>
                <c:pt idx="18">
                  <c:v>0.97499999999999998</c:v>
                </c:pt>
                <c:pt idx="19">
                  <c:v>0.97916700000000001</c:v>
                </c:pt>
                <c:pt idx="20">
                  <c:v>0.98333300000000001</c:v>
                </c:pt>
                <c:pt idx="21">
                  <c:v>0.98750000000000004</c:v>
                </c:pt>
                <c:pt idx="22">
                  <c:v>0.99166700000000008</c:v>
                </c:pt>
                <c:pt idx="23">
                  <c:v>0.99583299999999997</c:v>
                </c:pt>
                <c:pt idx="24">
                  <c:v>1</c:v>
                </c:pt>
                <c:pt idx="25">
                  <c:v>1.004167</c:v>
                </c:pt>
                <c:pt idx="26">
                  <c:v>1.0083329999999999</c:v>
                </c:pt>
                <c:pt idx="27">
                  <c:v>1.0125</c:v>
                </c:pt>
                <c:pt idx="28">
                  <c:v>1.016667</c:v>
                </c:pt>
                <c:pt idx="29">
                  <c:v>1.0208330000000001</c:v>
                </c:pt>
                <c:pt idx="30">
                  <c:v>1.0249999999999999</c:v>
                </c:pt>
                <c:pt idx="31">
                  <c:v>1.0291669999999999</c:v>
                </c:pt>
                <c:pt idx="32">
                  <c:v>1.0333330000000001</c:v>
                </c:pt>
                <c:pt idx="33">
                  <c:v>1.0375000000000001</c:v>
                </c:pt>
                <c:pt idx="34">
                  <c:v>1.0416669999999999</c:v>
                </c:pt>
                <c:pt idx="35">
                  <c:v>1.045833</c:v>
                </c:pt>
                <c:pt idx="36">
                  <c:v>1.05</c:v>
                </c:pt>
                <c:pt idx="37">
                  <c:v>1.0541670000000001</c:v>
                </c:pt>
                <c:pt idx="38">
                  <c:v>1.058333</c:v>
                </c:pt>
                <c:pt idx="39">
                  <c:v>1.0625</c:v>
                </c:pt>
                <c:pt idx="40">
                  <c:v>1.066667</c:v>
                </c:pt>
                <c:pt idx="41">
                  <c:v>1.0708329999999999</c:v>
                </c:pt>
                <c:pt idx="42">
                  <c:v>1.075</c:v>
                </c:pt>
                <c:pt idx="43">
                  <c:v>1.079167</c:v>
                </c:pt>
                <c:pt idx="44">
                  <c:v>1.0833330000000001</c:v>
                </c:pt>
                <c:pt idx="45">
                  <c:v>1.0874999999999999</c:v>
                </c:pt>
                <c:pt idx="46">
                  <c:v>1.0916669999999999</c:v>
                </c:pt>
                <c:pt idx="47">
                  <c:v>1.0958330000000001</c:v>
                </c:pt>
                <c:pt idx="48">
                  <c:v>1.1000000000000001</c:v>
                </c:pt>
                <c:pt idx="49">
                  <c:v>1.1041669999999999</c:v>
                </c:pt>
                <c:pt idx="50">
                  <c:v>1.108333</c:v>
                </c:pt>
                <c:pt idx="51">
                  <c:v>1.1125</c:v>
                </c:pt>
                <c:pt idx="52">
                  <c:v>1.1166670000000001</c:v>
                </c:pt>
                <c:pt idx="53">
                  <c:v>1.120833</c:v>
                </c:pt>
                <c:pt idx="54">
                  <c:v>1.125</c:v>
                </c:pt>
                <c:pt idx="55">
                  <c:v>1.129167</c:v>
                </c:pt>
                <c:pt idx="56">
                  <c:v>1.1333329999999999</c:v>
                </c:pt>
                <c:pt idx="57">
                  <c:v>1.1375</c:v>
                </c:pt>
                <c:pt idx="58">
                  <c:v>1.141667</c:v>
                </c:pt>
                <c:pt idx="59">
                  <c:v>1.1458330000000001</c:v>
                </c:pt>
                <c:pt idx="60">
                  <c:v>1.1499999999999999</c:v>
                </c:pt>
                <c:pt idx="61">
                  <c:v>1.1541669999999999</c:v>
                </c:pt>
                <c:pt idx="62">
                  <c:v>1.1583330000000001</c:v>
                </c:pt>
                <c:pt idx="63">
                  <c:v>1.1625000000000001</c:v>
                </c:pt>
                <c:pt idx="64">
                  <c:v>1.1666669999999999</c:v>
                </c:pt>
                <c:pt idx="65">
                  <c:v>1.170833</c:v>
                </c:pt>
                <c:pt idx="66">
                  <c:v>1.175</c:v>
                </c:pt>
                <c:pt idx="67">
                  <c:v>1.1791670000000001</c:v>
                </c:pt>
                <c:pt idx="68">
                  <c:v>1.183333</c:v>
                </c:pt>
                <c:pt idx="69">
                  <c:v>1.1875</c:v>
                </c:pt>
                <c:pt idx="70">
                  <c:v>1.191667</c:v>
                </c:pt>
                <c:pt idx="71">
                  <c:v>1.1958329999999999</c:v>
                </c:pt>
                <c:pt idx="72">
                  <c:v>1.2</c:v>
                </c:pt>
                <c:pt idx="73">
                  <c:v>1.204167</c:v>
                </c:pt>
                <c:pt idx="74">
                  <c:v>1.2083330000000001</c:v>
                </c:pt>
                <c:pt idx="75">
                  <c:v>1.2124999999999999</c:v>
                </c:pt>
                <c:pt idx="76">
                  <c:v>1.2166669999999999</c:v>
                </c:pt>
                <c:pt idx="77">
                  <c:v>1.2208330000000001</c:v>
                </c:pt>
                <c:pt idx="78">
                  <c:v>1.2250000000000001</c:v>
                </c:pt>
                <c:pt idx="79">
                  <c:v>1.2291669999999999</c:v>
                </c:pt>
                <c:pt idx="80">
                  <c:v>1.233333</c:v>
                </c:pt>
                <c:pt idx="81">
                  <c:v>1.2375</c:v>
                </c:pt>
                <c:pt idx="82">
                  <c:v>1.2416670000000001</c:v>
                </c:pt>
                <c:pt idx="83">
                  <c:v>1.245833</c:v>
                </c:pt>
                <c:pt idx="84">
                  <c:v>1.25</c:v>
                </c:pt>
                <c:pt idx="85">
                  <c:v>1.254167</c:v>
                </c:pt>
                <c:pt idx="86">
                  <c:v>1.2583329999999999</c:v>
                </c:pt>
                <c:pt idx="87">
                  <c:v>1.2625</c:v>
                </c:pt>
                <c:pt idx="88">
                  <c:v>1.266667</c:v>
                </c:pt>
                <c:pt idx="89">
                  <c:v>1.2708330000000001</c:v>
                </c:pt>
                <c:pt idx="90">
                  <c:v>1.2749999999999999</c:v>
                </c:pt>
                <c:pt idx="91">
                  <c:v>1.2791669999999999</c:v>
                </c:pt>
                <c:pt idx="92">
                  <c:v>1.2833330000000001</c:v>
                </c:pt>
                <c:pt idx="93">
                  <c:v>1.2875000000000001</c:v>
                </c:pt>
                <c:pt idx="94">
                  <c:v>1.2916669999999999</c:v>
                </c:pt>
                <c:pt idx="95">
                  <c:v>1.295833</c:v>
                </c:pt>
                <c:pt idx="96">
                  <c:v>1.3</c:v>
                </c:pt>
                <c:pt idx="97">
                  <c:v>1.3041670000000001</c:v>
                </c:pt>
                <c:pt idx="98">
                  <c:v>1.308333</c:v>
                </c:pt>
                <c:pt idx="99">
                  <c:v>1.3125</c:v>
                </c:pt>
                <c:pt idx="100">
                  <c:v>1.316667</c:v>
                </c:pt>
                <c:pt idx="101">
                  <c:v>1.3208329999999999</c:v>
                </c:pt>
                <c:pt idx="102">
                  <c:v>1.325</c:v>
                </c:pt>
                <c:pt idx="103">
                  <c:v>1.329167</c:v>
                </c:pt>
                <c:pt idx="104">
                  <c:v>1.3333330000000001</c:v>
                </c:pt>
                <c:pt idx="105">
                  <c:v>1.3374999999999999</c:v>
                </c:pt>
                <c:pt idx="106">
                  <c:v>1.3416669999999999</c:v>
                </c:pt>
                <c:pt idx="107">
                  <c:v>1.3458330000000001</c:v>
                </c:pt>
                <c:pt idx="108">
                  <c:v>1.35</c:v>
                </c:pt>
                <c:pt idx="109">
                  <c:v>1.3541669999999999</c:v>
                </c:pt>
                <c:pt idx="110">
                  <c:v>1.358333</c:v>
                </c:pt>
                <c:pt idx="111">
                  <c:v>1.3625</c:v>
                </c:pt>
                <c:pt idx="112">
                  <c:v>1.3666670000000001</c:v>
                </c:pt>
                <c:pt idx="113">
                  <c:v>1.370833</c:v>
                </c:pt>
                <c:pt idx="114">
                  <c:v>1.375</c:v>
                </c:pt>
                <c:pt idx="115">
                  <c:v>1.379167</c:v>
                </c:pt>
                <c:pt idx="116">
                  <c:v>1.3833329999999999</c:v>
                </c:pt>
                <c:pt idx="117">
                  <c:v>1.3875</c:v>
                </c:pt>
                <c:pt idx="118">
                  <c:v>1.391667</c:v>
                </c:pt>
                <c:pt idx="119">
                  <c:v>1.3958330000000001</c:v>
                </c:pt>
                <c:pt idx="120">
                  <c:v>1.4</c:v>
                </c:pt>
                <c:pt idx="121">
                  <c:v>1.4041670000000002</c:v>
                </c:pt>
                <c:pt idx="122">
                  <c:v>1.4083330000000001</c:v>
                </c:pt>
                <c:pt idx="123">
                  <c:v>1.4125000000000001</c:v>
                </c:pt>
                <c:pt idx="124">
                  <c:v>1.4166669999999999</c:v>
                </c:pt>
                <c:pt idx="125">
                  <c:v>1.420833</c:v>
                </c:pt>
                <c:pt idx="126">
                  <c:v>1.425</c:v>
                </c:pt>
                <c:pt idx="127">
                  <c:v>1.4291670000000001</c:v>
                </c:pt>
                <c:pt idx="128">
                  <c:v>1.433333</c:v>
                </c:pt>
                <c:pt idx="129">
                  <c:v>1.4375</c:v>
                </c:pt>
                <c:pt idx="130">
                  <c:v>1.441667</c:v>
                </c:pt>
                <c:pt idx="131">
                  <c:v>1.4458329999999999</c:v>
                </c:pt>
                <c:pt idx="132">
                  <c:v>1.4500000000000002</c:v>
                </c:pt>
                <c:pt idx="133">
                  <c:v>1.454167</c:v>
                </c:pt>
                <c:pt idx="134">
                  <c:v>1.4583330000000001</c:v>
                </c:pt>
                <c:pt idx="135">
                  <c:v>1.4624999999999999</c:v>
                </c:pt>
                <c:pt idx="136">
                  <c:v>1.4666670000000002</c:v>
                </c:pt>
                <c:pt idx="137">
                  <c:v>1.4708330000000001</c:v>
                </c:pt>
                <c:pt idx="138">
                  <c:v>1.4750000000000001</c:v>
                </c:pt>
                <c:pt idx="139">
                  <c:v>1.4791669999999999</c:v>
                </c:pt>
                <c:pt idx="140">
                  <c:v>1.483333</c:v>
                </c:pt>
                <c:pt idx="141">
                  <c:v>1.4875</c:v>
                </c:pt>
                <c:pt idx="142">
                  <c:v>1.4916670000000001</c:v>
                </c:pt>
                <c:pt idx="143">
                  <c:v>1.495833</c:v>
                </c:pt>
                <c:pt idx="144">
                  <c:v>1.5</c:v>
                </c:pt>
                <c:pt idx="145">
                  <c:v>1.504167</c:v>
                </c:pt>
                <c:pt idx="146">
                  <c:v>1.5083329999999999</c:v>
                </c:pt>
                <c:pt idx="147">
                  <c:v>1.5125000000000002</c:v>
                </c:pt>
                <c:pt idx="148">
                  <c:v>1.516667</c:v>
                </c:pt>
                <c:pt idx="149">
                  <c:v>1.5208330000000001</c:v>
                </c:pt>
                <c:pt idx="150">
                  <c:v>1.5249999999999999</c:v>
                </c:pt>
                <c:pt idx="151">
                  <c:v>1.5291670000000002</c:v>
                </c:pt>
                <c:pt idx="152">
                  <c:v>1.5333330000000001</c:v>
                </c:pt>
                <c:pt idx="153">
                  <c:v>1.5375000000000001</c:v>
                </c:pt>
                <c:pt idx="154">
                  <c:v>1.5416669999999999</c:v>
                </c:pt>
                <c:pt idx="155">
                  <c:v>1.545833</c:v>
                </c:pt>
                <c:pt idx="156">
                  <c:v>1.55</c:v>
                </c:pt>
                <c:pt idx="157">
                  <c:v>1.5541670000000001</c:v>
                </c:pt>
                <c:pt idx="158">
                  <c:v>1.558333</c:v>
                </c:pt>
                <c:pt idx="159">
                  <c:v>1.5625</c:v>
                </c:pt>
                <c:pt idx="160">
                  <c:v>1.566667</c:v>
                </c:pt>
                <c:pt idx="161">
                  <c:v>1.5708329999999999</c:v>
                </c:pt>
                <c:pt idx="162">
                  <c:v>1.5750000000000002</c:v>
                </c:pt>
                <c:pt idx="163">
                  <c:v>1.579167</c:v>
                </c:pt>
                <c:pt idx="164">
                  <c:v>1.5833330000000001</c:v>
                </c:pt>
                <c:pt idx="165">
                  <c:v>1.5874999999999999</c:v>
                </c:pt>
                <c:pt idx="166">
                  <c:v>1.5916670000000002</c:v>
                </c:pt>
                <c:pt idx="167">
                  <c:v>1.5958330000000001</c:v>
                </c:pt>
                <c:pt idx="168">
                  <c:v>1.6</c:v>
                </c:pt>
                <c:pt idx="169">
                  <c:v>1.6041669999999999</c:v>
                </c:pt>
                <c:pt idx="170">
                  <c:v>1.608333</c:v>
                </c:pt>
                <c:pt idx="171">
                  <c:v>1.6125</c:v>
                </c:pt>
                <c:pt idx="172">
                  <c:v>1.6166670000000001</c:v>
                </c:pt>
                <c:pt idx="173">
                  <c:v>1.620833</c:v>
                </c:pt>
                <c:pt idx="174">
                  <c:v>1.625</c:v>
                </c:pt>
                <c:pt idx="175">
                  <c:v>1.629167</c:v>
                </c:pt>
                <c:pt idx="176">
                  <c:v>1.6333329999999999</c:v>
                </c:pt>
                <c:pt idx="177">
                  <c:v>1.6375000000000002</c:v>
                </c:pt>
                <c:pt idx="178">
                  <c:v>1.641667</c:v>
                </c:pt>
                <c:pt idx="179">
                  <c:v>1.6458330000000001</c:v>
                </c:pt>
                <c:pt idx="180">
                  <c:v>1.65</c:v>
                </c:pt>
                <c:pt idx="181">
                  <c:v>1.6541670000000002</c:v>
                </c:pt>
                <c:pt idx="182">
                  <c:v>1.6583330000000001</c:v>
                </c:pt>
                <c:pt idx="183">
                  <c:v>1.6625000000000001</c:v>
                </c:pt>
                <c:pt idx="184">
                  <c:v>1.6666669999999999</c:v>
                </c:pt>
                <c:pt idx="185">
                  <c:v>1.670833</c:v>
                </c:pt>
                <c:pt idx="186">
                  <c:v>1.675</c:v>
                </c:pt>
                <c:pt idx="187">
                  <c:v>1.6791670000000001</c:v>
                </c:pt>
                <c:pt idx="188">
                  <c:v>1.683333</c:v>
                </c:pt>
                <c:pt idx="189">
                  <c:v>1.6875</c:v>
                </c:pt>
                <c:pt idx="190">
                  <c:v>1.691667</c:v>
                </c:pt>
                <c:pt idx="191">
                  <c:v>1.6958329999999999</c:v>
                </c:pt>
                <c:pt idx="192">
                  <c:v>1.7000000000000002</c:v>
                </c:pt>
                <c:pt idx="193">
                  <c:v>1.704167</c:v>
                </c:pt>
                <c:pt idx="194">
                  <c:v>1.7083330000000001</c:v>
                </c:pt>
                <c:pt idx="195">
                  <c:v>1.7124999999999999</c:v>
                </c:pt>
                <c:pt idx="196">
                  <c:v>1.7166670000000002</c:v>
                </c:pt>
                <c:pt idx="197">
                  <c:v>1.7208330000000001</c:v>
                </c:pt>
                <c:pt idx="198">
                  <c:v>1.7250000000000001</c:v>
                </c:pt>
                <c:pt idx="199">
                  <c:v>1.7291669999999999</c:v>
                </c:pt>
                <c:pt idx="200">
                  <c:v>1.733333</c:v>
                </c:pt>
                <c:pt idx="201">
                  <c:v>1.7375</c:v>
                </c:pt>
                <c:pt idx="202">
                  <c:v>1.7416670000000001</c:v>
                </c:pt>
                <c:pt idx="203">
                  <c:v>1.745833</c:v>
                </c:pt>
                <c:pt idx="204">
                  <c:v>1.75</c:v>
                </c:pt>
                <c:pt idx="205">
                  <c:v>1.754167</c:v>
                </c:pt>
                <c:pt idx="206">
                  <c:v>1.7583329999999999</c:v>
                </c:pt>
                <c:pt idx="207">
                  <c:v>1.7625000000000002</c:v>
                </c:pt>
                <c:pt idx="208">
                  <c:v>1.766667</c:v>
                </c:pt>
                <c:pt idx="209">
                  <c:v>1.7708330000000001</c:v>
                </c:pt>
                <c:pt idx="210">
                  <c:v>1.7749999999999999</c:v>
                </c:pt>
                <c:pt idx="211">
                  <c:v>1.7791670000000002</c:v>
                </c:pt>
                <c:pt idx="212">
                  <c:v>1.7833330000000001</c:v>
                </c:pt>
                <c:pt idx="213">
                  <c:v>1.7875000000000001</c:v>
                </c:pt>
                <c:pt idx="214">
                  <c:v>1.7916669999999999</c:v>
                </c:pt>
                <c:pt idx="215">
                  <c:v>1.795833</c:v>
                </c:pt>
                <c:pt idx="216">
                  <c:v>1.8</c:v>
                </c:pt>
                <c:pt idx="217">
                  <c:v>1.8041670000000001</c:v>
                </c:pt>
                <c:pt idx="218">
                  <c:v>1.808333</c:v>
                </c:pt>
                <c:pt idx="219">
                  <c:v>1.8125</c:v>
                </c:pt>
                <c:pt idx="220">
                  <c:v>1.816667</c:v>
                </c:pt>
                <c:pt idx="221">
                  <c:v>1.8208329999999999</c:v>
                </c:pt>
                <c:pt idx="222">
                  <c:v>1.8250000000000002</c:v>
                </c:pt>
                <c:pt idx="223">
                  <c:v>1.829167</c:v>
                </c:pt>
                <c:pt idx="224">
                  <c:v>1.8333330000000001</c:v>
                </c:pt>
                <c:pt idx="225">
                  <c:v>1.8374999999999999</c:v>
                </c:pt>
                <c:pt idx="226">
                  <c:v>1.8416670000000002</c:v>
                </c:pt>
                <c:pt idx="227">
                  <c:v>1.8458330000000001</c:v>
                </c:pt>
                <c:pt idx="228">
                  <c:v>1.85</c:v>
                </c:pt>
                <c:pt idx="229">
                  <c:v>1.8541669999999999</c:v>
                </c:pt>
                <c:pt idx="230">
                  <c:v>1.858333</c:v>
                </c:pt>
                <c:pt idx="231">
                  <c:v>1.8625</c:v>
                </c:pt>
                <c:pt idx="232">
                  <c:v>1.8666670000000001</c:v>
                </c:pt>
                <c:pt idx="233">
                  <c:v>1.870833</c:v>
                </c:pt>
                <c:pt idx="234">
                  <c:v>1.875</c:v>
                </c:pt>
                <c:pt idx="235">
                  <c:v>1.879167</c:v>
                </c:pt>
                <c:pt idx="236">
                  <c:v>1.8833329999999999</c:v>
                </c:pt>
                <c:pt idx="237">
                  <c:v>1.8875000000000002</c:v>
                </c:pt>
                <c:pt idx="238">
                  <c:v>1.891667</c:v>
                </c:pt>
                <c:pt idx="239">
                  <c:v>1.8958330000000001</c:v>
                </c:pt>
                <c:pt idx="240">
                  <c:v>1.9</c:v>
                </c:pt>
                <c:pt idx="241">
                  <c:v>1.9041670000000002</c:v>
                </c:pt>
                <c:pt idx="242">
                  <c:v>1.9083329999999998</c:v>
                </c:pt>
                <c:pt idx="243">
                  <c:v>1.9125000000000001</c:v>
                </c:pt>
                <c:pt idx="244">
                  <c:v>1.9166669999999999</c:v>
                </c:pt>
                <c:pt idx="245">
                  <c:v>1.920833</c:v>
                </c:pt>
                <c:pt idx="246">
                  <c:v>1.9249999999999998</c:v>
                </c:pt>
                <c:pt idx="247">
                  <c:v>1.9291670000000001</c:v>
                </c:pt>
                <c:pt idx="248">
                  <c:v>1.9333330000000002</c:v>
                </c:pt>
                <c:pt idx="249">
                  <c:v>1.9375</c:v>
                </c:pt>
                <c:pt idx="250">
                  <c:v>1.9416669999999998</c:v>
                </c:pt>
                <c:pt idx="251">
                  <c:v>1.9458329999999999</c:v>
                </c:pt>
                <c:pt idx="252">
                  <c:v>1.9500000000000002</c:v>
                </c:pt>
                <c:pt idx="253">
                  <c:v>1.954167</c:v>
                </c:pt>
                <c:pt idx="254">
                  <c:v>1.9583330000000001</c:v>
                </c:pt>
                <c:pt idx="255">
                  <c:v>1.9624999999999999</c:v>
                </c:pt>
                <c:pt idx="256">
                  <c:v>1.9666670000000002</c:v>
                </c:pt>
                <c:pt idx="257">
                  <c:v>1.9708329999999998</c:v>
                </c:pt>
                <c:pt idx="258">
                  <c:v>1.9750000000000001</c:v>
                </c:pt>
                <c:pt idx="259">
                  <c:v>1.9791669999999999</c:v>
                </c:pt>
                <c:pt idx="260">
                  <c:v>1.983333</c:v>
                </c:pt>
                <c:pt idx="261">
                  <c:v>1.9874999999999998</c:v>
                </c:pt>
                <c:pt idx="262">
                  <c:v>1.9916670000000001</c:v>
                </c:pt>
                <c:pt idx="263">
                  <c:v>1.9958330000000002</c:v>
                </c:pt>
                <c:pt idx="264">
                  <c:v>2</c:v>
                </c:pt>
                <c:pt idx="265">
                  <c:v>2.0041669999999998</c:v>
                </c:pt>
                <c:pt idx="266">
                  <c:v>2.0083329999999999</c:v>
                </c:pt>
                <c:pt idx="267">
                  <c:v>2.0125000000000002</c:v>
                </c:pt>
                <c:pt idx="268">
                  <c:v>2.016667</c:v>
                </c:pt>
                <c:pt idx="269">
                  <c:v>2.0208330000000001</c:v>
                </c:pt>
                <c:pt idx="270">
                  <c:v>2.0249999999999999</c:v>
                </c:pt>
                <c:pt idx="271">
                  <c:v>2.0291670000000002</c:v>
                </c:pt>
                <c:pt idx="272">
                  <c:v>2.0333329999999998</c:v>
                </c:pt>
                <c:pt idx="273">
                  <c:v>2.0375000000000001</c:v>
                </c:pt>
                <c:pt idx="274">
                  <c:v>2.0416669999999999</c:v>
                </c:pt>
                <c:pt idx="275">
                  <c:v>2.045833</c:v>
                </c:pt>
                <c:pt idx="276">
                  <c:v>2.0499999999999998</c:v>
                </c:pt>
                <c:pt idx="277">
                  <c:v>2.0541670000000001</c:v>
                </c:pt>
                <c:pt idx="278">
                  <c:v>2.0583330000000002</c:v>
                </c:pt>
                <c:pt idx="279">
                  <c:v>2.0625</c:v>
                </c:pt>
                <c:pt idx="280">
                  <c:v>2.0666669999999998</c:v>
                </c:pt>
                <c:pt idx="281">
                  <c:v>2.0708329999999999</c:v>
                </c:pt>
                <c:pt idx="282">
                  <c:v>2.0750000000000002</c:v>
                </c:pt>
                <c:pt idx="283">
                  <c:v>2.079167</c:v>
                </c:pt>
                <c:pt idx="284">
                  <c:v>2.0833330000000001</c:v>
                </c:pt>
                <c:pt idx="285">
                  <c:v>2.0874999999999999</c:v>
                </c:pt>
                <c:pt idx="286">
                  <c:v>2.0916670000000002</c:v>
                </c:pt>
                <c:pt idx="287">
                  <c:v>2.0958329999999998</c:v>
                </c:pt>
                <c:pt idx="288">
                  <c:v>2.1</c:v>
                </c:pt>
                <c:pt idx="289">
                  <c:v>2.1041669999999999</c:v>
                </c:pt>
                <c:pt idx="290">
                  <c:v>2.108333</c:v>
                </c:pt>
                <c:pt idx="291">
                  <c:v>2.1124999999999998</c:v>
                </c:pt>
                <c:pt idx="292">
                  <c:v>2.1166670000000001</c:v>
                </c:pt>
                <c:pt idx="293">
                  <c:v>2.1208330000000002</c:v>
                </c:pt>
                <c:pt idx="294">
                  <c:v>2.125</c:v>
                </c:pt>
                <c:pt idx="295">
                  <c:v>2.1291669999999998</c:v>
                </c:pt>
                <c:pt idx="296">
                  <c:v>2.1333329999999999</c:v>
                </c:pt>
                <c:pt idx="297">
                  <c:v>2.1375000000000002</c:v>
                </c:pt>
                <c:pt idx="298">
                  <c:v>2.141667</c:v>
                </c:pt>
                <c:pt idx="299">
                  <c:v>2.1458330000000001</c:v>
                </c:pt>
                <c:pt idx="300">
                  <c:v>2.15</c:v>
                </c:pt>
                <c:pt idx="301">
                  <c:v>2.1541670000000002</c:v>
                </c:pt>
                <c:pt idx="302">
                  <c:v>2.1583329999999998</c:v>
                </c:pt>
                <c:pt idx="303">
                  <c:v>2.1625000000000001</c:v>
                </c:pt>
                <c:pt idx="304">
                  <c:v>2.1666669999999999</c:v>
                </c:pt>
                <c:pt idx="305">
                  <c:v>2.170833</c:v>
                </c:pt>
                <c:pt idx="306">
                  <c:v>2.1749999999999998</c:v>
                </c:pt>
                <c:pt idx="307">
                  <c:v>2.1791670000000001</c:v>
                </c:pt>
                <c:pt idx="308">
                  <c:v>2.1833330000000002</c:v>
                </c:pt>
                <c:pt idx="309">
                  <c:v>2.1875</c:v>
                </c:pt>
                <c:pt idx="310">
                  <c:v>2.1916669999999998</c:v>
                </c:pt>
                <c:pt idx="311">
                  <c:v>2.1958329999999999</c:v>
                </c:pt>
                <c:pt idx="312">
                  <c:v>2.2000000000000002</c:v>
                </c:pt>
                <c:pt idx="313">
                  <c:v>2.204167</c:v>
                </c:pt>
                <c:pt idx="314">
                  <c:v>2.2083330000000001</c:v>
                </c:pt>
                <c:pt idx="315">
                  <c:v>2.2124999999999999</c:v>
                </c:pt>
                <c:pt idx="316">
                  <c:v>2.2166670000000002</c:v>
                </c:pt>
                <c:pt idx="317">
                  <c:v>2.2208329999999998</c:v>
                </c:pt>
                <c:pt idx="318">
                  <c:v>2.2250000000000001</c:v>
                </c:pt>
                <c:pt idx="319">
                  <c:v>2.2291669999999999</c:v>
                </c:pt>
                <c:pt idx="320">
                  <c:v>2.233333</c:v>
                </c:pt>
                <c:pt idx="321">
                  <c:v>2.2374999999999998</c:v>
                </c:pt>
                <c:pt idx="322">
                  <c:v>2.2416670000000001</c:v>
                </c:pt>
                <c:pt idx="323">
                  <c:v>2.2458330000000002</c:v>
                </c:pt>
                <c:pt idx="324">
                  <c:v>2.25</c:v>
                </c:pt>
                <c:pt idx="325">
                  <c:v>2.2541669999999998</c:v>
                </c:pt>
                <c:pt idx="326">
                  <c:v>2.2583329999999999</c:v>
                </c:pt>
                <c:pt idx="327">
                  <c:v>2.2625000000000002</c:v>
                </c:pt>
                <c:pt idx="328">
                  <c:v>2.266667</c:v>
                </c:pt>
                <c:pt idx="329">
                  <c:v>2.2708330000000001</c:v>
                </c:pt>
                <c:pt idx="330">
                  <c:v>2.2749999999999999</c:v>
                </c:pt>
                <c:pt idx="331">
                  <c:v>2.2791670000000002</c:v>
                </c:pt>
                <c:pt idx="332">
                  <c:v>2.2833329999999998</c:v>
                </c:pt>
                <c:pt idx="333">
                  <c:v>2.2875000000000001</c:v>
                </c:pt>
                <c:pt idx="334">
                  <c:v>2.2916669999999999</c:v>
                </c:pt>
                <c:pt idx="335">
                  <c:v>2.295833</c:v>
                </c:pt>
                <c:pt idx="336">
                  <c:v>2.2999999999999998</c:v>
                </c:pt>
                <c:pt idx="337">
                  <c:v>2.3041670000000001</c:v>
                </c:pt>
                <c:pt idx="338">
                  <c:v>2.3083330000000002</c:v>
                </c:pt>
                <c:pt idx="339">
                  <c:v>2.3125</c:v>
                </c:pt>
                <c:pt idx="340">
                  <c:v>2.3166669999999998</c:v>
                </c:pt>
                <c:pt idx="341">
                  <c:v>2.3208329999999999</c:v>
                </c:pt>
                <c:pt idx="342">
                  <c:v>2.3250000000000002</c:v>
                </c:pt>
                <c:pt idx="343">
                  <c:v>2.329167</c:v>
                </c:pt>
                <c:pt idx="344">
                  <c:v>2.3333330000000001</c:v>
                </c:pt>
                <c:pt idx="345">
                  <c:v>2.3374999999999999</c:v>
                </c:pt>
                <c:pt idx="346">
                  <c:v>2.3416670000000002</c:v>
                </c:pt>
                <c:pt idx="347">
                  <c:v>2.3458329999999998</c:v>
                </c:pt>
                <c:pt idx="348">
                  <c:v>2.35</c:v>
                </c:pt>
                <c:pt idx="349">
                  <c:v>2.3541669999999999</c:v>
                </c:pt>
                <c:pt idx="350">
                  <c:v>2.358333</c:v>
                </c:pt>
                <c:pt idx="351">
                  <c:v>2.3624999999999998</c:v>
                </c:pt>
                <c:pt idx="352">
                  <c:v>2.3666670000000001</c:v>
                </c:pt>
                <c:pt idx="353">
                  <c:v>2.3708330000000002</c:v>
                </c:pt>
                <c:pt idx="354">
                  <c:v>2.375</c:v>
                </c:pt>
                <c:pt idx="355">
                  <c:v>2.3791669999999998</c:v>
                </c:pt>
                <c:pt idx="356">
                  <c:v>2.3833329999999999</c:v>
                </c:pt>
                <c:pt idx="357">
                  <c:v>2.3875000000000002</c:v>
                </c:pt>
                <c:pt idx="358">
                  <c:v>2.391667</c:v>
                </c:pt>
                <c:pt idx="359">
                  <c:v>2.3958330000000001</c:v>
                </c:pt>
                <c:pt idx="360">
                  <c:v>2.4</c:v>
                </c:pt>
                <c:pt idx="361">
                  <c:v>2.4041670000000002</c:v>
                </c:pt>
                <c:pt idx="362">
                  <c:v>2.4083329999999998</c:v>
                </c:pt>
                <c:pt idx="363">
                  <c:v>2.4125000000000001</c:v>
                </c:pt>
                <c:pt idx="364">
                  <c:v>2.4166669999999999</c:v>
                </c:pt>
                <c:pt idx="365">
                  <c:v>2.420833</c:v>
                </c:pt>
                <c:pt idx="366">
                  <c:v>2.4249999999999998</c:v>
                </c:pt>
                <c:pt idx="367">
                  <c:v>2.4291670000000001</c:v>
                </c:pt>
                <c:pt idx="368">
                  <c:v>2.4333330000000002</c:v>
                </c:pt>
                <c:pt idx="369">
                  <c:v>2.4375</c:v>
                </c:pt>
                <c:pt idx="370">
                  <c:v>2.4416669999999998</c:v>
                </c:pt>
                <c:pt idx="371">
                  <c:v>2.4458329999999999</c:v>
                </c:pt>
                <c:pt idx="372">
                  <c:v>2.4500000000000002</c:v>
                </c:pt>
                <c:pt idx="373">
                  <c:v>2.454167</c:v>
                </c:pt>
                <c:pt idx="374">
                  <c:v>2.4583330000000001</c:v>
                </c:pt>
                <c:pt idx="375">
                  <c:v>2.4624999999999999</c:v>
                </c:pt>
                <c:pt idx="376">
                  <c:v>2.4666670000000002</c:v>
                </c:pt>
                <c:pt idx="377">
                  <c:v>2.4708329999999998</c:v>
                </c:pt>
                <c:pt idx="378">
                  <c:v>2.4750000000000001</c:v>
                </c:pt>
                <c:pt idx="379">
                  <c:v>2.4791669999999999</c:v>
                </c:pt>
                <c:pt idx="380">
                  <c:v>2.483333</c:v>
                </c:pt>
                <c:pt idx="381">
                  <c:v>2.4874999999999998</c:v>
                </c:pt>
                <c:pt idx="382">
                  <c:v>2.4916670000000001</c:v>
                </c:pt>
                <c:pt idx="383">
                  <c:v>2.4958330000000002</c:v>
                </c:pt>
                <c:pt idx="384">
                  <c:v>2.5</c:v>
                </c:pt>
                <c:pt idx="385">
                  <c:v>2.5041669999999998</c:v>
                </c:pt>
                <c:pt idx="386">
                  <c:v>2.5083329999999999</c:v>
                </c:pt>
                <c:pt idx="387">
                  <c:v>2.5125000000000002</c:v>
                </c:pt>
                <c:pt idx="388">
                  <c:v>2.516667</c:v>
                </c:pt>
                <c:pt idx="389">
                  <c:v>2.5208330000000001</c:v>
                </c:pt>
                <c:pt idx="390">
                  <c:v>2.5249999999999999</c:v>
                </c:pt>
                <c:pt idx="391">
                  <c:v>2.5291670000000002</c:v>
                </c:pt>
                <c:pt idx="392">
                  <c:v>2.5333329999999998</c:v>
                </c:pt>
                <c:pt idx="393">
                  <c:v>2.5375000000000001</c:v>
                </c:pt>
                <c:pt idx="394">
                  <c:v>2.5416669999999999</c:v>
                </c:pt>
                <c:pt idx="395">
                  <c:v>2.545833</c:v>
                </c:pt>
                <c:pt idx="396">
                  <c:v>2.5499999999999998</c:v>
                </c:pt>
                <c:pt idx="397">
                  <c:v>2.5541670000000001</c:v>
                </c:pt>
                <c:pt idx="398">
                  <c:v>2.5583330000000002</c:v>
                </c:pt>
                <c:pt idx="399">
                  <c:v>2.5625</c:v>
                </c:pt>
                <c:pt idx="400">
                  <c:v>2.5666669999999998</c:v>
                </c:pt>
                <c:pt idx="401">
                  <c:v>2.5708329999999999</c:v>
                </c:pt>
                <c:pt idx="402">
                  <c:v>2.5750000000000002</c:v>
                </c:pt>
                <c:pt idx="403">
                  <c:v>2.579167</c:v>
                </c:pt>
                <c:pt idx="404">
                  <c:v>2.5833330000000001</c:v>
                </c:pt>
                <c:pt idx="405">
                  <c:v>2.5874999999999999</c:v>
                </c:pt>
                <c:pt idx="406">
                  <c:v>2.5916670000000002</c:v>
                </c:pt>
                <c:pt idx="407">
                  <c:v>2.5958329999999998</c:v>
                </c:pt>
                <c:pt idx="408">
                  <c:v>2.6</c:v>
                </c:pt>
                <c:pt idx="409">
                  <c:v>2.6041669999999999</c:v>
                </c:pt>
                <c:pt idx="410">
                  <c:v>2.608333</c:v>
                </c:pt>
                <c:pt idx="411">
                  <c:v>2.6124999999999998</c:v>
                </c:pt>
                <c:pt idx="412">
                  <c:v>2.6166670000000001</c:v>
                </c:pt>
                <c:pt idx="413">
                  <c:v>2.6208330000000002</c:v>
                </c:pt>
                <c:pt idx="414">
                  <c:v>2.625</c:v>
                </c:pt>
                <c:pt idx="415">
                  <c:v>2.6291669999999998</c:v>
                </c:pt>
                <c:pt idx="416">
                  <c:v>2.6333329999999999</c:v>
                </c:pt>
                <c:pt idx="417">
                  <c:v>2.6375000000000002</c:v>
                </c:pt>
                <c:pt idx="418">
                  <c:v>2.641667</c:v>
                </c:pt>
                <c:pt idx="419">
                  <c:v>2.6458330000000001</c:v>
                </c:pt>
                <c:pt idx="420">
                  <c:v>2.65</c:v>
                </c:pt>
                <c:pt idx="421">
                  <c:v>2.6541670000000002</c:v>
                </c:pt>
                <c:pt idx="422">
                  <c:v>2.6583329999999998</c:v>
                </c:pt>
                <c:pt idx="423">
                  <c:v>2.6625000000000001</c:v>
                </c:pt>
                <c:pt idx="424">
                  <c:v>2.6666669999999999</c:v>
                </c:pt>
                <c:pt idx="425">
                  <c:v>2.670833</c:v>
                </c:pt>
                <c:pt idx="426">
                  <c:v>2.6749999999999998</c:v>
                </c:pt>
                <c:pt idx="427">
                  <c:v>2.6791670000000001</c:v>
                </c:pt>
                <c:pt idx="428">
                  <c:v>2.6833330000000002</c:v>
                </c:pt>
                <c:pt idx="429">
                  <c:v>2.6875</c:v>
                </c:pt>
                <c:pt idx="430">
                  <c:v>2.6916669999999998</c:v>
                </c:pt>
                <c:pt idx="431">
                  <c:v>2.6958329999999999</c:v>
                </c:pt>
                <c:pt idx="432">
                  <c:v>2.7</c:v>
                </c:pt>
                <c:pt idx="433">
                  <c:v>2.704167</c:v>
                </c:pt>
                <c:pt idx="434">
                  <c:v>2.7083330000000001</c:v>
                </c:pt>
                <c:pt idx="435">
                  <c:v>2.7124999999999999</c:v>
                </c:pt>
                <c:pt idx="436">
                  <c:v>2.7166670000000002</c:v>
                </c:pt>
                <c:pt idx="437">
                  <c:v>2.7208329999999998</c:v>
                </c:pt>
                <c:pt idx="438">
                  <c:v>2.7250000000000001</c:v>
                </c:pt>
                <c:pt idx="439">
                  <c:v>2.7291669999999999</c:v>
                </c:pt>
                <c:pt idx="440">
                  <c:v>2.733333</c:v>
                </c:pt>
                <c:pt idx="441">
                  <c:v>2.7374999999999998</c:v>
                </c:pt>
                <c:pt idx="442">
                  <c:v>2.7416670000000001</c:v>
                </c:pt>
                <c:pt idx="443">
                  <c:v>2.7458330000000002</c:v>
                </c:pt>
                <c:pt idx="444">
                  <c:v>2.75</c:v>
                </c:pt>
                <c:pt idx="445">
                  <c:v>2.7541669999999998</c:v>
                </c:pt>
                <c:pt idx="446">
                  <c:v>2.7583329999999999</c:v>
                </c:pt>
                <c:pt idx="447">
                  <c:v>2.7625000000000002</c:v>
                </c:pt>
                <c:pt idx="448">
                  <c:v>2.766667</c:v>
                </c:pt>
                <c:pt idx="449">
                  <c:v>2.7708330000000001</c:v>
                </c:pt>
                <c:pt idx="450">
                  <c:v>2.7749999999999999</c:v>
                </c:pt>
                <c:pt idx="451">
                  <c:v>2.7791670000000002</c:v>
                </c:pt>
                <c:pt idx="452">
                  <c:v>2.7833329999999998</c:v>
                </c:pt>
                <c:pt idx="453">
                  <c:v>2.7875000000000001</c:v>
                </c:pt>
                <c:pt idx="454">
                  <c:v>2.7916669999999999</c:v>
                </c:pt>
                <c:pt idx="455">
                  <c:v>2.795833</c:v>
                </c:pt>
                <c:pt idx="456">
                  <c:v>2.8</c:v>
                </c:pt>
                <c:pt idx="457">
                  <c:v>2.8041670000000001</c:v>
                </c:pt>
                <c:pt idx="458">
                  <c:v>2.8083330000000002</c:v>
                </c:pt>
                <c:pt idx="459">
                  <c:v>2.8125</c:v>
                </c:pt>
                <c:pt idx="460">
                  <c:v>2.8166669999999998</c:v>
                </c:pt>
                <c:pt idx="461">
                  <c:v>2.8208329999999999</c:v>
                </c:pt>
                <c:pt idx="462">
                  <c:v>2.8250000000000002</c:v>
                </c:pt>
                <c:pt idx="463">
                  <c:v>2.829167</c:v>
                </c:pt>
                <c:pt idx="464">
                  <c:v>2.8333330000000001</c:v>
                </c:pt>
                <c:pt idx="465">
                  <c:v>2.8374999999999999</c:v>
                </c:pt>
                <c:pt idx="466">
                  <c:v>2.8416670000000002</c:v>
                </c:pt>
                <c:pt idx="467">
                  <c:v>2.8458329999999998</c:v>
                </c:pt>
                <c:pt idx="468">
                  <c:v>2.85</c:v>
                </c:pt>
                <c:pt idx="469">
                  <c:v>2.8541669999999999</c:v>
                </c:pt>
                <c:pt idx="470">
                  <c:v>2.858333</c:v>
                </c:pt>
                <c:pt idx="471">
                  <c:v>2.8624999999999998</c:v>
                </c:pt>
                <c:pt idx="472">
                  <c:v>2.8666670000000001</c:v>
                </c:pt>
                <c:pt idx="473">
                  <c:v>2.8708330000000002</c:v>
                </c:pt>
                <c:pt idx="474">
                  <c:v>2.875</c:v>
                </c:pt>
                <c:pt idx="475">
                  <c:v>2.8791669999999998</c:v>
                </c:pt>
                <c:pt idx="476">
                  <c:v>2.8833329999999999</c:v>
                </c:pt>
                <c:pt idx="477">
                  <c:v>2.8875000000000002</c:v>
                </c:pt>
                <c:pt idx="478">
                  <c:v>2.891667</c:v>
                </c:pt>
                <c:pt idx="479">
                  <c:v>2.8958330000000001</c:v>
                </c:pt>
                <c:pt idx="480">
                  <c:v>2.9</c:v>
                </c:pt>
                <c:pt idx="481">
                  <c:v>2.9041669999999997</c:v>
                </c:pt>
                <c:pt idx="482">
                  <c:v>2.9083329999999998</c:v>
                </c:pt>
                <c:pt idx="483">
                  <c:v>2.9125000000000001</c:v>
                </c:pt>
                <c:pt idx="484">
                  <c:v>2.9166669999999999</c:v>
                </c:pt>
                <c:pt idx="485">
                  <c:v>2.920833</c:v>
                </c:pt>
                <c:pt idx="486">
                  <c:v>2.9249999999999998</c:v>
                </c:pt>
                <c:pt idx="487">
                  <c:v>2.9291670000000001</c:v>
                </c:pt>
                <c:pt idx="488">
                  <c:v>2.9333329999999997</c:v>
                </c:pt>
                <c:pt idx="489">
                  <c:v>2.9375</c:v>
                </c:pt>
                <c:pt idx="490">
                  <c:v>2.9416669999999998</c:v>
                </c:pt>
                <c:pt idx="491">
                  <c:v>2.9458329999999999</c:v>
                </c:pt>
                <c:pt idx="492">
                  <c:v>2.9499999999999997</c:v>
                </c:pt>
                <c:pt idx="493">
                  <c:v>2.954167</c:v>
                </c:pt>
                <c:pt idx="494">
                  <c:v>2.9583330000000001</c:v>
                </c:pt>
                <c:pt idx="495">
                  <c:v>2.9624999999999999</c:v>
                </c:pt>
                <c:pt idx="496">
                  <c:v>2.9666669999999997</c:v>
                </c:pt>
                <c:pt idx="497">
                  <c:v>2.9708329999999998</c:v>
                </c:pt>
                <c:pt idx="498">
                  <c:v>2.9750000000000001</c:v>
                </c:pt>
                <c:pt idx="499">
                  <c:v>2.9791669999999999</c:v>
                </c:pt>
                <c:pt idx="500">
                  <c:v>2.983333</c:v>
                </c:pt>
                <c:pt idx="501">
                  <c:v>2.9874999999999998</c:v>
                </c:pt>
                <c:pt idx="502">
                  <c:v>2.9916670000000001</c:v>
                </c:pt>
                <c:pt idx="503">
                  <c:v>2.9958329999999997</c:v>
                </c:pt>
                <c:pt idx="504">
                  <c:v>3</c:v>
                </c:pt>
                <c:pt idx="505">
                  <c:v>3.0041669999999998</c:v>
                </c:pt>
                <c:pt idx="506">
                  <c:v>3.0083329999999999</c:v>
                </c:pt>
                <c:pt idx="507">
                  <c:v>3.0124999999999997</c:v>
                </c:pt>
                <c:pt idx="508">
                  <c:v>3.016667</c:v>
                </c:pt>
                <c:pt idx="509">
                  <c:v>3.0208330000000001</c:v>
                </c:pt>
                <c:pt idx="510">
                  <c:v>3.0249999999999999</c:v>
                </c:pt>
                <c:pt idx="511">
                  <c:v>3.0291669999999997</c:v>
                </c:pt>
                <c:pt idx="512">
                  <c:v>3.0333329999999998</c:v>
                </c:pt>
                <c:pt idx="513">
                  <c:v>3.0375000000000001</c:v>
                </c:pt>
                <c:pt idx="514">
                  <c:v>3.0416669999999999</c:v>
                </c:pt>
                <c:pt idx="515">
                  <c:v>3.045833</c:v>
                </c:pt>
                <c:pt idx="516">
                  <c:v>3.05</c:v>
                </c:pt>
                <c:pt idx="517">
                  <c:v>3.0541670000000001</c:v>
                </c:pt>
                <c:pt idx="518">
                  <c:v>3.0583329999999997</c:v>
                </c:pt>
                <c:pt idx="519">
                  <c:v>3.0625</c:v>
                </c:pt>
                <c:pt idx="520">
                  <c:v>3.0666669999999998</c:v>
                </c:pt>
                <c:pt idx="521">
                  <c:v>3.0708329999999999</c:v>
                </c:pt>
                <c:pt idx="522">
                  <c:v>3.0749999999999997</c:v>
                </c:pt>
                <c:pt idx="523">
                  <c:v>3.079167</c:v>
                </c:pt>
                <c:pt idx="524">
                  <c:v>3.0833330000000001</c:v>
                </c:pt>
                <c:pt idx="525">
                  <c:v>3.0874999999999999</c:v>
                </c:pt>
                <c:pt idx="526">
                  <c:v>3.0916669999999997</c:v>
                </c:pt>
                <c:pt idx="527">
                  <c:v>3.0958329999999998</c:v>
                </c:pt>
                <c:pt idx="528">
                  <c:v>3.1</c:v>
                </c:pt>
                <c:pt idx="529">
                  <c:v>3.1041669999999999</c:v>
                </c:pt>
                <c:pt idx="530">
                  <c:v>3.108333</c:v>
                </c:pt>
                <c:pt idx="531">
                  <c:v>3.1124999999999998</c:v>
                </c:pt>
                <c:pt idx="532">
                  <c:v>3.1166670000000001</c:v>
                </c:pt>
                <c:pt idx="533">
                  <c:v>3.1208329999999997</c:v>
                </c:pt>
                <c:pt idx="534">
                  <c:v>3.125</c:v>
                </c:pt>
                <c:pt idx="535">
                  <c:v>3.1291669999999998</c:v>
                </c:pt>
                <c:pt idx="536">
                  <c:v>3.1333329999999999</c:v>
                </c:pt>
                <c:pt idx="537">
                  <c:v>3.1374999999999997</c:v>
                </c:pt>
                <c:pt idx="538">
                  <c:v>3.141667</c:v>
                </c:pt>
                <c:pt idx="539">
                  <c:v>3.1458330000000001</c:v>
                </c:pt>
                <c:pt idx="540">
                  <c:v>3.15</c:v>
                </c:pt>
                <c:pt idx="541">
                  <c:v>3.1541669999999997</c:v>
                </c:pt>
                <c:pt idx="542">
                  <c:v>3.1583329999999998</c:v>
                </c:pt>
                <c:pt idx="543">
                  <c:v>3.1625000000000001</c:v>
                </c:pt>
                <c:pt idx="544">
                  <c:v>3.1666669999999999</c:v>
                </c:pt>
                <c:pt idx="545">
                  <c:v>3.170833</c:v>
                </c:pt>
                <c:pt idx="546">
                  <c:v>3.1749999999999998</c:v>
                </c:pt>
                <c:pt idx="547">
                  <c:v>3.1791670000000001</c:v>
                </c:pt>
                <c:pt idx="548">
                  <c:v>3.1833329999999997</c:v>
                </c:pt>
                <c:pt idx="549">
                  <c:v>3.1875</c:v>
                </c:pt>
                <c:pt idx="550">
                  <c:v>3.1916669999999998</c:v>
                </c:pt>
                <c:pt idx="551">
                  <c:v>3.1958329999999999</c:v>
                </c:pt>
                <c:pt idx="552">
                  <c:v>3.1999999999999997</c:v>
                </c:pt>
                <c:pt idx="553">
                  <c:v>3.204167</c:v>
                </c:pt>
                <c:pt idx="554">
                  <c:v>3.2083330000000001</c:v>
                </c:pt>
                <c:pt idx="555">
                  <c:v>3.2124999999999999</c:v>
                </c:pt>
                <c:pt idx="556">
                  <c:v>3.2166669999999997</c:v>
                </c:pt>
                <c:pt idx="557">
                  <c:v>3.2208329999999998</c:v>
                </c:pt>
                <c:pt idx="558">
                  <c:v>3.2250000000000001</c:v>
                </c:pt>
                <c:pt idx="559">
                  <c:v>3.2291669999999999</c:v>
                </c:pt>
                <c:pt idx="560">
                  <c:v>3.233333</c:v>
                </c:pt>
                <c:pt idx="561">
                  <c:v>3.2374999999999998</c:v>
                </c:pt>
                <c:pt idx="562">
                  <c:v>3.2416670000000001</c:v>
                </c:pt>
                <c:pt idx="563">
                  <c:v>3.2458329999999997</c:v>
                </c:pt>
                <c:pt idx="564">
                  <c:v>3.25</c:v>
                </c:pt>
                <c:pt idx="565">
                  <c:v>3.2541669999999998</c:v>
                </c:pt>
                <c:pt idx="566">
                  <c:v>3.2583329999999999</c:v>
                </c:pt>
                <c:pt idx="567">
                  <c:v>3.2624999999999997</c:v>
                </c:pt>
                <c:pt idx="568">
                  <c:v>3.266667</c:v>
                </c:pt>
                <c:pt idx="569">
                  <c:v>3.2708330000000001</c:v>
                </c:pt>
                <c:pt idx="570">
                  <c:v>3.2749999999999999</c:v>
                </c:pt>
                <c:pt idx="571">
                  <c:v>3.2791669999999997</c:v>
                </c:pt>
                <c:pt idx="572">
                  <c:v>3.2833329999999998</c:v>
                </c:pt>
                <c:pt idx="573">
                  <c:v>3.2875000000000001</c:v>
                </c:pt>
                <c:pt idx="574">
                  <c:v>3.2916669999999999</c:v>
                </c:pt>
                <c:pt idx="575">
                  <c:v>3.295833</c:v>
                </c:pt>
                <c:pt idx="576">
                  <c:v>3.3</c:v>
                </c:pt>
                <c:pt idx="577">
                  <c:v>3.3041670000000001</c:v>
                </c:pt>
                <c:pt idx="578">
                  <c:v>3.3083329999999997</c:v>
                </c:pt>
                <c:pt idx="579">
                  <c:v>3.3125</c:v>
                </c:pt>
                <c:pt idx="580">
                  <c:v>3.3166669999999998</c:v>
                </c:pt>
                <c:pt idx="581">
                  <c:v>3.3208329999999999</c:v>
                </c:pt>
                <c:pt idx="582">
                  <c:v>3.3249999999999997</c:v>
                </c:pt>
                <c:pt idx="583">
                  <c:v>3.329167</c:v>
                </c:pt>
                <c:pt idx="584">
                  <c:v>3.3333330000000001</c:v>
                </c:pt>
                <c:pt idx="585">
                  <c:v>3.3374999999999999</c:v>
                </c:pt>
                <c:pt idx="586">
                  <c:v>3.3416669999999997</c:v>
                </c:pt>
                <c:pt idx="587">
                  <c:v>3.3458329999999998</c:v>
                </c:pt>
                <c:pt idx="588">
                  <c:v>3.35</c:v>
                </c:pt>
                <c:pt idx="589">
                  <c:v>3.3541669999999999</c:v>
                </c:pt>
                <c:pt idx="590">
                  <c:v>3.358333</c:v>
                </c:pt>
                <c:pt idx="591">
                  <c:v>3.3624999999999998</c:v>
                </c:pt>
                <c:pt idx="592">
                  <c:v>3.3666670000000001</c:v>
                </c:pt>
                <c:pt idx="593">
                  <c:v>3.3708329999999997</c:v>
                </c:pt>
                <c:pt idx="594">
                  <c:v>3.375</c:v>
                </c:pt>
                <c:pt idx="595">
                  <c:v>3.3791669999999998</c:v>
                </c:pt>
                <c:pt idx="596">
                  <c:v>3.3833329999999999</c:v>
                </c:pt>
                <c:pt idx="597">
                  <c:v>3.3874999999999997</c:v>
                </c:pt>
                <c:pt idx="598">
                  <c:v>3.391667</c:v>
                </c:pt>
                <c:pt idx="599">
                  <c:v>3.3958330000000001</c:v>
                </c:pt>
                <c:pt idx="600">
                  <c:v>3.4</c:v>
                </c:pt>
                <c:pt idx="601">
                  <c:v>3.4041669999999997</c:v>
                </c:pt>
                <c:pt idx="602">
                  <c:v>3.4083329999999998</c:v>
                </c:pt>
                <c:pt idx="603">
                  <c:v>3.4125000000000001</c:v>
                </c:pt>
                <c:pt idx="604">
                  <c:v>3.4166669999999999</c:v>
                </c:pt>
                <c:pt idx="605">
                  <c:v>3.420833</c:v>
                </c:pt>
                <c:pt idx="606">
                  <c:v>3.4249999999999998</c:v>
                </c:pt>
                <c:pt idx="607">
                  <c:v>3.4291670000000001</c:v>
                </c:pt>
                <c:pt idx="608">
                  <c:v>3.4333329999999997</c:v>
                </c:pt>
                <c:pt idx="609">
                  <c:v>3.4375</c:v>
                </c:pt>
                <c:pt idx="610">
                  <c:v>3.4416669999999998</c:v>
                </c:pt>
                <c:pt idx="611">
                  <c:v>3.4458329999999999</c:v>
                </c:pt>
                <c:pt idx="612">
                  <c:v>3.4499999999999997</c:v>
                </c:pt>
                <c:pt idx="613">
                  <c:v>3.454167</c:v>
                </c:pt>
                <c:pt idx="614">
                  <c:v>3.4583330000000001</c:v>
                </c:pt>
                <c:pt idx="615">
                  <c:v>3.4624999999999999</c:v>
                </c:pt>
                <c:pt idx="616">
                  <c:v>3.4666669999999997</c:v>
                </c:pt>
                <c:pt idx="617">
                  <c:v>3.4708329999999998</c:v>
                </c:pt>
                <c:pt idx="618">
                  <c:v>3.4750000000000001</c:v>
                </c:pt>
                <c:pt idx="619">
                  <c:v>3.4791669999999999</c:v>
                </c:pt>
                <c:pt idx="620">
                  <c:v>3.483333</c:v>
                </c:pt>
                <c:pt idx="621">
                  <c:v>3.4874999999999998</c:v>
                </c:pt>
                <c:pt idx="622">
                  <c:v>3.4916670000000001</c:v>
                </c:pt>
                <c:pt idx="623">
                  <c:v>3.4958329999999997</c:v>
                </c:pt>
                <c:pt idx="624">
                  <c:v>3.5</c:v>
                </c:pt>
                <c:pt idx="625">
                  <c:v>3.5041669999999998</c:v>
                </c:pt>
                <c:pt idx="626">
                  <c:v>3.5083329999999999</c:v>
                </c:pt>
                <c:pt idx="627">
                  <c:v>3.5124999999999997</c:v>
                </c:pt>
                <c:pt idx="628">
                  <c:v>3.516667</c:v>
                </c:pt>
                <c:pt idx="629">
                  <c:v>3.5208330000000001</c:v>
                </c:pt>
                <c:pt idx="630">
                  <c:v>3.5249999999999999</c:v>
                </c:pt>
                <c:pt idx="631">
                  <c:v>3.5291669999999997</c:v>
                </c:pt>
                <c:pt idx="632">
                  <c:v>3.5333329999999998</c:v>
                </c:pt>
                <c:pt idx="633">
                  <c:v>3.5375000000000001</c:v>
                </c:pt>
                <c:pt idx="634">
                  <c:v>3.5416669999999999</c:v>
                </c:pt>
                <c:pt idx="635">
                  <c:v>3.545833</c:v>
                </c:pt>
                <c:pt idx="636">
                  <c:v>3.55</c:v>
                </c:pt>
                <c:pt idx="637">
                  <c:v>3.5541670000000001</c:v>
                </c:pt>
                <c:pt idx="638">
                  <c:v>3.5583329999999997</c:v>
                </c:pt>
                <c:pt idx="639">
                  <c:v>3.5625</c:v>
                </c:pt>
                <c:pt idx="640">
                  <c:v>3.5666669999999998</c:v>
                </c:pt>
                <c:pt idx="641">
                  <c:v>3.5708329999999999</c:v>
                </c:pt>
                <c:pt idx="642">
                  <c:v>3.5749999999999997</c:v>
                </c:pt>
                <c:pt idx="643">
                  <c:v>3.579167</c:v>
                </c:pt>
                <c:pt idx="644">
                  <c:v>3.5833330000000001</c:v>
                </c:pt>
                <c:pt idx="645">
                  <c:v>3.5874999999999999</c:v>
                </c:pt>
                <c:pt idx="646">
                  <c:v>3.5916669999999997</c:v>
                </c:pt>
                <c:pt idx="647">
                  <c:v>3.5958329999999998</c:v>
                </c:pt>
                <c:pt idx="648">
                  <c:v>3.6</c:v>
                </c:pt>
                <c:pt idx="649">
                  <c:v>3.6041669999999999</c:v>
                </c:pt>
                <c:pt idx="650">
                  <c:v>3.608333</c:v>
                </c:pt>
                <c:pt idx="651">
                  <c:v>3.6124999999999998</c:v>
                </c:pt>
                <c:pt idx="652">
                  <c:v>3.6166670000000001</c:v>
                </c:pt>
                <c:pt idx="653">
                  <c:v>3.6208329999999997</c:v>
                </c:pt>
                <c:pt idx="654">
                  <c:v>3.625</c:v>
                </c:pt>
                <c:pt idx="655">
                  <c:v>3.6291669999999998</c:v>
                </c:pt>
                <c:pt idx="656">
                  <c:v>3.6333329999999999</c:v>
                </c:pt>
                <c:pt idx="657">
                  <c:v>3.6374999999999997</c:v>
                </c:pt>
                <c:pt idx="658">
                  <c:v>3.641667</c:v>
                </c:pt>
                <c:pt idx="659">
                  <c:v>3.6458330000000001</c:v>
                </c:pt>
                <c:pt idx="660">
                  <c:v>3.65</c:v>
                </c:pt>
                <c:pt idx="661">
                  <c:v>3.6541669999999997</c:v>
                </c:pt>
                <c:pt idx="662">
                  <c:v>3.6583329999999998</c:v>
                </c:pt>
                <c:pt idx="663">
                  <c:v>3.6625000000000001</c:v>
                </c:pt>
                <c:pt idx="664">
                  <c:v>3.6666669999999999</c:v>
                </c:pt>
                <c:pt idx="665">
                  <c:v>3.670833</c:v>
                </c:pt>
                <c:pt idx="666">
                  <c:v>3.6749999999999998</c:v>
                </c:pt>
                <c:pt idx="667">
                  <c:v>3.6791670000000001</c:v>
                </c:pt>
                <c:pt idx="668">
                  <c:v>3.6833329999999997</c:v>
                </c:pt>
                <c:pt idx="669">
                  <c:v>3.6875</c:v>
                </c:pt>
                <c:pt idx="670">
                  <c:v>3.6916669999999998</c:v>
                </c:pt>
                <c:pt idx="671">
                  <c:v>3.6958329999999999</c:v>
                </c:pt>
                <c:pt idx="672">
                  <c:v>3.6999999999999997</c:v>
                </c:pt>
                <c:pt idx="673">
                  <c:v>3.704167</c:v>
                </c:pt>
                <c:pt idx="674">
                  <c:v>3.7083330000000001</c:v>
                </c:pt>
                <c:pt idx="675">
                  <c:v>3.7124999999999999</c:v>
                </c:pt>
                <c:pt idx="676">
                  <c:v>3.7166669999999997</c:v>
                </c:pt>
                <c:pt idx="677">
                  <c:v>3.7208329999999998</c:v>
                </c:pt>
                <c:pt idx="678">
                  <c:v>3.7250000000000001</c:v>
                </c:pt>
                <c:pt idx="679">
                  <c:v>3.7291669999999999</c:v>
                </c:pt>
                <c:pt idx="680">
                  <c:v>3.733333</c:v>
                </c:pt>
                <c:pt idx="681">
                  <c:v>3.7374999999999998</c:v>
                </c:pt>
                <c:pt idx="682">
                  <c:v>3.7416670000000001</c:v>
                </c:pt>
                <c:pt idx="683">
                  <c:v>3.7458329999999997</c:v>
                </c:pt>
                <c:pt idx="684">
                  <c:v>3.75</c:v>
                </c:pt>
                <c:pt idx="685">
                  <c:v>3.7541669999999998</c:v>
                </c:pt>
                <c:pt idx="686">
                  <c:v>3.7583329999999999</c:v>
                </c:pt>
                <c:pt idx="687">
                  <c:v>3.7624999999999997</c:v>
                </c:pt>
                <c:pt idx="688">
                  <c:v>3.766667</c:v>
                </c:pt>
                <c:pt idx="689">
                  <c:v>3.7708330000000001</c:v>
                </c:pt>
                <c:pt idx="690">
                  <c:v>3.7749999999999999</c:v>
                </c:pt>
                <c:pt idx="691">
                  <c:v>3.7791669999999997</c:v>
                </c:pt>
                <c:pt idx="692">
                  <c:v>3.7833329999999998</c:v>
                </c:pt>
                <c:pt idx="693">
                  <c:v>3.7875000000000001</c:v>
                </c:pt>
                <c:pt idx="694">
                  <c:v>3.7916669999999999</c:v>
                </c:pt>
                <c:pt idx="695">
                  <c:v>3.795833</c:v>
                </c:pt>
                <c:pt idx="696">
                  <c:v>3.8</c:v>
                </c:pt>
                <c:pt idx="697">
                  <c:v>3.8041670000000001</c:v>
                </c:pt>
                <c:pt idx="698">
                  <c:v>3.8083329999999997</c:v>
                </c:pt>
                <c:pt idx="699">
                  <c:v>3.8125</c:v>
                </c:pt>
                <c:pt idx="700">
                  <c:v>3.8166669999999998</c:v>
                </c:pt>
                <c:pt idx="701">
                  <c:v>3.8208329999999999</c:v>
                </c:pt>
                <c:pt idx="702">
                  <c:v>3.8249999999999997</c:v>
                </c:pt>
                <c:pt idx="703">
                  <c:v>3.829167</c:v>
                </c:pt>
                <c:pt idx="704">
                  <c:v>3.8333330000000001</c:v>
                </c:pt>
                <c:pt idx="705">
                  <c:v>3.8374999999999999</c:v>
                </c:pt>
                <c:pt idx="706">
                  <c:v>3.8416669999999997</c:v>
                </c:pt>
                <c:pt idx="707">
                  <c:v>3.8458329999999998</c:v>
                </c:pt>
                <c:pt idx="708">
                  <c:v>3.85</c:v>
                </c:pt>
                <c:pt idx="709">
                  <c:v>3.8541669999999999</c:v>
                </c:pt>
                <c:pt idx="710">
                  <c:v>3.858333</c:v>
                </c:pt>
                <c:pt idx="711">
                  <c:v>3.8624999999999998</c:v>
                </c:pt>
                <c:pt idx="712">
                  <c:v>3.8666670000000001</c:v>
                </c:pt>
                <c:pt idx="713">
                  <c:v>3.8708329999999997</c:v>
                </c:pt>
                <c:pt idx="714">
                  <c:v>3.875</c:v>
                </c:pt>
                <c:pt idx="715">
                  <c:v>3.8791669999999998</c:v>
                </c:pt>
                <c:pt idx="716">
                  <c:v>3.8833329999999999</c:v>
                </c:pt>
                <c:pt idx="717">
                  <c:v>3.8874999999999997</c:v>
                </c:pt>
                <c:pt idx="718">
                  <c:v>3.891667</c:v>
                </c:pt>
                <c:pt idx="719">
                  <c:v>3.8958330000000001</c:v>
                </c:pt>
                <c:pt idx="720">
                  <c:v>3.9</c:v>
                </c:pt>
                <c:pt idx="721">
                  <c:v>3.9041669999999997</c:v>
                </c:pt>
                <c:pt idx="722">
                  <c:v>3.9083329999999998</c:v>
                </c:pt>
                <c:pt idx="723">
                  <c:v>3.9125000000000001</c:v>
                </c:pt>
                <c:pt idx="724">
                  <c:v>3.9166669999999999</c:v>
                </c:pt>
                <c:pt idx="725">
                  <c:v>3.920833</c:v>
                </c:pt>
                <c:pt idx="726">
                  <c:v>3.9249999999999998</c:v>
                </c:pt>
                <c:pt idx="727">
                  <c:v>3.9291670000000001</c:v>
                </c:pt>
                <c:pt idx="728">
                  <c:v>3.9333329999999997</c:v>
                </c:pt>
                <c:pt idx="729">
                  <c:v>3.9375</c:v>
                </c:pt>
                <c:pt idx="730">
                  <c:v>3.9416669999999998</c:v>
                </c:pt>
                <c:pt idx="731">
                  <c:v>3.9458329999999999</c:v>
                </c:pt>
                <c:pt idx="732">
                  <c:v>3.9499999999999997</c:v>
                </c:pt>
                <c:pt idx="733">
                  <c:v>3.954167</c:v>
                </c:pt>
                <c:pt idx="734">
                  <c:v>3.9583330000000001</c:v>
                </c:pt>
                <c:pt idx="735">
                  <c:v>3.9624999999999999</c:v>
                </c:pt>
                <c:pt idx="736">
                  <c:v>3.9666669999999997</c:v>
                </c:pt>
                <c:pt idx="737">
                  <c:v>3.9708329999999998</c:v>
                </c:pt>
                <c:pt idx="738">
                  <c:v>3.9750000000000001</c:v>
                </c:pt>
                <c:pt idx="739">
                  <c:v>3.9791669999999999</c:v>
                </c:pt>
                <c:pt idx="740">
                  <c:v>3.983333</c:v>
                </c:pt>
                <c:pt idx="741">
                  <c:v>3.9874999999999998</c:v>
                </c:pt>
                <c:pt idx="742">
                  <c:v>3.9916670000000001</c:v>
                </c:pt>
                <c:pt idx="743">
                  <c:v>3.9958329999999997</c:v>
                </c:pt>
                <c:pt idx="744">
                  <c:v>4</c:v>
                </c:pt>
                <c:pt idx="745">
                  <c:v>4.0041669999999998</c:v>
                </c:pt>
                <c:pt idx="746">
                  <c:v>4.0083330000000004</c:v>
                </c:pt>
                <c:pt idx="747">
                  <c:v>4.0125000000000002</c:v>
                </c:pt>
                <c:pt idx="748">
                  <c:v>4.016667</c:v>
                </c:pt>
                <c:pt idx="749">
                  <c:v>4.0208330000000005</c:v>
                </c:pt>
                <c:pt idx="750">
                  <c:v>4.0250000000000004</c:v>
                </c:pt>
                <c:pt idx="751">
                  <c:v>4.0291670000000002</c:v>
                </c:pt>
                <c:pt idx="752">
                  <c:v>4.0333329999999998</c:v>
                </c:pt>
                <c:pt idx="753">
                  <c:v>4.0375000000000005</c:v>
                </c:pt>
                <c:pt idx="754">
                  <c:v>4.0416670000000003</c:v>
                </c:pt>
                <c:pt idx="755">
                  <c:v>4.045833</c:v>
                </c:pt>
                <c:pt idx="756">
                  <c:v>4.05</c:v>
                </c:pt>
                <c:pt idx="757">
                  <c:v>4.0541670000000005</c:v>
                </c:pt>
                <c:pt idx="758">
                  <c:v>4.0583330000000002</c:v>
                </c:pt>
                <c:pt idx="759">
                  <c:v>4.0625</c:v>
                </c:pt>
                <c:pt idx="760">
                  <c:v>4.0666669999999998</c:v>
                </c:pt>
                <c:pt idx="761">
                  <c:v>4.0708330000000004</c:v>
                </c:pt>
                <c:pt idx="762">
                  <c:v>4.0750000000000002</c:v>
                </c:pt>
                <c:pt idx="763">
                  <c:v>4.079167</c:v>
                </c:pt>
                <c:pt idx="764">
                  <c:v>4.0833330000000005</c:v>
                </c:pt>
                <c:pt idx="765">
                  <c:v>4.0875000000000004</c:v>
                </c:pt>
              </c:numCache>
            </c:numRef>
          </c:xVal>
          <c:yVal>
            <c:numRef>
              <c:f>comparativa!$F$2:$F$767</c:f>
              <c:numCache>
                <c:formatCode>0.00</c:formatCode>
                <c:ptCount val="766"/>
                <c:pt idx="0">
                  <c:v>2.7290345420216452E-2</c:v>
                </c:pt>
                <c:pt idx="1">
                  <c:v>0.14548390903369454</c:v>
                </c:pt>
                <c:pt idx="2">
                  <c:v>2.7290345420216452E-2</c:v>
                </c:pt>
                <c:pt idx="3">
                  <c:v>0.44096781806738911</c:v>
                </c:pt>
                <c:pt idx="4">
                  <c:v>0.55916138168086715</c:v>
                </c:pt>
                <c:pt idx="5">
                  <c:v>2.2729680540762969</c:v>
                </c:pt>
                <c:pt idx="6">
                  <c:v>5.0505167989930291</c:v>
                </c:pt>
                <c:pt idx="7">
                  <c:v>7.5916784166828037</c:v>
                </c:pt>
                <c:pt idx="8">
                  <c:v>7.7689687621030208</c:v>
                </c:pt>
                <c:pt idx="9">
                  <c:v>0</c:v>
                </c:pt>
                <c:pt idx="10">
                  <c:v>0</c:v>
                </c:pt>
                <c:pt idx="11">
                  <c:v>0</c:v>
                </c:pt>
                <c:pt idx="12">
                  <c:v>0</c:v>
                </c:pt>
                <c:pt idx="13">
                  <c:v>0</c:v>
                </c:pt>
                <c:pt idx="14">
                  <c:v>0</c:v>
                </c:pt>
                <c:pt idx="15">
                  <c:v>0</c:v>
                </c:pt>
                <c:pt idx="16">
                  <c:v>0</c:v>
                </c:pt>
                <c:pt idx="17">
                  <c:v>0</c:v>
                </c:pt>
                <c:pt idx="18">
                  <c:v>4.9323232353795499</c:v>
                </c:pt>
                <c:pt idx="19">
                  <c:v>9.4827754344984498</c:v>
                </c:pt>
                <c:pt idx="20">
                  <c:v>2.8639358721436863</c:v>
                </c:pt>
                <c:pt idx="21">
                  <c:v>3.2185165629841199</c:v>
                </c:pt>
                <c:pt idx="22">
                  <c:v>2.3320648358830351</c:v>
                </c:pt>
                <c:pt idx="23">
                  <c:v>0</c:v>
                </c:pt>
                <c:pt idx="24">
                  <c:v>0</c:v>
                </c:pt>
                <c:pt idx="25">
                  <c:v>0</c:v>
                </c:pt>
                <c:pt idx="26">
                  <c:v>0</c:v>
                </c:pt>
                <c:pt idx="27">
                  <c:v>0</c:v>
                </c:pt>
                <c:pt idx="28">
                  <c:v>0.85464529071456175</c:v>
                </c:pt>
                <c:pt idx="29">
                  <c:v>1.9183873632358632</c:v>
                </c:pt>
                <c:pt idx="30">
                  <c:v>1.7410970178156462</c:v>
                </c:pt>
                <c:pt idx="31">
                  <c:v>0.85464529071456175</c:v>
                </c:pt>
                <c:pt idx="32">
                  <c:v>0</c:v>
                </c:pt>
                <c:pt idx="33">
                  <c:v>0</c:v>
                </c:pt>
                <c:pt idx="34">
                  <c:v>0</c:v>
                </c:pt>
                <c:pt idx="35">
                  <c:v>0</c:v>
                </c:pt>
                <c:pt idx="36">
                  <c:v>0</c:v>
                </c:pt>
                <c:pt idx="37">
                  <c:v>0.55916138168086715</c:v>
                </c:pt>
                <c:pt idx="38">
                  <c:v>0.97283885432804029</c:v>
                </c:pt>
                <c:pt idx="39">
                  <c:v>1.0910324179415178</c:v>
                </c:pt>
                <c:pt idx="40">
                  <c:v>0.26367747264717262</c:v>
                </c:pt>
                <c:pt idx="41">
                  <c:v>0</c:v>
                </c:pt>
                <c:pt idx="42">
                  <c:v>0</c:v>
                </c:pt>
                <c:pt idx="43">
                  <c:v>0</c:v>
                </c:pt>
                <c:pt idx="44">
                  <c:v>0</c:v>
                </c:pt>
                <c:pt idx="45">
                  <c:v>8.6387127226955726E-2</c:v>
                </c:pt>
                <c:pt idx="46">
                  <c:v>0.73645172710108409</c:v>
                </c:pt>
                <c:pt idx="47">
                  <c:v>0.79554850890782336</c:v>
                </c:pt>
                <c:pt idx="48">
                  <c:v>0.32277425445391145</c:v>
                </c:pt>
                <c:pt idx="49">
                  <c:v>0</c:v>
                </c:pt>
                <c:pt idx="50">
                  <c:v>0</c:v>
                </c:pt>
                <c:pt idx="51">
                  <c:v>0</c:v>
                </c:pt>
                <c:pt idx="52">
                  <c:v>0</c:v>
                </c:pt>
                <c:pt idx="53">
                  <c:v>0</c:v>
                </c:pt>
                <c:pt idx="54">
                  <c:v>8.6387127226955726E-2</c:v>
                </c:pt>
                <c:pt idx="55">
                  <c:v>0.14548390903369454</c:v>
                </c:pt>
                <c:pt idx="56">
                  <c:v>0.14548390903369454</c:v>
                </c:pt>
                <c:pt idx="57">
                  <c:v>0</c:v>
                </c:pt>
                <c:pt idx="58">
                  <c:v>0</c:v>
                </c:pt>
                <c:pt idx="59">
                  <c:v>0</c:v>
                </c:pt>
                <c:pt idx="60">
                  <c:v>0</c:v>
                </c:pt>
                <c:pt idx="61">
                  <c:v>0.14548390903369454</c:v>
                </c:pt>
                <c:pt idx="62">
                  <c:v>8.6387127226955726E-2</c:v>
                </c:pt>
                <c:pt idx="63">
                  <c:v>0.14548390903369454</c:v>
                </c:pt>
                <c:pt idx="64">
                  <c:v>0.14548390903369454</c:v>
                </c:pt>
                <c:pt idx="65">
                  <c:v>0.14548390903369454</c:v>
                </c:pt>
                <c:pt idx="66">
                  <c:v>2.7290345420216452E-2</c:v>
                </c:pt>
                <c:pt idx="67">
                  <c:v>0.14548390903369454</c:v>
                </c:pt>
                <c:pt idx="68">
                  <c:v>0.14548390903369454</c:v>
                </c:pt>
                <c:pt idx="69">
                  <c:v>0.14548390903369454</c:v>
                </c:pt>
                <c:pt idx="70">
                  <c:v>0</c:v>
                </c:pt>
                <c:pt idx="71">
                  <c:v>0</c:v>
                </c:pt>
                <c:pt idx="72">
                  <c:v>8.6387127226955726E-2</c:v>
                </c:pt>
                <c:pt idx="73">
                  <c:v>8.6387127226955726E-2</c:v>
                </c:pt>
                <c:pt idx="74">
                  <c:v>2.7290345420216452E-2</c:v>
                </c:pt>
                <c:pt idx="75">
                  <c:v>8.6387127226955726E-2</c:v>
                </c:pt>
                <c:pt idx="76">
                  <c:v>0.14548390903369454</c:v>
                </c:pt>
                <c:pt idx="77">
                  <c:v>0.14548390903369454</c:v>
                </c:pt>
                <c:pt idx="78">
                  <c:v>8.6387127226955726E-2</c:v>
                </c:pt>
                <c:pt idx="79">
                  <c:v>0.20458069084043337</c:v>
                </c:pt>
                <c:pt idx="80">
                  <c:v>0.38187103626065028</c:v>
                </c:pt>
                <c:pt idx="81">
                  <c:v>0.20458069084043337</c:v>
                </c:pt>
                <c:pt idx="82">
                  <c:v>0.67735494529434481</c:v>
                </c:pt>
                <c:pt idx="83">
                  <c:v>0.85464529071456175</c:v>
                </c:pt>
                <c:pt idx="84">
                  <c:v>1.0319356361347787</c:v>
                </c:pt>
                <c:pt idx="85">
                  <c:v>1.0910324179415178</c:v>
                </c:pt>
                <c:pt idx="86">
                  <c:v>1.0319356361347787</c:v>
                </c:pt>
                <c:pt idx="87">
                  <c:v>1.0319356361347787</c:v>
                </c:pt>
                <c:pt idx="88">
                  <c:v>0.91374207252130102</c:v>
                </c:pt>
                <c:pt idx="89">
                  <c:v>0.67735494529434481</c:v>
                </c:pt>
                <c:pt idx="90">
                  <c:v>0.55916138168086715</c:v>
                </c:pt>
                <c:pt idx="91">
                  <c:v>0.67735494529434481</c:v>
                </c:pt>
                <c:pt idx="92">
                  <c:v>0.67735494529434481</c:v>
                </c:pt>
                <c:pt idx="93">
                  <c:v>0.85464529071456175</c:v>
                </c:pt>
                <c:pt idx="94">
                  <c:v>0.91374207252130102</c:v>
                </c:pt>
                <c:pt idx="95">
                  <c:v>1.0319356361347787</c:v>
                </c:pt>
                <c:pt idx="96">
                  <c:v>0.97283885432804029</c:v>
                </c:pt>
                <c:pt idx="97">
                  <c:v>1.3865163269752125</c:v>
                </c:pt>
                <c:pt idx="98">
                  <c:v>1.682000236008907</c:v>
                </c:pt>
                <c:pt idx="99">
                  <c:v>1.9183873632358632</c:v>
                </c:pt>
                <c:pt idx="100">
                  <c:v>1.9183873632358632</c:v>
                </c:pt>
                <c:pt idx="101">
                  <c:v>1.9183873632358632</c:v>
                </c:pt>
                <c:pt idx="102">
                  <c:v>1.8001937996223856</c:v>
                </c:pt>
                <c:pt idx="103">
                  <c:v>1.9183873632358632</c:v>
                </c:pt>
                <c:pt idx="104">
                  <c:v>1.682000236008907</c:v>
                </c:pt>
                <c:pt idx="105">
                  <c:v>1.8001937996223856</c:v>
                </c:pt>
                <c:pt idx="106">
                  <c:v>1.9183873632358632</c:v>
                </c:pt>
                <c:pt idx="107">
                  <c:v>1.9183873632358632</c:v>
                </c:pt>
                <c:pt idx="108">
                  <c:v>1.9774841450426024</c:v>
                </c:pt>
                <c:pt idx="109">
                  <c:v>2.0365809268493407</c:v>
                </c:pt>
                <c:pt idx="110">
                  <c:v>1.9183873632358632</c:v>
                </c:pt>
                <c:pt idx="111">
                  <c:v>2.0956777086560803</c:v>
                </c:pt>
                <c:pt idx="112">
                  <c:v>2.5093551813032522</c:v>
                </c:pt>
                <c:pt idx="113">
                  <c:v>2.8048390903369476</c:v>
                </c:pt>
                <c:pt idx="114">
                  <c:v>3.5140004720178144</c:v>
                </c:pt>
                <c:pt idx="115">
                  <c:v>2.4502583994965139</c:v>
                </c:pt>
                <c:pt idx="116">
                  <c:v>2.0365809268493407</c:v>
                </c:pt>
                <c:pt idx="117">
                  <c:v>2.0365809268493407</c:v>
                </c:pt>
                <c:pt idx="118">
                  <c:v>2.3320648358830351</c:v>
                </c:pt>
                <c:pt idx="119">
                  <c:v>2.0956777086560803</c:v>
                </c:pt>
                <c:pt idx="120">
                  <c:v>2.4502583994965139</c:v>
                </c:pt>
                <c:pt idx="121">
                  <c:v>3.0412262175639029</c:v>
                </c:pt>
                <c:pt idx="122">
                  <c:v>3.5730972538245536</c:v>
                </c:pt>
                <c:pt idx="123">
                  <c:v>3.6912908174380314</c:v>
                </c:pt>
                <c:pt idx="124">
                  <c:v>3.4549036902110761</c:v>
                </c:pt>
                <c:pt idx="125">
                  <c:v>2.9821294357571646</c:v>
                </c:pt>
                <c:pt idx="126">
                  <c:v>2.8639358721436863</c:v>
                </c:pt>
                <c:pt idx="127">
                  <c:v>2.9821294357571646</c:v>
                </c:pt>
                <c:pt idx="128">
                  <c:v>2.9230326539504254</c:v>
                </c:pt>
                <c:pt idx="129">
                  <c:v>2.9230326539504254</c:v>
                </c:pt>
                <c:pt idx="130">
                  <c:v>2.9821294357571646</c:v>
                </c:pt>
                <c:pt idx="131">
                  <c:v>2.9821294357571646</c:v>
                </c:pt>
                <c:pt idx="132">
                  <c:v>2.9230326539504254</c:v>
                </c:pt>
                <c:pt idx="133">
                  <c:v>2.9230326539504254</c:v>
                </c:pt>
                <c:pt idx="134">
                  <c:v>3.0412262175639029</c:v>
                </c:pt>
                <c:pt idx="135">
                  <c:v>3.1594197811773816</c:v>
                </c:pt>
                <c:pt idx="136">
                  <c:v>3.395806908404337</c:v>
                </c:pt>
                <c:pt idx="137">
                  <c:v>3.8094843810515098</c:v>
                </c:pt>
                <c:pt idx="138">
                  <c:v>3.8094843810515098</c:v>
                </c:pt>
                <c:pt idx="139">
                  <c:v>3.868581162858248</c:v>
                </c:pt>
                <c:pt idx="140">
                  <c:v>3.8094843810515098</c:v>
                </c:pt>
                <c:pt idx="141">
                  <c:v>3.7503875992447706</c:v>
                </c:pt>
                <c:pt idx="142">
                  <c:v>3.8094843810515098</c:v>
                </c:pt>
                <c:pt idx="143">
                  <c:v>4.0458715082784655</c:v>
                </c:pt>
                <c:pt idx="144">
                  <c:v>4.0458715082784655</c:v>
                </c:pt>
                <c:pt idx="145">
                  <c:v>4.1640650718919439</c:v>
                </c:pt>
                <c:pt idx="146">
                  <c:v>4.1640650718919439</c:v>
                </c:pt>
                <c:pt idx="147">
                  <c:v>4.1049682900852043</c:v>
                </c:pt>
                <c:pt idx="148">
                  <c:v>3.868581162858248</c:v>
                </c:pt>
                <c:pt idx="149">
                  <c:v>3.9276779446649877</c:v>
                </c:pt>
                <c:pt idx="150">
                  <c:v>4.8141296717660715</c:v>
                </c:pt>
                <c:pt idx="151">
                  <c:v>5.1096135807997669</c:v>
                </c:pt>
                <c:pt idx="152">
                  <c:v>5.286903926219984</c:v>
                </c:pt>
                <c:pt idx="153">
                  <c:v>5.7005813988671559</c:v>
                </c:pt>
                <c:pt idx="154">
                  <c:v>5.7596781806738964</c:v>
                </c:pt>
                <c:pt idx="155">
                  <c:v>5.9369685260941134</c:v>
                </c:pt>
                <c:pt idx="156">
                  <c:v>6.05516208970759</c:v>
                </c:pt>
                <c:pt idx="157">
                  <c:v>6.6461299077749789</c:v>
                </c:pt>
                <c:pt idx="158">
                  <c:v>7.000710598615413</c:v>
                </c:pt>
                <c:pt idx="159">
                  <c:v>7.0598073804221535</c:v>
                </c:pt>
                <c:pt idx="160">
                  <c:v>7.2961945076491084</c:v>
                </c:pt>
                <c:pt idx="161">
                  <c:v>7.8280655439097595</c:v>
                </c:pt>
                <c:pt idx="162">
                  <c:v>7.8280655439097595</c:v>
                </c:pt>
                <c:pt idx="163">
                  <c:v>8.4190333619771476</c:v>
                </c:pt>
                <c:pt idx="164">
                  <c:v>8.8918076164310609</c:v>
                </c:pt>
                <c:pt idx="165">
                  <c:v>9.660065779918666</c:v>
                </c:pt>
                <c:pt idx="166">
                  <c:v>9.8373561253388839</c:v>
                </c:pt>
                <c:pt idx="167">
                  <c:v>10.251033597986055</c:v>
                </c:pt>
                <c:pt idx="168">
                  <c:v>10.782904634246707</c:v>
                </c:pt>
                <c:pt idx="169">
                  <c:v>11.373872452314096</c:v>
                </c:pt>
                <c:pt idx="170">
                  <c:v>11.610259579541053</c:v>
                </c:pt>
                <c:pt idx="171">
                  <c:v>12.674001652062351</c:v>
                </c:pt>
                <c:pt idx="172">
                  <c:v>13.560453379163439</c:v>
                </c:pt>
                <c:pt idx="173">
                  <c:v>14.50600188807126</c:v>
                </c:pt>
                <c:pt idx="174">
                  <c:v>15.510647178785824</c:v>
                </c:pt>
                <c:pt idx="175">
                  <c:v>16.692582814920602</c:v>
                </c:pt>
                <c:pt idx="176">
                  <c:v>17.579034542021688</c:v>
                </c:pt>
                <c:pt idx="177">
                  <c:v>18.701873396349725</c:v>
                </c:pt>
                <c:pt idx="178">
                  <c:v>20.002002596097984</c:v>
                </c:pt>
                <c:pt idx="179">
                  <c:v>21.656712486686672</c:v>
                </c:pt>
                <c:pt idx="180">
                  <c:v>22.661357777401239</c:v>
                </c:pt>
                <c:pt idx="181">
                  <c:v>24.25697088618319</c:v>
                </c:pt>
                <c:pt idx="182">
                  <c:v>25.320712958704487</c:v>
                </c:pt>
                <c:pt idx="183">
                  <c:v>26.857229285679704</c:v>
                </c:pt>
                <c:pt idx="184">
                  <c:v>28.039164921814482</c:v>
                </c:pt>
                <c:pt idx="185">
                  <c:v>29.75297159420991</c:v>
                </c:pt>
                <c:pt idx="186">
                  <c:v>31.939552521059248</c:v>
                </c:pt>
                <c:pt idx="187">
                  <c:v>34.126133447908593</c:v>
                </c:pt>
                <c:pt idx="188">
                  <c:v>35.72174655669054</c:v>
                </c:pt>
                <c:pt idx="189">
                  <c:v>37.376456447279232</c:v>
                </c:pt>
                <c:pt idx="190">
                  <c:v>38.440198519800532</c:v>
                </c:pt>
                <c:pt idx="191">
                  <c:v>40.15400519219596</c:v>
                </c:pt>
                <c:pt idx="192">
                  <c:v>41.986005428204876</c:v>
                </c:pt>
                <c:pt idx="193">
                  <c:v>44.881747736735079</c:v>
                </c:pt>
                <c:pt idx="194">
                  <c:v>47.363812572618116</c:v>
                </c:pt>
                <c:pt idx="195">
                  <c:v>50.318651662955062</c:v>
                </c:pt>
                <c:pt idx="196">
                  <c:v>52.032458335350491</c:v>
                </c:pt>
                <c:pt idx="197">
                  <c:v>53.450781098712227</c:v>
                </c:pt>
                <c:pt idx="198">
                  <c:v>55.519168461948091</c:v>
                </c:pt>
                <c:pt idx="199">
                  <c:v>57.705749388797436</c:v>
                </c:pt>
                <c:pt idx="200">
                  <c:v>59.774136752033293</c:v>
                </c:pt>
                <c:pt idx="201">
                  <c:v>61.960717678882638</c:v>
                </c:pt>
                <c:pt idx="202">
                  <c:v>63.851814696698284</c:v>
                </c:pt>
                <c:pt idx="203">
                  <c:v>65.565621369093719</c:v>
                </c:pt>
                <c:pt idx="204">
                  <c:v>67.102137696068937</c:v>
                </c:pt>
                <c:pt idx="205">
                  <c:v>69.11142827749805</c:v>
                </c:pt>
                <c:pt idx="206">
                  <c:v>71.357105986154139</c:v>
                </c:pt>
                <c:pt idx="207">
                  <c:v>73.307299785776536</c:v>
                </c:pt>
                <c:pt idx="208">
                  <c:v>75.139300021785431</c:v>
                </c:pt>
                <c:pt idx="209">
                  <c:v>76.55762278514716</c:v>
                </c:pt>
                <c:pt idx="210">
                  <c:v>78.507816584769543</c:v>
                </c:pt>
                <c:pt idx="211">
                  <c:v>80.753494293425632</c:v>
                </c:pt>
                <c:pt idx="212">
                  <c:v>82.408204184014323</c:v>
                </c:pt>
                <c:pt idx="213">
                  <c:v>83.708333383762579</c:v>
                </c:pt>
                <c:pt idx="214">
                  <c:v>85.244849710737796</c:v>
                </c:pt>
                <c:pt idx="215">
                  <c:v>87.195043510360179</c:v>
                </c:pt>
                <c:pt idx="216">
                  <c:v>89.32252765540278</c:v>
                </c:pt>
                <c:pt idx="217">
                  <c:v>91.863689273092547</c:v>
                </c:pt>
                <c:pt idx="218">
                  <c:v>94.818528363429508</c:v>
                </c:pt>
                <c:pt idx="219">
                  <c:v>97.359689981119274</c:v>
                </c:pt>
                <c:pt idx="220">
                  <c:v>99.191690217128183</c:v>
                </c:pt>
                <c:pt idx="221">
                  <c:v>101.55556148939775</c:v>
                </c:pt>
                <c:pt idx="222">
                  <c:v>104.33311023431447</c:v>
                </c:pt>
                <c:pt idx="223">
                  <c:v>106.75607828839077</c:v>
                </c:pt>
                <c:pt idx="224">
                  <c:v>109.41543346969402</c:v>
                </c:pt>
                <c:pt idx="225">
                  <c:v>113.49311141435901</c:v>
                </c:pt>
                <c:pt idx="226">
                  <c:v>118.33904752251161</c:v>
                </c:pt>
                <c:pt idx="227">
                  <c:v>123.00769328524397</c:v>
                </c:pt>
                <c:pt idx="228">
                  <c:v>127.38085513894266</c:v>
                </c:pt>
                <c:pt idx="229">
                  <c:v>132.04950090167503</c:v>
                </c:pt>
                <c:pt idx="230">
                  <c:v>137.66369517331523</c:v>
                </c:pt>
                <c:pt idx="231">
                  <c:v>143.04150231772849</c:v>
                </c:pt>
                <c:pt idx="232">
                  <c:v>146.64640600793953</c:v>
                </c:pt>
                <c:pt idx="233">
                  <c:v>150.36950326176409</c:v>
                </c:pt>
                <c:pt idx="234">
                  <c:v>154.09260051558866</c:v>
                </c:pt>
                <c:pt idx="235">
                  <c:v>157.57931064218627</c:v>
                </c:pt>
                <c:pt idx="236">
                  <c:v>160.59324651432996</c:v>
                </c:pt>
                <c:pt idx="237">
                  <c:v>163.19350491382644</c:v>
                </c:pt>
                <c:pt idx="238">
                  <c:v>167.50756998571842</c:v>
                </c:pt>
                <c:pt idx="239">
                  <c:v>171.52615114857664</c:v>
                </c:pt>
                <c:pt idx="240">
                  <c:v>174.54008702072034</c:v>
                </c:pt>
                <c:pt idx="241">
                  <c:v>176.72666794756969</c:v>
                </c:pt>
                <c:pt idx="242">
                  <c:v>177.73131323828423</c:v>
                </c:pt>
                <c:pt idx="243">
                  <c:v>180.15428129236054</c:v>
                </c:pt>
                <c:pt idx="244">
                  <c:v>183.64099141895815</c:v>
                </c:pt>
                <c:pt idx="245">
                  <c:v>188.84150821795117</c:v>
                </c:pt>
                <c:pt idx="246">
                  <c:v>194.51479927139812</c:v>
                </c:pt>
                <c:pt idx="247">
                  <c:v>199.41983216135742</c:v>
                </c:pt>
                <c:pt idx="248">
                  <c:v>204.14757470589655</c:v>
                </c:pt>
                <c:pt idx="249">
                  <c:v>208.87531725043567</c:v>
                </c:pt>
                <c:pt idx="250">
                  <c:v>220.81286717539695</c:v>
                </c:pt>
                <c:pt idx="251">
                  <c:v>232.27764284590427</c:v>
                </c:pt>
                <c:pt idx="252">
                  <c:v>235.58706262708168</c:v>
                </c:pt>
                <c:pt idx="253">
                  <c:v>234.40512699094688</c:v>
                </c:pt>
                <c:pt idx="254">
                  <c:v>236.17803044514906</c:v>
                </c:pt>
                <c:pt idx="255">
                  <c:v>236.59170791779624</c:v>
                </c:pt>
                <c:pt idx="256">
                  <c:v>236.7099014814097</c:v>
                </c:pt>
                <c:pt idx="257">
                  <c:v>237.59635320851078</c:v>
                </c:pt>
                <c:pt idx="258">
                  <c:v>239.07377275367929</c:v>
                </c:pt>
                <c:pt idx="259">
                  <c:v>241.79222471678926</c:v>
                </c:pt>
                <c:pt idx="260">
                  <c:v>241.43764402594883</c:v>
                </c:pt>
                <c:pt idx="261">
                  <c:v>242.67867644389034</c:v>
                </c:pt>
                <c:pt idx="262">
                  <c:v>245.0425477161599</c:v>
                </c:pt>
                <c:pt idx="263">
                  <c:v>245.57441875242054</c:v>
                </c:pt>
                <c:pt idx="264">
                  <c:v>244.21519277086557</c:v>
                </c:pt>
                <c:pt idx="265">
                  <c:v>243.68332173460493</c:v>
                </c:pt>
                <c:pt idx="266">
                  <c:v>246.10628978868121</c:v>
                </c:pt>
                <c:pt idx="267">
                  <c:v>247.7609996792699</c:v>
                </c:pt>
                <c:pt idx="268">
                  <c:v>248.58835462456423</c:v>
                </c:pt>
                <c:pt idx="269">
                  <c:v>249.82938704250574</c:v>
                </c:pt>
                <c:pt idx="270">
                  <c:v>249.88848382431252</c:v>
                </c:pt>
                <c:pt idx="271">
                  <c:v>249.00203209721144</c:v>
                </c:pt>
                <c:pt idx="272">
                  <c:v>249.88848382431252</c:v>
                </c:pt>
                <c:pt idx="273">
                  <c:v>249.82938704250574</c:v>
                </c:pt>
                <c:pt idx="274">
                  <c:v>250.30216129695967</c:v>
                </c:pt>
                <c:pt idx="275">
                  <c:v>250.71583876960685</c:v>
                </c:pt>
                <c:pt idx="276">
                  <c:v>249.5929999152788</c:v>
                </c:pt>
                <c:pt idx="277">
                  <c:v>249.00203209721144</c:v>
                </c:pt>
                <c:pt idx="278">
                  <c:v>251.12951624225403</c:v>
                </c:pt>
                <c:pt idx="279">
                  <c:v>251.60229049670792</c:v>
                </c:pt>
                <c:pt idx="280">
                  <c:v>253.07971004187641</c:v>
                </c:pt>
                <c:pt idx="281">
                  <c:v>253.55248429633031</c:v>
                </c:pt>
                <c:pt idx="282">
                  <c:v>251.12951624225403</c:v>
                </c:pt>
                <c:pt idx="283">
                  <c:v>253.78887142355728</c:v>
                </c:pt>
                <c:pt idx="284">
                  <c:v>253.67067785994379</c:v>
                </c:pt>
                <c:pt idx="285">
                  <c:v>253.84796820536403</c:v>
                </c:pt>
                <c:pt idx="286">
                  <c:v>253.61158107813708</c:v>
                </c:pt>
                <c:pt idx="287">
                  <c:v>254.02525855078423</c:v>
                </c:pt>
                <c:pt idx="288">
                  <c:v>254.02525855078423</c:v>
                </c:pt>
                <c:pt idx="289">
                  <c:v>254.14345211439772</c:v>
                </c:pt>
                <c:pt idx="290">
                  <c:v>253.78887142355728</c:v>
                </c:pt>
                <c:pt idx="291">
                  <c:v>249.17932244263164</c:v>
                </c:pt>
                <c:pt idx="292">
                  <c:v>253.90706498717074</c:v>
                </c:pt>
                <c:pt idx="293">
                  <c:v>254.08435533259097</c:v>
                </c:pt>
                <c:pt idx="294">
                  <c:v>254.02525855078423</c:v>
                </c:pt>
                <c:pt idx="295">
                  <c:v>254.08435533259097</c:v>
                </c:pt>
                <c:pt idx="296">
                  <c:v>254.02525855078423</c:v>
                </c:pt>
                <c:pt idx="297">
                  <c:v>254.20254889620443</c:v>
                </c:pt>
                <c:pt idx="298">
                  <c:v>254.02525855078423</c:v>
                </c:pt>
                <c:pt idx="299">
                  <c:v>253.96616176897751</c:v>
                </c:pt>
                <c:pt idx="300">
                  <c:v>253.72977464175054</c:v>
                </c:pt>
                <c:pt idx="301">
                  <c:v>254.02525855078423</c:v>
                </c:pt>
                <c:pt idx="302">
                  <c:v>253.78887142355728</c:v>
                </c:pt>
                <c:pt idx="303">
                  <c:v>253.90706498717074</c:v>
                </c:pt>
                <c:pt idx="304">
                  <c:v>253.67067785994379</c:v>
                </c:pt>
                <c:pt idx="305">
                  <c:v>253.55248429633031</c:v>
                </c:pt>
                <c:pt idx="306">
                  <c:v>253.67067785994379</c:v>
                </c:pt>
                <c:pt idx="307">
                  <c:v>253.3751939509101</c:v>
                </c:pt>
                <c:pt idx="308">
                  <c:v>253.55248429633031</c:v>
                </c:pt>
                <c:pt idx="309">
                  <c:v>253.55248429633031</c:v>
                </c:pt>
                <c:pt idx="310">
                  <c:v>252.60693578742249</c:v>
                </c:pt>
                <c:pt idx="311">
                  <c:v>253.25700038729664</c:v>
                </c:pt>
                <c:pt idx="312">
                  <c:v>253.07971004187641</c:v>
                </c:pt>
                <c:pt idx="313">
                  <c:v>253.31609716910336</c:v>
                </c:pt>
                <c:pt idx="314">
                  <c:v>251.95687118754836</c:v>
                </c:pt>
                <c:pt idx="315">
                  <c:v>252.13416153296856</c:v>
                </c:pt>
                <c:pt idx="316">
                  <c:v>251.18861302406077</c:v>
                </c:pt>
                <c:pt idx="317">
                  <c:v>249.77029026069903</c:v>
                </c:pt>
                <c:pt idx="318">
                  <c:v>247.11093507939577</c:v>
                </c:pt>
                <c:pt idx="319">
                  <c:v>245.0425477161599</c:v>
                </c:pt>
                <c:pt idx="320">
                  <c:v>244.09699920725208</c:v>
                </c:pt>
                <c:pt idx="321">
                  <c:v>241.67403115317578</c:v>
                </c:pt>
                <c:pt idx="322">
                  <c:v>240.3148051716208</c:v>
                </c:pt>
                <c:pt idx="323">
                  <c:v>239.84203091716688</c:v>
                </c:pt>
                <c:pt idx="324">
                  <c:v>240.01932126258708</c:v>
                </c:pt>
                <c:pt idx="325">
                  <c:v>240.43299873523426</c:v>
                </c:pt>
                <c:pt idx="326">
                  <c:v>241.49674080775557</c:v>
                </c:pt>
                <c:pt idx="327">
                  <c:v>240.43299873523426</c:v>
                </c:pt>
                <c:pt idx="328">
                  <c:v>239.19196631729275</c:v>
                </c:pt>
                <c:pt idx="329">
                  <c:v>239.07377275367929</c:v>
                </c:pt>
                <c:pt idx="330">
                  <c:v>235.82344975430863</c:v>
                </c:pt>
                <c:pt idx="331">
                  <c:v>232.39583640951776</c:v>
                </c:pt>
                <c:pt idx="332">
                  <c:v>231.39119111880319</c:v>
                </c:pt>
                <c:pt idx="333">
                  <c:v>227.78628742859212</c:v>
                </c:pt>
                <c:pt idx="334">
                  <c:v>226.72254535607084</c:v>
                </c:pt>
                <c:pt idx="335">
                  <c:v>225.83609362896973</c:v>
                </c:pt>
                <c:pt idx="336">
                  <c:v>225.65880328354953</c:v>
                </c:pt>
                <c:pt idx="337">
                  <c:v>225.4815129381293</c:v>
                </c:pt>
                <c:pt idx="338">
                  <c:v>223.59041592031366</c:v>
                </c:pt>
                <c:pt idx="339">
                  <c:v>223.70860948392715</c:v>
                </c:pt>
                <c:pt idx="340">
                  <c:v>220.16280257552279</c:v>
                </c:pt>
                <c:pt idx="341">
                  <c:v>218.50809268493413</c:v>
                </c:pt>
                <c:pt idx="342">
                  <c:v>217.14886670337913</c:v>
                </c:pt>
                <c:pt idx="343">
                  <c:v>215.55325359459715</c:v>
                </c:pt>
                <c:pt idx="344">
                  <c:v>213.89854370400849</c:v>
                </c:pt>
                <c:pt idx="345">
                  <c:v>211.94834990438611</c:v>
                </c:pt>
                <c:pt idx="346">
                  <c:v>211.12099495909175</c:v>
                </c:pt>
                <c:pt idx="347">
                  <c:v>210.05725288657044</c:v>
                </c:pt>
                <c:pt idx="348">
                  <c:v>208.93441403224242</c:v>
                </c:pt>
                <c:pt idx="349">
                  <c:v>208.46163977778849</c:v>
                </c:pt>
                <c:pt idx="350">
                  <c:v>207.51609126888067</c:v>
                </c:pt>
                <c:pt idx="351">
                  <c:v>206.21596206913242</c:v>
                </c:pt>
                <c:pt idx="352">
                  <c:v>204.08847792408983</c:v>
                </c:pt>
                <c:pt idx="353">
                  <c:v>202.61105837892131</c:v>
                </c:pt>
                <c:pt idx="354">
                  <c:v>200.83815492471916</c:v>
                </c:pt>
                <c:pt idx="355">
                  <c:v>199.53802572497091</c:v>
                </c:pt>
                <c:pt idx="356">
                  <c:v>198.17879974341591</c:v>
                </c:pt>
                <c:pt idx="357">
                  <c:v>196.52408985282722</c:v>
                </c:pt>
                <c:pt idx="358">
                  <c:v>195.04667030765876</c:v>
                </c:pt>
                <c:pt idx="359">
                  <c:v>193.33286363526332</c:v>
                </c:pt>
                <c:pt idx="360">
                  <c:v>191.97363765370832</c:v>
                </c:pt>
                <c:pt idx="361">
                  <c:v>191.14628270841399</c:v>
                </c:pt>
                <c:pt idx="362">
                  <c:v>188.90060499975789</c:v>
                </c:pt>
                <c:pt idx="363">
                  <c:v>184.88202383689966</c:v>
                </c:pt>
                <c:pt idx="364">
                  <c:v>182.75453969185708</c:v>
                </c:pt>
                <c:pt idx="365">
                  <c:v>183.16821716450423</c:v>
                </c:pt>
                <c:pt idx="366">
                  <c:v>184.35015280063902</c:v>
                </c:pt>
                <c:pt idx="367">
                  <c:v>182.34086221920987</c:v>
                </c:pt>
                <c:pt idx="368">
                  <c:v>180.92253945584812</c:v>
                </c:pt>
                <c:pt idx="369">
                  <c:v>177.790410020091</c:v>
                </c:pt>
                <c:pt idx="370">
                  <c:v>177.49492611105728</c:v>
                </c:pt>
                <c:pt idx="371">
                  <c:v>176.25389369311577</c:v>
                </c:pt>
                <c:pt idx="372">
                  <c:v>172.353506093871</c:v>
                </c:pt>
                <c:pt idx="373">
                  <c:v>169.51686056714752</c:v>
                </c:pt>
                <c:pt idx="374">
                  <c:v>166.14834400416339</c:v>
                </c:pt>
                <c:pt idx="375">
                  <c:v>163.90266629550732</c:v>
                </c:pt>
                <c:pt idx="376">
                  <c:v>161.30240789601081</c:v>
                </c:pt>
                <c:pt idx="377">
                  <c:v>157.28382673315255</c:v>
                </c:pt>
                <c:pt idx="378">
                  <c:v>153.32434235210104</c:v>
                </c:pt>
                <c:pt idx="379">
                  <c:v>145.34627680819131</c:v>
                </c:pt>
                <c:pt idx="380">
                  <c:v>124.95788708486637</c:v>
                </c:pt>
                <c:pt idx="381">
                  <c:v>109.2381431242738</c:v>
                </c:pt>
                <c:pt idx="382">
                  <c:v>128.09001652062355</c:v>
                </c:pt>
                <c:pt idx="383">
                  <c:v>143.80976048121607</c:v>
                </c:pt>
                <c:pt idx="384">
                  <c:v>128.09001652062355</c:v>
                </c:pt>
                <c:pt idx="385">
                  <c:v>133.70421079226369</c:v>
                </c:pt>
                <c:pt idx="386">
                  <c:v>144.40072829928349</c:v>
                </c:pt>
                <c:pt idx="387">
                  <c:v>137.90008230054218</c:v>
                </c:pt>
                <c:pt idx="388">
                  <c:v>193.0373797262296</c:v>
                </c:pt>
                <c:pt idx="389">
                  <c:v>247.34732220662272</c:v>
                </c:pt>
                <c:pt idx="390">
                  <c:v>136.54085631898718</c:v>
                </c:pt>
                <c:pt idx="391">
                  <c:v>69.11142827749805</c:v>
                </c:pt>
                <c:pt idx="392">
                  <c:v>93.222915254647546</c:v>
                </c:pt>
                <c:pt idx="393">
                  <c:v>164.07995664092752</c:v>
                </c:pt>
                <c:pt idx="394">
                  <c:v>252.13416153296856</c:v>
                </c:pt>
                <c:pt idx="395">
                  <c:v>241.20125689872188</c:v>
                </c:pt>
                <c:pt idx="396">
                  <c:v>254.43893602343138</c:v>
                </c:pt>
                <c:pt idx="397">
                  <c:v>215.25776968556349</c:v>
                </c:pt>
                <c:pt idx="398">
                  <c:v>186.00486269122769</c:v>
                </c:pt>
                <c:pt idx="399">
                  <c:v>195.04667030765876</c:v>
                </c:pt>
                <c:pt idx="400">
                  <c:v>231.74577180964363</c:v>
                </c:pt>
                <c:pt idx="401">
                  <c:v>164.49363411357473</c:v>
                </c:pt>
                <c:pt idx="402">
                  <c:v>154.44718120642909</c:v>
                </c:pt>
                <c:pt idx="403">
                  <c:v>153.50163269752127</c:v>
                </c:pt>
                <c:pt idx="404">
                  <c:v>131.28124273818742</c:v>
                </c:pt>
                <c:pt idx="405">
                  <c:v>98.541625617254056</c:v>
                </c:pt>
                <c:pt idx="406">
                  <c:v>102.32381965288535</c:v>
                </c:pt>
                <c:pt idx="407">
                  <c:v>93.104721691034058</c:v>
                </c:pt>
                <c:pt idx="408">
                  <c:v>69.229621841111538</c:v>
                </c:pt>
                <c:pt idx="409">
                  <c:v>58.651297897705255</c:v>
                </c:pt>
                <c:pt idx="410">
                  <c:v>51.146006608249408</c:v>
                </c:pt>
                <c:pt idx="411">
                  <c:v>44.822650954928335</c:v>
                </c:pt>
                <c:pt idx="412">
                  <c:v>41.51323117375096</c:v>
                </c:pt>
                <c:pt idx="413">
                  <c:v>37.908327483539885</c:v>
                </c:pt>
                <c:pt idx="414">
                  <c:v>33.298778502614248</c:v>
                </c:pt>
                <c:pt idx="415">
                  <c:v>29.22110055794926</c:v>
                </c:pt>
                <c:pt idx="416">
                  <c:v>25.498003304124705</c:v>
                </c:pt>
                <c:pt idx="417">
                  <c:v>22.661357777401239</c:v>
                </c:pt>
                <c:pt idx="418">
                  <c:v>20.947551105005804</c:v>
                </c:pt>
                <c:pt idx="419">
                  <c:v>19.174647650803639</c:v>
                </c:pt>
                <c:pt idx="420">
                  <c:v>17.992712014668857</c:v>
                </c:pt>
                <c:pt idx="421">
                  <c:v>17.106260287567775</c:v>
                </c:pt>
                <c:pt idx="422">
                  <c:v>16.633486033113861</c:v>
                </c:pt>
                <c:pt idx="423">
                  <c:v>17.165357069374512</c:v>
                </c:pt>
                <c:pt idx="424">
                  <c:v>18.524583050929508</c:v>
                </c:pt>
                <c:pt idx="425">
                  <c:v>20.829357541392326</c:v>
                </c:pt>
                <c:pt idx="426">
                  <c:v>22.36587386836754</c:v>
                </c:pt>
                <c:pt idx="427">
                  <c:v>20.829357541392326</c:v>
                </c:pt>
                <c:pt idx="428">
                  <c:v>19.529228341644075</c:v>
                </c:pt>
                <c:pt idx="429">
                  <c:v>19.351937996223857</c:v>
                </c:pt>
                <c:pt idx="430">
                  <c:v>18.465486269122771</c:v>
                </c:pt>
                <c:pt idx="431">
                  <c:v>17.815421669248639</c:v>
                </c:pt>
                <c:pt idx="432">
                  <c:v>17.697228105635165</c:v>
                </c:pt>
                <c:pt idx="433">
                  <c:v>17.283550632987989</c:v>
                </c:pt>
                <c:pt idx="434">
                  <c:v>16.692582814920602</c:v>
                </c:pt>
                <c:pt idx="435">
                  <c:v>15.747034306012777</c:v>
                </c:pt>
                <c:pt idx="436">
                  <c:v>14.50600188807126</c:v>
                </c:pt>
                <c:pt idx="437">
                  <c:v>13.619550160970174</c:v>
                </c:pt>
                <c:pt idx="438">
                  <c:v>12.969485561096048</c:v>
                </c:pt>
                <c:pt idx="439">
                  <c:v>12.910388779289308</c:v>
                </c:pt>
                <c:pt idx="440">
                  <c:v>12.851291997482571</c:v>
                </c:pt>
                <c:pt idx="441">
                  <c:v>13.146775906516265</c:v>
                </c:pt>
                <c:pt idx="442">
                  <c:v>13.737743724583655</c:v>
                </c:pt>
                <c:pt idx="443">
                  <c:v>14.683292233491477</c:v>
                </c:pt>
                <c:pt idx="444">
                  <c:v>15.451550396979084</c:v>
                </c:pt>
                <c:pt idx="445">
                  <c:v>16.456195687693647</c:v>
                </c:pt>
                <c:pt idx="446">
                  <c:v>16.928969942147557</c:v>
                </c:pt>
                <c:pt idx="447">
                  <c:v>17.165357069374512</c:v>
                </c:pt>
                <c:pt idx="448">
                  <c:v>16.33800212408017</c:v>
                </c:pt>
                <c:pt idx="449">
                  <c:v>15.747034306012777</c:v>
                </c:pt>
                <c:pt idx="450">
                  <c:v>14.919679360718433</c:v>
                </c:pt>
                <c:pt idx="451">
                  <c:v>14.62419545168474</c:v>
                </c:pt>
                <c:pt idx="452">
                  <c:v>14.210517979037565</c:v>
                </c:pt>
                <c:pt idx="453">
                  <c:v>13.501356597356699</c:v>
                </c:pt>
                <c:pt idx="454">
                  <c:v>12.969485561096048</c:v>
                </c:pt>
                <c:pt idx="455">
                  <c:v>12.733098433869092</c:v>
                </c:pt>
                <c:pt idx="456">
                  <c:v>12.378517743028658</c:v>
                </c:pt>
                <c:pt idx="457">
                  <c:v>11.964840270381487</c:v>
                </c:pt>
                <c:pt idx="458">
                  <c:v>12.201227397608442</c:v>
                </c:pt>
                <c:pt idx="459">
                  <c:v>12.910388779289308</c:v>
                </c:pt>
                <c:pt idx="460">
                  <c:v>13.501356597356699</c:v>
                </c:pt>
                <c:pt idx="461">
                  <c:v>14.446905106264524</c:v>
                </c:pt>
                <c:pt idx="462">
                  <c:v>14.978776142525174</c:v>
                </c:pt>
                <c:pt idx="463">
                  <c:v>15.628840742399301</c:v>
                </c:pt>
                <c:pt idx="464">
                  <c:v>15.806131087819518</c:v>
                </c:pt>
                <c:pt idx="465">
                  <c:v>16.160711778659952</c:v>
                </c:pt>
                <c:pt idx="466">
                  <c:v>16.042518215046471</c:v>
                </c:pt>
                <c:pt idx="467">
                  <c:v>16.042518215046471</c:v>
                </c:pt>
                <c:pt idx="468">
                  <c:v>15.687937524206042</c:v>
                </c:pt>
                <c:pt idx="469">
                  <c:v>14.978776142525174</c:v>
                </c:pt>
                <c:pt idx="470">
                  <c:v>14.446905106264524</c:v>
                </c:pt>
                <c:pt idx="471">
                  <c:v>13.855937288197133</c:v>
                </c:pt>
                <c:pt idx="472">
                  <c:v>13.205872688323005</c:v>
                </c:pt>
                <c:pt idx="473">
                  <c:v>12.851291997482571</c:v>
                </c:pt>
                <c:pt idx="474">
                  <c:v>12.851291997482571</c:v>
                </c:pt>
                <c:pt idx="475">
                  <c:v>12.910388779289308</c:v>
                </c:pt>
                <c:pt idx="476">
                  <c:v>13.383163033743221</c:v>
                </c:pt>
                <c:pt idx="477">
                  <c:v>13.678646942776915</c:v>
                </c:pt>
                <c:pt idx="478">
                  <c:v>14.565098669877999</c:v>
                </c:pt>
                <c:pt idx="479">
                  <c:v>14.801485797104958</c:v>
                </c:pt>
                <c:pt idx="480">
                  <c:v>15.628840742399301</c:v>
                </c:pt>
                <c:pt idx="481">
                  <c:v>16.042518215046471</c:v>
                </c:pt>
                <c:pt idx="482">
                  <c:v>16.278905342273429</c:v>
                </c:pt>
                <c:pt idx="483">
                  <c:v>15.983421433239736</c:v>
                </c:pt>
                <c:pt idx="484">
                  <c:v>12.614904870255614</c:v>
                </c:pt>
                <c:pt idx="485">
                  <c:v>18.465486269122771</c:v>
                </c:pt>
                <c:pt idx="486">
                  <c:v>10.842001416053444</c:v>
                </c:pt>
                <c:pt idx="487">
                  <c:v>9.8964529071456226</c:v>
                </c:pt>
                <c:pt idx="488">
                  <c:v>12.555808088448876</c:v>
                </c:pt>
                <c:pt idx="489">
                  <c:v>12.910388779289308</c:v>
                </c:pt>
                <c:pt idx="490">
                  <c:v>14.151421197230826</c:v>
                </c:pt>
                <c:pt idx="491">
                  <c:v>13.501356597356699</c:v>
                </c:pt>
                <c:pt idx="492">
                  <c:v>12.851291997482571</c:v>
                </c:pt>
                <c:pt idx="493">
                  <c:v>12.083033833994962</c:v>
                </c:pt>
                <c:pt idx="494">
                  <c:v>11.72845314315453</c:v>
                </c:pt>
                <c:pt idx="495">
                  <c:v>12.378517743028658</c:v>
                </c:pt>
                <c:pt idx="496">
                  <c:v>13.087679124709524</c:v>
                </c:pt>
                <c:pt idx="497">
                  <c:v>13.678646942776915</c:v>
                </c:pt>
                <c:pt idx="498">
                  <c:v>13.737743724583655</c:v>
                </c:pt>
                <c:pt idx="499">
                  <c:v>13.737743724583655</c:v>
                </c:pt>
                <c:pt idx="500">
                  <c:v>13.501356597356699</c:v>
                </c:pt>
                <c:pt idx="501">
                  <c:v>13.855937288197133</c:v>
                </c:pt>
                <c:pt idx="502">
                  <c:v>14.62419545168474</c:v>
                </c:pt>
                <c:pt idx="503">
                  <c:v>14.801485797104958</c:v>
                </c:pt>
                <c:pt idx="504">
                  <c:v>14.801485797104958</c:v>
                </c:pt>
                <c:pt idx="505">
                  <c:v>14.742389015298217</c:v>
                </c:pt>
                <c:pt idx="506">
                  <c:v>13.855937288197133</c:v>
                </c:pt>
                <c:pt idx="507">
                  <c:v>13.855937288197133</c:v>
                </c:pt>
                <c:pt idx="508">
                  <c:v>13.737743724583655</c:v>
                </c:pt>
                <c:pt idx="509">
                  <c:v>13.796840506390392</c:v>
                </c:pt>
                <c:pt idx="510">
                  <c:v>13.855937288197133</c:v>
                </c:pt>
                <c:pt idx="511">
                  <c:v>13.796840506390392</c:v>
                </c:pt>
                <c:pt idx="512">
                  <c:v>13.383163033743221</c:v>
                </c:pt>
                <c:pt idx="513">
                  <c:v>13.205872688323005</c:v>
                </c:pt>
                <c:pt idx="514">
                  <c:v>13.383163033743221</c:v>
                </c:pt>
                <c:pt idx="515">
                  <c:v>13.619550160970174</c:v>
                </c:pt>
                <c:pt idx="516">
                  <c:v>13.974130851810608</c:v>
                </c:pt>
                <c:pt idx="517">
                  <c:v>14.033227633617349</c:v>
                </c:pt>
                <c:pt idx="518">
                  <c:v>14.151421197230826</c:v>
                </c:pt>
                <c:pt idx="519">
                  <c:v>14.092324415424089</c:v>
                </c:pt>
                <c:pt idx="520">
                  <c:v>14.269614760844306</c:v>
                </c:pt>
                <c:pt idx="521">
                  <c:v>14.62419545168474</c:v>
                </c:pt>
                <c:pt idx="522">
                  <c:v>14.742389015298217</c:v>
                </c:pt>
                <c:pt idx="523">
                  <c:v>14.683292233491477</c:v>
                </c:pt>
                <c:pt idx="524">
                  <c:v>14.683292233491477</c:v>
                </c:pt>
                <c:pt idx="525">
                  <c:v>14.210517979037565</c:v>
                </c:pt>
                <c:pt idx="526">
                  <c:v>14.269614760844306</c:v>
                </c:pt>
                <c:pt idx="527">
                  <c:v>14.210517979037565</c:v>
                </c:pt>
                <c:pt idx="528">
                  <c:v>14.328711542651043</c:v>
                </c:pt>
                <c:pt idx="529">
                  <c:v>14.210517979037565</c:v>
                </c:pt>
                <c:pt idx="530">
                  <c:v>14.092324415424089</c:v>
                </c:pt>
                <c:pt idx="531">
                  <c:v>13.855937288197133</c:v>
                </c:pt>
                <c:pt idx="532">
                  <c:v>13.915034070003871</c:v>
                </c:pt>
                <c:pt idx="533">
                  <c:v>13.855937288197133</c:v>
                </c:pt>
                <c:pt idx="534">
                  <c:v>14.033227633617349</c:v>
                </c:pt>
                <c:pt idx="535">
                  <c:v>14.269614760844306</c:v>
                </c:pt>
                <c:pt idx="536">
                  <c:v>14.446905106264524</c:v>
                </c:pt>
                <c:pt idx="537">
                  <c:v>14.50600188807126</c:v>
                </c:pt>
                <c:pt idx="538">
                  <c:v>14.50600188807126</c:v>
                </c:pt>
                <c:pt idx="539">
                  <c:v>14.62419545168474</c:v>
                </c:pt>
                <c:pt idx="540">
                  <c:v>14.683292233491477</c:v>
                </c:pt>
                <c:pt idx="541">
                  <c:v>14.742389015298217</c:v>
                </c:pt>
                <c:pt idx="542">
                  <c:v>14.742389015298217</c:v>
                </c:pt>
                <c:pt idx="543">
                  <c:v>14.742389015298217</c:v>
                </c:pt>
                <c:pt idx="544">
                  <c:v>14.62419545168474</c:v>
                </c:pt>
                <c:pt idx="545">
                  <c:v>14.683292233491477</c:v>
                </c:pt>
                <c:pt idx="546">
                  <c:v>14.683292233491477</c:v>
                </c:pt>
                <c:pt idx="547">
                  <c:v>14.62419545168474</c:v>
                </c:pt>
                <c:pt idx="548">
                  <c:v>14.50600188807126</c:v>
                </c:pt>
                <c:pt idx="549">
                  <c:v>14.328711542651043</c:v>
                </c:pt>
                <c:pt idx="550">
                  <c:v>14.151421197230826</c:v>
                </c:pt>
                <c:pt idx="551">
                  <c:v>13.915034070003871</c:v>
                </c:pt>
                <c:pt idx="552">
                  <c:v>14.033227633617349</c:v>
                </c:pt>
                <c:pt idx="553">
                  <c:v>14.033227633617349</c:v>
                </c:pt>
                <c:pt idx="554">
                  <c:v>14.210517979037565</c:v>
                </c:pt>
                <c:pt idx="555">
                  <c:v>14.151421197230826</c:v>
                </c:pt>
                <c:pt idx="556">
                  <c:v>14.269614760844306</c:v>
                </c:pt>
                <c:pt idx="557">
                  <c:v>14.565098669877999</c:v>
                </c:pt>
                <c:pt idx="558">
                  <c:v>14.62419545168474</c:v>
                </c:pt>
                <c:pt idx="559">
                  <c:v>14.565098669877999</c:v>
                </c:pt>
                <c:pt idx="560">
                  <c:v>14.62419545168474</c:v>
                </c:pt>
                <c:pt idx="561">
                  <c:v>14.62419545168474</c:v>
                </c:pt>
                <c:pt idx="562">
                  <c:v>14.62419545168474</c:v>
                </c:pt>
                <c:pt idx="563">
                  <c:v>14.565098669877999</c:v>
                </c:pt>
                <c:pt idx="564">
                  <c:v>14.328711542651043</c:v>
                </c:pt>
                <c:pt idx="565">
                  <c:v>14.50600188807126</c:v>
                </c:pt>
                <c:pt idx="566">
                  <c:v>14.210517979037565</c:v>
                </c:pt>
                <c:pt idx="567">
                  <c:v>13.974130851810608</c:v>
                </c:pt>
                <c:pt idx="568">
                  <c:v>14.033227633617349</c:v>
                </c:pt>
                <c:pt idx="569">
                  <c:v>13.855937288197133</c:v>
                </c:pt>
                <c:pt idx="570">
                  <c:v>13.855937288197133</c:v>
                </c:pt>
                <c:pt idx="571">
                  <c:v>13.855937288197133</c:v>
                </c:pt>
                <c:pt idx="572">
                  <c:v>13.855937288197133</c:v>
                </c:pt>
                <c:pt idx="573">
                  <c:v>13.915034070003871</c:v>
                </c:pt>
                <c:pt idx="574">
                  <c:v>13.915034070003871</c:v>
                </c:pt>
                <c:pt idx="575">
                  <c:v>13.915034070003871</c:v>
                </c:pt>
                <c:pt idx="576">
                  <c:v>14.210517979037565</c:v>
                </c:pt>
                <c:pt idx="577">
                  <c:v>13.974130851810608</c:v>
                </c:pt>
                <c:pt idx="578">
                  <c:v>14.151421197230826</c:v>
                </c:pt>
                <c:pt idx="579">
                  <c:v>13.974130851810608</c:v>
                </c:pt>
                <c:pt idx="580">
                  <c:v>14.033227633617349</c:v>
                </c:pt>
                <c:pt idx="581">
                  <c:v>13.915034070003871</c:v>
                </c:pt>
                <c:pt idx="582">
                  <c:v>13.974130851810608</c:v>
                </c:pt>
                <c:pt idx="583">
                  <c:v>13.915034070003871</c:v>
                </c:pt>
                <c:pt idx="584">
                  <c:v>13.915034070003871</c:v>
                </c:pt>
                <c:pt idx="585">
                  <c:v>13.855937288197133</c:v>
                </c:pt>
                <c:pt idx="586">
                  <c:v>13.855937288197133</c:v>
                </c:pt>
                <c:pt idx="587">
                  <c:v>13.796840506390392</c:v>
                </c:pt>
                <c:pt idx="588">
                  <c:v>13.737743724583655</c:v>
                </c:pt>
                <c:pt idx="589">
                  <c:v>13.678646942776915</c:v>
                </c:pt>
                <c:pt idx="590">
                  <c:v>13.796840506390392</c:v>
                </c:pt>
                <c:pt idx="591">
                  <c:v>13.678646942776915</c:v>
                </c:pt>
                <c:pt idx="592">
                  <c:v>13.796840506390392</c:v>
                </c:pt>
                <c:pt idx="593">
                  <c:v>13.737743724583655</c:v>
                </c:pt>
                <c:pt idx="594">
                  <c:v>13.737743724583655</c:v>
                </c:pt>
                <c:pt idx="595">
                  <c:v>13.737743724583655</c:v>
                </c:pt>
                <c:pt idx="596">
                  <c:v>13.855937288197133</c:v>
                </c:pt>
                <c:pt idx="597">
                  <c:v>13.855937288197133</c:v>
                </c:pt>
                <c:pt idx="598">
                  <c:v>13.678646942776915</c:v>
                </c:pt>
                <c:pt idx="599">
                  <c:v>12.910388779289308</c:v>
                </c:pt>
                <c:pt idx="600">
                  <c:v>12.674001652062351</c:v>
                </c:pt>
                <c:pt idx="601">
                  <c:v>12.437614524835396</c:v>
                </c:pt>
                <c:pt idx="602">
                  <c:v>12.674001652062351</c:v>
                </c:pt>
                <c:pt idx="603">
                  <c:v>12.792195215675831</c:v>
                </c:pt>
                <c:pt idx="604">
                  <c:v>12.792195215675831</c:v>
                </c:pt>
                <c:pt idx="605">
                  <c:v>12.792195215675831</c:v>
                </c:pt>
                <c:pt idx="606">
                  <c:v>12.910388779289308</c:v>
                </c:pt>
                <c:pt idx="607">
                  <c:v>12.555808088448876</c:v>
                </c:pt>
                <c:pt idx="608">
                  <c:v>11.964840270381487</c:v>
                </c:pt>
                <c:pt idx="609">
                  <c:v>11.72845314315453</c:v>
                </c:pt>
                <c:pt idx="610">
                  <c:v>11.72845314315453</c:v>
                </c:pt>
                <c:pt idx="611">
                  <c:v>11.72845314315453</c:v>
                </c:pt>
                <c:pt idx="612">
                  <c:v>11.72845314315453</c:v>
                </c:pt>
                <c:pt idx="613">
                  <c:v>11.669356361347791</c:v>
                </c:pt>
                <c:pt idx="614">
                  <c:v>11.610259579541053</c:v>
                </c:pt>
                <c:pt idx="615">
                  <c:v>11.72845314315453</c:v>
                </c:pt>
                <c:pt idx="616">
                  <c:v>11.72845314315453</c:v>
                </c:pt>
                <c:pt idx="617">
                  <c:v>11.610259579541053</c:v>
                </c:pt>
                <c:pt idx="618">
                  <c:v>11.72845314315453</c:v>
                </c:pt>
                <c:pt idx="619">
                  <c:v>11.669356361347791</c:v>
                </c:pt>
                <c:pt idx="620">
                  <c:v>11.72845314315453</c:v>
                </c:pt>
                <c:pt idx="621">
                  <c:v>11.314775670507357</c:v>
                </c:pt>
                <c:pt idx="622">
                  <c:v>10.782904634246707</c:v>
                </c:pt>
                <c:pt idx="623">
                  <c:v>10.782904634246707</c:v>
                </c:pt>
                <c:pt idx="624">
                  <c:v>10.782904634246707</c:v>
                </c:pt>
                <c:pt idx="625">
                  <c:v>10.664711070633228</c:v>
                </c:pt>
                <c:pt idx="626">
                  <c:v>10.723807852439968</c:v>
                </c:pt>
                <c:pt idx="627">
                  <c:v>10.782904634246707</c:v>
                </c:pt>
                <c:pt idx="628">
                  <c:v>10.723807852439968</c:v>
                </c:pt>
                <c:pt idx="629">
                  <c:v>10.664711070633228</c:v>
                </c:pt>
                <c:pt idx="630">
                  <c:v>10.664711070633228</c:v>
                </c:pt>
                <c:pt idx="631">
                  <c:v>10.782904634246707</c:v>
                </c:pt>
                <c:pt idx="632">
                  <c:v>10.723807852439968</c:v>
                </c:pt>
                <c:pt idx="633">
                  <c:v>10.664711070633228</c:v>
                </c:pt>
                <c:pt idx="634">
                  <c:v>10.723807852439968</c:v>
                </c:pt>
                <c:pt idx="635">
                  <c:v>10.664711070633228</c:v>
                </c:pt>
                <c:pt idx="636">
                  <c:v>10.54651750701975</c:v>
                </c:pt>
                <c:pt idx="637">
                  <c:v>10.782904634246707</c:v>
                </c:pt>
                <c:pt idx="638">
                  <c:v>10.664711070633228</c:v>
                </c:pt>
                <c:pt idx="639">
                  <c:v>10.723807852439968</c:v>
                </c:pt>
                <c:pt idx="640">
                  <c:v>10.664711070633228</c:v>
                </c:pt>
                <c:pt idx="641">
                  <c:v>10.782904634246707</c:v>
                </c:pt>
                <c:pt idx="642">
                  <c:v>11.078388543280402</c:v>
                </c:pt>
                <c:pt idx="643">
                  <c:v>11.255678888700619</c:v>
                </c:pt>
                <c:pt idx="644">
                  <c:v>11.492066015927573</c:v>
                </c:pt>
                <c:pt idx="645">
                  <c:v>11.551162797734312</c:v>
                </c:pt>
                <c:pt idx="646">
                  <c:v>11.255678888700619</c:v>
                </c:pt>
                <c:pt idx="647">
                  <c:v>10.842001416053444</c:v>
                </c:pt>
                <c:pt idx="648">
                  <c:v>10.664711070633228</c:v>
                </c:pt>
                <c:pt idx="649">
                  <c:v>10.369227161599534</c:v>
                </c:pt>
                <c:pt idx="650">
                  <c:v>9.8964529071456226</c:v>
                </c:pt>
                <c:pt idx="651">
                  <c:v>9.8964529071456226</c:v>
                </c:pt>
                <c:pt idx="652">
                  <c:v>9.8373561253388839</c:v>
                </c:pt>
                <c:pt idx="653">
                  <c:v>9.8373561253388839</c:v>
                </c:pt>
                <c:pt idx="654">
                  <c:v>9.8373561253388839</c:v>
                </c:pt>
                <c:pt idx="655">
                  <c:v>9.8964529071456226</c:v>
                </c:pt>
                <c:pt idx="656">
                  <c:v>10.191936816179318</c:v>
                </c:pt>
                <c:pt idx="657">
                  <c:v>10.487420725213012</c:v>
                </c:pt>
                <c:pt idx="658">
                  <c:v>10.664711070633228</c:v>
                </c:pt>
                <c:pt idx="659">
                  <c:v>10.073743252565839</c:v>
                </c:pt>
                <c:pt idx="660">
                  <c:v>9.7191625617254047</c:v>
                </c:pt>
                <c:pt idx="661">
                  <c:v>9.7782593435321452</c:v>
                </c:pt>
                <c:pt idx="662">
                  <c:v>9.7782593435321452</c:v>
                </c:pt>
                <c:pt idx="663">
                  <c:v>9.8373561253388839</c:v>
                </c:pt>
                <c:pt idx="664">
                  <c:v>9.7782593435321452</c:v>
                </c:pt>
                <c:pt idx="665">
                  <c:v>9.7782593435321452</c:v>
                </c:pt>
                <c:pt idx="666">
                  <c:v>9.4827754344984498</c:v>
                </c:pt>
                <c:pt idx="667">
                  <c:v>9.069097961851277</c:v>
                </c:pt>
                <c:pt idx="668">
                  <c:v>8.8918076164310609</c:v>
                </c:pt>
                <c:pt idx="669">
                  <c:v>8.7736140528175817</c:v>
                </c:pt>
                <c:pt idx="670">
                  <c:v>8.5963237073973655</c:v>
                </c:pt>
                <c:pt idx="671">
                  <c:v>8.7145172710108429</c:v>
                </c:pt>
                <c:pt idx="672">
                  <c:v>8.7736140528175817</c:v>
                </c:pt>
                <c:pt idx="673">
                  <c:v>8.8918076164310609</c:v>
                </c:pt>
                <c:pt idx="674">
                  <c:v>9.069097961851277</c:v>
                </c:pt>
                <c:pt idx="675">
                  <c:v>9.1872915254647545</c:v>
                </c:pt>
                <c:pt idx="676">
                  <c:v>8.5372269255906268</c:v>
                </c:pt>
                <c:pt idx="677">
                  <c:v>8.0053558893299765</c:v>
                </c:pt>
                <c:pt idx="678">
                  <c:v>7.9462591075232378</c:v>
                </c:pt>
                <c:pt idx="679">
                  <c:v>8.0053558893299765</c:v>
                </c:pt>
                <c:pt idx="680">
                  <c:v>7.8871623257164973</c:v>
                </c:pt>
                <c:pt idx="681">
                  <c:v>8.0053558893299765</c:v>
                </c:pt>
                <c:pt idx="682">
                  <c:v>7.7689687621030208</c:v>
                </c:pt>
                <c:pt idx="683">
                  <c:v>7.5916784166828037</c:v>
                </c:pt>
                <c:pt idx="684">
                  <c:v>7.4143880712625867</c:v>
                </c:pt>
                <c:pt idx="685">
                  <c:v>7.000710598615413</c:v>
                </c:pt>
                <c:pt idx="686">
                  <c:v>7.000710598615413</c:v>
                </c:pt>
                <c:pt idx="687">
                  <c:v>6.9416138168086743</c:v>
                </c:pt>
                <c:pt idx="688">
                  <c:v>6.8825170350019365</c:v>
                </c:pt>
                <c:pt idx="689">
                  <c:v>6.9416138168086743</c:v>
                </c:pt>
                <c:pt idx="690">
                  <c:v>6.8825170350019365</c:v>
                </c:pt>
                <c:pt idx="691">
                  <c:v>7.000710598615413</c:v>
                </c:pt>
                <c:pt idx="692">
                  <c:v>7.0598073804221535</c:v>
                </c:pt>
                <c:pt idx="693">
                  <c:v>7.2961945076491084</c:v>
                </c:pt>
                <c:pt idx="694">
                  <c:v>7.2961945076491084</c:v>
                </c:pt>
                <c:pt idx="695">
                  <c:v>7.2961945076491084</c:v>
                </c:pt>
                <c:pt idx="696">
                  <c:v>7.000710598615413</c:v>
                </c:pt>
                <c:pt idx="697">
                  <c:v>6.8825170350019365</c:v>
                </c:pt>
                <c:pt idx="698">
                  <c:v>6.7643234713884572</c:v>
                </c:pt>
                <c:pt idx="699">
                  <c:v>6.3506459987412853</c:v>
                </c:pt>
                <c:pt idx="700">
                  <c:v>6.232452435127807</c:v>
                </c:pt>
                <c:pt idx="701">
                  <c:v>6.05516208970759</c:v>
                </c:pt>
                <c:pt idx="702">
                  <c:v>5.9960653079008512</c:v>
                </c:pt>
                <c:pt idx="703">
                  <c:v>5.9960653079008512</c:v>
                </c:pt>
                <c:pt idx="704">
                  <c:v>5.9960653079008512</c:v>
                </c:pt>
                <c:pt idx="705">
                  <c:v>6.05516208970759</c:v>
                </c:pt>
                <c:pt idx="706">
                  <c:v>6.05516208970759</c:v>
                </c:pt>
                <c:pt idx="707">
                  <c:v>6.05516208970759</c:v>
                </c:pt>
                <c:pt idx="708">
                  <c:v>6.1142588715143287</c:v>
                </c:pt>
                <c:pt idx="709">
                  <c:v>6.7643234713884572</c:v>
                </c:pt>
                <c:pt idx="710">
                  <c:v>6.8825170350019365</c:v>
                </c:pt>
                <c:pt idx="711">
                  <c:v>7.000710598615413</c:v>
                </c:pt>
                <c:pt idx="712">
                  <c:v>6.8825170350019365</c:v>
                </c:pt>
                <c:pt idx="713">
                  <c:v>6.9416138168086743</c:v>
                </c:pt>
                <c:pt idx="714">
                  <c:v>6.9416138168086743</c:v>
                </c:pt>
                <c:pt idx="715">
                  <c:v>7.17800094403563</c:v>
                </c:pt>
                <c:pt idx="716">
                  <c:v>7.5325816348760632</c:v>
                </c:pt>
                <c:pt idx="717">
                  <c:v>7.8871623257164973</c:v>
                </c:pt>
                <c:pt idx="718">
                  <c:v>7.8871623257164973</c:v>
                </c:pt>
                <c:pt idx="719">
                  <c:v>7.8871623257164973</c:v>
                </c:pt>
                <c:pt idx="720">
                  <c:v>7.7689687621030208</c:v>
                </c:pt>
                <c:pt idx="721">
                  <c:v>7.5916784166828037</c:v>
                </c:pt>
                <c:pt idx="722">
                  <c:v>7.2961945076491084</c:v>
                </c:pt>
                <c:pt idx="723">
                  <c:v>7.17800094403563</c:v>
                </c:pt>
                <c:pt idx="724">
                  <c:v>7.0598073804221535</c:v>
                </c:pt>
                <c:pt idx="725">
                  <c:v>7.000710598615413</c:v>
                </c:pt>
                <c:pt idx="726">
                  <c:v>7.17800094403563</c:v>
                </c:pt>
                <c:pt idx="727">
                  <c:v>7.4734848530693254</c:v>
                </c:pt>
                <c:pt idx="728">
                  <c:v>7.3552912894558471</c:v>
                </c:pt>
                <c:pt idx="729">
                  <c:v>7.7098719802962803</c:v>
                </c:pt>
                <c:pt idx="730">
                  <c:v>7.0598073804221535</c:v>
                </c:pt>
                <c:pt idx="731">
                  <c:v>6.7052266895817194</c:v>
                </c:pt>
                <c:pt idx="732">
                  <c:v>6.6461299077749789</c:v>
                </c:pt>
                <c:pt idx="733">
                  <c:v>6.7643234713884572</c:v>
                </c:pt>
                <c:pt idx="734">
                  <c:v>6.9416138168086743</c:v>
                </c:pt>
                <c:pt idx="735">
                  <c:v>6.4688395623547619</c:v>
                </c:pt>
                <c:pt idx="736">
                  <c:v>6.409742780548024</c:v>
                </c:pt>
                <c:pt idx="737">
                  <c:v>6.4688395623547619</c:v>
                </c:pt>
                <c:pt idx="738">
                  <c:v>6.6461299077749789</c:v>
                </c:pt>
                <c:pt idx="739">
                  <c:v>6.823420253195196</c:v>
                </c:pt>
                <c:pt idx="740">
                  <c:v>7.000710598615413</c:v>
                </c:pt>
                <c:pt idx="741">
                  <c:v>6.6461299077749789</c:v>
                </c:pt>
                <c:pt idx="742">
                  <c:v>6.4688395623547619</c:v>
                </c:pt>
                <c:pt idx="743">
                  <c:v>5.9960653079008512</c:v>
                </c:pt>
                <c:pt idx="744">
                  <c:v>5.9369685260941134</c:v>
                </c:pt>
                <c:pt idx="745">
                  <c:v>5.641484617060418</c:v>
                </c:pt>
                <c:pt idx="746">
                  <c:v>5.1687103626065056</c:v>
                </c:pt>
                <c:pt idx="747">
                  <c:v>5.1096135807997669</c:v>
                </c:pt>
                <c:pt idx="748">
                  <c:v>4.9914200171862886</c:v>
                </c:pt>
                <c:pt idx="749">
                  <c:v>5.0505167989930291</c:v>
                </c:pt>
                <c:pt idx="750">
                  <c:v>5.1096135807997669</c:v>
                </c:pt>
                <c:pt idx="751">
                  <c:v>5.1096135807997669</c:v>
                </c:pt>
                <c:pt idx="752">
                  <c:v>5.1096135807997669</c:v>
                </c:pt>
                <c:pt idx="753">
                  <c:v>5.4050974898334623</c:v>
                </c:pt>
                <c:pt idx="754">
                  <c:v>5.286903926219984</c:v>
                </c:pt>
                <c:pt idx="755">
                  <c:v>4.2822586355054213</c:v>
                </c:pt>
                <c:pt idx="756">
                  <c:v>3.395806908404337</c:v>
                </c:pt>
                <c:pt idx="757">
                  <c:v>2.627548744916731</c:v>
                </c:pt>
                <c:pt idx="758">
                  <c:v>1.9183873632358632</c:v>
                </c:pt>
                <c:pt idx="759">
                  <c:v>1.50470989058869</c:v>
                </c:pt>
                <c:pt idx="760">
                  <c:v>1.1501291997482572</c:v>
                </c:pt>
                <c:pt idx="761">
                  <c:v>1.0910324179415178</c:v>
                </c:pt>
                <c:pt idx="762">
                  <c:v>1.0910324179415178</c:v>
                </c:pt>
                <c:pt idx="763">
                  <c:v>0.61825816348760643</c:v>
                </c:pt>
                <c:pt idx="764">
                  <c:v>0.14548390903369454</c:v>
                </c:pt>
                <c:pt idx="765">
                  <c:v>0</c:v>
                </c:pt>
              </c:numCache>
            </c:numRef>
          </c:yVal>
          <c:smooth val="0"/>
          <c:extLst xmlns:c16r2="http://schemas.microsoft.com/office/drawing/2015/06/chart">
            <c:ext xmlns:c16="http://schemas.microsoft.com/office/drawing/2014/chart" uri="{C3380CC4-5D6E-409C-BE32-E72D297353CC}">
              <c16:uniqueId val="{00000003-F484-4636-B851-0F9C9BFA9026}"/>
            </c:ext>
          </c:extLst>
        </c:ser>
        <c:dLbls>
          <c:showLegendKey val="0"/>
          <c:showVal val="0"/>
          <c:showCatName val="0"/>
          <c:showSerName val="0"/>
          <c:showPercent val="0"/>
          <c:showBubbleSize val="0"/>
        </c:dLbls>
        <c:axId val="114005888"/>
        <c:axId val="114007424"/>
      </c:scatterChart>
      <c:valAx>
        <c:axId val="114005888"/>
        <c:scaling>
          <c:orientation val="minMax"/>
        </c:scaling>
        <c:delete val="0"/>
        <c:axPos val="b"/>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14007424"/>
        <c:crosses val="autoZero"/>
        <c:crossBetween val="midCat"/>
      </c:valAx>
      <c:valAx>
        <c:axId val="114007424"/>
        <c:scaling>
          <c:orientation val="minMax"/>
          <c:max val="275"/>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14005888"/>
        <c:crosses val="autoZero"/>
        <c:crossBetween val="midCat"/>
      </c:valAx>
    </c:plotArea>
    <c:legend>
      <c:legendPos val="r"/>
      <c:overlay val="0"/>
      <c:txPr>
        <a:bodyPr/>
        <a:lstStyle/>
        <a:p>
          <a:pPr>
            <a:defRPr sz="92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s-ES"/>
        </a:p>
      </c:txPr>
    </c:title>
    <c:autoTitleDeleted val="0"/>
    <c:plotArea>
      <c:layout>
        <c:manualLayout>
          <c:layoutTarget val="inner"/>
          <c:xMode val="edge"/>
          <c:yMode val="edge"/>
          <c:x val="4.7761901326557693E-2"/>
          <c:y val="0.16203147816637317"/>
          <c:w val="0.92088069187763877"/>
          <c:h val="0.74150008247342658"/>
        </c:manualLayout>
      </c:layout>
      <c:scatterChart>
        <c:scatterStyle val="lineMarker"/>
        <c:varyColors val="0"/>
        <c:ser>
          <c:idx val="0"/>
          <c:order val="0"/>
          <c:tx>
            <c:strRef>
              <c:f>'prueba 1'!$AR$2</c:f>
              <c:strCache>
                <c:ptCount val="1"/>
                <c:pt idx="0">
                  <c:v>Cf (coef empuje)</c:v>
                </c:pt>
              </c:strCache>
            </c:strRef>
          </c:tx>
          <c:spPr>
            <a:ln w="22225">
              <a:solidFill>
                <a:schemeClr val="tx1"/>
              </a:solidFill>
            </a:ln>
          </c:spPr>
          <c:marker>
            <c:symbol val="none"/>
          </c:marker>
          <c:xVal>
            <c:numRef>
              <c:f>'prueba 1'!$A$3:$A$768</c:f>
              <c:numCache>
                <c:formatCode>0.0000</c:formatCode>
                <c:ptCount val="766"/>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numCache>
            </c:numRef>
          </c:xVal>
          <c:yVal>
            <c:numRef>
              <c:f>'prueba 1'!$AR$3:$AR$768</c:f>
              <c:numCache>
                <c:formatCode>General</c:formatCode>
                <c:ptCount val="766"/>
                <c:pt idx="0">
                  <c:v>9.3178849843214995E-3</c:v>
                </c:pt>
                <c:pt idx="1">
                  <c:v>4.9527678888337992E-2</c:v>
                </c:pt>
                <c:pt idx="2">
                  <c:v>9.3178891040063272E-3</c:v>
                </c:pt>
                <c:pt idx="3">
                  <c:v>0.14660907929304448</c:v>
                </c:pt>
                <c:pt idx="4">
                  <c:v>0.18313775639522087</c:v>
                </c:pt>
                <c:pt idx="5">
                  <c:v>0.53788046881767015</c:v>
                </c:pt>
                <c:pt idx="6">
                  <c:v>0.78100434417167308</c:v>
                </c:pt>
                <c:pt idx="7">
                  <c:v>0.87187539567044414</c:v>
                </c:pt>
                <c:pt idx="8">
                  <c:v>0.87948247315475936</c:v>
                </c:pt>
                <c:pt idx="9">
                  <c:v>0</c:v>
                </c:pt>
                <c:pt idx="10">
                  <c:v>0</c:v>
                </c:pt>
                <c:pt idx="11">
                  <c:v>0</c:v>
                </c:pt>
                <c:pt idx="12">
                  <c:v>0</c:v>
                </c:pt>
                <c:pt idx="13">
                  <c:v>0</c:v>
                </c:pt>
                <c:pt idx="14">
                  <c:v>0</c:v>
                </c:pt>
                <c:pt idx="15">
                  <c:v>0</c:v>
                </c:pt>
                <c:pt idx="16">
                  <c:v>0</c:v>
                </c:pt>
                <c:pt idx="17">
                  <c:v>0</c:v>
                </c:pt>
                <c:pt idx="18">
                  <c:v>0.77403205074388404</c:v>
                </c:pt>
                <c:pt idx="19">
                  <c:v>0.94316655476406552</c:v>
                </c:pt>
                <c:pt idx="20">
                  <c:v>0.53631085784755383</c:v>
                </c:pt>
                <c:pt idx="21">
                  <c:v>0.57549462882352953</c:v>
                </c:pt>
                <c:pt idx="22">
                  <c:v>0.47005557001161208</c:v>
                </c:pt>
                <c:pt idx="23">
                  <c:v>0</c:v>
                </c:pt>
                <c:pt idx="24">
                  <c:v>0</c:v>
                </c:pt>
                <c:pt idx="25">
                  <c:v>0</c:v>
                </c:pt>
                <c:pt idx="26">
                  <c:v>0</c:v>
                </c:pt>
                <c:pt idx="27">
                  <c:v>0</c:v>
                </c:pt>
                <c:pt idx="28">
                  <c:v>0.26700522675844557</c:v>
                </c:pt>
                <c:pt idx="29">
                  <c:v>0.48610129627168569</c:v>
                </c:pt>
                <c:pt idx="30">
                  <c:v>0.45698331577325402</c:v>
                </c:pt>
                <c:pt idx="31">
                  <c:v>0.26700019551285847</c:v>
                </c:pt>
                <c:pt idx="32">
                  <c:v>0</c:v>
                </c:pt>
                <c:pt idx="33">
                  <c:v>0</c:v>
                </c:pt>
                <c:pt idx="34">
                  <c:v>0</c:v>
                </c:pt>
                <c:pt idx="35">
                  <c:v>0</c:v>
                </c:pt>
                <c:pt idx="36">
                  <c:v>0</c:v>
                </c:pt>
                <c:pt idx="37">
                  <c:v>0.18313551129453981</c:v>
                </c:pt>
                <c:pt idx="38">
                  <c:v>0.29744477435659861</c:v>
                </c:pt>
                <c:pt idx="39">
                  <c:v>0.32615234644912688</c:v>
                </c:pt>
                <c:pt idx="40">
                  <c:v>8.9154702756789508E-2</c:v>
                </c:pt>
                <c:pt idx="41">
                  <c:v>0</c:v>
                </c:pt>
                <c:pt idx="42">
                  <c:v>0</c:v>
                </c:pt>
                <c:pt idx="43">
                  <c:v>0</c:v>
                </c:pt>
                <c:pt idx="44">
                  <c:v>0</c:v>
                </c:pt>
                <c:pt idx="45">
                  <c:v>2.9467022552957491E-2</c:v>
                </c:pt>
                <c:pt idx="46">
                  <c:v>0.2347854655700907</c:v>
                </c:pt>
                <c:pt idx="47">
                  <c:v>0.25111474569258835</c:v>
                </c:pt>
                <c:pt idx="48">
                  <c:v>0.10861613119786094</c:v>
                </c:pt>
                <c:pt idx="49">
                  <c:v>0</c:v>
                </c:pt>
                <c:pt idx="50">
                  <c:v>0</c:v>
                </c:pt>
                <c:pt idx="51">
                  <c:v>0</c:v>
                </c:pt>
                <c:pt idx="52">
                  <c:v>0</c:v>
                </c:pt>
                <c:pt idx="53">
                  <c:v>0</c:v>
                </c:pt>
                <c:pt idx="54">
                  <c:v>2.9467022558926467E-2</c:v>
                </c:pt>
                <c:pt idx="55">
                  <c:v>4.9527605314255797E-2</c:v>
                </c:pt>
                <c:pt idx="56">
                  <c:v>4.9527605314255797E-2</c:v>
                </c:pt>
                <c:pt idx="57">
                  <c:v>0</c:v>
                </c:pt>
                <c:pt idx="58">
                  <c:v>0</c:v>
                </c:pt>
                <c:pt idx="59">
                  <c:v>0</c:v>
                </c:pt>
                <c:pt idx="60">
                  <c:v>0</c:v>
                </c:pt>
                <c:pt idx="61">
                  <c:v>4.952768250056562E-2</c:v>
                </c:pt>
                <c:pt idx="62">
                  <c:v>2.9467067557059416E-2</c:v>
                </c:pt>
                <c:pt idx="63">
                  <c:v>4.9527605153197797E-2</c:v>
                </c:pt>
                <c:pt idx="64">
                  <c:v>4.9527605153197797E-2</c:v>
                </c:pt>
                <c:pt idx="65">
                  <c:v>4.9527605153197797E-2</c:v>
                </c:pt>
                <c:pt idx="66">
                  <c:v>9.3178891011394382E-3</c:v>
                </c:pt>
                <c:pt idx="67">
                  <c:v>4.9527678893121013E-2</c:v>
                </c:pt>
                <c:pt idx="68">
                  <c:v>4.9527678893121013E-2</c:v>
                </c:pt>
                <c:pt idx="69">
                  <c:v>4.9527678893121013E-2</c:v>
                </c:pt>
                <c:pt idx="70">
                  <c:v>0</c:v>
                </c:pt>
                <c:pt idx="71">
                  <c:v>0</c:v>
                </c:pt>
                <c:pt idx="72">
                  <c:v>2.9467022546052671E-2</c:v>
                </c:pt>
                <c:pt idx="73">
                  <c:v>2.9467022546052671E-2</c:v>
                </c:pt>
                <c:pt idx="74">
                  <c:v>9.317887887444417E-3</c:v>
                </c:pt>
                <c:pt idx="75">
                  <c:v>2.9466985322810949E-2</c:v>
                </c:pt>
                <c:pt idx="76">
                  <c:v>4.9527605447322647E-2</c:v>
                </c:pt>
                <c:pt idx="77">
                  <c:v>4.9527605447322647E-2</c:v>
                </c:pt>
                <c:pt idx="78">
                  <c:v>2.9467067196741928E-2</c:v>
                </c:pt>
                <c:pt idx="79">
                  <c:v>6.9441649481464834E-2</c:v>
                </c:pt>
                <c:pt idx="80">
                  <c:v>0.12777970198643923</c:v>
                </c:pt>
                <c:pt idx="81">
                  <c:v>6.9441664991434893E-2</c:v>
                </c:pt>
                <c:pt idx="82">
                  <c:v>0.21800690919374252</c:v>
                </c:pt>
                <c:pt idx="83">
                  <c:v>0.26700493933595743</c:v>
                </c:pt>
                <c:pt idx="84">
                  <c:v>0.31201029705577987</c:v>
                </c:pt>
                <c:pt idx="85">
                  <c:v>0.32615676346325589</c:v>
                </c:pt>
                <c:pt idx="86">
                  <c:v>0.31201592057640465</c:v>
                </c:pt>
                <c:pt idx="87">
                  <c:v>0.31201592057640465</c:v>
                </c:pt>
                <c:pt idx="88">
                  <c:v>0.28244306262660479</c:v>
                </c:pt>
                <c:pt idx="89">
                  <c:v>0.21800541275270838</c:v>
                </c:pt>
                <c:pt idx="90">
                  <c:v>0.18313548305372765</c:v>
                </c:pt>
                <c:pt idx="91">
                  <c:v>0.21800896233601358</c:v>
                </c:pt>
                <c:pt idx="92">
                  <c:v>0.21800896233601358</c:v>
                </c:pt>
                <c:pt idx="93">
                  <c:v>0.26700493945438525</c:v>
                </c:pt>
                <c:pt idx="94">
                  <c:v>0.28244902372499536</c:v>
                </c:pt>
                <c:pt idx="95">
                  <c:v>0.31201226742242832</c:v>
                </c:pt>
                <c:pt idx="96">
                  <c:v>0.29744996629181569</c:v>
                </c:pt>
                <c:pt idx="97">
                  <c:v>0.39086270982589444</c:v>
                </c:pt>
                <c:pt idx="98">
                  <c:v>0.44673305866803575</c:v>
                </c:pt>
                <c:pt idx="99">
                  <c:v>0.48610315004266219</c:v>
                </c:pt>
                <c:pt idx="100">
                  <c:v>0.48610315004266219</c:v>
                </c:pt>
                <c:pt idx="101">
                  <c:v>0.48610315004266219</c:v>
                </c:pt>
                <c:pt idx="102">
                  <c:v>0.46695501635894637</c:v>
                </c:pt>
                <c:pt idx="103">
                  <c:v>0.48610082908478225</c:v>
                </c:pt>
                <c:pt idx="104">
                  <c:v>0.44673036903608038</c:v>
                </c:pt>
                <c:pt idx="105">
                  <c:v>0.46695536019128409</c:v>
                </c:pt>
                <c:pt idx="106">
                  <c:v>0.48610082910425778</c:v>
                </c:pt>
                <c:pt idx="107">
                  <c:v>0.48610082910425778</c:v>
                </c:pt>
                <c:pt idx="108">
                  <c:v>0.49529823622253927</c:v>
                </c:pt>
                <c:pt idx="109">
                  <c:v>0.50425507856019991</c:v>
                </c:pt>
                <c:pt idx="110">
                  <c:v>0.48610060136234451</c:v>
                </c:pt>
                <c:pt idx="111">
                  <c:v>0.5129818370396213</c:v>
                </c:pt>
                <c:pt idx="112">
                  <c:v>0.56837895697382734</c:v>
                </c:pt>
                <c:pt idx="113">
                  <c:v>0.60276679310890802</c:v>
                </c:pt>
                <c:pt idx="114">
                  <c:v>0.67210891854839327</c:v>
                </c:pt>
                <c:pt idx="115">
                  <c:v>0.48563875333867029</c:v>
                </c:pt>
                <c:pt idx="116">
                  <c:v>0.50425322932796801</c:v>
                </c:pt>
                <c:pt idx="117">
                  <c:v>0.50425322932796801</c:v>
                </c:pt>
                <c:pt idx="118">
                  <c:v>0.54578040802877581</c:v>
                </c:pt>
                <c:pt idx="119">
                  <c:v>0.51298079321328793</c:v>
                </c:pt>
                <c:pt idx="120">
                  <c:v>0.56102176528828662</c:v>
                </c:pt>
                <c:pt idx="121">
                  <c:v>0.62773806838512258</c:v>
                </c:pt>
                <c:pt idx="122">
                  <c:v>0.67720005425300145</c:v>
                </c:pt>
                <c:pt idx="123">
                  <c:v>0.62254747275056854</c:v>
                </c:pt>
                <c:pt idx="124">
                  <c:v>0.59970859885852901</c:v>
                </c:pt>
                <c:pt idx="125">
                  <c:v>0.54977751910873907</c:v>
                </c:pt>
                <c:pt idx="126">
                  <c:v>0.53631085784755383</c:v>
                </c:pt>
                <c:pt idx="127">
                  <c:v>0.54977751910873907</c:v>
                </c:pt>
                <c:pt idx="128">
                  <c:v>0.54309684551515347</c:v>
                </c:pt>
                <c:pt idx="129">
                  <c:v>0.54309684551515347</c:v>
                </c:pt>
                <c:pt idx="130">
                  <c:v>0.54977751910873918</c:v>
                </c:pt>
                <c:pt idx="131">
                  <c:v>0.54977751910873918</c:v>
                </c:pt>
                <c:pt idx="132">
                  <c:v>0.54309684551515347</c:v>
                </c:pt>
                <c:pt idx="133">
                  <c:v>0.54309684551515347</c:v>
                </c:pt>
                <c:pt idx="134">
                  <c:v>0.55635531135906346</c:v>
                </c:pt>
                <c:pt idx="135">
                  <c:v>0.56921161379800178</c:v>
                </c:pt>
                <c:pt idx="136">
                  <c:v>0.59378876562975813</c:v>
                </c:pt>
                <c:pt idx="137">
                  <c:v>0.63348734130706075</c:v>
                </c:pt>
                <c:pt idx="138">
                  <c:v>0.63348734130706075</c:v>
                </c:pt>
                <c:pt idx="139">
                  <c:v>0.63884321678422773</c:v>
                </c:pt>
                <c:pt idx="140">
                  <c:v>0.63348734130706075</c:v>
                </c:pt>
                <c:pt idx="141">
                  <c:v>0.62805596260178453</c:v>
                </c:pt>
                <c:pt idx="142">
                  <c:v>0.63348734130706075</c:v>
                </c:pt>
                <c:pt idx="143">
                  <c:v>0.65447324615786917</c:v>
                </c:pt>
                <c:pt idx="144">
                  <c:v>0.65447324615786917</c:v>
                </c:pt>
                <c:pt idx="145">
                  <c:v>0.66454329867238704</c:v>
                </c:pt>
                <c:pt idx="146">
                  <c:v>0.66454329867238704</c:v>
                </c:pt>
                <c:pt idx="147">
                  <c:v>0.65954232244258415</c:v>
                </c:pt>
                <c:pt idx="148">
                  <c:v>0.63884321678422751</c:v>
                </c:pt>
                <c:pt idx="149">
                  <c:v>0.64412515255539637</c:v>
                </c:pt>
                <c:pt idx="150">
                  <c:v>0.71542491380630047</c:v>
                </c:pt>
                <c:pt idx="151">
                  <c:v>0.73630845595496686</c:v>
                </c:pt>
                <c:pt idx="152">
                  <c:v>0.74824145163007982</c:v>
                </c:pt>
                <c:pt idx="153">
                  <c:v>0.77449287232391895</c:v>
                </c:pt>
                <c:pt idx="154">
                  <c:v>0.77807248689285202</c:v>
                </c:pt>
                <c:pt idx="155">
                  <c:v>0.78857118394914105</c:v>
                </c:pt>
                <c:pt idx="156">
                  <c:v>0.79537683171221663</c:v>
                </c:pt>
                <c:pt idx="157">
                  <c:v>0.82726573063046682</c:v>
                </c:pt>
                <c:pt idx="158">
                  <c:v>0.84484407833356379</c:v>
                </c:pt>
                <c:pt idx="159">
                  <c:v>0.84767015952782965</c:v>
                </c:pt>
                <c:pt idx="160">
                  <c:v>0.85869449607754689</c:v>
                </c:pt>
                <c:pt idx="161">
                  <c:v>0.88197006634100494</c:v>
                </c:pt>
                <c:pt idx="162">
                  <c:v>0.88197006634100494</c:v>
                </c:pt>
                <c:pt idx="163">
                  <c:v>0.90560710890810781</c:v>
                </c:pt>
                <c:pt idx="164">
                  <c:v>0.92302956121650315</c:v>
                </c:pt>
                <c:pt idx="165">
                  <c:v>0.94888295852781079</c:v>
                </c:pt>
                <c:pt idx="166">
                  <c:v>0.95445929522632755</c:v>
                </c:pt>
                <c:pt idx="167">
                  <c:v>0.96695415648720262</c:v>
                </c:pt>
                <c:pt idx="168">
                  <c:v>0.98203367609280856</c:v>
                </c:pt>
                <c:pt idx="169">
                  <c:v>0.99761343397505708</c:v>
                </c:pt>
                <c:pt idx="170">
                  <c:v>1.0035279282066782</c:v>
                </c:pt>
                <c:pt idx="171">
                  <c:v>1.0281438622240264</c:v>
                </c:pt>
                <c:pt idx="172">
                  <c:v>1.0464583714781621</c:v>
                </c:pt>
                <c:pt idx="173">
                  <c:v>1.064123970909574</c:v>
                </c:pt>
                <c:pt idx="174">
                  <c:v>1.0810765626653203</c:v>
                </c:pt>
                <c:pt idx="175">
                  <c:v>1.0989759149749254</c:v>
                </c:pt>
                <c:pt idx="176">
                  <c:v>1.1111503794283675</c:v>
                </c:pt>
                <c:pt idx="177">
                  <c:v>1.1252435593346386</c:v>
                </c:pt>
                <c:pt idx="178">
                  <c:v>1.1399570344810777</c:v>
                </c:pt>
                <c:pt idx="179">
                  <c:v>1.1565785954571366</c:v>
                </c:pt>
                <c:pt idx="180">
                  <c:v>1.1656870297632207</c:v>
                </c:pt>
                <c:pt idx="181">
                  <c:v>1.1788513497904363</c:v>
                </c:pt>
                <c:pt idx="182">
                  <c:v>1.1868484117095979</c:v>
                </c:pt>
                <c:pt idx="183">
                  <c:v>1.1974459140944713</c:v>
                </c:pt>
                <c:pt idx="184">
                  <c:v>1.2049195826781987</c:v>
                </c:pt>
                <c:pt idx="185">
                  <c:v>1.2148438222567102</c:v>
                </c:pt>
                <c:pt idx="186">
                  <c:v>1.2261554389479206</c:v>
                </c:pt>
                <c:pt idx="187">
                  <c:v>1.2361907999636352</c:v>
                </c:pt>
                <c:pt idx="188">
                  <c:v>1.2428275663639829</c:v>
                </c:pt>
                <c:pt idx="189">
                  <c:v>1.249177635474618</c:v>
                </c:pt>
                <c:pt idx="190">
                  <c:v>1.2530021907451658</c:v>
                </c:pt>
                <c:pt idx="191">
                  <c:v>1.2587818463286649</c:v>
                </c:pt>
                <c:pt idx="192">
                  <c:v>1.2644901931874752</c:v>
                </c:pt>
                <c:pt idx="193">
                  <c:v>1.2726515599348573</c:v>
                </c:pt>
                <c:pt idx="194">
                  <c:v>1.2789235175713158</c:v>
                </c:pt>
                <c:pt idx="195">
                  <c:v>1.2856513986734013</c:v>
                </c:pt>
                <c:pt idx="196">
                  <c:v>1.2892320756077735</c:v>
                </c:pt>
                <c:pt idx="197">
                  <c:v>1.2920356015271361</c:v>
                </c:pt>
                <c:pt idx="198">
                  <c:v>1.2958870920406078</c:v>
                </c:pt>
                <c:pt idx="199">
                  <c:v>1.2996807632907381</c:v>
                </c:pt>
                <c:pt idx="200">
                  <c:v>1.303032297604229</c:v>
                </c:pt>
                <c:pt idx="201">
                  <c:v>1.3063489695077861</c:v>
                </c:pt>
                <c:pt idx="202">
                  <c:v>1.3090466516552504</c:v>
                </c:pt>
                <c:pt idx="203">
                  <c:v>1.3113658811666205</c:v>
                </c:pt>
                <c:pt idx="204">
                  <c:v>1.313350977764403</c:v>
                </c:pt>
                <c:pt idx="205">
                  <c:v>1.315822057786048</c:v>
                </c:pt>
                <c:pt idx="206">
                  <c:v>1.3184292114673675</c:v>
                </c:pt>
                <c:pt idx="207">
                  <c:v>1.3205714328815183</c:v>
                </c:pt>
                <c:pt idx="208">
                  <c:v>1.3224884114243944</c:v>
                </c:pt>
                <c:pt idx="209">
                  <c:v>1.3239131105827735</c:v>
                </c:pt>
                <c:pt idx="210">
                  <c:v>1.3257927037657076</c:v>
                </c:pt>
                <c:pt idx="211">
                  <c:v>1.3278507276310527</c:v>
                </c:pt>
                <c:pt idx="212">
                  <c:v>1.329299214003439</c:v>
                </c:pt>
                <c:pt idx="213">
                  <c:v>1.330399243739218</c:v>
                </c:pt>
                <c:pt idx="214">
                  <c:v>1.3316582486631736</c:v>
                </c:pt>
                <c:pt idx="215">
                  <c:v>1.3331955421266997</c:v>
                </c:pt>
                <c:pt idx="216">
                  <c:v>1.3347998061267572</c:v>
                </c:pt>
                <c:pt idx="217">
                  <c:v>1.3366233024170191</c:v>
                </c:pt>
                <c:pt idx="218">
                  <c:v>1.3386264710011955</c:v>
                </c:pt>
                <c:pt idx="219">
                  <c:v>1.340256365532511</c:v>
                </c:pt>
                <c:pt idx="220">
                  <c:v>1.3413819126961459</c:v>
                </c:pt>
                <c:pt idx="221">
                  <c:v>1.3427768459622942</c:v>
                </c:pt>
                <c:pt idx="222">
                  <c:v>1.3443385568687991</c:v>
                </c:pt>
                <c:pt idx="223">
                  <c:v>1.3456372959636769</c:v>
                </c:pt>
                <c:pt idx="224">
                  <c:v>1.3469992198262846</c:v>
                </c:pt>
                <c:pt idx="225">
                  <c:v>1.3489684037307239</c:v>
                </c:pt>
                <c:pt idx="226">
                  <c:v>1.3511387756826871</c:v>
                </c:pt>
                <c:pt idx="227">
                  <c:v>1.3530738799385376</c:v>
                </c:pt>
                <c:pt idx="228">
                  <c:v>1.354762360519403</c:v>
                </c:pt>
                <c:pt idx="229">
                  <c:v>1.3564456850413473</c:v>
                </c:pt>
                <c:pt idx="230">
                  <c:v>1.3583236576092641</c:v>
                </c:pt>
                <c:pt idx="231">
                  <c:v>1.3599886590395491</c:v>
                </c:pt>
                <c:pt idx="232">
                  <c:v>1.361038487141893</c:v>
                </c:pt>
                <c:pt idx="233">
                  <c:v>1.362071476429177</c:v>
                </c:pt>
                <c:pt idx="234">
                  <c:v>1.3630560059693819</c:v>
                </c:pt>
                <c:pt idx="235">
                  <c:v>1.3639370451234847</c:v>
                </c:pt>
                <c:pt idx="236">
                  <c:v>1.3646686580952494</c:v>
                </c:pt>
                <c:pt idx="237">
                  <c:v>1.3652787387102596</c:v>
                </c:pt>
                <c:pt idx="238">
                  <c:v>1.3662502621644932</c:v>
                </c:pt>
                <c:pt idx="239">
                  <c:v>1.367112435875218</c:v>
                </c:pt>
                <c:pt idx="240">
                  <c:v>1.3677336861230398</c:v>
                </c:pt>
                <c:pt idx="241">
                  <c:v>1.3681714729338408</c:v>
                </c:pt>
                <c:pt idx="242">
                  <c:v>1.3683690983619432</c:v>
                </c:pt>
                <c:pt idx="243">
                  <c:v>1.368836883509694</c:v>
                </c:pt>
                <c:pt idx="244">
                  <c:v>1.3694889083869093</c:v>
                </c:pt>
                <c:pt idx="245">
                  <c:v>1.3704177533512065</c:v>
                </c:pt>
                <c:pt idx="246">
                  <c:v>1.3713757118736769</c:v>
                </c:pt>
                <c:pt idx="247">
                  <c:v>1.372161010390851</c:v>
                </c:pt>
                <c:pt idx="248">
                  <c:v>1.3728830020343941</c:v>
                </c:pt>
                <c:pt idx="249">
                  <c:v>1.373573019480903</c:v>
                </c:pt>
                <c:pt idx="250">
                  <c:v>1.3751865210086671</c:v>
                </c:pt>
                <c:pt idx="251">
                  <c:v>1.3765830505281655</c:v>
                </c:pt>
                <c:pt idx="252">
                  <c:v>1.376961379420957</c:v>
                </c:pt>
                <c:pt idx="253">
                  <c:v>1.3768274645261771</c:v>
                </c:pt>
                <c:pt idx="254">
                  <c:v>1.3770278439145314</c:v>
                </c:pt>
                <c:pt idx="255">
                  <c:v>1.3770741752941376</c:v>
                </c:pt>
                <c:pt idx="256">
                  <c:v>1.3770873836583997</c:v>
                </c:pt>
                <c:pt idx="257">
                  <c:v>1.3771860355293615</c:v>
                </c:pt>
                <c:pt idx="258">
                  <c:v>1.3773488605042967</c:v>
                </c:pt>
                <c:pt idx="259">
                  <c:v>1.377643357232617</c:v>
                </c:pt>
                <c:pt idx="260">
                  <c:v>1.3776053136245521</c:v>
                </c:pt>
                <c:pt idx="261">
                  <c:v>1.3777379889885533</c:v>
                </c:pt>
                <c:pt idx="262">
                  <c:v>1.3779870551905975</c:v>
                </c:pt>
                <c:pt idx="263">
                  <c:v>1.3780424465177383</c:v>
                </c:pt>
                <c:pt idx="264">
                  <c:v>1.3779004202700935</c:v>
                </c:pt>
                <c:pt idx="265">
                  <c:v>1.377844421538182</c:v>
                </c:pt>
                <c:pt idx="266">
                  <c:v>1.378097602852161</c:v>
                </c:pt>
                <c:pt idx="267">
                  <c:v>1.3782677137301322</c:v>
                </c:pt>
                <c:pt idx="268">
                  <c:v>1.3783519354618534</c:v>
                </c:pt>
                <c:pt idx="269">
                  <c:v>1.3784772411730111</c:v>
                </c:pt>
                <c:pt idx="270">
                  <c:v>1.3784831776318212</c:v>
                </c:pt>
                <c:pt idx="271">
                  <c:v>1.3783938402804927</c:v>
                </c:pt>
                <c:pt idx="272">
                  <c:v>1.3784831776318212</c:v>
                </c:pt>
                <c:pt idx="273">
                  <c:v>1.3784772411730108</c:v>
                </c:pt>
                <c:pt idx="274">
                  <c:v>1.3785246557800719</c:v>
                </c:pt>
                <c:pt idx="275">
                  <c:v>1.3785659995355073</c:v>
                </c:pt>
                <c:pt idx="276">
                  <c:v>1.3784534677383449</c:v>
                </c:pt>
                <c:pt idx="277">
                  <c:v>1.3783938402804927</c:v>
                </c:pt>
                <c:pt idx="278">
                  <c:v>1.3786072095502373</c:v>
                </c:pt>
                <c:pt idx="279">
                  <c:v>1.3786541437767319</c:v>
                </c:pt>
                <c:pt idx="280">
                  <c:v>1.3787997033434913</c:v>
                </c:pt>
                <c:pt idx="281">
                  <c:v>1.3788459305727967</c:v>
                </c:pt>
                <c:pt idx="282">
                  <c:v>1.3786072095502373</c:v>
                </c:pt>
                <c:pt idx="283">
                  <c:v>1.3788689807592467</c:v>
                </c:pt>
                <c:pt idx="284">
                  <c:v>1.3788574609396123</c:v>
                </c:pt>
                <c:pt idx="285">
                  <c:v>1.3788747367183927</c:v>
                </c:pt>
                <c:pt idx="286">
                  <c:v>1.3788516970755071</c:v>
                </c:pt>
                <c:pt idx="287">
                  <c:v>1.3788919888148059</c:v>
                </c:pt>
                <c:pt idx="288">
                  <c:v>1.3788919888148059</c:v>
                </c:pt>
                <c:pt idx="289">
                  <c:v>1.3789034770795821</c:v>
                </c:pt>
                <c:pt idx="290">
                  <c:v>1.3788689807592467</c:v>
                </c:pt>
                <c:pt idx="291">
                  <c:v>1.3784117576730075</c:v>
                </c:pt>
                <c:pt idx="292">
                  <c:v>1.3788804900461649</c:v>
                </c:pt>
                <c:pt idx="293">
                  <c:v>1.3788977342592774</c:v>
                </c:pt>
                <c:pt idx="294">
                  <c:v>1.3788919888148059</c:v>
                </c:pt>
                <c:pt idx="295">
                  <c:v>1.3788977342592774</c:v>
                </c:pt>
                <c:pt idx="296">
                  <c:v>1.3788919888148059</c:v>
                </c:pt>
                <c:pt idx="297">
                  <c:v>1.3789092172775168</c:v>
                </c:pt>
                <c:pt idx="298">
                  <c:v>1.3788919888148059</c:v>
                </c:pt>
                <c:pt idx="299">
                  <c:v>1.3788862407443687</c:v>
                </c:pt>
                <c:pt idx="300">
                  <c:v>1.3788632221669228</c:v>
                </c:pt>
                <c:pt idx="301">
                  <c:v>1.3788919888148059</c:v>
                </c:pt>
                <c:pt idx="302">
                  <c:v>1.3788689807592467</c:v>
                </c:pt>
                <c:pt idx="303">
                  <c:v>1.3788804900461651</c:v>
                </c:pt>
                <c:pt idx="304">
                  <c:v>1.3788574609396123</c:v>
                </c:pt>
                <c:pt idx="305">
                  <c:v>1.3788459305727969</c:v>
                </c:pt>
                <c:pt idx="306">
                  <c:v>1.3788574609396123</c:v>
                </c:pt>
                <c:pt idx="307">
                  <c:v>1.3788286152149014</c:v>
                </c:pt>
                <c:pt idx="308">
                  <c:v>1.3788459305727967</c:v>
                </c:pt>
                <c:pt idx="309">
                  <c:v>1.3788459305727967</c:v>
                </c:pt>
                <c:pt idx="310">
                  <c:v>1.3787533061951611</c:v>
                </c:pt>
                <c:pt idx="311">
                  <c:v>1.3788170584166737</c:v>
                </c:pt>
                <c:pt idx="312">
                  <c:v>1.3787997033434913</c:v>
                </c:pt>
                <c:pt idx="313">
                  <c:v>1.3788228381396288</c:v>
                </c:pt>
                <c:pt idx="314">
                  <c:v>1.378689230944997</c:v>
                </c:pt>
                <c:pt idx="315">
                  <c:v>1.3787067381892146</c:v>
                </c:pt>
                <c:pt idx="316">
                  <c:v>1.3786130858154204</c:v>
                </c:pt>
                <c:pt idx="317">
                  <c:v>1.3784713019561816</c:v>
                </c:pt>
                <c:pt idx="318">
                  <c:v>1.3782011511542818</c:v>
                </c:pt>
                <c:pt idx="319">
                  <c:v>1.3779870551905975</c:v>
                </c:pt>
                <c:pt idx="320">
                  <c:v>1.3778879968040016</c:v>
                </c:pt>
                <c:pt idx="321">
                  <c:v>1.3776306882003644</c:v>
                </c:pt>
                <c:pt idx="322">
                  <c:v>1.3774841155695658</c:v>
                </c:pt>
                <c:pt idx="323">
                  <c:v>1.3774327517485752</c:v>
                </c:pt>
                <c:pt idx="324">
                  <c:v>1.3774520364447698</c:v>
                </c:pt>
                <c:pt idx="325">
                  <c:v>1.3774969255594087</c:v>
                </c:pt>
                <c:pt idx="326">
                  <c:v>1.3776116618378977</c:v>
                </c:pt>
                <c:pt idx="327">
                  <c:v>1.3774969255594087</c:v>
                </c:pt>
                <c:pt idx="328">
                  <c:v>1.3773618012592219</c:v>
                </c:pt>
                <c:pt idx="329">
                  <c:v>1.3773488605042967</c:v>
                </c:pt>
                <c:pt idx="330">
                  <c:v>1.3769880044220795</c:v>
                </c:pt>
                <c:pt idx="331">
                  <c:v>1.3765967441884934</c:v>
                </c:pt>
                <c:pt idx="332">
                  <c:v>1.3764799109205008</c:v>
                </c:pt>
                <c:pt idx="333">
                  <c:v>1.3760523712383896</c:v>
                </c:pt>
                <c:pt idx="334">
                  <c:v>1.3759236661621057</c:v>
                </c:pt>
                <c:pt idx="335">
                  <c:v>1.3758155043661557</c:v>
                </c:pt>
                <c:pt idx="336">
                  <c:v>1.375793772085151</c:v>
                </c:pt>
                <c:pt idx="337">
                  <c:v>1.3757720063172456</c:v>
                </c:pt>
                <c:pt idx="338">
                  <c:v>1.375537733994401</c:v>
                </c:pt>
                <c:pt idx="339">
                  <c:v>1.3755524896986422</c:v>
                </c:pt>
                <c:pt idx="340">
                  <c:v>1.3751030688886501</c:v>
                </c:pt>
                <c:pt idx="341">
                  <c:v>1.3748884512421935</c:v>
                </c:pt>
                <c:pt idx="342">
                  <c:v>1.3747097624242162</c:v>
                </c:pt>
                <c:pt idx="343">
                  <c:v>1.3744971823092231</c:v>
                </c:pt>
                <c:pt idx="344">
                  <c:v>1.3742734499595428</c:v>
                </c:pt>
                <c:pt idx="345">
                  <c:v>1.3740053765035705</c:v>
                </c:pt>
                <c:pt idx="346">
                  <c:v>1.3738901842758335</c:v>
                </c:pt>
                <c:pt idx="347">
                  <c:v>1.3737407754123987</c:v>
                </c:pt>
                <c:pt idx="348">
                  <c:v>1.3735814513764828</c:v>
                </c:pt>
                <c:pt idx="349">
                  <c:v>1.3735138652625949</c:v>
                </c:pt>
                <c:pt idx="350">
                  <c:v>1.3733777893441079</c:v>
                </c:pt>
                <c:pt idx="351">
                  <c:v>1.3731886921806973</c:v>
                </c:pt>
                <c:pt idx="352">
                  <c:v>1.3728741790054131</c:v>
                </c:pt>
                <c:pt idx="353">
                  <c:v>1.3726519679289964</c:v>
                </c:pt>
                <c:pt idx="354">
                  <c:v>1.372381096497127</c:v>
                </c:pt>
                <c:pt idx="355">
                  <c:v>1.37217946768877</c:v>
                </c:pt>
                <c:pt idx="356">
                  <c:v>1.3719659099269128</c:v>
                </c:pt>
                <c:pt idx="357">
                  <c:v>1.371702031249642</c:v>
                </c:pt>
                <c:pt idx="358">
                  <c:v>1.3714627296408184</c:v>
                </c:pt>
                <c:pt idx="359">
                  <c:v>1.3711806650199281</c:v>
                </c:pt>
                <c:pt idx="360">
                  <c:v>1.3709534619978527</c:v>
                </c:pt>
                <c:pt idx="361">
                  <c:v>1.3708136199224603</c:v>
                </c:pt>
                <c:pt idx="362">
                  <c:v>1.3704280215566575</c:v>
                </c:pt>
                <c:pt idx="363">
                  <c:v>1.3697151955537281</c:v>
                </c:pt>
                <c:pt idx="364">
                  <c:v>1.369325439613134</c:v>
                </c:pt>
                <c:pt idx="365">
                  <c:v>1.3694019170824669</c:v>
                </c:pt>
                <c:pt idx="366">
                  <c:v>1.3696185792572513</c:v>
                </c:pt>
                <c:pt idx="367">
                  <c:v>1.3692486237341681</c:v>
                </c:pt>
                <c:pt idx="368">
                  <c:v>1.368982654762692</c:v>
                </c:pt>
                <c:pt idx="369">
                  <c:v>1.3683806555998987</c:v>
                </c:pt>
                <c:pt idx="370">
                  <c:v>1.3683227944086915</c:v>
                </c:pt>
                <c:pt idx="371">
                  <c:v>1.3680777131431294</c:v>
                </c:pt>
                <c:pt idx="372">
                  <c:v>1.3672850820785942</c:v>
                </c:pt>
                <c:pt idx="373">
                  <c:v>1.3666863227533317</c:v>
                </c:pt>
                <c:pt idx="374">
                  <c:v>1.3659494617553158</c:v>
                </c:pt>
                <c:pt idx="375">
                  <c:v>1.365441857146382</c:v>
                </c:pt>
                <c:pt idx="376">
                  <c:v>1.3648369399367946</c:v>
                </c:pt>
                <c:pt idx="377">
                  <c:v>1.3638638523443376</c:v>
                </c:pt>
                <c:pt idx="378">
                  <c:v>1.3628566494292067</c:v>
                </c:pt>
                <c:pt idx="379">
                  <c:v>1.3606656790460767</c:v>
                </c:pt>
                <c:pt idx="380">
                  <c:v>1.3538409292682558</c:v>
                </c:pt>
                <c:pt idx="381">
                  <c:v>1.3469104039582929</c:v>
                </c:pt>
                <c:pt idx="382">
                  <c:v>1.3550256834051466</c:v>
                </c:pt>
                <c:pt idx="383">
                  <c:v>1.3602166682855081</c:v>
                </c:pt>
                <c:pt idx="384">
                  <c:v>1.3550256834051466</c:v>
                </c:pt>
                <c:pt idx="385">
                  <c:v>1.3570150351432846</c:v>
                </c:pt>
                <c:pt idx="386">
                  <c:v>1.3603904604035744</c:v>
                </c:pt>
                <c:pt idx="387">
                  <c:v>1.3583994844511729</c:v>
                </c:pt>
                <c:pt idx="388">
                  <c:v>1.3711315388551628</c:v>
                </c:pt>
                <c:pt idx="389">
                  <c:v>1.3782253954639783</c:v>
                </c:pt>
                <c:pt idx="390">
                  <c:v>1.357960012329394</c:v>
                </c:pt>
                <c:pt idx="391">
                  <c:v>1.3158220577860475</c:v>
                </c:pt>
                <c:pt idx="392">
                  <c:v>1.3375597848966392</c:v>
                </c:pt>
                <c:pt idx="393">
                  <c:v>1.3654824224921256</c:v>
                </c:pt>
                <c:pt idx="394">
                  <c:v>1.3787067381892146</c:v>
                </c:pt>
                <c:pt idx="395">
                  <c:v>1.3775798902499703</c:v>
                </c:pt>
                <c:pt idx="396">
                  <c:v>1.3789321518814555</c:v>
                </c:pt>
                <c:pt idx="397">
                  <c:v>1.3744574770623954</c:v>
                </c:pt>
                <c:pt idx="398">
                  <c:v>1.3699173928864394</c:v>
                </c:pt>
                <c:pt idx="399">
                  <c:v>1.3714627296408184</c:v>
                </c:pt>
                <c:pt idx="400">
                  <c:v>1.3765212595921976</c:v>
                </c:pt>
                <c:pt idx="401">
                  <c:v>1.3655767442292404</c:v>
                </c:pt>
                <c:pt idx="402">
                  <c:v>1.3631473672422665</c:v>
                </c:pt>
                <c:pt idx="403">
                  <c:v>1.36290282671126</c:v>
                </c:pt>
                <c:pt idx="404">
                  <c:v>1.3561766314913968</c:v>
                </c:pt>
                <c:pt idx="405">
                  <c:v>1.3409871002176064</c:v>
                </c:pt>
                <c:pt idx="406">
                  <c:v>1.3432169233442932</c:v>
                </c:pt>
                <c:pt idx="407">
                  <c:v>1.3374793856347498</c:v>
                </c:pt>
                <c:pt idx="408">
                  <c:v>1.3159632287034775</c:v>
                </c:pt>
                <c:pt idx="409">
                  <c:v>1.3012400771697124</c:v>
                </c:pt>
                <c:pt idx="410">
                  <c:v>1.2874074722760827</c:v>
                </c:pt>
                <c:pt idx="411">
                  <c:v>1.2724945546394826</c:v>
                </c:pt>
                <c:pt idx="412">
                  <c:v>1.2630604611477048</c:v>
                </c:pt>
                <c:pt idx="413">
                  <c:v>1.2511138208495187</c:v>
                </c:pt>
                <c:pt idx="414">
                  <c:v>1.2325296990416641</c:v>
                </c:pt>
                <c:pt idx="415">
                  <c:v>1.21187141210639</c:v>
                </c:pt>
                <c:pt idx="416">
                  <c:v>1.1881263597262435</c:v>
                </c:pt>
                <c:pt idx="417">
                  <c:v>1.1656870297632198</c:v>
                </c:pt>
                <c:pt idx="418">
                  <c:v>1.1497183724907398</c:v>
                </c:pt>
                <c:pt idx="419">
                  <c:v>1.130779841648174</c:v>
                </c:pt>
                <c:pt idx="420">
                  <c:v>1.1165053388862398</c:v>
                </c:pt>
                <c:pt idx="421">
                  <c:v>1.1047808839455395</c:v>
                </c:pt>
                <c:pt idx="422">
                  <c:v>1.0981281986366205</c:v>
                </c:pt>
                <c:pt idx="423">
                  <c:v>1.1055921799625179</c:v>
                </c:pt>
                <c:pt idx="424">
                  <c:v>1.1231091762802463</c:v>
                </c:pt>
                <c:pt idx="425">
                  <c:v>1.1485378512692317</c:v>
                </c:pt>
                <c:pt idx="426">
                  <c:v>1.1630784427459979</c:v>
                </c:pt>
                <c:pt idx="427">
                  <c:v>1.1485378512692324</c:v>
                </c:pt>
                <c:pt idx="428">
                  <c:v>1.1347898791935869</c:v>
                </c:pt>
                <c:pt idx="429">
                  <c:v>1.1327996805236786</c:v>
                </c:pt>
                <c:pt idx="430">
                  <c:v>1.1223904344944455</c:v>
                </c:pt>
                <c:pt idx="431">
                  <c:v>1.1142345221496048</c:v>
                </c:pt>
                <c:pt idx="432">
                  <c:v>1.1127006126728305</c:v>
                </c:pt>
                <c:pt idx="433">
                  <c:v>1.1072016467576293</c:v>
                </c:pt>
                <c:pt idx="434">
                  <c:v>1.0989759149749259</c:v>
                </c:pt>
                <c:pt idx="435">
                  <c:v>1.0848225179994</c:v>
                </c:pt>
                <c:pt idx="436">
                  <c:v>1.0641239709095751</c:v>
                </c:pt>
                <c:pt idx="437">
                  <c:v>1.0476160908384291</c:v>
                </c:pt>
                <c:pt idx="438">
                  <c:v>1.034453647348115</c:v>
                </c:pt>
                <c:pt idx="439">
                  <c:v>1.0332086937381977</c:v>
                </c:pt>
                <c:pt idx="440">
                  <c:v>1.0319553246242272</c:v>
                </c:pt>
                <c:pt idx="441">
                  <c:v>1.038138854266524</c:v>
                </c:pt>
                <c:pt idx="442">
                  <c:v>1.0499091848997675</c:v>
                </c:pt>
                <c:pt idx="443">
                  <c:v>1.0672437373106924</c:v>
                </c:pt>
                <c:pt idx="444">
                  <c:v>1.0801262967274252</c:v>
                </c:pt>
                <c:pt idx="445">
                  <c:v>1.0955565446891142</c:v>
                </c:pt>
                <c:pt idx="446">
                  <c:v>1.1023203137501594</c:v>
                </c:pt>
                <c:pt idx="447">
                  <c:v>1.1055921799625179</c:v>
                </c:pt>
                <c:pt idx="448">
                  <c:v>1.0938179529902412</c:v>
                </c:pt>
                <c:pt idx="449">
                  <c:v>1.0848225179993993</c:v>
                </c:pt>
                <c:pt idx="450">
                  <c:v>1.0713154224185399</c:v>
                </c:pt>
                <c:pt idx="451">
                  <c:v>1.0662101975845095</c:v>
                </c:pt>
                <c:pt idx="452">
                  <c:v>1.0587939099045998</c:v>
                </c:pt>
                <c:pt idx="453">
                  <c:v>1.0452931068122953</c:v>
                </c:pt>
                <c:pt idx="454">
                  <c:v>1.0344536473481156</c:v>
                </c:pt>
                <c:pt idx="455">
                  <c:v>1.029422996243887</c:v>
                </c:pt>
                <c:pt idx="456">
                  <c:v>1.0216148894882902</c:v>
                </c:pt>
                <c:pt idx="457">
                  <c:v>1.01208380469943</c:v>
                </c:pt>
                <c:pt idx="458">
                  <c:v>1.017587494572243</c:v>
                </c:pt>
                <c:pt idx="459">
                  <c:v>1.0332086937381977</c:v>
                </c:pt>
                <c:pt idx="460">
                  <c:v>1.0452931068122953</c:v>
                </c:pt>
                <c:pt idx="461">
                  <c:v>1.0630711653549576</c:v>
                </c:pt>
                <c:pt idx="462">
                  <c:v>1.0723180076167618</c:v>
                </c:pt>
                <c:pt idx="463">
                  <c:v>1.0829604655801477</c:v>
                </c:pt>
                <c:pt idx="464">
                  <c:v>1.0857454687266777</c:v>
                </c:pt>
                <c:pt idx="465">
                  <c:v>1.0911730080493056</c:v>
                </c:pt>
                <c:pt idx="466">
                  <c:v>1.0893845122134598</c:v>
                </c:pt>
                <c:pt idx="467">
                  <c:v>1.0893845122134598</c:v>
                </c:pt>
                <c:pt idx="468">
                  <c:v>1.083894199273234</c:v>
                </c:pt>
                <c:pt idx="469">
                  <c:v>1.0723180076167611</c:v>
                </c:pt>
                <c:pt idx="470">
                  <c:v>1.063071165354958</c:v>
                </c:pt>
                <c:pt idx="471">
                  <c:v>1.052172962202331</c:v>
                </c:pt>
                <c:pt idx="472">
                  <c:v>1.0393509794137994</c:v>
                </c:pt>
                <c:pt idx="473">
                  <c:v>1.0319553246242272</c:v>
                </c:pt>
                <c:pt idx="474">
                  <c:v>1.0319553246242272</c:v>
                </c:pt>
                <c:pt idx="475">
                  <c:v>1.0332086937381977</c:v>
                </c:pt>
                <c:pt idx="476">
                  <c:v>1.0429396445740844</c:v>
                </c:pt>
                <c:pt idx="477">
                  <c:v>1.0487663379424808</c:v>
                </c:pt>
                <c:pt idx="478">
                  <c:v>1.0651702950967525</c:v>
                </c:pt>
                <c:pt idx="479">
                  <c:v>1.0692919606454756</c:v>
                </c:pt>
                <c:pt idx="480">
                  <c:v>1.0829604655801479</c:v>
                </c:pt>
                <c:pt idx="481">
                  <c:v>1.08938451221346</c:v>
                </c:pt>
                <c:pt idx="482">
                  <c:v>1.0929412875502527</c:v>
                </c:pt>
                <c:pt idx="483">
                  <c:v>1.0884825745178086</c:v>
                </c:pt>
                <c:pt idx="484">
                  <c:v>1.0268559631529304</c:v>
                </c:pt>
                <c:pt idx="485">
                  <c:v>1.1223904344944455</c:v>
                </c:pt>
                <c:pt idx="486">
                  <c:v>0.98364519640891435</c:v>
                </c:pt>
                <c:pt idx="487">
                  <c:v>0.95628783427408215</c:v>
                </c:pt>
                <c:pt idx="488">
                  <c:v>1.0255592086293042</c:v>
                </c:pt>
                <c:pt idx="489">
                  <c:v>1.0332086937381979</c:v>
                </c:pt>
                <c:pt idx="490">
                  <c:v>1.0577077761305447</c:v>
                </c:pt>
                <c:pt idx="491">
                  <c:v>1.045293106812295</c:v>
                </c:pt>
                <c:pt idx="492">
                  <c:v>1.0319553246242277</c:v>
                </c:pt>
                <c:pt idx="493">
                  <c:v>1.0148551061425246</c:v>
                </c:pt>
                <c:pt idx="494">
                  <c:v>1.0064210896828689</c:v>
                </c:pt>
                <c:pt idx="495">
                  <c:v>1.0216148894882902</c:v>
                </c:pt>
                <c:pt idx="496">
                  <c:v>1.0369186448202772</c:v>
                </c:pt>
                <c:pt idx="497">
                  <c:v>1.0487663379424808</c:v>
                </c:pt>
                <c:pt idx="498">
                  <c:v>1.0499091848997675</c:v>
                </c:pt>
                <c:pt idx="499">
                  <c:v>1.0499091848997675</c:v>
                </c:pt>
                <c:pt idx="500">
                  <c:v>1.045293106812295</c:v>
                </c:pt>
                <c:pt idx="501">
                  <c:v>1.0521729622023306</c:v>
                </c:pt>
                <c:pt idx="502">
                  <c:v>1.0662101975845095</c:v>
                </c:pt>
                <c:pt idx="503">
                  <c:v>1.0692919606454758</c:v>
                </c:pt>
                <c:pt idx="504">
                  <c:v>1.0692919606454758</c:v>
                </c:pt>
                <c:pt idx="505">
                  <c:v>1.0682709724941126</c:v>
                </c:pt>
                <c:pt idx="506">
                  <c:v>1.0521729622023313</c:v>
                </c:pt>
                <c:pt idx="507">
                  <c:v>1.0521729622023313</c:v>
                </c:pt>
                <c:pt idx="508">
                  <c:v>1.0499091848997675</c:v>
                </c:pt>
                <c:pt idx="509">
                  <c:v>1.0510447028948802</c:v>
                </c:pt>
                <c:pt idx="510">
                  <c:v>1.0521729622023306</c:v>
                </c:pt>
                <c:pt idx="511">
                  <c:v>1.0510447028948804</c:v>
                </c:pt>
                <c:pt idx="512">
                  <c:v>1.0429396445740837</c:v>
                </c:pt>
                <c:pt idx="513">
                  <c:v>1.0393509794137994</c:v>
                </c:pt>
                <c:pt idx="514">
                  <c:v>1.0429396445740839</c:v>
                </c:pt>
                <c:pt idx="515">
                  <c:v>1.04761609083843</c:v>
                </c:pt>
                <c:pt idx="516">
                  <c:v>1.0544079813885885</c:v>
                </c:pt>
                <c:pt idx="517">
                  <c:v>1.0555148773951151</c:v>
                </c:pt>
                <c:pt idx="518">
                  <c:v>1.0577077761305442</c:v>
                </c:pt>
                <c:pt idx="519">
                  <c:v>1.0566147869970548</c:v>
                </c:pt>
                <c:pt idx="520">
                  <c:v>1.0598732526140482</c:v>
                </c:pt>
                <c:pt idx="521">
                  <c:v>1.0662101975845095</c:v>
                </c:pt>
                <c:pt idx="522">
                  <c:v>1.0682709724941126</c:v>
                </c:pt>
                <c:pt idx="523">
                  <c:v>1.0672437373106929</c:v>
                </c:pt>
                <c:pt idx="524">
                  <c:v>1.0672437373106929</c:v>
                </c:pt>
                <c:pt idx="525">
                  <c:v>1.0587939099045993</c:v>
                </c:pt>
                <c:pt idx="526">
                  <c:v>1.0598732526140482</c:v>
                </c:pt>
                <c:pt idx="527">
                  <c:v>1.0587939099045995</c:v>
                </c:pt>
                <c:pt idx="528">
                  <c:v>1.0609458677522148</c:v>
                </c:pt>
                <c:pt idx="529">
                  <c:v>1.0587939099045993</c:v>
                </c:pt>
                <c:pt idx="530">
                  <c:v>1.0566147869970548</c:v>
                </c:pt>
                <c:pt idx="531">
                  <c:v>1.0521729622023308</c:v>
                </c:pt>
                <c:pt idx="532">
                  <c:v>1.0532940322010453</c:v>
                </c:pt>
                <c:pt idx="533">
                  <c:v>1.0521729622023308</c:v>
                </c:pt>
                <c:pt idx="534">
                  <c:v>1.0555148773951151</c:v>
                </c:pt>
                <c:pt idx="535">
                  <c:v>1.0598732526140482</c:v>
                </c:pt>
                <c:pt idx="536">
                  <c:v>1.063071165354958</c:v>
                </c:pt>
                <c:pt idx="537">
                  <c:v>1.0641239709095747</c:v>
                </c:pt>
                <c:pt idx="538">
                  <c:v>1.0641239709095747</c:v>
                </c:pt>
                <c:pt idx="539">
                  <c:v>1.0662101975845095</c:v>
                </c:pt>
                <c:pt idx="540">
                  <c:v>1.0672437373106929</c:v>
                </c:pt>
                <c:pt idx="541">
                  <c:v>1.0682709724941126</c:v>
                </c:pt>
                <c:pt idx="542">
                  <c:v>1.0682709724941126</c:v>
                </c:pt>
                <c:pt idx="543">
                  <c:v>1.0682709724941126</c:v>
                </c:pt>
                <c:pt idx="544">
                  <c:v>1.0662101975845095</c:v>
                </c:pt>
                <c:pt idx="545">
                  <c:v>1.0672437373106927</c:v>
                </c:pt>
                <c:pt idx="546">
                  <c:v>1.0672437373106927</c:v>
                </c:pt>
                <c:pt idx="547">
                  <c:v>1.0662101975845095</c:v>
                </c:pt>
                <c:pt idx="548">
                  <c:v>1.0641239709095747</c:v>
                </c:pt>
                <c:pt idx="549">
                  <c:v>1.0609458677522148</c:v>
                </c:pt>
                <c:pt idx="550">
                  <c:v>1.057707776130544</c:v>
                </c:pt>
                <c:pt idx="551">
                  <c:v>1.0532940322010456</c:v>
                </c:pt>
                <c:pt idx="552">
                  <c:v>1.0555148773951151</c:v>
                </c:pt>
                <c:pt idx="553">
                  <c:v>1.0555148773951151</c:v>
                </c:pt>
                <c:pt idx="554">
                  <c:v>1.0587939099045995</c:v>
                </c:pt>
                <c:pt idx="555">
                  <c:v>1.057707776130544</c:v>
                </c:pt>
                <c:pt idx="556">
                  <c:v>1.059873252614048</c:v>
                </c:pt>
                <c:pt idx="557">
                  <c:v>1.0651702950967525</c:v>
                </c:pt>
                <c:pt idx="558">
                  <c:v>1.0662101975845095</c:v>
                </c:pt>
                <c:pt idx="559">
                  <c:v>1.0651702950967525</c:v>
                </c:pt>
                <c:pt idx="560">
                  <c:v>1.0662101975845095</c:v>
                </c:pt>
                <c:pt idx="561">
                  <c:v>1.0662101975845095</c:v>
                </c:pt>
                <c:pt idx="562">
                  <c:v>1.0662101975845095</c:v>
                </c:pt>
                <c:pt idx="563">
                  <c:v>1.0651702950967525</c:v>
                </c:pt>
                <c:pt idx="564">
                  <c:v>1.0609458677522148</c:v>
                </c:pt>
                <c:pt idx="565">
                  <c:v>1.0641239709095747</c:v>
                </c:pt>
                <c:pt idx="566">
                  <c:v>1.0587939099045995</c:v>
                </c:pt>
                <c:pt idx="567">
                  <c:v>1.0544079813885885</c:v>
                </c:pt>
                <c:pt idx="568">
                  <c:v>1.0555148773951151</c:v>
                </c:pt>
                <c:pt idx="569">
                  <c:v>1.0521729622023308</c:v>
                </c:pt>
                <c:pt idx="570">
                  <c:v>1.0521729622023308</c:v>
                </c:pt>
                <c:pt idx="571">
                  <c:v>1.0521729622023308</c:v>
                </c:pt>
                <c:pt idx="572">
                  <c:v>1.0521729622023308</c:v>
                </c:pt>
                <c:pt idx="573">
                  <c:v>1.0532940322010453</c:v>
                </c:pt>
                <c:pt idx="574">
                  <c:v>1.0532940322010453</c:v>
                </c:pt>
                <c:pt idx="575">
                  <c:v>1.0532940322010453</c:v>
                </c:pt>
                <c:pt idx="576">
                  <c:v>1.0587939099045993</c:v>
                </c:pt>
                <c:pt idx="577">
                  <c:v>1.0544079813885885</c:v>
                </c:pt>
                <c:pt idx="578">
                  <c:v>1.0577077761305442</c:v>
                </c:pt>
                <c:pt idx="579">
                  <c:v>1.0544079813885885</c:v>
                </c:pt>
                <c:pt idx="580">
                  <c:v>1.0555148773951151</c:v>
                </c:pt>
                <c:pt idx="581">
                  <c:v>1.0532940322010456</c:v>
                </c:pt>
                <c:pt idx="582">
                  <c:v>1.0544079813885889</c:v>
                </c:pt>
                <c:pt idx="583">
                  <c:v>1.0532940322010456</c:v>
                </c:pt>
                <c:pt idx="584">
                  <c:v>1.0532940322010456</c:v>
                </c:pt>
                <c:pt idx="585">
                  <c:v>1.0521729622023308</c:v>
                </c:pt>
                <c:pt idx="586">
                  <c:v>1.0521729622023308</c:v>
                </c:pt>
                <c:pt idx="587">
                  <c:v>1.0510447028948802</c:v>
                </c:pt>
                <c:pt idx="588">
                  <c:v>1.049909184899767</c:v>
                </c:pt>
                <c:pt idx="589">
                  <c:v>1.0487663379424808</c:v>
                </c:pt>
                <c:pt idx="590">
                  <c:v>1.0510447028948802</c:v>
                </c:pt>
                <c:pt idx="591">
                  <c:v>1.0487663379424808</c:v>
                </c:pt>
                <c:pt idx="592">
                  <c:v>1.0510447028948802</c:v>
                </c:pt>
                <c:pt idx="593">
                  <c:v>1.049909184899767</c:v>
                </c:pt>
                <c:pt idx="594">
                  <c:v>1.049909184899767</c:v>
                </c:pt>
                <c:pt idx="595">
                  <c:v>1.049909184899767</c:v>
                </c:pt>
                <c:pt idx="596">
                  <c:v>1.0521729622023308</c:v>
                </c:pt>
                <c:pt idx="597">
                  <c:v>1.0521729622023308</c:v>
                </c:pt>
                <c:pt idx="598">
                  <c:v>1.0487663379424808</c:v>
                </c:pt>
                <c:pt idx="599">
                  <c:v>1.0332086937381975</c:v>
                </c:pt>
                <c:pt idx="600">
                  <c:v>1.0281438622240267</c:v>
                </c:pt>
                <c:pt idx="601">
                  <c:v>1.0229387653603559</c:v>
                </c:pt>
                <c:pt idx="602">
                  <c:v>1.0281438622240264</c:v>
                </c:pt>
                <c:pt idx="603">
                  <c:v>1.030693454387491</c:v>
                </c:pt>
                <c:pt idx="604">
                  <c:v>1.030693454387491</c:v>
                </c:pt>
                <c:pt idx="605">
                  <c:v>1.030693454387491</c:v>
                </c:pt>
                <c:pt idx="606">
                  <c:v>1.0332086937381977</c:v>
                </c:pt>
                <c:pt idx="607">
                  <c:v>1.0255592086293042</c:v>
                </c:pt>
                <c:pt idx="608">
                  <c:v>1.0120838046994296</c:v>
                </c:pt>
                <c:pt idx="609">
                  <c:v>1.0064210896828689</c:v>
                </c:pt>
                <c:pt idx="610">
                  <c:v>1.0064210896828689</c:v>
                </c:pt>
                <c:pt idx="611">
                  <c:v>1.0064210896828689</c:v>
                </c:pt>
                <c:pt idx="612">
                  <c:v>1.0064210896828689</c:v>
                </c:pt>
                <c:pt idx="613">
                  <c:v>1.0049797526220086</c:v>
                </c:pt>
                <c:pt idx="614">
                  <c:v>1.0035279282066785</c:v>
                </c:pt>
                <c:pt idx="615">
                  <c:v>1.0064210896828689</c:v>
                </c:pt>
                <c:pt idx="616">
                  <c:v>1.0064210896828689</c:v>
                </c:pt>
                <c:pt idx="617">
                  <c:v>1.0035279282066782</c:v>
                </c:pt>
                <c:pt idx="618">
                  <c:v>1.0064210896828689</c:v>
                </c:pt>
                <c:pt idx="619">
                  <c:v>1.0049797526220086</c:v>
                </c:pt>
                <c:pt idx="620">
                  <c:v>1.0064210896828689</c:v>
                </c:pt>
                <c:pt idx="621">
                  <c:v>0.99610741545435488</c:v>
                </c:pt>
                <c:pt idx="622">
                  <c:v>0.98203367609280801</c:v>
                </c:pt>
                <c:pt idx="623">
                  <c:v>0.98203367609280801</c:v>
                </c:pt>
                <c:pt idx="624">
                  <c:v>0.98203367609280801</c:v>
                </c:pt>
                <c:pt idx="625">
                  <c:v>0.97877328440223366</c:v>
                </c:pt>
                <c:pt idx="626">
                  <c:v>0.98040975333357838</c:v>
                </c:pt>
                <c:pt idx="627">
                  <c:v>0.98203367609280823</c:v>
                </c:pt>
                <c:pt idx="628">
                  <c:v>0.98040975333357838</c:v>
                </c:pt>
                <c:pt idx="629">
                  <c:v>0.97877328440223377</c:v>
                </c:pt>
                <c:pt idx="630">
                  <c:v>0.97877328440223377</c:v>
                </c:pt>
                <c:pt idx="631">
                  <c:v>0.98203367609280823</c:v>
                </c:pt>
                <c:pt idx="632">
                  <c:v>0.98040975333357838</c:v>
                </c:pt>
                <c:pt idx="633">
                  <c:v>0.97877328440223377</c:v>
                </c:pt>
                <c:pt idx="634">
                  <c:v>0.98040975333357838</c:v>
                </c:pt>
                <c:pt idx="635">
                  <c:v>0.97877328440223377</c:v>
                </c:pt>
                <c:pt idx="636">
                  <c:v>0.97546212191650428</c:v>
                </c:pt>
                <c:pt idx="637">
                  <c:v>0.98203367609280834</c:v>
                </c:pt>
                <c:pt idx="638">
                  <c:v>0.97877328440223377</c:v>
                </c:pt>
                <c:pt idx="639">
                  <c:v>0.98040975333357838</c:v>
                </c:pt>
                <c:pt idx="640">
                  <c:v>0.97877328440223377</c:v>
                </c:pt>
                <c:pt idx="641">
                  <c:v>0.98203367609280823</c:v>
                </c:pt>
                <c:pt idx="642">
                  <c:v>0.98997005213849465</c:v>
                </c:pt>
                <c:pt idx="643">
                  <c:v>0.99459019441563312</c:v>
                </c:pt>
                <c:pt idx="644">
                  <c:v>1.0005923561127927</c:v>
                </c:pt>
                <c:pt idx="645">
                  <c:v>1.002065501557925</c:v>
                </c:pt>
                <c:pt idx="646">
                  <c:v>0.99459019441563334</c:v>
                </c:pt>
                <c:pt idx="647">
                  <c:v>0.98364519640891424</c:v>
                </c:pt>
                <c:pt idx="648">
                  <c:v>0.97877328440223366</c:v>
                </c:pt>
                <c:pt idx="649">
                  <c:v>0.97039755812747108</c:v>
                </c:pt>
                <c:pt idx="650">
                  <c:v>0.9562878342740827</c:v>
                </c:pt>
                <c:pt idx="651">
                  <c:v>0.9562878342740827</c:v>
                </c:pt>
                <c:pt idx="652">
                  <c:v>0.95445929522632755</c:v>
                </c:pt>
                <c:pt idx="653">
                  <c:v>0.95445929522632755</c:v>
                </c:pt>
                <c:pt idx="654">
                  <c:v>0.95445929522632755</c:v>
                </c:pt>
                <c:pt idx="655">
                  <c:v>0.9562878342740827</c:v>
                </c:pt>
                <c:pt idx="656">
                  <c:v>0.9652118670234876</c:v>
                </c:pt>
                <c:pt idx="657">
                  <c:v>0.97378712958219682</c:v>
                </c:pt>
                <c:pt idx="658">
                  <c:v>0.97877328440223377</c:v>
                </c:pt>
                <c:pt idx="659">
                  <c:v>0.96168528352857807</c:v>
                </c:pt>
                <c:pt idx="660">
                  <c:v>0.95075704411775952</c:v>
                </c:pt>
                <c:pt idx="661">
                  <c:v>0.95261576025185435</c:v>
                </c:pt>
                <c:pt idx="662">
                  <c:v>0.95261576025185435</c:v>
                </c:pt>
                <c:pt idx="663">
                  <c:v>0.95445929522632755</c:v>
                </c:pt>
                <c:pt idx="664">
                  <c:v>0.95261576025185457</c:v>
                </c:pt>
                <c:pt idx="665">
                  <c:v>0.95261576025185457</c:v>
                </c:pt>
                <c:pt idx="666">
                  <c:v>0.94316655476406563</c:v>
                </c:pt>
                <c:pt idx="667">
                  <c:v>0.92925303486028576</c:v>
                </c:pt>
                <c:pt idx="668">
                  <c:v>0.92302956121650404</c:v>
                </c:pt>
                <c:pt idx="669">
                  <c:v>0.91878913971924792</c:v>
                </c:pt>
                <c:pt idx="670">
                  <c:v>0.91228644753652788</c:v>
                </c:pt>
                <c:pt idx="671">
                  <c:v>0.9166407685598893</c:v>
                </c:pt>
                <c:pt idx="672">
                  <c:v>0.91878913971924792</c:v>
                </c:pt>
                <c:pt idx="673">
                  <c:v>0.92302956121650392</c:v>
                </c:pt>
                <c:pt idx="674">
                  <c:v>0.92925303486028599</c:v>
                </c:pt>
                <c:pt idx="675">
                  <c:v>0.93331331508189397</c:v>
                </c:pt>
                <c:pt idx="676">
                  <c:v>0.91007998097368525</c:v>
                </c:pt>
                <c:pt idx="677">
                  <c:v>0.88929327083723264</c:v>
                </c:pt>
                <c:pt idx="678">
                  <c:v>0.88687513734336143</c:v>
                </c:pt>
                <c:pt idx="679">
                  <c:v>0.8892932708372322</c:v>
                </c:pt>
                <c:pt idx="680">
                  <c:v>0.88443417742601327</c:v>
                </c:pt>
                <c:pt idx="681">
                  <c:v>0.8892932708372322</c:v>
                </c:pt>
                <c:pt idx="682">
                  <c:v>0.87948247315475947</c:v>
                </c:pt>
                <c:pt idx="683">
                  <c:v>0.87187539567044414</c:v>
                </c:pt>
                <c:pt idx="684">
                  <c:v>0.86404443951481247</c:v>
                </c:pt>
                <c:pt idx="685">
                  <c:v>0.84484407833356412</c:v>
                </c:pt>
                <c:pt idx="686">
                  <c:v>0.84484407833356412</c:v>
                </c:pt>
                <c:pt idx="687">
                  <c:v>0.84198914064714059</c:v>
                </c:pt>
                <c:pt idx="688">
                  <c:v>0.83910490222962586</c:v>
                </c:pt>
                <c:pt idx="689">
                  <c:v>0.84198914064714059</c:v>
                </c:pt>
                <c:pt idx="690">
                  <c:v>0.83910490222962586</c:v>
                </c:pt>
                <c:pt idx="691">
                  <c:v>0.84484407833356379</c:v>
                </c:pt>
                <c:pt idx="692">
                  <c:v>0.84767015952782965</c:v>
                </c:pt>
                <c:pt idx="693">
                  <c:v>0.85869449607754689</c:v>
                </c:pt>
                <c:pt idx="694">
                  <c:v>0.85869449607754689</c:v>
                </c:pt>
                <c:pt idx="695">
                  <c:v>0.85869449607754689</c:v>
                </c:pt>
                <c:pt idx="696">
                  <c:v>0.84484407833356368</c:v>
                </c:pt>
                <c:pt idx="697">
                  <c:v>0.83910490222962575</c:v>
                </c:pt>
                <c:pt idx="698">
                  <c:v>0.83324670017977387</c:v>
                </c:pt>
                <c:pt idx="699">
                  <c:v>0.81175019188248632</c:v>
                </c:pt>
                <c:pt idx="700">
                  <c:v>0.80530770526464202</c:v>
                </c:pt>
                <c:pt idx="701">
                  <c:v>0.79537683171221651</c:v>
                </c:pt>
                <c:pt idx="702">
                  <c:v>0.79199292592055182</c:v>
                </c:pt>
                <c:pt idx="703">
                  <c:v>0.79199292592055182</c:v>
                </c:pt>
                <c:pt idx="704">
                  <c:v>0.79199292592055182</c:v>
                </c:pt>
                <c:pt idx="705">
                  <c:v>0.79537683171221663</c:v>
                </c:pt>
                <c:pt idx="706">
                  <c:v>0.79537683171221663</c:v>
                </c:pt>
                <c:pt idx="707">
                  <c:v>0.79537683171221663</c:v>
                </c:pt>
                <c:pt idx="708">
                  <c:v>0.79872352543831937</c:v>
                </c:pt>
                <c:pt idx="709">
                  <c:v>0.83324670017977454</c:v>
                </c:pt>
                <c:pt idx="710">
                  <c:v>0.83910490222962586</c:v>
                </c:pt>
                <c:pt idx="711">
                  <c:v>0.84484407833356379</c:v>
                </c:pt>
                <c:pt idx="712">
                  <c:v>0.83910490222962586</c:v>
                </c:pt>
                <c:pt idx="713">
                  <c:v>0.84198914064714059</c:v>
                </c:pt>
                <c:pt idx="714">
                  <c:v>0.84198914064714059</c:v>
                </c:pt>
                <c:pt idx="715">
                  <c:v>0.85323748494315799</c:v>
                </c:pt>
                <c:pt idx="716">
                  <c:v>0.86929043567910569</c:v>
                </c:pt>
                <c:pt idx="717">
                  <c:v>0.88443417742601316</c:v>
                </c:pt>
                <c:pt idx="718">
                  <c:v>0.88443417742601316</c:v>
                </c:pt>
                <c:pt idx="719">
                  <c:v>0.88443417742601316</c:v>
                </c:pt>
                <c:pt idx="720">
                  <c:v>0.87948247315475936</c:v>
                </c:pt>
                <c:pt idx="721">
                  <c:v>0.87187539567044414</c:v>
                </c:pt>
                <c:pt idx="722">
                  <c:v>0.85869449607754689</c:v>
                </c:pt>
                <c:pt idx="723">
                  <c:v>0.85323748494315788</c:v>
                </c:pt>
                <c:pt idx="724">
                  <c:v>0.84766465170388261</c:v>
                </c:pt>
                <c:pt idx="725">
                  <c:v>0.84484407833356379</c:v>
                </c:pt>
                <c:pt idx="726">
                  <c:v>0.85323748494315765</c:v>
                </c:pt>
                <c:pt idx="727">
                  <c:v>0.8666802407393005</c:v>
                </c:pt>
                <c:pt idx="728">
                  <c:v>0.86138265334781883</c:v>
                </c:pt>
                <c:pt idx="729">
                  <c:v>0.87697106059614449</c:v>
                </c:pt>
                <c:pt idx="730">
                  <c:v>0.8476701595278302</c:v>
                </c:pt>
                <c:pt idx="731">
                  <c:v>0.83027180128349742</c:v>
                </c:pt>
                <c:pt idx="732">
                  <c:v>0.8272657306304666</c:v>
                </c:pt>
                <c:pt idx="733">
                  <c:v>0.83324670017977387</c:v>
                </c:pt>
                <c:pt idx="734">
                  <c:v>0.8419891406471407</c:v>
                </c:pt>
                <c:pt idx="735">
                  <c:v>0.81805551051024195</c:v>
                </c:pt>
                <c:pt idx="736">
                  <c:v>0.81491972193637507</c:v>
                </c:pt>
                <c:pt idx="737">
                  <c:v>0.81805551051024195</c:v>
                </c:pt>
                <c:pt idx="738">
                  <c:v>0.82726573063046682</c:v>
                </c:pt>
                <c:pt idx="739">
                  <c:v>0.83619090967644494</c:v>
                </c:pt>
                <c:pt idx="740">
                  <c:v>0.84484407833356379</c:v>
                </c:pt>
                <c:pt idx="741">
                  <c:v>0.82726573063046627</c:v>
                </c:pt>
                <c:pt idx="742">
                  <c:v>0.81805551051024195</c:v>
                </c:pt>
                <c:pt idx="743">
                  <c:v>0.79199292592055182</c:v>
                </c:pt>
                <c:pt idx="744">
                  <c:v>0.78857118394914105</c:v>
                </c:pt>
                <c:pt idx="745">
                  <c:v>0.77087208233513238</c:v>
                </c:pt>
                <c:pt idx="746">
                  <c:v>0.74033408200389039</c:v>
                </c:pt>
                <c:pt idx="747">
                  <c:v>0.73630845595496697</c:v>
                </c:pt>
                <c:pt idx="748">
                  <c:v>0.72810890432866138</c:v>
                </c:pt>
                <c:pt idx="749">
                  <c:v>0.73223369838818519</c:v>
                </c:pt>
                <c:pt idx="750">
                  <c:v>0.73630845595496697</c:v>
                </c:pt>
                <c:pt idx="751">
                  <c:v>0.73630845595496697</c:v>
                </c:pt>
                <c:pt idx="752">
                  <c:v>0.73630845595496697</c:v>
                </c:pt>
                <c:pt idx="753">
                  <c:v>0.7559626246811707</c:v>
                </c:pt>
                <c:pt idx="754">
                  <c:v>0.74824145163007982</c:v>
                </c:pt>
                <c:pt idx="755">
                  <c:v>0.67434636750409194</c:v>
                </c:pt>
                <c:pt idx="756">
                  <c:v>0.59378876562975857</c:v>
                </c:pt>
                <c:pt idx="757">
                  <c:v>0.5080623399627574</c:v>
                </c:pt>
                <c:pt idx="758">
                  <c:v>0.41108704545997199</c:v>
                </c:pt>
                <c:pt idx="759">
                  <c:v>0.41418218891924863</c:v>
                </c:pt>
                <c:pt idx="760">
                  <c:v>0.33987583637990987</c:v>
                </c:pt>
                <c:pt idx="761">
                  <c:v>0.32615660088304471</c:v>
                </c:pt>
                <c:pt idx="762">
                  <c:v>0.32615660088304471</c:v>
                </c:pt>
                <c:pt idx="763">
                  <c:v>0.20078635790736099</c:v>
                </c:pt>
                <c:pt idx="764">
                  <c:v>4.9527663294104088E-2</c:v>
                </c:pt>
                <c:pt idx="765">
                  <c:v>0</c:v>
                </c:pt>
              </c:numCache>
            </c:numRef>
          </c:yVal>
          <c:smooth val="0"/>
          <c:extLst xmlns:c16r2="http://schemas.microsoft.com/office/drawing/2015/06/chart">
            <c:ext xmlns:c16="http://schemas.microsoft.com/office/drawing/2014/chart" uri="{C3380CC4-5D6E-409C-BE32-E72D297353CC}">
              <c16:uniqueId val="{00000000-8E85-4848-80E1-E79CE214EF5E}"/>
            </c:ext>
          </c:extLst>
        </c:ser>
        <c:dLbls>
          <c:showLegendKey val="0"/>
          <c:showVal val="0"/>
          <c:showCatName val="0"/>
          <c:showSerName val="0"/>
          <c:showPercent val="0"/>
          <c:showBubbleSize val="0"/>
        </c:dLbls>
        <c:axId val="84318080"/>
        <c:axId val="84319616"/>
      </c:scatterChart>
      <c:valAx>
        <c:axId val="84318080"/>
        <c:scaling>
          <c:orientation val="minMax"/>
          <c:max val="3.3"/>
          <c:min val="0"/>
        </c:scaling>
        <c:delete val="0"/>
        <c:axPos val="b"/>
        <c:majorGridlines/>
        <c:numFmt formatCode="0.0" sourceLinked="0"/>
        <c:majorTickMark val="out"/>
        <c:minorTickMark val="out"/>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84319616"/>
        <c:crosses val="autoZero"/>
        <c:crossBetween val="midCat"/>
        <c:majorUnit val="0.5"/>
        <c:minorUnit val="0.1"/>
      </c:valAx>
      <c:valAx>
        <c:axId val="84319616"/>
        <c:scaling>
          <c:orientation val="minMax"/>
          <c:max val="1.5"/>
        </c:scaling>
        <c:delete val="0"/>
        <c:axPos val="l"/>
        <c:majorGridlines/>
        <c:numFmt formatCode="General" sourceLinked="1"/>
        <c:majorTickMark val="out"/>
        <c:minorTickMark val="out"/>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84318080"/>
        <c:crosses val="autoZero"/>
        <c:crossBetween val="midCat"/>
        <c:majorUnit val="0.5"/>
        <c:minorUnit val="0.1"/>
      </c:valAx>
    </c:plotArea>
    <c:legend>
      <c:legendPos val="r"/>
      <c:layout>
        <c:manualLayout>
          <c:xMode val="edge"/>
          <c:yMode val="edge"/>
          <c:x val="0.88175838223153324"/>
          <c:y val="3.1922382534553123E-2"/>
          <c:w val="0.10143046098944508"/>
          <c:h val="0.11584270174320696"/>
        </c:manualLayout>
      </c:layout>
      <c:overlay val="0"/>
      <c:txPr>
        <a:bodyPr/>
        <a:lstStyle/>
        <a:p>
          <a:pPr>
            <a:defRPr sz="92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s-ES"/>
              <a:t>Empuje vs Tiempo</a:t>
            </a:r>
          </a:p>
        </c:rich>
      </c:tx>
      <c:layout>
        <c:manualLayout>
          <c:xMode val="edge"/>
          <c:yMode val="edge"/>
          <c:x val="0.36600000984867515"/>
          <c:y val="3.1830063614929488E-2"/>
        </c:manualLayout>
      </c:layout>
      <c:overlay val="0"/>
      <c:spPr>
        <a:noFill/>
        <a:ln w="25400">
          <a:noFill/>
        </a:ln>
      </c:spPr>
    </c:title>
    <c:autoTitleDeleted val="0"/>
    <c:plotArea>
      <c:layout>
        <c:manualLayout>
          <c:layoutTarget val="inner"/>
          <c:xMode val="edge"/>
          <c:yMode val="edge"/>
          <c:x val="5.7843435611824319E-2"/>
          <c:y val="0.19227890975166564"/>
          <c:w val="0.92708834918313709"/>
          <c:h val="0.63288427488975152"/>
        </c:manualLayout>
      </c:layout>
      <c:scatterChart>
        <c:scatterStyle val="lineMarker"/>
        <c:varyColors val="0"/>
        <c:ser>
          <c:idx val="0"/>
          <c:order val="0"/>
          <c:spPr>
            <a:ln w="12700">
              <a:solidFill>
                <a:srgbClr val="000080"/>
              </a:solidFill>
              <a:prstDash val="solid"/>
            </a:ln>
          </c:spPr>
          <c:marker>
            <c:symbol val="none"/>
          </c:marker>
          <c:xVal>
            <c:numRef>
              <c:f>'sim lan_Cd(v)'!$A$6:$A$1040</c:f>
              <c:numCache>
                <c:formatCode>0.000</c:formatCode>
                <c:ptCount val="1035"/>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numCache>
            </c:numRef>
          </c:xVal>
          <c:yVal>
            <c:numRef>
              <c:f>'sim lan_Cd(v)'!$B$6:$B$1040</c:f>
              <c:numCache>
                <c:formatCode>0.000</c:formatCode>
                <c:ptCount val="1035"/>
                <c:pt idx="0">
                  <c:v>2.7290345420216452E-2</c:v>
                </c:pt>
                <c:pt idx="1">
                  <c:v>0.14548390903369454</c:v>
                </c:pt>
                <c:pt idx="2">
                  <c:v>2.7290345420216452E-2</c:v>
                </c:pt>
                <c:pt idx="3">
                  <c:v>0.44096781806738911</c:v>
                </c:pt>
                <c:pt idx="4">
                  <c:v>0.55916138168086715</c:v>
                </c:pt>
                <c:pt idx="5">
                  <c:v>2.2729680540762969</c:v>
                </c:pt>
                <c:pt idx="6">
                  <c:v>5.0505167989930291</c:v>
                </c:pt>
                <c:pt idx="7">
                  <c:v>7.5916784166828037</c:v>
                </c:pt>
                <c:pt idx="8">
                  <c:v>7.7689687621030208</c:v>
                </c:pt>
                <c:pt idx="9">
                  <c:v>0</c:v>
                </c:pt>
                <c:pt idx="10">
                  <c:v>0</c:v>
                </c:pt>
                <c:pt idx="11">
                  <c:v>0</c:v>
                </c:pt>
                <c:pt idx="12">
                  <c:v>0</c:v>
                </c:pt>
                <c:pt idx="13">
                  <c:v>0</c:v>
                </c:pt>
                <c:pt idx="14">
                  <c:v>0</c:v>
                </c:pt>
                <c:pt idx="15">
                  <c:v>0</c:v>
                </c:pt>
                <c:pt idx="16">
                  <c:v>0</c:v>
                </c:pt>
                <c:pt idx="17">
                  <c:v>0</c:v>
                </c:pt>
                <c:pt idx="18">
                  <c:v>4.9323232353795499</c:v>
                </c:pt>
                <c:pt idx="19">
                  <c:v>9.4827754344984498</c:v>
                </c:pt>
                <c:pt idx="20">
                  <c:v>2.8639358721436863</c:v>
                </c:pt>
                <c:pt idx="21">
                  <c:v>3.2185165629841199</c:v>
                </c:pt>
                <c:pt idx="22">
                  <c:v>2.3320648358830351</c:v>
                </c:pt>
                <c:pt idx="23">
                  <c:v>0</c:v>
                </c:pt>
                <c:pt idx="24">
                  <c:v>0</c:v>
                </c:pt>
                <c:pt idx="25">
                  <c:v>0</c:v>
                </c:pt>
                <c:pt idx="26">
                  <c:v>0</c:v>
                </c:pt>
                <c:pt idx="27">
                  <c:v>0</c:v>
                </c:pt>
                <c:pt idx="28">
                  <c:v>0.85464529071456175</c:v>
                </c:pt>
                <c:pt idx="29">
                  <c:v>1.9183873632358632</c:v>
                </c:pt>
                <c:pt idx="30">
                  <c:v>1.7410970178156462</c:v>
                </c:pt>
                <c:pt idx="31">
                  <c:v>0.85464529071456175</c:v>
                </c:pt>
                <c:pt idx="32">
                  <c:v>0</c:v>
                </c:pt>
                <c:pt idx="33">
                  <c:v>0</c:v>
                </c:pt>
                <c:pt idx="34">
                  <c:v>0</c:v>
                </c:pt>
                <c:pt idx="35">
                  <c:v>0</c:v>
                </c:pt>
                <c:pt idx="36">
                  <c:v>0</c:v>
                </c:pt>
                <c:pt idx="37">
                  <c:v>0.55916138168086715</c:v>
                </c:pt>
                <c:pt idx="38">
                  <c:v>0.97283885432804029</c:v>
                </c:pt>
                <c:pt idx="39">
                  <c:v>1.0910324179415178</c:v>
                </c:pt>
                <c:pt idx="40">
                  <c:v>0.26367747264717262</c:v>
                </c:pt>
                <c:pt idx="41">
                  <c:v>0</c:v>
                </c:pt>
                <c:pt idx="42">
                  <c:v>0</c:v>
                </c:pt>
                <c:pt idx="43">
                  <c:v>0</c:v>
                </c:pt>
                <c:pt idx="44">
                  <c:v>0</c:v>
                </c:pt>
                <c:pt idx="45">
                  <c:v>8.6387127226955726E-2</c:v>
                </c:pt>
                <c:pt idx="46">
                  <c:v>0.73645172710108409</c:v>
                </c:pt>
                <c:pt idx="47">
                  <c:v>0.79554850890782336</c:v>
                </c:pt>
                <c:pt idx="48">
                  <c:v>0.32277425445391145</c:v>
                </c:pt>
                <c:pt idx="49">
                  <c:v>0</c:v>
                </c:pt>
                <c:pt idx="50">
                  <c:v>0</c:v>
                </c:pt>
                <c:pt idx="51">
                  <c:v>0</c:v>
                </c:pt>
                <c:pt idx="52">
                  <c:v>0</c:v>
                </c:pt>
                <c:pt idx="53">
                  <c:v>0</c:v>
                </c:pt>
                <c:pt idx="54">
                  <c:v>8.6387127226955726E-2</c:v>
                </c:pt>
                <c:pt idx="55">
                  <c:v>0.14548390903369454</c:v>
                </c:pt>
                <c:pt idx="56">
                  <c:v>0.14548390903369454</c:v>
                </c:pt>
                <c:pt idx="57">
                  <c:v>0</c:v>
                </c:pt>
                <c:pt idx="58">
                  <c:v>0</c:v>
                </c:pt>
                <c:pt idx="59">
                  <c:v>0</c:v>
                </c:pt>
                <c:pt idx="60">
                  <c:v>0</c:v>
                </c:pt>
                <c:pt idx="61">
                  <c:v>0.14548390903369454</c:v>
                </c:pt>
                <c:pt idx="62">
                  <c:v>8.6387127226955726E-2</c:v>
                </c:pt>
                <c:pt idx="63">
                  <c:v>0.14548390903369454</c:v>
                </c:pt>
                <c:pt idx="64">
                  <c:v>0.14548390903369454</c:v>
                </c:pt>
                <c:pt idx="65">
                  <c:v>0.14548390903369454</c:v>
                </c:pt>
                <c:pt idx="66">
                  <c:v>2.7290345420216452E-2</c:v>
                </c:pt>
                <c:pt idx="67">
                  <c:v>0.14548390903369454</c:v>
                </c:pt>
                <c:pt idx="68">
                  <c:v>0.14548390903369454</c:v>
                </c:pt>
                <c:pt idx="69">
                  <c:v>0.14548390903369454</c:v>
                </c:pt>
                <c:pt idx="70">
                  <c:v>0</c:v>
                </c:pt>
                <c:pt idx="71">
                  <c:v>0</c:v>
                </c:pt>
                <c:pt idx="72">
                  <c:v>8.6387127226955726E-2</c:v>
                </c:pt>
                <c:pt idx="73">
                  <c:v>8.6387127226955726E-2</c:v>
                </c:pt>
                <c:pt idx="74">
                  <c:v>2.7290345420216452E-2</c:v>
                </c:pt>
                <c:pt idx="75">
                  <c:v>8.6387127226955726E-2</c:v>
                </c:pt>
                <c:pt idx="76">
                  <c:v>0.14548390903369454</c:v>
                </c:pt>
                <c:pt idx="77">
                  <c:v>0.14548390903369454</c:v>
                </c:pt>
                <c:pt idx="78">
                  <c:v>8.6387127226955726E-2</c:v>
                </c:pt>
                <c:pt idx="79">
                  <c:v>0.20458069084043337</c:v>
                </c:pt>
                <c:pt idx="80">
                  <c:v>0.38187103626065028</c:v>
                </c:pt>
                <c:pt idx="81">
                  <c:v>0.20458069084043337</c:v>
                </c:pt>
                <c:pt idx="82">
                  <c:v>0.67735494529434481</c:v>
                </c:pt>
                <c:pt idx="83">
                  <c:v>0.85464529071456175</c:v>
                </c:pt>
                <c:pt idx="84">
                  <c:v>1.0319356361347787</c:v>
                </c:pt>
                <c:pt idx="85">
                  <c:v>1.0910324179415178</c:v>
                </c:pt>
                <c:pt idx="86">
                  <c:v>1.0319356361347787</c:v>
                </c:pt>
                <c:pt idx="87">
                  <c:v>1.0319356361347787</c:v>
                </c:pt>
                <c:pt idx="88">
                  <c:v>0.91374207252130102</c:v>
                </c:pt>
                <c:pt idx="89">
                  <c:v>0.67735494529434481</c:v>
                </c:pt>
                <c:pt idx="90">
                  <c:v>0.55916138168086715</c:v>
                </c:pt>
                <c:pt idx="91">
                  <c:v>0.67735494529434481</c:v>
                </c:pt>
                <c:pt idx="92">
                  <c:v>0.67735494529434481</c:v>
                </c:pt>
                <c:pt idx="93">
                  <c:v>0.85464529071456175</c:v>
                </c:pt>
                <c:pt idx="94">
                  <c:v>0.91374207252130102</c:v>
                </c:pt>
                <c:pt idx="95">
                  <c:v>1.0319356361347787</c:v>
                </c:pt>
                <c:pt idx="96">
                  <c:v>0.97283885432804029</c:v>
                </c:pt>
                <c:pt idx="97">
                  <c:v>1.3865163269752125</c:v>
                </c:pt>
                <c:pt idx="98">
                  <c:v>1.682000236008907</c:v>
                </c:pt>
                <c:pt idx="99">
                  <c:v>1.9183873632358632</c:v>
                </c:pt>
                <c:pt idx="100">
                  <c:v>1.9183873632358632</c:v>
                </c:pt>
                <c:pt idx="101">
                  <c:v>1.9183873632358632</c:v>
                </c:pt>
                <c:pt idx="102">
                  <c:v>1.8001937996223856</c:v>
                </c:pt>
                <c:pt idx="103">
                  <c:v>1.9183873632358632</c:v>
                </c:pt>
                <c:pt idx="104">
                  <c:v>1.682000236008907</c:v>
                </c:pt>
                <c:pt idx="105">
                  <c:v>1.8001937996223856</c:v>
                </c:pt>
                <c:pt idx="106">
                  <c:v>1.9183873632358632</c:v>
                </c:pt>
                <c:pt idx="107">
                  <c:v>1.9183873632358632</c:v>
                </c:pt>
                <c:pt idx="108">
                  <c:v>1.9774841450426024</c:v>
                </c:pt>
                <c:pt idx="109">
                  <c:v>2.0365809268493407</c:v>
                </c:pt>
                <c:pt idx="110">
                  <c:v>1.9183873632358632</c:v>
                </c:pt>
                <c:pt idx="111">
                  <c:v>2.0956777086560803</c:v>
                </c:pt>
                <c:pt idx="112">
                  <c:v>2.5093551813032522</c:v>
                </c:pt>
                <c:pt idx="113">
                  <c:v>2.8048390903369476</c:v>
                </c:pt>
                <c:pt idx="114">
                  <c:v>3.5140004720178144</c:v>
                </c:pt>
                <c:pt idx="115">
                  <c:v>2.4502583994965139</c:v>
                </c:pt>
                <c:pt idx="116">
                  <c:v>2.0365809268493407</c:v>
                </c:pt>
                <c:pt idx="117">
                  <c:v>2.0365809268493407</c:v>
                </c:pt>
                <c:pt idx="118">
                  <c:v>2.3320648358830351</c:v>
                </c:pt>
                <c:pt idx="119">
                  <c:v>2.0956777086560803</c:v>
                </c:pt>
                <c:pt idx="120">
                  <c:v>2.4502583994965139</c:v>
                </c:pt>
                <c:pt idx="121">
                  <c:v>3.0412262175639029</c:v>
                </c:pt>
                <c:pt idx="122">
                  <c:v>3.5730972538245536</c:v>
                </c:pt>
                <c:pt idx="123">
                  <c:v>3.6912908174380314</c:v>
                </c:pt>
                <c:pt idx="124">
                  <c:v>3.4549036902110761</c:v>
                </c:pt>
                <c:pt idx="125">
                  <c:v>2.9821294357571646</c:v>
                </c:pt>
                <c:pt idx="126">
                  <c:v>2.8639358721436863</c:v>
                </c:pt>
                <c:pt idx="127">
                  <c:v>2.9821294357571646</c:v>
                </c:pt>
                <c:pt idx="128">
                  <c:v>2.9230326539504254</c:v>
                </c:pt>
                <c:pt idx="129">
                  <c:v>2.9230326539504254</c:v>
                </c:pt>
                <c:pt idx="130">
                  <c:v>2.9821294357571646</c:v>
                </c:pt>
                <c:pt idx="131">
                  <c:v>2.9821294357571646</c:v>
                </c:pt>
                <c:pt idx="132">
                  <c:v>2.9230326539504254</c:v>
                </c:pt>
                <c:pt idx="133">
                  <c:v>2.9230326539504254</c:v>
                </c:pt>
                <c:pt idx="134">
                  <c:v>3.0412262175639029</c:v>
                </c:pt>
                <c:pt idx="135">
                  <c:v>3.1594197811773816</c:v>
                </c:pt>
                <c:pt idx="136">
                  <c:v>3.395806908404337</c:v>
                </c:pt>
                <c:pt idx="137">
                  <c:v>3.8094843810515098</c:v>
                </c:pt>
                <c:pt idx="138">
                  <c:v>3.8094843810515098</c:v>
                </c:pt>
                <c:pt idx="139">
                  <c:v>3.868581162858248</c:v>
                </c:pt>
                <c:pt idx="140">
                  <c:v>3.8094843810515098</c:v>
                </c:pt>
                <c:pt idx="141">
                  <c:v>3.7503875992447706</c:v>
                </c:pt>
                <c:pt idx="142">
                  <c:v>3.8094843810515098</c:v>
                </c:pt>
                <c:pt idx="143">
                  <c:v>4.0458715082784655</c:v>
                </c:pt>
                <c:pt idx="144">
                  <c:v>4.0458715082784655</c:v>
                </c:pt>
                <c:pt idx="145">
                  <c:v>4.1640650718919439</c:v>
                </c:pt>
                <c:pt idx="146">
                  <c:v>4.1640650718919439</c:v>
                </c:pt>
                <c:pt idx="147">
                  <c:v>4.1049682900852043</c:v>
                </c:pt>
                <c:pt idx="148">
                  <c:v>3.868581162858248</c:v>
                </c:pt>
                <c:pt idx="149">
                  <c:v>3.9276779446649877</c:v>
                </c:pt>
                <c:pt idx="150">
                  <c:v>4.8141296717660715</c:v>
                </c:pt>
                <c:pt idx="151">
                  <c:v>5.1096135807997669</c:v>
                </c:pt>
                <c:pt idx="152">
                  <c:v>5.286903926219984</c:v>
                </c:pt>
                <c:pt idx="153">
                  <c:v>5.7005813988671559</c:v>
                </c:pt>
                <c:pt idx="154">
                  <c:v>5.7596781806738964</c:v>
                </c:pt>
                <c:pt idx="155">
                  <c:v>5.9369685260941134</c:v>
                </c:pt>
                <c:pt idx="156">
                  <c:v>6.05516208970759</c:v>
                </c:pt>
                <c:pt idx="157">
                  <c:v>6.6461299077749789</c:v>
                </c:pt>
                <c:pt idx="158">
                  <c:v>7.000710598615413</c:v>
                </c:pt>
                <c:pt idx="159">
                  <c:v>7.0598073804221535</c:v>
                </c:pt>
                <c:pt idx="160">
                  <c:v>7.2961945076491084</c:v>
                </c:pt>
                <c:pt idx="161">
                  <c:v>7.8280655439097595</c:v>
                </c:pt>
                <c:pt idx="162">
                  <c:v>7.8280655439097595</c:v>
                </c:pt>
                <c:pt idx="163">
                  <c:v>8.4190333619771476</c:v>
                </c:pt>
                <c:pt idx="164">
                  <c:v>8.8918076164310609</c:v>
                </c:pt>
                <c:pt idx="165">
                  <c:v>9.660065779918666</c:v>
                </c:pt>
                <c:pt idx="166">
                  <c:v>9.8373561253388839</c:v>
                </c:pt>
                <c:pt idx="167">
                  <c:v>10.251033597986055</c:v>
                </c:pt>
                <c:pt idx="168">
                  <c:v>10.782904634246707</c:v>
                </c:pt>
                <c:pt idx="169">
                  <c:v>11.373872452314096</c:v>
                </c:pt>
                <c:pt idx="170">
                  <c:v>11.610259579541053</c:v>
                </c:pt>
                <c:pt idx="171">
                  <c:v>12.674001652062351</c:v>
                </c:pt>
                <c:pt idx="172">
                  <c:v>13.560453379163439</c:v>
                </c:pt>
                <c:pt idx="173">
                  <c:v>14.50600188807126</c:v>
                </c:pt>
                <c:pt idx="174">
                  <c:v>15.510647178785824</c:v>
                </c:pt>
                <c:pt idx="175">
                  <c:v>16.692582814920602</c:v>
                </c:pt>
                <c:pt idx="176">
                  <c:v>17.579034542021688</c:v>
                </c:pt>
                <c:pt idx="177">
                  <c:v>18.701873396349725</c:v>
                </c:pt>
                <c:pt idx="178">
                  <c:v>20.002002596097984</c:v>
                </c:pt>
                <c:pt idx="179">
                  <c:v>21.656712486686672</c:v>
                </c:pt>
                <c:pt idx="180">
                  <c:v>22.661357777401239</c:v>
                </c:pt>
                <c:pt idx="181">
                  <c:v>24.25697088618319</c:v>
                </c:pt>
                <c:pt idx="182">
                  <c:v>25.320712958704487</c:v>
                </c:pt>
                <c:pt idx="183">
                  <c:v>26.857229285679704</c:v>
                </c:pt>
                <c:pt idx="184">
                  <c:v>28.039164921814482</c:v>
                </c:pt>
                <c:pt idx="185">
                  <c:v>29.75297159420991</c:v>
                </c:pt>
                <c:pt idx="186">
                  <c:v>31.939552521059248</c:v>
                </c:pt>
                <c:pt idx="187">
                  <c:v>34.126133447908593</c:v>
                </c:pt>
                <c:pt idx="188">
                  <c:v>35.72174655669054</c:v>
                </c:pt>
                <c:pt idx="189">
                  <c:v>37.376456447279232</c:v>
                </c:pt>
                <c:pt idx="190">
                  <c:v>38.440198519800532</c:v>
                </c:pt>
                <c:pt idx="191">
                  <c:v>40.15400519219596</c:v>
                </c:pt>
                <c:pt idx="192">
                  <c:v>41.986005428204876</c:v>
                </c:pt>
                <c:pt idx="193">
                  <c:v>44.881747736735079</c:v>
                </c:pt>
                <c:pt idx="194">
                  <c:v>47.363812572618116</c:v>
                </c:pt>
                <c:pt idx="195">
                  <c:v>50.318651662955062</c:v>
                </c:pt>
                <c:pt idx="196">
                  <c:v>52.032458335350491</c:v>
                </c:pt>
                <c:pt idx="197">
                  <c:v>53.450781098712227</c:v>
                </c:pt>
                <c:pt idx="198">
                  <c:v>55.519168461948091</c:v>
                </c:pt>
                <c:pt idx="199">
                  <c:v>57.705749388797436</c:v>
                </c:pt>
                <c:pt idx="200">
                  <c:v>59.774136752033293</c:v>
                </c:pt>
                <c:pt idx="201">
                  <c:v>61.960717678882638</c:v>
                </c:pt>
                <c:pt idx="202">
                  <c:v>63.851814696698284</c:v>
                </c:pt>
                <c:pt idx="203">
                  <c:v>65.565621369093719</c:v>
                </c:pt>
                <c:pt idx="204">
                  <c:v>67.102137696068937</c:v>
                </c:pt>
                <c:pt idx="205">
                  <c:v>69.11142827749805</c:v>
                </c:pt>
                <c:pt idx="206">
                  <c:v>71.357105986154139</c:v>
                </c:pt>
                <c:pt idx="207">
                  <c:v>73.307299785776536</c:v>
                </c:pt>
                <c:pt idx="208">
                  <c:v>75.139300021785431</c:v>
                </c:pt>
                <c:pt idx="209">
                  <c:v>76.55762278514716</c:v>
                </c:pt>
                <c:pt idx="210">
                  <c:v>78.507816584769543</c:v>
                </c:pt>
                <c:pt idx="211">
                  <c:v>80.753494293425632</c:v>
                </c:pt>
                <c:pt idx="212">
                  <c:v>82.408204184014323</c:v>
                </c:pt>
                <c:pt idx="213">
                  <c:v>83.708333383762579</c:v>
                </c:pt>
                <c:pt idx="214">
                  <c:v>85.244849710737796</c:v>
                </c:pt>
                <c:pt idx="215">
                  <c:v>87.195043510360179</c:v>
                </c:pt>
                <c:pt idx="216">
                  <c:v>89.32252765540278</c:v>
                </c:pt>
                <c:pt idx="217">
                  <c:v>91.863689273092547</c:v>
                </c:pt>
                <c:pt idx="218">
                  <c:v>94.818528363429508</c:v>
                </c:pt>
                <c:pt idx="219">
                  <c:v>97.359689981119274</c:v>
                </c:pt>
                <c:pt idx="220">
                  <c:v>99.191690217128183</c:v>
                </c:pt>
                <c:pt idx="221">
                  <c:v>101.55556148939775</c:v>
                </c:pt>
                <c:pt idx="222">
                  <c:v>104.33311023431447</c:v>
                </c:pt>
                <c:pt idx="223">
                  <c:v>106.75607828839077</c:v>
                </c:pt>
                <c:pt idx="224">
                  <c:v>109.41543346969402</c:v>
                </c:pt>
                <c:pt idx="225">
                  <c:v>113.49311141435901</c:v>
                </c:pt>
                <c:pt idx="226">
                  <c:v>118.33904752251161</c:v>
                </c:pt>
                <c:pt idx="227">
                  <c:v>123.00769328524397</c:v>
                </c:pt>
                <c:pt idx="228">
                  <c:v>127.38085513894266</c:v>
                </c:pt>
                <c:pt idx="229">
                  <c:v>132.04950090167503</c:v>
                </c:pt>
                <c:pt idx="230">
                  <c:v>137.66369517331523</c:v>
                </c:pt>
                <c:pt idx="231">
                  <c:v>143.04150231772849</c:v>
                </c:pt>
                <c:pt idx="232">
                  <c:v>146.64640600793953</c:v>
                </c:pt>
                <c:pt idx="233">
                  <c:v>150.36950326176409</c:v>
                </c:pt>
                <c:pt idx="234">
                  <c:v>154.09260051558866</c:v>
                </c:pt>
                <c:pt idx="235">
                  <c:v>157.57931064218627</c:v>
                </c:pt>
                <c:pt idx="236">
                  <c:v>160.59324651432996</c:v>
                </c:pt>
                <c:pt idx="237">
                  <c:v>163.19350491382644</c:v>
                </c:pt>
                <c:pt idx="238">
                  <c:v>167.50756998571842</c:v>
                </c:pt>
                <c:pt idx="239">
                  <c:v>171.52615114857664</c:v>
                </c:pt>
                <c:pt idx="240">
                  <c:v>174.54008702072034</c:v>
                </c:pt>
                <c:pt idx="241">
                  <c:v>176.72666794756969</c:v>
                </c:pt>
                <c:pt idx="242">
                  <c:v>177.73131323828423</c:v>
                </c:pt>
                <c:pt idx="243">
                  <c:v>180.15428129236054</c:v>
                </c:pt>
                <c:pt idx="244">
                  <c:v>183.64099141895815</c:v>
                </c:pt>
                <c:pt idx="245">
                  <c:v>188.84150821795117</c:v>
                </c:pt>
                <c:pt idx="246">
                  <c:v>194.51479927139812</c:v>
                </c:pt>
                <c:pt idx="247">
                  <c:v>199.41983216135742</c:v>
                </c:pt>
                <c:pt idx="248">
                  <c:v>204.14757470589655</c:v>
                </c:pt>
                <c:pt idx="249">
                  <c:v>208.87531725043567</c:v>
                </c:pt>
                <c:pt idx="250">
                  <c:v>220.81286717539695</c:v>
                </c:pt>
                <c:pt idx="251">
                  <c:v>232.27764284590427</c:v>
                </c:pt>
                <c:pt idx="252">
                  <c:v>235.58706262708168</c:v>
                </c:pt>
                <c:pt idx="253">
                  <c:v>234.40512699094688</c:v>
                </c:pt>
                <c:pt idx="254">
                  <c:v>236.17803044514906</c:v>
                </c:pt>
                <c:pt idx="255">
                  <c:v>236.59170791779624</c:v>
                </c:pt>
                <c:pt idx="256">
                  <c:v>236.7099014814097</c:v>
                </c:pt>
                <c:pt idx="257">
                  <c:v>237.59635320851078</c:v>
                </c:pt>
                <c:pt idx="258">
                  <c:v>239.07377275367929</c:v>
                </c:pt>
                <c:pt idx="259">
                  <c:v>241.79222471678926</c:v>
                </c:pt>
                <c:pt idx="260">
                  <c:v>241.43764402594883</c:v>
                </c:pt>
                <c:pt idx="261">
                  <c:v>242.67867644389034</c:v>
                </c:pt>
                <c:pt idx="262">
                  <c:v>245.0425477161599</c:v>
                </c:pt>
                <c:pt idx="263">
                  <c:v>245.57441875242054</c:v>
                </c:pt>
                <c:pt idx="264">
                  <c:v>244.21519277086557</c:v>
                </c:pt>
                <c:pt idx="265">
                  <c:v>243.68332173460493</c:v>
                </c:pt>
                <c:pt idx="266">
                  <c:v>246.10628978868121</c:v>
                </c:pt>
                <c:pt idx="267">
                  <c:v>247.7609996792699</c:v>
                </c:pt>
                <c:pt idx="268">
                  <c:v>248.58835462456423</c:v>
                </c:pt>
                <c:pt idx="269">
                  <c:v>249.82938704250574</c:v>
                </c:pt>
                <c:pt idx="270">
                  <c:v>249.88848382431252</c:v>
                </c:pt>
                <c:pt idx="271">
                  <c:v>249.00203209721144</c:v>
                </c:pt>
                <c:pt idx="272">
                  <c:v>249.88848382431252</c:v>
                </c:pt>
                <c:pt idx="273">
                  <c:v>249.82938704250574</c:v>
                </c:pt>
                <c:pt idx="274">
                  <c:v>250.30216129695967</c:v>
                </c:pt>
                <c:pt idx="275">
                  <c:v>250.71583876960685</c:v>
                </c:pt>
                <c:pt idx="276">
                  <c:v>249.5929999152788</c:v>
                </c:pt>
                <c:pt idx="277">
                  <c:v>249.00203209721144</c:v>
                </c:pt>
                <c:pt idx="278">
                  <c:v>251.12951624225403</c:v>
                </c:pt>
                <c:pt idx="279">
                  <c:v>251.60229049670792</c:v>
                </c:pt>
                <c:pt idx="280">
                  <c:v>253.07971004187641</c:v>
                </c:pt>
                <c:pt idx="281">
                  <c:v>253.55248429633031</c:v>
                </c:pt>
                <c:pt idx="282">
                  <c:v>251.12951624225403</c:v>
                </c:pt>
                <c:pt idx="283">
                  <c:v>253.78887142355728</c:v>
                </c:pt>
                <c:pt idx="284">
                  <c:v>253.67067785994379</c:v>
                </c:pt>
                <c:pt idx="285">
                  <c:v>253.84796820536403</c:v>
                </c:pt>
                <c:pt idx="286">
                  <c:v>253.61158107813708</c:v>
                </c:pt>
                <c:pt idx="287">
                  <c:v>254.02525855078423</c:v>
                </c:pt>
                <c:pt idx="288">
                  <c:v>254.02525855078423</c:v>
                </c:pt>
                <c:pt idx="289">
                  <c:v>254.14345211439772</c:v>
                </c:pt>
                <c:pt idx="290">
                  <c:v>253.78887142355728</c:v>
                </c:pt>
                <c:pt idx="291">
                  <c:v>249.17932244263164</c:v>
                </c:pt>
                <c:pt idx="292">
                  <c:v>253.90706498717074</c:v>
                </c:pt>
                <c:pt idx="293">
                  <c:v>254.08435533259097</c:v>
                </c:pt>
                <c:pt idx="294">
                  <c:v>254.02525855078423</c:v>
                </c:pt>
                <c:pt idx="295">
                  <c:v>254.08435533259097</c:v>
                </c:pt>
                <c:pt idx="296">
                  <c:v>254.02525855078423</c:v>
                </c:pt>
                <c:pt idx="297">
                  <c:v>254.20254889620443</c:v>
                </c:pt>
                <c:pt idx="298">
                  <c:v>254.02525855078423</c:v>
                </c:pt>
                <c:pt idx="299">
                  <c:v>253.96616176897751</c:v>
                </c:pt>
                <c:pt idx="300">
                  <c:v>253.72977464175054</c:v>
                </c:pt>
                <c:pt idx="301">
                  <c:v>254.02525855078423</c:v>
                </c:pt>
                <c:pt idx="302">
                  <c:v>253.78887142355728</c:v>
                </c:pt>
                <c:pt idx="303">
                  <c:v>253.90706498717074</c:v>
                </c:pt>
                <c:pt idx="304">
                  <c:v>253.67067785994379</c:v>
                </c:pt>
                <c:pt idx="305">
                  <c:v>253.55248429633031</c:v>
                </c:pt>
                <c:pt idx="306">
                  <c:v>253.67067785994379</c:v>
                </c:pt>
                <c:pt idx="307">
                  <c:v>253.3751939509101</c:v>
                </c:pt>
                <c:pt idx="308">
                  <c:v>253.55248429633031</c:v>
                </c:pt>
                <c:pt idx="309">
                  <c:v>253.55248429633031</c:v>
                </c:pt>
                <c:pt idx="310">
                  <c:v>252.60693578742249</c:v>
                </c:pt>
                <c:pt idx="311">
                  <c:v>253.25700038729664</c:v>
                </c:pt>
                <c:pt idx="312">
                  <c:v>253.07971004187641</c:v>
                </c:pt>
                <c:pt idx="313">
                  <c:v>253.31609716910336</c:v>
                </c:pt>
                <c:pt idx="314">
                  <c:v>251.95687118754836</c:v>
                </c:pt>
                <c:pt idx="315">
                  <c:v>252.13416153296856</c:v>
                </c:pt>
                <c:pt idx="316">
                  <c:v>251.18861302406077</c:v>
                </c:pt>
                <c:pt idx="317">
                  <c:v>249.77029026069903</c:v>
                </c:pt>
                <c:pt idx="318">
                  <c:v>247.11093507939577</c:v>
                </c:pt>
                <c:pt idx="319">
                  <c:v>245.0425477161599</c:v>
                </c:pt>
                <c:pt idx="320">
                  <c:v>244.09699920725208</c:v>
                </c:pt>
                <c:pt idx="321">
                  <c:v>241.67403115317578</c:v>
                </c:pt>
                <c:pt idx="322">
                  <c:v>240.3148051716208</c:v>
                </c:pt>
                <c:pt idx="323">
                  <c:v>239.84203091716688</c:v>
                </c:pt>
                <c:pt idx="324">
                  <c:v>240.01932126258708</c:v>
                </c:pt>
                <c:pt idx="325">
                  <c:v>240.43299873523426</c:v>
                </c:pt>
                <c:pt idx="326">
                  <c:v>241.49674080775557</c:v>
                </c:pt>
                <c:pt idx="327">
                  <c:v>240.43299873523426</c:v>
                </c:pt>
                <c:pt idx="328">
                  <c:v>239.19196631729275</c:v>
                </c:pt>
                <c:pt idx="329">
                  <c:v>239.07377275367929</c:v>
                </c:pt>
                <c:pt idx="330">
                  <c:v>235.82344975430863</c:v>
                </c:pt>
                <c:pt idx="331">
                  <c:v>232.39583640951776</c:v>
                </c:pt>
                <c:pt idx="332">
                  <c:v>231.39119111880319</c:v>
                </c:pt>
                <c:pt idx="333">
                  <c:v>227.78628742859212</c:v>
                </c:pt>
                <c:pt idx="334">
                  <c:v>226.72254535607084</c:v>
                </c:pt>
                <c:pt idx="335">
                  <c:v>225.83609362896973</c:v>
                </c:pt>
                <c:pt idx="336">
                  <c:v>225.65880328354953</c:v>
                </c:pt>
                <c:pt idx="337">
                  <c:v>225.4815129381293</c:v>
                </c:pt>
                <c:pt idx="338">
                  <c:v>223.59041592031366</c:v>
                </c:pt>
                <c:pt idx="339">
                  <c:v>223.70860948392715</c:v>
                </c:pt>
                <c:pt idx="340">
                  <c:v>220.16280257552279</c:v>
                </c:pt>
                <c:pt idx="341">
                  <c:v>218.50809268493413</c:v>
                </c:pt>
                <c:pt idx="342">
                  <c:v>217.14886670337913</c:v>
                </c:pt>
                <c:pt idx="343">
                  <c:v>215.55325359459715</c:v>
                </c:pt>
                <c:pt idx="344">
                  <c:v>213.89854370400849</c:v>
                </c:pt>
                <c:pt idx="345">
                  <c:v>211.94834990438611</c:v>
                </c:pt>
                <c:pt idx="346">
                  <c:v>211.12099495909175</c:v>
                </c:pt>
                <c:pt idx="347">
                  <c:v>210.05725288657044</c:v>
                </c:pt>
                <c:pt idx="348">
                  <c:v>208.93441403224242</c:v>
                </c:pt>
                <c:pt idx="349">
                  <c:v>208.46163977778849</c:v>
                </c:pt>
                <c:pt idx="350">
                  <c:v>207.51609126888067</c:v>
                </c:pt>
                <c:pt idx="351">
                  <c:v>206.21596206913242</c:v>
                </c:pt>
                <c:pt idx="352">
                  <c:v>204.08847792408983</c:v>
                </c:pt>
                <c:pt idx="353">
                  <c:v>202.61105837892131</c:v>
                </c:pt>
                <c:pt idx="354">
                  <c:v>200.83815492471916</c:v>
                </c:pt>
                <c:pt idx="355">
                  <c:v>199.53802572497091</c:v>
                </c:pt>
                <c:pt idx="356">
                  <c:v>198.17879974341591</c:v>
                </c:pt>
                <c:pt idx="357">
                  <c:v>196.52408985282722</c:v>
                </c:pt>
                <c:pt idx="358">
                  <c:v>195.04667030765876</c:v>
                </c:pt>
                <c:pt idx="359">
                  <c:v>193.33286363526332</c:v>
                </c:pt>
                <c:pt idx="360">
                  <c:v>191.97363765370832</c:v>
                </c:pt>
                <c:pt idx="361">
                  <c:v>191.14628270841399</c:v>
                </c:pt>
                <c:pt idx="362">
                  <c:v>188.90060499975789</c:v>
                </c:pt>
                <c:pt idx="363">
                  <c:v>184.88202383689966</c:v>
                </c:pt>
                <c:pt idx="364">
                  <c:v>182.75453969185708</c:v>
                </c:pt>
                <c:pt idx="365">
                  <c:v>183.16821716450423</c:v>
                </c:pt>
                <c:pt idx="366">
                  <c:v>184.35015280063902</c:v>
                </c:pt>
                <c:pt idx="367">
                  <c:v>182.34086221920987</c:v>
                </c:pt>
                <c:pt idx="368">
                  <c:v>180.92253945584812</c:v>
                </c:pt>
                <c:pt idx="369">
                  <c:v>177.790410020091</c:v>
                </c:pt>
                <c:pt idx="370">
                  <c:v>177.49492611105728</c:v>
                </c:pt>
                <c:pt idx="371">
                  <c:v>176.25389369311577</c:v>
                </c:pt>
                <c:pt idx="372">
                  <c:v>172.353506093871</c:v>
                </c:pt>
                <c:pt idx="373">
                  <c:v>169.51686056714752</c:v>
                </c:pt>
                <c:pt idx="374">
                  <c:v>166.14834400416339</c:v>
                </c:pt>
                <c:pt idx="375">
                  <c:v>163.90266629550732</c:v>
                </c:pt>
                <c:pt idx="376">
                  <c:v>161.30240789601081</c:v>
                </c:pt>
                <c:pt idx="377">
                  <c:v>157.28382673315255</c:v>
                </c:pt>
                <c:pt idx="378">
                  <c:v>153.32434235210104</c:v>
                </c:pt>
                <c:pt idx="379">
                  <c:v>145.34627680819131</c:v>
                </c:pt>
                <c:pt idx="380">
                  <c:v>124.95788708486637</c:v>
                </c:pt>
                <c:pt idx="381">
                  <c:v>109.2381431242738</c:v>
                </c:pt>
                <c:pt idx="382">
                  <c:v>128.09001652062355</c:v>
                </c:pt>
                <c:pt idx="383">
                  <c:v>143.80976048121607</c:v>
                </c:pt>
                <c:pt idx="384">
                  <c:v>128.09001652062355</c:v>
                </c:pt>
                <c:pt idx="385">
                  <c:v>133.70421079226369</c:v>
                </c:pt>
                <c:pt idx="386">
                  <c:v>144.40072829928349</c:v>
                </c:pt>
                <c:pt idx="387">
                  <c:v>137.90008230054218</c:v>
                </c:pt>
                <c:pt idx="388">
                  <c:v>193.0373797262296</c:v>
                </c:pt>
                <c:pt idx="389">
                  <c:v>247.34732220662272</c:v>
                </c:pt>
                <c:pt idx="390">
                  <c:v>136.54085631898718</c:v>
                </c:pt>
                <c:pt idx="391">
                  <c:v>69.11142827749805</c:v>
                </c:pt>
                <c:pt idx="392">
                  <c:v>93.222915254647546</c:v>
                </c:pt>
                <c:pt idx="393">
                  <c:v>164.07995664092752</c:v>
                </c:pt>
                <c:pt idx="394">
                  <c:v>252.13416153296856</c:v>
                </c:pt>
                <c:pt idx="395">
                  <c:v>241.20125689872188</c:v>
                </c:pt>
                <c:pt idx="396">
                  <c:v>254.43893602343138</c:v>
                </c:pt>
                <c:pt idx="397">
                  <c:v>215.25776968556349</c:v>
                </c:pt>
                <c:pt idx="398">
                  <c:v>186.00486269122769</c:v>
                </c:pt>
                <c:pt idx="399">
                  <c:v>195.04667030765876</c:v>
                </c:pt>
                <c:pt idx="400">
                  <c:v>231.74577180964363</c:v>
                </c:pt>
                <c:pt idx="401">
                  <c:v>164.49363411357473</c:v>
                </c:pt>
                <c:pt idx="402">
                  <c:v>154.44718120642909</c:v>
                </c:pt>
                <c:pt idx="403">
                  <c:v>153.50163269752127</c:v>
                </c:pt>
                <c:pt idx="404">
                  <c:v>131.28124273818742</c:v>
                </c:pt>
                <c:pt idx="405">
                  <c:v>98.541625617254056</c:v>
                </c:pt>
                <c:pt idx="406">
                  <c:v>102.32381965288535</c:v>
                </c:pt>
                <c:pt idx="407">
                  <c:v>93.104721691034058</c:v>
                </c:pt>
                <c:pt idx="408">
                  <c:v>69.229621841111538</c:v>
                </c:pt>
                <c:pt idx="409">
                  <c:v>58.651297897705255</c:v>
                </c:pt>
                <c:pt idx="410">
                  <c:v>51.146006608249408</c:v>
                </c:pt>
                <c:pt idx="411">
                  <c:v>44.822650954928335</c:v>
                </c:pt>
                <c:pt idx="412">
                  <c:v>41.51323117375096</c:v>
                </c:pt>
                <c:pt idx="413">
                  <c:v>37.908327483539885</c:v>
                </c:pt>
                <c:pt idx="414">
                  <c:v>33.298778502614248</c:v>
                </c:pt>
                <c:pt idx="415">
                  <c:v>29.22110055794926</c:v>
                </c:pt>
                <c:pt idx="416">
                  <c:v>25.498003304124705</c:v>
                </c:pt>
                <c:pt idx="417">
                  <c:v>22.661357777401239</c:v>
                </c:pt>
                <c:pt idx="418">
                  <c:v>20.947551105005804</c:v>
                </c:pt>
                <c:pt idx="419">
                  <c:v>19.174647650803639</c:v>
                </c:pt>
                <c:pt idx="420">
                  <c:v>17.992712014668857</c:v>
                </c:pt>
                <c:pt idx="421">
                  <c:v>17.106260287567775</c:v>
                </c:pt>
                <c:pt idx="422">
                  <c:v>16.633486033113861</c:v>
                </c:pt>
                <c:pt idx="423">
                  <c:v>17.165357069374512</c:v>
                </c:pt>
                <c:pt idx="424">
                  <c:v>18.524583050929508</c:v>
                </c:pt>
                <c:pt idx="425">
                  <c:v>20.829357541392326</c:v>
                </c:pt>
                <c:pt idx="426">
                  <c:v>22.36587386836754</c:v>
                </c:pt>
                <c:pt idx="427">
                  <c:v>20.829357541392326</c:v>
                </c:pt>
                <c:pt idx="428">
                  <c:v>19.529228341644075</c:v>
                </c:pt>
                <c:pt idx="429">
                  <c:v>19.351937996223857</c:v>
                </c:pt>
                <c:pt idx="430">
                  <c:v>18.465486269122771</c:v>
                </c:pt>
                <c:pt idx="431">
                  <c:v>17.815421669248639</c:v>
                </c:pt>
                <c:pt idx="432">
                  <c:v>17.697228105635165</c:v>
                </c:pt>
                <c:pt idx="433">
                  <c:v>17.283550632987989</c:v>
                </c:pt>
                <c:pt idx="434">
                  <c:v>16.692582814920602</c:v>
                </c:pt>
                <c:pt idx="435">
                  <c:v>15.747034306012777</c:v>
                </c:pt>
                <c:pt idx="436">
                  <c:v>14.50600188807126</c:v>
                </c:pt>
                <c:pt idx="437">
                  <c:v>13.619550160970174</c:v>
                </c:pt>
                <c:pt idx="438">
                  <c:v>12.969485561096048</c:v>
                </c:pt>
                <c:pt idx="439">
                  <c:v>12.910388779289308</c:v>
                </c:pt>
                <c:pt idx="440">
                  <c:v>12.851291997482571</c:v>
                </c:pt>
                <c:pt idx="441">
                  <c:v>13.146775906516265</c:v>
                </c:pt>
                <c:pt idx="442">
                  <c:v>13.737743724583655</c:v>
                </c:pt>
                <c:pt idx="443">
                  <c:v>14.683292233491477</c:v>
                </c:pt>
                <c:pt idx="444">
                  <c:v>15.451550396979084</c:v>
                </c:pt>
                <c:pt idx="445">
                  <c:v>16.456195687693647</c:v>
                </c:pt>
                <c:pt idx="446">
                  <c:v>16.928969942147557</c:v>
                </c:pt>
                <c:pt idx="447">
                  <c:v>17.165357069374512</c:v>
                </c:pt>
                <c:pt idx="448">
                  <c:v>16.33800212408017</c:v>
                </c:pt>
                <c:pt idx="449">
                  <c:v>15.747034306012777</c:v>
                </c:pt>
                <c:pt idx="450">
                  <c:v>14.919679360718433</c:v>
                </c:pt>
                <c:pt idx="451">
                  <c:v>14.62419545168474</c:v>
                </c:pt>
                <c:pt idx="452">
                  <c:v>14.210517979037565</c:v>
                </c:pt>
                <c:pt idx="453">
                  <c:v>13.501356597356699</c:v>
                </c:pt>
                <c:pt idx="454">
                  <c:v>12.969485561096048</c:v>
                </c:pt>
                <c:pt idx="455">
                  <c:v>12.733098433869092</c:v>
                </c:pt>
                <c:pt idx="456">
                  <c:v>12.378517743028658</c:v>
                </c:pt>
                <c:pt idx="457">
                  <c:v>11.964840270381487</c:v>
                </c:pt>
                <c:pt idx="458">
                  <c:v>12.201227397608442</c:v>
                </c:pt>
                <c:pt idx="459">
                  <c:v>12.910388779289308</c:v>
                </c:pt>
                <c:pt idx="460">
                  <c:v>13.501356597356699</c:v>
                </c:pt>
                <c:pt idx="461">
                  <c:v>14.446905106264524</c:v>
                </c:pt>
                <c:pt idx="462">
                  <c:v>14.978776142525174</c:v>
                </c:pt>
                <c:pt idx="463">
                  <c:v>15.628840742399301</c:v>
                </c:pt>
                <c:pt idx="464">
                  <c:v>15.806131087819518</c:v>
                </c:pt>
                <c:pt idx="465">
                  <c:v>16.160711778659952</c:v>
                </c:pt>
                <c:pt idx="466">
                  <c:v>16.042518215046471</c:v>
                </c:pt>
                <c:pt idx="467">
                  <c:v>16.042518215046471</c:v>
                </c:pt>
                <c:pt idx="468">
                  <c:v>15.687937524206042</c:v>
                </c:pt>
                <c:pt idx="469">
                  <c:v>14.978776142525174</c:v>
                </c:pt>
                <c:pt idx="470">
                  <c:v>14.446905106264524</c:v>
                </c:pt>
                <c:pt idx="471">
                  <c:v>13.855937288197133</c:v>
                </c:pt>
                <c:pt idx="472">
                  <c:v>13.205872688323005</c:v>
                </c:pt>
                <c:pt idx="473">
                  <c:v>12.851291997482571</c:v>
                </c:pt>
                <c:pt idx="474">
                  <c:v>12.851291997482571</c:v>
                </c:pt>
                <c:pt idx="475">
                  <c:v>12.910388779289308</c:v>
                </c:pt>
                <c:pt idx="476">
                  <c:v>13.383163033743221</c:v>
                </c:pt>
                <c:pt idx="477">
                  <c:v>13.678646942776915</c:v>
                </c:pt>
                <c:pt idx="478">
                  <c:v>14.565098669877999</c:v>
                </c:pt>
                <c:pt idx="479">
                  <c:v>14.801485797104958</c:v>
                </c:pt>
                <c:pt idx="480">
                  <c:v>15.628840742399301</c:v>
                </c:pt>
                <c:pt idx="481">
                  <c:v>16.042518215046471</c:v>
                </c:pt>
                <c:pt idx="482">
                  <c:v>16.278905342273429</c:v>
                </c:pt>
                <c:pt idx="483">
                  <c:v>15.983421433239736</c:v>
                </c:pt>
                <c:pt idx="484">
                  <c:v>12.614904870255614</c:v>
                </c:pt>
                <c:pt idx="485">
                  <c:v>18.465486269122771</c:v>
                </c:pt>
                <c:pt idx="486">
                  <c:v>10.842001416053444</c:v>
                </c:pt>
                <c:pt idx="487">
                  <c:v>9.8964529071456226</c:v>
                </c:pt>
                <c:pt idx="488">
                  <c:v>12.555808088448876</c:v>
                </c:pt>
                <c:pt idx="489">
                  <c:v>12.910388779289308</c:v>
                </c:pt>
                <c:pt idx="490">
                  <c:v>14.151421197230826</c:v>
                </c:pt>
                <c:pt idx="491">
                  <c:v>13.501356597356699</c:v>
                </c:pt>
                <c:pt idx="492">
                  <c:v>12.851291997482571</c:v>
                </c:pt>
                <c:pt idx="493">
                  <c:v>12.083033833994962</c:v>
                </c:pt>
                <c:pt idx="494">
                  <c:v>11.72845314315453</c:v>
                </c:pt>
                <c:pt idx="495">
                  <c:v>12.378517743028658</c:v>
                </c:pt>
                <c:pt idx="496">
                  <c:v>13.087679124709524</c:v>
                </c:pt>
                <c:pt idx="497">
                  <c:v>13.678646942776915</c:v>
                </c:pt>
                <c:pt idx="498">
                  <c:v>13.737743724583655</c:v>
                </c:pt>
                <c:pt idx="499">
                  <c:v>13.737743724583655</c:v>
                </c:pt>
                <c:pt idx="500">
                  <c:v>13.501356597356699</c:v>
                </c:pt>
                <c:pt idx="501">
                  <c:v>13.855937288197133</c:v>
                </c:pt>
                <c:pt idx="502">
                  <c:v>14.62419545168474</c:v>
                </c:pt>
                <c:pt idx="503">
                  <c:v>14.801485797104958</c:v>
                </c:pt>
                <c:pt idx="504">
                  <c:v>14.801485797104958</c:v>
                </c:pt>
                <c:pt idx="505">
                  <c:v>14.742389015298217</c:v>
                </c:pt>
                <c:pt idx="506">
                  <c:v>13.855937288197133</c:v>
                </c:pt>
                <c:pt idx="507">
                  <c:v>13.855937288197133</c:v>
                </c:pt>
                <c:pt idx="508">
                  <c:v>13.737743724583655</c:v>
                </c:pt>
                <c:pt idx="509">
                  <c:v>13.796840506390392</c:v>
                </c:pt>
                <c:pt idx="510">
                  <c:v>13.855937288197133</c:v>
                </c:pt>
                <c:pt idx="511">
                  <c:v>13.796840506390392</c:v>
                </c:pt>
                <c:pt idx="512">
                  <c:v>13.383163033743221</c:v>
                </c:pt>
                <c:pt idx="513">
                  <c:v>13.205872688323005</c:v>
                </c:pt>
                <c:pt idx="514">
                  <c:v>13.383163033743221</c:v>
                </c:pt>
                <c:pt idx="515">
                  <c:v>13.619550160970174</c:v>
                </c:pt>
                <c:pt idx="516">
                  <c:v>13.974130851810608</c:v>
                </c:pt>
                <c:pt idx="517">
                  <c:v>14.033227633617349</c:v>
                </c:pt>
                <c:pt idx="518">
                  <c:v>14.151421197230826</c:v>
                </c:pt>
                <c:pt idx="519">
                  <c:v>14.092324415424089</c:v>
                </c:pt>
                <c:pt idx="520">
                  <c:v>14.269614760844306</c:v>
                </c:pt>
                <c:pt idx="521">
                  <c:v>14.62419545168474</c:v>
                </c:pt>
                <c:pt idx="522">
                  <c:v>14.742389015298217</c:v>
                </c:pt>
                <c:pt idx="523">
                  <c:v>14.683292233491477</c:v>
                </c:pt>
                <c:pt idx="524">
                  <c:v>14.683292233491477</c:v>
                </c:pt>
                <c:pt idx="525">
                  <c:v>14.210517979037565</c:v>
                </c:pt>
                <c:pt idx="526">
                  <c:v>14.269614760844306</c:v>
                </c:pt>
                <c:pt idx="527">
                  <c:v>14.210517979037565</c:v>
                </c:pt>
                <c:pt idx="528">
                  <c:v>14.328711542651043</c:v>
                </c:pt>
                <c:pt idx="529">
                  <c:v>14.210517979037565</c:v>
                </c:pt>
                <c:pt idx="530">
                  <c:v>14.092324415424089</c:v>
                </c:pt>
                <c:pt idx="531">
                  <c:v>13.855937288197133</c:v>
                </c:pt>
                <c:pt idx="532">
                  <c:v>13.915034070003871</c:v>
                </c:pt>
                <c:pt idx="533">
                  <c:v>13.855937288197133</c:v>
                </c:pt>
                <c:pt idx="534">
                  <c:v>14.033227633617349</c:v>
                </c:pt>
                <c:pt idx="535">
                  <c:v>14.269614760844306</c:v>
                </c:pt>
                <c:pt idx="536">
                  <c:v>14.446905106264524</c:v>
                </c:pt>
                <c:pt idx="537">
                  <c:v>14.50600188807126</c:v>
                </c:pt>
                <c:pt idx="538">
                  <c:v>14.50600188807126</c:v>
                </c:pt>
                <c:pt idx="539">
                  <c:v>14.62419545168474</c:v>
                </c:pt>
                <c:pt idx="540">
                  <c:v>14.683292233491477</c:v>
                </c:pt>
                <c:pt idx="541">
                  <c:v>14.742389015298217</c:v>
                </c:pt>
                <c:pt idx="542">
                  <c:v>14.742389015298217</c:v>
                </c:pt>
                <c:pt idx="543">
                  <c:v>14.742389015298217</c:v>
                </c:pt>
                <c:pt idx="544">
                  <c:v>14.62419545168474</c:v>
                </c:pt>
                <c:pt idx="545">
                  <c:v>14.683292233491477</c:v>
                </c:pt>
                <c:pt idx="546">
                  <c:v>14.683292233491477</c:v>
                </c:pt>
                <c:pt idx="547">
                  <c:v>14.62419545168474</c:v>
                </c:pt>
                <c:pt idx="548">
                  <c:v>14.50600188807126</c:v>
                </c:pt>
                <c:pt idx="549">
                  <c:v>14.328711542651043</c:v>
                </c:pt>
                <c:pt idx="550">
                  <c:v>14.151421197230826</c:v>
                </c:pt>
                <c:pt idx="551">
                  <c:v>13.915034070003871</c:v>
                </c:pt>
                <c:pt idx="552">
                  <c:v>14.033227633617349</c:v>
                </c:pt>
                <c:pt idx="553">
                  <c:v>14.033227633617349</c:v>
                </c:pt>
                <c:pt idx="554">
                  <c:v>14.210517979037565</c:v>
                </c:pt>
                <c:pt idx="555">
                  <c:v>14.151421197230826</c:v>
                </c:pt>
                <c:pt idx="556">
                  <c:v>14.269614760844306</c:v>
                </c:pt>
                <c:pt idx="557">
                  <c:v>14.565098669877999</c:v>
                </c:pt>
                <c:pt idx="558">
                  <c:v>14.62419545168474</c:v>
                </c:pt>
                <c:pt idx="559">
                  <c:v>14.565098669877999</c:v>
                </c:pt>
                <c:pt idx="560">
                  <c:v>14.62419545168474</c:v>
                </c:pt>
                <c:pt idx="561">
                  <c:v>14.62419545168474</c:v>
                </c:pt>
                <c:pt idx="562">
                  <c:v>14.62419545168474</c:v>
                </c:pt>
                <c:pt idx="563">
                  <c:v>14.565098669877999</c:v>
                </c:pt>
                <c:pt idx="564">
                  <c:v>14.328711542651043</c:v>
                </c:pt>
                <c:pt idx="565">
                  <c:v>14.50600188807126</c:v>
                </c:pt>
                <c:pt idx="566">
                  <c:v>14.210517979037565</c:v>
                </c:pt>
                <c:pt idx="567">
                  <c:v>13.974130851810608</c:v>
                </c:pt>
                <c:pt idx="568">
                  <c:v>14.033227633617349</c:v>
                </c:pt>
                <c:pt idx="569">
                  <c:v>13.855937288197133</c:v>
                </c:pt>
                <c:pt idx="570">
                  <c:v>13.855937288197133</c:v>
                </c:pt>
                <c:pt idx="571">
                  <c:v>13.855937288197133</c:v>
                </c:pt>
                <c:pt idx="572">
                  <c:v>13.855937288197133</c:v>
                </c:pt>
                <c:pt idx="573">
                  <c:v>13.915034070003871</c:v>
                </c:pt>
                <c:pt idx="574">
                  <c:v>13.915034070003871</c:v>
                </c:pt>
                <c:pt idx="575">
                  <c:v>13.915034070003871</c:v>
                </c:pt>
                <c:pt idx="576">
                  <c:v>14.210517979037565</c:v>
                </c:pt>
                <c:pt idx="577">
                  <c:v>13.974130851810608</c:v>
                </c:pt>
                <c:pt idx="578">
                  <c:v>14.151421197230826</c:v>
                </c:pt>
                <c:pt idx="579">
                  <c:v>13.974130851810608</c:v>
                </c:pt>
                <c:pt idx="580">
                  <c:v>14.033227633617349</c:v>
                </c:pt>
                <c:pt idx="581">
                  <c:v>13.915034070003871</c:v>
                </c:pt>
                <c:pt idx="582">
                  <c:v>13.974130851810608</c:v>
                </c:pt>
                <c:pt idx="583">
                  <c:v>13.915034070003871</c:v>
                </c:pt>
                <c:pt idx="584">
                  <c:v>13.915034070003871</c:v>
                </c:pt>
                <c:pt idx="585">
                  <c:v>13.855937288197133</c:v>
                </c:pt>
                <c:pt idx="586">
                  <c:v>13.855937288197133</c:v>
                </c:pt>
                <c:pt idx="587">
                  <c:v>13.796840506390392</c:v>
                </c:pt>
                <c:pt idx="588">
                  <c:v>13.737743724583655</c:v>
                </c:pt>
                <c:pt idx="589">
                  <c:v>13.678646942776915</c:v>
                </c:pt>
                <c:pt idx="590">
                  <c:v>13.796840506390392</c:v>
                </c:pt>
                <c:pt idx="591">
                  <c:v>13.678646942776915</c:v>
                </c:pt>
                <c:pt idx="592">
                  <c:v>13.796840506390392</c:v>
                </c:pt>
                <c:pt idx="593">
                  <c:v>13.737743724583655</c:v>
                </c:pt>
                <c:pt idx="594">
                  <c:v>13.737743724583655</c:v>
                </c:pt>
                <c:pt idx="595">
                  <c:v>13.737743724583655</c:v>
                </c:pt>
                <c:pt idx="596">
                  <c:v>13.855937288197133</c:v>
                </c:pt>
                <c:pt idx="597">
                  <c:v>13.855937288197133</c:v>
                </c:pt>
                <c:pt idx="598">
                  <c:v>13.678646942776915</c:v>
                </c:pt>
                <c:pt idx="599">
                  <c:v>12.910388779289308</c:v>
                </c:pt>
                <c:pt idx="600">
                  <c:v>12.674001652062351</c:v>
                </c:pt>
                <c:pt idx="601">
                  <c:v>12.437614524835396</c:v>
                </c:pt>
                <c:pt idx="602">
                  <c:v>12.674001652062351</c:v>
                </c:pt>
                <c:pt idx="603">
                  <c:v>12.792195215675831</c:v>
                </c:pt>
                <c:pt idx="604">
                  <c:v>12.792195215675831</c:v>
                </c:pt>
                <c:pt idx="605">
                  <c:v>12.792195215675831</c:v>
                </c:pt>
                <c:pt idx="606">
                  <c:v>12.910388779289308</c:v>
                </c:pt>
                <c:pt idx="607">
                  <c:v>12.555808088448876</c:v>
                </c:pt>
                <c:pt idx="608">
                  <c:v>11.964840270381487</c:v>
                </c:pt>
                <c:pt idx="609">
                  <c:v>11.72845314315453</c:v>
                </c:pt>
                <c:pt idx="610">
                  <c:v>11.72845314315453</c:v>
                </c:pt>
                <c:pt idx="611">
                  <c:v>11.72845314315453</c:v>
                </c:pt>
                <c:pt idx="612">
                  <c:v>11.72845314315453</c:v>
                </c:pt>
                <c:pt idx="613">
                  <c:v>11.669356361347791</c:v>
                </c:pt>
                <c:pt idx="614">
                  <c:v>11.610259579541053</c:v>
                </c:pt>
                <c:pt idx="615">
                  <c:v>11.72845314315453</c:v>
                </c:pt>
                <c:pt idx="616">
                  <c:v>11.72845314315453</c:v>
                </c:pt>
                <c:pt idx="617">
                  <c:v>11.610259579541053</c:v>
                </c:pt>
                <c:pt idx="618">
                  <c:v>11.72845314315453</c:v>
                </c:pt>
                <c:pt idx="619">
                  <c:v>11.669356361347791</c:v>
                </c:pt>
                <c:pt idx="620">
                  <c:v>11.72845314315453</c:v>
                </c:pt>
                <c:pt idx="621">
                  <c:v>11.314775670507357</c:v>
                </c:pt>
                <c:pt idx="622">
                  <c:v>10.782904634246707</c:v>
                </c:pt>
                <c:pt idx="623">
                  <c:v>10.782904634246707</c:v>
                </c:pt>
                <c:pt idx="624">
                  <c:v>10.782904634246707</c:v>
                </c:pt>
                <c:pt idx="625">
                  <c:v>10.664711070633228</c:v>
                </c:pt>
                <c:pt idx="626">
                  <c:v>10.723807852439968</c:v>
                </c:pt>
                <c:pt idx="627">
                  <c:v>10.782904634246707</c:v>
                </c:pt>
                <c:pt idx="628">
                  <c:v>10.723807852439968</c:v>
                </c:pt>
                <c:pt idx="629">
                  <c:v>10.664711070633228</c:v>
                </c:pt>
                <c:pt idx="630">
                  <c:v>10.664711070633228</c:v>
                </c:pt>
                <c:pt idx="631">
                  <c:v>10.782904634246707</c:v>
                </c:pt>
                <c:pt idx="632">
                  <c:v>10.723807852439968</c:v>
                </c:pt>
                <c:pt idx="633">
                  <c:v>10.664711070633228</c:v>
                </c:pt>
                <c:pt idx="634">
                  <c:v>10.723807852439968</c:v>
                </c:pt>
                <c:pt idx="635">
                  <c:v>10.664711070633228</c:v>
                </c:pt>
                <c:pt idx="636">
                  <c:v>10.54651750701975</c:v>
                </c:pt>
                <c:pt idx="637">
                  <c:v>10.782904634246707</c:v>
                </c:pt>
                <c:pt idx="638">
                  <c:v>10.664711070633228</c:v>
                </c:pt>
                <c:pt idx="639">
                  <c:v>10.723807852439968</c:v>
                </c:pt>
                <c:pt idx="640">
                  <c:v>10.664711070633228</c:v>
                </c:pt>
                <c:pt idx="641">
                  <c:v>10.782904634246707</c:v>
                </c:pt>
                <c:pt idx="642">
                  <c:v>11.078388543280402</c:v>
                </c:pt>
                <c:pt idx="643">
                  <c:v>11.255678888700619</c:v>
                </c:pt>
                <c:pt idx="644">
                  <c:v>11.492066015927573</c:v>
                </c:pt>
                <c:pt idx="645">
                  <c:v>11.551162797734312</c:v>
                </c:pt>
                <c:pt idx="646">
                  <c:v>11.255678888700619</c:v>
                </c:pt>
                <c:pt idx="647">
                  <c:v>10.842001416053444</c:v>
                </c:pt>
                <c:pt idx="648">
                  <c:v>10.664711070633228</c:v>
                </c:pt>
                <c:pt idx="649">
                  <c:v>10.369227161599534</c:v>
                </c:pt>
                <c:pt idx="650">
                  <c:v>9.8964529071456226</c:v>
                </c:pt>
                <c:pt idx="651">
                  <c:v>9.8964529071456226</c:v>
                </c:pt>
                <c:pt idx="652">
                  <c:v>9.8373561253388839</c:v>
                </c:pt>
                <c:pt idx="653">
                  <c:v>9.8373561253388839</c:v>
                </c:pt>
                <c:pt idx="654">
                  <c:v>9.8373561253388839</c:v>
                </c:pt>
                <c:pt idx="655">
                  <c:v>9.8964529071456226</c:v>
                </c:pt>
                <c:pt idx="656">
                  <c:v>10.191936816179318</c:v>
                </c:pt>
                <c:pt idx="657">
                  <c:v>10.487420725213012</c:v>
                </c:pt>
                <c:pt idx="658">
                  <c:v>10.664711070633228</c:v>
                </c:pt>
                <c:pt idx="659">
                  <c:v>10.073743252565839</c:v>
                </c:pt>
                <c:pt idx="660">
                  <c:v>9.7191625617254047</c:v>
                </c:pt>
                <c:pt idx="661">
                  <c:v>9.7782593435321452</c:v>
                </c:pt>
                <c:pt idx="662">
                  <c:v>9.7782593435321452</c:v>
                </c:pt>
                <c:pt idx="663">
                  <c:v>9.8373561253388839</c:v>
                </c:pt>
                <c:pt idx="664">
                  <c:v>9.7782593435321452</c:v>
                </c:pt>
                <c:pt idx="665">
                  <c:v>9.7782593435321452</c:v>
                </c:pt>
                <c:pt idx="666">
                  <c:v>9.4827754344984498</c:v>
                </c:pt>
                <c:pt idx="667">
                  <c:v>9.069097961851277</c:v>
                </c:pt>
                <c:pt idx="668">
                  <c:v>8.8918076164310609</c:v>
                </c:pt>
                <c:pt idx="669">
                  <c:v>8.7736140528175817</c:v>
                </c:pt>
                <c:pt idx="670">
                  <c:v>8.5963237073973655</c:v>
                </c:pt>
                <c:pt idx="671">
                  <c:v>8.7145172710108429</c:v>
                </c:pt>
                <c:pt idx="672">
                  <c:v>8.7736140528175817</c:v>
                </c:pt>
                <c:pt idx="673">
                  <c:v>8.8918076164310609</c:v>
                </c:pt>
                <c:pt idx="674">
                  <c:v>9.069097961851277</c:v>
                </c:pt>
                <c:pt idx="675">
                  <c:v>9.1872915254647545</c:v>
                </c:pt>
                <c:pt idx="676">
                  <c:v>8.5372269255906268</c:v>
                </c:pt>
                <c:pt idx="677">
                  <c:v>8.0053558893299765</c:v>
                </c:pt>
                <c:pt idx="678">
                  <c:v>7.9462591075232378</c:v>
                </c:pt>
                <c:pt idx="679">
                  <c:v>8.0053558893299765</c:v>
                </c:pt>
                <c:pt idx="680">
                  <c:v>7.8871623257164973</c:v>
                </c:pt>
                <c:pt idx="681">
                  <c:v>8.0053558893299765</c:v>
                </c:pt>
                <c:pt idx="682">
                  <c:v>7.7689687621030208</c:v>
                </c:pt>
                <c:pt idx="683">
                  <c:v>7.5916784166828037</c:v>
                </c:pt>
                <c:pt idx="684">
                  <c:v>7.4143880712625867</c:v>
                </c:pt>
                <c:pt idx="685">
                  <c:v>7.000710598615413</c:v>
                </c:pt>
                <c:pt idx="686">
                  <c:v>7.000710598615413</c:v>
                </c:pt>
                <c:pt idx="687">
                  <c:v>6.9416138168086743</c:v>
                </c:pt>
                <c:pt idx="688">
                  <c:v>6.8825170350019365</c:v>
                </c:pt>
                <c:pt idx="689">
                  <c:v>6.9416138168086743</c:v>
                </c:pt>
                <c:pt idx="690">
                  <c:v>6.8825170350019365</c:v>
                </c:pt>
                <c:pt idx="691">
                  <c:v>7.000710598615413</c:v>
                </c:pt>
                <c:pt idx="692">
                  <c:v>7.0598073804221535</c:v>
                </c:pt>
                <c:pt idx="693">
                  <c:v>7.2961945076491084</c:v>
                </c:pt>
                <c:pt idx="694">
                  <c:v>7.2961945076491084</c:v>
                </c:pt>
                <c:pt idx="695">
                  <c:v>7.2961945076491084</c:v>
                </c:pt>
                <c:pt idx="696">
                  <c:v>7.000710598615413</c:v>
                </c:pt>
                <c:pt idx="697">
                  <c:v>6.8825170350019365</c:v>
                </c:pt>
                <c:pt idx="698">
                  <c:v>6.7643234713884572</c:v>
                </c:pt>
                <c:pt idx="699">
                  <c:v>6.3506459987412853</c:v>
                </c:pt>
                <c:pt idx="700">
                  <c:v>6.232452435127807</c:v>
                </c:pt>
                <c:pt idx="701">
                  <c:v>6.05516208970759</c:v>
                </c:pt>
                <c:pt idx="702">
                  <c:v>5.9960653079008512</c:v>
                </c:pt>
                <c:pt idx="703">
                  <c:v>5.9960653079008512</c:v>
                </c:pt>
                <c:pt idx="704">
                  <c:v>5.9960653079008512</c:v>
                </c:pt>
                <c:pt idx="705">
                  <c:v>6.05516208970759</c:v>
                </c:pt>
                <c:pt idx="706">
                  <c:v>6.05516208970759</c:v>
                </c:pt>
                <c:pt idx="707">
                  <c:v>6.05516208970759</c:v>
                </c:pt>
                <c:pt idx="708">
                  <c:v>6.1142588715143287</c:v>
                </c:pt>
                <c:pt idx="709">
                  <c:v>6.7643234713884572</c:v>
                </c:pt>
                <c:pt idx="710">
                  <c:v>6.8825170350019365</c:v>
                </c:pt>
                <c:pt idx="711">
                  <c:v>7.000710598615413</c:v>
                </c:pt>
                <c:pt idx="712">
                  <c:v>6.8825170350019365</c:v>
                </c:pt>
                <c:pt idx="713">
                  <c:v>6.9416138168086743</c:v>
                </c:pt>
                <c:pt idx="714">
                  <c:v>6.9416138168086743</c:v>
                </c:pt>
                <c:pt idx="715">
                  <c:v>7.17800094403563</c:v>
                </c:pt>
                <c:pt idx="716">
                  <c:v>7.5325816348760632</c:v>
                </c:pt>
                <c:pt idx="717">
                  <c:v>7.8871623257164973</c:v>
                </c:pt>
                <c:pt idx="718">
                  <c:v>7.8871623257164973</c:v>
                </c:pt>
                <c:pt idx="719">
                  <c:v>7.8871623257164973</c:v>
                </c:pt>
                <c:pt idx="720">
                  <c:v>7.7689687621030208</c:v>
                </c:pt>
                <c:pt idx="721">
                  <c:v>7.5916784166828037</c:v>
                </c:pt>
                <c:pt idx="722">
                  <c:v>7.2961945076491084</c:v>
                </c:pt>
                <c:pt idx="723">
                  <c:v>7.17800094403563</c:v>
                </c:pt>
                <c:pt idx="724">
                  <c:v>7.0598073804221535</c:v>
                </c:pt>
                <c:pt idx="725">
                  <c:v>7.000710598615413</c:v>
                </c:pt>
                <c:pt idx="726">
                  <c:v>7.17800094403563</c:v>
                </c:pt>
                <c:pt idx="727">
                  <c:v>7.4734848530693254</c:v>
                </c:pt>
                <c:pt idx="728">
                  <c:v>7.3552912894558471</c:v>
                </c:pt>
                <c:pt idx="729">
                  <c:v>7.7098719802962803</c:v>
                </c:pt>
                <c:pt idx="730">
                  <c:v>7.0598073804221535</c:v>
                </c:pt>
                <c:pt idx="731">
                  <c:v>6.7052266895817194</c:v>
                </c:pt>
                <c:pt idx="732">
                  <c:v>6.6461299077749789</c:v>
                </c:pt>
                <c:pt idx="733">
                  <c:v>6.7643234713884572</c:v>
                </c:pt>
                <c:pt idx="734">
                  <c:v>6.9416138168086743</c:v>
                </c:pt>
                <c:pt idx="735">
                  <c:v>6.4688395623547619</c:v>
                </c:pt>
                <c:pt idx="736">
                  <c:v>6.409742780548024</c:v>
                </c:pt>
                <c:pt idx="737">
                  <c:v>6.4688395623547619</c:v>
                </c:pt>
                <c:pt idx="738">
                  <c:v>6.6461299077749789</c:v>
                </c:pt>
                <c:pt idx="739">
                  <c:v>6.823420253195196</c:v>
                </c:pt>
                <c:pt idx="740">
                  <c:v>7.000710598615413</c:v>
                </c:pt>
                <c:pt idx="741">
                  <c:v>6.6461299077749789</c:v>
                </c:pt>
                <c:pt idx="742">
                  <c:v>6.4688395623547619</c:v>
                </c:pt>
                <c:pt idx="743">
                  <c:v>5.9960653079008512</c:v>
                </c:pt>
                <c:pt idx="744">
                  <c:v>5.9369685260941134</c:v>
                </c:pt>
                <c:pt idx="745">
                  <c:v>5.641484617060418</c:v>
                </c:pt>
                <c:pt idx="746">
                  <c:v>5.1687103626065056</c:v>
                </c:pt>
                <c:pt idx="747">
                  <c:v>5.1096135807997669</c:v>
                </c:pt>
                <c:pt idx="748">
                  <c:v>4.9914200171862886</c:v>
                </c:pt>
                <c:pt idx="749">
                  <c:v>5.0505167989930291</c:v>
                </c:pt>
                <c:pt idx="750">
                  <c:v>5.1096135807997669</c:v>
                </c:pt>
                <c:pt idx="751">
                  <c:v>5.1096135807997669</c:v>
                </c:pt>
                <c:pt idx="752">
                  <c:v>5.1096135807997669</c:v>
                </c:pt>
                <c:pt idx="753">
                  <c:v>5.4050974898334623</c:v>
                </c:pt>
                <c:pt idx="754">
                  <c:v>5.286903926219984</c:v>
                </c:pt>
                <c:pt idx="755">
                  <c:v>4.2822586355054213</c:v>
                </c:pt>
                <c:pt idx="756">
                  <c:v>3.395806908404337</c:v>
                </c:pt>
                <c:pt idx="757">
                  <c:v>2.627548744916731</c:v>
                </c:pt>
                <c:pt idx="758">
                  <c:v>1.9183873632358632</c:v>
                </c:pt>
                <c:pt idx="759">
                  <c:v>1.50470989058869</c:v>
                </c:pt>
                <c:pt idx="760">
                  <c:v>1.1501291997482572</c:v>
                </c:pt>
                <c:pt idx="761">
                  <c:v>1.0910324179415178</c:v>
                </c:pt>
                <c:pt idx="762">
                  <c:v>1.0910324179415178</c:v>
                </c:pt>
                <c:pt idx="763">
                  <c:v>0.61825816348760643</c:v>
                </c:pt>
                <c:pt idx="764">
                  <c:v>0.14548390903369454</c:v>
                </c:pt>
                <c:pt idx="765">
                  <c:v>0</c:v>
                </c:pt>
                <c:pt idx="766">
                  <c:v>0</c:v>
                </c:pt>
              </c:numCache>
            </c:numRef>
          </c:yVal>
          <c:smooth val="0"/>
          <c:extLst xmlns:c16r2="http://schemas.microsoft.com/office/drawing/2015/06/chart">
            <c:ext xmlns:c16="http://schemas.microsoft.com/office/drawing/2014/chart" uri="{C3380CC4-5D6E-409C-BE32-E72D297353CC}">
              <c16:uniqueId val="{00000000-39E4-4945-BF3A-6447C98227DA}"/>
            </c:ext>
          </c:extLst>
        </c:ser>
        <c:dLbls>
          <c:showLegendKey val="0"/>
          <c:showVal val="0"/>
          <c:showCatName val="0"/>
          <c:showSerName val="0"/>
          <c:showPercent val="0"/>
          <c:showBubbleSize val="0"/>
        </c:dLbls>
        <c:axId val="106706048"/>
        <c:axId val="106707968"/>
      </c:scatterChart>
      <c:valAx>
        <c:axId val="106706048"/>
        <c:scaling>
          <c:orientation val="minMax"/>
          <c:min val="0"/>
        </c:scaling>
        <c:delete val="0"/>
        <c:axPos val="b"/>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s-ES"/>
                  <a:t>Tiempo (s)</a:t>
                </a:r>
              </a:p>
            </c:rich>
          </c:tx>
          <c:layout>
            <c:manualLayout>
              <c:xMode val="edge"/>
              <c:yMode val="edge"/>
              <c:x val="0.37600005909205064"/>
              <c:y val="0.89920405711997864"/>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S"/>
          </a:p>
        </c:txPr>
        <c:crossAx val="106707968"/>
        <c:crosses val="autoZero"/>
        <c:crossBetween val="midCat"/>
      </c:valAx>
      <c:valAx>
        <c:axId val="106707968"/>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s-ES"/>
                  <a:t>Empuje (Kg)</a:t>
                </a:r>
              </a:p>
            </c:rich>
          </c:tx>
          <c:layout>
            <c:manualLayout>
              <c:xMode val="edge"/>
              <c:yMode val="edge"/>
              <c:x val="6.1692100870130442E-4"/>
              <c:y val="0.4022205614128742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S"/>
          </a:p>
        </c:txPr>
        <c:crossAx val="106706048"/>
        <c:crossesAt val="0"/>
        <c:crossBetween val="midCat"/>
      </c:valAx>
      <c:spPr>
        <a:solidFill>
          <a:srgbClr val="C0C0C0"/>
        </a:solidFill>
        <a:ln w="12700">
          <a:solidFill>
            <a:srgbClr val="808080"/>
          </a:solidFill>
          <a:prstDash val="solid"/>
        </a:ln>
      </c:spPr>
    </c:plotArea>
    <c:legend>
      <c:legendPos val="r"/>
      <c:layout>
        <c:manualLayout>
          <c:xMode val="edge"/>
          <c:yMode val="edge"/>
          <c:x val="0.89603699162370187"/>
          <c:y val="3.7688331331464917E-2"/>
          <c:w val="6.6133360909623629E-2"/>
          <c:h val="3.290075181280306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Calibri"/>
                <a:ea typeface="Calibri"/>
                <a:cs typeface="Calibri"/>
              </a:defRPr>
            </a:pPr>
            <a:r>
              <a:rPr lang="es-ES"/>
              <a:t>TRAYECTORIA (CAIDA LIBRE)</a:t>
            </a:r>
          </a:p>
        </c:rich>
      </c:tx>
      <c:layout/>
      <c:overlay val="0"/>
    </c:title>
    <c:autoTitleDeleted val="0"/>
    <c:plotArea>
      <c:layout/>
      <c:scatterChart>
        <c:scatterStyle val="smoothMarker"/>
        <c:varyColors val="0"/>
        <c:ser>
          <c:idx val="0"/>
          <c:order val="0"/>
          <c:tx>
            <c:strRef>
              <c:f>'sim lan_Cd(v)'!$H$5</c:f>
              <c:strCache>
                <c:ptCount val="1"/>
                <c:pt idx="0">
                  <c:v>a (m/s2)</c:v>
                </c:pt>
              </c:strCache>
            </c:strRef>
          </c:tx>
          <c:marker>
            <c:symbol val="none"/>
          </c:marker>
          <c:xVal>
            <c:numRef>
              <c:f>'sim lan_Cd(v)'!$G$6:$G$1183</c:f>
              <c:numCache>
                <c:formatCode>0.000</c:formatCode>
                <c:ptCount val="1178"/>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pt idx="963">
                  <c:v>42.591667000000072</c:v>
                </c:pt>
                <c:pt idx="964">
                  <c:v>42.791667000000075</c:v>
                </c:pt>
                <c:pt idx="965">
                  <c:v>42.991667000000078</c:v>
                </c:pt>
                <c:pt idx="966">
                  <c:v>43.191667000000081</c:v>
                </c:pt>
                <c:pt idx="967">
                  <c:v>43.391667000000083</c:v>
                </c:pt>
                <c:pt idx="968">
                  <c:v>43.591667000000086</c:v>
                </c:pt>
                <c:pt idx="969">
                  <c:v>43.791667000000089</c:v>
                </c:pt>
                <c:pt idx="970">
                  <c:v>43.991667000000092</c:v>
                </c:pt>
                <c:pt idx="971">
                  <c:v>44.191667000000095</c:v>
                </c:pt>
                <c:pt idx="972">
                  <c:v>44.391667000000098</c:v>
                </c:pt>
                <c:pt idx="973">
                  <c:v>44.591667000000101</c:v>
                </c:pt>
                <c:pt idx="974">
                  <c:v>44.791667000000103</c:v>
                </c:pt>
                <c:pt idx="975">
                  <c:v>44.991667000000106</c:v>
                </c:pt>
                <c:pt idx="976">
                  <c:v>45.191667000000109</c:v>
                </c:pt>
                <c:pt idx="977">
                  <c:v>45.391667000000112</c:v>
                </c:pt>
                <c:pt idx="978">
                  <c:v>45.591667000000115</c:v>
                </c:pt>
                <c:pt idx="979">
                  <c:v>45.791667000000118</c:v>
                </c:pt>
                <c:pt idx="980">
                  <c:v>45.99166700000012</c:v>
                </c:pt>
                <c:pt idx="981">
                  <c:v>46.191667000000123</c:v>
                </c:pt>
                <c:pt idx="982">
                  <c:v>46.391667000000126</c:v>
                </c:pt>
                <c:pt idx="983">
                  <c:v>46.591667000000129</c:v>
                </c:pt>
                <c:pt idx="984">
                  <c:v>46.791667000000132</c:v>
                </c:pt>
                <c:pt idx="985">
                  <c:v>46.991667000000135</c:v>
                </c:pt>
                <c:pt idx="986">
                  <c:v>47.191667000000137</c:v>
                </c:pt>
                <c:pt idx="987">
                  <c:v>47.39166700000014</c:v>
                </c:pt>
                <c:pt idx="988">
                  <c:v>47.591667000000143</c:v>
                </c:pt>
                <c:pt idx="989">
                  <c:v>47.791667000000146</c:v>
                </c:pt>
                <c:pt idx="990">
                  <c:v>47.991667000000149</c:v>
                </c:pt>
                <c:pt idx="991">
                  <c:v>48.191667000000152</c:v>
                </c:pt>
                <c:pt idx="992">
                  <c:v>48.391667000000155</c:v>
                </c:pt>
                <c:pt idx="993">
                  <c:v>48.591667000000157</c:v>
                </c:pt>
                <c:pt idx="994">
                  <c:v>48.79166700000016</c:v>
                </c:pt>
                <c:pt idx="995">
                  <c:v>48.991667000000163</c:v>
                </c:pt>
                <c:pt idx="996">
                  <c:v>49.191667000000166</c:v>
                </c:pt>
                <c:pt idx="997">
                  <c:v>49.391667000000169</c:v>
                </c:pt>
                <c:pt idx="998">
                  <c:v>49.591667000000172</c:v>
                </c:pt>
                <c:pt idx="999">
                  <c:v>49.791667000000174</c:v>
                </c:pt>
                <c:pt idx="1000">
                  <c:v>49.991667000000177</c:v>
                </c:pt>
                <c:pt idx="1001">
                  <c:v>50.19166700000018</c:v>
                </c:pt>
                <c:pt idx="1002">
                  <c:v>50.391667000000183</c:v>
                </c:pt>
                <c:pt idx="1003">
                  <c:v>50.591667000000186</c:v>
                </c:pt>
                <c:pt idx="1004">
                  <c:v>50.791667000000189</c:v>
                </c:pt>
                <c:pt idx="1005">
                  <c:v>50.991667000000191</c:v>
                </c:pt>
                <c:pt idx="1006">
                  <c:v>51.191667000000194</c:v>
                </c:pt>
                <c:pt idx="1007">
                  <c:v>51.391667000000197</c:v>
                </c:pt>
                <c:pt idx="1008">
                  <c:v>51.5916670000002</c:v>
                </c:pt>
                <c:pt idx="1009">
                  <c:v>51.791667000000203</c:v>
                </c:pt>
                <c:pt idx="1010">
                  <c:v>51.991667000000206</c:v>
                </c:pt>
                <c:pt idx="1011">
                  <c:v>52.191667000000209</c:v>
                </c:pt>
                <c:pt idx="1012">
                  <c:v>52.391667000000211</c:v>
                </c:pt>
                <c:pt idx="1013">
                  <c:v>52.591667000000214</c:v>
                </c:pt>
                <c:pt idx="1014">
                  <c:v>52.791667000000217</c:v>
                </c:pt>
                <c:pt idx="1015">
                  <c:v>52.99166700000022</c:v>
                </c:pt>
                <c:pt idx="1016">
                  <c:v>53.191667000000223</c:v>
                </c:pt>
                <c:pt idx="1017">
                  <c:v>53.391667000000226</c:v>
                </c:pt>
                <c:pt idx="1018">
                  <c:v>53.591667000000228</c:v>
                </c:pt>
                <c:pt idx="1019">
                  <c:v>53.791667000000231</c:v>
                </c:pt>
                <c:pt idx="1020">
                  <c:v>53.991667000000234</c:v>
                </c:pt>
                <c:pt idx="1021">
                  <c:v>54.191667000000237</c:v>
                </c:pt>
                <c:pt idx="1022">
                  <c:v>54.39166700000024</c:v>
                </c:pt>
                <c:pt idx="1023">
                  <c:v>54.591667000000243</c:v>
                </c:pt>
                <c:pt idx="1024">
                  <c:v>54.791667000000245</c:v>
                </c:pt>
                <c:pt idx="1025">
                  <c:v>54.991667000000248</c:v>
                </c:pt>
                <c:pt idx="1026">
                  <c:v>55.191667000000251</c:v>
                </c:pt>
                <c:pt idx="1027">
                  <c:v>55.391667000000254</c:v>
                </c:pt>
                <c:pt idx="1028">
                  <c:v>55.591667000000257</c:v>
                </c:pt>
                <c:pt idx="1029">
                  <c:v>55.79166700000026</c:v>
                </c:pt>
                <c:pt idx="1030">
                  <c:v>55.991667000000263</c:v>
                </c:pt>
                <c:pt idx="1031">
                  <c:v>56.191667000000265</c:v>
                </c:pt>
                <c:pt idx="1032">
                  <c:v>56.391667000000268</c:v>
                </c:pt>
                <c:pt idx="1033">
                  <c:v>56.591667000000271</c:v>
                </c:pt>
                <c:pt idx="1034">
                  <c:v>56.791667000000274</c:v>
                </c:pt>
                <c:pt idx="1035">
                  <c:v>56.991667000000277</c:v>
                </c:pt>
                <c:pt idx="1036">
                  <c:v>57.19166700000028</c:v>
                </c:pt>
                <c:pt idx="1037">
                  <c:v>57.391667000000282</c:v>
                </c:pt>
                <c:pt idx="1038">
                  <c:v>57.591667000000285</c:v>
                </c:pt>
                <c:pt idx="1039">
                  <c:v>57.791667000000288</c:v>
                </c:pt>
                <c:pt idx="1040">
                  <c:v>57.991667000000291</c:v>
                </c:pt>
                <c:pt idx="1041">
                  <c:v>58.191667000000294</c:v>
                </c:pt>
                <c:pt idx="1042">
                  <c:v>58.391667000000297</c:v>
                </c:pt>
                <c:pt idx="1043">
                  <c:v>58.591667000000299</c:v>
                </c:pt>
                <c:pt idx="1044">
                  <c:v>58.791667000000302</c:v>
                </c:pt>
                <c:pt idx="1045">
                  <c:v>58.991667000000305</c:v>
                </c:pt>
                <c:pt idx="1046">
                  <c:v>59.191667000000308</c:v>
                </c:pt>
                <c:pt idx="1047">
                  <c:v>59.391667000000311</c:v>
                </c:pt>
                <c:pt idx="1048">
                  <c:v>59.591667000000314</c:v>
                </c:pt>
                <c:pt idx="1049">
                  <c:v>59.791667000000317</c:v>
                </c:pt>
                <c:pt idx="1050">
                  <c:v>59.991667000000319</c:v>
                </c:pt>
                <c:pt idx="1051">
                  <c:v>60.191667000000322</c:v>
                </c:pt>
                <c:pt idx="1052">
                  <c:v>60.391667000000325</c:v>
                </c:pt>
                <c:pt idx="1053">
                  <c:v>60.591667000000328</c:v>
                </c:pt>
                <c:pt idx="1054">
                  <c:v>60.791667000000331</c:v>
                </c:pt>
                <c:pt idx="1055">
                  <c:v>60.991667000000334</c:v>
                </c:pt>
                <c:pt idx="1056">
                  <c:v>61.191667000000336</c:v>
                </c:pt>
                <c:pt idx="1057">
                  <c:v>61.391667000000339</c:v>
                </c:pt>
                <c:pt idx="1058">
                  <c:v>61.591667000000342</c:v>
                </c:pt>
                <c:pt idx="1059">
                  <c:v>61.791667000000345</c:v>
                </c:pt>
                <c:pt idx="1060">
                  <c:v>61.991667000000348</c:v>
                </c:pt>
                <c:pt idx="1061">
                  <c:v>62.191667000000351</c:v>
                </c:pt>
                <c:pt idx="1062">
                  <c:v>62.391667000000353</c:v>
                </c:pt>
                <c:pt idx="1063">
                  <c:v>62.591667000000356</c:v>
                </c:pt>
                <c:pt idx="1064">
                  <c:v>62.791667000000359</c:v>
                </c:pt>
                <c:pt idx="1065">
                  <c:v>62.991667000000362</c:v>
                </c:pt>
                <c:pt idx="1066">
                  <c:v>63.191667000000365</c:v>
                </c:pt>
                <c:pt idx="1067">
                  <c:v>63.391667000000368</c:v>
                </c:pt>
                <c:pt idx="1068">
                  <c:v>63.591667000000371</c:v>
                </c:pt>
                <c:pt idx="1069">
                  <c:v>63.791667000000373</c:v>
                </c:pt>
                <c:pt idx="1070">
                  <c:v>63.991667000000376</c:v>
                </c:pt>
                <c:pt idx="1071">
                  <c:v>64.191667000000379</c:v>
                </c:pt>
                <c:pt idx="1072">
                  <c:v>64.391667000000382</c:v>
                </c:pt>
                <c:pt idx="1073">
                  <c:v>64.591667000000385</c:v>
                </c:pt>
                <c:pt idx="1074">
                  <c:v>64.791667000000388</c:v>
                </c:pt>
                <c:pt idx="1075">
                  <c:v>64.99166700000039</c:v>
                </c:pt>
                <c:pt idx="1076">
                  <c:v>65.191667000000393</c:v>
                </c:pt>
                <c:pt idx="1077">
                  <c:v>65.391667000000396</c:v>
                </c:pt>
                <c:pt idx="1078">
                  <c:v>65.591667000000399</c:v>
                </c:pt>
                <c:pt idx="1079">
                  <c:v>65.791667000000402</c:v>
                </c:pt>
                <c:pt idx="1080">
                  <c:v>65.991667000000405</c:v>
                </c:pt>
                <c:pt idx="1081">
                  <c:v>66.191667000000407</c:v>
                </c:pt>
                <c:pt idx="1082">
                  <c:v>66.39166700000041</c:v>
                </c:pt>
                <c:pt idx="1083">
                  <c:v>66.591667000000413</c:v>
                </c:pt>
                <c:pt idx="1084">
                  <c:v>66.791667000000416</c:v>
                </c:pt>
                <c:pt idx="1085">
                  <c:v>66.991667000000419</c:v>
                </c:pt>
                <c:pt idx="1086">
                  <c:v>67.191667000000422</c:v>
                </c:pt>
                <c:pt idx="1087">
                  <c:v>67.391667000000425</c:v>
                </c:pt>
                <c:pt idx="1088">
                  <c:v>67.591667000000427</c:v>
                </c:pt>
                <c:pt idx="1089">
                  <c:v>67.79166700000043</c:v>
                </c:pt>
                <c:pt idx="1090">
                  <c:v>67.991667000000433</c:v>
                </c:pt>
                <c:pt idx="1091">
                  <c:v>68.191667000000436</c:v>
                </c:pt>
                <c:pt idx="1092">
                  <c:v>68.391667000000439</c:v>
                </c:pt>
                <c:pt idx="1093">
                  <c:v>68.591667000000442</c:v>
                </c:pt>
                <c:pt idx="1094">
                  <c:v>68.791667000000444</c:v>
                </c:pt>
                <c:pt idx="1095">
                  <c:v>68.991667000000447</c:v>
                </c:pt>
                <c:pt idx="1096">
                  <c:v>69.19166700000045</c:v>
                </c:pt>
                <c:pt idx="1097">
                  <c:v>69.391667000000453</c:v>
                </c:pt>
                <c:pt idx="1098">
                  <c:v>69.591667000000456</c:v>
                </c:pt>
                <c:pt idx="1099">
                  <c:v>69.791667000000459</c:v>
                </c:pt>
                <c:pt idx="1100">
                  <c:v>69.991667000000461</c:v>
                </c:pt>
                <c:pt idx="1101">
                  <c:v>70.191667000000464</c:v>
                </c:pt>
                <c:pt idx="1102">
                  <c:v>70.391667000000467</c:v>
                </c:pt>
                <c:pt idx="1103">
                  <c:v>70.59166700000047</c:v>
                </c:pt>
              </c:numCache>
            </c:numRef>
          </c:xVal>
          <c:yVal>
            <c:numRef>
              <c:f>'sim lan_Cd(v)'!$H$6:$H$1183</c:f>
              <c:numCache>
                <c:formatCode>0.000</c:formatCode>
                <c:ptCount val="1178"/>
                <c:pt idx="0">
                  <c:v>0</c:v>
                </c:pt>
                <c:pt idx="1">
                  <c:v>-9.6230730079692144</c:v>
                </c:pt>
                <c:pt idx="2">
                  <c:v>-9.7749317034710881</c:v>
                </c:pt>
                <c:pt idx="3">
                  <c:v>-9.2432885966542173</c:v>
                </c:pt>
                <c:pt idx="4">
                  <c:v>-9.0913091382674729</c:v>
                </c:pt>
                <c:pt idx="5">
                  <c:v>-6.8881405604348886</c:v>
                </c:pt>
                <c:pt idx="6">
                  <c:v>-3.3164632191413514</c:v>
                </c:pt>
                <c:pt idx="7">
                  <c:v>-4.709795932154745E-2</c:v>
                </c:pt>
                <c:pt idx="8">
                  <c:v>0.18311874442200873</c:v>
                </c:pt>
                <c:pt idx="9">
                  <c:v>-9.8100000001491416</c:v>
                </c:pt>
                <c:pt idx="10">
                  <c:v>-9.8100000001491594</c:v>
                </c:pt>
                <c:pt idx="11">
                  <c:v>-9.8099995875103456</c:v>
                </c:pt>
                <c:pt idx="12">
                  <c:v>-9.8099995874639827</c:v>
                </c:pt>
                <c:pt idx="13">
                  <c:v>-9.8099995874175967</c:v>
                </c:pt>
                <c:pt idx="14">
                  <c:v>-9.8099995873712018</c:v>
                </c:pt>
                <c:pt idx="15">
                  <c:v>-9.8099995873247732</c:v>
                </c:pt>
                <c:pt idx="16">
                  <c:v>-9.809999587278325</c:v>
                </c:pt>
                <c:pt idx="17">
                  <c:v>-9.8099995872318644</c:v>
                </c:pt>
                <c:pt idx="18">
                  <c:v>-3.4579840534893296</c:v>
                </c:pt>
                <c:pt idx="19">
                  <c:v>2.4052003966251205</c:v>
                </c:pt>
                <c:pt idx="20">
                  <c:v>-6.1202284694093203</c:v>
                </c:pt>
                <c:pt idx="21">
                  <c:v>-5.6627034287345568</c:v>
                </c:pt>
                <c:pt idx="22">
                  <c:v>-6.8044916650292295</c:v>
                </c:pt>
                <c:pt idx="23">
                  <c:v>-9.8099997674810702</c:v>
                </c:pt>
                <c:pt idx="24">
                  <c:v>-9.8099997674547978</c:v>
                </c:pt>
                <c:pt idx="25">
                  <c:v>-9.8099997674285149</c:v>
                </c:pt>
                <c:pt idx="26">
                  <c:v>-9.8099997674022248</c:v>
                </c:pt>
                <c:pt idx="27">
                  <c:v>-9.8099997673759169</c:v>
                </c:pt>
                <c:pt idx="28">
                  <c:v>-8.7077995291412957</c:v>
                </c:pt>
                <c:pt idx="29">
                  <c:v>-7.3355991384260095</c:v>
                </c:pt>
                <c:pt idx="30">
                  <c:v>-7.5639748900664951</c:v>
                </c:pt>
                <c:pt idx="31">
                  <c:v>-8.7073706083018312</c:v>
                </c:pt>
                <c:pt idx="32">
                  <c:v>-9.8099997672312043</c:v>
                </c:pt>
                <c:pt idx="33">
                  <c:v>-9.8099997672048183</c:v>
                </c:pt>
                <c:pt idx="34">
                  <c:v>-9.8099997671784216</c:v>
                </c:pt>
                <c:pt idx="35">
                  <c:v>-9.8099997671520178</c:v>
                </c:pt>
                <c:pt idx="36">
                  <c:v>-9.8099997671255963</c:v>
                </c:pt>
                <c:pt idx="37">
                  <c:v>-9.088098981550834</c:v>
                </c:pt>
                <c:pt idx="38">
                  <c:v>-8.5538713406995139</c:v>
                </c:pt>
                <c:pt idx="39">
                  <c:v>-8.4010861827355612</c:v>
                </c:pt>
                <c:pt idx="40">
                  <c:v>-9.4694587902678435</c:v>
                </c:pt>
                <c:pt idx="41">
                  <c:v>-9.8099997669883177</c:v>
                </c:pt>
                <c:pt idx="42">
                  <c:v>-9.8099997669618233</c:v>
                </c:pt>
                <c:pt idx="43">
                  <c:v>-9.8099997669353165</c:v>
                </c:pt>
                <c:pt idx="44">
                  <c:v>-9.8099997669088044</c:v>
                </c:pt>
                <c:pt idx="45">
                  <c:v>-9.6983668247081631</c:v>
                </c:pt>
                <c:pt idx="46">
                  <c:v>-8.8582139716746493</c:v>
                </c:pt>
                <c:pt idx="47">
                  <c:v>-8.7817147222087559</c:v>
                </c:pt>
                <c:pt idx="48">
                  <c:v>-9.3927504145118856</c:v>
                </c:pt>
                <c:pt idx="49">
                  <c:v>-9.8099997667732968</c:v>
                </c:pt>
                <c:pt idx="50">
                  <c:v>-9.8099997667467118</c:v>
                </c:pt>
                <c:pt idx="51">
                  <c:v>-9.8099997667201073</c:v>
                </c:pt>
                <c:pt idx="52">
                  <c:v>-9.8099997666934922</c:v>
                </c:pt>
                <c:pt idx="53">
                  <c:v>-9.8099997666668735</c:v>
                </c:pt>
                <c:pt idx="54">
                  <c:v>-9.6982509188279256</c:v>
                </c:pt>
                <c:pt idx="55">
                  <c:v>-9.6217828419588454</c:v>
                </c:pt>
                <c:pt idx="56">
                  <c:v>-9.6217613041233161</c:v>
                </c:pt>
                <c:pt idx="57">
                  <c:v>-9.8099997665601322</c:v>
                </c:pt>
                <c:pt idx="58">
                  <c:v>-9.809999766533446</c:v>
                </c:pt>
                <c:pt idx="59">
                  <c:v>-9.8099997665067562</c:v>
                </c:pt>
                <c:pt idx="60">
                  <c:v>-9.8099997664800433</c:v>
                </c:pt>
                <c:pt idx="61">
                  <c:v>-9.6216536131882062</c:v>
                </c:pt>
                <c:pt idx="62">
                  <c:v>-9.6981485899568938</c:v>
                </c:pt>
                <c:pt idx="63">
                  <c:v>-9.6216104341816067</c:v>
                </c:pt>
                <c:pt idx="64">
                  <c:v>-9.6215888145547463</c:v>
                </c:pt>
                <c:pt idx="65">
                  <c:v>-9.6215671905450346</c:v>
                </c:pt>
                <c:pt idx="66">
                  <c:v>-9.7746489184419083</c:v>
                </c:pt>
                <c:pt idx="67">
                  <c:v>-9.621523942824199</c:v>
                </c:pt>
                <c:pt idx="68">
                  <c:v>-9.6215022901539324</c:v>
                </c:pt>
                <c:pt idx="69">
                  <c:v>-9.621480622723892</c:v>
                </c:pt>
                <c:pt idx="70">
                  <c:v>-9.8099997662119378</c:v>
                </c:pt>
                <c:pt idx="71">
                  <c:v>-9.8099997661851042</c:v>
                </c:pt>
                <c:pt idx="72">
                  <c:v>-9.6980201124862564</c:v>
                </c:pt>
                <c:pt idx="73">
                  <c:v>-9.6980072395662464</c:v>
                </c:pt>
                <c:pt idx="74">
                  <c:v>-9.7746164167888008</c:v>
                </c:pt>
                <c:pt idx="75">
                  <c:v>-9.6979814875819539</c:v>
                </c:pt>
                <c:pt idx="76">
                  <c:v>-9.6213288944089115</c:v>
                </c:pt>
                <c:pt idx="77">
                  <c:v>-9.6213071558788954</c:v>
                </c:pt>
                <c:pt idx="78">
                  <c:v>-9.6979427726354945</c:v>
                </c:pt>
                <c:pt idx="79">
                  <c:v>-9.5445974267967042</c:v>
                </c:pt>
                <c:pt idx="80">
                  <c:v>-9.314541078740433</c:v>
                </c:pt>
                <c:pt idx="81">
                  <c:v>-9.5445358032092411</c:v>
                </c:pt>
                <c:pt idx="82">
                  <c:v>-8.9309587472274874</c:v>
                </c:pt>
                <c:pt idx="83">
                  <c:v>-8.7007442108579287</c:v>
                </c:pt>
                <c:pt idx="84">
                  <c:v>-8.470470191915151</c:v>
                </c:pt>
                <c:pt idx="85">
                  <c:v>-8.3935807840699308</c:v>
                </c:pt>
                <c:pt idx="86">
                  <c:v>-8.4701358075372148</c:v>
                </c:pt>
                <c:pt idx="87">
                  <c:v>-8.4699690663987468</c:v>
                </c:pt>
                <c:pt idx="88">
                  <c:v>-8.6233048346321262</c:v>
                </c:pt>
                <c:pt idx="89">
                  <c:v>-8.9302001136376372</c:v>
                </c:pt>
                <c:pt idx="90">
                  <c:v>-9.0836327179378262</c:v>
                </c:pt>
                <c:pt idx="91">
                  <c:v>-8.9299903249863011</c:v>
                </c:pt>
                <c:pt idx="92">
                  <c:v>-8.9298848184444815</c:v>
                </c:pt>
                <c:pt idx="93">
                  <c:v>-8.699388538973551</c:v>
                </c:pt>
                <c:pt idx="94">
                  <c:v>-8.6224461934544578</c:v>
                </c:pt>
                <c:pt idx="95">
                  <c:v>-8.4686674951581491</c:v>
                </c:pt>
                <c:pt idx="96">
                  <c:v>-8.5453260206983028</c:v>
                </c:pt>
                <c:pt idx="97">
                  <c:v>-8.0073173935888384</c:v>
                </c:pt>
                <c:pt idx="98">
                  <c:v>-7.6228473870279876</c:v>
                </c:pt>
                <c:pt idx="99">
                  <c:v>-7.3151187783668652</c:v>
                </c:pt>
                <c:pt idx="100">
                  <c:v>-7.3147708430046947</c:v>
                </c:pt>
                <c:pt idx="101">
                  <c:v>-7.3144228114405836</c:v>
                </c:pt>
                <c:pt idx="102">
                  <c:v>-7.4678554111476956</c:v>
                </c:pt>
                <c:pt idx="103">
                  <c:v>-7.3137310571635643</c:v>
                </c:pt>
                <c:pt idx="104">
                  <c:v>-7.6210289194115903</c:v>
                </c:pt>
                <c:pt idx="105">
                  <c:v>-7.4668880873689663</c:v>
                </c:pt>
                <c:pt idx="106">
                  <c:v>-7.3126996920819707</c:v>
                </c:pt>
                <c:pt idx="107">
                  <c:v>-7.3123505930223542</c:v>
                </c:pt>
                <c:pt idx="108">
                  <c:v>-7.2350466708348682</c:v>
                </c:pt>
                <c:pt idx="109">
                  <c:v>-7.1577181978015059</c:v>
                </c:pt>
                <c:pt idx="110">
                  <c:v>-7.3112944858654192</c:v>
                </c:pt>
                <c:pt idx="111">
                  <c:v>-7.0799827662721908</c:v>
                </c:pt>
                <c:pt idx="112">
                  <c:v>-6.5405986484639529</c:v>
                </c:pt>
                <c:pt idx="113">
                  <c:v>-6.1550500765787408</c:v>
                </c:pt>
                <c:pt idx="114">
                  <c:v>-5.2301868221152645</c:v>
                </c:pt>
                <c:pt idx="115">
                  <c:v>-6.6160451974367165</c:v>
                </c:pt>
                <c:pt idx="116">
                  <c:v>-7.1549031992222076</c:v>
                </c:pt>
                <c:pt idx="117">
                  <c:v>-7.1545251132557528</c:v>
                </c:pt>
                <c:pt idx="118">
                  <c:v>-6.7687984606081395</c:v>
                </c:pt>
                <c:pt idx="119">
                  <c:v>-7.0766742652128958</c:v>
                </c:pt>
                <c:pt idx="120">
                  <c:v>-6.6137277700247123</c:v>
                </c:pt>
                <c:pt idx="121">
                  <c:v>-5.8421986826122856</c:v>
                </c:pt>
                <c:pt idx="122">
                  <c:v>-5.1474970074344926</c:v>
                </c:pt>
                <c:pt idx="123">
                  <c:v>-4.9923950967118005</c:v>
                </c:pt>
                <c:pt idx="124">
                  <c:v>-5.3001079956197019</c:v>
                </c:pt>
                <c:pt idx="125">
                  <c:v>-5.9165809129884437</c:v>
                </c:pt>
                <c:pt idx="126">
                  <c:v>-6.0702570661917177</c:v>
                </c:pt>
                <c:pt idx="127">
                  <c:v>-5.9152508025924</c:v>
                </c:pt>
                <c:pt idx="128">
                  <c:v>-5.991780621886285</c:v>
                </c:pt>
                <c:pt idx="129">
                  <c:v>-5.9911277481344474</c:v>
                </c:pt>
                <c:pt idx="130">
                  <c:v>-5.9132495181206517</c:v>
                </c:pt>
                <c:pt idx="131">
                  <c:v>-5.9125795675340118</c:v>
                </c:pt>
                <c:pt idx="132">
                  <c:v>-5.9891605748966201</c:v>
                </c:pt>
                <c:pt idx="133">
                  <c:v>-5.988506110808034</c:v>
                </c:pt>
                <c:pt idx="134">
                  <c:v>-5.8332952922472732</c:v>
                </c:pt>
                <c:pt idx="135">
                  <c:v>-5.6780236051663664</c:v>
                </c:pt>
                <c:pt idx="136">
                  <c:v>-5.3680791183696863</c:v>
                </c:pt>
                <c:pt idx="137">
                  <c:v>-4.8260483405626822</c:v>
                </c:pt>
                <c:pt idx="138">
                  <c:v>-4.8251318848902836</c:v>
                </c:pt>
                <c:pt idx="139">
                  <c:v>-4.7468659957939519</c:v>
                </c:pt>
                <c:pt idx="140">
                  <c:v>-4.8232934480955763</c:v>
                </c:pt>
                <c:pt idx="141">
                  <c:v>-4.8997524922873925</c:v>
                </c:pt>
                <c:pt idx="142">
                  <c:v>-4.8214603904405413</c:v>
                </c:pt>
                <c:pt idx="143">
                  <c:v>-4.5109171653822049</c:v>
                </c:pt>
                <c:pt idx="144">
                  <c:v>-4.5099232126197242</c:v>
                </c:pt>
                <c:pt idx="145">
                  <c:v>-4.3540578164103332</c:v>
                </c:pt>
                <c:pt idx="146">
                  <c:v>-4.353025118100657</c:v>
                </c:pt>
                <c:pt idx="147">
                  <c:v>-4.429456280686205</c:v>
                </c:pt>
                <c:pt idx="148">
                  <c:v>-4.7383574152665906</c:v>
                </c:pt>
                <c:pt idx="149">
                  <c:v>-4.6599229284516088</c:v>
                </c:pt>
                <c:pt idx="150">
                  <c:v>-3.4963322479160834</c:v>
                </c:pt>
                <c:pt idx="151">
                  <c:v>-3.1074543249288817</c:v>
                </c:pt>
                <c:pt idx="152">
                  <c:v>-2.8734753025012214</c:v>
                </c:pt>
                <c:pt idx="153">
                  <c:v>-2.3291524237382171</c:v>
                </c:pt>
                <c:pt idx="154">
                  <c:v>-2.2500072551381844</c:v>
                </c:pt>
                <c:pt idx="155">
                  <c:v>-2.0156410626992107</c:v>
                </c:pt>
                <c:pt idx="156">
                  <c:v>-1.8587642164884248</c:v>
                </c:pt>
                <c:pt idx="157">
                  <c:v>-1.0808069706679346</c:v>
                </c:pt>
                <c:pt idx="158">
                  <c:v>-0.61301021429459113</c:v>
                </c:pt>
                <c:pt idx="159">
                  <c:v>-0.53326553101717533</c:v>
                </c:pt>
                <c:pt idx="160">
                  <c:v>-0.22044053240791331</c:v>
                </c:pt>
                <c:pt idx="161">
                  <c:v>0.48104449528036691</c:v>
                </c:pt>
                <c:pt idx="162">
                  <c:v>0.4834814601906256</c:v>
                </c:pt>
                <c:pt idx="163">
                  <c:v>1.2632714846997408</c:v>
                </c:pt>
                <c:pt idx="164">
                  <c:v>1.8880117633984277</c:v>
                </c:pt>
                <c:pt idx="165">
                  <c:v>2.9020098734178084</c:v>
                </c:pt>
                <c:pt idx="166">
                  <c:v>3.1386830985544258</c:v>
                </c:pt>
                <c:pt idx="167">
                  <c:v>3.6867738300962869</c:v>
                </c:pt>
                <c:pt idx="168">
                  <c:v>4.3908980888030804</c:v>
                </c:pt>
                <c:pt idx="169">
                  <c:v>5.1733519179531422</c:v>
                </c:pt>
                <c:pt idx="170">
                  <c:v>5.4890433965048775</c:v>
                </c:pt>
                <c:pt idx="171">
                  <c:v>6.8956283105843426</c:v>
                </c:pt>
                <c:pt idx="172">
                  <c:v>8.0694448795132097</c:v>
                </c:pt>
                <c:pt idx="173">
                  <c:v>9.3220952183668313</c:v>
                </c:pt>
                <c:pt idx="174">
                  <c:v>10.65370045173095</c:v>
                </c:pt>
                <c:pt idx="175">
                  <c:v>12.220397881230017</c:v>
                </c:pt>
                <c:pt idx="176">
                  <c:v>13.398234831111914</c:v>
                </c:pt>
                <c:pt idx="177">
                  <c:v>14.889333235159739</c:v>
                </c:pt>
                <c:pt idx="178">
                  <c:v>16.616031775589214</c:v>
                </c:pt>
                <c:pt idx="179">
                  <c:v>18.813052525631534</c:v>
                </c:pt>
                <c:pt idx="180">
                  <c:v>20.152515622419717</c:v>
                </c:pt>
                <c:pt idx="181">
                  <c:v>22.275147705253541</c:v>
                </c:pt>
                <c:pt idx="182">
                  <c:v>23.69599602537971</c:v>
                </c:pt>
                <c:pt idx="183">
                  <c:v>25.744352954996739</c:v>
                </c:pt>
                <c:pt idx="184">
                  <c:v>27.324812380031254</c:v>
                </c:pt>
                <c:pt idx="185">
                  <c:v>29.611316529574381</c:v>
                </c:pt>
                <c:pt idx="186">
                  <c:v>32.526437719436679</c:v>
                </c:pt>
                <c:pt idx="187">
                  <c:v>35.444030208662703</c:v>
                </c:pt>
                <c:pt idx="188">
                  <c:v>37.580078786877976</c:v>
                </c:pt>
                <c:pt idx="189">
                  <c:v>39.796375295264731</c:v>
                </c:pt>
                <c:pt idx="190">
                  <c:v>41.229866060753785</c:v>
                </c:pt>
                <c:pt idx="191">
                  <c:v>43.52808126142228</c:v>
                </c:pt>
                <c:pt idx="192">
                  <c:v>45.98531597147003</c:v>
                </c:pt>
                <c:pt idx="193">
                  <c:v>49.858868390385638</c:v>
                </c:pt>
                <c:pt idx="194">
                  <c:v>53.185472150276468</c:v>
                </c:pt>
                <c:pt idx="195">
                  <c:v>57.143980990832375</c:v>
                </c:pt>
                <c:pt idx="196">
                  <c:v>59.4537617073875</c:v>
                </c:pt>
                <c:pt idx="197">
                  <c:v>61.372544149108371</c:v>
                </c:pt>
                <c:pt idx="198">
                  <c:v>64.15856145763594</c:v>
                </c:pt>
                <c:pt idx="199">
                  <c:v>67.104472693294682</c:v>
                </c:pt>
                <c:pt idx="200">
                  <c:v>69.89525025925883</c:v>
                </c:pt>
                <c:pt idx="201">
                  <c:v>72.846064531145061</c:v>
                </c:pt>
                <c:pt idx="202">
                  <c:v>75.404997750191924</c:v>
                </c:pt>
                <c:pt idx="203">
                  <c:v>77.729349467691875</c:v>
                </c:pt>
                <c:pt idx="204">
                  <c:v>79.818834013219714</c:v>
                </c:pt>
                <c:pt idx="205">
                  <c:v>82.541862317312933</c:v>
                </c:pt>
                <c:pt idx="206">
                  <c:v>85.583196504424464</c:v>
                </c:pt>
                <c:pt idx="207">
                  <c:v>88.230167866070133</c:v>
                </c:pt>
                <c:pt idx="208">
                  <c:v>90.722692962850488</c:v>
                </c:pt>
                <c:pt idx="209">
                  <c:v>92.663483771752738</c:v>
                </c:pt>
                <c:pt idx="210">
                  <c:v>95.318180070176439</c:v>
                </c:pt>
                <c:pt idx="211">
                  <c:v>98.370959438696815</c:v>
                </c:pt>
                <c:pt idx="212">
                  <c:v>100.63410248090376</c:v>
                </c:pt>
                <c:pt idx="213">
                  <c:v>102.4236098919562</c:v>
                </c:pt>
                <c:pt idx="214">
                  <c:v>104.53168597629237</c:v>
                </c:pt>
                <c:pt idx="215">
                  <c:v>107.1974925692132</c:v>
                </c:pt>
                <c:pt idx="216">
                  <c:v>110.10279328059201</c:v>
                </c:pt>
                <c:pt idx="217">
                  <c:v>113.56616540332548</c:v>
                </c:pt>
                <c:pt idx="218">
                  <c:v>117.58830127864412</c:v>
                </c:pt>
                <c:pt idx="219">
                  <c:v>121.05756275909989</c:v>
                </c:pt>
                <c:pt idx="220">
                  <c:v>123.57577112648387</c:v>
                </c:pt>
                <c:pt idx="221">
                  <c:v>126.81234690453933</c:v>
                </c:pt>
                <c:pt idx="222">
                  <c:v>130.60862991824402</c:v>
                </c:pt>
                <c:pt idx="223">
                  <c:v>133.93144542074285</c:v>
                </c:pt>
                <c:pt idx="224">
                  <c:v>137.57661093188312</c:v>
                </c:pt>
                <c:pt idx="225">
                  <c:v>143.13860351230329</c:v>
                </c:pt>
                <c:pt idx="226">
                  <c:v>149.74375239769066</c:v>
                </c:pt>
                <c:pt idx="227">
                  <c:v>156.11897756651462</c:v>
                </c:pt>
                <c:pt idx="228">
                  <c:v>162.10205621843591</c:v>
                </c:pt>
                <c:pt idx="229">
                  <c:v>168.4921287295634</c:v>
                </c:pt>
                <c:pt idx="230">
                  <c:v>176.16900446119564</c:v>
                </c:pt>
                <c:pt idx="231">
                  <c:v>183.53804937027175</c:v>
                </c:pt>
                <c:pt idx="232">
                  <c:v>188.51646345530338</c:v>
                </c:pt>
                <c:pt idx="233">
                  <c:v>193.66189177480678</c:v>
                </c:pt>
                <c:pt idx="234">
                  <c:v>198.81468107713073</c:v>
                </c:pt>
                <c:pt idx="235">
                  <c:v>203.65604693412371</c:v>
                </c:pt>
                <c:pt idx="236">
                  <c:v>207.86154421888617</c:v>
                </c:pt>
                <c:pt idx="237">
                  <c:v>211.51167826843391</c:v>
                </c:pt>
                <c:pt idx="238">
                  <c:v>217.49511412633981</c:v>
                </c:pt>
                <c:pt idx="239">
                  <c:v>223.08797848611809</c:v>
                </c:pt>
                <c:pt idx="240">
                  <c:v>227.32141216697983</c:v>
                </c:pt>
                <c:pt idx="241">
                  <c:v>230.43539880178733</c:v>
                </c:pt>
                <c:pt idx="242">
                  <c:v>231.9465550110437</c:v>
                </c:pt>
                <c:pt idx="243">
                  <c:v>235.39064272585054</c:v>
                </c:pt>
                <c:pt idx="244">
                  <c:v>240.29057693653871</c:v>
                </c:pt>
                <c:pt idx="245">
                  <c:v>247.53910965535323</c:v>
                </c:pt>
                <c:pt idx="246">
                  <c:v>255.4432615165943</c:v>
                </c:pt>
                <c:pt idx="247">
                  <c:v>262.31115986690003</c:v>
                </c:pt>
                <c:pt idx="248">
                  <c:v>268.9508870807075</c:v>
                </c:pt>
                <c:pt idx="249">
                  <c:v>275.59996681944688</c:v>
                </c:pt>
                <c:pt idx="250">
                  <c:v>292.13408815971093</c:v>
                </c:pt>
                <c:pt idx="251">
                  <c:v>308.0545103831098</c:v>
                </c:pt>
                <c:pt idx="252">
                  <c:v>312.81781824619293</c:v>
                </c:pt>
                <c:pt idx="253">
                  <c:v>311.42762669379113</c:v>
                </c:pt>
                <c:pt idx="254">
                  <c:v>314.09289925056362</c:v>
                </c:pt>
                <c:pt idx="255">
                  <c:v>314.89674115868604</c:v>
                </c:pt>
                <c:pt idx="256">
                  <c:v>315.29193661218261</c:v>
                </c:pt>
                <c:pt idx="257">
                  <c:v>316.744180354788</c:v>
                </c:pt>
                <c:pt idx="258">
                  <c:v>319.01501939665059</c:v>
                </c:pt>
                <c:pt idx="259">
                  <c:v>322.99575372234943</c:v>
                </c:pt>
                <c:pt idx="260">
                  <c:v>322.74567248108002</c:v>
                </c:pt>
                <c:pt idx="261">
                  <c:v>324.6941173183078</c:v>
                </c:pt>
                <c:pt idx="262">
                  <c:v>328.19942222842025</c:v>
                </c:pt>
                <c:pt idx="263">
                  <c:v>329.17226328002198</c:v>
                </c:pt>
                <c:pt idx="264">
                  <c:v>327.52887090853596</c:v>
                </c:pt>
                <c:pt idx="265">
                  <c:v>327.03217837565523</c:v>
                </c:pt>
                <c:pt idx="266">
                  <c:v>330.62568105487298</c:v>
                </c:pt>
                <c:pt idx="267">
                  <c:v>333.16185211881549</c:v>
                </c:pt>
                <c:pt idx="268">
                  <c:v>334.54830052672861</c:v>
                </c:pt>
                <c:pt idx="269">
                  <c:v>336.51475506101724</c:v>
                </c:pt>
                <c:pt idx="270">
                  <c:v>336.83575559525201</c:v>
                </c:pt>
                <c:pt idx="271">
                  <c:v>335.84501958477432</c:v>
                </c:pt>
                <c:pt idx="272">
                  <c:v>337.31687198184039</c:v>
                </c:pt>
                <c:pt idx="273">
                  <c:v>337.47670327699308</c:v>
                </c:pt>
                <c:pt idx="274">
                  <c:v>338.37344974572869</c:v>
                </c:pt>
                <c:pt idx="275">
                  <c:v>339.18803740977489</c:v>
                </c:pt>
                <c:pt idx="276">
                  <c:v>337.86124943763514</c:v>
                </c:pt>
                <c:pt idx="277">
                  <c:v>337.27075975268338</c:v>
                </c:pt>
                <c:pt idx="278">
                  <c:v>340.4876878648567</c:v>
                </c:pt>
                <c:pt idx="279">
                  <c:v>341.38598078239312</c:v>
                </c:pt>
                <c:pt idx="280">
                  <c:v>343.69798521262328</c:v>
                </c:pt>
                <c:pt idx="281">
                  <c:v>344.59790612607492</c:v>
                </c:pt>
                <c:pt idx="282">
                  <c:v>341.43858898781707</c:v>
                </c:pt>
                <c:pt idx="283">
                  <c:v>345.40929231734827</c:v>
                </c:pt>
                <c:pt idx="284">
                  <c:v>345.48438515116322</c:v>
                </c:pt>
                <c:pt idx="285">
                  <c:v>345.96934768044957</c:v>
                </c:pt>
                <c:pt idx="286">
                  <c:v>345.87533569448391</c:v>
                </c:pt>
                <c:pt idx="287">
                  <c:v>346.69274651668314</c:v>
                </c:pt>
                <c:pt idx="288">
                  <c:v>346.93047409352175</c:v>
                </c:pt>
                <c:pt idx="289">
                  <c:v>347.33101216285138</c:v>
                </c:pt>
                <c:pt idx="290">
                  <c:v>347.06314042448224</c:v>
                </c:pt>
                <c:pt idx="291">
                  <c:v>340.7812868560639</c:v>
                </c:pt>
                <c:pt idx="292">
                  <c:v>347.70018768987137</c:v>
                </c:pt>
                <c:pt idx="293">
                  <c:v>348.18645053002172</c:v>
                </c:pt>
                <c:pt idx="294">
                  <c:v>348.33365864413821</c:v>
                </c:pt>
                <c:pt idx="295">
                  <c:v>348.65181199977673</c:v>
                </c:pt>
                <c:pt idx="296">
                  <c:v>348.79767008720336</c:v>
                </c:pt>
                <c:pt idx="297">
                  <c:v>349.28048071938611</c:v>
                </c:pt>
                <c:pt idx="298">
                  <c:v>349.25705808741577</c:v>
                </c:pt>
                <c:pt idx="299">
                  <c:v>349.40057279164228</c:v>
                </c:pt>
                <c:pt idx="300">
                  <c:v>349.29110110262548</c:v>
                </c:pt>
                <c:pt idx="301">
                  <c:v>349.93847047730696</c:v>
                </c:pt>
                <c:pt idx="302">
                  <c:v>349.82707422993394</c:v>
                </c:pt>
                <c:pt idx="303">
                  <c:v>350.22070979409546</c:v>
                </c:pt>
                <c:pt idx="304">
                  <c:v>350.10738674131062</c:v>
                </c:pt>
                <c:pt idx="305">
                  <c:v>350.1616978459715</c:v>
                </c:pt>
                <c:pt idx="306">
                  <c:v>350.553702354557</c:v>
                </c:pt>
                <c:pt idx="307">
                  <c:v>350.35245935347996</c:v>
                </c:pt>
                <c:pt idx="308">
                  <c:v>350.82783087763369</c:v>
                </c:pt>
                <c:pt idx="309">
                  <c:v>351.04853418147138</c:v>
                </c:pt>
                <c:pt idx="310">
                  <c:v>349.91057889153825</c:v>
                </c:pt>
                <c:pt idx="311">
                  <c:v>351.06328629816056</c:v>
                </c:pt>
                <c:pt idx="312">
                  <c:v>351.02644116543871</c:v>
                </c:pt>
                <c:pt idx="313">
                  <c:v>351.58412133428823</c:v>
                </c:pt>
                <c:pt idx="314">
                  <c:v>349.84261917845521</c:v>
                </c:pt>
                <c:pt idx="315">
                  <c:v>350.31338858784659</c:v>
                </c:pt>
                <c:pt idx="316">
                  <c:v>349.16337521937072</c:v>
                </c:pt>
                <c:pt idx="317">
                  <c:v>347.32814151190371</c:v>
                </c:pt>
                <c:pt idx="318">
                  <c:v>343.69581147579316</c:v>
                </c:pt>
                <c:pt idx="319">
                  <c:v>340.91270098545874</c:v>
                </c:pt>
                <c:pt idx="320">
                  <c:v>339.75036700110326</c:v>
                </c:pt>
                <c:pt idx="321">
                  <c:v>336.44510732962362</c:v>
                </c:pt>
                <c:pt idx="322">
                  <c:v>334.6770181636731</c:v>
                </c:pt>
                <c:pt idx="323">
                  <c:v>334.19212885565969</c:v>
                </c:pt>
                <c:pt idx="324">
                  <c:v>334.64986530851786</c:v>
                </c:pt>
                <c:pt idx="325">
                  <c:v>335.4508296466347</c:v>
                </c:pt>
                <c:pt idx="326">
                  <c:v>337.1974814452696</c:v>
                </c:pt>
                <c:pt idx="327">
                  <c:v>335.84773339996161</c:v>
                </c:pt>
                <c:pt idx="328">
                  <c:v>334.23688785843507</c:v>
                </c:pt>
                <c:pt idx="329">
                  <c:v>334.26050919773593</c:v>
                </c:pt>
                <c:pt idx="330">
                  <c:v>329.7082854333384</c:v>
                </c:pt>
                <c:pt idx="331">
                  <c:v>324.88713994772883</c:v>
                </c:pt>
                <c:pt idx="332">
                  <c:v>323.60033566980195</c:v>
                </c:pt>
                <c:pt idx="333">
                  <c:v>318.50318822056812</c:v>
                </c:pt>
                <c:pt idx="334">
                  <c:v>317.11888328844304</c:v>
                </c:pt>
                <c:pt idx="335">
                  <c:v>315.99090211466893</c:v>
                </c:pt>
                <c:pt idx="336">
                  <c:v>315.90073755706879</c:v>
                </c:pt>
                <c:pt idx="337">
                  <c:v>315.80923856482747</c:v>
                </c:pt>
                <c:pt idx="338">
                  <c:v>313.19753238828065</c:v>
                </c:pt>
                <c:pt idx="339">
                  <c:v>313.53571762781223</c:v>
                </c:pt>
                <c:pt idx="340">
                  <c:v>308.47960885569398</c:v>
                </c:pt>
                <c:pt idx="341">
                  <c:v>306.19941063353264</c:v>
                </c:pt>
                <c:pt idx="342">
                  <c:v>304.34994171885887</c:v>
                </c:pt>
                <c:pt idx="343">
                  <c:v>302.14763610365713</c:v>
                </c:pt>
                <c:pt idx="344">
                  <c:v>299.85299002509959</c:v>
                </c:pt>
                <c:pt idx="345">
                  <c:v>297.11709110012367</c:v>
                </c:pt>
                <c:pt idx="346">
                  <c:v>296.03585776146321</c:v>
                </c:pt>
                <c:pt idx="347">
                  <c:v>294.60193288025209</c:v>
                </c:pt>
                <c:pt idx="348">
                  <c:v>293.07749074516454</c:v>
                </c:pt>
                <c:pt idx="349">
                  <c:v>292.51278362040051</c:v>
                </c:pt>
                <c:pt idx="350">
                  <c:v>291.24520960282655</c:v>
                </c:pt>
                <c:pt idx="351">
                  <c:v>289.44799745446221</c:v>
                </c:pt>
                <c:pt idx="352">
                  <c:v>286.41782650034787</c:v>
                </c:pt>
                <c:pt idx="353">
                  <c:v>284.34851876414666</c:v>
                </c:pt>
                <c:pt idx="354">
                  <c:v>281.83507275807585</c:v>
                </c:pt>
                <c:pt idx="355">
                  <c:v>280.02096318811624</c:v>
                </c:pt>
                <c:pt idx="356">
                  <c:v>278.1145750801636</c:v>
                </c:pt>
                <c:pt idx="357">
                  <c:v>275.76384843063931</c:v>
                </c:pt>
                <c:pt idx="358">
                  <c:v>273.67355640249434</c:v>
                </c:pt>
                <c:pt idx="359">
                  <c:v>271.22572487813483</c:v>
                </c:pt>
                <c:pt idx="360">
                  <c:v>269.3036624244474</c:v>
                </c:pt>
                <c:pt idx="361">
                  <c:v>268.17251086333187</c:v>
                </c:pt>
                <c:pt idx="362">
                  <c:v>264.91676134036032</c:v>
                </c:pt>
                <c:pt idx="363">
                  <c:v>259.00163653100105</c:v>
                </c:pt>
                <c:pt idx="364">
                  <c:v>255.90965437526481</c:v>
                </c:pt>
                <c:pt idx="365">
                  <c:v>256.62210351510339</c:v>
                </c:pt>
                <c:pt idx="366">
                  <c:v>258.48814764557284</c:v>
                </c:pt>
                <c:pt idx="367">
                  <c:v>255.56465544997843</c:v>
                </c:pt>
                <c:pt idx="368">
                  <c:v>253.523949732142</c:v>
                </c:pt>
                <c:pt idx="369">
                  <c:v>248.90404808889818</c:v>
                </c:pt>
                <c:pt idx="370">
                  <c:v>248.54327461096688</c:v>
                </c:pt>
                <c:pt idx="371">
                  <c:v>246.75795821691577</c:v>
                </c:pt>
                <c:pt idx="372">
                  <c:v>240.96465134983188</c:v>
                </c:pt>
                <c:pt idx="373">
                  <c:v>236.76529782702025</c:v>
                </c:pt>
                <c:pt idx="374">
                  <c:v>231.75750152447145</c:v>
                </c:pt>
                <c:pt idx="375">
                  <c:v>228.43789114873084</c:v>
                </c:pt>
                <c:pt idx="376">
                  <c:v>224.57711119272426</c:v>
                </c:pt>
                <c:pt idx="377">
                  <c:v>218.56777866071099</c:v>
                </c:pt>
                <c:pt idx="378">
                  <c:v>212.64376029060031</c:v>
                </c:pt>
                <c:pt idx="379">
                  <c:v>200.62915210499563</c:v>
                </c:pt>
                <c:pt idx="380">
                  <c:v>169.81742631431518</c:v>
                </c:pt>
                <c:pt idx="381">
                  <c:v>146.04479366186513</c:v>
                </c:pt>
                <c:pt idx="382">
                  <c:v>174.63354729368231</c:v>
                </c:pt>
                <c:pt idx="383">
                  <c:v>198.49422349310692</c:v>
                </c:pt>
                <c:pt idx="384">
                  <c:v>174.69551014361568</c:v>
                </c:pt>
                <c:pt idx="385">
                  <c:v>183.24622026963473</c:v>
                </c:pt>
                <c:pt idx="386">
                  <c:v>199.53343085789382</c:v>
                </c:pt>
                <c:pt idx="387">
                  <c:v>189.70049145047238</c:v>
                </c:pt>
                <c:pt idx="388">
                  <c:v>273.563592324463</c:v>
                </c:pt>
                <c:pt idx="389">
                  <c:v>356.2907652169053</c:v>
                </c:pt>
                <c:pt idx="390">
                  <c:v>187.73246665717514</c:v>
                </c:pt>
                <c:pt idx="391">
                  <c:v>85.083429719325622</c:v>
                </c:pt>
                <c:pt idx="392">
                  <c:v>121.82123556213836</c:v>
                </c:pt>
                <c:pt idx="393">
                  <c:v>229.85669193069191</c:v>
                </c:pt>
                <c:pt idx="394">
                  <c:v>364.28926713866304</c:v>
                </c:pt>
                <c:pt idx="395">
                  <c:v>347.75289274475267</c:v>
                </c:pt>
                <c:pt idx="396">
                  <c:v>368.13482919169223</c:v>
                </c:pt>
                <c:pt idx="397">
                  <c:v>308.35865307369568</c:v>
                </c:pt>
                <c:pt idx="398">
                  <c:v>263.70102417363961</c:v>
                </c:pt>
                <c:pt idx="399">
                  <c:v>277.62806761163483</c:v>
                </c:pt>
                <c:pt idx="400">
                  <c:v>333.97457513830864</c:v>
                </c:pt>
                <c:pt idx="401">
                  <c:v>230.94388761201</c:v>
                </c:pt>
                <c:pt idx="402">
                  <c:v>215.57731778932836</c:v>
                </c:pt>
                <c:pt idx="403">
                  <c:v>214.16888451583208</c:v>
                </c:pt>
                <c:pt idx="404">
                  <c:v>180.08139019926207</c:v>
                </c:pt>
                <c:pt idx="405">
                  <c:v>129.78153050819876</c:v>
                </c:pt>
                <c:pt idx="406">
                  <c:v>135.60409006224324</c:v>
                </c:pt>
                <c:pt idx="407">
                  <c:v>121.43263298280478</c:v>
                </c:pt>
                <c:pt idx="408">
                  <c:v>84.715619306374933</c:v>
                </c:pt>
                <c:pt idx="409">
                  <c:v>68.437409192393602</c:v>
                </c:pt>
                <c:pt idx="410">
                  <c:v>56.884267899754505</c:v>
                </c:pt>
                <c:pt idx="411">
                  <c:v>47.146748696476401</c:v>
                </c:pt>
                <c:pt idx="412">
                  <c:v>42.050686244041167</c:v>
                </c:pt>
                <c:pt idx="413">
                  <c:v>36.496430807996752</c:v>
                </c:pt>
                <c:pt idx="414">
                  <c:v>29.389363654649237</c:v>
                </c:pt>
                <c:pt idx="415">
                  <c:v>23.09990788455432</c:v>
                </c:pt>
                <c:pt idx="416">
                  <c:v>17.354718694578484</c:v>
                </c:pt>
                <c:pt idx="417">
                  <c:v>12.975908466317609</c:v>
                </c:pt>
                <c:pt idx="418">
                  <c:v>10.330514767967086</c:v>
                </c:pt>
                <c:pt idx="419">
                  <c:v>7.5924512934221715</c:v>
                </c:pt>
                <c:pt idx="420">
                  <c:v>5.7674059690836614</c:v>
                </c:pt>
                <c:pt idx="421">
                  <c:v>4.3988862245164446</c:v>
                </c:pt>
                <c:pt idx="422">
                  <c:v>3.6702388751861346</c:v>
                </c:pt>
                <c:pt idx="423">
                  <c:v>4.4971277996708494</c:v>
                </c:pt>
                <c:pt idx="424">
                  <c:v>6.6060864823415253</c:v>
                </c:pt>
                <c:pt idx="425">
                  <c:v>10.181428549940186</c:v>
                </c:pt>
                <c:pt idx="426">
                  <c:v>12.567360037539089</c:v>
                </c:pt>
                <c:pt idx="427">
                  <c:v>10.187754379826039</c:v>
                </c:pt>
                <c:pt idx="428">
                  <c:v>8.1738189998826591</c:v>
                </c:pt>
                <c:pt idx="429">
                  <c:v>7.9019751709843113</c:v>
                </c:pt>
                <c:pt idx="430">
                  <c:v>6.5287517314784891</c:v>
                </c:pt>
                <c:pt idx="431">
                  <c:v>5.522171290477325</c:v>
                </c:pt>
                <c:pt idx="432">
                  <c:v>5.3417223134588108</c:v>
                </c:pt>
                <c:pt idx="433">
                  <c:v>4.7018441052969262</c:v>
                </c:pt>
                <c:pt idx="434">
                  <c:v>3.7860098645604436</c:v>
                </c:pt>
                <c:pt idx="435">
                  <c:v>2.3182419163962407</c:v>
                </c:pt>
                <c:pt idx="436">
                  <c:v>0.3901748326808212</c:v>
                </c:pt>
                <c:pt idx="437">
                  <c:v>-0.98649565825171748</c:v>
                </c:pt>
                <c:pt idx="438">
                  <c:v>-1.995445487349462</c:v>
                </c:pt>
                <c:pt idx="439">
                  <c:v>-2.0841545844947036</c:v>
                </c:pt>
                <c:pt idx="440">
                  <c:v>-2.1728881873004795</c:v>
                </c:pt>
                <c:pt idx="441">
                  <c:v>-1.7090024514181252</c:v>
                </c:pt>
                <c:pt idx="442">
                  <c:v>-0.78431308607519612</c:v>
                </c:pt>
                <c:pt idx="443">
                  <c:v>0.69364198212764383</c:v>
                </c:pt>
                <c:pt idx="444">
                  <c:v>1.8954456100291048</c:v>
                </c:pt>
                <c:pt idx="445">
                  <c:v>3.4665785129475415</c:v>
                </c:pt>
                <c:pt idx="446">
                  <c:v>4.207856996153013</c:v>
                </c:pt>
                <c:pt idx="447">
                  <c:v>4.580199851602373</c:v>
                </c:pt>
                <c:pt idx="448">
                  <c:v>3.2906701394009721</c:v>
                </c:pt>
                <c:pt idx="449">
                  <c:v>2.3701542959909423</c:v>
                </c:pt>
                <c:pt idx="450">
                  <c:v>1.0797622199346524</c:v>
                </c:pt>
                <c:pt idx="451">
                  <c:v>0.62080305610893949</c:v>
                </c:pt>
                <c:pt idx="452">
                  <c:v>-2.3201818261409594E-2</c:v>
                </c:pt>
                <c:pt idx="453">
                  <c:v>-1.1298029181829461</c:v>
                </c:pt>
                <c:pt idx="454">
                  <c:v>-1.9591482305398193</c:v>
                </c:pt>
                <c:pt idx="455">
                  <c:v>-2.3259916003524812</c:v>
                </c:pt>
                <c:pt idx="456">
                  <c:v>-2.878056894187039</c:v>
                </c:pt>
                <c:pt idx="457">
                  <c:v>-3.5228384485722217</c:v>
                </c:pt>
                <c:pt idx="458">
                  <c:v>-3.1488975368602228</c:v>
                </c:pt>
                <c:pt idx="459">
                  <c:v>-2.0336558497848416</c:v>
                </c:pt>
                <c:pt idx="460">
                  <c:v>-1.1035127200158314</c:v>
                </c:pt>
                <c:pt idx="461">
                  <c:v>0.38315177793456806</c:v>
                </c:pt>
                <c:pt idx="462">
                  <c:v>1.2210239463746333</c:v>
                </c:pt>
                <c:pt idx="463">
                  <c:v>2.244700588466721</c:v>
                </c:pt>
                <c:pt idx="464">
                  <c:v>2.5262227854005128</c:v>
                </c:pt>
                <c:pt idx="465">
                  <c:v>3.0863569404229576</c:v>
                </c:pt>
                <c:pt idx="466">
                  <c:v>2.9036821991066666</c:v>
                </c:pt>
                <c:pt idx="467">
                  <c:v>2.9067526194066584</c:v>
                </c:pt>
                <c:pt idx="468">
                  <c:v>2.3522002935509305</c:v>
                </c:pt>
                <c:pt idx="469">
                  <c:v>1.2396693503553216</c:v>
                </c:pt>
                <c:pt idx="470">
                  <c:v>0.40580494123029009</c:v>
                </c:pt>
                <c:pt idx="471">
                  <c:v>-0.52131316080964718</c:v>
                </c:pt>
                <c:pt idx="472">
                  <c:v>-1.5417212353255423</c:v>
                </c:pt>
                <c:pt idx="473">
                  <c:v>-2.0969568150905973</c:v>
                </c:pt>
                <c:pt idx="474">
                  <c:v>-2.0936536724179442</c:v>
                </c:pt>
                <c:pt idx="475">
                  <c:v>-1.997212400201718</c:v>
                </c:pt>
                <c:pt idx="476">
                  <c:v>-1.2485706260841787</c:v>
                </c:pt>
                <c:pt idx="477">
                  <c:v>-0.77934536068028082</c:v>
                </c:pt>
                <c:pt idx="478">
                  <c:v>0.62228911482232607</c:v>
                </c:pt>
                <c:pt idx="479">
                  <c:v>0.99844222673526184</c:v>
                </c:pt>
                <c:pt idx="480">
                  <c:v>2.3076201891857457</c:v>
                </c:pt>
                <c:pt idx="481">
                  <c:v>2.9639276162140322</c:v>
                </c:pt>
                <c:pt idx="482">
                  <c:v>3.3403683682556626</c:v>
                </c:pt>
                <c:pt idx="483">
                  <c:v>2.8764304847929694</c:v>
                </c:pt>
                <c:pt idx="484">
                  <c:v>-2.4453072592855238</c:v>
                </c:pt>
                <c:pt idx="485">
                  <c:v>6.8092730092354383</c:v>
                </c:pt>
                <c:pt idx="486">
                  <c:v>-5.2465695032302992</c:v>
                </c:pt>
                <c:pt idx="487">
                  <c:v>-6.7389009691115902</c:v>
                </c:pt>
                <c:pt idx="488">
                  <c:v>-2.5264509805432387</c:v>
                </c:pt>
                <c:pt idx="489">
                  <c:v>-1.9617950843145691</c:v>
                </c:pt>
                <c:pt idx="490">
                  <c:v>6.7758938180422891E-3</c:v>
                </c:pt>
                <c:pt idx="491">
                  <c:v>-1.0198854267315205</c:v>
                </c:pt>
                <c:pt idx="492">
                  <c:v>-2.0467827841008259</c:v>
                </c:pt>
                <c:pt idx="493">
                  <c:v>-3.2612359066123138</c:v>
                </c:pt>
                <c:pt idx="494">
                  <c:v>-3.8200329681054459</c:v>
                </c:pt>
                <c:pt idx="495">
                  <c:v>-2.785606701881624</c:v>
                </c:pt>
                <c:pt idx="496">
                  <c:v>-1.6572165805111845</c:v>
                </c:pt>
                <c:pt idx="497">
                  <c:v>-0.71614506345803586</c:v>
                </c:pt>
                <c:pt idx="498">
                  <c:v>-0.61917984472166387</c:v>
                </c:pt>
                <c:pt idx="499">
                  <c:v>-0.61603809339550941</c:v>
                </c:pt>
                <c:pt idx="500">
                  <c:v>-0.98838882661380933</c:v>
                </c:pt>
                <c:pt idx="501">
                  <c:v>-0.42181433960604503</c:v>
                </c:pt>
                <c:pt idx="502">
                  <c:v>0.80241882635468131</c:v>
                </c:pt>
                <c:pt idx="503">
                  <c:v>1.0873421343576237</c:v>
                </c:pt>
                <c:pt idx="504">
                  <c:v>1.090358838153372</c:v>
                </c:pt>
                <c:pt idx="505">
                  <c:v>0.99934892952758925</c:v>
                </c:pt>
                <c:pt idx="506">
                  <c:v>-0.40842291347034571</c:v>
                </c:pt>
                <c:pt idx="507">
                  <c:v>-0.40531579233305648</c:v>
                </c:pt>
                <c:pt idx="508">
                  <c:v>-0.5904312622152591</c:v>
                </c:pt>
                <c:pt idx="509">
                  <c:v>-0.4931763970695584</c:v>
                </c:pt>
                <c:pt idx="510">
                  <c:v>-0.39590167869636372</c:v>
                </c:pt>
                <c:pt idx="511">
                  <c:v>-0.48700269591625389</c:v>
                </c:pt>
                <c:pt idx="512">
                  <c:v>-1.143485292763385</c:v>
                </c:pt>
                <c:pt idx="513">
                  <c:v>-1.4230946063080145</c:v>
                </c:pt>
                <c:pt idx="514">
                  <c:v>-1.1370693985101772</c:v>
                </c:pt>
                <c:pt idx="515">
                  <c:v>-0.7566736782777318</c:v>
                </c:pt>
                <c:pt idx="516">
                  <c:v>-0.18751221694846748</c:v>
                </c:pt>
                <c:pt idx="517">
                  <c:v>-9.0076234989328693E-2</c:v>
                </c:pt>
                <c:pt idx="518">
                  <c:v>0.10177853450046581</c:v>
                </c:pt>
                <c:pt idx="519">
                  <c:v>1.0386311416962649E-2</c:v>
                </c:pt>
                <c:pt idx="520">
                  <c:v>0.29680535502820982</c:v>
                </c:pt>
                <c:pt idx="521">
                  <c:v>0.86675600887218807</c:v>
                </c:pt>
                <c:pt idx="522">
                  <c:v>1.0587682460166912</c:v>
                </c:pt>
                <c:pt idx="523">
                  <c:v>0.96717664182822449</c:v>
                </c:pt>
                <c:pt idx="524">
                  <c:v>0.97013615215120719</c:v>
                </c:pt>
                <c:pt idx="525">
                  <c:v>0.21622727700508299</c:v>
                </c:pt>
                <c:pt idx="526">
                  <c:v>0.31387305223563289</c:v>
                </c:pt>
                <c:pt idx="527">
                  <c:v>0.22220392218529939</c:v>
                </c:pt>
                <c:pt idx="528">
                  <c:v>0.41459785116480569</c:v>
                </c:pt>
                <c:pt idx="529">
                  <c:v>0.22813179929140273</c:v>
                </c:pt>
                <c:pt idx="530">
                  <c:v>4.1618518147413477E-2</c:v>
                </c:pt>
                <c:pt idx="531">
                  <c:v>-0.33450542420118501</c:v>
                </c:pt>
                <c:pt idx="532">
                  <c:v>-0.23665665920585688</c:v>
                </c:pt>
                <c:pt idx="533">
                  <c:v>-0.3284720993004151</c:v>
                </c:pt>
                <c:pt idx="534">
                  <c:v>-4.0832445903949591E-2</c:v>
                </c:pt>
                <c:pt idx="535">
                  <c:v>0.34176645828546631</c:v>
                </c:pt>
                <c:pt idx="536">
                  <c:v>0.6295195694703104</c:v>
                </c:pt>
                <c:pt idx="537">
                  <c:v>0.72742004504994373</c:v>
                </c:pt>
                <c:pt idx="538">
                  <c:v>0.73035151515791963</c:v>
                </c:pt>
                <c:pt idx="539">
                  <c:v>0.92331236203774558</c:v>
                </c:pt>
                <c:pt idx="540">
                  <c:v>1.0212684747252265</c:v>
                </c:pt>
                <c:pt idx="541">
                  <c:v>1.1192430911541495</c:v>
                </c:pt>
                <c:pt idx="542">
                  <c:v>1.1221298114288298</c:v>
                </c:pt>
                <c:pt idx="543">
                  <c:v>1.1250136166315374</c:v>
                </c:pt>
                <c:pt idx="544">
                  <c:v>0.93756435100103008</c:v>
                </c:pt>
                <c:pt idx="545">
                  <c:v>1.0356481831460893</c:v>
                </c:pt>
                <c:pt idx="546">
                  <c:v>1.0385277634792709</c:v>
                </c:pt>
                <c:pt idx="547">
                  <c:v>0.94615076497745854</c:v>
                </c:pt>
                <c:pt idx="548">
                  <c:v>0.75846586018747997</c:v>
                </c:pt>
                <c:pt idx="549">
                  <c:v>0.47542521822033001</c:v>
                </c:pt>
                <c:pt idx="550">
                  <c:v>0.19231921286618706</c:v>
                </c:pt>
                <c:pt idx="551">
                  <c:v>-0.18621854483620948</c:v>
                </c:pt>
                <c:pt idx="552">
                  <c:v>7.5399470908585862E-3</c:v>
                </c:pt>
                <c:pt idx="553">
                  <c:v>1.0484654232887925E-2</c:v>
                </c:pt>
                <c:pt idx="554">
                  <c:v>0.29978633928940041</c:v>
                </c:pt>
                <c:pt idx="555">
                  <c:v>0.20721493828662291</c:v>
                </c:pt>
                <c:pt idx="556">
                  <c:v>0.40115399661410123</c:v>
                </c:pt>
                <c:pt idx="557">
                  <c:v>0.88175066700061222</c:v>
                </c:pt>
                <c:pt idx="558">
                  <c:v>0.98016926502769564</c:v>
                </c:pt>
                <c:pt idx="559">
                  <c:v>0.88740685187635948</c:v>
                </c:pt>
                <c:pt idx="560">
                  <c:v>0.98587475295782501</c:v>
                </c:pt>
                <c:pt idx="561">
                  <c:v>0.98870330214978064</c:v>
                </c:pt>
                <c:pt idx="562">
                  <c:v>0.991527708926082</c:v>
                </c:pt>
                <c:pt idx="563">
                  <c:v>0.8986324020256129</c:v>
                </c:pt>
                <c:pt idx="564">
                  <c:v>0.51848324037263949</c:v>
                </c:pt>
                <c:pt idx="565">
                  <c:v>0.80865606916475641</c:v>
                </c:pt>
                <c:pt idx="566">
                  <c:v>0.3324766748957933</c:v>
                </c:pt>
                <c:pt idx="567">
                  <c:v>-4.7971518022778985E-2</c:v>
                </c:pt>
                <c:pt idx="568">
                  <c:v>5.0787749209037135E-2</c:v>
                </c:pt>
                <c:pt idx="569">
                  <c:v>-0.23397968577037623</c:v>
                </c:pt>
                <c:pt idx="570">
                  <c:v>-0.23106438289448375</c:v>
                </c:pt>
                <c:pt idx="571">
                  <c:v>-0.22815251993009883</c:v>
                </c:pt>
                <c:pt idx="572">
                  <c:v>-0.22524480791107696</c:v>
                </c:pt>
                <c:pt idx="573">
                  <c:v>-0.12634253160689241</c:v>
                </c:pt>
                <c:pt idx="574">
                  <c:v>-0.1234514854038081</c:v>
                </c:pt>
                <c:pt idx="575">
                  <c:v>-0.12056468831003785</c:v>
                </c:pt>
                <c:pt idx="576">
                  <c:v>0.36272861615050123</c:v>
                </c:pt>
                <c:pt idx="577">
                  <c:v>-1.8882937654436029E-2</c:v>
                </c:pt>
                <c:pt idx="578">
                  <c:v>0.27239723567403529</c:v>
                </c:pt>
                <c:pt idx="579">
                  <c:v>-1.3270255278858121E-2</c:v>
                </c:pt>
                <c:pt idx="580">
                  <c:v>8.5782901080861992E-2</c:v>
                </c:pt>
                <c:pt idx="581">
                  <c:v>-0.1038176504318226</c:v>
                </c:pt>
                <c:pt idx="582">
                  <c:v>-4.7054466721526689E-3</c:v>
                </c:pt>
                <c:pt idx="583">
                  <c:v>-9.8135759629107533E-2</c:v>
                </c:pt>
                <c:pt idx="584">
                  <c:v>-9.5281688430161479E-2</c:v>
                </c:pt>
                <c:pt idx="585">
                  <c:v>-0.1887642464346522</c:v>
                </c:pt>
                <c:pt idx="586">
                  <c:v>-0.18590593710046499</c:v>
                </c:pt>
                <c:pt idx="587">
                  <c:v>-0.2794409111508605</c:v>
                </c:pt>
                <c:pt idx="588">
                  <c:v>-0.37299528358865919</c:v>
                </c:pt>
                <c:pt idx="589">
                  <c:v>-0.4665693794946153</c:v>
                </c:pt>
                <c:pt idx="590">
                  <c:v>-0.27074933835973919</c:v>
                </c:pt>
                <c:pt idx="591">
                  <c:v>-0.46089629307558777</c:v>
                </c:pt>
                <c:pt idx="592">
                  <c:v>-0.26497275799742637</c:v>
                </c:pt>
                <c:pt idx="593">
                  <c:v>-0.35868368987380178</c:v>
                </c:pt>
                <c:pt idx="594">
                  <c:v>-0.35583206561663455</c:v>
                </c:pt>
                <c:pt idx="595">
                  <c:v>-0.35298407732267684</c:v>
                </c:pt>
                <c:pt idx="596">
                  <c:v>-0.15686778777601493</c:v>
                </c:pt>
                <c:pt idx="597">
                  <c:v>-0.15405069076769259</c:v>
                </c:pt>
                <c:pt idx="598">
                  <c:v>-0.44131095314683971</c:v>
                </c:pt>
                <c:pt idx="599">
                  <c:v>-1.6957953517410851</c:v>
                </c:pt>
                <c:pt idx="600">
                  <c:v>-2.079760904514405</c:v>
                </c:pt>
                <c:pt idx="601">
                  <c:v>-2.4637778705741202</c:v>
                </c:pt>
                <c:pt idx="602">
                  <c:v>-2.0734845384813325</c:v>
                </c:pt>
                <c:pt idx="603">
                  <c:v>-1.8767877383717222</c:v>
                </c:pt>
                <c:pt idx="604">
                  <c:v>-1.8737648589081584</c:v>
                </c:pt>
                <c:pt idx="605">
                  <c:v>-1.8707454793824576</c:v>
                </c:pt>
                <c:pt idx="606">
                  <c:v>-1.6739273160754666</c:v>
                </c:pt>
                <c:pt idx="607">
                  <c:v>-2.2525024873825266</c:v>
                </c:pt>
                <c:pt idx="608">
                  <c:v>-3.2189551423934084</c:v>
                </c:pt>
                <c:pt idx="609">
                  <c:v>-3.6036464457208126</c:v>
                </c:pt>
                <c:pt idx="610">
                  <c:v>-3.6003696506572078</c:v>
                </c:pt>
                <c:pt idx="611">
                  <c:v>-3.597095509686977</c:v>
                </c:pt>
                <c:pt idx="612">
                  <c:v>-3.5938236581560101</c:v>
                </c:pt>
                <c:pt idx="613">
                  <c:v>-3.6876306254684867</c:v>
                </c:pt>
                <c:pt idx="614">
                  <c:v>-3.7814488584604393</c:v>
                </c:pt>
                <c:pt idx="615">
                  <c:v>-3.5838974567134443</c:v>
                </c:pt>
                <c:pt idx="616">
                  <c:v>-3.5806344198410622</c:v>
                </c:pt>
                <c:pt idx="617">
                  <c:v>-3.771727759703698</c:v>
                </c:pt>
                <c:pt idx="618">
                  <c:v>-3.574033293588649</c:v>
                </c:pt>
                <c:pt idx="619">
                  <c:v>-3.6680039566733749</c:v>
                </c:pt>
                <c:pt idx="620">
                  <c:v>-3.5674824850535303</c:v>
                </c:pt>
                <c:pt idx="621">
                  <c:v>-4.2451645621086573</c:v>
                </c:pt>
                <c:pt idx="622">
                  <c:v>-5.1174944732682981</c:v>
                </c:pt>
                <c:pt idx="623">
                  <c:v>-5.1139676930612001</c:v>
                </c:pt>
                <c:pt idx="624">
                  <c:v>-5.1104430114976545</c:v>
                </c:pt>
                <c:pt idx="625">
                  <c:v>-5.3016614831958035</c:v>
                </c:pt>
                <c:pt idx="626">
                  <c:v>-5.2007082000265461</c:v>
                </c:pt>
                <c:pt idx="627">
                  <c:v>-5.0997518130782673</c:v>
                </c:pt>
                <c:pt idx="628">
                  <c:v>-5.1936763076974959</c:v>
                </c:pt>
                <c:pt idx="629">
                  <c:v>-5.2876078470189576</c:v>
                </c:pt>
                <c:pt idx="630">
                  <c:v>-5.2840566055132676</c:v>
                </c:pt>
                <c:pt idx="631">
                  <c:v>-5.085479685668286</c:v>
                </c:pt>
                <c:pt idx="632">
                  <c:v>-5.1795067330249829</c:v>
                </c:pt>
                <c:pt idx="633">
                  <c:v>-5.2735406223690475</c:v>
                </c:pt>
                <c:pt idx="634">
                  <c:v>-5.1724115997654758</c:v>
                </c:pt>
                <c:pt idx="635">
                  <c:v>-5.2664960727244896</c:v>
                </c:pt>
                <c:pt idx="636">
                  <c:v>-5.4582183101711443</c:v>
                </c:pt>
                <c:pt idx="637">
                  <c:v>-5.0640210944315944</c:v>
                </c:pt>
                <c:pt idx="638">
                  <c:v>-5.2558794176835786</c:v>
                </c:pt>
                <c:pt idx="639">
                  <c:v>-5.1546425460632177</c:v>
                </c:pt>
                <c:pt idx="640">
                  <c:v>-5.2488536122462204</c:v>
                </c:pt>
                <c:pt idx="641">
                  <c:v>-5.0498242787645893</c:v>
                </c:pt>
                <c:pt idx="642">
                  <c:v>-4.5574697383192397</c:v>
                </c:pt>
                <c:pt idx="643">
                  <c:v>-4.260684569333681</c:v>
                </c:pt>
                <c:pt idx="644">
                  <c:v>-3.8660637814508569</c:v>
                </c:pt>
                <c:pt idx="645">
                  <c:v>-3.7649577438422188</c:v>
                </c:pt>
                <c:pt idx="646">
                  <c:v>-4.2510643643036028</c:v>
                </c:pt>
                <c:pt idx="647">
                  <c:v>-4.9329830219352715</c:v>
                </c:pt>
                <c:pt idx="648">
                  <c:v>-5.2232692619107652</c:v>
                </c:pt>
                <c:pt idx="649">
                  <c:v>-5.7094429294806472</c:v>
                </c:pt>
                <c:pt idx="650">
                  <c:v>-6.4895105710924588</c:v>
                </c:pt>
                <c:pt idx="651">
                  <c:v>-6.4857306954409202</c:v>
                </c:pt>
                <c:pt idx="652">
                  <c:v>-6.5799563948119664</c:v>
                </c:pt>
                <c:pt idx="653">
                  <c:v>-6.5761576981070684</c:v>
                </c:pt>
                <c:pt idx="654">
                  <c:v>-6.5723610986295631</c:v>
                </c:pt>
                <c:pt idx="655">
                  <c:v>-6.4704936750889281</c:v>
                </c:pt>
                <c:pt idx="656">
                  <c:v>-5.9762498282559067</c:v>
                </c:pt>
                <c:pt idx="657">
                  <c:v>-5.4819986631343278</c:v>
                </c:pt>
                <c:pt idx="658">
                  <c:v>-5.1840171936174331</c:v>
                </c:pt>
                <c:pt idx="659">
                  <c:v>-6.1621522737602259</c:v>
                </c:pt>
                <c:pt idx="660">
                  <c:v>-6.7475585504447659</c:v>
                </c:pt>
                <c:pt idx="661">
                  <c:v>-6.64552143690935</c:v>
                </c:pt>
                <c:pt idx="662">
                  <c:v>-6.6417144062818601</c:v>
                </c:pt>
                <c:pt idx="663">
                  <c:v>-6.5396589474524305</c:v>
                </c:pt>
                <c:pt idx="664">
                  <c:v>-6.6341494368739857</c:v>
                </c:pt>
                <c:pt idx="665">
                  <c:v>-6.6303470985102058</c:v>
                </c:pt>
                <c:pt idx="666">
                  <c:v>-7.1181278245323716</c:v>
                </c:pt>
                <c:pt idx="667">
                  <c:v>-7.802576620377268</c:v>
                </c:pt>
                <c:pt idx="668">
                  <c:v>-8.0935786936801062</c:v>
                </c:pt>
                <c:pt idx="669">
                  <c:v>-8.2861955322441734</c:v>
                </c:pt>
                <c:pt idx="670">
                  <c:v>-8.5772051353820018</c:v>
                </c:pt>
                <c:pt idx="671">
                  <c:v>-8.3761060300021963</c:v>
                </c:pt>
                <c:pt idx="672">
                  <c:v>-8.273456656396645</c:v>
                </c:pt>
                <c:pt idx="673">
                  <c:v>-8.072349139859643</c:v>
                </c:pt>
                <c:pt idx="674">
                  <c:v>-7.7727659811590577</c:v>
                </c:pt>
                <c:pt idx="675">
                  <c:v>-7.5716968496686725</c:v>
                </c:pt>
                <c:pt idx="676">
                  <c:v>-8.651457593740016</c:v>
                </c:pt>
                <c:pt idx="677">
                  <c:v>-9.5340782209209198</c:v>
                </c:pt>
                <c:pt idx="678">
                  <c:v>-9.6281384751903083</c:v>
                </c:pt>
                <c:pt idx="679">
                  <c:v>-9.5250257274198269</c:v>
                </c:pt>
                <c:pt idx="680">
                  <c:v>-9.7177302623315587</c:v>
                </c:pt>
                <c:pt idx="681">
                  <c:v>-9.515931965930573</c:v>
                </c:pt>
                <c:pt idx="682">
                  <c:v>-9.9060035596460505</c:v>
                </c:pt>
                <c:pt idx="683">
                  <c:v>-10.197386066385839</c:v>
                </c:pt>
                <c:pt idx="684">
                  <c:v>-10.488748005687635</c:v>
                </c:pt>
                <c:pt idx="685">
                  <c:v>-11.174883679519111</c:v>
                </c:pt>
                <c:pt idx="686">
                  <c:v>-11.169928396582749</c:v>
                </c:pt>
                <c:pt idx="687">
                  <c:v>-11.263712344955819</c:v>
                </c:pt>
                <c:pt idx="688">
                  <c:v>-11.35748650432444</c:v>
                </c:pt>
                <c:pt idx="689">
                  <c:v>-11.253703933718059</c:v>
                </c:pt>
                <c:pt idx="690">
                  <c:v>-11.347518807622693</c:v>
                </c:pt>
                <c:pt idx="691">
                  <c:v>-11.14488991304064</c:v>
                </c:pt>
                <c:pt idx="692">
                  <c:v>-11.041111197634651</c:v>
                </c:pt>
                <c:pt idx="693">
                  <c:v>-10.640796744197319</c:v>
                </c:pt>
                <c:pt idx="694">
                  <c:v>-10.635990316279964</c:v>
                </c:pt>
                <c:pt idx="695">
                  <c:v>-10.645612289196006</c:v>
                </c:pt>
                <c:pt idx="696">
                  <c:v>-11.135328303779579</c:v>
                </c:pt>
                <c:pt idx="697">
                  <c:v>-11.328222764143609</c:v>
                </c:pt>
                <c:pt idx="698">
                  <c:v>-11.52109748591255</c:v>
                </c:pt>
                <c:pt idx="699">
                  <c:v>-12.208751291654673</c:v>
                </c:pt>
                <c:pt idx="700">
                  <c:v>-12.401435022530496</c:v>
                </c:pt>
                <c:pt idx="701">
                  <c:v>-12.693089143506558</c:v>
                </c:pt>
                <c:pt idx="702">
                  <c:v>-12.78668349401698</c:v>
                </c:pt>
                <c:pt idx="703">
                  <c:v>-12.781235371843872</c:v>
                </c:pt>
                <c:pt idx="704">
                  <c:v>-12.775788346523065</c:v>
                </c:pt>
                <c:pt idx="705">
                  <c:v>-12.671280166827687</c:v>
                </c:pt>
                <c:pt idx="706">
                  <c:v>-12.665866319029075</c:v>
                </c:pt>
                <c:pt idx="707">
                  <c:v>-12.660453567601332</c:v>
                </c:pt>
                <c:pt idx="708">
                  <c:v>-12.555927295336343</c:v>
                </c:pt>
                <c:pt idx="709">
                  <c:v>-11.460068928419998</c:v>
                </c:pt>
                <c:pt idx="710">
                  <c:v>-11.25671220253825</c:v>
                </c:pt>
                <c:pt idx="711">
                  <c:v>-11.053379407197346</c:v>
                </c:pt>
                <c:pt idx="712">
                  <c:v>-11.246827232242397</c:v>
                </c:pt>
                <c:pt idx="713">
                  <c:v>-11.14263070894261</c:v>
                </c:pt>
                <c:pt idx="714">
                  <c:v>-11.137673540790985</c:v>
                </c:pt>
                <c:pt idx="715">
                  <c:v>-10.735738608394247</c:v>
                </c:pt>
                <c:pt idx="716">
                  <c:v>-10.135317753172959</c:v>
                </c:pt>
                <c:pt idx="717">
                  <c:v>-9.534952806073024</c:v>
                </c:pt>
                <c:pt idx="718">
                  <c:v>-9.5304490170532699</c:v>
                </c:pt>
                <c:pt idx="719">
                  <c:v>-9.5259464819727349</c:v>
                </c:pt>
                <c:pt idx="720">
                  <c:v>-9.7201253275745927</c:v>
                </c:pt>
                <c:pt idx="721">
                  <c:v>-10.013644381931417</c:v>
                </c:pt>
                <c:pt idx="722">
                  <c:v>-10.505887910823288</c:v>
                </c:pt>
                <c:pt idx="723">
                  <c:v>-10.699899975209963</c:v>
                </c:pt>
                <c:pt idx="724">
                  <c:v>-10.89389050822132</c:v>
                </c:pt>
                <c:pt idx="725">
                  <c:v>-10.988430275196606</c:v>
                </c:pt>
                <c:pt idx="726">
                  <c:v>-10.685170593967374</c:v>
                </c:pt>
                <c:pt idx="727">
                  <c:v>-10.183010066067412</c:v>
                </c:pt>
                <c:pt idx="728">
                  <c:v>-10.377294115953218</c:v>
                </c:pt>
                <c:pt idx="729">
                  <c:v>-9.7755359712860042</c:v>
                </c:pt>
                <c:pt idx="730">
                  <c:v>-10.865699591286623</c:v>
                </c:pt>
                <c:pt idx="731">
                  <c:v>-11.458044954953413</c:v>
                </c:pt>
                <c:pt idx="732">
                  <c:v>-11.552541875527455</c:v>
                </c:pt>
                <c:pt idx="733">
                  <c:v>-11.34830818776128</c:v>
                </c:pt>
                <c:pt idx="734">
                  <c:v>-11.044509596370164</c:v>
                </c:pt>
                <c:pt idx="735">
                  <c:v>-11.836436212850966</c:v>
                </c:pt>
                <c:pt idx="736">
                  <c:v>-11.930884833489465</c:v>
                </c:pt>
                <c:pt idx="737">
                  <c:v>-11.826038102775723</c:v>
                </c:pt>
                <c:pt idx="738">
                  <c:v>-11.521889540014467</c:v>
                </c:pt>
                <c:pt idx="739">
                  <c:v>-11.217779198955625</c:v>
                </c:pt>
                <c:pt idx="740">
                  <c:v>-10.913706989668082</c:v>
                </c:pt>
                <c:pt idx="741">
                  <c:v>-11.507078576038793</c:v>
                </c:pt>
                <c:pt idx="742">
                  <c:v>-11.801185815927603</c:v>
                </c:pt>
                <c:pt idx="743">
                  <c:v>-12.593974972667231</c:v>
                </c:pt>
                <c:pt idx="744">
                  <c:v>-12.688321485730501</c:v>
                </c:pt>
                <c:pt idx="745">
                  <c:v>-13.18175919180403</c:v>
                </c:pt>
                <c:pt idx="746">
                  <c:v>-13.974490908704958</c:v>
                </c:pt>
                <c:pt idx="747">
                  <c:v>-14.068433539735091</c:v>
                </c:pt>
                <c:pt idx="748">
                  <c:v>-14.262180696112884</c:v>
                </c:pt>
                <c:pt idx="749">
                  <c:v>-14.156378864505713</c:v>
                </c:pt>
                <c:pt idx="750">
                  <c:v>-14.050598410796072</c:v>
                </c:pt>
                <c:pt idx="751">
                  <c:v>-14.04470505495641</c:v>
                </c:pt>
                <c:pt idx="752">
                  <c:v>-14.038813065994681</c:v>
                </c:pt>
                <c:pt idx="753">
                  <c:v>-13.533422145005554</c:v>
                </c:pt>
                <c:pt idx="754">
                  <c:v>-13.727532352172657</c:v>
                </c:pt>
                <c:pt idx="755">
                  <c:v>-15.42056874349613</c:v>
                </c:pt>
                <c:pt idx="756">
                  <c:v>-16.913352627353358</c:v>
                </c:pt>
                <c:pt idx="757">
                  <c:v>-18.220025476210786</c:v>
                </c:pt>
                <c:pt idx="758">
                  <c:v>-19.41219881828426</c:v>
                </c:pt>
                <c:pt idx="759">
                  <c:v>-20.104010997537586</c:v>
                </c:pt>
                <c:pt idx="760">
                  <c:v>-20.695602624426829</c:v>
                </c:pt>
                <c:pt idx="761">
                  <c:v>-20.787021274915929</c:v>
                </c:pt>
                <c:pt idx="762">
                  <c:v>-20.778408964822038</c:v>
                </c:pt>
                <c:pt idx="763">
                  <c:v>-21.569910312830402</c:v>
                </c:pt>
                <c:pt idx="764">
                  <c:v>-22.361158597027114</c:v>
                </c:pt>
                <c:pt idx="765">
                  <c:v>-22.598149885611868</c:v>
                </c:pt>
                <c:pt idx="766">
                  <c:v>-22.587634145970902</c:v>
                </c:pt>
                <c:pt idx="767">
                  <c:v>-22.577127622009751</c:v>
                </c:pt>
                <c:pt idx="768">
                  <c:v>-22.091654813036001</c:v>
                </c:pt>
                <c:pt idx="769">
                  <c:v>-21.638356207680538</c:v>
                </c:pt>
                <c:pt idx="770">
                  <c:v>-21.189659025627812</c:v>
                </c:pt>
                <c:pt idx="771">
                  <c:v>-20.770244393794297</c:v>
                </c:pt>
                <c:pt idx="772">
                  <c:v>-20.354870290834274</c:v>
                </c:pt>
                <c:pt idx="773">
                  <c:v>-19.94874451482508</c:v>
                </c:pt>
                <c:pt idx="774">
                  <c:v>-19.555167390805767</c:v>
                </c:pt>
                <c:pt idx="775">
                  <c:v>-19.177640241460313</c:v>
                </c:pt>
                <c:pt idx="776">
                  <c:v>-18.813779848129951</c:v>
                </c:pt>
                <c:pt idx="777">
                  <c:v>-18.463772840119127</c:v>
                </c:pt>
                <c:pt idx="778">
                  <c:v>-18.126972081028672</c:v>
                </c:pt>
                <c:pt idx="779">
                  <c:v>-17.803252688050936</c:v>
                </c:pt>
                <c:pt idx="780">
                  <c:v>-17.491010513661426</c:v>
                </c:pt>
                <c:pt idx="781">
                  <c:v>-17.190257917389875</c:v>
                </c:pt>
                <c:pt idx="782">
                  <c:v>-16.900486005715564</c:v>
                </c:pt>
                <c:pt idx="783">
                  <c:v>-16.621214856148587</c:v>
                </c:pt>
                <c:pt idx="784">
                  <c:v>-16.351991586275243</c:v>
                </c:pt>
                <c:pt idx="785">
                  <c:v>-16.092388572479958</c:v>
                </c:pt>
                <c:pt idx="786">
                  <c:v>-15.842001805213728</c:v>
                </c:pt>
                <c:pt idx="787">
                  <c:v>-15.600449368961407</c:v>
                </c:pt>
                <c:pt idx="788">
                  <c:v>-15.367370036205585</c:v>
                </c:pt>
                <c:pt idx="789">
                  <c:v>-15.142421965707852</c:v>
                </c:pt>
                <c:pt idx="790">
                  <c:v>-14.925281496344329</c:v>
                </c:pt>
                <c:pt idx="791">
                  <c:v>-14.715642028552804</c:v>
                </c:pt>
                <c:pt idx="792">
                  <c:v>-14.513212986185104</c:v>
                </c:pt>
                <c:pt idx="793">
                  <c:v>-14.317718852219274</c:v>
                </c:pt>
                <c:pt idx="794">
                  <c:v>-14.128898272380894</c:v>
                </c:pt>
                <c:pt idx="795">
                  <c:v>-13.946503221258105</c:v>
                </c:pt>
                <c:pt idx="796">
                  <c:v>-13.770298225976822</c:v>
                </c:pt>
                <c:pt idx="797">
                  <c:v>-13.600059642938239</c:v>
                </c:pt>
                <c:pt idx="798">
                  <c:v>-13.43557498351346</c:v>
                </c:pt>
                <c:pt idx="799">
                  <c:v>-13.276642284945227</c:v>
                </c:pt>
                <c:pt idx="800">
                  <c:v>-13.123069523028448</c:v>
                </c:pt>
                <c:pt idx="801">
                  <c:v>-12.974902658272486</c:v>
                </c:pt>
                <c:pt idx="802">
                  <c:v>-12.831522617887716</c:v>
                </c:pt>
                <c:pt idx="803">
                  <c:v>-12.692979556957148</c:v>
                </c:pt>
                <c:pt idx="804">
                  <c:v>-12.559116105153715</c:v>
                </c:pt>
                <c:pt idx="805">
                  <c:v>-12.429782416318833</c:v>
                </c:pt>
                <c:pt idx="806">
                  <c:v>-12.307123033732267</c:v>
                </c:pt>
                <c:pt idx="807">
                  <c:v>-12.186569716691055</c:v>
                </c:pt>
                <c:pt idx="808">
                  <c:v>-12.07463716953027</c:v>
                </c:pt>
                <c:pt idx="809">
                  <c:v>-11.966350500100267</c:v>
                </c:pt>
                <c:pt idx="810">
                  <c:v>-11.861608140821398</c:v>
                </c:pt>
                <c:pt idx="811">
                  <c:v>-11.760313194376517</c:v>
                </c:pt>
                <c:pt idx="812">
                  <c:v>-11.658190058855908</c:v>
                </c:pt>
                <c:pt idx="813">
                  <c:v>-11.564095116936006</c:v>
                </c:pt>
                <c:pt idx="814">
                  <c:v>-11.475090247205072</c:v>
                </c:pt>
                <c:pt idx="815">
                  <c:v>-11.389216943162534</c:v>
                </c:pt>
                <c:pt idx="816">
                  <c:v>-11.299856309281749</c:v>
                </c:pt>
                <c:pt idx="817">
                  <c:v>-11.219710612909815</c:v>
                </c:pt>
                <c:pt idx="818">
                  <c:v>-11.142252460062315</c:v>
                </c:pt>
                <c:pt idx="819">
                  <c:v>-11.067425193350418</c:v>
                </c:pt>
                <c:pt idx="820">
                  <c:v>-10.989536717344063</c:v>
                </c:pt>
                <c:pt idx="821">
                  <c:v>-10.919940615698261</c:v>
                </c:pt>
                <c:pt idx="822">
                  <c:v>-10.85281318366944</c:v>
                </c:pt>
                <c:pt idx="823">
                  <c:v>-10.783009332244273</c:v>
                </c:pt>
                <c:pt idx="824">
                  <c:v>-10.720797389507837</c:v>
                </c:pt>
                <c:pt idx="825">
                  <c:v>-10.660915250014266</c:v>
                </c:pt>
                <c:pt idx="826">
                  <c:v>-10.598742924865345</c:v>
                </c:pt>
                <c:pt idx="827">
                  <c:v>-10.543506823134507</c:v>
                </c:pt>
                <c:pt idx="828">
                  <c:v>-10.490482970105919</c:v>
                </c:pt>
                <c:pt idx="829">
                  <c:v>-10.439639502835524</c:v>
                </c:pt>
                <c:pt idx="830">
                  <c:v>-10.386933184851879</c:v>
                </c:pt>
                <c:pt idx="831">
                  <c:v>-10.340443871190908</c:v>
                </c:pt>
                <c:pt idx="832">
                  <c:v>-10.29604361158556</c:v>
                </c:pt>
                <c:pt idx="833">
                  <c:v>-10.250174955161851</c:v>
                </c:pt>
                <c:pt idx="834">
                  <c:v>-10.209954361557482</c:v>
                </c:pt>
                <c:pt idx="835">
                  <c:v>-10.17175029551974</c:v>
                </c:pt>
                <c:pt idx="836">
                  <c:v>-10.132480476640177</c:v>
                </c:pt>
                <c:pt idx="837">
                  <c:v>-10.098320214706487</c:v>
                </c:pt>
                <c:pt idx="838">
                  <c:v>-10.066122840373888</c:v>
                </c:pt>
                <c:pt idx="839">
                  <c:v>-10.03327451282982</c:v>
                </c:pt>
                <c:pt idx="840">
                  <c:v>-10.005024636338904</c:v>
                </c:pt>
                <c:pt idx="841">
                  <c:v>-9.9787041823019393</c:v>
                </c:pt>
                <c:pt idx="842">
                  <c:v>-9.9521652601119452</c:v>
                </c:pt>
                <c:pt idx="843">
                  <c:v>-9.9297393686943796</c:v>
                </c:pt>
                <c:pt idx="844">
                  <c:v>-9.909233215537153</c:v>
                </c:pt>
                <c:pt idx="845">
                  <c:v>-9.8889669082310796</c:v>
                </c:pt>
                <c:pt idx="846">
                  <c:v>-9.8723553725062612</c:v>
                </c:pt>
                <c:pt idx="847">
                  <c:v>-9.8564288652165768</c:v>
                </c:pt>
                <c:pt idx="848">
                  <c:v>-9.8437574917372483</c:v>
                </c:pt>
                <c:pt idx="849">
                  <c:v>-9.8330617950147996</c:v>
                </c:pt>
                <c:pt idx="850">
                  <c:v>-9.8236117908475009</c:v>
                </c:pt>
                <c:pt idx="851">
                  <c:v>-9.8155190506175956</c:v>
                </c:pt>
                <c:pt idx="852">
                  <c:v>-9.8122656251790392</c:v>
                </c:pt>
                <c:pt idx="853">
                  <c:v>-9.8101336627124596</c:v>
                </c:pt>
                <c:pt idx="854">
                  <c:v>-9.8094013054499474</c:v>
                </c:pt>
                <c:pt idx="855">
                  <c:v>-9.8071133490053573</c:v>
                </c:pt>
                <c:pt idx="856">
                  <c:v>-9.8026526564171341</c:v>
                </c:pt>
                <c:pt idx="857">
                  <c:v>-9.7933250230266626</c:v>
                </c:pt>
                <c:pt idx="858">
                  <c:v>-9.783044619841867</c:v>
                </c:pt>
                <c:pt idx="859">
                  <c:v>-9.7717338352646657</c:v>
                </c:pt>
                <c:pt idx="860">
                  <c:v>-9.7585130861816438</c:v>
                </c:pt>
                <c:pt idx="861">
                  <c:v>-9.7420097123597298</c:v>
                </c:pt>
                <c:pt idx="862">
                  <c:v>-9.7250692890357673</c:v>
                </c:pt>
                <c:pt idx="863">
                  <c:v>-9.7063420744050486</c:v>
                </c:pt>
                <c:pt idx="864">
                  <c:v>-9.6839930126650167</c:v>
                </c:pt>
                <c:pt idx="865">
                  <c:v>-9.661762040196141</c:v>
                </c:pt>
                <c:pt idx="866">
                  <c:v>-9.6378472459092315</c:v>
                </c:pt>
                <c:pt idx="867">
                  <c:v>-9.6099779810627961</c:v>
                </c:pt>
                <c:pt idx="868">
                  <c:v>-9.5827594297499523</c:v>
                </c:pt>
                <c:pt idx="869">
                  <c:v>-9.5512729170734527</c:v>
                </c:pt>
                <c:pt idx="870">
                  <c:v>-9.5208862889873949</c:v>
                </c:pt>
                <c:pt idx="871">
                  <c:v>-9.4889765745407395</c:v>
                </c:pt>
                <c:pt idx="872">
                  <c:v>-9.4524938209742171</c:v>
                </c:pt>
                <c:pt idx="873">
                  <c:v>-9.4176153726781244</c:v>
                </c:pt>
                <c:pt idx="874">
                  <c:v>-9.3813135533025402</c:v>
                </c:pt>
                <c:pt idx="875">
                  <c:v>-9.3401474029337646</c:v>
                </c:pt>
                <c:pt idx="876">
                  <c:v>-9.3010807039254964</c:v>
                </c:pt>
                <c:pt idx="877">
                  <c:v>-9.2568706472189497</c:v>
                </c:pt>
                <c:pt idx="878">
                  <c:v>-9.2151809337216015</c:v>
                </c:pt>
                <c:pt idx="879">
                  <c:v>-9.172236844478503</c:v>
                </c:pt>
                <c:pt idx="880">
                  <c:v>-9.1238843562471779</c:v>
                </c:pt>
                <c:pt idx="881">
                  <c:v>-9.0785287516931437</c:v>
                </c:pt>
                <c:pt idx="882">
                  <c:v>-9.0275048576029135</c:v>
                </c:pt>
                <c:pt idx="883">
                  <c:v>-8.9798838075474468</c:v>
                </c:pt>
                <c:pt idx="884">
                  <c:v>-8.9311827304396569</c:v>
                </c:pt>
                <c:pt idx="885">
                  <c:v>-8.8765718428670475</c:v>
                </c:pt>
                <c:pt idx="886">
                  <c:v>-8.825821685826428</c:v>
                </c:pt>
                <c:pt idx="887">
                  <c:v>-8.7689195485262541</c:v>
                </c:pt>
                <c:pt idx="888">
                  <c:v>-8.7162681696902773</c:v>
                </c:pt>
                <c:pt idx="889">
                  <c:v>-8.6572290612522966</c:v>
                </c:pt>
                <c:pt idx="890">
                  <c:v>-8.6028241703068051</c:v>
                </c:pt>
                <c:pt idx="891">
                  <c:v>-8.5475854563101592</c:v>
                </c:pt>
                <c:pt idx="892">
                  <c:v>-8.4857485415115175</c:v>
                </c:pt>
                <c:pt idx="893">
                  <c:v>-8.4289721767166572</c:v>
                </c:pt>
                <c:pt idx="894">
                  <c:v>-8.3653778616269285</c:v>
                </c:pt>
                <c:pt idx="895">
                  <c:v>-8.3072091487121629</c:v>
                </c:pt>
                <c:pt idx="896">
                  <c:v>-8.2420087953193146</c:v>
                </c:pt>
                <c:pt idx="897">
                  <c:v>-8.182591208200872</c:v>
                </c:pt>
                <c:pt idx="898">
                  <c:v>-8.115934302949471</c:v>
                </c:pt>
                <c:pt idx="899">
                  <c:v>-8.0551642235848053</c:v>
                </c:pt>
                <c:pt idx="900">
                  <c:v>-7.9871905234620622</c:v>
                </c:pt>
                <c:pt idx="901">
                  <c:v>-7.9232931573379117</c:v>
                </c:pt>
                <c:pt idx="902">
                  <c:v>-7.8540877492987278</c:v>
                </c:pt>
                <c:pt idx="903">
                  <c:v>-7.7886798013196463</c:v>
                </c:pt>
                <c:pt idx="904">
                  <c:v>-7.7227957157171652</c:v>
                </c:pt>
                <c:pt idx="905">
                  <c:v>-7.652048329210003</c:v>
                </c:pt>
                <c:pt idx="906">
                  <c:v>-7.5853528826135452</c:v>
                </c:pt>
                <c:pt idx="907">
                  <c:v>-7.5137162950255085</c:v>
                </c:pt>
                <c:pt idx="908">
                  <c:v>-7.4416370872164492</c:v>
                </c:pt>
                <c:pt idx="909">
                  <c:v>-7.374002871363265</c:v>
                </c:pt>
                <c:pt idx="910">
                  <c:v>-7.3012432114030092</c:v>
                </c:pt>
                <c:pt idx="911">
                  <c:v>-7.2302367372033185</c:v>
                </c:pt>
                <c:pt idx="912">
                  <c:v>-7.1568760412001335</c:v>
                </c:pt>
                <c:pt idx="913">
                  <c:v>-7.0829808063936275</c:v>
                </c:pt>
                <c:pt idx="914">
                  <c:v>-7.0091123854157669</c:v>
                </c:pt>
                <c:pt idx="915">
                  <c:v>-6.9347871484708197</c:v>
                </c:pt>
                <c:pt idx="916">
                  <c:v>-6.8605448712830794</c:v>
                </c:pt>
                <c:pt idx="917">
                  <c:v>-6.7859230468805238</c:v>
                </c:pt>
                <c:pt idx="918">
                  <c:v>-6.7114362799355494</c:v>
                </c:pt>
                <c:pt idx="919">
                  <c:v>-6.636646566048257</c:v>
                </c:pt>
                <c:pt idx="920">
                  <c:v>-6.5620398664929436</c:v>
                </c:pt>
                <c:pt idx="921">
                  <c:v>-6.4874195751227992</c:v>
                </c:pt>
                <c:pt idx="922">
                  <c:v>-6.4125963380575959</c:v>
                </c:pt>
                <c:pt idx="923">
                  <c:v>-6.3380331505140877</c:v>
                </c:pt>
                <c:pt idx="924">
                  <c:v>-6.2633409565293494</c:v>
                </c:pt>
                <c:pt idx="925">
                  <c:v>-6.1889463800411635</c:v>
                </c:pt>
                <c:pt idx="926">
                  <c:v>-6.1144954801854947</c:v>
                </c:pt>
                <c:pt idx="927">
                  <c:v>-6.0403754858523779</c:v>
                </c:pt>
                <c:pt idx="928">
                  <c:v>-5.9664313597218683</c:v>
                </c:pt>
                <c:pt idx="929">
                  <c:v>-5.8925233709981537</c:v>
                </c:pt>
                <c:pt idx="930">
                  <c:v>-5.8190020137414011</c:v>
                </c:pt>
                <c:pt idx="931">
                  <c:v>-5.7457272176545056</c:v>
                </c:pt>
                <c:pt idx="932">
                  <c:v>-5.6725770362898533</c:v>
                </c:pt>
                <c:pt idx="933">
                  <c:v>-5.5998603267032241</c:v>
                </c:pt>
                <c:pt idx="934">
                  <c:v>-5.5273345940206209</c:v>
                </c:pt>
                <c:pt idx="935">
                  <c:v>-5.4552590680854074</c:v>
                </c:pt>
                <c:pt idx="936">
                  <c:v>-5.3835336576913946</c:v>
                </c:pt>
                <c:pt idx="937">
                  <c:v>-5.3120809116167864</c:v>
                </c:pt>
                <c:pt idx="938">
                  <c:v>-5.2411104901909722</c:v>
                </c:pt>
                <c:pt idx="939">
                  <c:v>-5.1705438013125136</c:v>
                </c:pt>
                <c:pt idx="940">
                  <c:v>-5.1003271604819975</c:v>
                </c:pt>
                <c:pt idx="941">
                  <c:v>-5.0306165870623483</c:v>
                </c:pt>
                <c:pt idx="942">
                  <c:v>-4.9613571300443846</c:v>
                </c:pt>
                <c:pt idx="943">
                  <c:v>-4.8925208087012608</c:v>
                </c:pt>
                <c:pt idx="944">
                  <c:v>-4.8242062313829539</c:v>
                </c:pt>
                <c:pt idx="945">
                  <c:v>-4.7563841070882109</c:v>
                </c:pt>
                <c:pt idx="946">
                  <c:v>-4.6890539711861123</c:v>
                </c:pt>
                <c:pt idx="947">
                  <c:v>-4.6222535493031653</c:v>
                </c:pt>
                <c:pt idx="948">
                  <c:v>-4.5559811027404242</c:v>
                </c:pt>
                <c:pt idx="949">
                  <c:v>-4.4902653700586521</c:v>
                </c:pt>
                <c:pt idx="950">
                  <c:v>-4.4250800135046049</c:v>
                </c:pt>
                <c:pt idx="951">
                  <c:v>-4.3604526111692241</c:v>
                </c:pt>
                <c:pt idx="952">
                  <c:v>-4.2963919785246594</c:v>
                </c:pt>
                <c:pt idx="953">
                  <c:v>-4.2329576339680761</c:v>
                </c:pt>
                <c:pt idx="954">
                  <c:v>-4.1700545318943494</c:v>
                </c:pt>
                <c:pt idx="955">
                  <c:v>-4.1077412606297612</c:v>
                </c:pt>
                <c:pt idx="956">
                  <c:v>-4.0460244267970147</c:v>
                </c:pt>
                <c:pt idx="957">
                  <c:v>-3.9849965107718703</c:v>
                </c:pt>
                <c:pt idx="958">
                  <c:v>-3.9244898798854257</c:v>
                </c:pt>
                <c:pt idx="959">
                  <c:v>-3.8645964107140149</c:v>
                </c:pt>
                <c:pt idx="960">
                  <c:v>-3.8054427964413513</c:v>
                </c:pt>
                <c:pt idx="961">
                  <c:v>-3.7467882748896901</c:v>
                </c:pt>
                <c:pt idx="962">
                  <c:v>-3.6887592840639996</c:v>
                </c:pt>
                <c:pt idx="963">
                  <c:v>-3.6313590467288726</c:v>
                </c:pt>
                <c:pt idx="964">
                  <c:v>-3.5745903531400467</c:v>
                </c:pt>
                <c:pt idx="965">
                  <c:v>-3.5186173202783775</c:v>
                </c:pt>
                <c:pt idx="966">
                  <c:v>-3.4631172886990633</c:v>
                </c:pt>
                <c:pt idx="967">
                  <c:v>-3.4631172886990633</c:v>
                </c:pt>
                <c:pt idx="968">
                  <c:v>-3.4631172886990633</c:v>
                </c:pt>
                <c:pt idx="969">
                  <c:v>-3.4631172886990633</c:v>
                </c:pt>
                <c:pt idx="970">
                  <c:v>-3.4631172886990633</c:v>
                </c:pt>
                <c:pt idx="971">
                  <c:v>-3.4631172886990633</c:v>
                </c:pt>
                <c:pt idx="972">
                  <c:v>-3.4631172886990633</c:v>
                </c:pt>
                <c:pt idx="973">
                  <c:v>-3.4631172886990633</c:v>
                </c:pt>
                <c:pt idx="974">
                  <c:v>-3.4631172886990633</c:v>
                </c:pt>
                <c:pt idx="975">
                  <c:v>-3.4631172886990633</c:v>
                </c:pt>
                <c:pt idx="976">
                  <c:v>-3.4631172886990633</c:v>
                </c:pt>
                <c:pt idx="977">
                  <c:v>-2.1395161643208027</c:v>
                </c:pt>
                <c:pt idx="978">
                  <c:v>3.3488827026710064</c:v>
                </c:pt>
                <c:pt idx="979">
                  <c:v>-187.87847107777901</c:v>
                </c:pt>
                <c:pt idx="980">
                  <c:v>-18.484549350469464</c:v>
                </c:pt>
                <c:pt idx="981">
                  <c:v>-13.772597880608723</c:v>
                </c:pt>
                <c:pt idx="982">
                  <c:v>-12.208912141714579</c:v>
                </c:pt>
                <c:pt idx="983">
                  <c:v>-11.452663188029891</c:v>
                </c:pt>
                <c:pt idx="984">
                  <c:v>-11.01759031000517</c:v>
                </c:pt>
                <c:pt idx="985">
                  <c:v>-10.740371641793425</c:v>
                </c:pt>
                <c:pt idx="986">
                  <c:v>-10.551290304994671</c:v>
                </c:pt>
                <c:pt idx="987">
                  <c:v>-10.415849471374612</c:v>
                </c:pt>
                <c:pt idx="988">
                  <c:v>-10.315161014394826</c:v>
                </c:pt>
                <c:pt idx="989">
                  <c:v>-10.238086831830943</c:v>
                </c:pt>
                <c:pt idx="990">
                  <c:v>-10.177674297448771</c:v>
                </c:pt>
                <c:pt idx="991">
                  <c:v>-10.129382871349634</c:v>
                </c:pt>
                <c:pt idx="992">
                  <c:v>-10.090136050366089</c:v>
                </c:pt>
                <c:pt idx="993">
                  <c:v>-10.057784444652311</c:v>
                </c:pt>
                <c:pt idx="994">
                  <c:v>-10.030786930075722</c:v>
                </c:pt>
                <c:pt idx="995">
                  <c:v>-10.008013631977743</c:v>
                </c:pt>
                <c:pt idx="996">
                  <c:v>-9.9886200040329882</c:v>
                </c:pt>
                <c:pt idx="997">
                  <c:v>-9.9719639671143909</c:v>
                </c:pt>
                <c:pt idx="998">
                  <c:v>-9.9575499802559317</c:v>
                </c:pt>
                <c:pt idx="999">
                  <c:v>-9.9449904362466057</c:v>
                </c:pt>
                <c:pt idx="1000">
                  <c:v>-9.9339784811088148</c:v>
                </c:pt>
                <c:pt idx="1001">
                  <c:v>-9.9242685341865897</c:v>
                </c:pt>
                <c:pt idx="1002">
                  <c:v>-9.9156621023883176</c:v>
                </c:pt>
                <c:pt idx="1003">
                  <c:v>-9.9079972993594101</c:v>
                </c:pt>
                <c:pt idx="1004">
                  <c:v>-9.9011409994695327</c:v>
                </c:pt>
                <c:pt idx="1005">
                  <c:v>-9.8949828932349817</c:v>
                </c:pt>
                <c:pt idx="1006">
                  <c:v>-9.8894309334343973</c:v>
                </c:pt>
                <c:pt idx="1007">
                  <c:v>-9.8844078109578533</c:v>
                </c:pt>
                <c:pt idx="1008">
                  <c:v>-9.8798482018150917</c:v>
                </c:pt>
                <c:pt idx="1009">
                  <c:v>-9.8756965977494389</c:v>
                </c:pt>
                <c:pt idx="1010">
                  <c:v>-9.8719055828391902</c:v>
                </c:pt>
                <c:pt idx="1011">
                  <c:v>-9.8684344540208606</c:v>
                </c:pt>
                <c:pt idx="1012">
                  <c:v>-9.8652481090778554</c:v>
                </c:pt>
                <c:pt idx="1013">
                  <c:v>-9.8623161442858009</c:v>
                </c:pt>
                <c:pt idx="1014">
                  <c:v>-9.8596121176228362</c:v>
                </c:pt>
                <c:pt idx="1015">
                  <c:v>-9.8571129436393967</c:v>
                </c:pt>
                <c:pt idx="1016">
                  <c:v>-9.8547983937138852</c:v>
                </c:pt>
                <c:pt idx="1017">
                  <c:v>-9.8526506811868835</c:v>
                </c:pt>
                <c:pt idx="1018">
                  <c:v>-9.850654115257532</c:v>
                </c:pt>
                <c:pt idx="1019">
                  <c:v>-9.84879481089461</c:v>
                </c:pt>
                <c:pt idx="1020">
                  <c:v>-9.8470604446177621</c:v>
                </c:pt>
                <c:pt idx="1021">
                  <c:v>-9.8454400480287436</c:v>
                </c:pt>
                <c:pt idx="1022">
                  <c:v>-9.8439238325572962</c:v>
                </c:pt>
                <c:pt idx="1023">
                  <c:v>-9.8425030401340567</c:v>
                </c:pt>
                <c:pt idx="1024">
                  <c:v>-9.8411698154910923</c:v>
                </c:pt>
                <c:pt idx="1025">
                  <c:v>-9.8399170965776594</c:v>
                </c:pt>
                <c:pt idx="1026">
                  <c:v>-9.8387385202085067</c:v>
                </c:pt>
                <c:pt idx="1027">
                  <c:v>-9.8376283405688021</c:v>
                </c:pt>
                <c:pt idx="1028">
                  <c:v>-9.8365813586091839</c:v>
                </c:pt>
                <c:pt idx="1029">
                  <c:v>-9.8355928606968899</c:v>
                </c:pt>
                <c:pt idx="1030">
                  <c:v>-9.8346585651600158</c:v>
                </c:pt>
                <c:pt idx="1031">
                  <c:v>-9.8337745755839112</c:v>
                </c:pt>
                <c:pt idx="1032">
                  <c:v>-9.8329373399011555</c:v>
                </c:pt>
                <c:pt idx="1033">
                  <c:v>-9.8321436144671708</c:v>
                </c:pt>
                <c:pt idx="1034">
                  <c:v>-9.8313904324382513</c:v>
                </c:pt>
                <c:pt idx="1035">
                  <c:v>-9.8306750758724153</c:v>
                </c:pt>
                <c:pt idx="1036">
                  <c:v>-9.8299950510599814</c:v>
                </c:pt>
                <c:pt idx="1037">
                  <c:v>-9.8293480666631083</c:v>
                </c:pt>
                <c:pt idx="1038">
                  <c:v>-9.8287320143042987</c:v>
                </c:pt>
                <c:pt idx="1039">
                  <c:v>-9.8281449512949699</c:v>
                </c:pt>
                <c:pt idx="1040">
                  <c:v>-9.8275850852383559</c:v>
                </c:pt>
                <c:pt idx="1041">
                  <c:v>-9.8270507602777215</c:v>
                </c:pt>
                <c:pt idx="1042">
                  <c:v>-9.8265404447917017</c:v>
                </c:pt>
                <c:pt idx="1043">
                  <c:v>-9.8260527203652597</c:v>
                </c:pt>
                <c:pt idx="1044">
                  <c:v>-9.8255862718871487</c:v>
                </c:pt>
                <c:pt idx="1045">
                  <c:v>-9.8251398786442188</c:v>
                </c:pt>
                <c:pt idx="1046">
                  <c:v>-9.8247124062994011</c:v>
                </c:pt>
                <c:pt idx="1047">
                  <c:v>-9.8243027996544878</c:v>
                </c:pt>
                <c:pt idx="1048">
                  <c:v>-9.8239100761111295</c:v>
                </c:pt>
                <c:pt idx="1049">
                  <c:v>-9.8235333197540431</c:v>
                </c:pt>
                <c:pt idx="1050">
                  <c:v>-9.8231716759896308</c:v>
                </c:pt>
                <c:pt idx="1051">
                  <c:v>-9.8228243466811858</c:v>
                </c:pt>
                <c:pt idx="1052">
                  <c:v>-9.8224905857287652</c:v>
                </c:pt>
                <c:pt idx="1053">
                  <c:v>-9.8221696950478403</c:v>
                </c:pt>
                <c:pt idx="1054">
                  <c:v>-9.8218610209061357</c:v>
                </c:pt>
                <c:pt idx="1055">
                  <c:v>-9.8215639505825791</c:v>
                </c:pt>
                <c:pt idx="1056">
                  <c:v>-9.8212779093164446</c:v>
                </c:pt>
                <c:pt idx="1057">
                  <c:v>-9.821002357518152</c:v>
                </c:pt>
                <c:pt idx="1058">
                  <c:v>-9.8207367882164203</c:v>
                </c:pt>
                <c:pt idx="1059">
                  <c:v>-9.8204807247191201</c:v>
                </c:pt>
                <c:pt idx="1060">
                  <c:v>-9.820233718467632</c:v>
                </c:pt>
                <c:pt idx="1061">
                  <c:v>-9.8199953470665928</c:v>
                </c:pt>
                <c:pt idx="1062">
                  <c:v>-9.8197652124728663</c:v>
                </c:pt>
                <c:pt idx="1063">
                  <c:v>-9.8195429393291445</c:v>
                </c:pt>
                <c:pt idx="1064">
                  <c:v>-9.819328173429172</c:v>
                </c:pt>
                <c:pt idx="1065">
                  <c:v>-9.8191205803027959</c:v>
                </c:pt>
                <c:pt idx="1066">
                  <c:v>-9.818919843910292</c:v>
                </c:pt>
                <c:pt idx="1067">
                  <c:v>-9.818725665436407</c:v>
                </c:pt>
                <c:pt idx="1068">
                  <c:v>-9.818537762175513</c:v>
                </c:pt>
                <c:pt idx="1069">
                  <c:v>-9.8183558665000703</c:v>
                </c:pt>
                <c:pt idx="1070">
                  <c:v>-9.8181797249054021</c:v>
                </c:pt>
                <c:pt idx="1071">
                  <c:v>-9.8180090971243121</c:v>
                </c:pt>
                <c:pt idx="1072">
                  <c:v>-9.8178437553058711</c:v>
                </c:pt>
                <c:pt idx="1073">
                  <c:v>-9.8176834832530009</c:v>
                </c:pt>
                <c:pt idx="1074">
                  <c:v>-9.8175280757141916</c:v>
                </c:pt>
                <c:pt idx="1075">
                  <c:v>-9.817377337724924</c:v>
                </c:pt>
                <c:pt idx="1076">
                  <c:v>-9.8172310839948942</c:v>
                </c:pt>
                <c:pt idx="1077">
                  <c:v>-9.8170891383374173</c:v>
                </c:pt>
                <c:pt idx="1078">
                  <c:v>-9.8169513331377285</c:v>
                </c:pt>
                <c:pt idx="1079">
                  <c:v>-9.8168175088571719</c:v>
                </c:pt>
                <c:pt idx="1080">
                  <c:v>-9.816687513570546</c:v>
                </c:pt>
                <c:pt idx="1081">
                  <c:v>-9.8165612025340838</c:v>
                </c:pt>
                <c:pt idx="1082">
                  <c:v>-9.8164384377817786</c:v>
                </c:pt>
                <c:pt idx="1083">
                  <c:v>-9.8163190877479423</c:v>
                </c:pt>
                <c:pt idx="1084">
                  <c:v>-9.8162030269140654</c:v>
                </c:pt>
                <c:pt idx="1085">
                  <c:v>-9.8160901354782251</c:v>
                </c:pt>
                <c:pt idx="1086">
                  <c:v>-9.815980299045366</c:v>
                </c:pt>
                <c:pt idx="1087">
                  <c:v>-9.8158734083370192</c:v>
                </c:pt>
                <c:pt idx="1088">
                  <c:v>-9.8157693589190291</c:v>
                </c:pt>
                <c:pt idx="1089">
                  <c:v>-9.8156680509460372</c:v>
                </c:pt>
                <c:pt idx="1090">
                  <c:v>-9.8155693889215776</c:v>
                </c:pt>
                <c:pt idx="1091">
                  <c:v>-9.8154732814726611</c:v>
                </c:pt>
                <c:pt idx="1092">
                  <c:v>-9.8153796411378824</c:v>
                </c:pt>
                <c:pt idx="1093">
                  <c:v>-9.8152883841681433</c:v>
                </c:pt>
                <c:pt idx="1094">
                  <c:v>-9.8151994303390939</c:v>
                </c:pt>
                <c:pt idx="1095">
                  <c:v>-9.8151127027745702</c:v>
                </c:pt>
                <c:pt idx="1096">
                  <c:v>-9.8150281277802449</c:v>
                </c:pt>
                <c:pt idx="1097">
                  <c:v>-9.8149456346868558</c:v>
                </c:pt>
                <c:pt idx="1098">
                  <c:v>-9.8148651557023694</c:v>
                </c:pt>
                <c:pt idx="1099">
                  <c:v>-9.8147866257725109</c:v>
                </c:pt>
                <c:pt idx="1100">
                  <c:v>-9.8147099824491129</c:v>
                </c:pt>
                <c:pt idx="1101">
                  <c:v>-9.8146351657658126</c:v>
                </c:pt>
                <c:pt idx="1102">
                  <c:v>-9.8145621181205858</c:v>
                </c:pt>
                <c:pt idx="1103">
                  <c:v>-9.8144907841647289</c:v>
                </c:pt>
              </c:numCache>
            </c:numRef>
          </c:yVal>
          <c:smooth val="1"/>
          <c:extLst xmlns:c16r2="http://schemas.microsoft.com/office/drawing/2015/06/chart">
            <c:ext xmlns:c16="http://schemas.microsoft.com/office/drawing/2014/chart" uri="{C3380CC4-5D6E-409C-BE32-E72D297353CC}">
              <c16:uniqueId val="{00000000-D4F9-433A-A788-2B2315573F02}"/>
            </c:ext>
          </c:extLst>
        </c:ser>
        <c:ser>
          <c:idx val="1"/>
          <c:order val="1"/>
          <c:tx>
            <c:strRef>
              <c:f>'sim lan_Cd(v)'!$I$5</c:f>
              <c:strCache>
                <c:ptCount val="1"/>
                <c:pt idx="0">
                  <c:v>v (m/s)</c:v>
                </c:pt>
              </c:strCache>
            </c:strRef>
          </c:tx>
          <c:marker>
            <c:symbol val="none"/>
          </c:marker>
          <c:xVal>
            <c:numRef>
              <c:f>'sim lan_Cd(v)'!$G$6:$G$1210</c:f>
              <c:numCache>
                <c:formatCode>0.000</c:formatCode>
                <c:ptCount val="1205"/>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pt idx="963">
                  <c:v>42.591667000000072</c:v>
                </c:pt>
                <c:pt idx="964">
                  <c:v>42.791667000000075</c:v>
                </c:pt>
                <c:pt idx="965">
                  <c:v>42.991667000000078</c:v>
                </c:pt>
                <c:pt idx="966">
                  <c:v>43.191667000000081</c:v>
                </c:pt>
                <c:pt idx="967">
                  <c:v>43.391667000000083</c:v>
                </c:pt>
                <c:pt idx="968">
                  <c:v>43.591667000000086</c:v>
                </c:pt>
                <c:pt idx="969">
                  <c:v>43.791667000000089</c:v>
                </c:pt>
                <c:pt idx="970">
                  <c:v>43.991667000000092</c:v>
                </c:pt>
                <c:pt idx="971">
                  <c:v>44.191667000000095</c:v>
                </c:pt>
                <c:pt idx="972">
                  <c:v>44.391667000000098</c:v>
                </c:pt>
                <c:pt idx="973">
                  <c:v>44.591667000000101</c:v>
                </c:pt>
                <c:pt idx="974">
                  <c:v>44.791667000000103</c:v>
                </c:pt>
                <c:pt idx="975">
                  <c:v>44.991667000000106</c:v>
                </c:pt>
                <c:pt idx="976">
                  <c:v>45.191667000000109</c:v>
                </c:pt>
                <c:pt idx="977">
                  <c:v>45.391667000000112</c:v>
                </c:pt>
                <c:pt idx="978">
                  <c:v>45.591667000000115</c:v>
                </c:pt>
                <c:pt idx="979">
                  <c:v>45.791667000000118</c:v>
                </c:pt>
                <c:pt idx="980">
                  <c:v>45.99166700000012</c:v>
                </c:pt>
                <c:pt idx="981">
                  <c:v>46.191667000000123</c:v>
                </c:pt>
                <c:pt idx="982">
                  <c:v>46.391667000000126</c:v>
                </c:pt>
                <c:pt idx="983">
                  <c:v>46.591667000000129</c:v>
                </c:pt>
                <c:pt idx="984">
                  <c:v>46.791667000000132</c:v>
                </c:pt>
                <c:pt idx="985">
                  <c:v>46.991667000000135</c:v>
                </c:pt>
                <c:pt idx="986">
                  <c:v>47.191667000000137</c:v>
                </c:pt>
                <c:pt idx="987">
                  <c:v>47.39166700000014</c:v>
                </c:pt>
                <c:pt idx="988">
                  <c:v>47.591667000000143</c:v>
                </c:pt>
                <c:pt idx="989">
                  <c:v>47.791667000000146</c:v>
                </c:pt>
                <c:pt idx="990">
                  <c:v>47.991667000000149</c:v>
                </c:pt>
                <c:pt idx="991">
                  <c:v>48.191667000000152</c:v>
                </c:pt>
                <c:pt idx="992">
                  <c:v>48.391667000000155</c:v>
                </c:pt>
                <c:pt idx="993">
                  <c:v>48.591667000000157</c:v>
                </c:pt>
                <c:pt idx="994">
                  <c:v>48.79166700000016</c:v>
                </c:pt>
                <c:pt idx="995">
                  <c:v>48.991667000000163</c:v>
                </c:pt>
                <c:pt idx="996">
                  <c:v>49.191667000000166</c:v>
                </c:pt>
                <c:pt idx="997">
                  <c:v>49.391667000000169</c:v>
                </c:pt>
                <c:pt idx="998">
                  <c:v>49.591667000000172</c:v>
                </c:pt>
                <c:pt idx="999">
                  <c:v>49.791667000000174</c:v>
                </c:pt>
                <c:pt idx="1000">
                  <c:v>49.991667000000177</c:v>
                </c:pt>
                <c:pt idx="1001">
                  <c:v>50.19166700000018</c:v>
                </c:pt>
                <c:pt idx="1002">
                  <c:v>50.391667000000183</c:v>
                </c:pt>
                <c:pt idx="1003">
                  <c:v>50.591667000000186</c:v>
                </c:pt>
                <c:pt idx="1004">
                  <c:v>50.791667000000189</c:v>
                </c:pt>
                <c:pt idx="1005">
                  <c:v>50.991667000000191</c:v>
                </c:pt>
                <c:pt idx="1006">
                  <c:v>51.191667000000194</c:v>
                </c:pt>
                <c:pt idx="1007">
                  <c:v>51.391667000000197</c:v>
                </c:pt>
                <c:pt idx="1008">
                  <c:v>51.5916670000002</c:v>
                </c:pt>
                <c:pt idx="1009">
                  <c:v>51.791667000000203</c:v>
                </c:pt>
                <c:pt idx="1010">
                  <c:v>51.991667000000206</c:v>
                </c:pt>
                <c:pt idx="1011">
                  <c:v>52.191667000000209</c:v>
                </c:pt>
                <c:pt idx="1012">
                  <c:v>52.391667000000211</c:v>
                </c:pt>
                <c:pt idx="1013">
                  <c:v>52.591667000000214</c:v>
                </c:pt>
                <c:pt idx="1014">
                  <c:v>52.791667000000217</c:v>
                </c:pt>
                <c:pt idx="1015">
                  <c:v>52.99166700000022</c:v>
                </c:pt>
                <c:pt idx="1016">
                  <c:v>53.191667000000223</c:v>
                </c:pt>
                <c:pt idx="1017">
                  <c:v>53.391667000000226</c:v>
                </c:pt>
                <c:pt idx="1018">
                  <c:v>53.591667000000228</c:v>
                </c:pt>
                <c:pt idx="1019">
                  <c:v>53.791667000000231</c:v>
                </c:pt>
                <c:pt idx="1020">
                  <c:v>53.991667000000234</c:v>
                </c:pt>
                <c:pt idx="1021">
                  <c:v>54.191667000000237</c:v>
                </c:pt>
                <c:pt idx="1022">
                  <c:v>54.39166700000024</c:v>
                </c:pt>
                <c:pt idx="1023">
                  <c:v>54.591667000000243</c:v>
                </c:pt>
                <c:pt idx="1024">
                  <c:v>54.791667000000245</c:v>
                </c:pt>
                <c:pt idx="1025">
                  <c:v>54.991667000000248</c:v>
                </c:pt>
                <c:pt idx="1026">
                  <c:v>55.191667000000251</c:v>
                </c:pt>
                <c:pt idx="1027">
                  <c:v>55.391667000000254</c:v>
                </c:pt>
                <c:pt idx="1028">
                  <c:v>55.591667000000257</c:v>
                </c:pt>
                <c:pt idx="1029">
                  <c:v>55.79166700000026</c:v>
                </c:pt>
                <c:pt idx="1030">
                  <c:v>55.991667000000263</c:v>
                </c:pt>
                <c:pt idx="1031">
                  <c:v>56.191667000000265</c:v>
                </c:pt>
                <c:pt idx="1032">
                  <c:v>56.391667000000268</c:v>
                </c:pt>
                <c:pt idx="1033">
                  <c:v>56.591667000000271</c:v>
                </c:pt>
                <c:pt idx="1034">
                  <c:v>56.791667000000274</c:v>
                </c:pt>
                <c:pt idx="1035">
                  <c:v>56.991667000000277</c:v>
                </c:pt>
                <c:pt idx="1036">
                  <c:v>57.19166700000028</c:v>
                </c:pt>
                <c:pt idx="1037">
                  <c:v>57.391667000000282</c:v>
                </c:pt>
                <c:pt idx="1038">
                  <c:v>57.591667000000285</c:v>
                </c:pt>
                <c:pt idx="1039">
                  <c:v>57.791667000000288</c:v>
                </c:pt>
                <c:pt idx="1040">
                  <c:v>57.991667000000291</c:v>
                </c:pt>
                <c:pt idx="1041">
                  <c:v>58.191667000000294</c:v>
                </c:pt>
                <c:pt idx="1042">
                  <c:v>58.391667000000297</c:v>
                </c:pt>
                <c:pt idx="1043">
                  <c:v>58.591667000000299</c:v>
                </c:pt>
                <c:pt idx="1044">
                  <c:v>58.791667000000302</c:v>
                </c:pt>
                <c:pt idx="1045">
                  <c:v>58.991667000000305</c:v>
                </c:pt>
                <c:pt idx="1046">
                  <c:v>59.191667000000308</c:v>
                </c:pt>
                <c:pt idx="1047">
                  <c:v>59.391667000000311</c:v>
                </c:pt>
                <c:pt idx="1048">
                  <c:v>59.591667000000314</c:v>
                </c:pt>
                <c:pt idx="1049">
                  <c:v>59.791667000000317</c:v>
                </c:pt>
                <c:pt idx="1050">
                  <c:v>59.991667000000319</c:v>
                </c:pt>
                <c:pt idx="1051">
                  <c:v>60.191667000000322</c:v>
                </c:pt>
                <c:pt idx="1052">
                  <c:v>60.391667000000325</c:v>
                </c:pt>
                <c:pt idx="1053">
                  <c:v>60.591667000000328</c:v>
                </c:pt>
                <c:pt idx="1054">
                  <c:v>60.791667000000331</c:v>
                </c:pt>
                <c:pt idx="1055">
                  <c:v>60.991667000000334</c:v>
                </c:pt>
                <c:pt idx="1056">
                  <c:v>61.191667000000336</c:v>
                </c:pt>
                <c:pt idx="1057">
                  <c:v>61.391667000000339</c:v>
                </c:pt>
                <c:pt idx="1058">
                  <c:v>61.591667000000342</c:v>
                </c:pt>
                <c:pt idx="1059">
                  <c:v>61.791667000000345</c:v>
                </c:pt>
                <c:pt idx="1060">
                  <c:v>61.991667000000348</c:v>
                </c:pt>
                <c:pt idx="1061">
                  <c:v>62.191667000000351</c:v>
                </c:pt>
                <c:pt idx="1062">
                  <c:v>62.391667000000353</c:v>
                </c:pt>
                <c:pt idx="1063">
                  <c:v>62.591667000000356</c:v>
                </c:pt>
                <c:pt idx="1064">
                  <c:v>62.791667000000359</c:v>
                </c:pt>
                <c:pt idx="1065">
                  <c:v>62.991667000000362</c:v>
                </c:pt>
                <c:pt idx="1066">
                  <c:v>63.191667000000365</c:v>
                </c:pt>
                <c:pt idx="1067">
                  <c:v>63.391667000000368</c:v>
                </c:pt>
                <c:pt idx="1068">
                  <c:v>63.591667000000371</c:v>
                </c:pt>
                <c:pt idx="1069">
                  <c:v>63.791667000000373</c:v>
                </c:pt>
                <c:pt idx="1070">
                  <c:v>63.991667000000376</c:v>
                </c:pt>
                <c:pt idx="1071">
                  <c:v>64.191667000000379</c:v>
                </c:pt>
                <c:pt idx="1072">
                  <c:v>64.391667000000382</c:v>
                </c:pt>
                <c:pt idx="1073">
                  <c:v>64.591667000000385</c:v>
                </c:pt>
                <c:pt idx="1074">
                  <c:v>64.791667000000388</c:v>
                </c:pt>
                <c:pt idx="1075">
                  <c:v>64.99166700000039</c:v>
                </c:pt>
                <c:pt idx="1076">
                  <c:v>65.191667000000393</c:v>
                </c:pt>
                <c:pt idx="1077">
                  <c:v>65.391667000000396</c:v>
                </c:pt>
                <c:pt idx="1078">
                  <c:v>65.591667000000399</c:v>
                </c:pt>
                <c:pt idx="1079">
                  <c:v>65.791667000000402</c:v>
                </c:pt>
                <c:pt idx="1080">
                  <c:v>65.991667000000405</c:v>
                </c:pt>
                <c:pt idx="1081">
                  <c:v>66.191667000000407</c:v>
                </c:pt>
                <c:pt idx="1082">
                  <c:v>66.39166700000041</c:v>
                </c:pt>
                <c:pt idx="1083">
                  <c:v>66.591667000000413</c:v>
                </c:pt>
                <c:pt idx="1084">
                  <c:v>66.791667000000416</c:v>
                </c:pt>
                <c:pt idx="1085">
                  <c:v>66.991667000000419</c:v>
                </c:pt>
                <c:pt idx="1086">
                  <c:v>67.191667000000422</c:v>
                </c:pt>
                <c:pt idx="1087">
                  <c:v>67.391667000000425</c:v>
                </c:pt>
                <c:pt idx="1088">
                  <c:v>67.591667000000427</c:v>
                </c:pt>
                <c:pt idx="1089">
                  <c:v>67.79166700000043</c:v>
                </c:pt>
                <c:pt idx="1090">
                  <c:v>67.991667000000433</c:v>
                </c:pt>
                <c:pt idx="1091">
                  <c:v>68.191667000000436</c:v>
                </c:pt>
                <c:pt idx="1092">
                  <c:v>68.391667000000439</c:v>
                </c:pt>
                <c:pt idx="1093">
                  <c:v>68.591667000000442</c:v>
                </c:pt>
                <c:pt idx="1094">
                  <c:v>68.791667000000444</c:v>
                </c:pt>
                <c:pt idx="1095">
                  <c:v>68.991667000000447</c:v>
                </c:pt>
                <c:pt idx="1096">
                  <c:v>69.19166700000045</c:v>
                </c:pt>
                <c:pt idx="1097">
                  <c:v>69.391667000000453</c:v>
                </c:pt>
                <c:pt idx="1098">
                  <c:v>69.591667000000456</c:v>
                </c:pt>
                <c:pt idx="1099">
                  <c:v>69.791667000000459</c:v>
                </c:pt>
                <c:pt idx="1100">
                  <c:v>69.991667000000461</c:v>
                </c:pt>
                <c:pt idx="1101">
                  <c:v>70.191667000000464</c:v>
                </c:pt>
                <c:pt idx="1102">
                  <c:v>70.391667000000467</c:v>
                </c:pt>
                <c:pt idx="1103">
                  <c:v>70.59166700000047</c:v>
                </c:pt>
              </c:numCache>
            </c:numRef>
          </c:xVal>
          <c:yVal>
            <c:numRef>
              <c:f>'sim lan_Cd(v)'!$I$6:$I$1180</c:f>
              <c:numCache>
                <c:formatCode>0.0</c:formatCode>
                <c:ptCount val="1175"/>
                <c:pt idx="0" formatCode="General">
                  <c:v>0</c:v>
                </c:pt>
                <c:pt idx="1">
                  <c:v>0</c:v>
                </c:pt>
                <c:pt idx="2">
                  <c:v>0</c:v>
                </c:pt>
                <c:pt idx="3">
                  <c:v>0</c:v>
                </c:pt>
                <c:pt idx="4">
                  <c:v>0</c:v>
                </c:pt>
                <c:pt idx="5">
                  <c:v>0</c:v>
                </c:pt>
                <c:pt idx="6">
                  <c:v>0</c:v>
                </c:pt>
                <c:pt idx="7">
                  <c:v>0</c:v>
                </c:pt>
                <c:pt idx="8">
                  <c:v>7.6287268926208897E-4</c:v>
                </c:pt>
                <c:pt idx="9" formatCode="0.00">
                  <c:v>7.6287268926208897E-4</c:v>
                </c:pt>
                <c:pt idx="10" formatCode="0.00">
                  <c:v>-4.0115397311359498E-2</c:v>
                </c:pt>
                <c:pt idx="11" formatCode="0.00">
                  <c:v>-4.0115397311359498E-2</c:v>
                </c:pt>
                <c:pt idx="12" formatCode="0.00">
                  <c:v>-4.0115397311359498E-2</c:v>
                </c:pt>
                <c:pt idx="13" formatCode="0.00">
                  <c:v>-4.0115397311359498E-2</c:v>
                </c:pt>
                <c:pt idx="14" formatCode="0.00">
                  <c:v>-4.0115397311359498E-2</c:v>
                </c:pt>
                <c:pt idx="15" formatCode="0.00">
                  <c:v>-4.0115397311359498E-2</c:v>
                </c:pt>
                <c:pt idx="16" formatCode="0.00">
                  <c:v>-4.0115397311359498E-2</c:v>
                </c:pt>
                <c:pt idx="17" formatCode="0.00">
                  <c:v>-4.0115397311359498E-2</c:v>
                </c:pt>
                <c:pt idx="18" formatCode="0.00">
                  <c:v>-4.0115397311359498E-2</c:v>
                </c:pt>
                <c:pt idx="19" formatCode="0.00">
                  <c:v>-3.0092927258622611E-2</c:v>
                </c:pt>
                <c:pt idx="20" formatCode="0.00">
                  <c:v>-3.0092927258622611E-2</c:v>
                </c:pt>
                <c:pt idx="21" formatCode="0.00">
                  <c:v>-3.0092927258622611E-2</c:v>
                </c:pt>
                <c:pt idx="22" formatCode="0.00">
                  <c:v>-3.0092927258622611E-2</c:v>
                </c:pt>
                <c:pt idx="23" formatCode="0.00">
                  <c:v>-3.0092927258622611E-2</c:v>
                </c:pt>
                <c:pt idx="24" formatCode="0.00">
                  <c:v>-3.0092927258622611E-2</c:v>
                </c:pt>
                <c:pt idx="25" formatCode="0.00">
                  <c:v>-3.0092927258622611E-2</c:v>
                </c:pt>
                <c:pt idx="26" formatCode="0.00">
                  <c:v>-3.0092927258622611E-2</c:v>
                </c:pt>
                <c:pt idx="27" formatCode="0.00">
                  <c:v>-3.0092927258622611E-2</c:v>
                </c:pt>
                <c:pt idx="28" formatCode="0.00">
                  <c:v>-3.0092927258622611E-2</c:v>
                </c:pt>
                <c:pt idx="29" formatCode="0.00">
                  <c:v>-3.0092927258622611E-2</c:v>
                </c:pt>
                <c:pt idx="30" formatCode="0.00">
                  <c:v>-3.0092927258622611E-2</c:v>
                </c:pt>
                <c:pt idx="31" formatCode="0.00">
                  <c:v>-3.0092927258622611E-2</c:v>
                </c:pt>
                <c:pt idx="32" formatCode="0.00">
                  <c:v>-3.0092927258622611E-2</c:v>
                </c:pt>
                <c:pt idx="33" formatCode="0.00">
                  <c:v>-3.0092927258622611E-2</c:v>
                </c:pt>
                <c:pt idx="34" formatCode="0.00">
                  <c:v>-3.0092927258622611E-2</c:v>
                </c:pt>
                <c:pt idx="35" formatCode="0.00">
                  <c:v>-3.0092927258622611E-2</c:v>
                </c:pt>
                <c:pt idx="36" formatCode="0.00">
                  <c:v>-3.0092927258622611E-2</c:v>
                </c:pt>
                <c:pt idx="37" formatCode="0.00">
                  <c:v>-3.0092927258622611E-2</c:v>
                </c:pt>
                <c:pt idx="38" formatCode="0.00">
                  <c:v>-3.0092927258622611E-2</c:v>
                </c:pt>
                <c:pt idx="39" formatCode="0.00">
                  <c:v>-3.0092927258622611E-2</c:v>
                </c:pt>
                <c:pt idx="40" formatCode="0.00">
                  <c:v>-3.0092927258622611E-2</c:v>
                </c:pt>
                <c:pt idx="41" formatCode="0.00">
                  <c:v>-3.0092927258622611E-2</c:v>
                </c:pt>
                <c:pt idx="42" formatCode="0.00">
                  <c:v>-3.0092927258622611E-2</c:v>
                </c:pt>
                <c:pt idx="43" formatCode="0.00">
                  <c:v>-3.0092927258622611E-2</c:v>
                </c:pt>
                <c:pt idx="44" formatCode="0.00">
                  <c:v>-3.0092927258622611E-2</c:v>
                </c:pt>
                <c:pt idx="45" formatCode="0.00">
                  <c:v>-3.0092927258622611E-2</c:v>
                </c:pt>
                <c:pt idx="46" formatCode="0.00">
                  <c:v>-3.0092927258622611E-2</c:v>
                </c:pt>
                <c:pt idx="47" formatCode="0.00">
                  <c:v>-3.0092927258622611E-2</c:v>
                </c:pt>
                <c:pt idx="48" formatCode="0.00">
                  <c:v>-3.0092927258622611E-2</c:v>
                </c:pt>
                <c:pt idx="49" formatCode="0.00">
                  <c:v>-3.0092927258622611E-2</c:v>
                </c:pt>
                <c:pt idx="50" formatCode="0.00">
                  <c:v>-3.0092927258622611E-2</c:v>
                </c:pt>
                <c:pt idx="51" formatCode="0.00">
                  <c:v>-3.0092927258622611E-2</c:v>
                </c:pt>
                <c:pt idx="52" formatCode="0.00">
                  <c:v>-3.0092927258622611E-2</c:v>
                </c:pt>
                <c:pt idx="53" formatCode="0.00">
                  <c:v>-3.0092927258622611E-2</c:v>
                </c:pt>
                <c:pt idx="54" formatCode="0.00">
                  <c:v>-3.0092927258622611E-2</c:v>
                </c:pt>
                <c:pt idx="55" formatCode="0.00">
                  <c:v>-3.0092927258622611E-2</c:v>
                </c:pt>
                <c:pt idx="56" formatCode="0.00">
                  <c:v>-3.0092927258622611E-2</c:v>
                </c:pt>
                <c:pt idx="57" formatCode="0.00">
                  <c:v>-3.0092927258622611E-2</c:v>
                </c:pt>
                <c:pt idx="58" formatCode="0.00">
                  <c:v>-3.0092927258622611E-2</c:v>
                </c:pt>
                <c:pt idx="59" formatCode="0.00">
                  <c:v>-3.0092927258622611E-2</c:v>
                </c:pt>
                <c:pt idx="60" formatCode="0.00">
                  <c:v>-3.0092927258622611E-2</c:v>
                </c:pt>
                <c:pt idx="61" formatCode="0.00">
                  <c:v>-3.0092927258622611E-2</c:v>
                </c:pt>
                <c:pt idx="62" formatCode="0.00">
                  <c:v>-3.0092927258622611E-2</c:v>
                </c:pt>
                <c:pt idx="63" formatCode="0.00">
                  <c:v>-3.0092927258622611E-2</c:v>
                </c:pt>
                <c:pt idx="64" formatCode="0.00">
                  <c:v>-3.0092927258622611E-2</c:v>
                </c:pt>
                <c:pt idx="65" formatCode="0.00">
                  <c:v>-3.0092927258622611E-2</c:v>
                </c:pt>
                <c:pt idx="66" formatCode="0.00">
                  <c:v>-3.0092927258622611E-2</c:v>
                </c:pt>
                <c:pt idx="67" formatCode="0.00">
                  <c:v>-3.0092927258622611E-2</c:v>
                </c:pt>
                <c:pt idx="68" formatCode="0.00">
                  <c:v>-3.0092927258622611E-2</c:v>
                </c:pt>
                <c:pt idx="69" formatCode="0.00">
                  <c:v>-3.0092927258622611E-2</c:v>
                </c:pt>
                <c:pt idx="70" formatCode="0.00">
                  <c:v>-3.0092927258622611E-2</c:v>
                </c:pt>
                <c:pt idx="71" formatCode="0.00">
                  <c:v>-3.0092927258622611E-2</c:v>
                </c:pt>
                <c:pt idx="72" formatCode="0.00">
                  <c:v>-3.0092927258622611E-2</c:v>
                </c:pt>
                <c:pt idx="73" formatCode="0.00">
                  <c:v>-3.0092927258622611E-2</c:v>
                </c:pt>
                <c:pt idx="74" formatCode="0.00">
                  <c:v>-3.0092927258622611E-2</c:v>
                </c:pt>
                <c:pt idx="75" formatCode="0.00">
                  <c:v>-3.0092927258622611E-2</c:v>
                </c:pt>
                <c:pt idx="76" formatCode="0.00">
                  <c:v>-3.0092927258622611E-2</c:v>
                </c:pt>
                <c:pt idx="77" formatCode="0.00">
                  <c:v>-3.0092927258622611E-2</c:v>
                </c:pt>
                <c:pt idx="78" formatCode="0.00">
                  <c:v>-3.0092927258622611E-2</c:v>
                </c:pt>
                <c:pt idx="79" formatCode="0.00">
                  <c:v>-3.0092927258622611E-2</c:v>
                </c:pt>
                <c:pt idx="80" formatCode="0.00">
                  <c:v>-3.0092927258622611E-2</c:v>
                </c:pt>
                <c:pt idx="81" formatCode="0.00">
                  <c:v>-3.0092927258622611E-2</c:v>
                </c:pt>
                <c:pt idx="82" formatCode="0.00">
                  <c:v>-3.0092927258622611E-2</c:v>
                </c:pt>
                <c:pt idx="83" formatCode="0.00">
                  <c:v>-3.0092927258622611E-2</c:v>
                </c:pt>
                <c:pt idx="84" formatCode="0.00">
                  <c:v>-3.0092927258622611E-2</c:v>
                </c:pt>
                <c:pt idx="85" formatCode="0.00">
                  <c:v>-3.0092927258622611E-2</c:v>
                </c:pt>
                <c:pt idx="86" formatCode="0.00">
                  <c:v>-3.0092927258622611E-2</c:v>
                </c:pt>
                <c:pt idx="87" formatCode="0.00">
                  <c:v>-3.0092927258622611E-2</c:v>
                </c:pt>
                <c:pt idx="88" formatCode="0.00">
                  <c:v>-3.0092927258622611E-2</c:v>
                </c:pt>
                <c:pt idx="89" formatCode="0.00">
                  <c:v>-3.0092927258622611E-2</c:v>
                </c:pt>
                <c:pt idx="90" formatCode="0.00">
                  <c:v>-3.0092927258622611E-2</c:v>
                </c:pt>
                <c:pt idx="91" formatCode="0.00">
                  <c:v>-3.0092927258622611E-2</c:v>
                </c:pt>
                <c:pt idx="92" formatCode="0.00">
                  <c:v>-3.0092927258622611E-2</c:v>
                </c:pt>
                <c:pt idx="93" formatCode="0.00">
                  <c:v>-3.0092927258622611E-2</c:v>
                </c:pt>
                <c:pt idx="94" formatCode="0.00">
                  <c:v>-3.0092927258622611E-2</c:v>
                </c:pt>
                <c:pt idx="95" formatCode="0.00">
                  <c:v>-3.0092927258622611E-2</c:v>
                </c:pt>
                <c:pt idx="96" formatCode="0.00">
                  <c:v>-3.0092927258622611E-2</c:v>
                </c:pt>
                <c:pt idx="97" formatCode="0.00">
                  <c:v>-3.0092927258622611E-2</c:v>
                </c:pt>
                <c:pt idx="98" formatCode="0.00">
                  <c:v>-3.0092927258622611E-2</c:v>
                </c:pt>
                <c:pt idx="99" formatCode="0.00">
                  <c:v>-3.0092927258622611E-2</c:v>
                </c:pt>
                <c:pt idx="100" formatCode="0.00">
                  <c:v>-3.0092927258622611E-2</c:v>
                </c:pt>
                <c:pt idx="101" formatCode="0.00">
                  <c:v>-3.0092927258622611E-2</c:v>
                </c:pt>
                <c:pt idx="102" formatCode="0.00">
                  <c:v>-3.0092927258622611E-2</c:v>
                </c:pt>
                <c:pt idx="103" formatCode="0.00">
                  <c:v>-3.0092927258622611E-2</c:v>
                </c:pt>
                <c:pt idx="104" formatCode="0.00">
                  <c:v>-3.0092927258622611E-2</c:v>
                </c:pt>
                <c:pt idx="105" formatCode="0.00">
                  <c:v>-3.0092927258622611E-2</c:v>
                </c:pt>
                <c:pt idx="106" formatCode="0.00">
                  <c:v>-3.0092927258622611E-2</c:v>
                </c:pt>
                <c:pt idx="107" formatCode="0.00">
                  <c:v>-3.0092927258622611E-2</c:v>
                </c:pt>
                <c:pt idx="108" formatCode="0.00">
                  <c:v>-3.0092927258622611E-2</c:v>
                </c:pt>
                <c:pt idx="109" formatCode="0.00">
                  <c:v>-3.0092927258622611E-2</c:v>
                </c:pt>
                <c:pt idx="110" formatCode="0.00">
                  <c:v>-3.0092927258622611E-2</c:v>
                </c:pt>
                <c:pt idx="111" formatCode="0.00">
                  <c:v>-3.0092927258622611E-2</c:v>
                </c:pt>
                <c:pt idx="112" formatCode="0.00">
                  <c:v>-3.0092927258622611E-2</c:v>
                </c:pt>
                <c:pt idx="113" formatCode="0.00">
                  <c:v>-3.0092927258622611E-2</c:v>
                </c:pt>
                <c:pt idx="114" formatCode="0.00">
                  <c:v>-3.0092927258622611E-2</c:v>
                </c:pt>
                <c:pt idx="115" formatCode="0.00">
                  <c:v>-3.0092927258622611E-2</c:v>
                </c:pt>
                <c:pt idx="116" formatCode="0.00">
                  <c:v>-3.0092927258622611E-2</c:v>
                </c:pt>
                <c:pt idx="117" formatCode="0.00">
                  <c:v>-3.0092927258622611E-2</c:v>
                </c:pt>
                <c:pt idx="118" formatCode="0.00">
                  <c:v>-3.0092927258622611E-2</c:v>
                </c:pt>
                <c:pt idx="119" formatCode="0.00">
                  <c:v>-3.0092927258622611E-2</c:v>
                </c:pt>
                <c:pt idx="120" formatCode="0.00">
                  <c:v>-3.0092927258622611E-2</c:v>
                </c:pt>
                <c:pt idx="121" formatCode="0.00">
                  <c:v>-3.0092927258622611E-2</c:v>
                </c:pt>
                <c:pt idx="122" formatCode="0.00">
                  <c:v>-3.0092927258622611E-2</c:v>
                </c:pt>
                <c:pt idx="123" formatCode="0.00">
                  <c:v>-3.0092927258622611E-2</c:v>
                </c:pt>
                <c:pt idx="124" formatCode="0.00">
                  <c:v>-3.0092927258622611E-2</c:v>
                </c:pt>
                <c:pt idx="125" formatCode="0.00">
                  <c:v>-3.0092927258622611E-2</c:v>
                </c:pt>
                <c:pt idx="126" formatCode="0.00">
                  <c:v>-3.0092927258622611E-2</c:v>
                </c:pt>
                <c:pt idx="127" formatCode="0.00">
                  <c:v>-3.0092927258622611E-2</c:v>
                </c:pt>
                <c:pt idx="128" formatCode="0.00">
                  <c:v>-3.0092927258622611E-2</c:v>
                </c:pt>
                <c:pt idx="129" formatCode="0.00">
                  <c:v>-3.0092927258622611E-2</c:v>
                </c:pt>
                <c:pt idx="130" formatCode="0.00">
                  <c:v>-3.0092927258622611E-2</c:v>
                </c:pt>
                <c:pt idx="131" formatCode="0.00">
                  <c:v>-3.0092927258622611E-2</c:v>
                </c:pt>
                <c:pt idx="132" formatCode="0.00">
                  <c:v>-3.0092927258622611E-2</c:v>
                </c:pt>
                <c:pt idx="133" formatCode="0.00">
                  <c:v>-3.0092927258622611E-2</c:v>
                </c:pt>
                <c:pt idx="134" formatCode="0.00">
                  <c:v>-3.0092927258622611E-2</c:v>
                </c:pt>
                <c:pt idx="135" formatCode="0.00">
                  <c:v>-3.0092927258622611E-2</c:v>
                </c:pt>
                <c:pt idx="136" formatCode="0.00">
                  <c:v>-3.0092927258622611E-2</c:v>
                </c:pt>
                <c:pt idx="137" formatCode="0.00">
                  <c:v>-3.0092927258622611E-2</c:v>
                </c:pt>
                <c:pt idx="138" formatCode="0.00">
                  <c:v>-3.0092927258622611E-2</c:v>
                </c:pt>
                <c:pt idx="139" formatCode="0.00">
                  <c:v>-3.0092927258622611E-2</c:v>
                </c:pt>
                <c:pt idx="140" formatCode="0.00">
                  <c:v>-3.0092927258622611E-2</c:v>
                </c:pt>
                <c:pt idx="141" formatCode="0.00">
                  <c:v>-3.0092927258622611E-2</c:v>
                </c:pt>
                <c:pt idx="142" formatCode="0.00">
                  <c:v>-3.0092927258622611E-2</c:v>
                </c:pt>
                <c:pt idx="143" formatCode="0.00">
                  <c:v>-3.0092927258622611E-2</c:v>
                </c:pt>
                <c:pt idx="144" formatCode="0.00">
                  <c:v>-3.0092927258622611E-2</c:v>
                </c:pt>
                <c:pt idx="145" formatCode="0.00">
                  <c:v>-3.0092927258622611E-2</c:v>
                </c:pt>
                <c:pt idx="146" formatCode="0.00">
                  <c:v>-3.0092927258622611E-2</c:v>
                </c:pt>
                <c:pt idx="147" formatCode="0.00">
                  <c:v>-3.0092927258622611E-2</c:v>
                </c:pt>
                <c:pt idx="148" formatCode="0.00">
                  <c:v>-3.0092927258622611E-2</c:v>
                </c:pt>
                <c:pt idx="149" formatCode="0.00">
                  <c:v>-3.0092927258622611E-2</c:v>
                </c:pt>
                <c:pt idx="150" formatCode="0.00">
                  <c:v>-3.0092927258622611E-2</c:v>
                </c:pt>
                <c:pt idx="151" formatCode="0.00">
                  <c:v>-3.0092927258622611E-2</c:v>
                </c:pt>
                <c:pt idx="152" formatCode="0.00">
                  <c:v>-3.0092927258622611E-2</c:v>
                </c:pt>
                <c:pt idx="153" formatCode="0.00">
                  <c:v>-3.0092927258622611E-2</c:v>
                </c:pt>
                <c:pt idx="154" formatCode="0.00">
                  <c:v>-3.0092927258622611E-2</c:v>
                </c:pt>
                <c:pt idx="155" formatCode="0.00">
                  <c:v>-3.0092927258622611E-2</c:v>
                </c:pt>
                <c:pt idx="156" formatCode="0.00">
                  <c:v>-3.0092927258622611E-2</c:v>
                </c:pt>
                <c:pt idx="157" formatCode="0.00">
                  <c:v>-3.0092927258622611E-2</c:v>
                </c:pt>
                <c:pt idx="158" formatCode="0.00">
                  <c:v>-3.0092927258622611E-2</c:v>
                </c:pt>
                <c:pt idx="159" formatCode="0.00">
                  <c:v>-3.0092927258622611E-2</c:v>
                </c:pt>
                <c:pt idx="160" formatCode="0.00">
                  <c:v>-3.0092927258622611E-2</c:v>
                </c:pt>
                <c:pt idx="161">
                  <c:v>-2.8088895891284601E-2</c:v>
                </c:pt>
                <c:pt idx="162">
                  <c:v>-2.607422864667025E-2</c:v>
                </c:pt>
                <c:pt idx="163">
                  <c:v>-2.081017636992653E-2</c:v>
                </c:pt>
                <c:pt idx="164">
                  <c:v>-1.2944719363608675E-2</c:v>
                </c:pt>
                <c:pt idx="165">
                  <c:v>-8.5204422107657517E-4</c:v>
                </c:pt>
                <c:pt idx="166">
                  <c:v>1.2226848250599817E-2</c:v>
                </c:pt>
                <c:pt idx="167">
                  <c:v>2.7585948026780958E-2</c:v>
                </c:pt>
                <c:pt idx="168">
                  <c:v>4.5882820362823047E-2</c:v>
                </c:pt>
                <c:pt idx="169">
                  <c:v>6.7440177804933957E-2</c:v>
                </c:pt>
                <c:pt idx="170">
                  <c:v>9.0307532594773296E-2</c:v>
                </c:pt>
                <c:pt idx="171">
                  <c:v>0.11904161576497847</c:v>
                </c:pt>
                <c:pt idx="172">
                  <c:v>0.15266699257791028</c:v>
                </c:pt>
                <c:pt idx="173">
                  <c:v>0.19150284125762548</c:v>
                </c:pt>
                <c:pt idx="174">
                  <c:v>0.23589681103998869</c:v>
                </c:pt>
                <c:pt idx="175">
                  <c:v>0.28681920901107455</c:v>
                </c:pt>
                <c:pt idx="176">
                  <c:v>0.34263625531748682</c:v>
                </c:pt>
                <c:pt idx="177">
                  <c:v>0.40468010690839795</c:v>
                </c:pt>
                <c:pt idx="178">
                  <c:v>0.47391911131727688</c:v>
                </c:pt>
                <c:pt idx="179">
                  <c:v>0.5522942881390579</c:v>
                </c:pt>
                <c:pt idx="180">
                  <c:v>0.63626982073768146</c:v>
                </c:pt>
                <c:pt idx="181">
                  <c:v>0.72909036122547366</c:v>
                </c:pt>
                <c:pt idx="182">
                  <c:v>0.82780788066720556</c:v>
                </c:pt>
                <c:pt idx="183">
                  <c:v>0.9350845994306749</c:v>
                </c:pt>
                <c:pt idx="184">
                  <c:v>1.048947092618266</c:v>
                </c:pt>
                <c:pt idx="185">
                  <c:v>1.1723078372804729</c:v>
                </c:pt>
                <c:pt idx="186">
                  <c:v>1.3078455032573666</c:v>
                </c:pt>
                <c:pt idx="187">
                  <c:v>1.4555407771368651</c:v>
                </c:pt>
                <c:pt idx="188">
                  <c:v>1.6120993853629948</c:v>
                </c:pt>
                <c:pt idx="189">
                  <c:v>1.7779308812183643</c:v>
                </c:pt>
                <c:pt idx="190">
                  <c:v>1.9497357330935265</c:v>
                </c:pt>
                <c:pt idx="191">
                  <c:v>2.131073719628612</c:v>
                </c:pt>
                <c:pt idx="192">
                  <c:v>2.3226945312817291</c:v>
                </c:pt>
                <c:pt idx="193">
                  <c:v>2.5304564358644619</c:v>
                </c:pt>
                <c:pt idx="194">
                  <c:v>2.752027112842514</c:v>
                </c:pt>
                <c:pt idx="195">
                  <c:v>2.9901460816313143</c:v>
                </c:pt>
                <c:pt idx="196">
                  <c:v>3.2378899066660001</c:v>
                </c:pt>
                <c:pt idx="197">
                  <c:v>3.4935679255911856</c:v>
                </c:pt>
                <c:pt idx="198">
                  <c:v>3.7609166511851493</c:v>
                </c:pt>
                <c:pt idx="199">
                  <c:v>4.0405409888981101</c:v>
                </c:pt>
                <c:pt idx="200">
                  <c:v>4.3317246014781823</c:v>
                </c:pt>
                <c:pt idx="201">
                  <c:v>4.6352741523794663</c:v>
                </c:pt>
                <c:pt idx="202">
                  <c:v>4.949486778004518</c:v>
                </c:pt>
                <c:pt idx="203">
                  <c:v>5.2733072478869136</c:v>
                </c:pt>
                <c:pt idx="204">
                  <c:v>5.6059123292200024</c:v>
                </c:pt>
                <c:pt idx="205">
                  <c:v>5.9498642694962482</c:v>
                </c:pt>
                <c:pt idx="206">
                  <c:v>6.3064038661336808</c:v>
                </c:pt>
                <c:pt idx="207">
                  <c:v>6.6740589756315973</c:v>
                </c:pt>
                <c:pt idx="208">
                  <c:v>7.0521004372077885</c:v>
                </c:pt>
                <c:pt idx="209">
                  <c:v>7.438136510600911</c:v>
                </c:pt>
                <c:pt idx="210">
                  <c:v>7.8353273669533392</c:v>
                </c:pt>
                <c:pt idx="211">
                  <c:v>8.2452391549343922</c:v>
                </c:pt>
                <c:pt idx="212">
                  <c:v>8.6644808258698376</c:v>
                </c:pt>
                <c:pt idx="213">
                  <c:v>9.0912800082896101</c:v>
                </c:pt>
                <c:pt idx="214">
                  <c:v>9.5268635437528246</c:v>
                </c:pt>
                <c:pt idx="215">
                  <c:v>9.9734482977961676</c:v>
                </c:pt>
                <c:pt idx="216">
                  <c:v>10.432246637396398</c:v>
                </c:pt>
                <c:pt idx="217">
                  <c:v>10.905476848632059</c:v>
                </c:pt>
                <c:pt idx="218">
                  <c:v>11.395349711758877</c:v>
                </c:pt>
                <c:pt idx="219">
                  <c:v>11.899796575776051</c:v>
                </c:pt>
                <c:pt idx="220">
                  <c:v>12.414736814060113</c:v>
                </c:pt>
                <c:pt idx="221">
                  <c:v>12.943037051264424</c:v>
                </c:pt>
                <c:pt idx="222">
                  <c:v>13.48728321213375</c:v>
                </c:pt>
                <c:pt idx="223">
                  <c:v>14.045375545201974</c:v>
                </c:pt>
                <c:pt idx="224">
                  <c:v>14.6185197063442</c:v>
                </c:pt>
                <c:pt idx="225">
                  <c:v>15.214978267179973</c:v>
                </c:pt>
                <c:pt idx="226">
                  <c:v>15.838960483421154</c:v>
                </c:pt>
                <c:pt idx="227">
                  <c:v>16.489352143963256</c:v>
                </c:pt>
                <c:pt idx="228">
                  <c:v>17.164831412225464</c:v>
                </c:pt>
                <c:pt idx="229">
                  <c:v>17.866938112641559</c:v>
                </c:pt>
                <c:pt idx="230">
                  <c:v>18.600858185226901</c:v>
                </c:pt>
                <c:pt idx="231">
                  <c:v>19.365661236952828</c:v>
                </c:pt>
                <c:pt idx="232">
                  <c:v>20.151209340171082</c:v>
                </c:pt>
                <c:pt idx="233">
                  <c:v>20.958004781304908</c:v>
                </c:pt>
                <c:pt idx="234">
                  <c:v>21.786465557353317</c:v>
                </c:pt>
                <c:pt idx="235">
                  <c:v>22.635100304927818</c:v>
                </c:pt>
                <c:pt idx="236">
                  <c:v>23.501051498143699</c:v>
                </c:pt>
                <c:pt idx="237">
                  <c:v>24.382420661488268</c:v>
                </c:pt>
                <c:pt idx="238">
                  <c:v>25.28872280205271</c:v>
                </c:pt>
                <c:pt idx="239">
                  <c:v>26.218107320425879</c:v>
                </c:pt>
                <c:pt idx="240">
                  <c:v>27.165355644925693</c:v>
                </c:pt>
                <c:pt idx="241">
                  <c:v>28.12557995173275</c:v>
                </c:pt>
                <c:pt idx="242">
                  <c:v>29.091869299908733</c:v>
                </c:pt>
                <c:pt idx="243">
                  <c:v>30.072742108147359</c:v>
                </c:pt>
                <c:pt idx="244">
                  <c:v>31.074032942241924</c:v>
                </c:pt>
                <c:pt idx="245">
                  <c:v>32.105280873066157</c:v>
                </c:pt>
                <c:pt idx="246">
                  <c:v>33.169712943805756</c:v>
                </c:pt>
                <c:pt idx="247">
                  <c:v>34.262763546971136</c:v>
                </c:pt>
                <c:pt idx="248">
                  <c:v>35.383212942549392</c:v>
                </c:pt>
                <c:pt idx="249">
                  <c:v>36.531638004286037</c:v>
                </c:pt>
                <c:pt idx="250">
                  <c:v>37.748960749647495</c:v>
                </c:pt>
                <c:pt idx="251">
                  <c:v>39.032315839903568</c:v>
                </c:pt>
                <c:pt idx="252">
                  <c:v>40.335827688535467</c:v>
                </c:pt>
                <c:pt idx="253">
                  <c:v>41.633546608968501</c:v>
                </c:pt>
                <c:pt idx="254">
                  <c:v>42.942057627246314</c:v>
                </c:pt>
                <c:pt idx="255">
                  <c:v>44.254232347654572</c:v>
                </c:pt>
                <c:pt idx="256">
                  <c:v>45.568053847517547</c:v>
                </c:pt>
                <c:pt idx="257">
                  <c:v>46.887610102875563</c:v>
                </c:pt>
                <c:pt idx="258">
                  <c:v>48.216945688701415</c:v>
                </c:pt>
                <c:pt idx="259">
                  <c:v>49.562868994462455</c:v>
                </c:pt>
                <c:pt idx="260">
                  <c:v>50.907427466018675</c:v>
                </c:pt>
                <c:pt idx="261">
                  <c:v>52.260427852884</c:v>
                </c:pt>
                <c:pt idx="262">
                  <c:v>53.628034845309834</c:v>
                </c:pt>
                <c:pt idx="263">
                  <c:v>54.999366494134442</c:v>
                </c:pt>
                <c:pt idx="264">
                  <c:v>56.364179299210321</c:v>
                </c:pt>
                <c:pt idx="265">
                  <c:v>57.726922386501613</c:v>
                </c:pt>
                <c:pt idx="266">
                  <c:v>59.104308973776249</c:v>
                </c:pt>
                <c:pt idx="267">
                  <c:v>60.492594411555366</c:v>
                </c:pt>
                <c:pt idx="268">
                  <c:v>61.886657179850253</c:v>
                </c:pt>
                <c:pt idx="269">
                  <c:v>63.288577649434416</c:v>
                </c:pt>
                <c:pt idx="270">
                  <c:v>64.692172242999845</c:v>
                </c:pt>
                <c:pt idx="271">
                  <c:v>66.091638439609611</c:v>
                </c:pt>
                <c:pt idx="272">
                  <c:v>67.49690052828592</c:v>
                </c:pt>
                <c:pt idx="273">
                  <c:v>68.903165950841156</c:v>
                </c:pt>
                <c:pt idx="274">
                  <c:v>70.313168115931617</c:v>
                </c:pt>
                <c:pt idx="275">
                  <c:v>71.72622547978078</c:v>
                </c:pt>
                <c:pt idx="276">
                  <c:v>73.134093306187339</c:v>
                </c:pt>
                <c:pt idx="277">
                  <c:v>74.539500562076782</c:v>
                </c:pt>
                <c:pt idx="278">
                  <c:v>75.957972269721807</c:v>
                </c:pt>
                <c:pt idx="279">
                  <c:v>77.380527651642055</c:v>
                </c:pt>
                <c:pt idx="280">
                  <c:v>78.812717156022984</c:v>
                </c:pt>
                <c:pt idx="281">
                  <c:v>80.248312032944256</c:v>
                </c:pt>
                <c:pt idx="282">
                  <c:v>81.671086633256493</c:v>
                </c:pt>
                <c:pt idx="283">
                  <c:v>83.110407154342894</c:v>
                </c:pt>
                <c:pt idx="284">
                  <c:v>84.549695102882609</c:v>
                </c:pt>
                <c:pt idx="285">
                  <c:v>85.991349374667053</c:v>
                </c:pt>
                <c:pt idx="286">
                  <c:v>87.432611898505982</c:v>
                </c:pt>
                <c:pt idx="287">
                  <c:v>88.876933880494448</c:v>
                </c:pt>
                <c:pt idx="288">
                  <c:v>90.322593166042168</c:v>
                </c:pt>
                <c:pt idx="289">
                  <c:v>91.76992149372478</c:v>
                </c:pt>
                <c:pt idx="290">
                  <c:v>93.215786536733219</c:v>
                </c:pt>
                <c:pt idx="291">
                  <c:v>94.635822159062371</c:v>
                </c:pt>
                <c:pt idx="292">
                  <c:v>96.08468884116607</c:v>
                </c:pt>
                <c:pt idx="293">
                  <c:v>97.535233594074185</c:v>
                </c:pt>
                <c:pt idx="294">
                  <c:v>98.986739949644317</c:v>
                </c:pt>
                <c:pt idx="295">
                  <c:v>100.43957205024732</c:v>
                </c:pt>
                <c:pt idx="296">
                  <c:v>101.89266314383065</c:v>
                </c:pt>
                <c:pt idx="297">
                  <c:v>103.34811490698834</c:v>
                </c:pt>
                <c:pt idx="298">
                  <c:v>104.80346906803861</c:v>
                </c:pt>
                <c:pt idx="299">
                  <c:v>106.25907185428855</c:v>
                </c:pt>
                <c:pt idx="300">
                  <c:v>107.7145678725832</c:v>
                </c:pt>
                <c:pt idx="301">
                  <c:v>109.17276147906215</c:v>
                </c:pt>
                <c:pt idx="302">
                  <c:v>110.63014107030401</c:v>
                </c:pt>
                <c:pt idx="303">
                  <c:v>112.08951076801601</c:v>
                </c:pt>
                <c:pt idx="304">
                  <c:v>113.54840824856707</c:v>
                </c:pt>
                <c:pt idx="305">
                  <c:v>115.00718188179343</c:v>
                </c:pt>
                <c:pt idx="306">
                  <c:v>116.46793915950479</c:v>
                </c:pt>
                <c:pt idx="307">
                  <c:v>117.92785785763076</c:v>
                </c:pt>
                <c:pt idx="308">
                  <c:v>119.38940660106702</c:v>
                </c:pt>
                <c:pt idx="309">
                  <c:v>120.85222584300122</c:v>
                </c:pt>
                <c:pt idx="310">
                  <c:v>122.31030322524219</c:v>
                </c:pt>
                <c:pt idx="311">
                  <c:v>123.77283287596038</c:v>
                </c:pt>
                <c:pt idx="312">
                  <c:v>125.23556005629678</c:v>
                </c:pt>
                <c:pt idx="313">
                  <c:v>126.70061108989677</c:v>
                </c:pt>
                <c:pt idx="314">
                  <c:v>128.15805544139417</c:v>
                </c:pt>
                <c:pt idx="315">
                  <c:v>129.61781133163973</c:v>
                </c:pt>
                <c:pt idx="316">
                  <c:v>131.07277511617886</c:v>
                </c:pt>
                <c:pt idx="317">
                  <c:v>132.51974415371743</c:v>
                </c:pt>
                <c:pt idx="318">
                  <c:v>133.95192460013706</c:v>
                </c:pt>
                <c:pt idx="319">
                  <c:v>135.37250782514349</c:v>
                </c:pt>
                <c:pt idx="320">
                  <c:v>136.78790785407011</c:v>
                </c:pt>
                <c:pt idx="321">
                  <c:v>138.18987461631258</c:v>
                </c:pt>
                <c:pt idx="322">
                  <c:v>139.58447375100062</c:v>
                </c:pt>
                <c:pt idx="323">
                  <c:v>140.97671815981334</c:v>
                </c:pt>
                <c:pt idx="324">
                  <c:v>142.37120414855394</c:v>
                </c:pt>
                <c:pt idx="325">
                  <c:v>143.76902775569141</c:v>
                </c:pt>
                <c:pt idx="326">
                  <c:v>145.17379246339243</c:v>
                </c:pt>
                <c:pt idx="327">
                  <c:v>146.57326996847007</c:v>
                </c:pt>
                <c:pt idx="328">
                  <c:v>147.96603508017617</c:v>
                </c:pt>
                <c:pt idx="329">
                  <c:v>149.3585643614939</c:v>
                </c:pt>
                <c:pt idx="330">
                  <c:v>150.73245878689463</c:v>
                </c:pt>
                <c:pt idx="331">
                  <c:v>152.08626349905683</c:v>
                </c:pt>
                <c:pt idx="332">
                  <c:v>153.43438249745719</c:v>
                </c:pt>
                <c:pt idx="333">
                  <c:v>154.7615852827723</c:v>
                </c:pt>
                <c:pt idx="334">
                  <c:v>156.08301966943526</c:v>
                </c:pt>
                <c:pt idx="335">
                  <c:v>157.399437767645</c:v>
                </c:pt>
                <c:pt idx="336">
                  <c:v>158.71579614104525</c:v>
                </c:pt>
                <c:pt idx="337">
                  <c:v>160.03177323814489</c:v>
                </c:pt>
                <c:pt idx="338">
                  <c:v>161.33655415807451</c:v>
                </c:pt>
                <c:pt idx="339">
                  <c:v>162.64305749342961</c:v>
                </c:pt>
                <c:pt idx="340">
                  <c:v>163.92849202353122</c:v>
                </c:pt>
                <c:pt idx="341">
                  <c:v>165.20411876823056</c:v>
                </c:pt>
                <c:pt idx="342">
                  <c:v>166.47234497537306</c:v>
                </c:pt>
                <c:pt idx="343">
                  <c:v>167.73139417501702</c:v>
                </c:pt>
                <c:pt idx="344">
                  <c:v>168.98058173146154</c:v>
                </c:pt>
                <c:pt idx="345">
                  <c:v>170.21866865007576</c:v>
                </c:pt>
                <c:pt idx="346">
                  <c:v>171.45225006936778</c:v>
                </c:pt>
                <c:pt idx="347">
                  <c:v>172.67956172174686</c:v>
                </c:pt>
                <c:pt idx="348">
                  <c:v>173.90081562568199</c:v>
                </c:pt>
                <c:pt idx="349">
                  <c:v>175.11971639502821</c:v>
                </c:pt>
                <c:pt idx="350">
                  <c:v>176.3330439382336</c:v>
                </c:pt>
                <c:pt idx="351">
                  <c:v>177.53917374362629</c:v>
                </c:pt>
                <c:pt idx="352">
                  <c:v>178.73267682665326</c:v>
                </c:pt>
                <c:pt idx="353">
                  <c:v>179.91727275582474</c:v>
                </c:pt>
                <c:pt idx="354">
                  <c:v>181.09167950400766</c:v>
                </c:pt>
                <c:pt idx="355">
                  <c:v>182.25852685761248</c:v>
                </c:pt>
                <c:pt idx="356">
                  <c:v>183.41715217739647</c:v>
                </c:pt>
                <c:pt idx="357">
                  <c:v>184.56626013380696</c:v>
                </c:pt>
                <c:pt idx="358">
                  <c:v>185.70665784333616</c:v>
                </c:pt>
                <c:pt idx="359">
                  <c:v>186.83658421317844</c:v>
                </c:pt>
                <c:pt idx="360">
                  <c:v>187.95877257450113</c:v>
                </c:pt>
                <c:pt idx="361">
                  <c:v>189.07624742726864</c:v>
                </c:pt>
                <c:pt idx="362">
                  <c:v>190.17989065501254</c:v>
                </c:pt>
                <c:pt idx="363">
                  <c:v>191.25915047443723</c:v>
                </c:pt>
                <c:pt idx="364">
                  <c:v>192.32552600421897</c:v>
                </c:pt>
                <c:pt idx="365">
                  <c:v>193.39461368746294</c:v>
                </c:pt>
                <c:pt idx="366">
                  <c:v>194.47173379870199</c:v>
                </c:pt>
                <c:pt idx="367">
                  <c:v>195.53667171796207</c:v>
                </c:pt>
                <c:pt idx="368">
                  <c:v>196.5928524925462</c:v>
                </c:pt>
                <c:pt idx="369">
                  <c:v>197.63003566093263</c:v>
                </c:pt>
                <c:pt idx="370">
                  <c:v>198.66571548623648</c:v>
                </c:pt>
                <c:pt idx="371">
                  <c:v>199.69370914016818</c:v>
                </c:pt>
                <c:pt idx="372">
                  <c:v>200.69780884234294</c:v>
                </c:pt>
                <c:pt idx="373">
                  <c:v>201.68440983838815</c:v>
                </c:pt>
                <c:pt idx="374">
                  <c:v>202.64991158973908</c:v>
                </c:pt>
                <c:pt idx="375">
                  <c:v>203.60181228215583</c:v>
                </c:pt>
                <c:pt idx="376">
                  <c:v>204.53762510449593</c:v>
                </c:pt>
                <c:pt idx="377">
                  <c:v>205.44817847039644</c:v>
                </c:pt>
                <c:pt idx="378">
                  <c:v>206.33426501952738</c:v>
                </c:pt>
                <c:pt idx="379">
                  <c:v>207.17028669634891</c:v>
                </c:pt>
                <c:pt idx="380">
                  <c:v>207.87774609437437</c:v>
                </c:pt>
                <c:pt idx="381">
                  <c:v>208.48631474956335</c:v>
                </c:pt>
                <c:pt idx="382">
                  <c:v>209.21401274113612</c:v>
                </c:pt>
                <c:pt idx="383">
                  <c:v>210.04093967620841</c:v>
                </c:pt>
                <c:pt idx="384">
                  <c:v>210.76889586697686</c:v>
                </c:pt>
                <c:pt idx="385">
                  <c:v>211.53248286684038</c:v>
                </c:pt>
                <c:pt idx="386">
                  <c:v>212.3637391397944</c:v>
                </c:pt>
                <c:pt idx="387">
                  <c:v>213.15422108766853</c:v>
                </c:pt>
                <c:pt idx="388">
                  <c:v>214.29416057688456</c:v>
                </c:pt>
                <c:pt idx="389">
                  <c:v>215.77846790477815</c:v>
                </c:pt>
                <c:pt idx="390">
                  <c:v>216.56074909333861</c:v>
                </c:pt>
                <c:pt idx="391">
                  <c:v>216.91529174497904</c:v>
                </c:pt>
                <c:pt idx="392">
                  <c:v>217.4227990123309</c:v>
                </c:pt>
                <c:pt idx="393">
                  <c:v>218.3806118476061</c:v>
                </c:pt>
                <c:pt idx="394">
                  <c:v>219.89860522377293</c:v>
                </c:pt>
                <c:pt idx="395">
                  <c:v>221.3473437749476</c:v>
                </c:pt>
                <c:pt idx="396">
                  <c:v>222.88136160818931</c:v>
                </c:pt>
                <c:pt idx="397">
                  <c:v>224.16629211554741</c:v>
                </c:pt>
                <c:pt idx="398">
                  <c:v>225.26487058225482</c:v>
                </c:pt>
                <c:pt idx="399">
                  <c:v>226.4217467399925</c:v>
                </c:pt>
                <c:pt idx="400">
                  <c:v>227.81341879459376</c:v>
                </c:pt>
                <c:pt idx="401">
                  <c:v>228.77553103038542</c:v>
                </c:pt>
                <c:pt idx="402">
                  <c:v>229.67384171361357</c:v>
                </c:pt>
                <c:pt idx="403">
                  <c:v>230.56628345539104</c:v>
                </c:pt>
                <c:pt idx="404">
                  <c:v>231.31650252696116</c:v>
                </c:pt>
                <c:pt idx="405">
                  <c:v>231.85730216458882</c:v>
                </c:pt>
                <c:pt idx="406">
                  <c:v>232.42236440787818</c:v>
                </c:pt>
                <c:pt idx="407">
                  <c:v>232.92825275688452</c:v>
                </c:pt>
                <c:pt idx="408">
                  <c:v>233.28126274253418</c:v>
                </c:pt>
                <c:pt idx="409">
                  <c:v>233.56644142663887</c:v>
                </c:pt>
                <c:pt idx="410">
                  <c:v>233.80342128670927</c:v>
                </c:pt>
                <c:pt idx="411">
                  <c:v>233.99988178852746</c:v>
                </c:pt>
                <c:pt idx="412">
                  <c:v>234.17510699810637</c:v>
                </c:pt>
                <c:pt idx="413">
                  <c:v>234.32715112885248</c:v>
                </c:pt>
                <c:pt idx="414">
                  <c:v>234.44961660720139</c:v>
                </c:pt>
                <c:pt idx="415">
                  <c:v>234.54587392335634</c:v>
                </c:pt>
                <c:pt idx="416">
                  <c:v>234.61817368143795</c:v>
                </c:pt>
                <c:pt idx="417">
                  <c:v>234.6722442920171</c:v>
                </c:pt>
                <c:pt idx="418">
                  <c:v>234.71529154705522</c:v>
                </c:pt>
                <c:pt idx="419">
                  <c:v>234.7469216991436</c:v>
                </c:pt>
                <c:pt idx="420">
                  <c:v>234.77095447981677</c:v>
                </c:pt>
                <c:pt idx="421">
                  <c:v>234.78928463871432</c:v>
                </c:pt>
                <c:pt idx="422">
                  <c:v>234.80457485386836</c:v>
                </c:pt>
                <c:pt idx="423">
                  <c:v>234.82331438540959</c:v>
                </c:pt>
                <c:pt idx="424">
                  <c:v>234.8508419477815</c:v>
                </c:pt>
                <c:pt idx="425">
                  <c:v>234.89325777912055</c:v>
                </c:pt>
                <c:pt idx="426">
                  <c:v>234.94562596839697</c:v>
                </c:pt>
                <c:pt idx="427">
                  <c:v>234.98807834089772</c:v>
                </c:pt>
                <c:pt idx="428">
                  <c:v>235.02213047085124</c:v>
                </c:pt>
                <c:pt idx="429">
                  <c:v>235.05505800138872</c:v>
                </c:pt>
                <c:pt idx="430">
                  <c:v>235.08226330985377</c:v>
                </c:pt>
                <c:pt idx="431">
                  <c:v>235.10526867544991</c:v>
                </c:pt>
                <c:pt idx="432">
                  <c:v>235.1275276323301</c:v>
                </c:pt>
                <c:pt idx="433">
                  <c:v>235.14712021671687</c:v>
                </c:pt>
                <c:pt idx="434">
                  <c:v>235.16289273381264</c:v>
                </c:pt>
                <c:pt idx="435">
                  <c:v>235.17255284787825</c:v>
                </c:pt>
                <c:pt idx="436">
                  <c:v>235.17417870640602</c:v>
                </c:pt>
                <c:pt idx="437">
                  <c:v>235.17006896549375</c:v>
                </c:pt>
                <c:pt idx="438">
                  <c:v>235.16175394414796</c:v>
                </c:pt>
                <c:pt idx="439">
                  <c:v>235.15306927199438</c:v>
                </c:pt>
                <c:pt idx="440">
                  <c:v>235.14401701980609</c:v>
                </c:pt>
                <c:pt idx="441">
                  <c:v>235.13689560659103</c:v>
                </c:pt>
                <c:pt idx="442">
                  <c:v>235.13362737396136</c:v>
                </c:pt>
                <c:pt idx="443">
                  <c:v>235.13651708645889</c:v>
                </c:pt>
                <c:pt idx="444">
                  <c:v>235.14441540831589</c:v>
                </c:pt>
                <c:pt idx="445">
                  <c:v>235.15886064097936</c:v>
                </c:pt>
                <c:pt idx="446">
                  <c:v>235.17639057322532</c:v>
                </c:pt>
                <c:pt idx="447">
                  <c:v>235.19547626600695</c:v>
                </c:pt>
                <c:pt idx="448">
                  <c:v>235.20918848847782</c:v>
                </c:pt>
                <c:pt idx="449">
                  <c:v>235.21906255127493</c:v>
                </c:pt>
                <c:pt idx="450">
                  <c:v>235.22356192044541</c:v>
                </c:pt>
                <c:pt idx="451">
                  <c:v>235.2261488067802</c:v>
                </c:pt>
                <c:pt idx="452">
                  <c:v>235.22605214800532</c:v>
                </c:pt>
                <c:pt idx="453">
                  <c:v>235.22134425924526</c:v>
                </c:pt>
                <c:pt idx="454">
                  <c:v>235.21318048856861</c:v>
                </c:pt>
                <c:pt idx="455">
                  <c:v>235.20349040756153</c:v>
                </c:pt>
                <c:pt idx="456">
                  <c:v>235.19149754448347</c:v>
                </c:pt>
                <c:pt idx="457">
                  <c:v>235.17681787666828</c:v>
                </c:pt>
                <c:pt idx="458">
                  <c:v>235.16369956952971</c:v>
                </c:pt>
                <c:pt idx="459">
                  <c:v>235.15522532560365</c:v>
                </c:pt>
                <c:pt idx="460">
                  <c:v>235.15062698809933</c:v>
                </c:pt>
                <c:pt idx="461">
                  <c:v>235.1522231984062</c:v>
                </c:pt>
                <c:pt idx="462">
                  <c:v>235.15731120519075</c:v>
                </c:pt>
                <c:pt idx="463">
                  <c:v>235.1666648725429</c:v>
                </c:pt>
                <c:pt idx="464">
                  <c:v>235.17718911666688</c:v>
                </c:pt>
                <c:pt idx="465">
                  <c:v>235.19004996603763</c:v>
                </c:pt>
                <c:pt idx="466">
                  <c:v>235.20214960976131</c:v>
                </c:pt>
                <c:pt idx="467">
                  <c:v>235.21425914117376</c:v>
                </c:pt>
                <c:pt idx="468">
                  <c:v>235.22406075979697</c:v>
                </c:pt>
                <c:pt idx="469">
                  <c:v>235.22922646197989</c:v>
                </c:pt>
                <c:pt idx="470">
                  <c:v>235.23091704536506</c:v>
                </c:pt>
                <c:pt idx="471">
                  <c:v>235.22874473342398</c:v>
                </c:pt>
                <c:pt idx="472">
                  <c:v>235.22232038103638</c:v>
                </c:pt>
                <c:pt idx="473">
                  <c:v>235.21358445894472</c:v>
                </c:pt>
                <c:pt idx="474">
                  <c:v>235.20486020409174</c:v>
                </c:pt>
                <c:pt idx="475">
                  <c:v>235.1965378200201</c:v>
                </c:pt>
                <c:pt idx="476">
                  <c:v>235.19133627479184</c:v>
                </c:pt>
                <c:pt idx="477">
                  <c:v>235.18808874267387</c:v>
                </c:pt>
                <c:pt idx="478">
                  <c:v>235.19068182141532</c:v>
                </c:pt>
                <c:pt idx="479">
                  <c:v>235.19484133173191</c:v>
                </c:pt>
                <c:pt idx="480">
                  <c:v>235.20445718506025</c:v>
                </c:pt>
                <c:pt idx="481">
                  <c:v>235.21680787143703</c:v>
                </c:pt>
                <c:pt idx="482">
                  <c:v>235.23072384605919</c:v>
                </c:pt>
                <c:pt idx="483">
                  <c:v>235.24270993188932</c:v>
                </c:pt>
                <c:pt idx="484">
                  <c:v>235.23252033653989</c:v>
                </c:pt>
                <c:pt idx="485">
                  <c:v>235.26088776789638</c:v>
                </c:pt>
                <c:pt idx="486">
                  <c:v>235.23902531277642</c:v>
                </c:pt>
                <c:pt idx="487">
                  <c:v>235.21094431243813</c:v>
                </c:pt>
                <c:pt idx="488">
                  <c:v>235.20041911765318</c:v>
                </c:pt>
                <c:pt idx="489">
                  <c:v>235.19224431753685</c:v>
                </c:pt>
                <c:pt idx="490">
                  <c:v>235.19227255268638</c:v>
                </c:pt>
                <c:pt idx="491">
                  <c:v>235.18802370999862</c:v>
                </c:pt>
                <c:pt idx="492">
                  <c:v>235.17949476613728</c:v>
                </c:pt>
                <c:pt idx="493">
                  <c:v>235.16590519611444</c:v>
                </c:pt>
                <c:pt idx="494">
                  <c:v>235.14999093876932</c:v>
                </c:pt>
                <c:pt idx="495">
                  <c:v>235.13838331564259</c:v>
                </c:pt>
                <c:pt idx="496">
                  <c:v>235.13147769415158</c:v>
                </c:pt>
                <c:pt idx="497">
                  <c:v>235.12849423381721</c:v>
                </c:pt>
                <c:pt idx="498">
                  <c:v>235.12591411140426</c:v>
                </c:pt>
                <c:pt idx="499">
                  <c:v>235.12334708066908</c:v>
                </c:pt>
                <c:pt idx="500">
                  <c:v>235.11922945281739</c:v>
                </c:pt>
                <c:pt idx="501">
                  <c:v>235.11747175246427</c:v>
                </c:pt>
                <c:pt idx="502">
                  <c:v>235.12081543171368</c:v>
                </c:pt>
                <c:pt idx="503">
                  <c:v>235.12534529904542</c:v>
                </c:pt>
                <c:pt idx="504">
                  <c:v>235.12988882432401</c:v>
                </c:pt>
                <c:pt idx="505">
                  <c:v>235.13405311131336</c:v>
                </c:pt>
                <c:pt idx="506">
                  <c:v>235.13235162145585</c:v>
                </c:pt>
                <c:pt idx="507">
                  <c:v>235.13066267054921</c:v>
                </c:pt>
                <c:pt idx="508">
                  <c:v>235.12820234347956</c:v>
                </c:pt>
                <c:pt idx="509">
                  <c:v>235.12614777060938</c:v>
                </c:pt>
                <c:pt idx="510">
                  <c:v>235.12449804831425</c:v>
                </c:pt>
                <c:pt idx="511">
                  <c:v>235.12246870808036</c:v>
                </c:pt>
                <c:pt idx="512">
                  <c:v>235.11770494835071</c:v>
                </c:pt>
                <c:pt idx="513">
                  <c:v>235.11177491312623</c:v>
                </c:pt>
                <c:pt idx="514">
                  <c:v>235.10703674494263</c:v>
                </c:pt>
                <c:pt idx="515">
                  <c:v>235.10388444239894</c:v>
                </c:pt>
                <c:pt idx="516">
                  <c:v>235.1031030789909</c:v>
                </c:pt>
                <c:pt idx="517">
                  <c:v>235.1027277313197</c:v>
                </c:pt>
                <c:pt idx="518">
                  <c:v>235.10315174069444</c:v>
                </c:pt>
                <c:pt idx="519">
                  <c:v>235.10319502045411</c:v>
                </c:pt>
                <c:pt idx="520">
                  <c:v>235.1044318083685</c:v>
                </c:pt>
                <c:pt idx="521">
                  <c:v>235.10804271390145</c:v>
                </c:pt>
                <c:pt idx="522">
                  <c:v>235.11245460118261</c:v>
                </c:pt>
                <c:pt idx="523">
                  <c:v>235.11648482624909</c:v>
                </c:pt>
                <c:pt idx="524">
                  <c:v>235.12052641345895</c:v>
                </c:pt>
                <c:pt idx="525">
                  <c:v>235.12142743252224</c:v>
                </c:pt>
                <c:pt idx="526">
                  <c:v>235.1227353415309</c:v>
                </c:pt>
                <c:pt idx="527">
                  <c:v>235.12366104307071</c:v>
                </c:pt>
                <c:pt idx="528">
                  <c:v>235.12538867231652</c:v>
                </c:pt>
                <c:pt idx="529">
                  <c:v>235.12633929752417</c:v>
                </c:pt>
                <c:pt idx="530">
                  <c:v>235.12651268027076</c:v>
                </c:pt>
                <c:pt idx="531">
                  <c:v>235.12511879616812</c:v>
                </c:pt>
                <c:pt idx="532">
                  <c:v>235.1241326478692</c:v>
                </c:pt>
                <c:pt idx="533">
                  <c:v>235.12276423310351</c:v>
                </c:pt>
                <c:pt idx="534">
                  <c:v>235.12259408430143</c:v>
                </c:pt>
                <c:pt idx="535">
                  <c:v>235.12401822513311</c:v>
                </c:pt>
                <c:pt idx="536">
                  <c:v>235.12664080365954</c:v>
                </c:pt>
                <c:pt idx="537">
                  <c:v>235.12967196298726</c:v>
                </c:pt>
                <c:pt idx="538">
                  <c:v>235.13271533775091</c:v>
                </c:pt>
                <c:pt idx="539">
                  <c:v>235.13656185705116</c:v>
                </c:pt>
                <c:pt idx="540">
                  <c:v>235.14081748278534</c:v>
                </c:pt>
                <c:pt idx="541">
                  <c:v>235.14548136874618</c:v>
                </c:pt>
                <c:pt idx="542">
                  <c:v>235.15015616154059</c:v>
                </c:pt>
                <c:pt idx="543">
                  <c:v>235.1548440932811</c:v>
                </c:pt>
                <c:pt idx="544">
                  <c:v>235.15875092393173</c:v>
                </c:pt>
                <c:pt idx="545">
                  <c:v>235.16306543426273</c:v>
                </c:pt>
                <c:pt idx="546">
                  <c:v>235.16739297945315</c:v>
                </c:pt>
                <c:pt idx="547">
                  <c:v>235.17133558969081</c:v>
                </c:pt>
                <c:pt idx="548">
                  <c:v>235.17449535846436</c:v>
                </c:pt>
                <c:pt idx="549">
                  <c:v>235.17647645534868</c:v>
                </c:pt>
                <c:pt idx="550">
                  <c:v>235.1772778495087</c:v>
                </c:pt>
                <c:pt idx="551">
                  <c:v>235.17650206305092</c:v>
                </c:pt>
                <c:pt idx="552">
                  <c:v>235.17653348201046</c:v>
                </c:pt>
                <c:pt idx="553">
                  <c:v>235.17657717156465</c:v>
                </c:pt>
                <c:pt idx="554">
                  <c:v>235.17782608145413</c:v>
                </c:pt>
                <c:pt idx="555">
                  <c:v>235.17868954610196</c:v>
                </c:pt>
                <c:pt idx="556">
                  <c:v>235.18036115480587</c:v>
                </c:pt>
                <c:pt idx="557">
                  <c:v>235.1840345280846</c:v>
                </c:pt>
                <c:pt idx="558">
                  <c:v>235.18811889341197</c:v>
                </c:pt>
                <c:pt idx="559">
                  <c:v>235.19181671776374</c:v>
                </c:pt>
                <c:pt idx="560">
                  <c:v>235.19592387198458</c:v>
                </c:pt>
                <c:pt idx="561">
                  <c:v>235.20004379864463</c:v>
                </c:pt>
                <c:pt idx="562">
                  <c:v>235.20417549460771</c:v>
                </c:pt>
                <c:pt idx="563">
                  <c:v>235.20791919719454</c:v>
                </c:pt>
                <c:pt idx="564">
                  <c:v>235.21007971685717</c:v>
                </c:pt>
                <c:pt idx="565">
                  <c:v>235.21344938669736</c:v>
                </c:pt>
                <c:pt idx="566">
                  <c:v>235.21483448452497</c:v>
                </c:pt>
                <c:pt idx="567">
                  <c:v>235.21463458720936</c:v>
                </c:pt>
                <c:pt idx="568">
                  <c:v>235.21484621976032</c:v>
                </c:pt>
                <c:pt idx="569">
                  <c:v>235.21387146038938</c:v>
                </c:pt>
                <c:pt idx="570">
                  <c:v>235.21290861510587</c:v>
                </c:pt>
                <c:pt idx="571">
                  <c:v>235.21195790355532</c:v>
                </c:pt>
                <c:pt idx="572">
                  <c:v>235.21101953368557</c:v>
                </c:pt>
                <c:pt idx="573">
                  <c:v>235.21049306435637</c:v>
                </c:pt>
                <c:pt idx="574">
                  <c:v>235.20997864201669</c:v>
                </c:pt>
                <c:pt idx="575">
                  <c:v>235.20947636952519</c:v>
                </c:pt>
                <c:pt idx="576">
                  <c:v>235.21098785966868</c:v>
                </c:pt>
                <c:pt idx="577">
                  <c:v>235.21090917446747</c:v>
                </c:pt>
                <c:pt idx="578">
                  <c:v>235.21204398135129</c:v>
                </c:pt>
                <c:pt idx="579">
                  <c:v>235.21198868419754</c:v>
                </c:pt>
                <c:pt idx="580">
                  <c:v>235.21234614154633</c:v>
                </c:pt>
                <c:pt idx="581">
                  <c:v>235.21191363721462</c:v>
                </c:pt>
                <c:pt idx="582">
                  <c:v>235.21189402961835</c:v>
                </c:pt>
                <c:pt idx="583">
                  <c:v>235.21148509790797</c:v>
                </c:pt>
                <c:pt idx="584">
                  <c:v>235.21108815439396</c:v>
                </c:pt>
                <c:pt idx="585">
                  <c:v>235.21030157377908</c:v>
                </c:pt>
                <c:pt idx="586">
                  <c:v>235.20952690373917</c:v>
                </c:pt>
                <c:pt idx="587">
                  <c:v>235.20836275290333</c:v>
                </c:pt>
                <c:pt idx="588">
                  <c:v>235.20680848155661</c:v>
                </c:pt>
                <c:pt idx="589">
                  <c:v>235.20486428695224</c:v>
                </c:pt>
                <c:pt idx="590">
                  <c:v>235.20373634520863</c:v>
                </c:pt>
                <c:pt idx="591">
                  <c:v>235.20181579035537</c:v>
                </c:pt>
                <c:pt idx="592">
                  <c:v>235.20071164887278</c:v>
                </c:pt>
                <c:pt idx="593">
                  <c:v>235.19921737262078</c:v>
                </c:pt>
                <c:pt idx="594">
                  <c:v>235.19773462040337</c:v>
                </c:pt>
                <c:pt idx="595">
                  <c:v>235.19626373575315</c:v>
                </c:pt>
                <c:pt idx="596">
                  <c:v>235.19561022454928</c:v>
                </c:pt>
                <c:pt idx="597">
                  <c:v>235.19496829532085</c:v>
                </c:pt>
                <c:pt idx="598">
                  <c:v>235.19312935257909</c:v>
                </c:pt>
                <c:pt idx="599">
                  <c:v>235.18606466914375</c:v>
                </c:pt>
                <c:pt idx="600">
                  <c:v>235.17739830545463</c:v>
                </c:pt>
                <c:pt idx="601">
                  <c:v>235.16713174306796</c:v>
                </c:pt>
                <c:pt idx="602">
                  <c:v>235.15849360648065</c:v>
                </c:pt>
                <c:pt idx="603">
                  <c:v>235.15067303197486</c:v>
                </c:pt>
                <c:pt idx="604">
                  <c:v>235.14286505380778</c:v>
                </c:pt>
                <c:pt idx="605">
                  <c:v>235.13507152814068</c:v>
                </c:pt>
                <c:pt idx="606">
                  <c:v>235.12809627301459</c:v>
                </c:pt>
                <c:pt idx="607">
                  <c:v>235.11871009514968</c:v>
                </c:pt>
                <c:pt idx="608">
                  <c:v>235.10529992802648</c:v>
                </c:pt>
                <c:pt idx="609">
                  <c:v>235.09028353328716</c:v>
                </c:pt>
                <c:pt idx="610">
                  <c:v>235.07528079295287</c:v>
                </c:pt>
                <c:pt idx="611">
                  <c:v>235.06029529305951</c:v>
                </c:pt>
                <c:pt idx="612">
                  <c:v>235.04531982987598</c:v>
                </c:pt>
                <c:pt idx="613">
                  <c:v>235.02995347305966</c:v>
                </c:pt>
                <c:pt idx="614">
                  <c:v>235.01419995711532</c:v>
                </c:pt>
                <c:pt idx="615">
                  <c:v>234.99926585641319</c:v>
                </c:pt>
                <c:pt idx="616">
                  <c:v>234.98434535278571</c:v>
                </c:pt>
                <c:pt idx="617">
                  <c:v>234.96863233493877</c:v>
                </c:pt>
                <c:pt idx="618">
                  <c:v>234.9537393382044</c:v>
                </c:pt>
                <c:pt idx="619">
                  <c:v>234.93845476571695</c:v>
                </c:pt>
                <c:pt idx="620">
                  <c:v>234.92359263368422</c:v>
                </c:pt>
                <c:pt idx="621">
                  <c:v>234.90590303295392</c:v>
                </c:pt>
                <c:pt idx="622">
                  <c:v>234.8845784334838</c:v>
                </c:pt>
                <c:pt idx="623">
                  <c:v>234.8632736440745</c:v>
                </c:pt>
                <c:pt idx="624">
                  <c:v>234.84197842804559</c:v>
                </c:pt>
                <c:pt idx="625">
                  <c:v>234.8198864046451</c:v>
                </c:pt>
                <c:pt idx="626">
                  <c:v>234.79822025428379</c:v>
                </c:pt>
                <c:pt idx="627">
                  <c:v>234.77696958847869</c:v>
                </c:pt>
                <c:pt idx="628">
                  <c:v>234.75532753930452</c:v>
                </c:pt>
                <c:pt idx="629">
                  <c:v>234.73329936501383</c:v>
                </c:pt>
                <c:pt idx="630">
                  <c:v>234.71128070113866</c:v>
                </c:pt>
                <c:pt idx="631">
                  <c:v>234.69008950728849</c:v>
                </c:pt>
                <c:pt idx="632">
                  <c:v>234.66851168223872</c:v>
                </c:pt>
                <c:pt idx="633">
                  <c:v>234.64653683846529</c:v>
                </c:pt>
                <c:pt idx="634">
                  <c:v>234.62498339932907</c:v>
                </c:pt>
                <c:pt idx="635">
                  <c:v>234.60304317669011</c:v>
                </c:pt>
                <c:pt idx="636">
                  <c:v>234.58029878099163</c:v>
                </c:pt>
                <c:pt idx="637">
                  <c:v>234.55919700509114</c:v>
                </c:pt>
                <c:pt idx="638">
                  <c:v>234.53730101143708</c:v>
                </c:pt>
                <c:pt idx="639">
                  <c:v>234.51582161594763</c:v>
                </c:pt>
                <c:pt idx="640">
                  <c:v>234.49394964294541</c:v>
                </c:pt>
                <c:pt idx="641">
                  <c:v>234.47291207500007</c:v>
                </c:pt>
                <c:pt idx="642">
                  <c:v>234.45392109860049</c:v>
                </c:pt>
                <c:pt idx="643">
                  <c:v>234.43616682600006</c:v>
                </c:pt>
                <c:pt idx="644">
                  <c:v>234.42006080428655</c:v>
                </c:pt>
                <c:pt idx="645">
                  <c:v>234.40437222536795</c:v>
                </c:pt>
                <c:pt idx="646">
                  <c:v>234.3866580401619</c:v>
                </c:pt>
                <c:pt idx="647">
                  <c:v>234.36610723289252</c:v>
                </c:pt>
                <c:pt idx="648">
                  <c:v>234.34434186987812</c:v>
                </c:pt>
                <c:pt idx="649">
                  <c:v>234.32055062119099</c:v>
                </c:pt>
                <c:pt idx="650">
                  <c:v>234.29351532015181</c:v>
                </c:pt>
                <c:pt idx="651">
                  <c:v>234.2664892803439</c:v>
                </c:pt>
                <c:pt idx="652">
                  <c:v>234.23907060204672</c:v>
                </c:pt>
                <c:pt idx="653">
                  <c:v>234.2116743290764</c:v>
                </c:pt>
                <c:pt idx="654">
                  <c:v>234.1842873003784</c:v>
                </c:pt>
                <c:pt idx="655">
                  <c:v>234.15732475323432</c:v>
                </c:pt>
                <c:pt idx="656">
                  <c:v>234.13242769644981</c:v>
                </c:pt>
                <c:pt idx="657">
                  <c:v>234.10958420802052</c:v>
                </c:pt>
                <c:pt idx="658">
                  <c:v>234.08798240837473</c:v>
                </c:pt>
                <c:pt idx="659">
                  <c:v>234.06231088200224</c:v>
                </c:pt>
                <c:pt idx="660">
                  <c:v>234.03419380552253</c:v>
                </c:pt>
                <c:pt idx="661">
                  <c:v>234.00650191769495</c:v>
                </c:pt>
                <c:pt idx="662">
                  <c:v>233.97883253547838</c:v>
                </c:pt>
                <c:pt idx="663">
                  <c:v>233.95158177664433</c:v>
                </c:pt>
                <c:pt idx="664">
                  <c:v>233.92393727594089</c:v>
                </c:pt>
                <c:pt idx="665">
                  <c:v>233.89631524992851</c:v>
                </c:pt>
                <c:pt idx="666">
                  <c:v>233.86665401128369</c:v>
                </c:pt>
                <c:pt idx="667">
                  <c:v>233.83414067450659</c:v>
                </c:pt>
                <c:pt idx="668">
                  <c:v>233.8004228256687</c:v>
                </c:pt>
                <c:pt idx="669">
                  <c:v>233.76589424888584</c:v>
                </c:pt>
                <c:pt idx="670">
                  <c:v>233.73015303508672</c:v>
                </c:pt>
                <c:pt idx="671">
                  <c:v>233.69525817736573</c:v>
                </c:pt>
                <c:pt idx="672">
                  <c:v>233.66078268347852</c:v>
                </c:pt>
                <c:pt idx="673">
                  <c:v>233.62714520461273</c:v>
                </c:pt>
                <c:pt idx="674">
                  <c:v>233.59476386153523</c:v>
                </c:pt>
                <c:pt idx="675">
                  <c:v>233.56321260076265</c:v>
                </c:pt>
                <c:pt idx="676">
                  <c:v>233.52716197696955</c:v>
                </c:pt>
                <c:pt idx="677">
                  <c:v>233.48744300710121</c:v>
                </c:pt>
                <c:pt idx="678">
                  <c:v>233.44732255407507</c:v>
                </c:pt>
                <c:pt idx="679">
                  <c:v>233.40763177186892</c:v>
                </c:pt>
                <c:pt idx="680">
                  <c:v>233.36714770759605</c:v>
                </c:pt>
                <c:pt idx="681">
                  <c:v>233.32749481909403</c:v>
                </c:pt>
                <c:pt idx="682">
                  <c:v>233.28621650226097</c:v>
                </c:pt>
                <c:pt idx="683">
                  <c:v>233.2437341919084</c:v>
                </c:pt>
                <c:pt idx="684">
                  <c:v>233.2000275789687</c:v>
                </c:pt>
                <c:pt idx="685">
                  <c:v>233.15346183867615</c:v>
                </c:pt>
                <c:pt idx="686">
                  <c:v>233.10692791697599</c:v>
                </c:pt>
                <c:pt idx="687">
                  <c:v>233.05999202763456</c:v>
                </c:pt>
                <c:pt idx="688">
                  <c:v>233.01266538137105</c:v>
                </c:pt>
                <c:pt idx="689">
                  <c:v>232.96578245078317</c:v>
                </c:pt>
                <c:pt idx="690">
                  <c:v>232.9184973399118</c:v>
                </c:pt>
                <c:pt idx="691">
                  <c:v>232.87205658364417</c:v>
                </c:pt>
                <c:pt idx="692">
                  <c:v>232.82605931439483</c:v>
                </c:pt>
                <c:pt idx="693">
                  <c:v>232.78171911436175</c:v>
                </c:pt>
                <c:pt idx="694">
                  <c:v>232.73739894271381</c:v>
                </c:pt>
                <c:pt idx="695">
                  <c:v>232.69304932191702</c:v>
                </c:pt>
                <c:pt idx="696">
                  <c:v>232.64664840887517</c:v>
                </c:pt>
                <c:pt idx="697">
                  <c:v>232.59944370461699</c:v>
                </c:pt>
                <c:pt idx="698">
                  <c:v>232.55144681249067</c:v>
                </c:pt>
                <c:pt idx="699">
                  <c:v>232.50057294585835</c:v>
                </c:pt>
                <c:pt idx="700">
                  <c:v>232.44889616611948</c:v>
                </c:pt>
                <c:pt idx="701">
                  <c:v>232.39601675674763</c:v>
                </c:pt>
                <c:pt idx="702">
                  <c:v>232.34273464662806</c:v>
                </c:pt>
                <c:pt idx="703">
                  <c:v>232.28947523883357</c:v>
                </c:pt>
                <c:pt idx="704">
                  <c:v>232.23625130458197</c:v>
                </c:pt>
                <c:pt idx="705">
                  <c:v>232.18345008012679</c:v>
                </c:pt>
                <c:pt idx="706">
                  <c:v>232.13067141517539</c:v>
                </c:pt>
                <c:pt idx="707">
                  <c:v>232.07792796561276</c:v>
                </c:pt>
                <c:pt idx="708">
                  <c:v>232.02560741657308</c:v>
                </c:pt>
                <c:pt idx="709">
                  <c:v>231.97785330934835</c:v>
                </c:pt>
                <c:pt idx="710">
                  <c:v>231.93095784631257</c:v>
                </c:pt>
                <c:pt idx="711">
                  <c:v>231.88489841432278</c:v>
                </c:pt>
                <c:pt idx="712">
                  <c:v>231.83803288524601</c:v>
                </c:pt>
                <c:pt idx="713">
                  <c:v>231.79161268571255</c:v>
                </c:pt>
                <c:pt idx="714">
                  <c:v>231.74520200006808</c:v>
                </c:pt>
                <c:pt idx="715">
                  <c:v>231.7004661772869</c:v>
                </c:pt>
                <c:pt idx="716">
                  <c:v>231.65824244352717</c:v>
                </c:pt>
                <c:pt idx="717">
                  <c:v>231.61851029518428</c:v>
                </c:pt>
                <c:pt idx="718">
                  <c:v>231.57879691413021</c:v>
                </c:pt>
                <c:pt idx="719">
                  <c:v>231.53911182108632</c:v>
                </c:pt>
                <c:pt idx="720">
                  <c:v>231.49860805884632</c:v>
                </c:pt>
                <c:pt idx="721">
                  <c:v>231.4568812027068</c:v>
                </c:pt>
                <c:pt idx="722">
                  <c:v>231.4131136736703</c:v>
                </c:pt>
                <c:pt idx="723">
                  <c:v>231.3685271904736</c:v>
                </c:pt>
                <c:pt idx="724">
                  <c:v>231.32313234872584</c:v>
                </c:pt>
                <c:pt idx="725">
                  <c:v>231.27735454819936</c:v>
                </c:pt>
                <c:pt idx="726">
                  <c:v>231.23282944233429</c:v>
                </c:pt>
                <c:pt idx="727">
                  <c:v>231.190396839389</c:v>
                </c:pt>
                <c:pt idx="728">
                  <c:v>231.14716503210192</c:v>
                </c:pt>
                <c:pt idx="729">
                  <c:v>231.10643037370957</c:v>
                </c:pt>
                <c:pt idx="730">
                  <c:v>231.06115300351269</c:v>
                </c:pt>
                <c:pt idx="731">
                  <c:v>231.01341878823035</c:v>
                </c:pt>
                <c:pt idx="732">
                  <c:v>230.96527934623504</c:v>
                </c:pt>
                <c:pt idx="733">
                  <c:v>230.91799094601663</c:v>
                </c:pt>
                <c:pt idx="734">
                  <c:v>230.87197951903815</c:v>
                </c:pt>
                <c:pt idx="735">
                  <c:v>230.8226570893392</c:v>
                </c:pt>
                <c:pt idx="736">
                  <c:v>230.77294109223806</c:v>
                </c:pt>
                <c:pt idx="737">
                  <c:v>230.72367381750189</c:v>
                </c:pt>
                <c:pt idx="738">
                  <c:v>230.67566210378865</c:v>
                </c:pt>
                <c:pt idx="739">
                  <c:v>230.62891761786662</c:v>
                </c:pt>
                <c:pt idx="740">
                  <c:v>230.58345111454767</c:v>
                </c:pt>
                <c:pt idx="741">
                  <c:v>230.53550111812132</c:v>
                </c:pt>
                <c:pt idx="742">
                  <c:v>230.48632557682635</c:v>
                </c:pt>
                <c:pt idx="743">
                  <c:v>230.4338590770902</c:v>
                </c:pt>
                <c:pt idx="744">
                  <c:v>230.38098684145916</c:v>
                </c:pt>
                <c:pt idx="745">
                  <c:v>230.32605845090691</c:v>
                </c:pt>
                <c:pt idx="746">
                  <c:v>230.26784072178125</c:v>
                </c:pt>
                <c:pt idx="747">
                  <c:v>230.20921755922117</c:v>
                </c:pt>
                <c:pt idx="748">
                  <c:v>230.14978705226048</c:v>
                </c:pt>
                <c:pt idx="749">
                  <c:v>230.09081157791096</c:v>
                </c:pt>
                <c:pt idx="750">
                  <c:v>230.03226273433316</c:v>
                </c:pt>
                <c:pt idx="751">
                  <c:v>229.97373844836915</c:v>
                </c:pt>
                <c:pt idx="752">
                  <c:v>229.9152527531362</c:v>
                </c:pt>
                <c:pt idx="753">
                  <c:v>229.85885898305796</c:v>
                </c:pt>
                <c:pt idx="754">
                  <c:v>229.80165635574645</c:v>
                </c:pt>
                <c:pt idx="755">
                  <c:v>229.73741426636104</c:v>
                </c:pt>
                <c:pt idx="756">
                  <c:v>229.66693632596287</c:v>
                </c:pt>
                <c:pt idx="757">
                  <c:v>229.59101347980348</c:v>
                </c:pt>
                <c:pt idx="758">
                  <c:v>229.5101422595265</c:v>
                </c:pt>
                <c:pt idx="759">
                  <c:v>229.42636884569976</c:v>
                </c:pt>
                <c:pt idx="760">
                  <c:v>229.34013026956379</c:v>
                </c:pt>
                <c:pt idx="761">
                  <c:v>229.25353153893249</c:v>
                </c:pt>
                <c:pt idx="762">
                  <c:v>229.16694790877608</c:v>
                </c:pt>
                <c:pt idx="763">
                  <c:v>229.07706609250252</c:v>
                </c:pt>
                <c:pt idx="764">
                  <c:v>228.9839095057873</c:v>
                </c:pt>
                <c:pt idx="765">
                  <c:v>228.88974301521395</c:v>
                </c:pt>
                <c:pt idx="766">
                  <c:v>228.79562034372771</c:v>
                </c:pt>
                <c:pt idx="767">
                  <c:v>224.28019481932574</c:v>
                </c:pt>
                <c:pt idx="768">
                  <c:v>219.86186385671854</c:v>
                </c:pt>
                <c:pt idx="769">
                  <c:v>215.53419261518243</c:v>
                </c:pt>
                <c:pt idx="770">
                  <c:v>211.29626081005688</c:v>
                </c:pt>
                <c:pt idx="771">
                  <c:v>207.14221193129802</c:v>
                </c:pt>
                <c:pt idx="772">
                  <c:v>203.07123787313117</c:v>
                </c:pt>
                <c:pt idx="773">
                  <c:v>199.08148897016616</c:v>
                </c:pt>
                <c:pt idx="774">
                  <c:v>195.170455492005</c:v>
                </c:pt>
                <c:pt idx="775">
                  <c:v>191.33492744371293</c:v>
                </c:pt>
                <c:pt idx="776">
                  <c:v>187.57217147408693</c:v>
                </c:pt>
                <c:pt idx="777">
                  <c:v>183.87941690606311</c:v>
                </c:pt>
                <c:pt idx="778">
                  <c:v>180.25402248985739</c:v>
                </c:pt>
                <c:pt idx="779">
                  <c:v>176.69337195224719</c:v>
                </c:pt>
                <c:pt idx="780">
                  <c:v>173.19516984951491</c:v>
                </c:pt>
                <c:pt idx="781">
                  <c:v>169.75711826603694</c:v>
                </c:pt>
                <c:pt idx="782">
                  <c:v>166.37702106489382</c:v>
                </c:pt>
                <c:pt idx="783">
                  <c:v>163.0527780936641</c:v>
                </c:pt>
                <c:pt idx="784">
                  <c:v>159.78237977640904</c:v>
                </c:pt>
                <c:pt idx="785">
                  <c:v>156.56390206191304</c:v>
                </c:pt>
                <c:pt idx="786">
                  <c:v>153.39550170087028</c:v>
                </c:pt>
                <c:pt idx="787">
                  <c:v>150.27541182707802</c:v>
                </c:pt>
                <c:pt idx="788">
                  <c:v>147.2019378198369</c:v>
                </c:pt>
                <c:pt idx="789">
                  <c:v>144.17345342669532</c:v>
                </c:pt>
                <c:pt idx="790">
                  <c:v>141.18839712742644</c:v>
                </c:pt>
                <c:pt idx="791">
                  <c:v>138.24526872171589</c:v>
                </c:pt>
                <c:pt idx="792">
                  <c:v>135.34262612447887</c:v>
                </c:pt>
                <c:pt idx="793">
                  <c:v>132.479082354035</c:v>
                </c:pt>
                <c:pt idx="794">
                  <c:v>129.65330269955882</c:v>
                </c:pt>
                <c:pt idx="795">
                  <c:v>126.8640020553072</c:v>
                </c:pt>
                <c:pt idx="796">
                  <c:v>124.10994241011183</c:v>
                </c:pt>
                <c:pt idx="797">
                  <c:v>121.38993048152417</c:v>
                </c:pt>
                <c:pt idx="798">
                  <c:v>118.70281548482149</c:v>
                </c:pt>
                <c:pt idx="799">
                  <c:v>116.04748702783245</c:v>
                </c:pt>
                <c:pt idx="800">
                  <c:v>113.42287312322675</c:v>
                </c:pt>
                <c:pt idx="801">
                  <c:v>110.82789259157225</c:v>
                </c:pt>
                <c:pt idx="802">
                  <c:v>108.26158806799471</c:v>
                </c:pt>
                <c:pt idx="803">
                  <c:v>105.72299215660328</c:v>
                </c:pt>
                <c:pt idx="804">
                  <c:v>103.21116893557254</c:v>
                </c:pt>
                <c:pt idx="805">
                  <c:v>100.72521245230878</c:v>
                </c:pt>
                <c:pt idx="806">
                  <c:v>98.263787845562334</c:v>
                </c:pt>
                <c:pt idx="807">
                  <c:v>95.826473902224123</c:v>
                </c:pt>
                <c:pt idx="808">
                  <c:v>93.411546468318065</c:v>
                </c:pt>
                <c:pt idx="809">
                  <c:v>91.018276368298018</c:v>
                </c:pt>
                <c:pt idx="810">
                  <c:v>88.645954740133732</c:v>
                </c:pt>
                <c:pt idx="811">
                  <c:v>86.293892101258422</c:v>
                </c:pt>
                <c:pt idx="812">
                  <c:v>83.962254089487246</c:v>
                </c:pt>
                <c:pt idx="813">
                  <c:v>81.64943506610004</c:v>
                </c:pt>
                <c:pt idx="814">
                  <c:v>79.354417016659028</c:v>
                </c:pt>
                <c:pt idx="815">
                  <c:v>77.076573628026523</c:v>
                </c:pt>
                <c:pt idx="816">
                  <c:v>74.816602366170173</c:v>
                </c:pt>
                <c:pt idx="817">
                  <c:v>72.572660243588217</c:v>
                </c:pt>
                <c:pt idx="818">
                  <c:v>70.344209751575761</c:v>
                </c:pt>
                <c:pt idx="819">
                  <c:v>68.130724712905675</c:v>
                </c:pt>
                <c:pt idx="820">
                  <c:v>65.932817369436862</c:v>
                </c:pt>
                <c:pt idx="821">
                  <c:v>63.748829246297213</c:v>
                </c:pt>
                <c:pt idx="822">
                  <c:v>61.578266609563322</c:v>
                </c:pt>
                <c:pt idx="823">
                  <c:v>59.421664743114469</c:v>
                </c:pt>
                <c:pt idx="824">
                  <c:v>57.277505265212902</c:v>
                </c:pt>
                <c:pt idx="825">
                  <c:v>55.145322215210051</c:v>
                </c:pt>
                <c:pt idx="826">
                  <c:v>53.025573630236984</c:v>
                </c:pt>
                <c:pt idx="827">
                  <c:v>50.916872265610081</c:v>
                </c:pt>
                <c:pt idx="828">
                  <c:v>48.818775671588895</c:v>
                </c:pt>
                <c:pt idx="829">
                  <c:v>46.730847771021793</c:v>
                </c:pt>
                <c:pt idx="830">
                  <c:v>44.653461134051419</c:v>
                </c:pt>
                <c:pt idx="831">
                  <c:v>42.585372359813235</c:v>
                </c:pt>
                <c:pt idx="832">
                  <c:v>40.526163637496126</c:v>
                </c:pt>
                <c:pt idx="833">
                  <c:v>38.476128646463756</c:v>
                </c:pt>
                <c:pt idx="834">
                  <c:v>36.434137774152262</c:v>
                </c:pt>
                <c:pt idx="835">
                  <c:v>34.399787715048312</c:v>
                </c:pt>
                <c:pt idx="836">
                  <c:v>32.373291619720277</c:v>
                </c:pt>
                <c:pt idx="837">
                  <c:v>30.35362757677898</c:v>
                </c:pt>
                <c:pt idx="838">
                  <c:v>28.3404030087042</c:v>
                </c:pt>
                <c:pt idx="839">
                  <c:v>26.333748106138238</c:v>
                </c:pt>
                <c:pt idx="840">
                  <c:v>24.332743178870459</c:v>
                </c:pt>
                <c:pt idx="841">
                  <c:v>22.33700234241007</c:v>
                </c:pt>
                <c:pt idx="842">
                  <c:v>20.346569290387681</c:v>
                </c:pt>
                <c:pt idx="843">
                  <c:v>18.360621416648804</c:v>
                </c:pt>
                <c:pt idx="844">
                  <c:v>16.378774773541373</c:v>
                </c:pt>
                <c:pt idx="845">
                  <c:v>14.400981391895158</c:v>
                </c:pt>
                <c:pt idx="846">
                  <c:v>12.426510317393905</c:v>
                </c:pt>
                <c:pt idx="847">
                  <c:v>10.455224544350589</c:v>
                </c:pt>
                <c:pt idx="848">
                  <c:v>8.4864730460031392</c:v>
                </c:pt>
                <c:pt idx="849">
                  <c:v>6.519860687000179</c:v>
                </c:pt>
                <c:pt idx="850">
                  <c:v>4.5551383288306786</c:v>
                </c:pt>
                <c:pt idx="851">
                  <c:v>2.5920345187071594</c:v>
                </c:pt>
                <c:pt idx="852">
                  <c:v>0.62958139367135146</c:v>
                </c:pt>
                <c:pt idx="853">
                  <c:v>-1.3324453388711406</c:v>
                </c:pt>
                <c:pt idx="854">
                  <c:v>-3.2943255999611303</c:v>
                </c:pt>
                <c:pt idx="855">
                  <c:v>-5.2557482697622016</c:v>
                </c:pt>
                <c:pt idx="856">
                  <c:v>-7.2162788010456289</c:v>
                </c:pt>
                <c:pt idx="857">
                  <c:v>-9.1749438056509618</c:v>
                </c:pt>
                <c:pt idx="858">
                  <c:v>-11.131552729619335</c:v>
                </c:pt>
                <c:pt idx="859">
                  <c:v>-13.085899496672269</c:v>
                </c:pt>
                <c:pt idx="860">
                  <c:v>-15.037602113908598</c:v>
                </c:pt>
                <c:pt idx="861">
                  <c:v>-16.986004056380544</c:v>
                </c:pt>
                <c:pt idx="862">
                  <c:v>-18.931017914187699</c:v>
                </c:pt>
                <c:pt idx="863">
                  <c:v>-20.872286329068707</c:v>
                </c:pt>
                <c:pt idx="864">
                  <c:v>-22.80908493160171</c:v>
                </c:pt>
                <c:pt idx="865">
                  <c:v>-24.741437339640939</c:v>
                </c:pt>
                <c:pt idx="866">
                  <c:v>-26.669006788822784</c:v>
                </c:pt>
                <c:pt idx="867">
                  <c:v>-28.591002385035345</c:v>
                </c:pt>
                <c:pt idx="868">
                  <c:v>-30.507554270985334</c:v>
                </c:pt>
                <c:pt idx="869">
                  <c:v>-32.417808854400022</c:v>
                </c:pt>
                <c:pt idx="870">
                  <c:v>-34.3219861121975</c:v>
                </c:pt>
                <c:pt idx="871">
                  <c:v>-36.219781427105644</c:v>
                </c:pt>
                <c:pt idx="872">
                  <c:v>-38.11028019130049</c:v>
                </c:pt>
                <c:pt idx="873">
                  <c:v>-39.993803265836114</c:v>
                </c:pt>
                <c:pt idx="874">
                  <c:v>-41.870065976496619</c:v>
                </c:pt>
                <c:pt idx="875">
                  <c:v>-43.738095457083375</c:v>
                </c:pt>
                <c:pt idx="876">
                  <c:v>-45.598311597868474</c:v>
                </c:pt>
                <c:pt idx="877">
                  <c:v>-47.449685727312264</c:v>
                </c:pt>
                <c:pt idx="878">
                  <c:v>-49.292721914056585</c:v>
                </c:pt>
                <c:pt idx="879">
                  <c:v>-51.127169282952288</c:v>
                </c:pt>
                <c:pt idx="880">
                  <c:v>-52.951946154201721</c:v>
                </c:pt>
                <c:pt idx="881">
                  <c:v>-54.767651904540351</c:v>
                </c:pt>
                <c:pt idx="882">
                  <c:v>-56.573152876060931</c:v>
                </c:pt>
                <c:pt idx="883">
                  <c:v>-58.369129637570417</c:v>
                </c:pt>
                <c:pt idx="884">
                  <c:v>-60.155366183658352</c:v>
                </c:pt>
                <c:pt idx="885">
                  <c:v>-61.930680552231763</c:v>
                </c:pt>
                <c:pt idx="886">
                  <c:v>-63.695844889397051</c:v>
                </c:pt>
                <c:pt idx="887">
                  <c:v>-65.4496287991023</c:v>
                </c:pt>
                <c:pt idx="888">
                  <c:v>-67.192882433040353</c:v>
                </c:pt>
                <c:pt idx="889">
                  <c:v>-68.924328245290809</c:v>
                </c:pt>
                <c:pt idx="890">
                  <c:v>-70.644893079352173</c:v>
                </c:pt>
                <c:pt idx="891">
                  <c:v>-72.354410170614202</c:v>
                </c:pt>
                <c:pt idx="892">
                  <c:v>-74.051559878916507</c:v>
                </c:pt>
                <c:pt idx="893">
                  <c:v>-75.737354314259832</c:v>
                </c:pt>
                <c:pt idx="894">
                  <c:v>-77.41042988658522</c:v>
                </c:pt>
                <c:pt idx="895">
                  <c:v>-79.071871716327649</c:v>
                </c:pt>
                <c:pt idx="896">
                  <c:v>-80.720273475391508</c:v>
                </c:pt>
                <c:pt idx="897">
                  <c:v>-82.356791717031683</c:v>
                </c:pt>
                <c:pt idx="898">
                  <c:v>-83.97997857762158</c:v>
                </c:pt>
                <c:pt idx="899">
                  <c:v>-85.591011422338539</c:v>
                </c:pt>
                <c:pt idx="900">
                  <c:v>-87.188449527030954</c:v>
                </c:pt>
                <c:pt idx="901">
                  <c:v>-88.77310815849853</c:v>
                </c:pt>
                <c:pt idx="902">
                  <c:v>-90.34392570835827</c:v>
                </c:pt>
                <c:pt idx="903">
                  <c:v>-91.901661668622197</c:v>
                </c:pt>
                <c:pt idx="904">
                  <c:v>-93.446220811765627</c:v>
                </c:pt>
                <c:pt idx="905">
                  <c:v>-94.976630477607628</c:v>
                </c:pt>
                <c:pt idx="906">
                  <c:v>-96.493701054130341</c:v>
                </c:pt>
                <c:pt idx="907">
                  <c:v>-97.996444313135441</c:v>
                </c:pt>
                <c:pt idx="908">
                  <c:v>-99.484771730578728</c:v>
                </c:pt>
                <c:pt idx="909">
                  <c:v>-100.95957230485138</c:v>
                </c:pt>
                <c:pt idx="910">
                  <c:v>-102.41982094713198</c:v>
                </c:pt>
                <c:pt idx="911">
                  <c:v>-103.86586829457265</c:v>
                </c:pt>
                <c:pt idx="912">
                  <c:v>-105.29724350281268</c:v>
                </c:pt>
                <c:pt idx="913">
                  <c:v>-106.71383966409141</c:v>
                </c:pt>
                <c:pt idx="914">
                  <c:v>-108.11566214117457</c:v>
                </c:pt>
                <c:pt idx="915">
                  <c:v>-109.50261957086873</c:v>
                </c:pt>
                <c:pt idx="916">
                  <c:v>-110.87472854512535</c:v>
                </c:pt>
                <c:pt idx="917">
                  <c:v>-112.23191315450146</c:v>
                </c:pt>
                <c:pt idx="918">
                  <c:v>-113.57420041048857</c:v>
                </c:pt>
                <c:pt idx="919">
                  <c:v>-114.90152972369822</c:v>
                </c:pt>
                <c:pt idx="920">
                  <c:v>-116.21393769699681</c:v>
                </c:pt>
                <c:pt idx="921">
                  <c:v>-117.51142161202137</c:v>
                </c:pt>
                <c:pt idx="922">
                  <c:v>-118.79394087963288</c:v>
                </c:pt>
                <c:pt idx="923">
                  <c:v>-120.0615475097357</c:v>
                </c:pt>
                <c:pt idx="924">
                  <c:v>-121.31421570104158</c:v>
                </c:pt>
                <c:pt idx="925">
                  <c:v>-122.5520049770498</c:v>
                </c:pt>
                <c:pt idx="926">
                  <c:v>-123.7749040730869</c:v>
                </c:pt>
                <c:pt idx="927">
                  <c:v>-124.98297917025738</c:v>
                </c:pt>
                <c:pt idx="928">
                  <c:v>-126.17626544220175</c:v>
                </c:pt>
                <c:pt idx="929">
                  <c:v>-127.35477011640138</c:v>
                </c:pt>
                <c:pt idx="930">
                  <c:v>-128.51857051914968</c:v>
                </c:pt>
                <c:pt idx="931">
                  <c:v>-129.66771596268057</c:v>
                </c:pt>
                <c:pt idx="932">
                  <c:v>-130.80223136993854</c:v>
                </c:pt>
                <c:pt idx="933">
                  <c:v>-131.92220343527919</c:v>
                </c:pt>
                <c:pt idx="934">
                  <c:v>-133.02767035408331</c:v>
                </c:pt>
                <c:pt idx="935">
                  <c:v>-134.11872216770038</c:v>
                </c:pt>
                <c:pt idx="936">
                  <c:v>-135.19542889923866</c:v>
                </c:pt>
                <c:pt idx="937">
                  <c:v>-136.25784508156201</c:v>
                </c:pt>
                <c:pt idx="938">
                  <c:v>-137.30606717960021</c:v>
                </c:pt>
                <c:pt idx="939">
                  <c:v>-138.34017593986272</c:v>
                </c:pt>
                <c:pt idx="940">
                  <c:v>-139.36024137195912</c:v>
                </c:pt>
                <c:pt idx="941">
                  <c:v>-140.36636468937158</c:v>
                </c:pt>
                <c:pt idx="942">
                  <c:v>-141.35863611538045</c:v>
                </c:pt>
                <c:pt idx="943">
                  <c:v>-142.33714027712071</c:v>
                </c:pt>
                <c:pt idx="944">
                  <c:v>-143.3019815233973</c:v>
                </c:pt>
                <c:pt idx="945">
                  <c:v>-144.25325834481495</c:v>
                </c:pt>
                <c:pt idx="946">
                  <c:v>-145.19106913905216</c:v>
                </c:pt>
                <c:pt idx="947">
                  <c:v>-146.11551984891278</c:v>
                </c:pt>
                <c:pt idx="948">
                  <c:v>-147.02671606946086</c:v>
                </c:pt>
                <c:pt idx="949">
                  <c:v>-147.92476914347259</c:v>
                </c:pt>
                <c:pt idx="950">
                  <c:v>-148.80978514617351</c:v>
                </c:pt>
                <c:pt idx="951">
                  <c:v>-149.68187566840734</c:v>
                </c:pt>
                <c:pt idx="952">
                  <c:v>-150.54115406411228</c:v>
                </c:pt>
                <c:pt idx="953">
                  <c:v>-151.38774559090589</c:v>
                </c:pt>
                <c:pt idx="954">
                  <c:v>-152.22175649728476</c:v>
                </c:pt>
                <c:pt idx="955">
                  <c:v>-153.04330474941071</c:v>
                </c:pt>
                <c:pt idx="956">
                  <c:v>-153.85250963477012</c:v>
                </c:pt>
                <c:pt idx="957">
                  <c:v>-154.64950893692449</c:v>
                </c:pt>
                <c:pt idx="958">
                  <c:v>-155.43440691290158</c:v>
                </c:pt>
                <c:pt idx="959">
                  <c:v>-156.20732619504437</c:v>
                </c:pt>
                <c:pt idx="960">
                  <c:v>-156.96841475433266</c:v>
                </c:pt>
                <c:pt idx="961">
                  <c:v>-157.71777240931058</c:v>
                </c:pt>
                <c:pt idx="962">
                  <c:v>-158.45552426612338</c:v>
                </c:pt>
                <c:pt idx="963">
                  <c:v>-159.18179607546915</c:v>
                </c:pt>
                <c:pt idx="964">
                  <c:v>-159.89671414609717</c:v>
                </c:pt>
                <c:pt idx="965">
                  <c:v>-160.60043761015285</c:v>
                </c:pt>
                <c:pt idx="966">
                  <c:v>-160.60043761015285</c:v>
                </c:pt>
                <c:pt idx="967">
                  <c:v>-160.60043761015285</c:v>
                </c:pt>
                <c:pt idx="968">
                  <c:v>-160.60043761015285</c:v>
                </c:pt>
                <c:pt idx="969">
                  <c:v>-160.60043761015285</c:v>
                </c:pt>
                <c:pt idx="970">
                  <c:v>-160.60043761015285</c:v>
                </c:pt>
                <c:pt idx="971">
                  <c:v>-160.60043761015285</c:v>
                </c:pt>
                <c:pt idx="972">
                  <c:v>-160.60043761015285</c:v>
                </c:pt>
                <c:pt idx="973">
                  <c:v>-160.60043761015285</c:v>
                </c:pt>
                <c:pt idx="974">
                  <c:v>-160.60043761015285</c:v>
                </c:pt>
                <c:pt idx="975">
                  <c:v>-160.60043761015285</c:v>
                </c:pt>
                <c:pt idx="976">
                  <c:v>-160.60043761015285</c:v>
                </c:pt>
                <c:pt idx="977">
                  <c:v>-160.60043761015285</c:v>
                </c:pt>
                <c:pt idx="978">
                  <c:v>-159.93066106961865</c:v>
                </c:pt>
                <c:pt idx="979">
                  <c:v>-159.93066106961865</c:v>
                </c:pt>
                <c:pt idx="980">
                  <c:v>-159.93066106961865</c:v>
                </c:pt>
                <c:pt idx="981">
                  <c:v>-159.93066106961865</c:v>
                </c:pt>
                <c:pt idx="982">
                  <c:v>-159.93066106961865</c:v>
                </c:pt>
                <c:pt idx="983">
                  <c:v>-159.93066106961865</c:v>
                </c:pt>
                <c:pt idx="984">
                  <c:v>-159.93066106961865</c:v>
                </c:pt>
                <c:pt idx="985">
                  <c:v>-159.93066106961865</c:v>
                </c:pt>
                <c:pt idx="986">
                  <c:v>-159.93066106961865</c:v>
                </c:pt>
                <c:pt idx="987">
                  <c:v>-159.93066106961865</c:v>
                </c:pt>
                <c:pt idx="988">
                  <c:v>-159.93066106961865</c:v>
                </c:pt>
                <c:pt idx="989">
                  <c:v>-159.93066106961865</c:v>
                </c:pt>
                <c:pt idx="990">
                  <c:v>-159.93066106961865</c:v>
                </c:pt>
                <c:pt idx="991">
                  <c:v>-159.93066106961865</c:v>
                </c:pt>
                <c:pt idx="992">
                  <c:v>-159.93066106961865</c:v>
                </c:pt>
                <c:pt idx="993">
                  <c:v>-159.93066106961865</c:v>
                </c:pt>
                <c:pt idx="994">
                  <c:v>-159.93066106961865</c:v>
                </c:pt>
                <c:pt idx="995">
                  <c:v>-159.93066106961865</c:v>
                </c:pt>
                <c:pt idx="996">
                  <c:v>-159.93066106961865</c:v>
                </c:pt>
                <c:pt idx="997">
                  <c:v>-159.93066106961865</c:v>
                </c:pt>
                <c:pt idx="998">
                  <c:v>-159.93066106961865</c:v>
                </c:pt>
                <c:pt idx="999">
                  <c:v>-159.93066106961865</c:v>
                </c:pt>
                <c:pt idx="1000">
                  <c:v>-159.93066106961865</c:v>
                </c:pt>
                <c:pt idx="1001">
                  <c:v>-159.93066106961865</c:v>
                </c:pt>
                <c:pt idx="1002">
                  <c:v>-159.93066106961865</c:v>
                </c:pt>
                <c:pt idx="1003">
                  <c:v>-159.93066106961865</c:v>
                </c:pt>
                <c:pt idx="1004">
                  <c:v>-159.93066106961865</c:v>
                </c:pt>
                <c:pt idx="1005">
                  <c:v>-159.93066106961865</c:v>
                </c:pt>
                <c:pt idx="1006">
                  <c:v>-159.93066106961865</c:v>
                </c:pt>
                <c:pt idx="1007">
                  <c:v>-159.93066106961865</c:v>
                </c:pt>
                <c:pt idx="1008">
                  <c:v>-159.93066106961865</c:v>
                </c:pt>
                <c:pt idx="1009">
                  <c:v>-159.93066106961865</c:v>
                </c:pt>
                <c:pt idx="1010">
                  <c:v>-159.93066106961865</c:v>
                </c:pt>
                <c:pt idx="1011">
                  <c:v>-159.93066106961865</c:v>
                </c:pt>
                <c:pt idx="1012">
                  <c:v>-159.93066106961865</c:v>
                </c:pt>
                <c:pt idx="1013">
                  <c:v>-159.93066106961865</c:v>
                </c:pt>
                <c:pt idx="1014">
                  <c:v>-159.93066106961865</c:v>
                </c:pt>
                <c:pt idx="1015">
                  <c:v>-159.93066106961865</c:v>
                </c:pt>
                <c:pt idx="1016">
                  <c:v>-159.93066106961865</c:v>
                </c:pt>
                <c:pt idx="1017">
                  <c:v>-159.93066106961865</c:v>
                </c:pt>
                <c:pt idx="1018">
                  <c:v>-159.93066106961865</c:v>
                </c:pt>
                <c:pt idx="1019">
                  <c:v>-159.93066106961865</c:v>
                </c:pt>
                <c:pt idx="1020">
                  <c:v>-159.93066106961865</c:v>
                </c:pt>
                <c:pt idx="1021">
                  <c:v>-159.93066106961865</c:v>
                </c:pt>
                <c:pt idx="1022">
                  <c:v>-159.93066106961865</c:v>
                </c:pt>
                <c:pt idx="1023">
                  <c:v>-159.93066106961865</c:v>
                </c:pt>
                <c:pt idx="1024">
                  <c:v>-159.93066106961865</c:v>
                </c:pt>
                <c:pt idx="1025">
                  <c:v>-159.93066106961865</c:v>
                </c:pt>
                <c:pt idx="1026">
                  <c:v>-159.93066106961865</c:v>
                </c:pt>
                <c:pt idx="1027">
                  <c:v>-159.93066106961865</c:v>
                </c:pt>
                <c:pt idx="1028">
                  <c:v>-159.93066106961865</c:v>
                </c:pt>
                <c:pt idx="1029">
                  <c:v>-159.93066106961865</c:v>
                </c:pt>
                <c:pt idx="1030">
                  <c:v>-159.93066106961865</c:v>
                </c:pt>
                <c:pt idx="1031">
                  <c:v>-159.93066106961865</c:v>
                </c:pt>
                <c:pt idx="1032">
                  <c:v>-159.93066106961865</c:v>
                </c:pt>
                <c:pt idx="1033">
                  <c:v>-159.93066106961865</c:v>
                </c:pt>
                <c:pt idx="1034">
                  <c:v>-159.93066106961865</c:v>
                </c:pt>
                <c:pt idx="1035">
                  <c:v>-159.93066106961865</c:v>
                </c:pt>
                <c:pt idx="1036">
                  <c:v>-159.93066106961865</c:v>
                </c:pt>
                <c:pt idx="1037">
                  <c:v>-159.93066106961865</c:v>
                </c:pt>
                <c:pt idx="1038">
                  <c:v>-159.93066106961865</c:v>
                </c:pt>
                <c:pt idx="1039">
                  <c:v>-159.93066106961865</c:v>
                </c:pt>
                <c:pt idx="1040">
                  <c:v>-159.93066106961865</c:v>
                </c:pt>
                <c:pt idx="1041">
                  <c:v>-159.93066106961865</c:v>
                </c:pt>
                <c:pt idx="1042">
                  <c:v>-159.93066106961865</c:v>
                </c:pt>
                <c:pt idx="1043">
                  <c:v>-159.93066106961865</c:v>
                </c:pt>
                <c:pt idx="1044">
                  <c:v>-159.93066106961865</c:v>
                </c:pt>
                <c:pt idx="1045">
                  <c:v>-159.93066106961865</c:v>
                </c:pt>
                <c:pt idx="1046">
                  <c:v>-159.93066106961865</c:v>
                </c:pt>
                <c:pt idx="1047">
                  <c:v>-159.93066106961865</c:v>
                </c:pt>
                <c:pt idx="1048">
                  <c:v>-159.93066106961865</c:v>
                </c:pt>
                <c:pt idx="1049">
                  <c:v>-159.93066106961865</c:v>
                </c:pt>
                <c:pt idx="1050">
                  <c:v>-159.93066106961865</c:v>
                </c:pt>
                <c:pt idx="1051">
                  <c:v>-159.93066106961865</c:v>
                </c:pt>
                <c:pt idx="1052">
                  <c:v>-159.93066106961865</c:v>
                </c:pt>
                <c:pt idx="1053">
                  <c:v>-159.93066106961865</c:v>
                </c:pt>
                <c:pt idx="1054">
                  <c:v>-159.93066106961865</c:v>
                </c:pt>
                <c:pt idx="1055">
                  <c:v>-159.93066106961865</c:v>
                </c:pt>
                <c:pt idx="1056">
                  <c:v>-159.93066106961865</c:v>
                </c:pt>
                <c:pt idx="1057">
                  <c:v>-159.93066106961865</c:v>
                </c:pt>
                <c:pt idx="1058">
                  <c:v>-159.93066106961865</c:v>
                </c:pt>
                <c:pt idx="1059">
                  <c:v>-159.93066106961865</c:v>
                </c:pt>
                <c:pt idx="1060">
                  <c:v>-159.93066106961865</c:v>
                </c:pt>
                <c:pt idx="1061">
                  <c:v>-159.93066106961865</c:v>
                </c:pt>
                <c:pt idx="1062">
                  <c:v>-159.93066106961865</c:v>
                </c:pt>
                <c:pt idx="1063">
                  <c:v>-159.93066106961865</c:v>
                </c:pt>
                <c:pt idx="1064">
                  <c:v>-159.93066106961865</c:v>
                </c:pt>
                <c:pt idx="1065">
                  <c:v>-159.93066106961865</c:v>
                </c:pt>
                <c:pt idx="1066">
                  <c:v>-159.93066106961865</c:v>
                </c:pt>
                <c:pt idx="1067">
                  <c:v>-159.93066106961865</c:v>
                </c:pt>
                <c:pt idx="1068">
                  <c:v>-159.93066106961865</c:v>
                </c:pt>
                <c:pt idx="1069">
                  <c:v>-159.93066106961865</c:v>
                </c:pt>
                <c:pt idx="1070">
                  <c:v>-159.93066106961865</c:v>
                </c:pt>
                <c:pt idx="1071">
                  <c:v>-159.93066106961865</c:v>
                </c:pt>
                <c:pt idx="1072">
                  <c:v>-159.93066106961865</c:v>
                </c:pt>
                <c:pt idx="1073">
                  <c:v>-159.93066106961865</c:v>
                </c:pt>
                <c:pt idx="1074">
                  <c:v>-159.93066106961865</c:v>
                </c:pt>
                <c:pt idx="1075">
                  <c:v>-159.93066106961865</c:v>
                </c:pt>
                <c:pt idx="1076">
                  <c:v>-159.93066106961865</c:v>
                </c:pt>
                <c:pt idx="1077">
                  <c:v>-159.93066106961865</c:v>
                </c:pt>
                <c:pt idx="1078">
                  <c:v>-159.93066106961865</c:v>
                </c:pt>
                <c:pt idx="1079">
                  <c:v>-159.93066106961865</c:v>
                </c:pt>
                <c:pt idx="1080">
                  <c:v>-159.93066106961865</c:v>
                </c:pt>
                <c:pt idx="1081">
                  <c:v>-159.93066106961865</c:v>
                </c:pt>
                <c:pt idx="1082">
                  <c:v>-159.93066106961865</c:v>
                </c:pt>
                <c:pt idx="1083">
                  <c:v>-159.93066106961865</c:v>
                </c:pt>
                <c:pt idx="1084">
                  <c:v>-159.93066106961865</c:v>
                </c:pt>
                <c:pt idx="1085">
                  <c:v>-159.93066106961865</c:v>
                </c:pt>
                <c:pt idx="1086">
                  <c:v>-159.93066106961865</c:v>
                </c:pt>
                <c:pt idx="1087">
                  <c:v>-159.93066106961865</c:v>
                </c:pt>
                <c:pt idx="1088">
                  <c:v>-159.93066106961865</c:v>
                </c:pt>
                <c:pt idx="1089">
                  <c:v>-159.93066106961865</c:v>
                </c:pt>
                <c:pt idx="1090">
                  <c:v>-159.93066106961865</c:v>
                </c:pt>
                <c:pt idx="1091">
                  <c:v>-159.93066106961865</c:v>
                </c:pt>
                <c:pt idx="1092">
                  <c:v>-159.93066106961865</c:v>
                </c:pt>
                <c:pt idx="1093">
                  <c:v>-159.93066106961865</c:v>
                </c:pt>
                <c:pt idx="1094">
                  <c:v>-159.93066106961865</c:v>
                </c:pt>
                <c:pt idx="1095">
                  <c:v>-159.93066106961865</c:v>
                </c:pt>
                <c:pt idx="1096">
                  <c:v>-159.93066106961865</c:v>
                </c:pt>
                <c:pt idx="1097">
                  <c:v>-159.93066106961865</c:v>
                </c:pt>
                <c:pt idx="1098">
                  <c:v>-159.93066106961865</c:v>
                </c:pt>
                <c:pt idx="1099">
                  <c:v>-159.93066106961865</c:v>
                </c:pt>
                <c:pt idx="1100">
                  <c:v>-159.93066106961865</c:v>
                </c:pt>
                <c:pt idx="1101">
                  <c:v>-159.93066106961865</c:v>
                </c:pt>
                <c:pt idx="1102">
                  <c:v>-159.93066106961865</c:v>
                </c:pt>
                <c:pt idx="1103">
                  <c:v>-159.93066106961865</c:v>
                </c:pt>
              </c:numCache>
            </c:numRef>
          </c:yVal>
          <c:smooth val="1"/>
          <c:extLst xmlns:c16r2="http://schemas.microsoft.com/office/drawing/2015/06/chart">
            <c:ext xmlns:c16="http://schemas.microsoft.com/office/drawing/2014/chart" uri="{C3380CC4-5D6E-409C-BE32-E72D297353CC}">
              <c16:uniqueId val="{00000001-D4F9-433A-A788-2B2315573F02}"/>
            </c:ext>
          </c:extLst>
        </c:ser>
        <c:ser>
          <c:idx val="2"/>
          <c:order val="2"/>
          <c:tx>
            <c:strRef>
              <c:f>'sim lan_Cd(v)'!$J$5</c:f>
              <c:strCache>
                <c:ptCount val="1"/>
                <c:pt idx="0">
                  <c:v>altura (m)</c:v>
                </c:pt>
              </c:strCache>
            </c:strRef>
          </c:tx>
          <c:marker>
            <c:symbol val="none"/>
          </c:marker>
          <c:xVal>
            <c:numRef>
              <c:f>'sim lan_Cd(v)'!$G$6:$G$1210</c:f>
              <c:numCache>
                <c:formatCode>0.000</c:formatCode>
                <c:ptCount val="1205"/>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pt idx="963">
                  <c:v>42.591667000000072</c:v>
                </c:pt>
                <c:pt idx="964">
                  <c:v>42.791667000000075</c:v>
                </c:pt>
                <c:pt idx="965">
                  <c:v>42.991667000000078</c:v>
                </c:pt>
                <c:pt idx="966">
                  <c:v>43.191667000000081</c:v>
                </c:pt>
                <c:pt idx="967">
                  <c:v>43.391667000000083</c:v>
                </c:pt>
                <c:pt idx="968">
                  <c:v>43.591667000000086</c:v>
                </c:pt>
                <c:pt idx="969">
                  <c:v>43.791667000000089</c:v>
                </c:pt>
                <c:pt idx="970">
                  <c:v>43.991667000000092</c:v>
                </c:pt>
                <c:pt idx="971">
                  <c:v>44.191667000000095</c:v>
                </c:pt>
                <c:pt idx="972">
                  <c:v>44.391667000000098</c:v>
                </c:pt>
                <c:pt idx="973">
                  <c:v>44.591667000000101</c:v>
                </c:pt>
                <c:pt idx="974">
                  <c:v>44.791667000000103</c:v>
                </c:pt>
                <c:pt idx="975">
                  <c:v>44.991667000000106</c:v>
                </c:pt>
                <c:pt idx="976">
                  <c:v>45.191667000000109</c:v>
                </c:pt>
                <c:pt idx="977">
                  <c:v>45.391667000000112</c:v>
                </c:pt>
                <c:pt idx="978">
                  <c:v>45.591667000000115</c:v>
                </c:pt>
                <c:pt idx="979">
                  <c:v>45.791667000000118</c:v>
                </c:pt>
                <c:pt idx="980">
                  <c:v>45.99166700000012</c:v>
                </c:pt>
                <c:pt idx="981">
                  <c:v>46.191667000000123</c:v>
                </c:pt>
                <c:pt idx="982">
                  <c:v>46.391667000000126</c:v>
                </c:pt>
                <c:pt idx="983">
                  <c:v>46.591667000000129</c:v>
                </c:pt>
                <c:pt idx="984">
                  <c:v>46.791667000000132</c:v>
                </c:pt>
                <c:pt idx="985">
                  <c:v>46.991667000000135</c:v>
                </c:pt>
                <c:pt idx="986">
                  <c:v>47.191667000000137</c:v>
                </c:pt>
                <c:pt idx="987">
                  <c:v>47.39166700000014</c:v>
                </c:pt>
                <c:pt idx="988">
                  <c:v>47.591667000000143</c:v>
                </c:pt>
                <c:pt idx="989">
                  <c:v>47.791667000000146</c:v>
                </c:pt>
                <c:pt idx="990">
                  <c:v>47.991667000000149</c:v>
                </c:pt>
                <c:pt idx="991">
                  <c:v>48.191667000000152</c:v>
                </c:pt>
                <c:pt idx="992">
                  <c:v>48.391667000000155</c:v>
                </c:pt>
                <c:pt idx="993">
                  <c:v>48.591667000000157</c:v>
                </c:pt>
                <c:pt idx="994">
                  <c:v>48.79166700000016</c:v>
                </c:pt>
                <c:pt idx="995">
                  <c:v>48.991667000000163</c:v>
                </c:pt>
                <c:pt idx="996">
                  <c:v>49.191667000000166</c:v>
                </c:pt>
                <c:pt idx="997">
                  <c:v>49.391667000000169</c:v>
                </c:pt>
                <c:pt idx="998">
                  <c:v>49.591667000000172</c:v>
                </c:pt>
                <c:pt idx="999">
                  <c:v>49.791667000000174</c:v>
                </c:pt>
                <c:pt idx="1000">
                  <c:v>49.991667000000177</c:v>
                </c:pt>
                <c:pt idx="1001">
                  <c:v>50.19166700000018</c:v>
                </c:pt>
                <c:pt idx="1002">
                  <c:v>50.391667000000183</c:v>
                </c:pt>
                <c:pt idx="1003">
                  <c:v>50.591667000000186</c:v>
                </c:pt>
                <c:pt idx="1004">
                  <c:v>50.791667000000189</c:v>
                </c:pt>
                <c:pt idx="1005">
                  <c:v>50.991667000000191</c:v>
                </c:pt>
                <c:pt idx="1006">
                  <c:v>51.191667000000194</c:v>
                </c:pt>
                <c:pt idx="1007">
                  <c:v>51.391667000000197</c:v>
                </c:pt>
                <c:pt idx="1008">
                  <c:v>51.5916670000002</c:v>
                </c:pt>
                <c:pt idx="1009">
                  <c:v>51.791667000000203</c:v>
                </c:pt>
                <c:pt idx="1010">
                  <c:v>51.991667000000206</c:v>
                </c:pt>
                <c:pt idx="1011">
                  <c:v>52.191667000000209</c:v>
                </c:pt>
                <c:pt idx="1012">
                  <c:v>52.391667000000211</c:v>
                </c:pt>
                <c:pt idx="1013">
                  <c:v>52.591667000000214</c:v>
                </c:pt>
                <c:pt idx="1014">
                  <c:v>52.791667000000217</c:v>
                </c:pt>
                <c:pt idx="1015">
                  <c:v>52.99166700000022</c:v>
                </c:pt>
                <c:pt idx="1016">
                  <c:v>53.191667000000223</c:v>
                </c:pt>
                <c:pt idx="1017">
                  <c:v>53.391667000000226</c:v>
                </c:pt>
                <c:pt idx="1018">
                  <c:v>53.591667000000228</c:v>
                </c:pt>
                <c:pt idx="1019">
                  <c:v>53.791667000000231</c:v>
                </c:pt>
                <c:pt idx="1020">
                  <c:v>53.991667000000234</c:v>
                </c:pt>
                <c:pt idx="1021">
                  <c:v>54.191667000000237</c:v>
                </c:pt>
                <c:pt idx="1022">
                  <c:v>54.39166700000024</c:v>
                </c:pt>
                <c:pt idx="1023">
                  <c:v>54.591667000000243</c:v>
                </c:pt>
                <c:pt idx="1024">
                  <c:v>54.791667000000245</c:v>
                </c:pt>
                <c:pt idx="1025">
                  <c:v>54.991667000000248</c:v>
                </c:pt>
                <c:pt idx="1026">
                  <c:v>55.191667000000251</c:v>
                </c:pt>
                <c:pt idx="1027">
                  <c:v>55.391667000000254</c:v>
                </c:pt>
                <c:pt idx="1028">
                  <c:v>55.591667000000257</c:v>
                </c:pt>
                <c:pt idx="1029">
                  <c:v>55.79166700000026</c:v>
                </c:pt>
                <c:pt idx="1030">
                  <c:v>55.991667000000263</c:v>
                </c:pt>
                <c:pt idx="1031">
                  <c:v>56.191667000000265</c:v>
                </c:pt>
                <c:pt idx="1032">
                  <c:v>56.391667000000268</c:v>
                </c:pt>
                <c:pt idx="1033">
                  <c:v>56.591667000000271</c:v>
                </c:pt>
                <c:pt idx="1034">
                  <c:v>56.791667000000274</c:v>
                </c:pt>
                <c:pt idx="1035">
                  <c:v>56.991667000000277</c:v>
                </c:pt>
                <c:pt idx="1036">
                  <c:v>57.19166700000028</c:v>
                </c:pt>
                <c:pt idx="1037">
                  <c:v>57.391667000000282</c:v>
                </c:pt>
                <c:pt idx="1038">
                  <c:v>57.591667000000285</c:v>
                </c:pt>
                <c:pt idx="1039">
                  <c:v>57.791667000000288</c:v>
                </c:pt>
                <c:pt idx="1040">
                  <c:v>57.991667000000291</c:v>
                </c:pt>
                <c:pt idx="1041">
                  <c:v>58.191667000000294</c:v>
                </c:pt>
                <c:pt idx="1042">
                  <c:v>58.391667000000297</c:v>
                </c:pt>
                <c:pt idx="1043">
                  <c:v>58.591667000000299</c:v>
                </c:pt>
                <c:pt idx="1044">
                  <c:v>58.791667000000302</c:v>
                </c:pt>
                <c:pt idx="1045">
                  <c:v>58.991667000000305</c:v>
                </c:pt>
                <c:pt idx="1046">
                  <c:v>59.191667000000308</c:v>
                </c:pt>
                <c:pt idx="1047">
                  <c:v>59.391667000000311</c:v>
                </c:pt>
                <c:pt idx="1048">
                  <c:v>59.591667000000314</c:v>
                </c:pt>
                <c:pt idx="1049">
                  <c:v>59.791667000000317</c:v>
                </c:pt>
                <c:pt idx="1050">
                  <c:v>59.991667000000319</c:v>
                </c:pt>
                <c:pt idx="1051">
                  <c:v>60.191667000000322</c:v>
                </c:pt>
                <c:pt idx="1052">
                  <c:v>60.391667000000325</c:v>
                </c:pt>
                <c:pt idx="1053">
                  <c:v>60.591667000000328</c:v>
                </c:pt>
                <c:pt idx="1054">
                  <c:v>60.791667000000331</c:v>
                </c:pt>
                <c:pt idx="1055">
                  <c:v>60.991667000000334</c:v>
                </c:pt>
                <c:pt idx="1056">
                  <c:v>61.191667000000336</c:v>
                </c:pt>
                <c:pt idx="1057">
                  <c:v>61.391667000000339</c:v>
                </c:pt>
                <c:pt idx="1058">
                  <c:v>61.591667000000342</c:v>
                </c:pt>
                <c:pt idx="1059">
                  <c:v>61.791667000000345</c:v>
                </c:pt>
                <c:pt idx="1060">
                  <c:v>61.991667000000348</c:v>
                </c:pt>
                <c:pt idx="1061">
                  <c:v>62.191667000000351</c:v>
                </c:pt>
                <c:pt idx="1062">
                  <c:v>62.391667000000353</c:v>
                </c:pt>
                <c:pt idx="1063">
                  <c:v>62.591667000000356</c:v>
                </c:pt>
                <c:pt idx="1064">
                  <c:v>62.791667000000359</c:v>
                </c:pt>
                <c:pt idx="1065">
                  <c:v>62.991667000000362</c:v>
                </c:pt>
                <c:pt idx="1066">
                  <c:v>63.191667000000365</c:v>
                </c:pt>
                <c:pt idx="1067">
                  <c:v>63.391667000000368</c:v>
                </c:pt>
                <c:pt idx="1068">
                  <c:v>63.591667000000371</c:v>
                </c:pt>
                <c:pt idx="1069">
                  <c:v>63.791667000000373</c:v>
                </c:pt>
                <c:pt idx="1070">
                  <c:v>63.991667000000376</c:v>
                </c:pt>
                <c:pt idx="1071">
                  <c:v>64.191667000000379</c:v>
                </c:pt>
                <c:pt idx="1072">
                  <c:v>64.391667000000382</c:v>
                </c:pt>
                <c:pt idx="1073">
                  <c:v>64.591667000000385</c:v>
                </c:pt>
                <c:pt idx="1074">
                  <c:v>64.791667000000388</c:v>
                </c:pt>
                <c:pt idx="1075">
                  <c:v>64.99166700000039</c:v>
                </c:pt>
                <c:pt idx="1076">
                  <c:v>65.191667000000393</c:v>
                </c:pt>
                <c:pt idx="1077">
                  <c:v>65.391667000000396</c:v>
                </c:pt>
                <c:pt idx="1078">
                  <c:v>65.591667000000399</c:v>
                </c:pt>
                <c:pt idx="1079">
                  <c:v>65.791667000000402</c:v>
                </c:pt>
                <c:pt idx="1080">
                  <c:v>65.991667000000405</c:v>
                </c:pt>
                <c:pt idx="1081">
                  <c:v>66.191667000000407</c:v>
                </c:pt>
                <c:pt idx="1082">
                  <c:v>66.39166700000041</c:v>
                </c:pt>
                <c:pt idx="1083">
                  <c:v>66.591667000000413</c:v>
                </c:pt>
                <c:pt idx="1084">
                  <c:v>66.791667000000416</c:v>
                </c:pt>
                <c:pt idx="1085">
                  <c:v>66.991667000000419</c:v>
                </c:pt>
                <c:pt idx="1086">
                  <c:v>67.191667000000422</c:v>
                </c:pt>
                <c:pt idx="1087">
                  <c:v>67.391667000000425</c:v>
                </c:pt>
                <c:pt idx="1088">
                  <c:v>67.591667000000427</c:v>
                </c:pt>
                <c:pt idx="1089">
                  <c:v>67.79166700000043</c:v>
                </c:pt>
                <c:pt idx="1090">
                  <c:v>67.991667000000433</c:v>
                </c:pt>
                <c:pt idx="1091">
                  <c:v>68.191667000000436</c:v>
                </c:pt>
                <c:pt idx="1092">
                  <c:v>68.391667000000439</c:v>
                </c:pt>
                <c:pt idx="1093">
                  <c:v>68.591667000000442</c:v>
                </c:pt>
                <c:pt idx="1094">
                  <c:v>68.791667000000444</c:v>
                </c:pt>
                <c:pt idx="1095">
                  <c:v>68.991667000000447</c:v>
                </c:pt>
                <c:pt idx="1096">
                  <c:v>69.19166700000045</c:v>
                </c:pt>
                <c:pt idx="1097">
                  <c:v>69.391667000000453</c:v>
                </c:pt>
                <c:pt idx="1098">
                  <c:v>69.591667000000456</c:v>
                </c:pt>
                <c:pt idx="1099">
                  <c:v>69.791667000000459</c:v>
                </c:pt>
                <c:pt idx="1100">
                  <c:v>69.991667000000461</c:v>
                </c:pt>
                <c:pt idx="1101">
                  <c:v>70.191667000000464</c:v>
                </c:pt>
                <c:pt idx="1102">
                  <c:v>70.391667000000467</c:v>
                </c:pt>
                <c:pt idx="1103">
                  <c:v>70.59166700000047</c:v>
                </c:pt>
              </c:numCache>
            </c:numRef>
          </c:xVal>
          <c:yVal>
            <c:numRef>
              <c:f>'sim lan_Cd(v)'!$J$6:$J$1210</c:f>
              <c:numCache>
                <c:formatCode>0.000</c:formatCode>
                <c:ptCount val="1205"/>
                <c:pt idx="0">
                  <c:v>0</c:v>
                </c:pt>
                <c:pt idx="1">
                  <c:v>0</c:v>
                </c:pt>
                <c:pt idx="2">
                  <c:v>0</c:v>
                </c:pt>
                <c:pt idx="3">
                  <c:v>0</c:v>
                </c:pt>
                <c:pt idx="4">
                  <c:v>0</c:v>
                </c:pt>
                <c:pt idx="5">
                  <c:v>0</c:v>
                </c:pt>
                <c:pt idx="6">
                  <c:v>0</c:v>
                </c:pt>
                <c:pt idx="7">
                  <c:v>0</c:v>
                </c:pt>
                <c:pt idx="8">
                  <c:v>0</c:v>
                </c:pt>
                <c:pt idx="9">
                  <c:v>3.1788904961551227E-6</c:v>
                </c:pt>
                <c:pt idx="10">
                  <c:v>-1.6398197010028008E-4</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1.1492305947956956E-4</c:v>
                </c:pt>
                <c:pt idx="168">
                  <c:v>3.0611677193144958E-4</c:v>
                </c:pt>
                <c:pt idx="169">
                  <c:v>5.8713999284461151E-4</c:v>
                </c:pt>
                <c:pt idx="170">
                  <c:v>9.6336117363443738E-4</c:v>
                </c:pt>
                <c:pt idx="171">
                  <c:v>1.4594075865271064E-3</c:v>
                </c:pt>
                <c:pt idx="172">
                  <c:v>2.0955709445992635E-3</c:v>
                </c:pt>
                <c:pt idx="173">
                  <c:v>2.8933717812785107E-3</c:v>
                </c:pt>
                <c:pt idx="174">
                  <c:v>3.8763537928821513E-3</c:v>
                </c:pt>
                <c:pt idx="175">
                  <c:v>5.0715294368313081E-3</c:v>
                </c:pt>
                <c:pt idx="176">
                  <c:v>6.4989520764839595E-3</c:v>
                </c:pt>
                <c:pt idx="177">
                  <c:v>8.185254081971266E-3</c:v>
                </c:pt>
                <c:pt idx="178">
                  <c:v>1.016007501883032E-2</c:v>
                </c:pt>
                <c:pt idx="179">
                  <c:v>1.2460933023217637E-2</c:v>
                </c:pt>
                <c:pt idx="180">
                  <c:v>1.5112269366231576E-2</c:v>
                </c:pt>
                <c:pt idx="181">
                  <c:v>1.8150388901458148E-2</c:v>
                </c:pt>
                <c:pt idx="182">
                  <c:v>2.1599036532317727E-2</c:v>
                </c:pt>
                <c:pt idx="183">
                  <c:v>2.5495534058145274E-2</c:v>
                </c:pt>
                <c:pt idx="184">
                  <c:v>2.9866496593085622E-2</c:v>
                </c:pt>
                <c:pt idx="185">
                  <c:v>3.4750331043196074E-2</c:v>
                </c:pt>
                <c:pt idx="186">
                  <c:v>4.020012325526956E-2</c:v>
                </c:pt>
                <c:pt idx="187">
                  <c:v>4.6265361673598925E-2</c:v>
                </c:pt>
                <c:pt idx="188">
                  <c:v>5.2981367713020984E-2</c:v>
                </c:pt>
                <c:pt idx="189">
                  <c:v>6.0390005695057966E-2</c:v>
                </c:pt>
                <c:pt idx="190">
                  <c:v>6.8514554494858756E-2</c:v>
                </c:pt>
                <c:pt idx="191">
                  <c:v>7.7392607610831554E-2</c:v>
                </c:pt>
                <c:pt idx="192">
                  <c:v>8.7071275722682598E-2</c:v>
                </c:pt>
                <c:pt idx="193">
                  <c:v>9.7615687690929612E-2</c:v>
                </c:pt>
                <c:pt idx="194">
                  <c:v>0.10908063264303153</c:v>
                </c:pt>
                <c:pt idx="195">
                  <c:v>0.12154057136518931</c:v>
                </c:pt>
                <c:pt idx="196">
                  <c:v>0.13503285860626663</c:v>
                </c:pt>
                <c:pt idx="197">
                  <c:v>0.14958706258427951</c:v>
                </c:pt>
                <c:pt idx="198">
                  <c:v>0.16525880226976772</c:v>
                </c:pt>
                <c:pt idx="199">
                  <c:v>0.18209573657050626</c:v>
                </c:pt>
                <c:pt idx="200">
                  <c:v>0.20014170126026437</c:v>
                </c:pt>
                <c:pt idx="201">
                  <c:v>0.21945688865322976</c:v>
                </c:pt>
                <c:pt idx="202">
                  <c:v>0.24008140005717474</c:v>
                </c:pt>
                <c:pt idx="203">
                  <c:v>0.26204999805187107</c:v>
                </c:pt>
                <c:pt idx="204">
                  <c:v>0.28540983472773102</c:v>
                </c:pt>
                <c:pt idx="205">
                  <c:v>0.31020291913872206</c:v>
                </c:pt>
                <c:pt idx="206">
                  <c:v>0.33647539764503498</c:v>
                </c:pt>
                <c:pt idx="207">
                  <c:v>0.36428620139649204</c:v>
                </c:pt>
                <c:pt idx="208">
                  <c:v>0.39367230391833635</c:v>
                </c:pt>
                <c:pt idx="209">
                  <c:v>0.42465958062149978</c:v>
                </c:pt>
                <c:pt idx="210">
                  <c:v>0.45730938975959456</c:v>
                </c:pt>
                <c:pt idx="211">
                  <c:v>0.49166730131820646</c:v>
                </c:pt>
                <c:pt idx="212">
                  <c:v>0.52776352843878027</c:v>
                </c:pt>
                <c:pt idx="213">
                  <c:v>0.56564689223332232</c:v>
                </c:pt>
                <c:pt idx="214">
                  <c:v>0.60534533262014067</c:v>
                </c:pt>
                <c:pt idx="215">
                  <c:v>0.64689471822875955</c:v>
                </c:pt>
                <c:pt idx="216">
                  <c:v>0.69036588996679071</c:v>
                </c:pt>
                <c:pt idx="217">
                  <c:v>0.7358090119950409</c:v>
                </c:pt>
                <c:pt idx="218">
                  <c:v>0.78328203889422721</c:v>
                </c:pt>
                <c:pt idx="219">
                  <c:v>0.83286849122548634</c:v>
                </c:pt>
                <c:pt idx="220">
                  <c:v>0.88460069952967524</c:v>
                </c:pt>
                <c:pt idx="221">
                  <c:v>0.93852139188524286</c:v>
                </c:pt>
                <c:pt idx="222">
                  <c:v>0.99472290103020466</c:v>
                </c:pt>
                <c:pt idx="223">
                  <c:v>1.0532499809270601</c:v>
                </c:pt>
                <c:pt idx="224">
                  <c:v>1.11415073402369</c:v>
                </c:pt>
                <c:pt idx="225">
                  <c:v>1.1775515484630295</c:v>
                </c:pt>
                <c:pt idx="226">
                  <c:v>1.2435524967974458</c:v>
                </c:pt>
                <c:pt idx="227">
                  <c:v>1.3122471378291969</c:v>
                </c:pt>
                <c:pt idx="228">
                  <c:v>1.3837729903239391</c:v>
                </c:pt>
                <c:pt idx="229">
                  <c:v>1.458224521439317</c:v>
                </c:pt>
                <c:pt idx="230">
                  <c:v>1.5357156966389724</c:v>
                </c:pt>
                <c:pt idx="231">
                  <c:v>1.6164124070133554</c:v>
                </c:pt>
                <c:pt idx="232">
                  <c:v>1.700382496333849</c:v>
                </c:pt>
                <c:pt idx="233">
                  <c:v>1.7876935442527631</c:v>
                </c:pt>
                <c:pt idx="234">
                  <c:v>1.8784777462302551</c:v>
                </c:pt>
                <c:pt idx="235">
                  <c:v>1.97279820920089</c:v>
                </c:pt>
                <c:pt idx="236">
                  <c:v>2.0707035897421568</c:v>
                </c:pt>
                <c:pt idx="237">
                  <c:v>2.1723051366385793</c:v>
                </c:pt>
                <c:pt idx="238">
                  <c:v>2.2776832445547308</c:v>
                </c:pt>
                <c:pt idx="239">
                  <c:v>2.3869078796516252</c:v>
                </c:pt>
                <c:pt idx="240">
                  <c:v>2.5001059166240314</c:v>
                </c:pt>
                <c:pt idx="241">
                  <c:v>2.6173052082829025</c:v>
                </c:pt>
                <c:pt idx="242">
                  <c:v>2.738501935786319</c:v>
                </c:pt>
                <c:pt idx="243">
                  <c:v>2.86381505215097</c:v>
                </c:pt>
                <c:pt idx="244">
                  <c:v>2.9933005474212933</c:v>
                </c:pt>
                <c:pt idx="245">
                  <c:v>3.1270511475384906</c:v>
                </c:pt>
                <c:pt idx="246">
                  <c:v>3.2652693413753227</c:v>
                </c:pt>
                <c:pt idx="247">
                  <c:v>3.4080422770755523</c:v>
                </c:pt>
                <c:pt idx="248">
                  <c:v>3.5554487421942169</c:v>
                </c:pt>
                <c:pt idx="249">
                  <c:v>3.7076760777580779</c:v>
                </c:pt>
                <c:pt idx="250">
                  <c:v>3.864975997201852</c:v>
                </c:pt>
                <c:pt idx="251">
                  <c:v>4.0275846249908946</c:v>
                </c:pt>
                <c:pt idx="252">
                  <c:v>4.1956640189690235</c:v>
                </c:pt>
                <c:pt idx="253">
                  <c:v>4.3691510076885969</c:v>
                </c:pt>
                <c:pt idx="254">
                  <c:v>4.5480476197637003</c:v>
                </c:pt>
                <c:pt idx="255">
                  <c:v>4.7324550059563784</c:v>
                </c:pt>
                <c:pt idx="256">
                  <c:v>4.9223370863389855</c:v>
                </c:pt>
                <c:pt idx="257">
                  <c:v>5.1176708700275597</c:v>
                </c:pt>
                <c:pt idx="258">
                  <c:v>5.31859088271238</c:v>
                </c:pt>
                <c:pt idx="259">
                  <c:v>5.525119357812307</c:v>
                </c:pt>
                <c:pt idx="260">
                  <c:v>5.7371997006357462</c:v>
                </c:pt>
                <c:pt idx="261">
                  <c:v>5.9549689034987043</c:v>
                </c:pt>
                <c:pt idx="262">
                  <c:v>6.1784369246991124</c:v>
                </c:pt>
                <c:pt idx="263">
                  <c:v>6.4075642855136827</c:v>
                </c:pt>
                <c:pt idx="264">
                  <c:v>6.6424338206534941</c:v>
                </c:pt>
                <c:pt idx="265">
                  <c:v>6.8829819062380357</c:v>
                </c:pt>
                <c:pt idx="266">
                  <c:v>7.1292104574227944</c:v>
                </c:pt>
                <c:pt idx="267">
                  <c:v>7.3812830983357474</c:v>
                </c:pt>
                <c:pt idx="268">
                  <c:v>7.6391647988041855</c:v>
                </c:pt>
                <c:pt idx="269">
                  <c:v>7.9028250132917224</c:v>
                </c:pt>
                <c:pt idx="270">
                  <c:v>8.1723972950283041</c:v>
                </c:pt>
                <c:pt idx="271">
                  <c:v>8.4478011524061589</c:v>
                </c:pt>
                <c:pt idx="272">
                  <c:v>8.7289932400069912</c:v>
                </c:pt>
                <c:pt idx="273">
                  <c:v>9.0161127325241477</c:v>
                </c:pt>
                <c:pt idx="274">
                  <c:v>9.3091077040632371</c:v>
                </c:pt>
                <c:pt idx="275">
                  <c:v>9.6079191594120115</c:v>
                </c:pt>
                <c:pt idx="276">
                  <c:v>9.9126689262188794</c:v>
                </c:pt>
                <c:pt idx="277">
                  <c:v>10.223275025061056</c:v>
                </c:pt>
                <c:pt idx="278">
                  <c:v>10.539715937536727</c:v>
                </c:pt>
                <c:pt idx="279">
                  <c:v>10.862160596261122</c:v>
                </c:pt>
                <c:pt idx="280">
                  <c:v>11.190573188650255</c:v>
                </c:pt>
                <c:pt idx="281">
                  <c:v>11.52488765657951</c:v>
                </c:pt>
                <c:pt idx="282">
                  <c:v>11.865211074580293</c:v>
                </c:pt>
                <c:pt idx="283">
                  <c:v>12.211532141192443</c:v>
                </c:pt>
                <c:pt idx="284">
                  <c:v>12.563766170991043</c:v>
                </c:pt>
                <c:pt idx="285">
                  <c:v>12.922092123835283</c:v>
                </c:pt>
                <c:pt idx="286">
                  <c:v>13.28642381761636</c:v>
                </c:pt>
                <c:pt idx="287">
                  <c:v>13.65668512416249</c:v>
                </c:pt>
                <c:pt idx="288">
                  <c:v>14.03305936988539</c:v>
                </c:pt>
                <c:pt idx="289">
                  <c:v>14.415464632749744</c:v>
                </c:pt>
                <c:pt idx="290">
                  <c:v>14.803801599461785</c:v>
                </c:pt>
                <c:pt idx="291">
                  <c:v>15.19814907039858</c:v>
                </c:pt>
                <c:pt idx="292">
                  <c:v>15.598533968799723</c:v>
                </c:pt>
                <c:pt idx="293">
                  <c:v>16.004865751952646</c:v>
                </c:pt>
                <c:pt idx="294">
                  <c:v>16.417343497322818</c:v>
                </c:pt>
                <c:pt idx="295">
                  <c:v>16.835875194056179</c:v>
                </c:pt>
                <c:pt idx="296">
                  <c:v>17.260360028713389</c:v>
                </c:pt>
                <c:pt idx="297">
                  <c:v>17.691011623530812</c:v>
                </c:pt>
                <c:pt idx="298">
                  <c:v>18.127727679137333</c:v>
                </c:pt>
                <c:pt idx="299">
                  <c:v>18.570402972482288</c:v>
                </c:pt>
                <c:pt idx="300">
                  <c:v>19.019249576807347</c:v>
                </c:pt>
                <c:pt idx="301">
                  <c:v>19.474172473890601</c:v>
                </c:pt>
                <c:pt idx="302">
                  <c:v>19.935057641589474</c:v>
                </c:pt>
                <c:pt idx="303">
                  <c:v>20.4021346329598</c:v>
                </c:pt>
                <c:pt idx="304">
                  <c:v>20.875290850131584</c:v>
                </c:pt>
                <c:pt idx="305">
                  <c:v>21.35441076985115</c:v>
                </c:pt>
                <c:pt idx="306">
                  <c:v>21.839732672328783</c:v>
                </c:pt>
                <c:pt idx="307">
                  <c:v>22.331138056021533</c:v>
                </c:pt>
                <c:pt idx="308">
                  <c:v>22.828514323921592</c:v>
                </c:pt>
                <c:pt idx="309">
                  <c:v>23.33210554900938</c:v>
                </c:pt>
                <c:pt idx="310">
                  <c:v>23.841772582548941</c:v>
                </c:pt>
                <c:pt idx="311">
                  <c:v>24.357410204310206</c:v>
                </c:pt>
                <c:pt idx="312">
                  <c:v>24.8792667830648</c:v>
                </c:pt>
                <c:pt idx="313">
                  <c:v>25.407228229476402</c:v>
                </c:pt>
                <c:pt idx="314">
                  <c:v>25.941134688445235</c:v>
                </c:pt>
                <c:pt idx="315">
                  <c:v>26.481252108264183</c:v>
                </c:pt>
                <c:pt idx="316">
                  <c:v>27.027432362173304</c:v>
                </c:pt>
                <c:pt idx="317">
                  <c:v>27.579509616317676</c:v>
                </c:pt>
                <c:pt idx="318">
                  <c:v>28.13768728612645</c:v>
                </c:pt>
                <c:pt idx="319">
                  <c:v>28.701784526233826</c:v>
                </c:pt>
                <c:pt idx="320">
                  <c:v>29.271642950353897</c:v>
                </c:pt>
                <c:pt idx="321">
                  <c:v>29.847480157880046</c:v>
                </c:pt>
                <c:pt idx="322">
                  <c:v>30.429128660000469</c:v>
                </c:pt>
                <c:pt idx="323">
                  <c:v>31.016437667854266</c:v>
                </c:pt>
                <c:pt idx="324">
                  <c:v>31.609698475541293</c:v>
                </c:pt>
                <c:pt idx="325">
                  <c:v>32.208784014199232</c:v>
                </c:pt>
                <c:pt idx="326">
                  <c:v>32.813578033601743</c:v>
                </c:pt>
                <c:pt idx="327">
                  <c:v>33.42434884956036</c:v>
                </c:pt>
                <c:pt idx="328">
                  <c:v>34.040923317739455</c:v>
                </c:pt>
                <c:pt idx="329">
                  <c:v>34.66315109686942</c:v>
                </c:pt>
                <c:pt idx="330">
                  <c:v>35.291253252634412</c:v>
                </c:pt>
                <c:pt idx="331">
                  <c:v>35.924996712634986</c:v>
                </c:pt>
                <c:pt idx="332">
                  <c:v>36.564204350119375</c:v>
                </c:pt>
                <c:pt idx="333">
                  <c:v>37.209095875992695</c:v>
                </c:pt>
                <c:pt idx="334">
                  <c:v>37.859493818955237</c:v>
                </c:pt>
                <c:pt idx="335">
                  <c:v>38.515219876695262</c:v>
                </c:pt>
                <c:pt idx="336">
                  <c:v>39.176588599214966</c:v>
                </c:pt>
                <c:pt idx="337">
                  <c:v>39.84344099829832</c:v>
                </c:pt>
                <c:pt idx="338">
                  <c:v>40.515569082920877</c:v>
                </c:pt>
                <c:pt idx="339">
                  <c:v>41.193302703496002</c:v>
                </c:pt>
                <c:pt idx="340">
                  <c:v>41.876392729758024</c:v>
                </c:pt>
                <c:pt idx="341">
                  <c:v>42.564633088546493</c:v>
                </c:pt>
                <c:pt idx="342">
                  <c:v>43.25832335005888</c:v>
                </c:pt>
                <c:pt idx="343">
                  <c:v>43.957260069586184</c:v>
                </c:pt>
                <c:pt idx="344">
                  <c:v>44.661233173079431</c:v>
                </c:pt>
                <c:pt idx="345">
                  <c:v>45.370534365344305</c:v>
                </c:pt>
                <c:pt idx="346">
                  <c:v>46.084975891383365</c:v>
                </c:pt>
                <c:pt idx="347">
                  <c:v>46.804358945516142</c:v>
                </c:pt>
                <c:pt idx="348">
                  <c:v>47.529003644228368</c:v>
                </c:pt>
                <c:pt idx="349">
                  <c:v>48.258727502446455</c:v>
                </c:pt>
                <c:pt idx="350">
                  <c:v>48.993330963493158</c:v>
                </c:pt>
                <c:pt idx="351">
                  <c:v>49.733136700482817</c:v>
                </c:pt>
                <c:pt idx="352">
                  <c:v>50.477915764819485</c:v>
                </c:pt>
                <c:pt idx="353">
                  <c:v>51.227451123120275</c:v>
                </c:pt>
                <c:pt idx="354">
                  <c:v>51.982060151613481</c:v>
                </c:pt>
                <c:pt idx="355">
                  <c:v>52.741531433029117</c:v>
                </c:pt>
                <c:pt idx="356">
                  <c:v>53.505647289000173</c:v>
                </c:pt>
                <c:pt idx="357">
                  <c:v>54.274734894977755</c:v>
                </c:pt>
                <c:pt idx="358">
                  <c:v>55.048574538210943</c:v>
                </c:pt>
                <c:pt idx="359">
                  <c:v>55.826935748043027</c:v>
                </c:pt>
                <c:pt idx="360">
                  <c:v>56.610159953360977</c:v>
                </c:pt>
                <c:pt idx="361">
                  <c:v>57.398040676390409</c:v>
                </c:pt>
                <c:pt idx="362">
                  <c:v>58.190330100859171</c:v>
                </c:pt>
                <c:pt idx="363">
                  <c:v>58.98730698088616</c:v>
                </c:pt>
                <c:pt idx="364">
                  <c:v>59.78872744774575</c:v>
                </c:pt>
                <c:pt idx="365">
                  <c:v>60.594409408367746</c:v>
                </c:pt>
                <c:pt idx="366">
                  <c:v>61.404773123106899</c:v>
                </c:pt>
                <c:pt idx="367">
                  <c:v>62.219574434155653</c:v>
                </c:pt>
                <c:pt idx="368">
                  <c:v>63.038580257639623</c:v>
                </c:pt>
                <c:pt idx="369">
                  <c:v>63.862104616238739</c:v>
                </c:pt>
                <c:pt idx="370">
                  <c:v>64.689944652669851</c:v>
                </c:pt>
                <c:pt idx="371">
                  <c:v>65.521868644947816</c:v>
                </c:pt>
                <c:pt idx="372">
                  <c:v>66.358176414393867</c:v>
                </c:pt>
                <c:pt idx="373">
                  <c:v>67.198595350190431</c:v>
                </c:pt>
                <c:pt idx="374">
                  <c:v>68.042834881873262</c:v>
                </c:pt>
                <c:pt idx="375">
                  <c:v>68.891243633653005</c:v>
                </c:pt>
                <c:pt idx="376">
                  <c:v>69.743551917463449</c:v>
                </c:pt>
                <c:pt idx="377">
                  <c:v>70.599449028971094</c:v>
                </c:pt>
                <c:pt idx="378">
                  <c:v>71.459243911307468</c:v>
                </c:pt>
                <c:pt idx="379">
                  <c:v>72.322522495971157</c:v>
                </c:pt>
                <c:pt idx="380">
                  <c:v>73.188541186200339</c:v>
                </c:pt>
                <c:pt idx="381">
                  <c:v>74.057303659761729</c:v>
                </c:pt>
                <c:pt idx="382">
                  <c:v>74.929098450854056</c:v>
                </c:pt>
                <c:pt idx="383">
                  <c:v>75.804129005545164</c:v>
                </c:pt>
                <c:pt idx="384">
                  <c:v>76.682402994622862</c:v>
                </c:pt>
                <c:pt idx="385">
                  <c:v>77.563858850728948</c:v>
                </c:pt>
                <c:pt idx="386">
                  <c:v>78.44856618798535</c:v>
                </c:pt>
                <c:pt idx="387">
                  <c:v>79.336779827257672</c:v>
                </c:pt>
                <c:pt idx="388">
                  <c:v>80.22974359438156</c:v>
                </c:pt>
                <c:pt idx="389">
                  <c:v>81.128676691672837</c:v>
                </c:pt>
                <c:pt idx="390">
                  <c:v>82.031085333144787</c:v>
                </c:pt>
                <c:pt idx="391">
                  <c:v>82.934971353846123</c:v>
                </c:pt>
                <c:pt idx="392">
                  <c:v>83.840754734531473</c:v>
                </c:pt>
                <c:pt idx="393">
                  <c:v>84.750746744100454</c:v>
                </c:pt>
                <c:pt idx="394">
                  <c:v>85.667064232067929</c:v>
                </c:pt>
                <c:pt idx="395">
                  <c:v>86.589197266234393</c:v>
                </c:pt>
                <c:pt idx="396">
                  <c:v>87.51794390005567</c:v>
                </c:pt>
                <c:pt idx="397">
                  <c:v>88.452044839301166</c:v>
                </c:pt>
                <c:pt idx="398">
                  <c:v>89.390498290146866</c:v>
                </c:pt>
                <c:pt idx="399">
                  <c:v>90.333997708812419</c:v>
                </c:pt>
                <c:pt idx="400">
                  <c:v>91.283296224929444</c:v>
                </c:pt>
                <c:pt idx="401">
                  <c:v>92.236375087202049</c:v>
                </c:pt>
                <c:pt idx="402">
                  <c:v>93.193425985622682</c:v>
                </c:pt>
                <c:pt idx="403">
                  <c:v>94.1541956887813</c:v>
                </c:pt>
                <c:pt idx="404">
                  <c:v>95.117860238308594</c:v>
                </c:pt>
                <c:pt idx="405">
                  <c:v>96.084009616428446</c:v>
                </c:pt>
                <c:pt idx="406">
                  <c:v>97.052513608916087</c:v>
                </c:pt>
                <c:pt idx="407">
                  <c:v>98.022892709901242</c:v>
                </c:pt>
                <c:pt idx="408">
                  <c:v>98.994975731749392</c:v>
                </c:pt>
                <c:pt idx="409">
                  <c:v>99.968247093174199</c:v>
                </c:pt>
                <c:pt idx="410">
                  <c:v>100.94227214625465</c:v>
                </c:pt>
                <c:pt idx="411">
                  <c:v>101.9173496536674</c:v>
                </c:pt>
                <c:pt idx="412">
                  <c:v>102.89315732452852</c:v>
                </c:pt>
                <c:pt idx="413">
                  <c:v>103.86936423613135</c:v>
                </c:pt>
                <c:pt idx="414">
                  <c:v>104.84631578853356</c:v>
                </c:pt>
                <c:pt idx="415">
                  <c:v>105.82366844517215</c:v>
                </c:pt>
                <c:pt idx="416">
                  <c:v>106.80108775672905</c:v>
                </c:pt>
                <c:pt idx="417">
                  <c:v>107.77896699869389</c:v>
                </c:pt>
                <c:pt idx="418">
                  <c:v>108.75702561857048</c:v>
                </c:pt>
                <c:pt idx="419">
                  <c:v>109.73498129436909</c:v>
                </c:pt>
                <c:pt idx="420">
                  <c:v>110.71327186168649</c:v>
                </c:pt>
                <c:pt idx="421">
                  <c:v>111.69163881077603</c:v>
                </c:pt>
                <c:pt idx="422">
                  <c:v>112.66983466961722</c:v>
                </c:pt>
                <c:pt idx="423">
                  <c:v>113.64834342066122</c:v>
                </c:pt>
                <c:pt idx="424">
                  <c:v>114.62696687905763</c:v>
                </c:pt>
                <c:pt idx="425">
                  <c:v>115.60553219096548</c:v>
                </c:pt>
                <c:pt idx="426">
                  <c:v>116.58455061437574</c:v>
                </c:pt>
                <c:pt idx="427">
                  <c:v>117.56374593682227</c:v>
                </c:pt>
                <c:pt idx="428">
                  <c:v>118.54284813236387</c:v>
                </c:pt>
                <c:pt idx="429">
                  <c:v>119.52232255905567</c:v>
                </c:pt>
                <c:pt idx="430">
                  <c:v>120.50191035026778</c:v>
                </c:pt>
                <c:pt idx="431">
                  <c:v>121.48135889956973</c:v>
                </c:pt>
                <c:pt idx="432">
                  <c:v>122.46113530721365</c:v>
                </c:pt>
                <c:pt idx="433">
                  <c:v>123.44099335715671</c:v>
                </c:pt>
                <c:pt idx="434">
                  <c:v>124.42068196828575</c:v>
                </c:pt>
                <c:pt idx="435">
                  <c:v>125.40064599600286</c:v>
                </c:pt>
                <c:pt idx="436">
                  <c:v>126.38061679867246</c:v>
                </c:pt>
                <c:pt idx="437">
                  <c:v>127.36033530598269</c:v>
                </c:pt>
                <c:pt idx="438">
                  <c:v>128.34025433466795</c:v>
                </c:pt>
                <c:pt idx="439">
                  <c:v>129.32013717432434</c:v>
                </c:pt>
                <c:pt idx="440">
                  <c:v>130.29974714922889</c:v>
                </c:pt>
                <c:pt idx="441">
                  <c:v>131.2795625932215</c:v>
                </c:pt>
                <c:pt idx="442">
                  <c:v>132.25936441848881</c:v>
                </c:pt>
                <c:pt idx="443">
                  <c:v>133.23894314867104</c:v>
                </c:pt>
                <c:pt idx="444">
                  <c:v>134.21878992767751</c:v>
                </c:pt>
                <c:pt idx="445">
                  <c:v>135.19869689996841</c:v>
                </c:pt>
                <c:pt idx="446">
                  <c:v>136.1784417430965</c:v>
                </c:pt>
                <c:pt idx="447">
                  <c:v>137.15850129269697</c:v>
                </c:pt>
                <c:pt idx="448">
                  <c:v>138.13861798112848</c:v>
                </c:pt>
                <c:pt idx="449">
                  <c:v>139.11854059571706</c:v>
                </c:pt>
                <c:pt idx="450">
                  <c:v>140.09871717823958</c:v>
                </c:pt>
                <c:pt idx="451">
                  <c:v>141.07890454031744</c:v>
                </c:pt>
                <c:pt idx="452">
                  <c:v>142.05885627356599</c:v>
                </c:pt>
                <c:pt idx="453">
                  <c:v>143.03902361509427</c:v>
                </c:pt>
                <c:pt idx="454">
                  <c:v>144.01915693819015</c:v>
                </c:pt>
                <c:pt idx="455">
                  <c:v>144.99901467922808</c:v>
                </c:pt>
                <c:pt idx="456">
                  <c:v>145.9790576494959</c:v>
                </c:pt>
                <c:pt idx="457">
                  <c:v>146.95903944958798</c:v>
                </c:pt>
                <c:pt idx="458">
                  <c:v>147.93873142199467</c:v>
                </c:pt>
                <c:pt idx="459">
                  <c:v>148.91862324592648</c:v>
                </c:pt>
                <c:pt idx="460">
                  <c:v>149.89849590858586</c:v>
                </c:pt>
                <c:pt idx="461">
                  <c:v>150.87814007043045</c:v>
                </c:pt>
                <c:pt idx="462">
                  <c:v>151.85804058622247</c:v>
                </c:pt>
                <c:pt idx="463">
                  <c:v>152.83798007874637</c:v>
                </c:pt>
                <c:pt idx="464">
                  <c:v>153.81772824860639</c:v>
                </c:pt>
                <c:pt idx="465">
                  <c:v>154.79776518681487</c:v>
                </c:pt>
                <c:pt idx="466">
                  <c:v>155.77785254423875</c:v>
                </c:pt>
                <c:pt idx="467">
                  <c:v>156.75775514782086</c:v>
                </c:pt>
                <c:pt idx="468">
                  <c:v>157.73793380900693</c:v>
                </c:pt>
                <c:pt idx="469">
                  <c:v>158.71813399567401</c:v>
                </c:pt>
                <c:pt idx="470">
                  <c:v>159.69810599608502</c:v>
                </c:pt>
                <c:pt idx="471">
                  <c:v>160.67830417538914</c:v>
                </c:pt>
                <c:pt idx="472">
                  <c:v>161.65847558441692</c:v>
                </c:pt>
                <c:pt idx="473">
                  <c:v>162.63837537727292</c:v>
                </c:pt>
                <c:pt idx="474">
                  <c:v>163.61847402974337</c:v>
                </c:pt>
                <c:pt idx="475">
                  <c:v>164.59853800283935</c:v>
                </c:pt>
                <c:pt idx="476">
                  <c:v>165.57834510976016</c:v>
                </c:pt>
                <c:pt idx="477">
                  <c:v>166.5583738755509</c:v>
                </c:pt>
                <c:pt idx="478">
                  <c:v>167.53841344670073</c:v>
                </c:pt>
                <c:pt idx="479">
                  <c:v>168.5182351556887</c:v>
                </c:pt>
                <c:pt idx="480">
                  <c:v>169.49833212877886</c:v>
                </c:pt>
                <c:pt idx="481">
                  <c:v>170.47848056717908</c:v>
                </c:pt>
                <c:pt idx="482">
                  <c:v>171.45845176272178</c:v>
                </c:pt>
                <c:pt idx="483">
                  <c:v>172.43870813500803</c:v>
                </c:pt>
                <c:pt idx="484">
                  <c:v>173.41892204725033</c:v>
                </c:pt>
                <c:pt idx="485">
                  <c:v>174.39901890569141</c:v>
                </c:pt>
                <c:pt idx="486">
                  <c:v>175.3792599241697</c:v>
                </c:pt>
                <c:pt idx="487">
                  <c:v>176.3593839291197</c:v>
                </c:pt>
                <c:pt idx="488">
                  <c:v>177.33922887516377</c:v>
                </c:pt>
                <c:pt idx="489">
                  <c:v>178.319274957235</c:v>
                </c:pt>
                <c:pt idx="490">
                  <c:v>179.29932115696201</c:v>
                </c:pt>
                <c:pt idx="491">
                  <c:v>180.2791144637379</c:v>
                </c:pt>
                <c:pt idx="492">
                  <c:v>181.25910741842836</c:v>
                </c:pt>
                <c:pt idx="493">
                  <c:v>182.23904374538063</c:v>
                </c:pt>
                <c:pt idx="494">
                  <c:v>183.21867860763157</c:v>
                </c:pt>
                <c:pt idx="495">
                  <c:v>184.19850025090781</c:v>
                </c:pt>
                <c:pt idx="496">
                  <c:v>185.17829311845929</c:v>
                </c:pt>
                <c:pt idx="497">
                  <c:v>186.1578384254374</c:v>
                </c:pt>
                <c:pt idx="498">
                  <c:v>187.13760810953968</c:v>
                </c:pt>
                <c:pt idx="499">
                  <c:v>188.11736709682478</c:v>
                </c:pt>
                <c:pt idx="500">
                  <c:v>189.09687380672526</c:v>
                </c:pt>
                <c:pt idx="501">
                  <c:v>190.07660831151773</c:v>
                </c:pt>
                <c:pt idx="502">
                  <c:v>191.05635674942175</c:v>
                </c:pt>
                <c:pt idx="503">
                  <c:v>192.0358889379375</c:v>
                </c:pt>
                <c:pt idx="504">
                  <c:v>193.01567518466851</c:v>
                </c:pt>
                <c:pt idx="505">
                  <c:v>193.99547878398332</c:v>
                </c:pt>
                <c:pt idx="506">
                  <c:v>194.97504016083832</c:v>
                </c:pt>
                <c:pt idx="507">
                  <c:v>195.95482963218646</c:v>
                </c:pt>
                <c:pt idx="508">
                  <c:v>196.93460885135181</c:v>
                </c:pt>
                <c:pt idx="509">
                  <c:v>197.9141443829642</c:v>
                </c:pt>
                <c:pt idx="510">
                  <c:v>198.89390816633147</c:v>
                </c:pt>
                <c:pt idx="511">
                  <c:v>199.87366349343799</c:v>
                </c:pt>
                <c:pt idx="512">
                  <c:v>200.85316385225283</c:v>
                </c:pt>
                <c:pt idx="513">
                  <c:v>201.83287461831588</c:v>
                </c:pt>
                <c:pt idx="514">
                  <c:v>202.81256564043201</c:v>
                </c:pt>
                <c:pt idx="515">
                  <c:v>203.79200842301907</c:v>
                </c:pt>
                <c:pt idx="516">
                  <c:v>204.77168305354917</c:v>
                </c:pt>
                <c:pt idx="517">
                  <c:v>205.75135612000562</c:v>
                </c:pt>
                <c:pt idx="518">
                  <c:v>206.73079585015728</c:v>
                </c:pt>
                <c:pt idx="519">
                  <c:v>207.71047086380756</c:v>
                </c:pt>
                <c:pt idx="520">
                  <c:v>208.69015103115299</c:v>
                </c:pt>
                <c:pt idx="521">
                  <c:v>209.66961113709914</c:v>
                </c:pt>
                <c:pt idx="522">
                  <c:v>210.64932473542223</c:v>
                </c:pt>
                <c:pt idx="523">
                  <c:v>211.62905512769328</c:v>
                </c:pt>
                <c:pt idx="524">
                  <c:v>212.60856724073179</c:v>
                </c:pt>
                <c:pt idx="525">
                  <c:v>213.58831822884306</c:v>
                </c:pt>
                <c:pt idx="526">
                  <c:v>214.56807466701119</c:v>
                </c:pt>
                <c:pt idx="527">
                  <c:v>215.54759983891665</c:v>
                </c:pt>
                <c:pt idx="528">
                  <c:v>216.52736733351426</c:v>
                </c:pt>
                <c:pt idx="529">
                  <c:v>217.50713878936699</c:v>
                </c:pt>
                <c:pt idx="530">
                  <c:v>218.48667584119303</c:v>
                </c:pt>
                <c:pt idx="531">
                  <c:v>219.46644221121662</c:v>
                </c:pt>
                <c:pt idx="532">
                  <c:v>220.44620447196036</c:v>
                </c:pt>
                <c:pt idx="533">
                  <c:v>221.42572590775538</c:v>
                </c:pt>
                <c:pt idx="534">
                  <c:v>222.40548175730473</c:v>
                </c:pt>
                <c:pt idx="535">
                  <c:v>223.38524354124883</c:v>
                </c:pt>
                <c:pt idx="536">
                  <c:v>224.3647811268369</c:v>
                </c:pt>
                <c:pt idx="537">
                  <c:v>225.34456646990662</c:v>
                </c:pt>
                <c:pt idx="538">
                  <c:v>226.32436449471911</c:v>
                </c:pt>
                <c:pt idx="539">
                  <c:v>227.30394341141562</c:v>
                </c:pt>
                <c:pt idx="540">
                  <c:v>228.28377519786633</c:v>
                </c:pt>
                <c:pt idx="541">
                  <c:v>229.26362641872984</c:v>
                </c:pt>
                <c:pt idx="542">
                  <c:v>230.24326196929886</c:v>
                </c:pt>
                <c:pt idx="543">
                  <c:v>231.22315220463562</c:v>
                </c:pt>
                <c:pt idx="544">
                  <c:v>232.20305871973559</c:v>
                </c:pt>
                <c:pt idx="545">
                  <c:v>233.18274805033477</c:v>
                </c:pt>
                <c:pt idx="546">
                  <c:v>234.1626905768801</c:v>
                </c:pt>
                <c:pt idx="547">
                  <c:v>235.14264953228241</c:v>
                </c:pt>
                <c:pt idx="548">
                  <c:v>236.1223864799457</c:v>
                </c:pt>
                <c:pt idx="549">
                  <c:v>237.1023668573352</c:v>
                </c:pt>
                <c:pt idx="550">
                  <c:v>238.08235057413407</c:v>
                </c:pt>
                <c:pt idx="551">
                  <c:v>239.06209588172877</c:v>
                </c:pt>
                <c:pt idx="552">
                  <c:v>240.04207649674825</c:v>
                </c:pt>
                <c:pt idx="553">
                  <c:v>241.02205729382223</c:v>
                </c:pt>
                <c:pt idx="554">
                  <c:v>242.00180811727759</c:v>
                </c:pt>
                <c:pt idx="555">
                  <c:v>242.98179771661614</c:v>
                </c:pt>
                <c:pt idx="556">
                  <c:v>243.96179428154818</c:v>
                </c:pt>
                <c:pt idx="557">
                  <c:v>244.94157096939222</c:v>
                </c:pt>
                <c:pt idx="558">
                  <c:v>245.92159986082112</c:v>
                </c:pt>
                <c:pt idx="559">
                  <c:v>246.90164416108399</c:v>
                </c:pt>
                <c:pt idx="560">
                  <c:v>247.88147037993471</c:v>
                </c:pt>
                <c:pt idx="561">
                  <c:v>248.86154896244361</c:v>
                </c:pt>
                <c:pt idx="562">
                  <c:v>249.8416447617297</c:v>
                </c:pt>
                <c:pt idx="563">
                  <c:v>250.82152095310514</c:v>
                </c:pt>
                <c:pt idx="564">
                  <c:v>251.80164135528534</c:v>
                </c:pt>
                <c:pt idx="565">
                  <c:v>252.78177579887966</c:v>
                </c:pt>
                <c:pt idx="566">
                  <c:v>253.76168079934223</c:v>
                </c:pt>
                <c:pt idx="567">
                  <c:v>254.74182018166709</c:v>
                </c:pt>
                <c:pt idx="568">
                  <c:v>255.72196044586491</c:v>
                </c:pt>
                <c:pt idx="569">
                  <c:v>256.70186143436894</c:v>
                </c:pt>
                <c:pt idx="570">
                  <c:v>257.68199362456807</c:v>
                </c:pt>
                <c:pt idx="571">
                  <c:v>258.66212185315214</c:v>
                </c:pt>
                <c:pt idx="572">
                  <c:v>259.64201096052949</c:v>
                </c:pt>
                <c:pt idx="573">
                  <c:v>260.62213308512872</c:v>
                </c:pt>
                <c:pt idx="574">
                  <c:v>261.60225306612995</c:v>
                </c:pt>
                <c:pt idx="575">
                  <c:v>262.58213574468539</c:v>
                </c:pt>
                <c:pt idx="576">
                  <c:v>263.56225993109661</c:v>
                </c:pt>
                <c:pt idx="577">
                  <c:v>264.54238378962668</c:v>
                </c:pt>
                <c:pt idx="578">
                  <c:v>265.52227716485294</c:v>
                </c:pt>
                <c:pt idx="579">
                  <c:v>266.50240552170004</c:v>
                </c:pt>
                <c:pt idx="580">
                  <c:v>267.48253536807181</c:v>
                </c:pt>
                <c:pt idx="581">
                  <c:v>268.46242820028448</c:v>
                </c:pt>
                <c:pt idx="582">
                  <c:v>269.44255616270584</c:v>
                </c:pt>
                <c:pt idx="583">
                  <c:v>270.4226824211089</c:v>
                </c:pt>
                <c:pt idx="584">
                  <c:v>271.40257181436016</c:v>
                </c:pt>
                <c:pt idx="585">
                  <c:v>272.38269314101802</c:v>
                </c:pt>
                <c:pt idx="586">
                  <c:v>273.36281123962584</c:v>
                </c:pt>
                <c:pt idx="587">
                  <c:v>274.34268927885444</c:v>
                </c:pt>
                <c:pt idx="588">
                  <c:v>275.32279604979715</c:v>
                </c:pt>
                <c:pt idx="589">
                  <c:v>276.30289471928086</c:v>
                </c:pt>
                <c:pt idx="590">
                  <c:v>277.28275348489501</c:v>
                </c:pt>
                <c:pt idx="591">
                  <c:v>278.26283945129336</c:v>
                </c:pt>
                <c:pt idx="592">
                  <c:v>279.24292081673428</c:v>
                </c:pt>
                <c:pt idx="593">
                  <c:v>280.22276075630856</c:v>
                </c:pt>
                <c:pt idx="594">
                  <c:v>281.20282971647185</c:v>
                </c:pt>
                <c:pt idx="595">
                  <c:v>282.18289254745866</c:v>
                </c:pt>
                <c:pt idx="596">
                  <c:v>283.16271745965417</c:v>
                </c:pt>
                <c:pt idx="597">
                  <c:v>284.14277489254073</c:v>
                </c:pt>
                <c:pt idx="598">
                  <c:v>285.122824662553</c:v>
                </c:pt>
                <c:pt idx="599">
                  <c:v>286.10260980796465</c:v>
                </c:pt>
                <c:pt idx="600">
                  <c:v>287.08259402670342</c:v>
                </c:pt>
                <c:pt idx="601">
                  <c:v>288.06253546467673</c:v>
                </c:pt>
                <c:pt idx="602">
                  <c:v>289.04220574904133</c:v>
                </c:pt>
                <c:pt idx="603">
                  <c:v>290.0220786035656</c:v>
                </c:pt>
                <c:pt idx="604">
                  <c:v>291.00191892224478</c:v>
                </c:pt>
                <c:pt idx="605">
                  <c:v>291.98149163023106</c:v>
                </c:pt>
                <c:pt idx="606">
                  <c:v>292.96127040740066</c:v>
                </c:pt>
                <c:pt idx="607">
                  <c:v>293.94101007236719</c:v>
                </c:pt>
                <c:pt idx="608">
                  <c:v>294.92045875186727</c:v>
                </c:pt>
                <c:pt idx="609">
                  <c:v>295.90007996335055</c:v>
                </c:pt>
                <c:pt idx="610">
                  <c:v>296.87963865841476</c:v>
                </c:pt>
                <c:pt idx="611">
                  <c:v>297.85889984860569</c:v>
                </c:pt>
                <c:pt idx="612">
                  <c:v>298.83833369633675</c:v>
                </c:pt>
                <c:pt idx="613">
                  <c:v>299.81770351245905</c:v>
                </c:pt>
                <c:pt idx="614">
                  <c:v>300.79677266948039</c:v>
                </c:pt>
                <c:pt idx="615">
                  <c:v>301.776014610304</c:v>
                </c:pt>
                <c:pt idx="616">
                  <c:v>302.75519437738899</c:v>
                </c:pt>
                <c:pt idx="617">
                  <c:v>303.73407369969635</c:v>
                </c:pt>
                <c:pt idx="618">
                  <c:v>304.71312593151873</c:v>
                </c:pt>
                <c:pt idx="619">
                  <c:v>305.69211447252741</c:v>
                </c:pt>
                <c:pt idx="620">
                  <c:v>306.67080615943934</c:v>
                </c:pt>
                <c:pt idx="621">
                  <c:v>307.64965905737762</c:v>
                </c:pt>
                <c:pt idx="622">
                  <c:v>308.62842309570999</c:v>
                </c:pt>
                <c:pt idx="623">
                  <c:v>309.6068634937111</c:v>
                </c:pt>
                <c:pt idx="624">
                  <c:v>310.58545001782085</c:v>
                </c:pt>
                <c:pt idx="625">
                  <c:v>311.56394448446895</c:v>
                </c:pt>
                <c:pt idx="626">
                  <c:v>312.5421138700483</c:v>
                </c:pt>
                <c:pt idx="627">
                  <c:v>313.52042950232345</c:v>
                </c:pt>
                <c:pt idx="628">
                  <c:v>314.49865495217978</c:v>
                </c:pt>
                <c:pt idx="629">
                  <c:v>315.47655387733442</c:v>
                </c:pt>
                <c:pt idx="630">
                  <c:v>316.45459578401602</c:v>
                </c:pt>
                <c:pt idx="631">
                  <c:v>317.43254938699283</c:v>
                </c:pt>
                <c:pt idx="632">
                  <c:v>318.41017840666109</c:v>
                </c:pt>
                <c:pt idx="633">
                  <c:v>319.38795052566701</c:v>
                </c:pt>
                <c:pt idx="634">
                  <c:v>320.36563283149195</c:v>
                </c:pt>
                <c:pt idx="635">
                  <c:v>321.34298910936604</c:v>
                </c:pt>
                <c:pt idx="636">
                  <c:v>322.32048521438639</c:v>
                </c:pt>
                <c:pt idx="637">
                  <c:v>323.29789338830665</c:v>
                </c:pt>
                <c:pt idx="638">
                  <c:v>324.27497578432019</c:v>
                </c:pt>
                <c:pt idx="639">
                  <c:v>325.25220321299389</c:v>
                </c:pt>
                <c:pt idx="640">
                  <c:v>326.22933950115601</c:v>
                </c:pt>
                <c:pt idx="641">
                  <c:v>327.20615365286051</c:v>
                </c:pt>
                <c:pt idx="642">
                  <c:v>328.18312314207833</c:v>
                </c:pt>
                <c:pt idx="643">
                  <c:v>329.16001864924232</c:v>
                </c:pt>
                <c:pt idx="644">
                  <c:v>330.136612622553</c:v>
                </c:pt>
                <c:pt idx="645">
                  <c:v>331.11337564161607</c:v>
                </c:pt>
                <c:pt idx="646">
                  <c:v>332.09006484566936</c:v>
                </c:pt>
                <c:pt idx="647">
                  <c:v>333.06643404840162</c:v>
                </c:pt>
                <c:pt idx="648">
                  <c:v>334.04294692097346</c:v>
                </c:pt>
                <c:pt idx="649">
                  <c:v>335.0193606554119</c:v>
                </c:pt>
                <c:pt idx="650">
                  <c:v>335.99542744023569</c:v>
                </c:pt>
                <c:pt idx="651">
                  <c:v>336.97161590106685</c:v>
                </c:pt>
                <c:pt idx="652">
                  <c:v>337.94769010826565</c:v>
                </c:pt>
                <c:pt idx="653">
                  <c:v>338.92341594352052</c:v>
                </c:pt>
                <c:pt idx="654">
                  <c:v>339.89926186870127</c:v>
                </c:pt>
                <c:pt idx="655">
                  <c:v>340.87499544094794</c:v>
                </c:pt>
                <c:pt idx="656">
                  <c:v>341.85039113473135</c:v>
                </c:pt>
                <c:pt idx="657">
                  <c:v>342.82592577212614</c:v>
                </c:pt>
                <c:pt idx="658">
                  <c:v>343.8013703948219</c:v>
                </c:pt>
                <c:pt idx="659">
                  <c:v>344.77647398195637</c:v>
                </c:pt>
                <c:pt idx="660">
                  <c:v>345.75169446754393</c:v>
                </c:pt>
                <c:pt idx="661">
                  <c:v>346.72679956103491</c:v>
                </c:pt>
                <c:pt idx="662">
                  <c:v>347.70155537737776</c:v>
                </c:pt>
                <c:pt idx="663">
                  <c:v>348.67643161864112</c:v>
                </c:pt>
                <c:pt idx="664">
                  <c:v>349.65119266526995</c:v>
                </c:pt>
                <c:pt idx="665">
                  <c:v>350.6256047146012</c:v>
                </c:pt>
                <c:pt idx="666">
                  <c:v>351.60012706186615</c:v>
                </c:pt>
                <c:pt idx="667">
                  <c:v>352.57451392605685</c:v>
                </c:pt>
                <c:pt idx="668">
                  <c:v>353.54852648754849</c:v>
                </c:pt>
                <c:pt idx="669">
                  <c:v>354.52262896888368</c:v>
                </c:pt>
                <c:pt idx="670">
                  <c:v>355.49658251658082</c:v>
                </c:pt>
                <c:pt idx="671">
                  <c:v>356.47015696214777</c:v>
                </c:pt>
                <c:pt idx="672">
                  <c:v>357.4438214435898</c:v>
                </c:pt>
                <c:pt idx="673">
                  <c:v>358.41734575765747</c:v>
                </c:pt>
                <c:pt idx="674">
                  <c:v>359.39050154390463</c:v>
                </c:pt>
                <c:pt idx="675">
                  <c:v>360.36375945081198</c:v>
                </c:pt>
                <c:pt idx="676">
                  <c:v>361.33686713476999</c:v>
                </c:pt>
                <c:pt idx="677">
                  <c:v>362.30957582233759</c:v>
                </c:pt>
                <c:pt idx="678">
                  <c:v>363.2823508154205</c:v>
                </c:pt>
                <c:pt idx="679">
                  <c:v>364.25496041701382</c:v>
                </c:pt>
                <c:pt idx="680">
                  <c:v>365.22716795436367</c:v>
                </c:pt>
                <c:pt idx="681">
                  <c:v>366.1994436252748</c:v>
                </c:pt>
                <c:pt idx="682">
                  <c:v>367.17154728943979</c:v>
                </c:pt>
                <c:pt idx="683">
                  <c:v>368.14324068608317</c:v>
                </c:pt>
                <c:pt idx="684">
                  <c:v>369.1149852010048</c:v>
                </c:pt>
                <c:pt idx="685">
                  <c:v>370.08653567648651</c:v>
                </c:pt>
                <c:pt idx="686">
                  <c:v>371.05765913818863</c:v>
                </c:pt>
                <c:pt idx="687">
                  <c:v>372.02882012496775</c:v>
                </c:pt>
                <c:pt idx="688">
                  <c:v>372.99978390161198</c:v>
                </c:pt>
                <c:pt idx="689">
                  <c:v>373.97031935130195</c:v>
                </c:pt>
                <c:pt idx="690">
                  <c:v>374.9408907297173</c:v>
                </c:pt>
                <c:pt idx="691">
                  <c:v>375.91126858950128</c:v>
                </c:pt>
                <c:pt idx="692">
                  <c:v>376.88122195260507</c:v>
                </c:pt>
                <c:pt idx="693">
                  <c:v>377.85122337615468</c:v>
                </c:pt>
                <c:pt idx="694">
                  <c:v>378.82104011754893</c:v>
                </c:pt>
                <c:pt idx="695">
                  <c:v>379.79043936102408</c:v>
                </c:pt>
                <c:pt idx="696">
                  <c:v>380.75987794494381</c:v>
                </c:pt>
                <c:pt idx="697">
                  <c:v>381.72911982686099</c:v>
                </c:pt>
                <c:pt idx="698">
                  <c:v>382.69792915428178</c:v>
                </c:pt>
                <c:pt idx="699">
                  <c:v>383.66675904174724</c:v>
                </c:pt>
                <c:pt idx="700">
                  <c:v>384.6353735920714</c:v>
                </c:pt>
                <c:pt idx="701">
                  <c:v>385.60353539788002</c:v>
                </c:pt>
                <c:pt idx="702">
                  <c:v>386.57170757315248</c:v>
                </c:pt>
                <c:pt idx="703">
                  <c:v>387.53965781647275</c:v>
                </c:pt>
                <c:pt idx="704">
                  <c:v>388.50715403940768</c:v>
                </c:pt>
                <c:pt idx="705">
                  <c:v>389.47466247589153</c:v>
                </c:pt>
                <c:pt idx="706">
                  <c:v>390.44195098367851</c:v>
                </c:pt>
                <c:pt idx="707">
                  <c:v>391.40878763158327</c:v>
                </c:pt>
                <c:pt idx="708">
                  <c:v>392.3756383376882</c:v>
                </c:pt>
                <c:pt idx="709">
                  <c:v>393.34229005242821</c:v>
                </c:pt>
                <c:pt idx="710">
                  <c:v>394.30851442281596</c:v>
                </c:pt>
                <c:pt idx="711">
                  <c:v>395.27477879450839</c:v>
                </c:pt>
                <c:pt idx="712">
                  <c:v>396.24084787754128</c:v>
                </c:pt>
                <c:pt idx="713">
                  <c:v>397.20649173598991</c:v>
                </c:pt>
                <c:pt idx="714">
                  <c:v>398.17217399272425</c:v>
                </c:pt>
                <c:pt idx="715">
                  <c:v>399.13766983528495</c:v>
                </c:pt>
                <c:pt idx="716">
                  <c:v>400.1027580733047</c:v>
                </c:pt>
                <c:pt idx="717">
                  <c:v>401.0679124057047</c:v>
                </c:pt>
                <c:pt idx="718">
                  <c:v>402.03290125244592</c:v>
                </c:pt>
                <c:pt idx="719">
                  <c:v>402.99749319229261</c:v>
                </c:pt>
                <c:pt idx="720">
                  <c:v>403.9621478920738</c:v>
                </c:pt>
                <c:pt idx="721">
                  <c:v>404.92662871604546</c:v>
                </c:pt>
                <c:pt idx="722">
                  <c:v>405.89069574760998</c:v>
                </c:pt>
                <c:pt idx="723">
                  <c:v>406.85480840041276</c:v>
                </c:pt>
                <c:pt idx="724">
                  <c:v>407.81873189290985</c:v>
                </c:pt>
                <c:pt idx="725">
                  <c:v>408.7822333519577</c:v>
                </c:pt>
                <c:pt idx="726">
                  <c:v>409.74578055224384</c:v>
                </c:pt>
                <c:pt idx="727">
                  <c:v>410.70915093587365</c:v>
                </c:pt>
                <c:pt idx="728">
                  <c:v>411.67211002539733</c:v>
                </c:pt>
                <c:pt idx="729">
                  <c:v>412.63513052076462</c:v>
                </c:pt>
                <c:pt idx="730">
                  <c:v>413.59796234533019</c:v>
                </c:pt>
                <c:pt idx="731">
                  <c:v>414.56036424800197</c:v>
                </c:pt>
                <c:pt idx="732">
                  <c:v>415.52279656703769</c:v>
                </c:pt>
                <c:pt idx="733">
                  <c:v>416.48503183530977</c:v>
                </c:pt>
                <c:pt idx="734">
                  <c:v>417.44684450198611</c:v>
                </c:pt>
                <c:pt idx="735">
                  <c:v>418.40868251407733</c:v>
                </c:pt>
                <c:pt idx="736">
                  <c:v>419.37031335960864</c:v>
                </c:pt>
                <c:pt idx="737">
                  <c:v>420.3315081847324</c:v>
                </c:pt>
                <c:pt idx="738">
                  <c:v>421.29273366871894</c:v>
                </c:pt>
                <c:pt idx="739">
                  <c:v>422.25376436843254</c:v>
                </c:pt>
                <c:pt idx="740">
                  <c:v>423.21437502577578</c:v>
                </c:pt>
                <c:pt idx="741">
                  <c:v>424.17501645893492</c:v>
                </c:pt>
                <c:pt idx="742">
                  <c:v>425.13545297761362</c:v>
                </c:pt>
                <c:pt idx="743">
                  <c:v>426.09544043452871</c:v>
                </c:pt>
                <c:pt idx="744">
                  <c:v>427.05543800669716</c:v>
                </c:pt>
                <c:pt idx="745">
                  <c:v>428.01520669226204</c:v>
                </c:pt>
                <c:pt idx="746">
                  <c:v>428.97450251670898</c:v>
                </c:pt>
                <c:pt idx="747">
                  <c:v>429.93378432627821</c:v>
                </c:pt>
                <c:pt idx="748">
                  <c:v>430.89281848892506</c:v>
                </c:pt>
                <c:pt idx="749">
                  <c:v>431.85137680995865</c:v>
                </c:pt>
                <c:pt idx="750">
                  <c:v>432.80992124877258</c:v>
                </c:pt>
                <c:pt idx="751">
                  <c:v>433.76822181688686</c:v>
                </c:pt>
                <c:pt idx="752">
                  <c:v>434.72604875985644</c:v>
                </c:pt>
                <c:pt idx="753">
                  <c:v>435.68387062523891</c:v>
                </c:pt>
                <c:pt idx="754">
                  <c:v>436.64145412727328</c:v>
                </c:pt>
                <c:pt idx="755">
                  <c:v>437.59854019510698</c:v>
                </c:pt>
                <c:pt idx="756">
                  <c:v>438.55556231877722</c:v>
                </c:pt>
                <c:pt idx="757">
                  <c:v>439.51226807194763</c:v>
                </c:pt>
                <c:pt idx="758">
                  <c:v>440.46840732460072</c:v>
                </c:pt>
                <c:pt idx="759">
                  <c:v>441.42442700358083</c:v>
                </c:pt>
                <c:pt idx="760">
                  <c:v>442.38008732641407</c:v>
                </c:pt>
                <c:pt idx="761">
                  <c:v>443.33515753880528</c:v>
                </c:pt>
                <c:pt idx="762">
                  <c:v>444.29009621074113</c:v>
                </c:pt>
                <c:pt idx="763">
                  <c:v>445.24466034514865</c:v>
                </c:pt>
                <c:pt idx="764">
                  <c:v>446.19860731214976</c:v>
                </c:pt>
                <c:pt idx="765">
                  <c:v>447.15239087129413</c:v>
                </c:pt>
                <c:pt idx="766">
                  <c:v>448.1057822212664</c:v>
                </c:pt>
                <c:pt idx="767">
                  <c:v>492.96182118513156</c:v>
                </c:pt>
                <c:pt idx="768">
                  <c:v>536.93419395647527</c:v>
                </c:pt>
                <c:pt idx="769">
                  <c:v>580.04103247951173</c:v>
                </c:pt>
                <c:pt idx="770">
                  <c:v>622.30028464152315</c:v>
                </c:pt>
                <c:pt idx="771">
                  <c:v>663.72872702778272</c:v>
                </c:pt>
                <c:pt idx="772">
                  <c:v>704.34297460240896</c:v>
                </c:pt>
                <c:pt idx="773">
                  <c:v>744.15927239644225</c:v>
                </c:pt>
                <c:pt idx="774">
                  <c:v>783.1933634948432</c:v>
                </c:pt>
                <c:pt idx="775">
                  <c:v>821.46034898358573</c:v>
                </c:pt>
                <c:pt idx="776">
                  <c:v>858.97478327840315</c:v>
                </c:pt>
                <c:pt idx="777">
                  <c:v>895.75066665961572</c:v>
                </c:pt>
                <c:pt idx="778">
                  <c:v>931.80147115758723</c:v>
                </c:pt>
                <c:pt idx="779">
                  <c:v>967.14014554803668</c:v>
                </c:pt>
                <c:pt idx="780">
                  <c:v>1001.7791795179396</c:v>
                </c:pt>
                <c:pt idx="781">
                  <c:v>1035.7306031711471</c:v>
                </c:pt>
                <c:pt idx="782">
                  <c:v>1069.006007384126</c:v>
                </c:pt>
                <c:pt idx="783">
                  <c:v>1101.6165630028588</c:v>
                </c:pt>
                <c:pt idx="784">
                  <c:v>1133.5730389581406</c:v>
                </c:pt>
                <c:pt idx="785">
                  <c:v>1164.8858193705232</c:v>
                </c:pt>
                <c:pt idx="786">
                  <c:v>1195.5649197106973</c:v>
                </c:pt>
                <c:pt idx="787">
                  <c:v>1225.6200020761128</c:v>
                </c:pt>
                <c:pt idx="788">
                  <c:v>1255.0603896400801</c:v>
                </c:pt>
                <c:pt idx="789">
                  <c:v>1283.895080325419</c:v>
                </c:pt>
                <c:pt idx="790">
                  <c:v>1312.1327597509044</c:v>
                </c:pt>
                <c:pt idx="791">
                  <c:v>1339.7818134952477</c:v>
                </c:pt>
                <c:pt idx="792">
                  <c:v>1366.8503387201433</c:v>
                </c:pt>
                <c:pt idx="793">
                  <c:v>1393.3461551909504</c:v>
                </c:pt>
                <c:pt idx="794">
                  <c:v>1419.2768157308622</c:v>
                </c:pt>
                <c:pt idx="795">
                  <c:v>1444.6496161419236</c:v>
                </c:pt>
                <c:pt idx="796">
                  <c:v>1469.471604623946</c:v>
                </c:pt>
                <c:pt idx="797">
                  <c:v>1493.7495907202508</c:v>
                </c:pt>
                <c:pt idx="798">
                  <c:v>1517.4901538172151</c:v>
                </c:pt>
                <c:pt idx="799">
                  <c:v>1540.6996512227815</c:v>
                </c:pt>
                <c:pt idx="800">
                  <c:v>1563.3842258474269</c:v>
                </c:pt>
                <c:pt idx="801">
                  <c:v>1585.5498043657415</c:v>
                </c:pt>
                <c:pt idx="802">
                  <c:v>1607.2021219793405</c:v>
                </c:pt>
                <c:pt idx="803">
                  <c:v>1628.3467204106612</c:v>
                </c:pt>
                <c:pt idx="804">
                  <c:v>1648.9889541977757</c:v>
                </c:pt>
                <c:pt idx="805">
                  <c:v>1669.1339966882374</c:v>
                </c:pt>
                <c:pt idx="806">
                  <c:v>1688.7867542573499</c:v>
                </c:pt>
                <c:pt idx="807">
                  <c:v>1707.9520490377947</c:v>
                </c:pt>
                <c:pt idx="808">
                  <c:v>1726.6343583314583</c:v>
                </c:pt>
                <c:pt idx="809">
                  <c:v>1744.838013605118</c:v>
                </c:pt>
                <c:pt idx="810">
                  <c:v>1762.5672045531448</c:v>
                </c:pt>
                <c:pt idx="811">
                  <c:v>1779.8259829733965</c:v>
                </c:pt>
                <c:pt idx="812">
                  <c:v>1796.6184337912939</c:v>
                </c:pt>
                <c:pt idx="813">
                  <c:v>1812.948320804514</c:v>
                </c:pt>
                <c:pt idx="814">
                  <c:v>1828.8192042078458</c:v>
                </c:pt>
                <c:pt idx="815">
                  <c:v>1844.2345189334512</c:v>
                </c:pt>
                <c:pt idx="816">
                  <c:v>1859.1978394066853</c:v>
                </c:pt>
                <c:pt idx="817">
                  <c:v>1873.7123714554029</c:v>
                </c:pt>
                <c:pt idx="818">
                  <c:v>1887.7812134057181</c:v>
                </c:pt>
                <c:pt idx="819">
                  <c:v>1901.4073583482991</c:v>
                </c:pt>
                <c:pt idx="820">
                  <c:v>1914.5939218221865</c:v>
                </c:pt>
                <c:pt idx="821">
                  <c:v>1927.3436876714459</c:v>
                </c:pt>
                <c:pt idx="822">
                  <c:v>1939.6593409933585</c:v>
                </c:pt>
                <c:pt idx="823">
                  <c:v>1951.5436739419813</c:v>
                </c:pt>
                <c:pt idx="824">
                  <c:v>1962.9991749950238</c:v>
                </c:pt>
                <c:pt idx="825">
                  <c:v>1974.0282394380658</c:v>
                </c:pt>
                <c:pt idx="826">
                  <c:v>1984.6333541641131</c:v>
                </c:pt>
                <c:pt idx="827">
                  <c:v>1994.8167286172352</c:v>
                </c:pt>
                <c:pt idx="828">
                  <c:v>2004.5804837515529</c:v>
                </c:pt>
                <c:pt idx="829">
                  <c:v>2013.9266533057573</c:v>
                </c:pt>
                <c:pt idx="830">
                  <c:v>2022.8573455325677</c:v>
                </c:pt>
                <c:pt idx="831">
                  <c:v>2031.3744200045303</c:v>
                </c:pt>
                <c:pt idx="832">
                  <c:v>2039.4796527320295</c:v>
                </c:pt>
                <c:pt idx="833">
                  <c:v>2047.1748784613224</c:v>
                </c:pt>
                <c:pt idx="834">
                  <c:v>2054.4617060161527</c:v>
                </c:pt>
                <c:pt idx="835">
                  <c:v>2061.3416635591625</c:v>
                </c:pt>
                <c:pt idx="836">
                  <c:v>2067.8163218831064</c:v>
                </c:pt>
                <c:pt idx="837">
                  <c:v>2073.8870473984621</c:v>
                </c:pt>
                <c:pt idx="838">
                  <c:v>2079.5551280002028</c:v>
                </c:pt>
                <c:pt idx="839">
                  <c:v>2084.8218776214303</c:v>
                </c:pt>
                <c:pt idx="840">
                  <c:v>2089.6884262572044</c:v>
                </c:pt>
                <c:pt idx="841">
                  <c:v>2094.1558267256864</c:v>
                </c:pt>
                <c:pt idx="842">
                  <c:v>2098.2251405837642</c:v>
                </c:pt>
                <c:pt idx="843">
                  <c:v>2101.8972648670938</c:v>
                </c:pt>
                <c:pt idx="844">
                  <c:v>2105.173019821802</c:v>
                </c:pt>
                <c:pt idx="845">
                  <c:v>2108.0532161001811</c:v>
                </c:pt>
                <c:pt idx="846">
                  <c:v>2110.5385181636598</c:v>
                </c:pt>
                <c:pt idx="847">
                  <c:v>2112.6295630725299</c:v>
                </c:pt>
                <c:pt idx="848">
                  <c:v>2114.3268576817304</c:v>
                </c:pt>
                <c:pt idx="849">
                  <c:v>2115.6308298191307</c:v>
                </c:pt>
                <c:pt idx="850">
                  <c:v>2116.5418574848968</c:v>
                </c:pt>
                <c:pt idx="851">
                  <c:v>2117.0602643886382</c:v>
                </c:pt>
                <c:pt idx="852">
                  <c:v>2117.1861806673724</c:v>
                </c:pt>
                <c:pt idx="853">
                  <c:v>2116.9196915995981</c:v>
                </c:pt>
                <c:pt idx="854">
                  <c:v>2116.2608264796058</c:v>
                </c:pt>
                <c:pt idx="855">
                  <c:v>2115.2096768256533</c:v>
                </c:pt>
                <c:pt idx="856">
                  <c:v>2113.7664210654443</c:v>
                </c:pt>
                <c:pt idx="857">
                  <c:v>2111.9314323043141</c:v>
                </c:pt>
                <c:pt idx="858">
                  <c:v>2109.7051217583903</c:v>
                </c:pt>
                <c:pt idx="859">
                  <c:v>2107.0879418590557</c:v>
                </c:pt>
                <c:pt idx="860">
                  <c:v>2104.0804214362738</c:v>
                </c:pt>
                <c:pt idx="861">
                  <c:v>2100.6832206249978</c:v>
                </c:pt>
                <c:pt idx="862">
                  <c:v>2096.8970170421603</c:v>
                </c:pt>
                <c:pt idx="863">
                  <c:v>2092.7225597763468</c:v>
                </c:pt>
                <c:pt idx="864">
                  <c:v>2088.1607427900262</c:v>
                </c:pt>
                <c:pt idx="865">
                  <c:v>2083.2124553220979</c:v>
                </c:pt>
                <c:pt idx="866">
                  <c:v>2077.8786539643334</c:v>
                </c:pt>
                <c:pt idx="867">
                  <c:v>2072.1604534873263</c:v>
                </c:pt>
                <c:pt idx="868">
                  <c:v>2066.0589426331294</c:v>
                </c:pt>
                <c:pt idx="869">
                  <c:v>2059.5753808622494</c:v>
                </c:pt>
                <c:pt idx="870">
                  <c:v>2052.7109836398099</c:v>
                </c:pt>
                <c:pt idx="871">
                  <c:v>2045.4670273543888</c:v>
                </c:pt>
                <c:pt idx="872">
                  <c:v>2037.8449713161287</c:v>
                </c:pt>
                <c:pt idx="873">
                  <c:v>2029.8462106629615</c:v>
                </c:pt>
                <c:pt idx="874">
                  <c:v>2021.4721974676622</c:v>
                </c:pt>
                <c:pt idx="875">
                  <c:v>2012.7245783762455</c:v>
                </c:pt>
                <c:pt idx="876">
                  <c:v>2003.6049160566718</c:v>
                </c:pt>
                <c:pt idx="877">
                  <c:v>1994.1149789112094</c:v>
                </c:pt>
                <c:pt idx="878">
                  <c:v>1984.2564345283981</c:v>
                </c:pt>
                <c:pt idx="879">
                  <c:v>1974.0310006718078</c:v>
                </c:pt>
                <c:pt idx="880">
                  <c:v>1963.4406114409674</c:v>
                </c:pt>
                <c:pt idx="881">
                  <c:v>1952.4870810600594</c:v>
                </c:pt>
                <c:pt idx="882">
                  <c:v>1941.1724504848471</c:v>
                </c:pt>
                <c:pt idx="883">
                  <c:v>1929.498624557333</c:v>
                </c:pt>
                <c:pt idx="884">
                  <c:v>1917.4675513206014</c:v>
                </c:pt>
                <c:pt idx="885">
                  <c:v>1905.081415210155</c:v>
                </c:pt>
                <c:pt idx="886">
                  <c:v>1892.3422462322756</c:v>
                </c:pt>
                <c:pt idx="887">
                  <c:v>1879.252320472455</c:v>
                </c:pt>
                <c:pt idx="888">
                  <c:v>1865.8137439858469</c:v>
                </c:pt>
                <c:pt idx="889">
                  <c:v>1852.0288783367887</c:v>
                </c:pt>
                <c:pt idx="890">
                  <c:v>1837.8998997209183</c:v>
                </c:pt>
                <c:pt idx="891">
                  <c:v>1823.4290176867953</c:v>
                </c:pt>
                <c:pt idx="892">
                  <c:v>1808.6187057110119</c:v>
                </c:pt>
                <c:pt idx="893">
                  <c:v>1793.4712348481598</c:v>
                </c:pt>
                <c:pt idx="894">
                  <c:v>1777.9891488708429</c:v>
                </c:pt>
                <c:pt idx="895">
                  <c:v>1762.1747745275773</c:v>
                </c:pt>
                <c:pt idx="896">
                  <c:v>1746.030719832499</c:v>
                </c:pt>
                <c:pt idx="897">
                  <c:v>1729.5593614890927</c:v>
                </c:pt>
                <c:pt idx="898">
                  <c:v>1712.7633657735685</c:v>
                </c:pt>
                <c:pt idx="899">
                  <c:v>1695.6451634891007</c:v>
                </c:pt>
                <c:pt idx="900">
                  <c:v>1678.2074735836945</c:v>
                </c:pt>
                <c:pt idx="901">
                  <c:v>1660.4528519519949</c:v>
                </c:pt>
                <c:pt idx="902">
                  <c:v>1642.3840668103232</c:v>
                </c:pt>
                <c:pt idx="903">
                  <c:v>1624.0037344765988</c:v>
                </c:pt>
                <c:pt idx="904">
                  <c:v>1605.3144903142456</c:v>
                </c:pt>
                <c:pt idx="905">
                  <c:v>1586.3191642187242</c:v>
                </c:pt>
                <c:pt idx="906">
                  <c:v>1567.0204240078981</c:v>
                </c:pt>
                <c:pt idx="907">
                  <c:v>1547.4211351452709</c:v>
                </c:pt>
                <c:pt idx="908">
                  <c:v>1527.5241807991551</c:v>
                </c:pt>
                <c:pt idx="909">
                  <c:v>1507.3322663381848</c:v>
                </c:pt>
                <c:pt idx="910">
                  <c:v>1486.8483021487584</c:v>
                </c:pt>
                <c:pt idx="911">
                  <c:v>1466.0751284898438</c:v>
                </c:pt>
                <c:pt idx="912">
                  <c:v>1445.0156797892812</c:v>
                </c:pt>
                <c:pt idx="913">
                  <c:v>1423.6729118564629</c:v>
                </c:pt>
                <c:pt idx="914">
                  <c:v>1402.049779428228</c:v>
                </c:pt>
                <c:pt idx="915">
                  <c:v>1380.1492555140542</c:v>
                </c:pt>
                <c:pt idx="916">
                  <c:v>1357.9743098050292</c:v>
                </c:pt>
                <c:pt idx="917">
                  <c:v>1335.527927174129</c:v>
                </c:pt>
                <c:pt idx="918">
                  <c:v>1312.8130870920313</c:v>
                </c:pt>
                <c:pt idx="919">
                  <c:v>1289.8327811472916</c:v>
                </c:pt>
                <c:pt idx="920">
                  <c:v>1266.5899936078922</c:v>
                </c:pt>
                <c:pt idx="921">
                  <c:v>1243.087709285488</c:v>
                </c:pt>
                <c:pt idx="922">
                  <c:v>1219.3289211095614</c:v>
                </c:pt>
                <c:pt idx="923">
                  <c:v>1195.3166116076143</c:v>
                </c:pt>
                <c:pt idx="924">
                  <c:v>1171.0537684674059</c:v>
                </c:pt>
                <c:pt idx="925">
                  <c:v>1146.5433674719959</c:v>
                </c:pt>
                <c:pt idx="926">
                  <c:v>1121.7883866573786</c:v>
                </c:pt>
                <c:pt idx="927">
                  <c:v>1096.7917908233271</c:v>
                </c:pt>
                <c:pt idx="928">
                  <c:v>1071.5565377348867</c:v>
                </c:pt>
                <c:pt idx="929">
                  <c:v>1046.0855837116064</c:v>
                </c:pt>
                <c:pt idx="930">
                  <c:v>1020.3818696077765</c:v>
                </c:pt>
                <c:pt idx="931">
                  <c:v>994.44832641524033</c:v>
                </c:pt>
                <c:pt idx="932">
                  <c:v>968.28788014125257</c:v>
                </c:pt>
                <c:pt idx="933">
                  <c:v>941.9034394541967</c:v>
                </c:pt>
                <c:pt idx="934">
                  <c:v>915.29790538338</c:v>
                </c:pt>
                <c:pt idx="935">
                  <c:v>888.47416094983987</c:v>
                </c:pt>
                <c:pt idx="936">
                  <c:v>861.43507516999216</c:v>
                </c:pt>
                <c:pt idx="937">
                  <c:v>834.18350615367979</c:v>
                </c:pt>
                <c:pt idx="938">
                  <c:v>806.72229271775973</c:v>
                </c:pt>
                <c:pt idx="939">
                  <c:v>779.05425752978715</c:v>
                </c:pt>
                <c:pt idx="940">
                  <c:v>751.18220925539538</c:v>
                </c:pt>
                <c:pt idx="941">
                  <c:v>723.10893631752106</c:v>
                </c:pt>
                <c:pt idx="942">
                  <c:v>694.83720909444492</c:v>
                </c:pt>
                <c:pt idx="943">
                  <c:v>666.36978103902072</c:v>
                </c:pt>
                <c:pt idx="944">
                  <c:v>637.70938473434126</c:v>
                </c:pt>
                <c:pt idx="945">
                  <c:v>608.85873306537826</c:v>
                </c:pt>
                <c:pt idx="946">
                  <c:v>579.82051923756785</c:v>
                </c:pt>
                <c:pt idx="947">
                  <c:v>550.59741526778532</c:v>
                </c:pt>
                <c:pt idx="948">
                  <c:v>521.19207205389318</c:v>
                </c:pt>
                <c:pt idx="949">
                  <c:v>491.60711822519869</c:v>
                </c:pt>
                <c:pt idx="950">
                  <c:v>461.84516119596401</c:v>
                </c:pt>
                <c:pt idx="951">
                  <c:v>431.90878606228256</c:v>
                </c:pt>
                <c:pt idx="952">
                  <c:v>401.8005552494601</c:v>
                </c:pt>
                <c:pt idx="953">
                  <c:v>371.52300613127892</c:v>
                </c:pt>
                <c:pt idx="954">
                  <c:v>341.07865483182195</c:v>
                </c:pt>
                <c:pt idx="955">
                  <c:v>310.46999388193979</c:v>
                </c:pt>
                <c:pt idx="956">
                  <c:v>279.69949195498577</c:v>
                </c:pt>
                <c:pt idx="957">
                  <c:v>248.76959016760088</c:v>
                </c:pt>
                <c:pt idx="958">
                  <c:v>217.68270878502057</c:v>
                </c:pt>
                <c:pt idx="959">
                  <c:v>186.44124354601169</c:v>
                </c:pt>
                <c:pt idx="960">
                  <c:v>155.04756059514517</c:v>
                </c:pt>
                <c:pt idx="961">
                  <c:v>123.50400611328305</c:v>
                </c:pt>
                <c:pt idx="962">
                  <c:v>91.812901260058382</c:v>
                </c:pt>
                <c:pt idx="963">
                  <c:v>59.976542044964546</c:v>
                </c:pt>
                <c:pt idx="964">
                  <c:v>27.997199215745113</c:v>
                </c:pt>
                <c:pt idx="965">
                  <c:v>-4.1228883062854607</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numCache>
            </c:numRef>
          </c:yVal>
          <c:smooth val="1"/>
          <c:extLst xmlns:c16r2="http://schemas.microsoft.com/office/drawing/2015/06/chart">
            <c:ext xmlns:c16="http://schemas.microsoft.com/office/drawing/2014/chart" uri="{C3380CC4-5D6E-409C-BE32-E72D297353CC}">
              <c16:uniqueId val="{00000002-D4F9-433A-A788-2B2315573F02}"/>
            </c:ext>
          </c:extLst>
        </c:ser>
        <c:dLbls>
          <c:showLegendKey val="0"/>
          <c:showVal val="0"/>
          <c:showCatName val="0"/>
          <c:showSerName val="0"/>
          <c:showPercent val="0"/>
          <c:showBubbleSize val="0"/>
        </c:dLbls>
        <c:axId val="111570944"/>
        <c:axId val="111572480"/>
      </c:scatterChart>
      <c:valAx>
        <c:axId val="111570944"/>
        <c:scaling>
          <c:orientation val="minMax"/>
        </c:scaling>
        <c:delete val="0"/>
        <c:axPos val="b"/>
        <c:numFmt formatCode="0" sourceLinked="0"/>
        <c:majorTickMark val="out"/>
        <c:minorTickMark val="none"/>
        <c:tickLblPos val="nextTo"/>
        <c:txPr>
          <a:bodyPr rot="0" vert="horz"/>
          <a:lstStyle/>
          <a:p>
            <a:pPr>
              <a:defRPr sz="1400" b="0" i="0" u="none" strike="noStrike" baseline="0">
                <a:solidFill>
                  <a:srgbClr val="000000"/>
                </a:solidFill>
                <a:latin typeface="Calibri"/>
                <a:ea typeface="Calibri"/>
                <a:cs typeface="Calibri"/>
              </a:defRPr>
            </a:pPr>
            <a:endParaRPr lang="es-ES"/>
          </a:p>
        </c:txPr>
        <c:crossAx val="111572480"/>
        <c:crosses val="autoZero"/>
        <c:crossBetween val="midCat"/>
      </c:valAx>
      <c:valAx>
        <c:axId val="111572480"/>
        <c:scaling>
          <c:orientation val="minMax"/>
          <c:max val="2500"/>
          <c:min val="-200"/>
        </c:scaling>
        <c:delete val="0"/>
        <c:axPos val="l"/>
        <c:majorGridlines/>
        <c:numFmt formatCode="0" sourceLinked="0"/>
        <c:majorTickMark val="out"/>
        <c:minorTickMark val="none"/>
        <c:tickLblPos val="nextTo"/>
        <c:txPr>
          <a:bodyPr rot="0" vert="horz"/>
          <a:lstStyle/>
          <a:p>
            <a:pPr>
              <a:defRPr sz="1400" b="0" i="0" u="none" strike="noStrike" baseline="0">
                <a:solidFill>
                  <a:srgbClr val="000000"/>
                </a:solidFill>
                <a:latin typeface="Calibri"/>
                <a:ea typeface="Calibri"/>
                <a:cs typeface="Calibri"/>
              </a:defRPr>
            </a:pPr>
            <a:endParaRPr lang="es-ES"/>
          </a:p>
        </c:txPr>
        <c:crossAx val="111570944"/>
        <c:crosses val="autoZero"/>
        <c:crossBetween val="midCat"/>
      </c:valAx>
    </c:plotArea>
    <c:legend>
      <c:legendPos val="r"/>
      <c:layout/>
      <c:overlay val="0"/>
      <c:txPr>
        <a:bodyPr/>
        <a:lstStyle/>
        <a:p>
          <a:pPr>
            <a:defRPr sz="775"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Calibri"/>
                <a:ea typeface="Calibri"/>
                <a:cs typeface="Calibri"/>
              </a:defRPr>
            </a:pPr>
            <a:r>
              <a:rPr lang="es-ES"/>
              <a:t>TRAYECTORIA (CAIDA PARACA)</a:t>
            </a:r>
          </a:p>
        </c:rich>
      </c:tx>
      <c:layout/>
      <c:overlay val="0"/>
    </c:title>
    <c:autoTitleDeleted val="0"/>
    <c:plotArea>
      <c:layout/>
      <c:scatterChart>
        <c:scatterStyle val="lineMarker"/>
        <c:varyColors val="0"/>
        <c:ser>
          <c:idx val="0"/>
          <c:order val="0"/>
          <c:tx>
            <c:strRef>
              <c:f>'sim lan_Cd(v)'!$J$5</c:f>
              <c:strCache>
                <c:ptCount val="1"/>
                <c:pt idx="0">
                  <c:v>altura (m)</c:v>
                </c:pt>
              </c:strCache>
            </c:strRef>
          </c:tx>
          <c:marker>
            <c:symbol val="none"/>
          </c:marker>
          <c:xVal>
            <c:numRef>
              <c:f>'sim lan_Cd(v)'!$AA$6:$AA$1109</c:f>
              <c:numCache>
                <c:formatCode>0.00</c:formatCode>
                <c:ptCount val="1104"/>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22.391666999999963</c:v>
                </c:pt>
                <c:pt idx="854">
                  <c:v>24.391666999999963</c:v>
                </c:pt>
                <c:pt idx="855">
                  <c:v>26.391666999999963</c:v>
                </c:pt>
                <c:pt idx="856">
                  <c:v>28.391666999999963</c:v>
                </c:pt>
                <c:pt idx="857">
                  <c:v>30.391666999999963</c:v>
                </c:pt>
                <c:pt idx="858">
                  <c:v>32.391666999999963</c:v>
                </c:pt>
                <c:pt idx="859">
                  <c:v>34.391666999999963</c:v>
                </c:pt>
                <c:pt idx="860">
                  <c:v>36.391666999999963</c:v>
                </c:pt>
                <c:pt idx="861">
                  <c:v>38.391666999999963</c:v>
                </c:pt>
                <c:pt idx="862">
                  <c:v>40.391666999999963</c:v>
                </c:pt>
                <c:pt idx="863">
                  <c:v>42.391666999999963</c:v>
                </c:pt>
                <c:pt idx="864">
                  <c:v>44.391666999999963</c:v>
                </c:pt>
                <c:pt idx="865">
                  <c:v>46.391666999999963</c:v>
                </c:pt>
                <c:pt idx="866">
                  <c:v>48.391666999999963</c:v>
                </c:pt>
                <c:pt idx="867">
                  <c:v>50.391666999999963</c:v>
                </c:pt>
                <c:pt idx="868">
                  <c:v>52.391666999999963</c:v>
                </c:pt>
                <c:pt idx="869">
                  <c:v>54.391666999999963</c:v>
                </c:pt>
                <c:pt idx="870">
                  <c:v>56.391666999999963</c:v>
                </c:pt>
                <c:pt idx="871">
                  <c:v>58.391666999999963</c:v>
                </c:pt>
                <c:pt idx="872">
                  <c:v>60.391666999999963</c:v>
                </c:pt>
                <c:pt idx="873">
                  <c:v>62.391666999999963</c:v>
                </c:pt>
                <c:pt idx="874">
                  <c:v>64.391666999999956</c:v>
                </c:pt>
                <c:pt idx="875">
                  <c:v>66.391666999999956</c:v>
                </c:pt>
                <c:pt idx="876">
                  <c:v>68.391666999999956</c:v>
                </c:pt>
                <c:pt idx="877">
                  <c:v>70.391666999999956</c:v>
                </c:pt>
                <c:pt idx="878">
                  <c:v>72.391666999999956</c:v>
                </c:pt>
                <c:pt idx="879">
                  <c:v>74.391666999999956</c:v>
                </c:pt>
                <c:pt idx="880">
                  <c:v>76.391666999999956</c:v>
                </c:pt>
                <c:pt idx="881">
                  <c:v>78.391666999999956</c:v>
                </c:pt>
                <c:pt idx="882">
                  <c:v>80.391666999999956</c:v>
                </c:pt>
                <c:pt idx="883">
                  <c:v>82.391666999999956</c:v>
                </c:pt>
                <c:pt idx="884">
                  <c:v>84.391666999999956</c:v>
                </c:pt>
                <c:pt idx="885">
                  <c:v>86.391666999999956</c:v>
                </c:pt>
                <c:pt idx="886">
                  <c:v>88.391666999999956</c:v>
                </c:pt>
                <c:pt idx="887">
                  <c:v>90.391666999999956</c:v>
                </c:pt>
                <c:pt idx="888">
                  <c:v>92.391666999999956</c:v>
                </c:pt>
                <c:pt idx="889">
                  <c:v>94.391666999999956</c:v>
                </c:pt>
                <c:pt idx="890">
                  <c:v>96.391666999999956</c:v>
                </c:pt>
                <c:pt idx="891">
                  <c:v>98.391666999999956</c:v>
                </c:pt>
                <c:pt idx="892">
                  <c:v>100.39166699999996</c:v>
                </c:pt>
                <c:pt idx="893">
                  <c:v>102.39166699999996</c:v>
                </c:pt>
                <c:pt idx="894">
                  <c:v>104.39166699999996</c:v>
                </c:pt>
                <c:pt idx="895">
                  <c:v>106.39166699999996</c:v>
                </c:pt>
                <c:pt idx="896">
                  <c:v>108.39166699999996</c:v>
                </c:pt>
                <c:pt idx="897">
                  <c:v>110.39166699999996</c:v>
                </c:pt>
                <c:pt idx="898">
                  <c:v>112.39166699999996</c:v>
                </c:pt>
                <c:pt idx="899">
                  <c:v>114.39166699999996</c:v>
                </c:pt>
                <c:pt idx="900">
                  <c:v>116.39166699999996</c:v>
                </c:pt>
                <c:pt idx="901">
                  <c:v>118.39166699999996</c:v>
                </c:pt>
                <c:pt idx="902">
                  <c:v>120.39166699999996</c:v>
                </c:pt>
                <c:pt idx="903">
                  <c:v>122.39166699999996</c:v>
                </c:pt>
                <c:pt idx="904">
                  <c:v>124.39166699999996</c:v>
                </c:pt>
                <c:pt idx="905">
                  <c:v>126.39166699999996</c:v>
                </c:pt>
                <c:pt idx="906">
                  <c:v>128.39166699999996</c:v>
                </c:pt>
                <c:pt idx="907">
                  <c:v>130.39166699999996</c:v>
                </c:pt>
                <c:pt idx="908">
                  <c:v>132.39166699999996</c:v>
                </c:pt>
                <c:pt idx="909">
                  <c:v>134.39166699999996</c:v>
                </c:pt>
                <c:pt idx="910">
                  <c:v>136.39166699999996</c:v>
                </c:pt>
                <c:pt idx="911">
                  <c:v>138.39166699999996</c:v>
                </c:pt>
                <c:pt idx="912">
                  <c:v>140.39166699999996</c:v>
                </c:pt>
                <c:pt idx="913">
                  <c:v>142.39166699999996</c:v>
                </c:pt>
                <c:pt idx="914">
                  <c:v>144.39166699999996</c:v>
                </c:pt>
                <c:pt idx="915">
                  <c:v>146.39166699999996</c:v>
                </c:pt>
                <c:pt idx="916">
                  <c:v>148.39166699999996</c:v>
                </c:pt>
                <c:pt idx="917">
                  <c:v>150.39166699999996</c:v>
                </c:pt>
                <c:pt idx="918">
                  <c:v>152.39166699999996</c:v>
                </c:pt>
                <c:pt idx="919">
                  <c:v>154.39166699999996</c:v>
                </c:pt>
                <c:pt idx="920">
                  <c:v>156.39166699999996</c:v>
                </c:pt>
                <c:pt idx="921">
                  <c:v>158.39166699999996</c:v>
                </c:pt>
                <c:pt idx="922">
                  <c:v>160.39166699999996</c:v>
                </c:pt>
                <c:pt idx="923">
                  <c:v>162.39166699999996</c:v>
                </c:pt>
                <c:pt idx="924">
                  <c:v>164.39166699999996</c:v>
                </c:pt>
                <c:pt idx="925">
                  <c:v>166.39166699999996</c:v>
                </c:pt>
                <c:pt idx="926">
                  <c:v>168.39166699999996</c:v>
                </c:pt>
                <c:pt idx="927">
                  <c:v>170.39166699999996</c:v>
                </c:pt>
                <c:pt idx="928">
                  <c:v>172.39166699999996</c:v>
                </c:pt>
                <c:pt idx="929">
                  <c:v>174.39166699999996</c:v>
                </c:pt>
                <c:pt idx="930">
                  <c:v>176.39166699999996</c:v>
                </c:pt>
                <c:pt idx="931">
                  <c:v>178.39166699999996</c:v>
                </c:pt>
                <c:pt idx="932">
                  <c:v>180.39166699999996</c:v>
                </c:pt>
                <c:pt idx="933">
                  <c:v>182.39166699999996</c:v>
                </c:pt>
                <c:pt idx="934">
                  <c:v>184.39166699999996</c:v>
                </c:pt>
                <c:pt idx="935">
                  <c:v>186.39166699999996</c:v>
                </c:pt>
                <c:pt idx="936">
                  <c:v>188.39166699999996</c:v>
                </c:pt>
                <c:pt idx="937">
                  <c:v>190.39166699999996</c:v>
                </c:pt>
                <c:pt idx="938">
                  <c:v>192.39166699999996</c:v>
                </c:pt>
                <c:pt idx="939">
                  <c:v>194.39166699999996</c:v>
                </c:pt>
                <c:pt idx="940">
                  <c:v>196.39166699999996</c:v>
                </c:pt>
                <c:pt idx="941">
                  <c:v>198.39166699999996</c:v>
                </c:pt>
                <c:pt idx="942">
                  <c:v>200.39166699999996</c:v>
                </c:pt>
                <c:pt idx="943">
                  <c:v>202.39166699999996</c:v>
                </c:pt>
                <c:pt idx="944">
                  <c:v>204.39166699999996</c:v>
                </c:pt>
                <c:pt idx="945">
                  <c:v>206.39166699999996</c:v>
                </c:pt>
                <c:pt idx="946">
                  <c:v>208.39166699999996</c:v>
                </c:pt>
                <c:pt idx="947">
                  <c:v>210.39166699999996</c:v>
                </c:pt>
                <c:pt idx="948">
                  <c:v>212.39166699999996</c:v>
                </c:pt>
                <c:pt idx="949">
                  <c:v>214.39166699999996</c:v>
                </c:pt>
                <c:pt idx="950">
                  <c:v>216.39166699999996</c:v>
                </c:pt>
                <c:pt idx="951">
                  <c:v>218.39166699999996</c:v>
                </c:pt>
                <c:pt idx="952">
                  <c:v>220.39166699999996</c:v>
                </c:pt>
                <c:pt idx="953">
                  <c:v>222.39166699999996</c:v>
                </c:pt>
                <c:pt idx="954">
                  <c:v>224.39166699999996</c:v>
                </c:pt>
                <c:pt idx="955">
                  <c:v>226.39166699999996</c:v>
                </c:pt>
                <c:pt idx="956">
                  <c:v>228.39166699999996</c:v>
                </c:pt>
                <c:pt idx="957">
                  <c:v>230.39166699999996</c:v>
                </c:pt>
                <c:pt idx="958">
                  <c:v>232.39166699999996</c:v>
                </c:pt>
                <c:pt idx="959">
                  <c:v>234.39166699999996</c:v>
                </c:pt>
                <c:pt idx="960">
                  <c:v>236.39166699999996</c:v>
                </c:pt>
                <c:pt idx="961">
                  <c:v>238.39166699999996</c:v>
                </c:pt>
                <c:pt idx="962">
                  <c:v>240.39166699999996</c:v>
                </c:pt>
                <c:pt idx="963">
                  <c:v>242.39166699999996</c:v>
                </c:pt>
                <c:pt idx="964">
                  <c:v>244.39166699999996</c:v>
                </c:pt>
                <c:pt idx="965">
                  <c:v>246.39166699999996</c:v>
                </c:pt>
                <c:pt idx="966">
                  <c:v>248.39166699999996</c:v>
                </c:pt>
                <c:pt idx="967">
                  <c:v>250.39166699999996</c:v>
                </c:pt>
                <c:pt idx="968">
                  <c:v>252.39166699999996</c:v>
                </c:pt>
                <c:pt idx="969">
                  <c:v>254.39166699999996</c:v>
                </c:pt>
                <c:pt idx="970">
                  <c:v>256.39166699999998</c:v>
                </c:pt>
                <c:pt idx="971">
                  <c:v>258.39166699999998</c:v>
                </c:pt>
                <c:pt idx="972">
                  <c:v>260.39166699999998</c:v>
                </c:pt>
                <c:pt idx="973">
                  <c:v>262.39166699999998</c:v>
                </c:pt>
                <c:pt idx="974">
                  <c:v>264.39166699999998</c:v>
                </c:pt>
                <c:pt idx="975">
                  <c:v>266.39166699999998</c:v>
                </c:pt>
                <c:pt idx="976">
                  <c:v>268.39166699999998</c:v>
                </c:pt>
                <c:pt idx="977">
                  <c:v>270.39166699999998</c:v>
                </c:pt>
                <c:pt idx="978">
                  <c:v>272.39166699999998</c:v>
                </c:pt>
                <c:pt idx="979">
                  <c:v>274.39166699999998</c:v>
                </c:pt>
                <c:pt idx="980">
                  <c:v>276.39166699999998</c:v>
                </c:pt>
                <c:pt idx="981">
                  <c:v>278.39166699999998</c:v>
                </c:pt>
                <c:pt idx="982">
                  <c:v>280.39166699999998</c:v>
                </c:pt>
                <c:pt idx="983">
                  <c:v>282.39166699999998</c:v>
                </c:pt>
                <c:pt idx="984">
                  <c:v>284.39166699999998</c:v>
                </c:pt>
                <c:pt idx="985">
                  <c:v>286.39166699999998</c:v>
                </c:pt>
                <c:pt idx="986">
                  <c:v>288.39166699999998</c:v>
                </c:pt>
                <c:pt idx="987">
                  <c:v>290.39166699999998</c:v>
                </c:pt>
                <c:pt idx="988">
                  <c:v>292.39166699999998</c:v>
                </c:pt>
                <c:pt idx="989">
                  <c:v>294.39166699999998</c:v>
                </c:pt>
                <c:pt idx="990">
                  <c:v>296.39166699999998</c:v>
                </c:pt>
                <c:pt idx="991">
                  <c:v>298.39166699999998</c:v>
                </c:pt>
                <c:pt idx="992">
                  <c:v>300.39166699999998</c:v>
                </c:pt>
                <c:pt idx="993">
                  <c:v>302.39166699999998</c:v>
                </c:pt>
                <c:pt idx="994">
                  <c:v>304.39166699999998</c:v>
                </c:pt>
                <c:pt idx="995">
                  <c:v>306.39166699999998</c:v>
                </c:pt>
                <c:pt idx="996">
                  <c:v>308.39166699999998</c:v>
                </c:pt>
                <c:pt idx="997">
                  <c:v>310.39166699999998</c:v>
                </c:pt>
                <c:pt idx="998">
                  <c:v>312.39166699999998</c:v>
                </c:pt>
                <c:pt idx="999">
                  <c:v>314.39166699999998</c:v>
                </c:pt>
                <c:pt idx="1000">
                  <c:v>316.39166699999998</c:v>
                </c:pt>
                <c:pt idx="1001">
                  <c:v>318.39166699999998</c:v>
                </c:pt>
                <c:pt idx="1002">
                  <c:v>320.39166699999998</c:v>
                </c:pt>
                <c:pt idx="1003">
                  <c:v>322.39166699999998</c:v>
                </c:pt>
                <c:pt idx="1004">
                  <c:v>324.39166699999998</c:v>
                </c:pt>
                <c:pt idx="1005">
                  <c:v>326.39166699999998</c:v>
                </c:pt>
                <c:pt idx="1006">
                  <c:v>328.39166699999998</c:v>
                </c:pt>
                <c:pt idx="1007">
                  <c:v>330.39166699999998</c:v>
                </c:pt>
                <c:pt idx="1008">
                  <c:v>332.39166699999998</c:v>
                </c:pt>
                <c:pt idx="1009">
                  <c:v>334.39166699999998</c:v>
                </c:pt>
                <c:pt idx="1010">
                  <c:v>336.39166699999998</c:v>
                </c:pt>
                <c:pt idx="1011">
                  <c:v>338.39166699999998</c:v>
                </c:pt>
                <c:pt idx="1012">
                  <c:v>340.39166699999998</c:v>
                </c:pt>
                <c:pt idx="1013">
                  <c:v>342.39166699999998</c:v>
                </c:pt>
                <c:pt idx="1014">
                  <c:v>344.39166699999998</c:v>
                </c:pt>
                <c:pt idx="1015">
                  <c:v>346.39166699999998</c:v>
                </c:pt>
                <c:pt idx="1016">
                  <c:v>348.39166699999998</c:v>
                </c:pt>
                <c:pt idx="1017">
                  <c:v>350.39166699999998</c:v>
                </c:pt>
                <c:pt idx="1018">
                  <c:v>352.39166699999998</c:v>
                </c:pt>
                <c:pt idx="1019">
                  <c:v>354.39166699999998</c:v>
                </c:pt>
                <c:pt idx="1020">
                  <c:v>356.39166699999998</c:v>
                </c:pt>
                <c:pt idx="1021">
                  <c:v>358.39166699999998</c:v>
                </c:pt>
                <c:pt idx="1022">
                  <c:v>360.39166699999998</c:v>
                </c:pt>
                <c:pt idx="1023">
                  <c:v>362.39166699999998</c:v>
                </c:pt>
                <c:pt idx="1024">
                  <c:v>364.39166699999998</c:v>
                </c:pt>
                <c:pt idx="1025">
                  <c:v>366.39166699999998</c:v>
                </c:pt>
                <c:pt idx="1026">
                  <c:v>368.39166699999998</c:v>
                </c:pt>
                <c:pt idx="1027">
                  <c:v>370.39166699999998</c:v>
                </c:pt>
                <c:pt idx="1028">
                  <c:v>372.39166699999998</c:v>
                </c:pt>
                <c:pt idx="1029">
                  <c:v>374.39166699999998</c:v>
                </c:pt>
                <c:pt idx="1030">
                  <c:v>376.39166699999998</c:v>
                </c:pt>
                <c:pt idx="1031">
                  <c:v>378.39166699999998</c:v>
                </c:pt>
                <c:pt idx="1032">
                  <c:v>380.39166699999998</c:v>
                </c:pt>
                <c:pt idx="1033">
                  <c:v>382.39166699999998</c:v>
                </c:pt>
                <c:pt idx="1034">
                  <c:v>384.39166699999998</c:v>
                </c:pt>
                <c:pt idx="1035">
                  <c:v>386.39166699999998</c:v>
                </c:pt>
                <c:pt idx="1036">
                  <c:v>388.39166699999998</c:v>
                </c:pt>
                <c:pt idx="1037">
                  <c:v>390.39166699999998</c:v>
                </c:pt>
                <c:pt idx="1038">
                  <c:v>392.39166699999998</c:v>
                </c:pt>
                <c:pt idx="1039">
                  <c:v>394.39166699999998</c:v>
                </c:pt>
                <c:pt idx="1040">
                  <c:v>396.39166699999998</c:v>
                </c:pt>
                <c:pt idx="1041">
                  <c:v>398.39166699999998</c:v>
                </c:pt>
                <c:pt idx="1042">
                  <c:v>400.39166699999998</c:v>
                </c:pt>
                <c:pt idx="1043">
                  <c:v>402.39166699999998</c:v>
                </c:pt>
                <c:pt idx="1044">
                  <c:v>404.39166699999998</c:v>
                </c:pt>
                <c:pt idx="1045">
                  <c:v>406.39166699999998</c:v>
                </c:pt>
                <c:pt idx="1046">
                  <c:v>408.39166699999998</c:v>
                </c:pt>
                <c:pt idx="1047">
                  <c:v>410.39166699999998</c:v>
                </c:pt>
                <c:pt idx="1048">
                  <c:v>412.39166699999998</c:v>
                </c:pt>
                <c:pt idx="1049">
                  <c:v>414.39166699999998</c:v>
                </c:pt>
                <c:pt idx="1050">
                  <c:v>416.39166699999998</c:v>
                </c:pt>
                <c:pt idx="1051">
                  <c:v>418.39166699999998</c:v>
                </c:pt>
                <c:pt idx="1052">
                  <c:v>420.39166699999998</c:v>
                </c:pt>
                <c:pt idx="1053">
                  <c:v>422.39166699999998</c:v>
                </c:pt>
                <c:pt idx="1054">
                  <c:v>424.39166699999998</c:v>
                </c:pt>
                <c:pt idx="1055">
                  <c:v>426.39166699999998</c:v>
                </c:pt>
                <c:pt idx="1056">
                  <c:v>428.39166699999998</c:v>
                </c:pt>
                <c:pt idx="1057">
                  <c:v>430.39166699999998</c:v>
                </c:pt>
                <c:pt idx="1058">
                  <c:v>432.39166699999998</c:v>
                </c:pt>
                <c:pt idx="1059">
                  <c:v>434.39166699999998</c:v>
                </c:pt>
                <c:pt idx="1060">
                  <c:v>436.39166699999998</c:v>
                </c:pt>
                <c:pt idx="1061">
                  <c:v>438.39166699999998</c:v>
                </c:pt>
                <c:pt idx="1062">
                  <c:v>440.39166699999998</c:v>
                </c:pt>
                <c:pt idx="1063">
                  <c:v>442.39166699999998</c:v>
                </c:pt>
                <c:pt idx="1064">
                  <c:v>444.39166699999998</c:v>
                </c:pt>
                <c:pt idx="1065">
                  <c:v>446.39166699999998</c:v>
                </c:pt>
                <c:pt idx="1066">
                  <c:v>448.39166699999998</c:v>
                </c:pt>
                <c:pt idx="1067">
                  <c:v>450.39166699999998</c:v>
                </c:pt>
                <c:pt idx="1068">
                  <c:v>452.39166699999998</c:v>
                </c:pt>
                <c:pt idx="1069">
                  <c:v>454.39166699999998</c:v>
                </c:pt>
                <c:pt idx="1070">
                  <c:v>456.39166699999998</c:v>
                </c:pt>
                <c:pt idx="1071">
                  <c:v>458.39166699999998</c:v>
                </c:pt>
                <c:pt idx="1072">
                  <c:v>460.39166699999998</c:v>
                </c:pt>
                <c:pt idx="1073">
                  <c:v>462.39166699999998</c:v>
                </c:pt>
                <c:pt idx="1074">
                  <c:v>464.39166699999998</c:v>
                </c:pt>
                <c:pt idx="1075">
                  <c:v>466.39166699999998</c:v>
                </c:pt>
                <c:pt idx="1076">
                  <c:v>468.39166699999998</c:v>
                </c:pt>
                <c:pt idx="1077">
                  <c:v>470.39166699999998</c:v>
                </c:pt>
                <c:pt idx="1078">
                  <c:v>472.39166699999998</c:v>
                </c:pt>
                <c:pt idx="1079">
                  <c:v>474.39166699999998</c:v>
                </c:pt>
                <c:pt idx="1080">
                  <c:v>476.39166699999998</c:v>
                </c:pt>
                <c:pt idx="1081">
                  <c:v>478.39166699999998</c:v>
                </c:pt>
                <c:pt idx="1082">
                  <c:v>480.39166699999998</c:v>
                </c:pt>
                <c:pt idx="1083">
                  <c:v>482.39166699999998</c:v>
                </c:pt>
                <c:pt idx="1084">
                  <c:v>484.39166699999998</c:v>
                </c:pt>
                <c:pt idx="1085">
                  <c:v>486.39166699999998</c:v>
                </c:pt>
                <c:pt idx="1086">
                  <c:v>488.39166699999998</c:v>
                </c:pt>
                <c:pt idx="1087">
                  <c:v>490.39166699999998</c:v>
                </c:pt>
                <c:pt idx="1088">
                  <c:v>492.39166699999998</c:v>
                </c:pt>
                <c:pt idx="1089">
                  <c:v>494.39166699999998</c:v>
                </c:pt>
                <c:pt idx="1090">
                  <c:v>496.39166699999998</c:v>
                </c:pt>
                <c:pt idx="1091">
                  <c:v>498.39166699999998</c:v>
                </c:pt>
                <c:pt idx="1092">
                  <c:v>500.39166699999998</c:v>
                </c:pt>
                <c:pt idx="1093">
                  <c:v>502.39166699999998</c:v>
                </c:pt>
                <c:pt idx="1094">
                  <c:v>504.39166699999998</c:v>
                </c:pt>
                <c:pt idx="1095">
                  <c:v>506.39166699999998</c:v>
                </c:pt>
                <c:pt idx="1096">
                  <c:v>508.39166699999998</c:v>
                </c:pt>
                <c:pt idx="1097">
                  <c:v>510.39166699999998</c:v>
                </c:pt>
                <c:pt idx="1098">
                  <c:v>512.39166699999998</c:v>
                </c:pt>
                <c:pt idx="1099">
                  <c:v>514.39166699999998</c:v>
                </c:pt>
                <c:pt idx="1100">
                  <c:v>516.39166699999998</c:v>
                </c:pt>
                <c:pt idx="1101">
                  <c:v>518.39166699999998</c:v>
                </c:pt>
                <c:pt idx="1102">
                  <c:v>520.39166699999998</c:v>
                </c:pt>
                <c:pt idx="1103">
                  <c:v>522.39166699999998</c:v>
                </c:pt>
              </c:numCache>
            </c:numRef>
          </c:xVal>
          <c:yVal>
            <c:numRef>
              <c:f>'sim lan_Cd(v)'!$AB$6:$AB$1109</c:f>
              <c:numCache>
                <c:formatCode>0.00</c:formatCode>
                <c:ptCount val="1104"/>
                <c:pt idx="0">
                  <c:v>0</c:v>
                </c:pt>
                <c:pt idx="1">
                  <c:v>0</c:v>
                </c:pt>
                <c:pt idx="2">
                  <c:v>0</c:v>
                </c:pt>
                <c:pt idx="3">
                  <c:v>0</c:v>
                </c:pt>
                <c:pt idx="4">
                  <c:v>0</c:v>
                </c:pt>
                <c:pt idx="5">
                  <c:v>0</c:v>
                </c:pt>
                <c:pt idx="6">
                  <c:v>0</c:v>
                </c:pt>
                <c:pt idx="7">
                  <c:v>0</c:v>
                </c:pt>
                <c:pt idx="8">
                  <c:v>0</c:v>
                </c:pt>
                <c:pt idx="9">
                  <c:v>3.1788904961551227E-6</c:v>
                </c:pt>
                <c:pt idx="10">
                  <c:v>-1.9790762250215421E-2</c:v>
                </c:pt>
                <c:pt idx="11">
                  <c:v>-3.957995322506646E-2</c:v>
                </c:pt>
                <c:pt idx="12">
                  <c:v>-5.9373894365778036E-2</c:v>
                </c:pt>
                <c:pt idx="13">
                  <c:v>-7.9167835506489578E-2</c:v>
                </c:pt>
                <c:pt idx="14">
                  <c:v>-9.8957026481340651E-2</c:v>
                </c:pt>
                <c:pt idx="15">
                  <c:v>-0.1187509676220522</c:v>
                </c:pt>
                <c:pt idx="16">
                  <c:v>-0.13854490876276376</c:v>
                </c:pt>
                <c:pt idx="17">
                  <c:v>-0.15833409973761475</c:v>
                </c:pt>
                <c:pt idx="18">
                  <c:v>-0.17812804087832634</c:v>
                </c:pt>
                <c:pt idx="19">
                  <c:v>-0.19792198201903793</c:v>
                </c:pt>
                <c:pt idx="20">
                  <c:v>-0.21771117299388901</c:v>
                </c:pt>
                <c:pt idx="21">
                  <c:v>-0.23750511413460051</c:v>
                </c:pt>
                <c:pt idx="22">
                  <c:v>-0.25729905527531211</c:v>
                </c:pt>
                <c:pt idx="23">
                  <c:v>-0.27708824625016315</c:v>
                </c:pt>
                <c:pt idx="24">
                  <c:v>-0.29688218739087474</c:v>
                </c:pt>
                <c:pt idx="25">
                  <c:v>-0.31667612853158628</c:v>
                </c:pt>
                <c:pt idx="26">
                  <c:v>-0.33646531950643732</c:v>
                </c:pt>
                <c:pt idx="27">
                  <c:v>-0.35625926064714891</c:v>
                </c:pt>
                <c:pt idx="28">
                  <c:v>-0.3760532017878605</c:v>
                </c:pt>
                <c:pt idx="29">
                  <c:v>-0.39584239276271149</c:v>
                </c:pt>
                <c:pt idx="30">
                  <c:v>-0.41563633390342308</c:v>
                </c:pt>
                <c:pt idx="31">
                  <c:v>-0.43543027504413467</c:v>
                </c:pt>
                <c:pt idx="32">
                  <c:v>-0.45521946601898572</c:v>
                </c:pt>
                <c:pt idx="33">
                  <c:v>-0.47501340715969731</c:v>
                </c:pt>
                <c:pt idx="34">
                  <c:v>-0.49480734830040873</c:v>
                </c:pt>
                <c:pt idx="35">
                  <c:v>-0.51459653927525983</c:v>
                </c:pt>
                <c:pt idx="36">
                  <c:v>-0.53439048041597137</c:v>
                </c:pt>
                <c:pt idx="37">
                  <c:v>-0.5541844215566829</c:v>
                </c:pt>
                <c:pt idx="38">
                  <c:v>-0.57397361253153401</c:v>
                </c:pt>
                <c:pt idx="39">
                  <c:v>-0.59376755367224554</c:v>
                </c:pt>
                <c:pt idx="40">
                  <c:v>-0.61356149481295708</c:v>
                </c:pt>
                <c:pt idx="41">
                  <c:v>-0.63335068578780818</c:v>
                </c:pt>
                <c:pt idx="42">
                  <c:v>-0.6531446269285196</c:v>
                </c:pt>
                <c:pt idx="43">
                  <c:v>-0.67293856806923114</c:v>
                </c:pt>
                <c:pt idx="44">
                  <c:v>-0.69272775904408224</c:v>
                </c:pt>
                <c:pt idx="45">
                  <c:v>-0.71252170018479377</c:v>
                </c:pt>
                <c:pt idx="46">
                  <c:v>-0.73231564132550531</c:v>
                </c:pt>
                <c:pt idx="47">
                  <c:v>-0.75210483230035641</c:v>
                </c:pt>
                <c:pt idx="48">
                  <c:v>-0.77189877344106794</c:v>
                </c:pt>
                <c:pt idx="49">
                  <c:v>-0.79169271458177937</c:v>
                </c:pt>
                <c:pt idx="50">
                  <c:v>-0.81148190555663047</c:v>
                </c:pt>
                <c:pt idx="51">
                  <c:v>-0.831275846697342</c:v>
                </c:pt>
                <c:pt idx="52">
                  <c:v>-0.85106978783805354</c:v>
                </c:pt>
                <c:pt idx="53">
                  <c:v>-0.87085897881290464</c:v>
                </c:pt>
                <c:pt idx="54">
                  <c:v>-0.89065291995361617</c:v>
                </c:pt>
                <c:pt idx="55">
                  <c:v>-0.91044686109432771</c:v>
                </c:pt>
                <c:pt idx="56">
                  <c:v>-0.93023605206917881</c:v>
                </c:pt>
                <c:pt idx="57">
                  <c:v>-0.95002999320989023</c:v>
                </c:pt>
                <c:pt idx="58">
                  <c:v>-0.96982393435060177</c:v>
                </c:pt>
                <c:pt idx="59">
                  <c:v>-0.98961312532545287</c:v>
                </c:pt>
                <c:pt idx="60">
                  <c:v>-1.0094070664661645</c:v>
                </c:pt>
                <c:pt idx="61">
                  <c:v>-1.0292010076068761</c:v>
                </c:pt>
                <c:pt idx="62">
                  <c:v>-1.0489901985817272</c:v>
                </c:pt>
                <c:pt idx="63">
                  <c:v>-1.0687841397224389</c:v>
                </c:pt>
                <c:pt idx="64">
                  <c:v>-1.0885780808631504</c:v>
                </c:pt>
                <c:pt idx="65">
                  <c:v>-1.1083672718380015</c:v>
                </c:pt>
                <c:pt idx="66">
                  <c:v>-1.1281612129787133</c:v>
                </c:pt>
                <c:pt idx="67">
                  <c:v>-1.1479551541194248</c:v>
                </c:pt>
                <c:pt idx="68">
                  <c:v>-1.1677443450942759</c:v>
                </c:pt>
                <c:pt idx="69">
                  <c:v>-1.1875382862349875</c:v>
                </c:pt>
                <c:pt idx="70">
                  <c:v>-1.2073322273756992</c:v>
                </c:pt>
                <c:pt idx="71">
                  <c:v>-1.2271214183505503</c:v>
                </c:pt>
                <c:pt idx="72">
                  <c:v>-1.2469153594912619</c:v>
                </c:pt>
                <c:pt idx="73">
                  <c:v>-1.2667093006319736</c:v>
                </c:pt>
                <c:pt idx="74">
                  <c:v>-1.2864984916068247</c:v>
                </c:pt>
                <c:pt idx="75">
                  <c:v>-1.3062924327475363</c:v>
                </c:pt>
                <c:pt idx="76">
                  <c:v>-1.3260863738882478</c:v>
                </c:pt>
                <c:pt idx="77">
                  <c:v>-1.3458755648630989</c:v>
                </c:pt>
                <c:pt idx="78">
                  <c:v>-1.3656695060038107</c:v>
                </c:pt>
                <c:pt idx="79">
                  <c:v>-1.3854634471445222</c:v>
                </c:pt>
                <c:pt idx="80">
                  <c:v>-1.4052526381193733</c:v>
                </c:pt>
                <c:pt idx="81">
                  <c:v>-1.425046579260085</c:v>
                </c:pt>
                <c:pt idx="82">
                  <c:v>-1.4448405204007966</c:v>
                </c:pt>
                <c:pt idx="83">
                  <c:v>-1.4646297113756477</c:v>
                </c:pt>
                <c:pt idx="84">
                  <c:v>-1.4844236525163592</c:v>
                </c:pt>
                <c:pt idx="85">
                  <c:v>-1.504217593657071</c:v>
                </c:pt>
                <c:pt idx="86">
                  <c:v>-1.5240067846319221</c:v>
                </c:pt>
                <c:pt idx="87">
                  <c:v>-1.5438007257726336</c:v>
                </c:pt>
                <c:pt idx="88">
                  <c:v>-1.5635946669133454</c:v>
                </c:pt>
                <c:pt idx="89">
                  <c:v>-1.5833838578881965</c:v>
                </c:pt>
                <c:pt idx="90">
                  <c:v>-1.603177799028908</c:v>
                </c:pt>
                <c:pt idx="91">
                  <c:v>-1.6229717401696195</c:v>
                </c:pt>
                <c:pt idx="92">
                  <c:v>-1.6427609311444706</c:v>
                </c:pt>
                <c:pt idx="93">
                  <c:v>-1.6625548722851824</c:v>
                </c:pt>
                <c:pt idx="94">
                  <c:v>-1.6823488134258939</c:v>
                </c:pt>
                <c:pt idx="95">
                  <c:v>-1.702138004400745</c:v>
                </c:pt>
                <c:pt idx="96">
                  <c:v>-1.7219319455414568</c:v>
                </c:pt>
                <c:pt idx="97">
                  <c:v>-1.7417258866821683</c:v>
                </c:pt>
                <c:pt idx="98">
                  <c:v>-1.7615150776570194</c:v>
                </c:pt>
                <c:pt idx="99">
                  <c:v>-1.781309018797731</c:v>
                </c:pt>
                <c:pt idx="100">
                  <c:v>-1.8011029599384427</c:v>
                </c:pt>
                <c:pt idx="101">
                  <c:v>-1.8208921509132938</c:v>
                </c:pt>
                <c:pt idx="102">
                  <c:v>-1.8406860920540054</c:v>
                </c:pt>
                <c:pt idx="103">
                  <c:v>-1.8604800331947171</c:v>
                </c:pt>
                <c:pt idx="104">
                  <c:v>-1.8802692241695682</c:v>
                </c:pt>
                <c:pt idx="105">
                  <c:v>-1.9000631653102797</c:v>
                </c:pt>
                <c:pt idx="106">
                  <c:v>-1.9198571064509913</c:v>
                </c:pt>
                <c:pt idx="107">
                  <c:v>-1.9396462974258424</c:v>
                </c:pt>
                <c:pt idx="108">
                  <c:v>-1.9594402385665541</c:v>
                </c:pt>
                <c:pt idx="109">
                  <c:v>-1.9792341797072657</c:v>
                </c:pt>
                <c:pt idx="110">
                  <c:v>-1.9990233706821168</c:v>
                </c:pt>
                <c:pt idx="111">
                  <c:v>-2.0188173118228283</c:v>
                </c:pt>
                <c:pt idx="112">
                  <c:v>-2.0386112529635398</c:v>
                </c:pt>
                <c:pt idx="113">
                  <c:v>-2.0584004439383907</c:v>
                </c:pt>
                <c:pt idx="114">
                  <c:v>-2.0781943850791023</c:v>
                </c:pt>
                <c:pt idx="115">
                  <c:v>-2.0979883262198138</c:v>
                </c:pt>
                <c:pt idx="116">
                  <c:v>-2.1177775171946647</c:v>
                </c:pt>
                <c:pt idx="117">
                  <c:v>-2.1375714583353762</c:v>
                </c:pt>
                <c:pt idx="118">
                  <c:v>-2.1573653994760877</c:v>
                </c:pt>
                <c:pt idx="119">
                  <c:v>-2.1771545904509386</c:v>
                </c:pt>
                <c:pt idx="120">
                  <c:v>-2.1969485315916502</c:v>
                </c:pt>
                <c:pt idx="121">
                  <c:v>-2.2167424727323617</c:v>
                </c:pt>
                <c:pt idx="122">
                  <c:v>-2.2365316637072126</c:v>
                </c:pt>
                <c:pt idx="123">
                  <c:v>-2.2563256048479237</c:v>
                </c:pt>
                <c:pt idx="124">
                  <c:v>-2.2761195459886352</c:v>
                </c:pt>
                <c:pt idx="125">
                  <c:v>-2.2959087369634861</c:v>
                </c:pt>
                <c:pt idx="126">
                  <c:v>-2.3157026781041976</c:v>
                </c:pt>
                <c:pt idx="127">
                  <c:v>-2.3354966192449091</c:v>
                </c:pt>
                <c:pt idx="128">
                  <c:v>-2.3552858102197596</c:v>
                </c:pt>
                <c:pt idx="129">
                  <c:v>-2.3750797513604711</c:v>
                </c:pt>
                <c:pt idx="130">
                  <c:v>-2.3948736925011826</c:v>
                </c:pt>
                <c:pt idx="131">
                  <c:v>-2.4146628834760335</c:v>
                </c:pt>
                <c:pt idx="132">
                  <c:v>-2.4344568246167451</c:v>
                </c:pt>
                <c:pt idx="133">
                  <c:v>-2.4542507657574562</c:v>
                </c:pt>
                <c:pt idx="134">
                  <c:v>-2.474039956732307</c:v>
                </c:pt>
                <c:pt idx="135">
                  <c:v>-2.4938338978730186</c:v>
                </c:pt>
                <c:pt idx="136">
                  <c:v>-2.5136278390137301</c:v>
                </c:pt>
                <c:pt idx="137">
                  <c:v>-2.533417029988581</c:v>
                </c:pt>
                <c:pt idx="138">
                  <c:v>-2.5532109711292921</c:v>
                </c:pt>
                <c:pt idx="139">
                  <c:v>-2.5730049122700036</c:v>
                </c:pt>
                <c:pt idx="140">
                  <c:v>-2.5927941032448545</c:v>
                </c:pt>
                <c:pt idx="141">
                  <c:v>-2.612588044385566</c:v>
                </c:pt>
                <c:pt idx="142">
                  <c:v>-2.6323819855262776</c:v>
                </c:pt>
                <c:pt idx="143">
                  <c:v>-2.652171176501128</c:v>
                </c:pt>
                <c:pt idx="144">
                  <c:v>-2.6719651176418395</c:v>
                </c:pt>
                <c:pt idx="145">
                  <c:v>-2.6917590587825511</c:v>
                </c:pt>
                <c:pt idx="146">
                  <c:v>-2.7115482497574019</c:v>
                </c:pt>
                <c:pt idx="147">
                  <c:v>-2.7313421908981135</c:v>
                </c:pt>
                <c:pt idx="148">
                  <c:v>-2.7511361320388246</c:v>
                </c:pt>
                <c:pt idx="149">
                  <c:v>-2.7709253230136754</c:v>
                </c:pt>
                <c:pt idx="150">
                  <c:v>-2.790719264154387</c:v>
                </c:pt>
                <c:pt idx="151">
                  <c:v>-2.8105132052950985</c:v>
                </c:pt>
                <c:pt idx="152">
                  <c:v>-2.8303023962699494</c:v>
                </c:pt>
                <c:pt idx="153">
                  <c:v>-2.8500963374106605</c:v>
                </c:pt>
                <c:pt idx="154">
                  <c:v>-2.869890278551372</c:v>
                </c:pt>
                <c:pt idx="155">
                  <c:v>-2.8896794695262229</c:v>
                </c:pt>
                <c:pt idx="156">
                  <c:v>-2.9094734106669344</c:v>
                </c:pt>
                <c:pt idx="157">
                  <c:v>-2.929267351807646</c:v>
                </c:pt>
                <c:pt idx="158">
                  <c:v>-2.9490565427824964</c:v>
                </c:pt>
                <c:pt idx="159">
                  <c:v>-2.9688504839232079</c:v>
                </c:pt>
                <c:pt idx="160">
                  <c:v>-2.9886444250639195</c:v>
                </c:pt>
                <c:pt idx="161">
                  <c:v>-3.0084336160387704</c:v>
                </c:pt>
                <c:pt idx="162">
                  <c:v>-3.0282275571794819</c:v>
                </c:pt>
                <c:pt idx="163">
                  <c:v>-3.048021498320193</c:v>
                </c:pt>
                <c:pt idx="164">
                  <c:v>-3.0678106892950439</c:v>
                </c:pt>
                <c:pt idx="165">
                  <c:v>0</c:v>
                </c:pt>
                <c:pt idx="166">
                  <c:v>0</c:v>
                </c:pt>
                <c:pt idx="167">
                  <c:v>1.1492305947956956E-4</c:v>
                </c:pt>
                <c:pt idx="168">
                  <c:v>3.0611677193144958E-4</c:v>
                </c:pt>
                <c:pt idx="169">
                  <c:v>5.8713999284461151E-4</c:v>
                </c:pt>
                <c:pt idx="170">
                  <c:v>9.6336117363443738E-4</c:v>
                </c:pt>
                <c:pt idx="171">
                  <c:v>1.4594075865271064E-3</c:v>
                </c:pt>
                <c:pt idx="172">
                  <c:v>2.0955709445992635E-3</c:v>
                </c:pt>
                <c:pt idx="173">
                  <c:v>2.8933717812785107E-3</c:v>
                </c:pt>
                <c:pt idx="174">
                  <c:v>3.8763537928821513E-3</c:v>
                </c:pt>
                <c:pt idx="175">
                  <c:v>5.0715294368313081E-3</c:v>
                </c:pt>
                <c:pt idx="176">
                  <c:v>6.4989520764839595E-3</c:v>
                </c:pt>
                <c:pt idx="177">
                  <c:v>8.185254081971266E-3</c:v>
                </c:pt>
                <c:pt idx="178">
                  <c:v>1.016007501883032E-2</c:v>
                </c:pt>
                <c:pt idx="179">
                  <c:v>1.2460933023217637E-2</c:v>
                </c:pt>
                <c:pt idx="180">
                  <c:v>1.5112269366231576E-2</c:v>
                </c:pt>
                <c:pt idx="181">
                  <c:v>1.8150388901458148E-2</c:v>
                </c:pt>
                <c:pt idx="182">
                  <c:v>2.1599036532317727E-2</c:v>
                </c:pt>
                <c:pt idx="183">
                  <c:v>2.5495534058145274E-2</c:v>
                </c:pt>
                <c:pt idx="184">
                  <c:v>2.9866496593085622E-2</c:v>
                </c:pt>
                <c:pt idx="185">
                  <c:v>3.4750331043196074E-2</c:v>
                </c:pt>
                <c:pt idx="186">
                  <c:v>4.020012325526956E-2</c:v>
                </c:pt>
                <c:pt idx="187">
                  <c:v>4.6265361673598925E-2</c:v>
                </c:pt>
                <c:pt idx="188">
                  <c:v>5.2981367713020984E-2</c:v>
                </c:pt>
                <c:pt idx="189">
                  <c:v>6.0390005695057966E-2</c:v>
                </c:pt>
                <c:pt idx="190">
                  <c:v>6.8514554494858756E-2</c:v>
                </c:pt>
                <c:pt idx="191">
                  <c:v>7.7392607610831554E-2</c:v>
                </c:pt>
                <c:pt idx="192">
                  <c:v>8.7071275722682598E-2</c:v>
                </c:pt>
                <c:pt idx="193">
                  <c:v>9.7615687690929612E-2</c:v>
                </c:pt>
                <c:pt idx="194">
                  <c:v>0.10908063264303153</c:v>
                </c:pt>
                <c:pt idx="195">
                  <c:v>0.12154057136518931</c:v>
                </c:pt>
                <c:pt idx="196">
                  <c:v>0.13503285860626663</c:v>
                </c:pt>
                <c:pt idx="197">
                  <c:v>0.14958706258427951</c:v>
                </c:pt>
                <c:pt idx="198">
                  <c:v>0.16525880226976772</c:v>
                </c:pt>
                <c:pt idx="199">
                  <c:v>0.18209573657050626</c:v>
                </c:pt>
                <c:pt idx="200">
                  <c:v>0.20014170126026437</c:v>
                </c:pt>
                <c:pt idx="201">
                  <c:v>0.21945688865322976</c:v>
                </c:pt>
                <c:pt idx="202">
                  <c:v>0.24008140005717474</c:v>
                </c:pt>
                <c:pt idx="203">
                  <c:v>0.26204999805187107</c:v>
                </c:pt>
                <c:pt idx="204">
                  <c:v>0.28540983472773102</c:v>
                </c:pt>
                <c:pt idx="205">
                  <c:v>0.31020291913872206</c:v>
                </c:pt>
                <c:pt idx="206">
                  <c:v>0.33647539764503498</c:v>
                </c:pt>
                <c:pt idx="207">
                  <c:v>0.36428620139649204</c:v>
                </c:pt>
                <c:pt idx="208">
                  <c:v>0.39367230391833635</c:v>
                </c:pt>
                <c:pt idx="209">
                  <c:v>0.42465958062149978</c:v>
                </c:pt>
                <c:pt idx="210">
                  <c:v>0.45730938975959456</c:v>
                </c:pt>
                <c:pt idx="211">
                  <c:v>0.49166730131820646</c:v>
                </c:pt>
                <c:pt idx="212">
                  <c:v>0.52776352843878027</c:v>
                </c:pt>
                <c:pt idx="213">
                  <c:v>0.56564689223332232</c:v>
                </c:pt>
                <c:pt idx="214">
                  <c:v>0.60534533262014067</c:v>
                </c:pt>
                <c:pt idx="215">
                  <c:v>0.64689471822875955</c:v>
                </c:pt>
                <c:pt idx="216">
                  <c:v>0.69036588996679071</c:v>
                </c:pt>
                <c:pt idx="217">
                  <c:v>0.7358090119950409</c:v>
                </c:pt>
                <c:pt idx="218">
                  <c:v>0.78328203889422721</c:v>
                </c:pt>
                <c:pt idx="219">
                  <c:v>0.83286849122548634</c:v>
                </c:pt>
                <c:pt idx="220">
                  <c:v>0.88460069952967524</c:v>
                </c:pt>
                <c:pt idx="221">
                  <c:v>0.93852139188524286</c:v>
                </c:pt>
                <c:pt idx="222">
                  <c:v>0.99472290103020466</c:v>
                </c:pt>
                <c:pt idx="223">
                  <c:v>1.0532499809270601</c:v>
                </c:pt>
                <c:pt idx="224">
                  <c:v>1.11415073402369</c:v>
                </c:pt>
                <c:pt idx="225">
                  <c:v>1.1775515484630295</c:v>
                </c:pt>
                <c:pt idx="226">
                  <c:v>1.2435524967974458</c:v>
                </c:pt>
                <c:pt idx="227">
                  <c:v>1.3122471378291969</c:v>
                </c:pt>
                <c:pt idx="228">
                  <c:v>1.3837729903239391</c:v>
                </c:pt>
                <c:pt idx="229">
                  <c:v>1.458224521439317</c:v>
                </c:pt>
                <c:pt idx="230">
                  <c:v>1.5357156966389724</c:v>
                </c:pt>
                <c:pt idx="231">
                  <c:v>1.6164124070133554</c:v>
                </c:pt>
                <c:pt idx="232">
                  <c:v>1.700382496333849</c:v>
                </c:pt>
                <c:pt idx="233">
                  <c:v>1.7876935442527631</c:v>
                </c:pt>
                <c:pt idx="234">
                  <c:v>1.8784777462302551</c:v>
                </c:pt>
                <c:pt idx="235">
                  <c:v>1.97279820920089</c:v>
                </c:pt>
                <c:pt idx="236">
                  <c:v>2.0707035897421568</c:v>
                </c:pt>
                <c:pt idx="237">
                  <c:v>2.1723051366385793</c:v>
                </c:pt>
                <c:pt idx="238">
                  <c:v>2.2776832445547308</c:v>
                </c:pt>
                <c:pt idx="239">
                  <c:v>2.3869078796516252</c:v>
                </c:pt>
                <c:pt idx="240">
                  <c:v>2.5001059166240314</c:v>
                </c:pt>
                <c:pt idx="241">
                  <c:v>2.6173052082829025</c:v>
                </c:pt>
                <c:pt idx="242">
                  <c:v>2.738501935786319</c:v>
                </c:pt>
                <c:pt idx="243">
                  <c:v>2.86381505215097</c:v>
                </c:pt>
                <c:pt idx="244">
                  <c:v>2.9933005474212933</c:v>
                </c:pt>
                <c:pt idx="245">
                  <c:v>3.1270511475384906</c:v>
                </c:pt>
                <c:pt idx="246">
                  <c:v>3.2652693413753227</c:v>
                </c:pt>
                <c:pt idx="247">
                  <c:v>3.4080422770755523</c:v>
                </c:pt>
                <c:pt idx="248">
                  <c:v>3.5554487421942169</c:v>
                </c:pt>
                <c:pt idx="249">
                  <c:v>3.7076760777580779</c:v>
                </c:pt>
                <c:pt idx="250">
                  <c:v>3.864975997201852</c:v>
                </c:pt>
                <c:pt idx="251">
                  <c:v>4.0275846249908946</c:v>
                </c:pt>
                <c:pt idx="252">
                  <c:v>4.1956640189690235</c:v>
                </c:pt>
                <c:pt idx="253">
                  <c:v>4.3691510076885969</c:v>
                </c:pt>
                <c:pt idx="254">
                  <c:v>4.5480476197637003</c:v>
                </c:pt>
                <c:pt idx="255">
                  <c:v>4.7324550059563784</c:v>
                </c:pt>
                <c:pt idx="256">
                  <c:v>4.9223370863389855</c:v>
                </c:pt>
                <c:pt idx="257">
                  <c:v>5.1176708700275597</c:v>
                </c:pt>
                <c:pt idx="258">
                  <c:v>5.31859088271238</c:v>
                </c:pt>
                <c:pt idx="259">
                  <c:v>5.525119357812307</c:v>
                </c:pt>
                <c:pt idx="260">
                  <c:v>5.7371997006357462</c:v>
                </c:pt>
                <c:pt idx="261">
                  <c:v>5.9549689034987043</c:v>
                </c:pt>
                <c:pt idx="262">
                  <c:v>6.1784369246991124</c:v>
                </c:pt>
                <c:pt idx="263">
                  <c:v>6.4075642855136827</c:v>
                </c:pt>
                <c:pt idx="264">
                  <c:v>6.6424338206534941</c:v>
                </c:pt>
                <c:pt idx="265">
                  <c:v>6.8829819062380357</c:v>
                </c:pt>
                <c:pt idx="266">
                  <c:v>7.1292104574227944</c:v>
                </c:pt>
                <c:pt idx="267">
                  <c:v>7.3812830983357474</c:v>
                </c:pt>
                <c:pt idx="268">
                  <c:v>7.6391647988041855</c:v>
                </c:pt>
                <c:pt idx="269">
                  <c:v>7.9028250132917224</c:v>
                </c:pt>
                <c:pt idx="270">
                  <c:v>8.1723972950283041</c:v>
                </c:pt>
                <c:pt idx="271">
                  <c:v>8.4478011524061589</c:v>
                </c:pt>
                <c:pt idx="272">
                  <c:v>8.7289932400069912</c:v>
                </c:pt>
                <c:pt idx="273">
                  <c:v>9.0161127325241477</c:v>
                </c:pt>
                <c:pt idx="274">
                  <c:v>9.3091077040632371</c:v>
                </c:pt>
                <c:pt idx="275">
                  <c:v>9.6079191594120115</c:v>
                </c:pt>
                <c:pt idx="276">
                  <c:v>9.9126689262188794</c:v>
                </c:pt>
                <c:pt idx="277">
                  <c:v>10.223275025061056</c:v>
                </c:pt>
                <c:pt idx="278">
                  <c:v>10.539715937536727</c:v>
                </c:pt>
                <c:pt idx="279">
                  <c:v>10.862160596261122</c:v>
                </c:pt>
                <c:pt idx="280">
                  <c:v>11.190573188650255</c:v>
                </c:pt>
                <c:pt idx="281">
                  <c:v>11.52488765657951</c:v>
                </c:pt>
                <c:pt idx="282">
                  <c:v>11.865211074580293</c:v>
                </c:pt>
                <c:pt idx="283">
                  <c:v>12.211532141192443</c:v>
                </c:pt>
                <c:pt idx="284">
                  <c:v>12.563766170991043</c:v>
                </c:pt>
                <c:pt idx="285">
                  <c:v>12.922092123835283</c:v>
                </c:pt>
                <c:pt idx="286">
                  <c:v>13.28642381761636</c:v>
                </c:pt>
                <c:pt idx="287">
                  <c:v>13.65668512416249</c:v>
                </c:pt>
                <c:pt idx="288">
                  <c:v>14.03305936988539</c:v>
                </c:pt>
                <c:pt idx="289">
                  <c:v>14.415464632749744</c:v>
                </c:pt>
                <c:pt idx="290">
                  <c:v>14.803801599461785</c:v>
                </c:pt>
                <c:pt idx="291">
                  <c:v>15.19814907039858</c:v>
                </c:pt>
                <c:pt idx="292">
                  <c:v>15.598533968799723</c:v>
                </c:pt>
                <c:pt idx="293">
                  <c:v>16.004865751952646</c:v>
                </c:pt>
                <c:pt idx="294">
                  <c:v>16.417343497322818</c:v>
                </c:pt>
                <c:pt idx="295">
                  <c:v>16.835875194056179</c:v>
                </c:pt>
                <c:pt idx="296">
                  <c:v>17.260360028713389</c:v>
                </c:pt>
                <c:pt idx="297">
                  <c:v>17.691011623530812</c:v>
                </c:pt>
                <c:pt idx="298">
                  <c:v>18.127727679137333</c:v>
                </c:pt>
                <c:pt idx="299">
                  <c:v>18.570402972482288</c:v>
                </c:pt>
                <c:pt idx="300">
                  <c:v>19.019249576807347</c:v>
                </c:pt>
                <c:pt idx="301">
                  <c:v>19.474172473890601</c:v>
                </c:pt>
                <c:pt idx="302">
                  <c:v>19.935057641589474</c:v>
                </c:pt>
                <c:pt idx="303">
                  <c:v>20.4021346329598</c:v>
                </c:pt>
                <c:pt idx="304">
                  <c:v>20.875290850131584</c:v>
                </c:pt>
                <c:pt idx="305">
                  <c:v>21.35441076985115</c:v>
                </c:pt>
                <c:pt idx="306">
                  <c:v>21.839732672328783</c:v>
                </c:pt>
                <c:pt idx="307">
                  <c:v>22.331138056021533</c:v>
                </c:pt>
                <c:pt idx="308">
                  <c:v>22.828514323921592</c:v>
                </c:pt>
                <c:pt idx="309">
                  <c:v>23.33210554900938</c:v>
                </c:pt>
                <c:pt idx="310">
                  <c:v>23.841772582548941</c:v>
                </c:pt>
                <c:pt idx="311">
                  <c:v>24.357410204310206</c:v>
                </c:pt>
                <c:pt idx="312">
                  <c:v>24.8792667830648</c:v>
                </c:pt>
                <c:pt idx="313">
                  <c:v>25.407228229476402</c:v>
                </c:pt>
                <c:pt idx="314">
                  <c:v>25.941134688445235</c:v>
                </c:pt>
                <c:pt idx="315">
                  <c:v>26.481252108264183</c:v>
                </c:pt>
                <c:pt idx="316">
                  <c:v>27.027432362173304</c:v>
                </c:pt>
                <c:pt idx="317">
                  <c:v>27.579509616317676</c:v>
                </c:pt>
                <c:pt idx="318">
                  <c:v>28.13768728612645</c:v>
                </c:pt>
                <c:pt idx="319">
                  <c:v>28.701784526233826</c:v>
                </c:pt>
                <c:pt idx="320">
                  <c:v>29.271642950353897</c:v>
                </c:pt>
                <c:pt idx="321">
                  <c:v>29.847480157880046</c:v>
                </c:pt>
                <c:pt idx="322">
                  <c:v>30.429128660000469</c:v>
                </c:pt>
                <c:pt idx="323">
                  <c:v>31.016437667854266</c:v>
                </c:pt>
                <c:pt idx="324">
                  <c:v>31.609698475541293</c:v>
                </c:pt>
                <c:pt idx="325">
                  <c:v>32.208784014199232</c:v>
                </c:pt>
                <c:pt idx="326">
                  <c:v>32.813578033601743</c:v>
                </c:pt>
                <c:pt idx="327">
                  <c:v>33.42434884956036</c:v>
                </c:pt>
                <c:pt idx="328">
                  <c:v>34.040923317739455</c:v>
                </c:pt>
                <c:pt idx="329">
                  <c:v>34.66315109686942</c:v>
                </c:pt>
                <c:pt idx="330">
                  <c:v>35.291253252634412</c:v>
                </c:pt>
                <c:pt idx="331">
                  <c:v>35.924996712634986</c:v>
                </c:pt>
                <c:pt idx="332">
                  <c:v>36.564204350119375</c:v>
                </c:pt>
                <c:pt idx="333">
                  <c:v>37.209095875992695</c:v>
                </c:pt>
                <c:pt idx="334">
                  <c:v>37.859493818955237</c:v>
                </c:pt>
                <c:pt idx="335">
                  <c:v>38.515219876695262</c:v>
                </c:pt>
                <c:pt idx="336">
                  <c:v>39.176588599214966</c:v>
                </c:pt>
                <c:pt idx="337">
                  <c:v>39.84344099829832</c:v>
                </c:pt>
                <c:pt idx="338">
                  <c:v>40.515569082920877</c:v>
                </c:pt>
                <c:pt idx="339">
                  <c:v>41.193302703496002</c:v>
                </c:pt>
                <c:pt idx="340">
                  <c:v>41.876392729758024</c:v>
                </c:pt>
                <c:pt idx="341">
                  <c:v>42.564633088546493</c:v>
                </c:pt>
                <c:pt idx="342">
                  <c:v>43.25832335005888</c:v>
                </c:pt>
                <c:pt idx="343">
                  <c:v>43.957260069586184</c:v>
                </c:pt>
                <c:pt idx="344">
                  <c:v>44.661233173079431</c:v>
                </c:pt>
                <c:pt idx="345">
                  <c:v>45.370534365344305</c:v>
                </c:pt>
                <c:pt idx="346">
                  <c:v>46.084975891383365</c:v>
                </c:pt>
                <c:pt idx="347">
                  <c:v>46.804358945516142</c:v>
                </c:pt>
                <c:pt idx="348">
                  <c:v>47.529003644228368</c:v>
                </c:pt>
                <c:pt idx="349">
                  <c:v>48.258727502446455</c:v>
                </c:pt>
                <c:pt idx="350">
                  <c:v>48.993330963493158</c:v>
                </c:pt>
                <c:pt idx="351">
                  <c:v>49.733136700482817</c:v>
                </c:pt>
                <c:pt idx="352">
                  <c:v>50.477915764819485</c:v>
                </c:pt>
                <c:pt idx="353">
                  <c:v>51.227451123120275</c:v>
                </c:pt>
                <c:pt idx="354">
                  <c:v>51.982060151613481</c:v>
                </c:pt>
                <c:pt idx="355">
                  <c:v>52.741531433029117</c:v>
                </c:pt>
                <c:pt idx="356">
                  <c:v>53.505647289000173</c:v>
                </c:pt>
                <c:pt idx="357">
                  <c:v>54.274734894977755</c:v>
                </c:pt>
                <c:pt idx="358">
                  <c:v>55.048574538210943</c:v>
                </c:pt>
                <c:pt idx="359">
                  <c:v>55.826935748043027</c:v>
                </c:pt>
                <c:pt idx="360">
                  <c:v>56.610159953360977</c:v>
                </c:pt>
                <c:pt idx="361">
                  <c:v>57.398040676390409</c:v>
                </c:pt>
                <c:pt idx="362">
                  <c:v>58.190330100859171</c:v>
                </c:pt>
                <c:pt idx="363">
                  <c:v>58.98730698088616</c:v>
                </c:pt>
                <c:pt idx="364">
                  <c:v>59.78872744774575</c:v>
                </c:pt>
                <c:pt idx="365">
                  <c:v>60.594409408367746</c:v>
                </c:pt>
                <c:pt idx="366">
                  <c:v>61.404773123106899</c:v>
                </c:pt>
                <c:pt idx="367">
                  <c:v>62.219574434155653</c:v>
                </c:pt>
                <c:pt idx="368">
                  <c:v>63.038580257639623</c:v>
                </c:pt>
                <c:pt idx="369">
                  <c:v>63.862104616238739</c:v>
                </c:pt>
                <c:pt idx="370">
                  <c:v>64.689944652669851</c:v>
                </c:pt>
                <c:pt idx="371">
                  <c:v>65.521868644947816</c:v>
                </c:pt>
                <c:pt idx="372">
                  <c:v>66.358176414393867</c:v>
                </c:pt>
                <c:pt idx="373">
                  <c:v>67.198595350190431</c:v>
                </c:pt>
                <c:pt idx="374">
                  <c:v>68.042834881873262</c:v>
                </c:pt>
                <c:pt idx="375">
                  <c:v>68.891243633653005</c:v>
                </c:pt>
                <c:pt idx="376">
                  <c:v>69.743551917463449</c:v>
                </c:pt>
                <c:pt idx="377">
                  <c:v>70.599449028971094</c:v>
                </c:pt>
                <c:pt idx="378">
                  <c:v>71.459243911307468</c:v>
                </c:pt>
                <c:pt idx="379">
                  <c:v>72.322522495971157</c:v>
                </c:pt>
                <c:pt idx="380">
                  <c:v>73.188541186200339</c:v>
                </c:pt>
                <c:pt idx="381">
                  <c:v>74.057303659761729</c:v>
                </c:pt>
                <c:pt idx="382">
                  <c:v>74.929098450854056</c:v>
                </c:pt>
                <c:pt idx="383">
                  <c:v>75.804129005545164</c:v>
                </c:pt>
                <c:pt idx="384">
                  <c:v>76.682402994622862</c:v>
                </c:pt>
                <c:pt idx="385">
                  <c:v>77.563858850728948</c:v>
                </c:pt>
                <c:pt idx="386">
                  <c:v>78.44856618798535</c:v>
                </c:pt>
                <c:pt idx="387">
                  <c:v>79.336779827257672</c:v>
                </c:pt>
                <c:pt idx="388">
                  <c:v>80.22974359438156</c:v>
                </c:pt>
                <c:pt idx="389">
                  <c:v>81.128676691672837</c:v>
                </c:pt>
                <c:pt idx="390">
                  <c:v>82.031085333144787</c:v>
                </c:pt>
                <c:pt idx="391">
                  <c:v>82.934971353846123</c:v>
                </c:pt>
                <c:pt idx="392">
                  <c:v>83.840754734531473</c:v>
                </c:pt>
                <c:pt idx="393">
                  <c:v>84.750746744100454</c:v>
                </c:pt>
                <c:pt idx="394">
                  <c:v>85.667064232067929</c:v>
                </c:pt>
                <c:pt idx="395">
                  <c:v>86.589197266234393</c:v>
                </c:pt>
                <c:pt idx="396">
                  <c:v>87.51794390005567</c:v>
                </c:pt>
                <c:pt idx="397">
                  <c:v>88.452044839301166</c:v>
                </c:pt>
                <c:pt idx="398">
                  <c:v>89.390498290146866</c:v>
                </c:pt>
                <c:pt idx="399">
                  <c:v>90.333997708812419</c:v>
                </c:pt>
                <c:pt idx="400">
                  <c:v>91.283296224929444</c:v>
                </c:pt>
                <c:pt idx="401">
                  <c:v>92.236375087202049</c:v>
                </c:pt>
                <c:pt idx="402">
                  <c:v>93.193425985622682</c:v>
                </c:pt>
                <c:pt idx="403">
                  <c:v>94.1541956887813</c:v>
                </c:pt>
                <c:pt idx="404">
                  <c:v>95.117860238308594</c:v>
                </c:pt>
                <c:pt idx="405">
                  <c:v>96.084009616428446</c:v>
                </c:pt>
                <c:pt idx="406">
                  <c:v>97.052513608916087</c:v>
                </c:pt>
                <c:pt idx="407">
                  <c:v>98.022892709901242</c:v>
                </c:pt>
                <c:pt idx="408">
                  <c:v>98.994975731749392</c:v>
                </c:pt>
                <c:pt idx="409">
                  <c:v>99.968247093174199</c:v>
                </c:pt>
                <c:pt idx="410">
                  <c:v>100.94227214625465</c:v>
                </c:pt>
                <c:pt idx="411">
                  <c:v>101.9173496536674</c:v>
                </c:pt>
                <c:pt idx="412">
                  <c:v>102.89315732452852</c:v>
                </c:pt>
                <c:pt idx="413">
                  <c:v>103.86936423613135</c:v>
                </c:pt>
                <c:pt idx="414">
                  <c:v>104.84631578853356</c:v>
                </c:pt>
                <c:pt idx="415">
                  <c:v>105.82366844517215</c:v>
                </c:pt>
                <c:pt idx="416">
                  <c:v>106.80108775672905</c:v>
                </c:pt>
                <c:pt idx="417">
                  <c:v>107.77896699869389</c:v>
                </c:pt>
                <c:pt idx="418">
                  <c:v>108.75702561857048</c:v>
                </c:pt>
                <c:pt idx="419">
                  <c:v>109.73498129436909</c:v>
                </c:pt>
                <c:pt idx="420">
                  <c:v>110.71327186168649</c:v>
                </c:pt>
                <c:pt idx="421">
                  <c:v>111.69163881077603</c:v>
                </c:pt>
                <c:pt idx="422">
                  <c:v>112.66983466961722</c:v>
                </c:pt>
                <c:pt idx="423">
                  <c:v>113.64834342066122</c:v>
                </c:pt>
                <c:pt idx="424">
                  <c:v>114.62696687905763</c:v>
                </c:pt>
                <c:pt idx="425">
                  <c:v>115.60553219096548</c:v>
                </c:pt>
                <c:pt idx="426">
                  <c:v>116.58455061437574</c:v>
                </c:pt>
                <c:pt idx="427">
                  <c:v>117.56374593682227</c:v>
                </c:pt>
                <c:pt idx="428">
                  <c:v>118.54284813236387</c:v>
                </c:pt>
                <c:pt idx="429">
                  <c:v>119.52232255905567</c:v>
                </c:pt>
                <c:pt idx="430">
                  <c:v>120.50191035026778</c:v>
                </c:pt>
                <c:pt idx="431">
                  <c:v>121.48135889956973</c:v>
                </c:pt>
                <c:pt idx="432">
                  <c:v>122.46113530721365</c:v>
                </c:pt>
                <c:pt idx="433">
                  <c:v>123.44099335715671</c:v>
                </c:pt>
                <c:pt idx="434">
                  <c:v>124.42068196828575</c:v>
                </c:pt>
                <c:pt idx="435">
                  <c:v>125.40064599600286</c:v>
                </c:pt>
                <c:pt idx="436">
                  <c:v>126.38061679867246</c:v>
                </c:pt>
                <c:pt idx="437">
                  <c:v>127.36033530598269</c:v>
                </c:pt>
                <c:pt idx="438">
                  <c:v>128.34025433466795</c:v>
                </c:pt>
                <c:pt idx="439">
                  <c:v>129.32013717432434</c:v>
                </c:pt>
                <c:pt idx="440">
                  <c:v>130.29974714922889</c:v>
                </c:pt>
                <c:pt idx="441">
                  <c:v>131.2795625932215</c:v>
                </c:pt>
                <c:pt idx="442">
                  <c:v>132.25936441848881</c:v>
                </c:pt>
                <c:pt idx="443">
                  <c:v>133.23894314867104</c:v>
                </c:pt>
                <c:pt idx="444">
                  <c:v>134.21878992767751</c:v>
                </c:pt>
                <c:pt idx="445">
                  <c:v>135.19869689996841</c:v>
                </c:pt>
                <c:pt idx="446">
                  <c:v>136.1784417430965</c:v>
                </c:pt>
                <c:pt idx="447">
                  <c:v>137.15850129269697</c:v>
                </c:pt>
                <c:pt idx="448">
                  <c:v>138.13861798112848</c:v>
                </c:pt>
                <c:pt idx="449">
                  <c:v>139.11854059571706</c:v>
                </c:pt>
                <c:pt idx="450">
                  <c:v>140.09871717823958</c:v>
                </c:pt>
                <c:pt idx="451">
                  <c:v>141.07890454031744</c:v>
                </c:pt>
                <c:pt idx="452">
                  <c:v>142.05885627356599</c:v>
                </c:pt>
                <c:pt idx="453">
                  <c:v>143.03902361509427</c:v>
                </c:pt>
                <c:pt idx="454">
                  <c:v>144.01915693819015</c:v>
                </c:pt>
                <c:pt idx="455">
                  <c:v>144.99901467922808</c:v>
                </c:pt>
                <c:pt idx="456">
                  <c:v>145.9790576494959</c:v>
                </c:pt>
                <c:pt idx="457">
                  <c:v>146.95903944958798</c:v>
                </c:pt>
                <c:pt idx="458">
                  <c:v>147.93873142199467</c:v>
                </c:pt>
                <c:pt idx="459">
                  <c:v>148.91862324592648</c:v>
                </c:pt>
                <c:pt idx="460">
                  <c:v>149.89849590858586</c:v>
                </c:pt>
                <c:pt idx="461">
                  <c:v>150.87814007043045</c:v>
                </c:pt>
                <c:pt idx="462">
                  <c:v>151.85804058622247</c:v>
                </c:pt>
                <c:pt idx="463">
                  <c:v>152.83798007874637</c:v>
                </c:pt>
                <c:pt idx="464">
                  <c:v>153.81772824860639</c:v>
                </c:pt>
                <c:pt idx="465">
                  <c:v>154.79776518681487</c:v>
                </c:pt>
                <c:pt idx="466">
                  <c:v>155.77785254423875</c:v>
                </c:pt>
                <c:pt idx="467">
                  <c:v>156.75775514782086</c:v>
                </c:pt>
                <c:pt idx="468">
                  <c:v>157.73793380900693</c:v>
                </c:pt>
                <c:pt idx="469">
                  <c:v>158.71813399567401</c:v>
                </c:pt>
                <c:pt idx="470">
                  <c:v>159.69810599608502</c:v>
                </c:pt>
                <c:pt idx="471">
                  <c:v>160.67830417538914</c:v>
                </c:pt>
                <c:pt idx="472">
                  <c:v>161.65847558441692</c:v>
                </c:pt>
                <c:pt idx="473">
                  <c:v>162.63837537727292</c:v>
                </c:pt>
                <c:pt idx="474">
                  <c:v>163.61847402974337</c:v>
                </c:pt>
                <c:pt idx="475">
                  <c:v>164.59853800283935</c:v>
                </c:pt>
                <c:pt idx="476">
                  <c:v>165.57834510976016</c:v>
                </c:pt>
                <c:pt idx="477">
                  <c:v>166.5583738755509</c:v>
                </c:pt>
                <c:pt idx="478">
                  <c:v>167.53841344670073</c:v>
                </c:pt>
                <c:pt idx="479">
                  <c:v>168.5182351556887</c:v>
                </c:pt>
                <c:pt idx="480">
                  <c:v>169.49833212877886</c:v>
                </c:pt>
                <c:pt idx="481">
                  <c:v>170.47848056717908</c:v>
                </c:pt>
                <c:pt idx="482">
                  <c:v>171.45845176272178</c:v>
                </c:pt>
                <c:pt idx="483">
                  <c:v>172.43870813500803</c:v>
                </c:pt>
                <c:pt idx="484">
                  <c:v>173.41892204725033</c:v>
                </c:pt>
                <c:pt idx="485">
                  <c:v>174.39901890569141</c:v>
                </c:pt>
                <c:pt idx="486">
                  <c:v>175.3792599241697</c:v>
                </c:pt>
                <c:pt idx="487">
                  <c:v>176.3593839291197</c:v>
                </c:pt>
                <c:pt idx="488">
                  <c:v>177.33922887516377</c:v>
                </c:pt>
                <c:pt idx="489">
                  <c:v>178.319274957235</c:v>
                </c:pt>
                <c:pt idx="490">
                  <c:v>179.29932115696201</c:v>
                </c:pt>
                <c:pt idx="491">
                  <c:v>180.2791144637379</c:v>
                </c:pt>
                <c:pt idx="492">
                  <c:v>181.25910741842836</c:v>
                </c:pt>
                <c:pt idx="493">
                  <c:v>182.23904374538063</c:v>
                </c:pt>
                <c:pt idx="494">
                  <c:v>183.21867860763157</c:v>
                </c:pt>
                <c:pt idx="495">
                  <c:v>184.19850025090781</c:v>
                </c:pt>
                <c:pt idx="496">
                  <c:v>185.17829311845929</c:v>
                </c:pt>
                <c:pt idx="497">
                  <c:v>186.1578384254374</c:v>
                </c:pt>
                <c:pt idx="498">
                  <c:v>187.13760810953968</c:v>
                </c:pt>
                <c:pt idx="499">
                  <c:v>188.11736709682478</c:v>
                </c:pt>
                <c:pt idx="500">
                  <c:v>189.09687380672526</c:v>
                </c:pt>
                <c:pt idx="501">
                  <c:v>190.07660831151773</c:v>
                </c:pt>
                <c:pt idx="502">
                  <c:v>191.05635674942175</c:v>
                </c:pt>
                <c:pt idx="503">
                  <c:v>192.0358889379375</c:v>
                </c:pt>
                <c:pt idx="504">
                  <c:v>193.01567518466851</c:v>
                </c:pt>
                <c:pt idx="505">
                  <c:v>193.99547878398332</c:v>
                </c:pt>
                <c:pt idx="506">
                  <c:v>194.97504016083832</c:v>
                </c:pt>
                <c:pt idx="507">
                  <c:v>195.95482963218646</c:v>
                </c:pt>
                <c:pt idx="508">
                  <c:v>196.93460885135181</c:v>
                </c:pt>
                <c:pt idx="509">
                  <c:v>197.9141443829642</c:v>
                </c:pt>
                <c:pt idx="510">
                  <c:v>198.89390816633147</c:v>
                </c:pt>
                <c:pt idx="511">
                  <c:v>199.87366349343799</c:v>
                </c:pt>
                <c:pt idx="512">
                  <c:v>200.85316385225283</c:v>
                </c:pt>
                <c:pt idx="513">
                  <c:v>201.83287461831588</c:v>
                </c:pt>
                <c:pt idx="514">
                  <c:v>202.81256564043201</c:v>
                </c:pt>
                <c:pt idx="515">
                  <c:v>203.79200842301907</c:v>
                </c:pt>
                <c:pt idx="516">
                  <c:v>204.77168305354917</c:v>
                </c:pt>
                <c:pt idx="517">
                  <c:v>205.75135612000562</c:v>
                </c:pt>
                <c:pt idx="518">
                  <c:v>206.73079585015728</c:v>
                </c:pt>
                <c:pt idx="519">
                  <c:v>207.71047086380756</c:v>
                </c:pt>
                <c:pt idx="520">
                  <c:v>208.69015103115299</c:v>
                </c:pt>
                <c:pt idx="521">
                  <c:v>209.66961113709914</c:v>
                </c:pt>
                <c:pt idx="522">
                  <c:v>210.64932473542223</c:v>
                </c:pt>
                <c:pt idx="523">
                  <c:v>211.62905512769328</c:v>
                </c:pt>
                <c:pt idx="524">
                  <c:v>212.60856724073179</c:v>
                </c:pt>
                <c:pt idx="525">
                  <c:v>213.58831822884306</c:v>
                </c:pt>
                <c:pt idx="526">
                  <c:v>214.56807466701119</c:v>
                </c:pt>
                <c:pt idx="527">
                  <c:v>215.54759983891665</c:v>
                </c:pt>
                <c:pt idx="528">
                  <c:v>216.52736733351426</c:v>
                </c:pt>
                <c:pt idx="529">
                  <c:v>217.50713878936699</c:v>
                </c:pt>
                <c:pt idx="530">
                  <c:v>218.48667584119303</c:v>
                </c:pt>
                <c:pt idx="531">
                  <c:v>219.46644221121662</c:v>
                </c:pt>
                <c:pt idx="532">
                  <c:v>220.44620447196036</c:v>
                </c:pt>
                <c:pt idx="533">
                  <c:v>221.42572590775538</c:v>
                </c:pt>
                <c:pt idx="534">
                  <c:v>222.40548175730473</c:v>
                </c:pt>
                <c:pt idx="535">
                  <c:v>223.38524354124883</c:v>
                </c:pt>
                <c:pt idx="536">
                  <c:v>224.3647811268369</c:v>
                </c:pt>
                <c:pt idx="537">
                  <c:v>225.34456646990662</c:v>
                </c:pt>
                <c:pt idx="538">
                  <c:v>226.32436449471911</c:v>
                </c:pt>
                <c:pt idx="539">
                  <c:v>227.30394341141562</c:v>
                </c:pt>
                <c:pt idx="540">
                  <c:v>228.28377519786633</c:v>
                </c:pt>
                <c:pt idx="541">
                  <c:v>229.26362641872984</c:v>
                </c:pt>
                <c:pt idx="542">
                  <c:v>230.24326196929886</c:v>
                </c:pt>
                <c:pt idx="543">
                  <c:v>231.22315220463562</c:v>
                </c:pt>
                <c:pt idx="544">
                  <c:v>232.20305871973559</c:v>
                </c:pt>
                <c:pt idx="545">
                  <c:v>233.18274805033477</c:v>
                </c:pt>
                <c:pt idx="546">
                  <c:v>234.1626905768801</c:v>
                </c:pt>
                <c:pt idx="547">
                  <c:v>235.14264953228241</c:v>
                </c:pt>
                <c:pt idx="548">
                  <c:v>236.1223864799457</c:v>
                </c:pt>
                <c:pt idx="549">
                  <c:v>237.1023668573352</c:v>
                </c:pt>
                <c:pt idx="550">
                  <c:v>238.08235057413407</c:v>
                </c:pt>
                <c:pt idx="551">
                  <c:v>239.06209588172877</c:v>
                </c:pt>
                <c:pt idx="552">
                  <c:v>240.04207649674825</c:v>
                </c:pt>
                <c:pt idx="553">
                  <c:v>241.02205729382223</c:v>
                </c:pt>
                <c:pt idx="554">
                  <c:v>242.00180811727759</c:v>
                </c:pt>
                <c:pt idx="555">
                  <c:v>242.98179771661614</c:v>
                </c:pt>
                <c:pt idx="556">
                  <c:v>243.96179428154818</c:v>
                </c:pt>
                <c:pt idx="557">
                  <c:v>244.94157096939222</c:v>
                </c:pt>
                <c:pt idx="558">
                  <c:v>245.92159986082112</c:v>
                </c:pt>
                <c:pt idx="559">
                  <c:v>246.90164416108399</c:v>
                </c:pt>
                <c:pt idx="560">
                  <c:v>247.88147037993471</c:v>
                </c:pt>
                <c:pt idx="561">
                  <c:v>248.86154896244361</c:v>
                </c:pt>
                <c:pt idx="562">
                  <c:v>249.8416447617297</c:v>
                </c:pt>
                <c:pt idx="563">
                  <c:v>250.82152095310514</c:v>
                </c:pt>
                <c:pt idx="564">
                  <c:v>251.80164135528534</c:v>
                </c:pt>
                <c:pt idx="565">
                  <c:v>252.78177579887966</c:v>
                </c:pt>
                <c:pt idx="566">
                  <c:v>253.76168079934223</c:v>
                </c:pt>
                <c:pt idx="567">
                  <c:v>254.74182018166709</c:v>
                </c:pt>
                <c:pt idx="568">
                  <c:v>255.72196044586491</c:v>
                </c:pt>
                <c:pt idx="569">
                  <c:v>256.70186143436894</c:v>
                </c:pt>
                <c:pt idx="570">
                  <c:v>257.68199362456807</c:v>
                </c:pt>
                <c:pt idx="571">
                  <c:v>258.66212185315214</c:v>
                </c:pt>
                <c:pt idx="572">
                  <c:v>259.64201096052949</c:v>
                </c:pt>
                <c:pt idx="573">
                  <c:v>260.62213308512872</c:v>
                </c:pt>
                <c:pt idx="574">
                  <c:v>261.60225306612995</c:v>
                </c:pt>
                <c:pt idx="575">
                  <c:v>262.58213574468539</c:v>
                </c:pt>
                <c:pt idx="576">
                  <c:v>263.56225993109661</c:v>
                </c:pt>
                <c:pt idx="577">
                  <c:v>264.54238378962668</c:v>
                </c:pt>
                <c:pt idx="578">
                  <c:v>265.52227716485294</c:v>
                </c:pt>
                <c:pt idx="579">
                  <c:v>266.50240552170004</c:v>
                </c:pt>
                <c:pt idx="580">
                  <c:v>267.48253536807181</c:v>
                </c:pt>
                <c:pt idx="581">
                  <c:v>268.46242820028448</c:v>
                </c:pt>
                <c:pt idx="582">
                  <c:v>269.44255616270584</c:v>
                </c:pt>
                <c:pt idx="583">
                  <c:v>270.4226824211089</c:v>
                </c:pt>
                <c:pt idx="584">
                  <c:v>271.40257181436016</c:v>
                </c:pt>
                <c:pt idx="585">
                  <c:v>272.38269314101802</c:v>
                </c:pt>
                <c:pt idx="586">
                  <c:v>273.36281123962584</c:v>
                </c:pt>
                <c:pt idx="587">
                  <c:v>274.34268927885444</c:v>
                </c:pt>
                <c:pt idx="588">
                  <c:v>275.32279604979715</c:v>
                </c:pt>
                <c:pt idx="589">
                  <c:v>276.30289471928086</c:v>
                </c:pt>
                <c:pt idx="590">
                  <c:v>277.28275348489501</c:v>
                </c:pt>
                <c:pt idx="591">
                  <c:v>278.26283945129336</c:v>
                </c:pt>
                <c:pt idx="592">
                  <c:v>279.24292081673428</c:v>
                </c:pt>
                <c:pt idx="593">
                  <c:v>280.22276075630856</c:v>
                </c:pt>
                <c:pt idx="594">
                  <c:v>281.20282971647185</c:v>
                </c:pt>
                <c:pt idx="595">
                  <c:v>282.18289254745866</c:v>
                </c:pt>
                <c:pt idx="596">
                  <c:v>283.16271745965417</c:v>
                </c:pt>
                <c:pt idx="597">
                  <c:v>284.14277489254073</c:v>
                </c:pt>
                <c:pt idx="598">
                  <c:v>285.122824662553</c:v>
                </c:pt>
                <c:pt idx="599">
                  <c:v>286.10260980796465</c:v>
                </c:pt>
                <c:pt idx="600">
                  <c:v>287.08259402670342</c:v>
                </c:pt>
                <c:pt idx="601">
                  <c:v>288.06253546467673</c:v>
                </c:pt>
                <c:pt idx="602">
                  <c:v>289.04220574904133</c:v>
                </c:pt>
                <c:pt idx="603">
                  <c:v>290.0220786035656</c:v>
                </c:pt>
                <c:pt idx="604">
                  <c:v>291.00191892224478</c:v>
                </c:pt>
                <c:pt idx="605">
                  <c:v>291.98149163023106</c:v>
                </c:pt>
                <c:pt idx="606">
                  <c:v>292.96127040740066</c:v>
                </c:pt>
                <c:pt idx="607">
                  <c:v>293.94101007236719</c:v>
                </c:pt>
                <c:pt idx="608">
                  <c:v>294.92045875186727</c:v>
                </c:pt>
                <c:pt idx="609">
                  <c:v>295.90007996335055</c:v>
                </c:pt>
                <c:pt idx="610">
                  <c:v>296.87963865841476</c:v>
                </c:pt>
                <c:pt idx="611">
                  <c:v>297.85889984860569</c:v>
                </c:pt>
                <c:pt idx="612">
                  <c:v>298.83833369633675</c:v>
                </c:pt>
                <c:pt idx="613">
                  <c:v>299.81770351245905</c:v>
                </c:pt>
                <c:pt idx="614">
                  <c:v>300.79677266948039</c:v>
                </c:pt>
                <c:pt idx="615">
                  <c:v>301.776014610304</c:v>
                </c:pt>
                <c:pt idx="616">
                  <c:v>302.75519437738899</c:v>
                </c:pt>
                <c:pt idx="617">
                  <c:v>303.73407369969635</c:v>
                </c:pt>
                <c:pt idx="618">
                  <c:v>304.71312593151873</c:v>
                </c:pt>
                <c:pt idx="619">
                  <c:v>305.69211447252741</c:v>
                </c:pt>
                <c:pt idx="620">
                  <c:v>306.67080615943934</c:v>
                </c:pt>
                <c:pt idx="621">
                  <c:v>307.64965905737762</c:v>
                </c:pt>
                <c:pt idx="622">
                  <c:v>308.62842309570999</c:v>
                </c:pt>
                <c:pt idx="623">
                  <c:v>309.6068634937111</c:v>
                </c:pt>
                <c:pt idx="624">
                  <c:v>310.58545001782085</c:v>
                </c:pt>
                <c:pt idx="625">
                  <c:v>311.56394448446895</c:v>
                </c:pt>
                <c:pt idx="626">
                  <c:v>312.5421138700483</c:v>
                </c:pt>
                <c:pt idx="627">
                  <c:v>313.52042950232345</c:v>
                </c:pt>
                <c:pt idx="628">
                  <c:v>314.49865495217978</c:v>
                </c:pt>
                <c:pt idx="629">
                  <c:v>315.47655387733442</c:v>
                </c:pt>
                <c:pt idx="630">
                  <c:v>316.45459578401602</c:v>
                </c:pt>
                <c:pt idx="631">
                  <c:v>317.43254938699283</c:v>
                </c:pt>
                <c:pt idx="632">
                  <c:v>318.41017840666109</c:v>
                </c:pt>
                <c:pt idx="633">
                  <c:v>319.38795052566701</c:v>
                </c:pt>
                <c:pt idx="634">
                  <c:v>320.36563283149195</c:v>
                </c:pt>
                <c:pt idx="635">
                  <c:v>321.34298910936604</c:v>
                </c:pt>
                <c:pt idx="636">
                  <c:v>322.32048521438639</c:v>
                </c:pt>
                <c:pt idx="637">
                  <c:v>323.29789338830665</c:v>
                </c:pt>
                <c:pt idx="638">
                  <c:v>324.27497578432019</c:v>
                </c:pt>
                <c:pt idx="639">
                  <c:v>325.25220321299389</c:v>
                </c:pt>
                <c:pt idx="640">
                  <c:v>326.22933950115601</c:v>
                </c:pt>
                <c:pt idx="641">
                  <c:v>327.20615365286051</c:v>
                </c:pt>
                <c:pt idx="642">
                  <c:v>328.18312314207833</c:v>
                </c:pt>
                <c:pt idx="643">
                  <c:v>329.16001864924232</c:v>
                </c:pt>
                <c:pt idx="644">
                  <c:v>330.136612622553</c:v>
                </c:pt>
                <c:pt idx="645">
                  <c:v>331.11337564161607</c:v>
                </c:pt>
                <c:pt idx="646">
                  <c:v>332.09006484566936</c:v>
                </c:pt>
                <c:pt idx="647">
                  <c:v>333.06643404840162</c:v>
                </c:pt>
                <c:pt idx="648">
                  <c:v>334.04294692097346</c:v>
                </c:pt>
                <c:pt idx="649">
                  <c:v>335.0193606554119</c:v>
                </c:pt>
                <c:pt idx="650">
                  <c:v>335.99542744023569</c:v>
                </c:pt>
                <c:pt idx="651">
                  <c:v>336.97161590106685</c:v>
                </c:pt>
                <c:pt idx="652">
                  <c:v>337.94769010826565</c:v>
                </c:pt>
                <c:pt idx="653">
                  <c:v>338.92341594352052</c:v>
                </c:pt>
                <c:pt idx="654">
                  <c:v>339.89926186870127</c:v>
                </c:pt>
                <c:pt idx="655">
                  <c:v>340.87499544094794</c:v>
                </c:pt>
                <c:pt idx="656">
                  <c:v>341.85039113473135</c:v>
                </c:pt>
                <c:pt idx="657">
                  <c:v>342.82592577212614</c:v>
                </c:pt>
                <c:pt idx="658">
                  <c:v>343.8013703948219</c:v>
                </c:pt>
                <c:pt idx="659">
                  <c:v>344.77647398195637</c:v>
                </c:pt>
                <c:pt idx="660">
                  <c:v>345.75169446754393</c:v>
                </c:pt>
                <c:pt idx="661">
                  <c:v>346.72679956103491</c:v>
                </c:pt>
                <c:pt idx="662">
                  <c:v>347.70155537737776</c:v>
                </c:pt>
                <c:pt idx="663">
                  <c:v>348.67643161864112</c:v>
                </c:pt>
                <c:pt idx="664">
                  <c:v>349.65119266526995</c:v>
                </c:pt>
                <c:pt idx="665">
                  <c:v>350.6256047146012</c:v>
                </c:pt>
                <c:pt idx="666">
                  <c:v>351.60012706186615</c:v>
                </c:pt>
                <c:pt idx="667">
                  <c:v>352.57451392605685</c:v>
                </c:pt>
                <c:pt idx="668">
                  <c:v>353.54852648754849</c:v>
                </c:pt>
                <c:pt idx="669">
                  <c:v>354.52262896888368</c:v>
                </c:pt>
                <c:pt idx="670">
                  <c:v>355.49658251658082</c:v>
                </c:pt>
                <c:pt idx="671">
                  <c:v>356.47015696214777</c:v>
                </c:pt>
                <c:pt idx="672">
                  <c:v>357.4438214435898</c:v>
                </c:pt>
                <c:pt idx="673">
                  <c:v>358.41734575765747</c:v>
                </c:pt>
                <c:pt idx="674">
                  <c:v>359.39050154390463</c:v>
                </c:pt>
                <c:pt idx="675">
                  <c:v>360.36375945081198</c:v>
                </c:pt>
                <c:pt idx="676">
                  <c:v>361.33686713476999</c:v>
                </c:pt>
                <c:pt idx="677">
                  <c:v>362.30957582233759</c:v>
                </c:pt>
                <c:pt idx="678">
                  <c:v>363.2823508154205</c:v>
                </c:pt>
                <c:pt idx="679">
                  <c:v>364.25496041701382</c:v>
                </c:pt>
                <c:pt idx="680">
                  <c:v>365.22716795436367</c:v>
                </c:pt>
                <c:pt idx="681">
                  <c:v>366.1994436252748</c:v>
                </c:pt>
                <c:pt idx="682">
                  <c:v>367.17154728943979</c:v>
                </c:pt>
                <c:pt idx="683">
                  <c:v>368.14324068608317</c:v>
                </c:pt>
                <c:pt idx="684">
                  <c:v>369.1149852010048</c:v>
                </c:pt>
                <c:pt idx="685">
                  <c:v>370.08653567648651</c:v>
                </c:pt>
                <c:pt idx="686">
                  <c:v>371.05765913818863</c:v>
                </c:pt>
                <c:pt idx="687">
                  <c:v>372.02882012496775</c:v>
                </c:pt>
                <c:pt idx="688">
                  <c:v>372.99978390161198</c:v>
                </c:pt>
                <c:pt idx="689">
                  <c:v>373.97031935130195</c:v>
                </c:pt>
                <c:pt idx="690">
                  <c:v>374.9408907297173</c:v>
                </c:pt>
                <c:pt idx="691">
                  <c:v>375.91126858950128</c:v>
                </c:pt>
                <c:pt idx="692">
                  <c:v>376.88122195260507</c:v>
                </c:pt>
                <c:pt idx="693">
                  <c:v>377.85122337615468</c:v>
                </c:pt>
                <c:pt idx="694">
                  <c:v>378.82104011754893</c:v>
                </c:pt>
                <c:pt idx="695">
                  <c:v>379.79043936102408</c:v>
                </c:pt>
                <c:pt idx="696">
                  <c:v>380.75987794494381</c:v>
                </c:pt>
                <c:pt idx="697">
                  <c:v>381.72911982686099</c:v>
                </c:pt>
                <c:pt idx="698">
                  <c:v>382.69792915428178</c:v>
                </c:pt>
                <c:pt idx="699">
                  <c:v>383.66675904174724</c:v>
                </c:pt>
                <c:pt idx="700">
                  <c:v>384.6353735920714</c:v>
                </c:pt>
                <c:pt idx="701">
                  <c:v>385.60353539788002</c:v>
                </c:pt>
                <c:pt idx="702">
                  <c:v>386.57170757315248</c:v>
                </c:pt>
                <c:pt idx="703">
                  <c:v>387.53965781647275</c:v>
                </c:pt>
                <c:pt idx="704">
                  <c:v>388.50715403940768</c:v>
                </c:pt>
                <c:pt idx="705">
                  <c:v>389.47466247589153</c:v>
                </c:pt>
                <c:pt idx="706">
                  <c:v>390.44195098367851</c:v>
                </c:pt>
                <c:pt idx="707">
                  <c:v>391.40878763158327</c:v>
                </c:pt>
                <c:pt idx="708">
                  <c:v>392.3756383376882</c:v>
                </c:pt>
                <c:pt idx="709">
                  <c:v>393.34229005242821</c:v>
                </c:pt>
                <c:pt idx="710">
                  <c:v>394.30851442281596</c:v>
                </c:pt>
                <c:pt idx="711">
                  <c:v>395.27477879450839</c:v>
                </c:pt>
                <c:pt idx="712">
                  <c:v>396.24084787754128</c:v>
                </c:pt>
                <c:pt idx="713">
                  <c:v>397.20649173598991</c:v>
                </c:pt>
                <c:pt idx="714">
                  <c:v>398.17217399272425</c:v>
                </c:pt>
                <c:pt idx="715">
                  <c:v>399.13766983528495</c:v>
                </c:pt>
                <c:pt idx="716">
                  <c:v>400.1027580733047</c:v>
                </c:pt>
                <c:pt idx="717">
                  <c:v>401.0679124057047</c:v>
                </c:pt>
                <c:pt idx="718">
                  <c:v>402.03290125244592</c:v>
                </c:pt>
                <c:pt idx="719">
                  <c:v>402.99749319229261</c:v>
                </c:pt>
                <c:pt idx="720">
                  <c:v>403.9621478920738</c:v>
                </c:pt>
                <c:pt idx="721">
                  <c:v>404.92662871604546</c:v>
                </c:pt>
                <c:pt idx="722">
                  <c:v>405.89069574760998</c:v>
                </c:pt>
                <c:pt idx="723">
                  <c:v>406.85480840041276</c:v>
                </c:pt>
                <c:pt idx="724">
                  <c:v>407.81873189290985</c:v>
                </c:pt>
                <c:pt idx="725">
                  <c:v>408.7822333519577</c:v>
                </c:pt>
                <c:pt idx="726">
                  <c:v>409.74578055224384</c:v>
                </c:pt>
                <c:pt idx="727">
                  <c:v>410.70915093587365</c:v>
                </c:pt>
                <c:pt idx="728">
                  <c:v>411.67211002539733</c:v>
                </c:pt>
                <c:pt idx="729">
                  <c:v>412.63513052076462</c:v>
                </c:pt>
                <c:pt idx="730">
                  <c:v>413.59796234533019</c:v>
                </c:pt>
                <c:pt idx="731">
                  <c:v>414.56036424800197</c:v>
                </c:pt>
                <c:pt idx="732">
                  <c:v>415.52279656703769</c:v>
                </c:pt>
                <c:pt idx="733">
                  <c:v>416.48503183530977</c:v>
                </c:pt>
                <c:pt idx="734">
                  <c:v>417.44684450198611</c:v>
                </c:pt>
                <c:pt idx="735">
                  <c:v>418.40868251407733</c:v>
                </c:pt>
                <c:pt idx="736">
                  <c:v>419.37031335960864</c:v>
                </c:pt>
                <c:pt idx="737">
                  <c:v>420.3315081847324</c:v>
                </c:pt>
                <c:pt idx="738">
                  <c:v>421.29273366871894</c:v>
                </c:pt>
                <c:pt idx="739">
                  <c:v>422.25376436843254</c:v>
                </c:pt>
                <c:pt idx="740">
                  <c:v>423.21437502577578</c:v>
                </c:pt>
                <c:pt idx="741">
                  <c:v>424.17501645893492</c:v>
                </c:pt>
                <c:pt idx="742">
                  <c:v>425.13545297761362</c:v>
                </c:pt>
                <c:pt idx="743">
                  <c:v>426.09544043452871</c:v>
                </c:pt>
                <c:pt idx="744">
                  <c:v>427.05543800669716</c:v>
                </c:pt>
                <c:pt idx="745">
                  <c:v>428.01520669226204</c:v>
                </c:pt>
                <c:pt idx="746">
                  <c:v>428.97450251670898</c:v>
                </c:pt>
                <c:pt idx="747">
                  <c:v>429.93378432627821</c:v>
                </c:pt>
                <c:pt idx="748">
                  <c:v>430.89281848892506</c:v>
                </c:pt>
                <c:pt idx="749">
                  <c:v>431.85137680995865</c:v>
                </c:pt>
                <c:pt idx="750">
                  <c:v>432.80992124877258</c:v>
                </c:pt>
                <c:pt idx="751">
                  <c:v>433.76822181688686</c:v>
                </c:pt>
                <c:pt idx="752">
                  <c:v>434.72604875985644</c:v>
                </c:pt>
                <c:pt idx="753">
                  <c:v>435.68387062523891</c:v>
                </c:pt>
                <c:pt idx="754">
                  <c:v>436.64145412727328</c:v>
                </c:pt>
                <c:pt idx="755">
                  <c:v>437.59854019510698</c:v>
                </c:pt>
                <c:pt idx="756">
                  <c:v>438.55556231877722</c:v>
                </c:pt>
                <c:pt idx="757">
                  <c:v>439.51226807194763</c:v>
                </c:pt>
                <c:pt idx="758">
                  <c:v>440.46840732460072</c:v>
                </c:pt>
                <c:pt idx="759">
                  <c:v>441.42442700358083</c:v>
                </c:pt>
                <c:pt idx="760">
                  <c:v>442.38008732641407</c:v>
                </c:pt>
                <c:pt idx="761">
                  <c:v>443.33515753880528</c:v>
                </c:pt>
                <c:pt idx="762">
                  <c:v>444.29009621074113</c:v>
                </c:pt>
                <c:pt idx="763">
                  <c:v>445.24466034514865</c:v>
                </c:pt>
                <c:pt idx="764">
                  <c:v>446.19860731214976</c:v>
                </c:pt>
                <c:pt idx="765">
                  <c:v>447.15239087129413</c:v>
                </c:pt>
                <c:pt idx="766">
                  <c:v>448.1057822212664</c:v>
                </c:pt>
                <c:pt idx="767">
                  <c:v>492.96182118513156</c:v>
                </c:pt>
                <c:pt idx="768">
                  <c:v>536.93419395647527</c:v>
                </c:pt>
                <c:pt idx="769">
                  <c:v>580.04103247951173</c:v>
                </c:pt>
                <c:pt idx="770">
                  <c:v>622.30028464152315</c:v>
                </c:pt>
                <c:pt idx="771">
                  <c:v>663.72872702778272</c:v>
                </c:pt>
                <c:pt idx="772">
                  <c:v>704.34297460240896</c:v>
                </c:pt>
                <c:pt idx="773">
                  <c:v>744.15927239644225</c:v>
                </c:pt>
                <c:pt idx="774">
                  <c:v>783.1933634948432</c:v>
                </c:pt>
                <c:pt idx="775">
                  <c:v>821.46034898358573</c:v>
                </c:pt>
                <c:pt idx="776">
                  <c:v>858.97478327840315</c:v>
                </c:pt>
                <c:pt idx="777">
                  <c:v>895.75066665961572</c:v>
                </c:pt>
                <c:pt idx="778">
                  <c:v>931.80147115758723</c:v>
                </c:pt>
                <c:pt idx="779">
                  <c:v>967.14014554803668</c:v>
                </c:pt>
                <c:pt idx="780">
                  <c:v>1001.7791795179396</c:v>
                </c:pt>
                <c:pt idx="781">
                  <c:v>1035.7306031711471</c:v>
                </c:pt>
                <c:pt idx="782">
                  <c:v>1069.006007384126</c:v>
                </c:pt>
                <c:pt idx="783">
                  <c:v>1101.6165630028588</c:v>
                </c:pt>
                <c:pt idx="784">
                  <c:v>1133.5730389581406</c:v>
                </c:pt>
                <c:pt idx="785">
                  <c:v>1164.8858193705232</c:v>
                </c:pt>
                <c:pt idx="786">
                  <c:v>1195.5649197106973</c:v>
                </c:pt>
                <c:pt idx="787">
                  <c:v>1225.6200020761128</c:v>
                </c:pt>
                <c:pt idx="788">
                  <c:v>1255.0603896400801</c:v>
                </c:pt>
                <c:pt idx="789">
                  <c:v>1283.895080325419</c:v>
                </c:pt>
                <c:pt idx="790">
                  <c:v>1312.1327597509044</c:v>
                </c:pt>
                <c:pt idx="791">
                  <c:v>1339.7818134952477</c:v>
                </c:pt>
                <c:pt idx="792">
                  <c:v>1366.8503387201433</c:v>
                </c:pt>
                <c:pt idx="793">
                  <c:v>1393.3461551909504</c:v>
                </c:pt>
                <c:pt idx="794">
                  <c:v>1419.2768157308622</c:v>
                </c:pt>
                <c:pt idx="795">
                  <c:v>1444.6496161419236</c:v>
                </c:pt>
                <c:pt idx="796">
                  <c:v>1469.471604623946</c:v>
                </c:pt>
                <c:pt idx="797">
                  <c:v>1493.7495907202508</c:v>
                </c:pt>
                <c:pt idx="798">
                  <c:v>1517.4901538172151</c:v>
                </c:pt>
                <c:pt idx="799">
                  <c:v>1540.6996512227815</c:v>
                </c:pt>
                <c:pt idx="800">
                  <c:v>1563.3842258474269</c:v>
                </c:pt>
                <c:pt idx="801">
                  <c:v>1585.5498043657415</c:v>
                </c:pt>
                <c:pt idx="802">
                  <c:v>1607.2021219793405</c:v>
                </c:pt>
                <c:pt idx="803">
                  <c:v>1628.3467204106612</c:v>
                </c:pt>
                <c:pt idx="804">
                  <c:v>1648.9889541977757</c:v>
                </c:pt>
                <c:pt idx="805">
                  <c:v>1669.1339966882374</c:v>
                </c:pt>
                <c:pt idx="806">
                  <c:v>1688.7867542573499</c:v>
                </c:pt>
                <c:pt idx="807">
                  <c:v>1707.9520490377947</c:v>
                </c:pt>
                <c:pt idx="808">
                  <c:v>1726.6343583314583</c:v>
                </c:pt>
                <c:pt idx="809">
                  <c:v>1744.838013605118</c:v>
                </c:pt>
                <c:pt idx="810">
                  <c:v>1762.5672045531448</c:v>
                </c:pt>
                <c:pt idx="811">
                  <c:v>1779.8259829733965</c:v>
                </c:pt>
                <c:pt idx="812">
                  <c:v>1796.6184337912939</c:v>
                </c:pt>
                <c:pt idx="813">
                  <c:v>1812.948320804514</c:v>
                </c:pt>
                <c:pt idx="814">
                  <c:v>1828.8192042078458</c:v>
                </c:pt>
                <c:pt idx="815">
                  <c:v>1844.2345189334512</c:v>
                </c:pt>
                <c:pt idx="816">
                  <c:v>1859.1978394066853</c:v>
                </c:pt>
                <c:pt idx="817">
                  <c:v>1873.7123714554029</c:v>
                </c:pt>
                <c:pt idx="818">
                  <c:v>1887.7812134057181</c:v>
                </c:pt>
                <c:pt idx="819">
                  <c:v>1901.4073583482991</c:v>
                </c:pt>
                <c:pt idx="820">
                  <c:v>1914.5939218221865</c:v>
                </c:pt>
                <c:pt idx="821">
                  <c:v>1927.3436876714459</c:v>
                </c:pt>
                <c:pt idx="822">
                  <c:v>1939.6593409933585</c:v>
                </c:pt>
                <c:pt idx="823">
                  <c:v>1951.5436739419813</c:v>
                </c:pt>
                <c:pt idx="824">
                  <c:v>1962.9991749950238</c:v>
                </c:pt>
                <c:pt idx="825">
                  <c:v>1974.0282394380658</c:v>
                </c:pt>
                <c:pt idx="826">
                  <c:v>1984.6333541641131</c:v>
                </c:pt>
                <c:pt idx="827">
                  <c:v>1994.8167286172352</c:v>
                </c:pt>
                <c:pt idx="828">
                  <c:v>2004.5804837515529</c:v>
                </c:pt>
                <c:pt idx="829">
                  <c:v>2013.9266533057573</c:v>
                </c:pt>
                <c:pt idx="830">
                  <c:v>2022.8573455325677</c:v>
                </c:pt>
                <c:pt idx="831">
                  <c:v>2031.3744200045303</c:v>
                </c:pt>
                <c:pt idx="832">
                  <c:v>2039.4796527320295</c:v>
                </c:pt>
                <c:pt idx="833">
                  <c:v>2047.1748784613224</c:v>
                </c:pt>
                <c:pt idx="834">
                  <c:v>2054.4617060161527</c:v>
                </c:pt>
                <c:pt idx="835">
                  <c:v>2061.3416635591625</c:v>
                </c:pt>
                <c:pt idx="836">
                  <c:v>2067.8163218831064</c:v>
                </c:pt>
                <c:pt idx="837">
                  <c:v>2073.8870473984621</c:v>
                </c:pt>
                <c:pt idx="838">
                  <c:v>2079.5551280002028</c:v>
                </c:pt>
                <c:pt idx="839">
                  <c:v>2084.8218776214303</c:v>
                </c:pt>
                <c:pt idx="840">
                  <c:v>2089.6884262572044</c:v>
                </c:pt>
                <c:pt idx="841">
                  <c:v>2094.1558267256864</c:v>
                </c:pt>
                <c:pt idx="842">
                  <c:v>2098.2251405837642</c:v>
                </c:pt>
                <c:pt idx="843">
                  <c:v>2101.8972648670938</c:v>
                </c:pt>
                <c:pt idx="844">
                  <c:v>2105.173019821802</c:v>
                </c:pt>
                <c:pt idx="845">
                  <c:v>2108.0532161001811</c:v>
                </c:pt>
                <c:pt idx="846">
                  <c:v>2110.5385181636598</c:v>
                </c:pt>
                <c:pt idx="847">
                  <c:v>2112.6295630725299</c:v>
                </c:pt>
                <c:pt idx="848">
                  <c:v>2114.3268576817304</c:v>
                </c:pt>
                <c:pt idx="849">
                  <c:v>2115.6308298191307</c:v>
                </c:pt>
                <c:pt idx="850">
                  <c:v>2116.5418574848968</c:v>
                </c:pt>
                <c:pt idx="851">
                  <c:v>2117.0602643886382</c:v>
                </c:pt>
                <c:pt idx="852">
                  <c:v>2117.1861806673724</c:v>
                </c:pt>
                <c:pt idx="853">
                  <c:v>2107.6858489463684</c:v>
                </c:pt>
                <c:pt idx="854">
                  <c:v>2098.1855172253645</c:v>
                </c:pt>
                <c:pt idx="855">
                  <c:v>2088.6851855043606</c:v>
                </c:pt>
                <c:pt idx="856">
                  <c:v>2079.1848537833566</c:v>
                </c:pt>
                <c:pt idx="857">
                  <c:v>2069.6845220623527</c:v>
                </c:pt>
                <c:pt idx="858">
                  <c:v>2060.1841903413488</c:v>
                </c:pt>
                <c:pt idx="859">
                  <c:v>2050.6838586203448</c:v>
                </c:pt>
                <c:pt idx="860">
                  <c:v>2041.1835268993409</c:v>
                </c:pt>
                <c:pt idx="861">
                  <c:v>2031.683195178337</c:v>
                </c:pt>
                <c:pt idx="862">
                  <c:v>2022.182863457333</c:v>
                </c:pt>
                <c:pt idx="863">
                  <c:v>2012.6825317363291</c:v>
                </c:pt>
                <c:pt idx="864">
                  <c:v>2003.1822000153252</c:v>
                </c:pt>
                <c:pt idx="865">
                  <c:v>1993.6818682943212</c:v>
                </c:pt>
                <c:pt idx="866">
                  <c:v>1984.1815365733173</c:v>
                </c:pt>
                <c:pt idx="867">
                  <c:v>1974.6812048523134</c:v>
                </c:pt>
                <c:pt idx="868">
                  <c:v>1965.1808731313095</c:v>
                </c:pt>
                <c:pt idx="869">
                  <c:v>1955.6805414103055</c:v>
                </c:pt>
                <c:pt idx="870">
                  <c:v>1946.1802096893016</c:v>
                </c:pt>
                <c:pt idx="871">
                  <c:v>1936.6798779682977</c:v>
                </c:pt>
                <c:pt idx="872">
                  <c:v>1927.1795462472937</c:v>
                </c:pt>
                <c:pt idx="873">
                  <c:v>1917.6792145262898</c:v>
                </c:pt>
                <c:pt idx="874">
                  <c:v>1908.1788828052859</c:v>
                </c:pt>
                <c:pt idx="875">
                  <c:v>1898.6785510842819</c:v>
                </c:pt>
                <c:pt idx="876">
                  <c:v>1889.178219363278</c:v>
                </c:pt>
                <c:pt idx="877">
                  <c:v>1879.6778876422741</c:v>
                </c:pt>
                <c:pt idx="878">
                  <c:v>1870.1775559212701</c:v>
                </c:pt>
                <c:pt idx="879">
                  <c:v>1860.6772242002662</c:v>
                </c:pt>
                <c:pt idx="880">
                  <c:v>1851.1768924792623</c:v>
                </c:pt>
                <c:pt idx="881">
                  <c:v>1841.6765607582583</c:v>
                </c:pt>
                <c:pt idx="882">
                  <c:v>1832.1762290372544</c:v>
                </c:pt>
                <c:pt idx="883">
                  <c:v>1822.6758973162505</c:v>
                </c:pt>
                <c:pt idx="884">
                  <c:v>1813.1755655952466</c:v>
                </c:pt>
                <c:pt idx="885">
                  <c:v>1803.6752338742426</c:v>
                </c:pt>
                <c:pt idx="886">
                  <c:v>1794.1749021532387</c:v>
                </c:pt>
                <c:pt idx="887">
                  <c:v>1784.6745704322348</c:v>
                </c:pt>
                <c:pt idx="888">
                  <c:v>1775.1742387112308</c:v>
                </c:pt>
                <c:pt idx="889">
                  <c:v>1765.6739069902269</c:v>
                </c:pt>
                <c:pt idx="890">
                  <c:v>1756.173575269223</c:v>
                </c:pt>
                <c:pt idx="891">
                  <c:v>1746.673243548219</c:v>
                </c:pt>
                <c:pt idx="892">
                  <c:v>1737.1729118272151</c:v>
                </c:pt>
                <c:pt idx="893">
                  <c:v>1727.6725801062112</c:v>
                </c:pt>
                <c:pt idx="894">
                  <c:v>1718.1722483852072</c:v>
                </c:pt>
                <c:pt idx="895">
                  <c:v>1708.6719166642033</c:v>
                </c:pt>
                <c:pt idx="896">
                  <c:v>1699.1715849431994</c:v>
                </c:pt>
                <c:pt idx="897">
                  <c:v>1689.6712532221954</c:v>
                </c:pt>
                <c:pt idx="898">
                  <c:v>1680.1709215011915</c:v>
                </c:pt>
                <c:pt idx="899">
                  <c:v>1670.6705897801876</c:v>
                </c:pt>
                <c:pt idx="900">
                  <c:v>1661.1702580591837</c:v>
                </c:pt>
                <c:pt idx="901">
                  <c:v>1651.6699263381797</c:v>
                </c:pt>
                <c:pt idx="902">
                  <c:v>1642.1695946171758</c:v>
                </c:pt>
                <c:pt idx="903">
                  <c:v>1632.6692628961719</c:v>
                </c:pt>
                <c:pt idx="904">
                  <c:v>1623.1689311751679</c:v>
                </c:pt>
                <c:pt idx="905">
                  <c:v>1613.668599454164</c:v>
                </c:pt>
                <c:pt idx="906">
                  <c:v>1604.1682677331601</c:v>
                </c:pt>
                <c:pt idx="907">
                  <c:v>1594.6679360121561</c:v>
                </c:pt>
                <c:pt idx="908">
                  <c:v>1585.1676042911522</c:v>
                </c:pt>
                <c:pt idx="909">
                  <c:v>1575.6672725701483</c:v>
                </c:pt>
                <c:pt idx="910">
                  <c:v>1566.1669408491443</c:v>
                </c:pt>
                <c:pt idx="911">
                  <c:v>1556.6666091281404</c:v>
                </c:pt>
                <c:pt idx="912">
                  <c:v>1547.1662774071365</c:v>
                </c:pt>
                <c:pt idx="913">
                  <c:v>1537.6659456861325</c:v>
                </c:pt>
                <c:pt idx="914">
                  <c:v>1528.1656139651286</c:v>
                </c:pt>
                <c:pt idx="915">
                  <c:v>1518.6652822441247</c:v>
                </c:pt>
                <c:pt idx="916">
                  <c:v>1509.1649505231208</c:v>
                </c:pt>
                <c:pt idx="917">
                  <c:v>1499.6646188021168</c:v>
                </c:pt>
                <c:pt idx="918">
                  <c:v>1490.1642870811129</c:v>
                </c:pt>
                <c:pt idx="919">
                  <c:v>1480.663955360109</c:v>
                </c:pt>
                <c:pt idx="920">
                  <c:v>1471.163623639105</c:v>
                </c:pt>
                <c:pt idx="921">
                  <c:v>1461.6632919181011</c:v>
                </c:pt>
                <c:pt idx="922">
                  <c:v>1452.1629601970972</c:v>
                </c:pt>
                <c:pt idx="923">
                  <c:v>1442.6626284760932</c:v>
                </c:pt>
                <c:pt idx="924">
                  <c:v>1433.1622967550893</c:v>
                </c:pt>
                <c:pt idx="925">
                  <c:v>1423.6619650340854</c:v>
                </c:pt>
                <c:pt idx="926">
                  <c:v>1414.1616333130814</c:v>
                </c:pt>
                <c:pt idx="927">
                  <c:v>1404.6613015920775</c:v>
                </c:pt>
                <c:pt idx="928">
                  <c:v>1395.1609698710736</c:v>
                </c:pt>
                <c:pt idx="929">
                  <c:v>1385.6606381500696</c:v>
                </c:pt>
                <c:pt idx="930">
                  <c:v>1376.1603064290657</c:v>
                </c:pt>
                <c:pt idx="931">
                  <c:v>1366.6599747080618</c:v>
                </c:pt>
                <c:pt idx="932">
                  <c:v>1357.1596429870579</c:v>
                </c:pt>
                <c:pt idx="933">
                  <c:v>1347.6593112660539</c:v>
                </c:pt>
                <c:pt idx="934">
                  <c:v>1338.15897954505</c:v>
                </c:pt>
                <c:pt idx="935">
                  <c:v>1328.6586478240461</c:v>
                </c:pt>
                <c:pt idx="936">
                  <c:v>1319.1583161030421</c:v>
                </c:pt>
                <c:pt idx="937">
                  <c:v>1309.6579843820382</c:v>
                </c:pt>
                <c:pt idx="938">
                  <c:v>1300.1576526610343</c:v>
                </c:pt>
                <c:pt idx="939">
                  <c:v>1290.6573209400303</c:v>
                </c:pt>
                <c:pt idx="940">
                  <c:v>1281.1569892190264</c:v>
                </c:pt>
                <c:pt idx="941">
                  <c:v>1271.6566574980225</c:v>
                </c:pt>
                <c:pt idx="942">
                  <c:v>1262.1563257770185</c:v>
                </c:pt>
                <c:pt idx="943">
                  <c:v>1252.6559940560146</c:v>
                </c:pt>
                <c:pt idx="944">
                  <c:v>1243.1556623350107</c:v>
                </c:pt>
                <c:pt idx="945">
                  <c:v>1233.6553306140067</c:v>
                </c:pt>
                <c:pt idx="946">
                  <c:v>1224.1549988930028</c:v>
                </c:pt>
                <c:pt idx="947">
                  <c:v>1214.6546671719989</c:v>
                </c:pt>
                <c:pt idx="948">
                  <c:v>1205.1543354509949</c:v>
                </c:pt>
                <c:pt idx="949">
                  <c:v>1195.654003729991</c:v>
                </c:pt>
                <c:pt idx="950">
                  <c:v>1186.1536720089871</c:v>
                </c:pt>
                <c:pt idx="951">
                  <c:v>1176.6533402879832</c:v>
                </c:pt>
                <c:pt idx="952">
                  <c:v>1167.1530085669792</c:v>
                </c:pt>
                <c:pt idx="953">
                  <c:v>1157.6526768459753</c:v>
                </c:pt>
                <c:pt idx="954">
                  <c:v>1148.1523451249714</c:v>
                </c:pt>
                <c:pt idx="955">
                  <c:v>1138.6520134039674</c:v>
                </c:pt>
                <c:pt idx="956">
                  <c:v>1129.1516816829635</c:v>
                </c:pt>
                <c:pt idx="957">
                  <c:v>1119.6513499619596</c:v>
                </c:pt>
                <c:pt idx="958">
                  <c:v>1110.1510182409556</c:v>
                </c:pt>
                <c:pt idx="959">
                  <c:v>1100.6506865199517</c:v>
                </c:pt>
                <c:pt idx="960">
                  <c:v>1091.1503547989478</c:v>
                </c:pt>
                <c:pt idx="961">
                  <c:v>1081.6500230779438</c:v>
                </c:pt>
                <c:pt idx="962">
                  <c:v>1072.1496913569399</c:v>
                </c:pt>
                <c:pt idx="963">
                  <c:v>1062.649359635936</c:v>
                </c:pt>
                <c:pt idx="964">
                  <c:v>1053.149027914932</c:v>
                </c:pt>
                <c:pt idx="965">
                  <c:v>1043.6486961939281</c:v>
                </c:pt>
                <c:pt idx="966">
                  <c:v>1034.1483644729242</c:v>
                </c:pt>
                <c:pt idx="967">
                  <c:v>1024.6480327519203</c:v>
                </c:pt>
                <c:pt idx="968">
                  <c:v>1015.1477010309164</c:v>
                </c:pt>
                <c:pt idx="969">
                  <c:v>1005.6473693099126</c:v>
                </c:pt>
                <c:pt idx="970">
                  <c:v>996.1470375889088</c:v>
                </c:pt>
                <c:pt idx="971">
                  <c:v>986.64670586790498</c:v>
                </c:pt>
                <c:pt idx="972">
                  <c:v>977.14637414690117</c:v>
                </c:pt>
                <c:pt idx="973">
                  <c:v>967.64604242589735</c:v>
                </c:pt>
                <c:pt idx="974">
                  <c:v>958.14571070489353</c:v>
                </c:pt>
                <c:pt idx="975">
                  <c:v>948.64537898388971</c:v>
                </c:pt>
                <c:pt idx="976">
                  <c:v>939.1450472628859</c:v>
                </c:pt>
                <c:pt idx="977">
                  <c:v>929.64471554188208</c:v>
                </c:pt>
                <c:pt idx="978">
                  <c:v>920.14438382087826</c:v>
                </c:pt>
                <c:pt idx="979">
                  <c:v>910.64405209987444</c:v>
                </c:pt>
                <c:pt idx="980">
                  <c:v>901.14372037887063</c:v>
                </c:pt>
                <c:pt idx="981">
                  <c:v>891.64338865786681</c:v>
                </c:pt>
                <c:pt idx="982">
                  <c:v>882.14305693686299</c:v>
                </c:pt>
                <c:pt idx="983">
                  <c:v>872.64272521585917</c:v>
                </c:pt>
                <c:pt idx="984">
                  <c:v>863.14239349485536</c:v>
                </c:pt>
                <c:pt idx="985">
                  <c:v>853.64206177385154</c:v>
                </c:pt>
                <c:pt idx="986">
                  <c:v>844.14173005284772</c:v>
                </c:pt>
                <c:pt idx="987">
                  <c:v>834.6413983318439</c:v>
                </c:pt>
                <c:pt idx="988">
                  <c:v>825.14106661084008</c:v>
                </c:pt>
                <c:pt idx="989">
                  <c:v>815.64073488983627</c:v>
                </c:pt>
                <c:pt idx="990">
                  <c:v>806.14040316883245</c:v>
                </c:pt>
                <c:pt idx="991">
                  <c:v>796.64007144782863</c:v>
                </c:pt>
                <c:pt idx="992">
                  <c:v>787.13973972682481</c:v>
                </c:pt>
                <c:pt idx="993">
                  <c:v>777.639408005821</c:v>
                </c:pt>
                <c:pt idx="994">
                  <c:v>768.13907628481718</c:v>
                </c:pt>
                <c:pt idx="995">
                  <c:v>758.63874456381336</c:v>
                </c:pt>
                <c:pt idx="996">
                  <c:v>749.13841284280954</c:v>
                </c:pt>
                <c:pt idx="997">
                  <c:v>739.63808112180573</c:v>
                </c:pt>
                <c:pt idx="998">
                  <c:v>730.13774940080191</c:v>
                </c:pt>
                <c:pt idx="999">
                  <c:v>720.63741767979809</c:v>
                </c:pt>
                <c:pt idx="1000">
                  <c:v>711.13708595879427</c:v>
                </c:pt>
                <c:pt idx="1001">
                  <c:v>701.63675423779046</c:v>
                </c:pt>
                <c:pt idx="1002">
                  <c:v>692.13642251678664</c:v>
                </c:pt>
                <c:pt idx="1003">
                  <c:v>682.63609079578282</c:v>
                </c:pt>
                <c:pt idx="1004">
                  <c:v>673.135759074779</c:v>
                </c:pt>
                <c:pt idx="1005">
                  <c:v>663.63542735377519</c:v>
                </c:pt>
                <c:pt idx="1006">
                  <c:v>654.13509563277137</c:v>
                </c:pt>
                <c:pt idx="1007">
                  <c:v>644.63476391176755</c:v>
                </c:pt>
                <c:pt idx="1008">
                  <c:v>635.13443219076373</c:v>
                </c:pt>
                <c:pt idx="1009">
                  <c:v>625.63410046975991</c:v>
                </c:pt>
                <c:pt idx="1010">
                  <c:v>616.1337687487561</c:v>
                </c:pt>
                <c:pt idx="1011">
                  <c:v>606.63343702775228</c:v>
                </c:pt>
                <c:pt idx="1012">
                  <c:v>597.13310530674846</c:v>
                </c:pt>
                <c:pt idx="1013">
                  <c:v>587.63277358574464</c:v>
                </c:pt>
                <c:pt idx="1014">
                  <c:v>578.13244186474083</c:v>
                </c:pt>
                <c:pt idx="1015">
                  <c:v>568.63211014373701</c:v>
                </c:pt>
                <c:pt idx="1016">
                  <c:v>559.13177842273319</c:v>
                </c:pt>
                <c:pt idx="1017">
                  <c:v>549.63144670172937</c:v>
                </c:pt>
                <c:pt idx="1018">
                  <c:v>540.13111498072556</c:v>
                </c:pt>
                <c:pt idx="1019">
                  <c:v>530.63078325972174</c:v>
                </c:pt>
                <c:pt idx="1020">
                  <c:v>521.13045153871792</c:v>
                </c:pt>
                <c:pt idx="1021">
                  <c:v>511.63011981771405</c:v>
                </c:pt>
                <c:pt idx="1022">
                  <c:v>502.12978809671017</c:v>
                </c:pt>
                <c:pt idx="1023">
                  <c:v>492.6294563757063</c:v>
                </c:pt>
                <c:pt idx="1024">
                  <c:v>483.12912465470242</c:v>
                </c:pt>
                <c:pt idx="1025">
                  <c:v>473.62879293369855</c:v>
                </c:pt>
                <c:pt idx="1026">
                  <c:v>464.12846121269467</c:v>
                </c:pt>
                <c:pt idx="1027">
                  <c:v>454.6281294916908</c:v>
                </c:pt>
                <c:pt idx="1028">
                  <c:v>445.12779777068693</c:v>
                </c:pt>
                <c:pt idx="1029">
                  <c:v>435.62746604968305</c:v>
                </c:pt>
                <c:pt idx="1030">
                  <c:v>426.12713432867918</c:v>
                </c:pt>
                <c:pt idx="1031">
                  <c:v>416.6268026076753</c:v>
                </c:pt>
                <c:pt idx="1032">
                  <c:v>407.12647088667143</c:v>
                </c:pt>
                <c:pt idx="1033">
                  <c:v>397.62613916566755</c:v>
                </c:pt>
                <c:pt idx="1034">
                  <c:v>388.12580744466368</c:v>
                </c:pt>
                <c:pt idx="1035">
                  <c:v>378.6254757236598</c:v>
                </c:pt>
                <c:pt idx="1036">
                  <c:v>369.12514400265593</c:v>
                </c:pt>
                <c:pt idx="1037">
                  <c:v>359.62481228165205</c:v>
                </c:pt>
                <c:pt idx="1038">
                  <c:v>350.12448056064818</c:v>
                </c:pt>
                <c:pt idx="1039">
                  <c:v>340.62414883964431</c:v>
                </c:pt>
                <c:pt idx="1040">
                  <c:v>331.12381711864043</c:v>
                </c:pt>
                <c:pt idx="1041">
                  <c:v>321.62348539763656</c:v>
                </c:pt>
                <c:pt idx="1042">
                  <c:v>312.12315367663268</c:v>
                </c:pt>
                <c:pt idx="1043">
                  <c:v>302.62282195562881</c:v>
                </c:pt>
                <c:pt idx="1044">
                  <c:v>293.12249023462493</c:v>
                </c:pt>
                <c:pt idx="1045">
                  <c:v>283.62215851362106</c:v>
                </c:pt>
                <c:pt idx="1046">
                  <c:v>274.12182679261718</c:v>
                </c:pt>
                <c:pt idx="1047">
                  <c:v>264.62149507161331</c:v>
                </c:pt>
                <c:pt idx="1048">
                  <c:v>255.12116335060944</c:v>
                </c:pt>
                <c:pt idx="1049">
                  <c:v>245.62083162960556</c:v>
                </c:pt>
                <c:pt idx="1050">
                  <c:v>236.12049990860169</c:v>
                </c:pt>
                <c:pt idx="1051">
                  <c:v>226.62016818759781</c:v>
                </c:pt>
                <c:pt idx="1052">
                  <c:v>217.11983646659394</c:v>
                </c:pt>
                <c:pt idx="1053">
                  <c:v>207.61950474559006</c:v>
                </c:pt>
                <c:pt idx="1054">
                  <c:v>198.11917302458619</c:v>
                </c:pt>
                <c:pt idx="1055">
                  <c:v>188.61884130358231</c:v>
                </c:pt>
                <c:pt idx="1056">
                  <c:v>179.11850958257844</c:v>
                </c:pt>
                <c:pt idx="1057">
                  <c:v>169.61817786157457</c:v>
                </c:pt>
                <c:pt idx="1058">
                  <c:v>160.11784614057069</c:v>
                </c:pt>
                <c:pt idx="1059">
                  <c:v>150.61751441956682</c:v>
                </c:pt>
                <c:pt idx="1060">
                  <c:v>141.11718269856294</c:v>
                </c:pt>
                <c:pt idx="1061">
                  <c:v>131.61685097755907</c:v>
                </c:pt>
                <c:pt idx="1062">
                  <c:v>122.11651925655519</c:v>
                </c:pt>
                <c:pt idx="1063">
                  <c:v>112.61618753555132</c:v>
                </c:pt>
                <c:pt idx="1064">
                  <c:v>103.11585581454744</c:v>
                </c:pt>
                <c:pt idx="1065">
                  <c:v>93.61552409354357</c:v>
                </c:pt>
                <c:pt idx="1066">
                  <c:v>84.115192372539695</c:v>
                </c:pt>
                <c:pt idx="1067">
                  <c:v>74.614860651535821</c:v>
                </c:pt>
                <c:pt idx="1068">
                  <c:v>65.114528930531947</c:v>
                </c:pt>
                <c:pt idx="1069">
                  <c:v>55.614197209528079</c:v>
                </c:pt>
                <c:pt idx="1070">
                  <c:v>46.113865488524212</c:v>
                </c:pt>
                <c:pt idx="1071">
                  <c:v>36.613533767520344</c:v>
                </c:pt>
                <c:pt idx="1072">
                  <c:v>27.113202046516477</c:v>
                </c:pt>
                <c:pt idx="1073">
                  <c:v>17.61287032551261</c:v>
                </c:pt>
                <c:pt idx="1074">
                  <c:v>8.1125386045087424</c:v>
                </c:pt>
                <c:pt idx="1075">
                  <c:v>-1.3877931164951249</c:v>
                </c:pt>
                <c:pt idx="1076">
                  <c:v>-10.888124837498992</c:v>
                </c:pt>
                <c:pt idx="1077">
                  <c:v>-20.38845655850286</c:v>
                </c:pt>
                <c:pt idx="1078">
                  <c:v>-29.888788279506727</c:v>
                </c:pt>
                <c:pt idx="1079">
                  <c:v>-39.389120000510594</c:v>
                </c:pt>
                <c:pt idx="1080">
                  <c:v>-48.889451721514462</c:v>
                </c:pt>
                <c:pt idx="1081">
                  <c:v>-58.389783442518329</c:v>
                </c:pt>
                <c:pt idx="1082">
                  <c:v>-67.890115163522196</c:v>
                </c:pt>
                <c:pt idx="1083">
                  <c:v>-77.390446884526057</c:v>
                </c:pt>
                <c:pt idx="1084">
                  <c:v>-86.890778605529931</c:v>
                </c:pt>
                <c:pt idx="1085">
                  <c:v>-96.391110326533806</c:v>
                </c:pt>
                <c:pt idx="1086">
                  <c:v>-105.89144204753768</c:v>
                </c:pt>
                <c:pt idx="1087">
                  <c:v>-115.39177376854155</c:v>
                </c:pt>
                <c:pt idx="1088">
                  <c:v>-124.89210548954543</c:v>
                </c:pt>
                <c:pt idx="1089">
                  <c:v>-134.3924372105493</c:v>
                </c:pt>
                <c:pt idx="1090">
                  <c:v>-143.89276893155318</c:v>
                </c:pt>
                <c:pt idx="1091">
                  <c:v>-153.39310065255705</c:v>
                </c:pt>
                <c:pt idx="1092">
                  <c:v>-162.89343237356093</c:v>
                </c:pt>
                <c:pt idx="1093">
                  <c:v>-172.3937640945648</c:v>
                </c:pt>
                <c:pt idx="1094">
                  <c:v>-181.89409581556868</c:v>
                </c:pt>
                <c:pt idx="1095">
                  <c:v>-191.39442753657255</c:v>
                </c:pt>
                <c:pt idx="1096">
                  <c:v>-200.89475925757642</c:v>
                </c:pt>
                <c:pt idx="1097">
                  <c:v>-210.3950909785803</c:v>
                </c:pt>
                <c:pt idx="1098">
                  <c:v>-219.89542269958417</c:v>
                </c:pt>
                <c:pt idx="1099">
                  <c:v>-229.39575442058805</c:v>
                </c:pt>
                <c:pt idx="1100">
                  <c:v>-238.89608614159192</c:v>
                </c:pt>
                <c:pt idx="1101">
                  <c:v>-248.3964178625958</c:v>
                </c:pt>
                <c:pt idx="1102">
                  <c:v>-257.89674958359967</c:v>
                </c:pt>
                <c:pt idx="1103">
                  <c:v>-267.39708130460355</c:v>
                </c:pt>
              </c:numCache>
            </c:numRef>
          </c:yVal>
          <c:smooth val="0"/>
          <c:extLst xmlns:c16r2="http://schemas.microsoft.com/office/drawing/2015/06/chart">
            <c:ext xmlns:c16="http://schemas.microsoft.com/office/drawing/2014/chart" uri="{C3380CC4-5D6E-409C-BE32-E72D297353CC}">
              <c16:uniqueId val="{00000000-554D-4EBE-BE17-911C2CC03DD4}"/>
            </c:ext>
          </c:extLst>
        </c:ser>
        <c:ser>
          <c:idx val="1"/>
          <c:order val="1"/>
          <c:tx>
            <c:strRef>
              <c:f>'sim lan_Cd(v)'!$I$5</c:f>
              <c:strCache>
                <c:ptCount val="1"/>
                <c:pt idx="0">
                  <c:v>v (m/s)</c:v>
                </c:pt>
              </c:strCache>
            </c:strRef>
          </c:tx>
          <c:marker>
            <c:symbol val="none"/>
          </c:marker>
          <c:xVal>
            <c:numRef>
              <c:f>'sim lan_Cd(v)'!$AA$6:$AA$1109</c:f>
              <c:numCache>
                <c:formatCode>0.00</c:formatCode>
                <c:ptCount val="1104"/>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22.391666999999963</c:v>
                </c:pt>
                <c:pt idx="854">
                  <c:v>24.391666999999963</c:v>
                </c:pt>
                <c:pt idx="855">
                  <c:v>26.391666999999963</c:v>
                </c:pt>
                <c:pt idx="856">
                  <c:v>28.391666999999963</c:v>
                </c:pt>
                <c:pt idx="857">
                  <c:v>30.391666999999963</c:v>
                </c:pt>
                <c:pt idx="858">
                  <c:v>32.391666999999963</c:v>
                </c:pt>
                <c:pt idx="859">
                  <c:v>34.391666999999963</c:v>
                </c:pt>
                <c:pt idx="860">
                  <c:v>36.391666999999963</c:v>
                </c:pt>
                <c:pt idx="861">
                  <c:v>38.391666999999963</c:v>
                </c:pt>
                <c:pt idx="862">
                  <c:v>40.391666999999963</c:v>
                </c:pt>
                <c:pt idx="863">
                  <c:v>42.391666999999963</c:v>
                </c:pt>
                <c:pt idx="864">
                  <c:v>44.391666999999963</c:v>
                </c:pt>
                <c:pt idx="865">
                  <c:v>46.391666999999963</c:v>
                </c:pt>
                <c:pt idx="866">
                  <c:v>48.391666999999963</c:v>
                </c:pt>
                <c:pt idx="867">
                  <c:v>50.391666999999963</c:v>
                </c:pt>
                <c:pt idx="868">
                  <c:v>52.391666999999963</c:v>
                </c:pt>
                <c:pt idx="869">
                  <c:v>54.391666999999963</c:v>
                </c:pt>
                <c:pt idx="870">
                  <c:v>56.391666999999963</c:v>
                </c:pt>
                <c:pt idx="871">
                  <c:v>58.391666999999963</c:v>
                </c:pt>
                <c:pt idx="872">
                  <c:v>60.391666999999963</c:v>
                </c:pt>
                <c:pt idx="873">
                  <c:v>62.391666999999963</c:v>
                </c:pt>
                <c:pt idx="874">
                  <c:v>64.391666999999956</c:v>
                </c:pt>
                <c:pt idx="875">
                  <c:v>66.391666999999956</c:v>
                </c:pt>
                <c:pt idx="876">
                  <c:v>68.391666999999956</c:v>
                </c:pt>
                <c:pt idx="877">
                  <c:v>70.391666999999956</c:v>
                </c:pt>
                <c:pt idx="878">
                  <c:v>72.391666999999956</c:v>
                </c:pt>
                <c:pt idx="879">
                  <c:v>74.391666999999956</c:v>
                </c:pt>
                <c:pt idx="880">
                  <c:v>76.391666999999956</c:v>
                </c:pt>
                <c:pt idx="881">
                  <c:v>78.391666999999956</c:v>
                </c:pt>
                <c:pt idx="882">
                  <c:v>80.391666999999956</c:v>
                </c:pt>
                <c:pt idx="883">
                  <c:v>82.391666999999956</c:v>
                </c:pt>
                <c:pt idx="884">
                  <c:v>84.391666999999956</c:v>
                </c:pt>
                <c:pt idx="885">
                  <c:v>86.391666999999956</c:v>
                </c:pt>
                <c:pt idx="886">
                  <c:v>88.391666999999956</c:v>
                </c:pt>
                <c:pt idx="887">
                  <c:v>90.391666999999956</c:v>
                </c:pt>
                <c:pt idx="888">
                  <c:v>92.391666999999956</c:v>
                </c:pt>
                <c:pt idx="889">
                  <c:v>94.391666999999956</c:v>
                </c:pt>
                <c:pt idx="890">
                  <c:v>96.391666999999956</c:v>
                </c:pt>
                <c:pt idx="891">
                  <c:v>98.391666999999956</c:v>
                </c:pt>
                <c:pt idx="892">
                  <c:v>100.39166699999996</c:v>
                </c:pt>
                <c:pt idx="893">
                  <c:v>102.39166699999996</c:v>
                </c:pt>
                <c:pt idx="894">
                  <c:v>104.39166699999996</c:v>
                </c:pt>
                <c:pt idx="895">
                  <c:v>106.39166699999996</c:v>
                </c:pt>
                <c:pt idx="896">
                  <c:v>108.39166699999996</c:v>
                </c:pt>
                <c:pt idx="897">
                  <c:v>110.39166699999996</c:v>
                </c:pt>
                <c:pt idx="898">
                  <c:v>112.39166699999996</c:v>
                </c:pt>
                <c:pt idx="899">
                  <c:v>114.39166699999996</c:v>
                </c:pt>
                <c:pt idx="900">
                  <c:v>116.39166699999996</c:v>
                </c:pt>
                <c:pt idx="901">
                  <c:v>118.39166699999996</c:v>
                </c:pt>
                <c:pt idx="902">
                  <c:v>120.39166699999996</c:v>
                </c:pt>
                <c:pt idx="903">
                  <c:v>122.39166699999996</c:v>
                </c:pt>
                <c:pt idx="904">
                  <c:v>124.39166699999996</c:v>
                </c:pt>
                <c:pt idx="905">
                  <c:v>126.39166699999996</c:v>
                </c:pt>
                <c:pt idx="906">
                  <c:v>128.39166699999996</c:v>
                </c:pt>
                <c:pt idx="907">
                  <c:v>130.39166699999996</c:v>
                </c:pt>
                <c:pt idx="908">
                  <c:v>132.39166699999996</c:v>
                </c:pt>
                <c:pt idx="909">
                  <c:v>134.39166699999996</c:v>
                </c:pt>
                <c:pt idx="910">
                  <c:v>136.39166699999996</c:v>
                </c:pt>
                <c:pt idx="911">
                  <c:v>138.39166699999996</c:v>
                </c:pt>
                <c:pt idx="912">
                  <c:v>140.39166699999996</c:v>
                </c:pt>
                <c:pt idx="913">
                  <c:v>142.39166699999996</c:v>
                </c:pt>
                <c:pt idx="914">
                  <c:v>144.39166699999996</c:v>
                </c:pt>
                <c:pt idx="915">
                  <c:v>146.39166699999996</c:v>
                </c:pt>
                <c:pt idx="916">
                  <c:v>148.39166699999996</c:v>
                </c:pt>
                <c:pt idx="917">
                  <c:v>150.39166699999996</c:v>
                </c:pt>
                <c:pt idx="918">
                  <c:v>152.39166699999996</c:v>
                </c:pt>
                <c:pt idx="919">
                  <c:v>154.39166699999996</c:v>
                </c:pt>
                <c:pt idx="920">
                  <c:v>156.39166699999996</c:v>
                </c:pt>
                <c:pt idx="921">
                  <c:v>158.39166699999996</c:v>
                </c:pt>
                <c:pt idx="922">
                  <c:v>160.39166699999996</c:v>
                </c:pt>
                <c:pt idx="923">
                  <c:v>162.39166699999996</c:v>
                </c:pt>
                <c:pt idx="924">
                  <c:v>164.39166699999996</c:v>
                </c:pt>
                <c:pt idx="925">
                  <c:v>166.39166699999996</c:v>
                </c:pt>
                <c:pt idx="926">
                  <c:v>168.39166699999996</c:v>
                </c:pt>
                <c:pt idx="927">
                  <c:v>170.39166699999996</c:v>
                </c:pt>
                <c:pt idx="928">
                  <c:v>172.39166699999996</c:v>
                </c:pt>
                <c:pt idx="929">
                  <c:v>174.39166699999996</c:v>
                </c:pt>
                <c:pt idx="930">
                  <c:v>176.39166699999996</c:v>
                </c:pt>
                <c:pt idx="931">
                  <c:v>178.39166699999996</c:v>
                </c:pt>
                <c:pt idx="932">
                  <c:v>180.39166699999996</c:v>
                </c:pt>
                <c:pt idx="933">
                  <c:v>182.39166699999996</c:v>
                </c:pt>
                <c:pt idx="934">
                  <c:v>184.39166699999996</c:v>
                </c:pt>
                <c:pt idx="935">
                  <c:v>186.39166699999996</c:v>
                </c:pt>
                <c:pt idx="936">
                  <c:v>188.39166699999996</c:v>
                </c:pt>
                <c:pt idx="937">
                  <c:v>190.39166699999996</c:v>
                </c:pt>
                <c:pt idx="938">
                  <c:v>192.39166699999996</c:v>
                </c:pt>
                <c:pt idx="939">
                  <c:v>194.39166699999996</c:v>
                </c:pt>
                <c:pt idx="940">
                  <c:v>196.39166699999996</c:v>
                </c:pt>
                <c:pt idx="941">
                  <c:v>198.39166699999996</c:v>
                </c:pt>
                <c:pt idx="942">
                  <c:v>200.39166699999996</c:v>
                </c:pt>
                <c:pt idx="943">
                  <c:v>202.39166699999996</c:v>
                </c:pt>
                <c:pt idx="944">
                  <c:v>204.39166699999996</c:v>
                </c:pt>
                <c:pt idx="945">
                  <c:v>206.39166699999996</c:v>
                </c:pt>
                <c:pt idx="946">
                  <c:v>208.39166699999996</c:v>
                </c:pt>
                <c:pt idx="947">
                  <c:v>210.39166699999996</c:v>
                </c:pt>
                <c:pt idx="948">
                  <c:v>212.39166699999996</c:v>
                </c:pt>
                <c:pt idx="949">
                  <c:v>214.39166699999996</c:v>
                </c:pt>
                <c:pt idx="950">
                  <c:v>216.39166699999996</c:v>
                </c:pt>
                <c:pt idx="951">
                  <c:v>218.39166699999996</c:v>
                </c:pt>
                <c:pt idx="952">
                  <c:v>220.39166699999996</c:v>
                </c:pt>
                <c:pt idx="953">
                  <c:v>222.39166699999996</c:v>
                </c:pt>
                <c:pt idx="954">
                  <c:v>224.39166699999996</c:v>
                </c:pt>
                <c:pt idx="955">
                  <c:v>226.39166699999996</c:v>
                </c:pt>
                <c:pt idx="956">
                  <c:v>228.39166699999996</c:v>
                </c:pt>
                <c:pt idx="957">
                  <c:v>230.39166699999996</c:v>
                </c:pt>
                <c:pt idx="958">
                  <c:v>232.39166699999996</c:v>
                </c:pt>
                <c:pt idx="959">
                  <c:v>234.39166699999996</c:v>
                </c:pt>
                <c:pt idx="960">
                  <c:v>236.39166699999996</c:v>
                </c:pt>
                <c:pt idx="961">
                  <c:v>238.39166699999996</c:v>
                </c:pt>
                <c:pt idx="962">
                  <c:v>240.39166699999996</c:v>
                </c:pt>
                <c:pt idx="963">
                  <c:v>242.39166699999996</c:v>
                </c:pt>
                <c:pt idx="964">
                  <c:v>244.39166699999996</c:v>
                </c:pt>
                <c:pt idx="965">
                  <c:v>246.39166699999996</c:v>
                </c:pt>
                <c:pt idx="966">
                  <c:v>248.39166699999996</c:v>
                </c:pt>
                <c:pt idx="967">
                  <c:v>250.39166699999996</c:v>
                </c:pt>
                <c:pt idx="968">
                  <c:v>252.39166699999996</c:v>
                </c:pt>
                <c:pt idx="969">
                  <c:v>254.39166699999996</c:v>
                </c:pt>
                <c:pt idx="970">
                  <c:v>256.39166699999998</c:v>
                </c:pt>
                <c:pt idx="971">
                  <c:v>258.39166699999998</c:v>
                </c:pt>
                <c:pt idx="972">
                  <c:v>260.39166699999998</c:v>
                </c:pt>
                <c:pt idx="973">
                  <c:v>262.39166699999998</c:v>
                </c:pt>
                <c:pt idx="974">
                  <c:v>264.39166699999998</c:v>
                </c:pt>
                <c:pt idx="975">
                  <c:v>266.39166699999998</c:v>
                </c:pt>
                <c:pt idx="976">
                  <c:v>268.39166699999998</c:v>
                </c:pt>
                <c:pt idx="977">
                  <c:v>270.39166699999998</c:v>
                </c:pt>
                <c:pt idx="978">
                  <c:v>272.39166699999998</c:v>
                </c:pt>
                <c:pt idx="979">
                  <c:v>274.39166699999998</c:v>
                </c:pt>
                <c:pt idx="980">
                  <c:v>276.39166699999998</c:v>
                </c:pt>
                <c:pt idx="981">
                  <c:v>278.39166699999998</c:v>
                </c:pt>
                <c:pt idx="982">
                  <c:v>280.39166699999998</c:v>
                </c:pt>
                <c:pt idx="983">
                  <c:v>282.39166699999998</c:v>
                </c:pt>
                <c:pt idx="984">
                  <c:v>284.39166699999998</c:v>
                </c:pt>
                <c:pt idx="985">
                  <c:v>286.39166699999998</c:v>
                </c:pt>
                <c:pt idx="986">
                  <c:v>288.39166699999998</c:v>
                </c:pt>
                <c:pt idx="987">
                  <c:v>290.39166699999998</c:v>
                </c:pt>
                <c:pt idx="988">
                  <c:v>292.39166699999998</c:v>
                </c:pt>
                <c:pt idx="989">
                  <c:v>294.39166699999998</c:v>
                </c:pt>
                <c:pt idx="990">
                  <c:v>296.39166699999998</c:v>
                </c:pt>
                <c:pt idx="991">
                  <c:v>298.39166699999998</c:v>
                </c:pt>
                <c:pt idx="992">
                  <c:v>300.39166699999998</c:v>
                </c:pt>
                <c:pt idx="993">
                  <c:v>302.39166699999998</c:v>
                </c:pt>
                <c:pt idx="994">
                  <c:v>304.39166699999998</c:v>
                </c:pt>
                <c:pt idx="995">
                  <c:v>306.39166699999998</c:v>
                </c:pt>
                <c:pt idx="996">
                  <c:v>308.39166699999998</c:v>
                </c:pt>
                <c:pt idx="997">
                  <c:v>310.39166699999998</c:v>
                </c:pt>
                <c:pt idx="998">
                  <c:v>312.39166699999998</c:v>
                </c:pt>
                <c:pt idx="999">
                  <c:v>314.39166699999998</c:v>
                </c:pt>
                <c:pt idx="1000">
                  <c:v>316.39166699999998</c:v>
                </c:pt>
                <c:pt idx="1001">
                  <c:v>318.39166699999998</c:v>
                </c:pt>
                <c:pt idx="1002">
                  <c:v>320.39166699999998</c:v>
                </c:pt>
                <c:pt idx="1003">
                  <c:v>322.39166699999998</c:v>
                </c:pt>
                <c:pt idx="1004">
                  <c:v>324.39166699999998</c:v>
                </c:pt>
                <c:pt idx="1005">
                  <c:v>326.39166699999998</c:v>
                </c:pt>
                <c:pt idx="1006">
                  <c:v>328.39166699999998</c:v>
                </c:pt>
                <c:pt idx="1007">
                  <c:v>330.39166699999998</c:v>
                </c:pt>
                <c:pt idx="1008">
                  <c:v>332.39166699999998</c:v>
                </c:pt>
                <c:pt idx="1009">
                  <c:v>334.39166699999998</c:v>
                </c:pt>
                <c:pt idx="1010">
                  <c:v>336.39166699999998</c:v>
                </c:pt>
                <c:pt idx="1011">
                  <c:v>338.39166699999998</c:v>
                </c:pt>
                <c:pt idx="1012">
                  <c:v>340.39166699999998</c:v>
                </c:pt>
                <c:pt idx="1013">
                  <c:v>342.39166699999998</c:v>
                </c:pt>
                <c:pt idx="1014">
                  <c:v>344.39166699999998</c:v>
                </c:pt>
                <c:pt idx="1015">
                  <c:v>346.39166699999998</c:v>
                </c:pt>
                <c:pt idx="1016">
                  <c:v>348.39166699999998</c:v>
                </c:pt>
                <c:pt idx="1017">
                  <c:v>350.39166699999998</c:v>
                </c:pt>
                <c:pt idx="1018">
                  <c:v>352.39166699999998</c:v>
                </c:pt>
                <c:pt idx="1019">
                  <c:v>354.39166699999998</c:v>
                </c:pt>
                <c:pt idx="1020">
                  <c:v>356.39166699999998</c:v>
                </c:pt>
                <c:pt idx="1021">
                  <c:v>358.39166699999998</c:v>
                </c:pt>
                <c:pt idx="1022">
                  <c:v>360.39166699999998</c:v>
                </c:pt>
                <c:pt idx="1023">
                  <c:v>362.39166699999998</c:v>
                </c:pt>
                <c:pt idx="1024">
                  <c:v>364.39166699999998</c:v>
                </c:pt>
                <c:pt idx="1025">
                  <c:v>366.39166699999998</c:v>
                </c:pt>
                <c:pt idx="1026">
                  <c:v>368.39166699999998</c:v>
                </c:pt>
                <c:pt idx="1027">
                  <c:v>370.39166699999998</c:v>
                </c:pt>
                <c:pt idx="1028">
                  <c:v>372.39166699999998</c:v>
                </c:pt>
                <c:pt idx="1029">
                  <c:v>374.39166699999998</c:v>
                </c:pt>
                <c:pt idx="1030">
                  <c:v>376.39166699999998</c:v>
                </c:pt>
                <c:pt idx="1031">
                  <c:v>378.39166699999998</c:v>
                </c:pt>
                <c:pt idx="1032">
                  <c:v>380.39166699999998</c:v>
                </c:pt>
                <c:pt idx="1033">
                  <c:v>382.39166699999998</c:v>
                </c:pt>
                <c:pt idx="1034">
                  <c:v>384.39166699999998</c:v>
                </c:pt>
                <c:pt idx="1035">
                  <c:v>386.39166699999998</c:v>
                </c:pt>
                <c:pt idx="1036">
                  <c:v>388.39166699999998</c:v>
                </c:pt>
                <c:pt idx="1037">
                  <c:v>390.39166699999998</c:v>
                </c:pt>
                <c:pt idx="1038">
                  <c:v>392.39166699999998</c:v>
                </c:pt>
                <c:pt idx="1039">
                  <c:v>394.39166699999998</c:v>
                </c:pt>
                <c:pt idx="1040">
                  <c:v>396.39166699999998</c:v>
                </c:pt>
                <c:pt idx="1041">
                  <c:v>398.39166699999998</c:v>
                </c:pt>
                <c:pt idx="1042">
                  <c:v>400.39166699999998</c:v>
                </c:pt>
                <c:pt idx="1043">
                  <c:v>402.39166699999998</c:v>
                </c:pt>
                <c:pt idx="1044">
                  <c:v>404.39166699999998</c:v>
                </c:pt>
                <c:pt idx="1045">
                  <c:v>406.39166699999998</c:v>
                </c:pt>
                <c:pt idx="1046">
                  <c:v>408.39166699999998</c:v>
                </c:pt>
                <c:pt idx="1047">
                  <c:v>410.39166699999998</c:v>
                </c:pt>
                <c:pt idx="1048">
                  <c:v>412.39166699999998</c:v>
                </c:pt>
                <c:pt idx="1049">
                  <c:v>414.39166699999998</c:v>
                </c:pt>
                <c:pt idx="1050">
                  <c:v>416.39166699999998</c:v>
                </c:pt>
                <c:pt idx="1051">
                  <c:v>418.39166699999998</c:v>
                </c:pt>
                <c:pt idx="1052">
                  <c:v>420.39166699999998</c:v>
                </c:pt>
                <c:pt idx="1053">
                  <c:v>422.39166699999998</c:v>
                </c:pt>
                <c:pt idx="1054">
                  <c:v>424.39166699999998</c:v>
                </c:pt>
                <c:pt idx="1055">
                  <c:v>426.39166699999998</c:v>
                </c:pt>
                <c:pt idx="1056">
                  <c:v>428.39166699999998</c:v>
                </c:pt>
                <c:pt idx="1057">
                  <c:v>430.39166699999998</c:v>
                </c:pt>
                <c:pt idx="1058">
                  <c:v>432.39166699999998</c:v>
                </c:pt>
                <c:pt idx="1059">
                  <c:v>434.39166699999998</c:v>
                </c:pt>
                <c:pt idx="1060">
                  <c:v>436.39166699999998</c:v>
                </c:pt>
                <c:pt idx="1061">
                  <c:v>438.39166699999998</c:v>
                </c:pt>
                <c:pt idx="1062">
                  <c:v>440.39166699999998</c:v>
                </c:pt>
                <c:pt idx="1063">
                  <c:v>442.39166699999998</c:v>
                </c:pt>
                <c:pt idx="1064">
                  <c:v>444.39166699999998</c:v>
                </c:pt>
                <c:pt idx="1065">
                  <c:v>446.39166699999998</c:v>
                </c:pt>
                <c:pt idx="1066">
                  <c:v>448.39166699999998</c:v>
                </c:pt>
                <c:pt idx="1067">
                  <c:v>450.39166699999998</c:v>
                </c:pt>
                <c:pt idx="1068">
                  <c:v>452.39166699999998</c:v>
                </c:pt>
                <c:pt idx="1069">
                  <c:v>454.39166699999998</c:v>
                </c:pt>
                <c:pt idx="1070">
                  <c:v>456.39166699999998</c:v>
                </c:pt>
                <c:pt idx="1071">
                  <c:v>458.39166699999998</c:v>
                </c:pt>
                <c:pt idx="1072">
                  <c:v>460.39166699999998</c:v>
                </c:pt>
                <c:pt idx="1073">
                  <c:v>462.39166699999998</c:v>
                </c:pt>
                <c:pt idx="1074">
                  <c:v>464.39166699999998</c:v>
                </c:pt>
                <c:pt idx="1075">
                  <c:v>466.39166699999998</c:v>
                </c:pt>
                <c:pt idx="1076">
                  <c:v>468.39166699999998</c:v>
                </c:pt>
                <c:pt idx="1077">
                  <c:v>470.39166699999998</c:v>
                </c:pt>
                <c:pt idx="1078">
                  <c:v>472.39166699999998</c:v>
                </c:pt>
                <c:pt idx="1079">
                  <c:v>474.39166699999998</c:v>
                </c:pt>
                <c:pt idx="1080">
                  <c:v>476.39166699999998</c:v>
                </c:pt>
                <c:pt idx="1081">
                  <c:v>478.39166699999998</c:v>
                </c:pt>
                <c:pt idx="1082">
                  <c:v>480.39166699999998</c:v>
                </c:pt>
                <c:pt idx="1083">
                  <c:v>482.39166699999998</c:v>
                </c:pt>
                <c:pt idx="1084">
                  <c:v>484.39166699999998</c:v>
                </c:pt>
                <c:pt idx="1085">
                  <c:v>486.39166699999998</c:v>
                </c:pt>
                <c:pt idx="1086">
                  <c:v>488.39166699999998</c:v>
                </c:pt>
                <c:pt idx="1087">
                  <c:v>490.39166699999998</c:v>
                </c:pt>
                <c:pt idx="1088">
                  <c:v>492.39166699999998</c:v>
                </c:pt>
                <c:pt idx="1089">
                  <c:v>494.39166699999998</c:v>
                </c:pt>
                <c:pt idx="1090">
                  <c:v>496.39166699999998</c:v>
                </c:pt>
                <c:pt idx="1091">
                  <c:v>498.39166699999998</c:v>
                </c:pt>
                <c:pt idx="1092">
                  <c:v>500.39166699999998</c:v>
                </c:pt>
                <c:pt idx="1093">
                  <c:v>502.39166699999998</c:v>
                </c:pt>
                <c:pt idx="1094">
                  <c:v>504.39166699999998</c:v>
                </c:pt>
                <c:pt idx="1095">
                  <c:v>506.39166699999998</c:v>
                </c:pt>
                <c:pt idx="1096">
                  <c:v>508.39166699999998</c:v>
                </c:pt>
                <c:pt idx="1097">
                  <c:v>510.39166699999998</c:v>
                </c:pt>
                <c:pt idx="1098">
                  <c:v>512.39166699999998</c:v>
                </c:pt>
                <c:pt idx="1099">
                  <c:v>514.39166699999998</c:v>
                </c:pt>
                <c:pt idx="1100">
                  <c:v>516.39166699999998</c:v>
                </c:pt>
                <c:pt idx="1101">
                  <c:v>518.39166699999998</c:v>
                </c:pt>
                <c:pt idx="1102">
                  <c:v>520.39166699999998</c:v>
                </c:pt>
                <c:pt idx="1103">
                  <c:v>522.39166699999998</c:v>
                </c:pt>
              </c:numCache>
            </c:numRef>
          </c:xVal>
          <c:yVal>
            <c:numRef>
              <c:f>'sim lan_Cd(v)'!$Y$6:$Y$1109</c:f>
              <c:numCache>
                <c:formatCode>0.00</c:formatCode>
                <c:ptCount val="1104"/>
                <c:pt idx="0">
                  <c:v>0</c:v>
                </c:pt>
                <c:pt idx="1">
                  <c:v>0</c:v>
                </c:pt>
                <c:pt idx="2">
                  <c:v>0</c:v>
                </c:pt>
                <c:pt idx="3">
                  <c:v>0</c:v>
                </c:pt>
                <c:pt idx="4">
                  <c:v>0</c:v>
                </c:pt>
                <c:pt idx="5">
                  <c:v>0</c:v>
                </c:pt>
                <c:pt idx="6">
                  <c:v>0</c:v>
                </c:pt>
                <c:pt idx="7">
                  <c:v>0</c:v>
                </c:pt>
                <c:pt idx="8">
                  <c:v>7.6287268926208897E-4</c:v>
                </c:pt>
                <c:pt idx="9">
                  <c:v>7.6287268926208897E-4</c:v>
                </c:pt>
                <c:pt idx="10">
                  <c:v>4.7501658605019337</c:v>
                </c:pt>
                <c:pt idx="11">
                  <c:v>4.7501658605019337</c:v>
                </c:pt>
                <c:pt idx="12">
                  <c:v>4.7501658605019337</c:v>
                </c:pt>
                <c:pt idx="13">
                  <c:v>4.7501658605019337</c:v>
                </c:pt>
                <c:pt idx="14">
                  <c:v>4.7501658605019337</c:v>
                </c:pt>
                <c:pt idx="15">
                  <c:v>4.7501658605019337</c:v>
                </c:pt>
                <c:pt idx="16">
                  <c:v>4.7501658605019337</c:v>
                </c:pt>
                <c:pt idx="17">
                  <c:v>4.7501658605019337</c:v>
                </c:pt>
                <c:pt idx="18">
                  <c:v>4.7501658605019337</c:v>
                </c:pt>
                <c:pt idx="19">
                  <c:v>4.7501658605019337</c:v>
                </c:pt>
                <c:pt idx="20">
                  <c:v>4.7501658605019337</c:v>
                </c:pt>
                <c:pt idx="21">
                  <c:v>4.7501658605019337</c:v>
                </c:pt>
                <c:pt idx="22">
                  <c:v>4.7501658605019337</c:v>
                </c:pt>
                <c:pt idx="23">
                  <c:v>4.7501658605019337</c:v>
                </c:pt>
                <c:pt idx="24">
                  <c:v>4.7501658605019337</c:v>
                </c:pt>
                <c:pt idx="25">
                  <c:v>4.7501658605019337</c:v>
                </c:pt>
                <c:pt idx="26">
                  <c:v>4.7501658605019337</c:v>
                </c:pt>
                <c:pt idx="27">
                  <c:v>4.7501658605019337</c:v>
                </c:pt>
                <c:pt idx="28">
                  <c:v>4.7501658605019337</c:v>
                </c:pt>
                <c:pt idx="29">
                  <c:v>4.7501658605019337</c:v>
                </c:pt>
                <c:pt idx="30">
                  <c:v>4.7501658605019337</c:v>
                </c:pt>
                <c:pt idx="31">
                  <c:v>4.7501658605019337</c:v>
                </c:pt>
                <c:pt idx="32">
                  <c:v>4.7501658605019337</c:v>
                </c:pt>
                <c:pt idx="33">
                  <c:v>4.7501658605019337</c:v>
                </c:pt>
                <c:pt idx="34">
                  <c:v>4.7501658605019337</c:v>
                </c:pt>
                <c:pt idx="35">
                  <c:v>4.7501658605019337</c:v>
                </c:pt>
                <c:pt idx="36">
                  <c:v>4.7501658605019337</c:v>
                </c:pt>
                <c:pt idx="37">
                  <c:v>4.7501658605019337</c:v>
                </c:pt>
                <c:pt idx="38">
                  <c:v>4.7501658605019337</c:v>
                </c:pt>
                <c:pt idx="39">
                  <c:v>4.7501658605019337</c:v>
                </c:pt>
                <c:pt idx="40">
                  <c:v>4.7501658605019337</c:v>
                </c:pt>
                <c:pt idx="41">
                  <c:v>4.7501658605019337</c:v>
                </c:pt>
                <c:pt idx="42">
                  <c:v>4.7501658605019337</c:v>
                </c:pt>
                <c:pt idx="43">
                  <c:v>4.7501658605019337</c:v>
                </c:pt>
                <c:pt idx="44">
                  <c:v>4.7501658605019337</c:v>
                </c:pt>
                <c:pt idx="45">
                  <c:v>4.7501658605019337</c:v>
                </c:pt>
                <c:pt idx="46">
                  <c:v>4.7501658605019337</c:v>
                </c:pt>
                <c:pt idx="47">
                  <c:v>4.7501658605019337</c:v>
                </c:pt>
                <c:pt idx="48">
                  <c:v>4.7501658605019337</c:v>
                </c:pt>
                <c:pt idx="49">
                  <c:v>4.7501658605019337</c:v>
                </c:pt>
                <c:pt idx="50">
                  <c:v>4.7501658605019337</c:v>
                </c:pt>
                <c:pt idx="51">
                  <c:v>4.7501658605019337</c:v>
                </c:pt>
                <c:pt idx="52">
                  <c:v>4.7501658605019337</c:v>
                </c:pt>
                <c:pt idx="53">
                  <c:v>4.7501658605019337</c:v>
                </c:pt>
                <c:pt idx="54">
                  <c:v>4.7501658605019337</c:v>
                </c:pt>
                <c:pt idx="55">
                  <c:v>4.7501658605019337</c:v>
                </c:pt>
                <c:pt idx="56">
                  <c:v>4.7501658605019337</c:v>
                </c:pt>
                <c:pt idx="57">
                  <c:v>4.7501658605019337</c:v>
                </c:pt>
                <c:pt idx="58">
                  <c:v>4.7501658605019337</c:v>
                </c:pt>
                <c:pt idx="59">
                  <c:v>4.7501658605019337</c:v>
                </c:pt>
                <c:pt idx="60">
                  <c:v>4.7501658605019337</c:v>
                </c:pt>
                <c:pt idx="61">
                  <c:v>4.7501658605019337</c:v>
                </c:pt>
                <c:pt idx="62">
                  <c:v>4.7501658605019337</c:v>
                </c:pt>
                <c:pt idx="63">
                  <c:v>4.7501658605019337</c:v>
                </c:pt>
                <c:pt idx="64">
                  <c:v>4.7501658605019337</c:v>
                </c:pt>
                <c:pt idx="65">
                  <c:v>4.7501658605019337</c:v>
                </c:pt>
                <c:pt idx="66">
                  <c:v>4.7501658605019337</c:v>
                </c:pt>
                <c:pt idx="67">
                  <c:v>4.7501658605019337</c:v>
                </c:pt>
                <c:pt idx="68">
                  <c:v>4.7501658605019337</c:v>
                </c:pt>
                <c:pt idx="69">
                  <c:v>4.7501658605019337</c:v>
                </c:pt>
                <c:pt idx="70">
                  <c:v>4.7501658605019337</c:v>
                </c:pt>
                <c:pt idx="71">
                  <c:v>4.7501658605019337</c:v>
                </c:pt>
                <c:pt idx="72">
                  <c:v>4.7501658605019337</c:v>
                </c:pt>
                <c:pt idx="73">
                  <c:v>4.7501658605019337</c:v>
                </c:pt>
                <c:pt idx="74">
                  <c:v>4.7501658605019337</c:v>
                </c:pt>
                <c:pt idx="75">
                  <c:v>4.7501658605019337</c:v>
                </c:pt>
                <c:pt idx="76">
                  <c:v>4.7501658605019337</c:v>
                </c:pt>
                <c:pt idx="77">
                  <c:v>4.7501658605019337</c:v>
                </c:pt>
                <c:pt idx="78">
                  <c:v>4.7501658605019337</c:v>
                </c:pt>
                <c:pt idx="79">
                  <c:v>4.7501658605019337</c:v>
                </c:pt>
                <c:pt idx="80">
                  <c:v>4.7501658605019337</c:v>
                </c:pt>
                <c:pt idx="81">
                  <c:v>4.7501658605019337</c:v>
                </c:pt>
                <c:pt idx="82">
                  <c:v>4.7501658605019337</c:v>
                </c:pt>
                <c:pt idx="83">
                  <c:v>4.7501658605019337</c:v>
                </c:pt>
                <c:pt idx="84">
                  <c:v>4.7501658605019337</c:v>
                </c:pt>
                <c:pt idx="85">
                  <c:v>4.7501658605019337</c:v>
                </c:pt>
                <c:pt idx="86">
                  <c:v>4.7501658605019337</c:v>
                </c:pt>
                <c:pt idx="87">
                  <c:v>4.7501658605019337</c:v>
                </c:pt>
                <c:pt idx="88">
                  <c:v>4.7501658605019337</c:v>
                </c:pt>
                <c:pt idx="89">
                  <c:v>4.7501658605019337</c:v>
                </c:pt>
                <c:pt idx="90">
                  <c:v>4.7501658605019337</c:v>
                </c:pt>
                <c:pt idx="91">
                  <c:v>4.7501658605019337</c:v>
                </c:pt>
                <c:pt idx="92">
                  <c:v>4.7501658605019337</c:v>
                </c:pt>
                <c:pt idx="93">
                  <c:v>4.7501658605019337</c:v>
                </c:pt>
                <c:pt idx="94">
                  <c:v>4.7501658605019337</c:v>
                </c:pt>
                <c:pt idx="95">
                  <c:v>4.7501658605019337</c:v>
                </c:pt>
                <c:pt idx="96">
                  <c:v>4.7501658605019337</c:v>
                </c:pt>
                <c:pt idx="97">
                  <c:v>4.7501658605019337</c:v>
                </c:pt>
                <c:pt idx="98">
                  <c:v>4.7501658605019337</c:v>
                </c:pt>
                <c:pt idx="99">
                  <c:v>4.7501658605019337</c:v>
                </c:pt>
                <c:pt idx="100">
                  <c:v>4.7501658605019337</c:v>
                </c:pt>
                <c:pt idx="101">
                  <c:v>4.7501658605019337</c:v>
                </c:pt>
                <c:pt idx="102">
                  <c:v>4.7501658605019337</c:v>
                </c:pt>
                <c:pt idx="103">
                  <c:v>4.7501658605019337</c:v>
                </c:pt>
                <c:pt idx="104">
                  <c:v>4.7501658605019337</c:v>
                </c:pt>
                <c:pt idx="105">
                  <c:v>4.7501658605019337</c:v>
                </c:pt>
                <c:pt idx="106">
                  <c:v>4.7501658605019337</c:v>
                </c:pt>
                <c:pt idx="107">
                  <c:v>4.7501658605019337</c:v>
                </c:pt>
                <c:pt idx="108">
                  <c:v>4.7501658605019337</c:v>
                </c:pt>
                <c:pt idx="109">
                  <c:v>4.7501658605019337</c:v>
                </c:pt>
                <c:pt idx="110">
                  <c:v>4.7501658605019337</c:v>
                </c:pt>
                <c:pt idx="111">
                  <c:v>4.7501658605019337</c:v>
                </c:pt>
                <c:pt idx="112">
                  <c:v>4.7501658605019337</c:v>
                </c:pt>
                <c:pt idx="113">
                  <c:v>4.7501658605019337</c:v>
                </c:pt>
                <c:pt idx="114">
                  <c:v>4.7501658605019337</c:v>
                </c:pt>
                <c:pt idx="115">
                  <c:v>4.7501658605019337</c:v>
                </c:pt>
                <c:pt idx="116">
                  <c:v>4.7501658605019337</c:v>
                </c:pt>
                <c:pt idx="117">
                  <c:v>4.7501658605019337</c:v>
                </c:pt>
                <c:pt idx="118">
                  <c:v>4.7501658605019337</c:v>
                </c:pt>
                <c:pt idx="119">
                  <c:v>4.7501658605019337</c:v>
                </c:pt>
                <c:pt idx="120">
                  <c:v>4.7501658605019337</c:v>
                </c:pt>
                <c:pt idx="121">
                  <c:v>4.7501658605019337</c:v>
                </c:pt>
                <c:pt idx="122">
                  <c:v>4.7501658605019337</c:v>
                </c:pt>
                <c:pt idx="123">
                  <c:v>4.7501658605019337</c:v>
                </c:pt>
                <c:pt idx="124">
                  <c:v>4.7501658605019337</c:v>
                </c:pt>
                <c:pt idx="125">
                  <c:v>4.7501658605019337</c:v>
                </c:pt>
                <c:pt idx="126">
                  <c:v>4.7501658605019337</c:v>
                </c:pt>
                <c:pt idx="127">
                  <c:v>4.7501658605019337</c:v>
                </c:pt>
                <c:pt idx="128">
                  <c:v>4.7501658605019337</c:v>
                </c:pt>
                <c:pt idx="129">
                  <c:v>4.7501658605019337</c:v>
                </c:pt>
                <c:pt idx="130">
                  <c:v>4.7501658605019337</c:v>
                </c:pt>
                <c:pt idx="131">
                  <c:v>4.7501658605019337</c:v>
                </c:pt>
                <c:pt idx="132">
                  <c:v>4.7501658605019337</c:v>
                </c:pt>
                <c:pt idx="133">
                  <c:v>4.7501658605019337</c:v>
                </c:pt>
                <c:pt idx="134">
                  <c:v>4.7501658605019337</c:v>
                </c:pt>
                <c:pt idx="135">
                  <c:v>4.7501658605019337</c:v>
                </c:pt>
                <c:pt idx="136">
                  <c:v>4.7501658605019337</c:v>
                </c:pt>
                <c:pt idx="137">
                  <c:v>4.7501658605019337</c:v>
                </c:pt>
                <c:pt idx="138">
                  <c:v>4.7501658605019337</c:v>
                </c:pt>
                <c:pt idx="139">
                  <c:v>4.7501658605019337</c:v>
                </c:pt>
                <c:pt idx="140">
                  <c:v>4.7501658605019337</c:v>
                </c:pt>
                <c:pt idx="141">
                  <c:v>4.7501658605019337</c:v>
                </c:pt>
                <c:pt idx="142">
                  <c:v>4.7501658605019337</c:v>
                </c:pt>
                <c:pt idx="143">
                  <c:v>4.7501658605019337</c:v>
                </c:pt>
                <c:pt idx="144">
                  <c:v>4.7501658605019337</c:v>
                </c:pt>
                <c:pt idx="145">
                  <c:v>4.7501658605019337</c:v>
                </c:pt>
                <c:pt idx="146">
                  <c:v>4.7501658605019337</c:v>
                </c:pt>
                <c:pt idx="147">
                  <c:v>4.7501658605019337</c:v>
                </c:pt>
                <c:pt idx="148">
                  <c:v>4.7501658605019337</c:v>
                </c:pt>
                <c:pt idx="149">
                  <c:v>4.7501658605019337</c:v>
                </c:pt>
                <c:pt idx="150">
                  <c:v>4.7501658605019337</c:v>
                </c:pt>
                <c:pt idx="151">
                  <c:v>4.7501658605019337</c:v>
                </c:pt>
                <c:pt idx="152">
                  <c:v>4.7501658605019337</c:v>
                </c:pt>
                <c:pt idx="153">
                  <c:v>4.7501658605019337</c:v>
                </c:pt>
                <c:pt idx="154">
                  <c:v>4.7501658605019337</c:v>
                </c:pt>
                <c:pt idx="155">
                  <c:v>4.7501658605019337</c:v>
                </c:pt>
                <c:pt idx="156">
                  <c:v>4.7501658605019337</c:v>
                </c:pt>
                <c:pt idx="157">
                  <c:v>4.7501658605019337</c:v>
                </c:pt>
                <c:pt idx="158">
                  <c:v>4.7501658605019337</c:v>
                </c:pt>
                <c:pt idx="159">
                  <c:v>4.7501658605019337</c:v>
                </c:pt>
                <c:pt idx="160">
                  <c:v>4.7501658605019337</c:v>
                </c:pt>
                <c:pt idx="161">
                  <c:v>4.7501658605019337</c:v>
                </c:pt>
                <c:pt idx="162">
                  <c:v>4.7501658605019337</c:v>
                </c:pt>
                <c:pt idx="163">
                  <c:v>4.7501658605019337</c:v>
                </c:pt>
                <c:pt idx="164">
                  <c:v>4.7501658605019337</c:v>
                </c:pt>
                <c:pt idx="165">
                  <c:v>-8.5204422107657517E-4</c:v>
                </c:pt>
                <c:pt idx="166">
                  <c:v>1.2226848250599817E-2</c:v>
                </c:pt>
                <c:pt idx="167">
                  <c:v>2.7585948026780958E-2</c:v>
                </c:pt>
                <c:pt idx="168">
                  <c:v>4.5882820362823047E-2</c:v>
                </c:pt>
                <c:pt idx="169">
                  <c:v>6.7440177804933957E-2</c:v>
                </c:pt>
                <c:pt idx="170">
                  <c:v>9.0307532594773296E-2</c:v>
                </c:pt>
                <c:pt idx="171">
                  <c:v>0.11904161576497847</c:v>
                </c:pt>
                <c:pt idx="172">
                  <c:v>0.15266699257791028</c:v>
                </c:pt>
                <c:pt idx="173">
                  <c:v>0.19150284125762548</c:v>
                </c:pt>
                <c:pt idx="174">
                  <c:v>0.23589681103998869</c:v>
                </c:pt>
                <c:pt idx="175">
                  <c:v>0.28681920901107455</c:v>
                </c:pt>
                <c:pt idx="176">
                  <c:v>0.34263625531748682</c:v>
                </c:pt>
                <c:pt idx="177">
                  <c:v>0.40468010690839795</c:v>
                </c:pt>
                <c:pt idx="178">
                  <c:v>0.47391911131727688</c:v>
                </c:pt>
                <c:pt idx="179">
                  <c:v>0.5522942881390579</c:v>
                </c:pt>
                <c:pt idx="180">
                  <c:v>0.63626982073768146</c:v>
                </c:pt>
                <c:pt idx="181">
                  <c:v>0.72909036122547366</c:v>
                </c:pt>
                <c:pt idx="182">
                  <c:v>0.82780788066720556</c:v>
                </c:pt>
                <c:pt idx="183">
                  <c:v>0.9350845994306749</c:v>
                </c:pt>
                <c:pt idx="184">
                  <c:v>1.048947092618266</c:v>
                </c:pt>
                <c:pt idx="185">
                  <c:v>1.1723078372804729</c:v>
                </c:pt>
                <c:pt idx="186">
                  <c:v>1.3078455032573666</c:v>
                </c:pt>
                <c:pt idx="187">
                  <c:v>1.4555407771368651</c:v>
                </c:pt>
                <c:pt idx="188">
                  <c:v>1.6120993853629948</c:v>
                </c:pt>
                <c:pt idx="189">
                  <c:v>1.7779308812183643</c:v>
                </c:pt>
                <c:pt idx="190">
                  <c:v>1.9497357330935265</c:v>
                </c:pt>
                <c:pt idx="191">
                  <c:v>2.131073719628612</c:v>
                </c:pt>
                <c:pt idx="192">
                  <c:v>2.3226945312817291</c:v>
                </c:pt>
                <c:pt idx="193">
                  <c:v>2.5304564358644619</c:v>
                </c:pt>
                <c:pt idx="194">
                  <c:v>2.752027112842514</c:v>
                </c:pt>
                <c:pt idx="195">
                  <c:v>2.9901460816313143</c:v>
                </c:pt>
                <c:pt idx="196">
                  <c:v>3.2378899066660001</c:v>
                </c:pt>
                <c:pt idx="197">
                  <c:v>3.4935679255911856</c:v>
                </c:pt>
                <c:pt idx="198">
                  <c:v>3.7609166511851493</c:v>
                </c:pt>
                <c:pt idx="199">
                  <c:v>4.0405409888981101</c:v>
                </c:pt>
                <c:pt idx="200">
                  <c:v>4.3317246014781823</c:v>
                </c:pt>
                <c:pt idx="201">
                  <c:v>4.6352741523794663</c:v>
                </c:pt>
                <c:pt idx="202">
                  <c:v>4.949486778004518</c:v>
                </c:pt>
                <c:pt idx="203">
                  <c:v>5.2733072478869136</c:v>
                </c:pt>
                <c:pt idx="204">
                  <c:v>5.6059123292200024</c:v>
                </c:pt>
                <c:pt idx="205">
                  <c:v>5.9498642694962482</c:v>
                </c:pt>
                <c:pt idx="206">
                  <c:v>6.3064038661336808</c:v>
                </c:pt>
                <c:pt idx="207">
                  <c:v>6.6740589756315973</c:v>
                </c:pt>
                <c:pt idx="208">
                  <c:v>7.0521004372077885</c:v>
                </c:pt>
                <c:pt idx="209">
                  <c:v>7.438136510600911</c:v>
                </c:pt>
                <c:pt idx="210">
                  <c:v>7.8353273669533392</c:v>
                </c:pt>
                <c:pt idx="211">
                  <c:v>8.2452391549343922</c:v>
                </c:pt>
                <c:pt idx="212">
                  <c:v>8.6644808258698376</c:v>
                </c:pt>
                <c:pt idx="213">
                  <c:v>9.0912800082896101</c:v>
                </c:pt>
                <c:pt idx="214">
                  <c:v>9.5268635437528246</c:v>
                </c:pt>
                <c:pt idx="215">
                  <c:v>9.9734482977961676</c:v>
                </c:pt>
                <c:pt idx="216">
                  <c:v>10.432246637396398</c:v>
                </c:pt>
                <c:pt idx="217">
                  <c:v>10.905476848632059</c:v>
                </c:pt>
                <c:pt idx="218">
                  <c:v>11.395349711758877</c:v>
                </c:pt>
                <c:pt idx="219">
                  <c:v>11.899796575776051</c:v>
                </c:pt>
                <c:pt idx="220">
                  <c:v>12.414736814060113</c:v>
                </c:pt>
                <c:pt idx="221">
                  <c:v>12.943037051264424</c:v>
                </c:pt>
                <c:pt idx="222">
                  <c:v>13.48728321213375</c:v>
                </c:pt>
                <c:pt idx="223">
                  <c:v>14.045375545201974</c:v>
                </c:pt>
                <c:pt idx="224">
                  <c:v>14.6185197063442</c:v>
                </c:pt>
                <c:pt idx="225">
                  <c:v>15.214978267179973</c:v>
                </c:pt>
                <c:pt idx="226">
                  <c:v>15.838960483421154</c:v>
                </c:pt>
                <c:pt idx="227">
                  <c:v>16.489352143963256</c:v>
                </c:pt>
                <c:pt idx="228">
                  <c:v>17.164831412225464</c:v>
                </c:pt>
                <c:pt idx="229">
                  <c:v>17.866938112641559</c:v>
                </c:pt>
                <c:pt idx="230">
                  <c:v>18.600858185226901</c:v>
                </c:pt>
                <c:pt idx="231">
                  <c:v>19.365661236952828</c:v>
                </c:pt>
                <c:pt idx="232">
                  <c:v>20.151209340171082</c:v>
                </c:pt>
                <c:pt idx="233">
                  <c:v>20.958004781304908</c:v>
                </c:pt>
                <c:pt idx="234">
                  <c:v>21.786465557353317</c:v>
                </c:pt>
                <c:pt idx="235">
                  <c:v>22.635100304927818</c:v>
                </c:pt>
                <c:pt idx="236">
                  <c:v>23.501051498143699</c:v>
                </c:pt>
                <c:pt idx="237">
                  <c:v>24.382420661488268</c:v>
                </c:pt>
                <c:pt idx="238">
                  <c:v>25.28872280205271</c:v>
                </c:pt>
                <c:pt idx="239">
                  <c:v>26.218107320425879</c:v>
                </c:pt>
                <c:pt idx="240">
                  <c:v>27.165355644925693</c:v>
                </c:pt>
                <c:pt idx="241">
                  <c:v>28.12557995173275</c:v>
                </c:pt>
                <c:pt idx="242">
                  <c:v>29.091869299908733</c:v>
                </c:pt>
                <c:pt idx="243">
                  <c:v>30.072742108147359</c:v>
                </c:pt>
                <c:pt idx="244">
                  <c:v>31.074032942241924</c:v>
                </c:pt>
                <c:pt idx="245">
                  <c:v>32.105280873066157</c:v>
                </c:pt>
                <c:pt idx="246">
                  <c:v>33.169712943805756</c:v>
                </c:pt>
                <c:pt idx="247">
                  <c:v>34.262763546971136</c:v>
                </c:pt>
                <c:pt idx="248">
                  <c:v>35.383212942549392</c:v>
                </c:pt>
                <c:pt idx="249">
                  <c:v>36.531638004286037</c:v>
                </c:pt>
                <c:pt idx="250">
                  <c:v>37.748960749647495</c:v>
                </c:pt>
                <c:pt idx="251">
                  <c:v>39.032315839903568</c:v>
                </c:pt>
                <c:pt idx="252">
                  <c:v>40.335827688535467</c:v>
                </c:pt>
                <c:pt idx="253">
                  <c:v>41.633546608968501</c:v>
                </c:pt>
                <c:pt idx="254">
                  <c:v>42.942057627246314</c:v>
                </c:pt>
                <c:pt idx="255">
                  <c:v>44.254232347654572</c:v>
                </c:pt>
                <c:pt idx="256">
                  <c:v>45.568053847517547</c:v>
                </c:pt>
                <c:pt idx="257">
                  <c:v>46.887610102875563</c:v>
                </c:pt>
                <c:pt idx="258">
                  <c:v>48.216945688701415</c:v>
                </c:pt>
                <c:pt idx="259">
                  <c:v>49.562868994462455</c:v>
                </c:pt>
                <c:pt idx="260">
                  <c:v>50.907427466018675</c:v>
                </c:pt>
                <c:pt idx="261">
                  <c:v>52.260427852884</c:v>
                </c:pt>
                <c:pt idx="262">
                  <c:v>53.628034845309834</c:v>
                </c:pt>
                <c:pt idx="263">
                  <c:v>54.999366494134442</c:v>
                </c:pt>
                <c:pt idx="264">
                  <c:v>56.364179299210321</c:v>
                </c:pt>
                <c:pt idx="265">
                  <c:v>57.726922386501613</c:v>
                </c:pt>
                <c:pt idx="266">
                  <c:v>59.104308973776249</c:v>
                </c:pt>
                <c:pt idx="267">
                  <c:v>60.492594411555366</c:v>
                </c:pt>
                <c:pt idx="268">
                  <c:v>61.886657179850253</c:v>
                </c:pt>
                <c:pt idx="269">
                  <c:v>63.288577649434416</c:v>
                </c:pt>
                <c:pt idx="270">
                  <c:v>64.692172242999845</c:v>
                </c:pt>
                <c:pt idx="271">
                  <c:v>66.091638439609611</c:v>
                </c:pt>
                <c:pt idx="272">
                  <c:v>67.49690052828592</c:v>
                </c:pt>
                <c:pt idx="273">
                  <c:v>68.903165950841156</c:v>
                </c:pt>
                <c:pt idx="274">
                  <c:v>70.313168115931617</c:v>
                </c:pt>
                <c:pt idx="275">
                  <c:v>71.72622547978078</c:v>
                </c:pt>
                <c:pt idx="276">
                  <c:v>73.134093306187339</c:v>
                </c:pt>
                <c:pt idx="277">
                  <c:v>74.539500562076782</c:v>
                </c:pt>
                <c:pt idx="278">
                  <c:v>75.957972269721807</c:v>
                </c:pt>
                <c:pt idx="279">
                  <c:v>77.380527651642055</c:v>
                </c:pt>
                <c:pt idx="280">
                  <c:v>78.812717156022984</c:v>
                </c:pt>
                <c:pt idx="281">
                  <c:v>80.248312032944256</c:v>
                </c:pt>
                <c:pt idx="282">
                  <c:v>81.671086633256493</c:v>
                </c:pt>
                <c:pt idx="283">
                  <c:v>83.110407154342894</c:v>
                </c:pt>
                <c:pt idx="284">
                  <c:v>84.549695102882609</c:v>
                </c:pt>
                <c:pt idx="285">
                  <c:v>85.991349374667053</c:v>
                </c:pt>
                <c:pt idx="286">
                  <c:v>87.432611898505982</c:v>
                </c:pt>
                <c:pt idx="287">
                  <c:v>88.876933880494448</c:v>
                </c:pt>
                <c:pt idx="288">
                  <c:v>90.322593166042168</c:v>
                </c:pt>
                <c:pt idx="289">
                  <c:v>91.76992149372478</c:v>
                </c:pt>
                <c:pt idx="290">
                  <c:v>93.215786536733219</c:v>
                </c:pt>
                <c:pt idx="291">
                  <c:v>94.635822159062371</c:v>
                </c:pt>
                <c:pt idx="292">
                  <c:v>96.08468884116607</c:v>
                </c:pt>
                <c:pt idx="293">
                  <c:v>97.535233594074185</c:v>
                </c:pt>
                <c:pt idx="294">
                  <c:v>98.986739949644317</c:v>
                </c:pt>
                <c:pt idx="295">
                  <c:v>100.43957205024732</c:v>
                </c:pt>
                <c:pt idx="296">
                  <c:v>101.89266314383065</c:v>
                </c:pt>
                <c:pt idx="297">
                  <c:v>103.34811490698834</c:v>
                </c:pt>
                <c:pt idx="298">
                  <c:v>104.80346906803861</c:v>
                </c:pt>
                <c:pt idx="299">
                  <c:v>106.25907185428855</c:v>
                </c:pt>
                <c:pt idx="300">
                  <c:v>107.7145678725832</c:v>
                </c:pt>
                <c:pt idx="301">
                  <c:v>109.17276147906215</c:v>
                </c:pt>
                <c:pt idx="302">
                  <c:v>110.63014107030401</c:v>
                </c:pt>
                <c:pt idx="303">
                  <c:v>112.08951076801601</c:v>
                </c:pt>
                <c:pt idx="304">
                  <c:v>113.54840824856707</c:v>
                </c:pt>
                <c:pt idx="305">
                  <c:v>115.00718188179343</c:v>
                </c:pt>
                <c:pt idx="306">
                  <c:v>116.46793915950479</c:v>
                </c:pt>
                <c:pt idx="307">
                  <c:v>117.92785785763076</c:v>
                </c:pt>
                <c:pt idx="308">
                  <c:v>119.38940660106702</c:v>
                </c:pt>
                <c:pt idx="309">
                  <c:v>120.85222584300122</c:v>
                </c:pt>
                <c:pt idx="310">
                  <c:v>122.31030322524219</c:v>
                </c:pt>
                <c:pt idx="311">
                  <c:v>123.77283287596038</c:v>
                </c:pt>
                <c:pt idx="312">
                  <c:v>125.23556005629678</c:v>
                </c:pt>
                <c:pt idx="313">
                  <c:v>126.70061108989677</c:v>
                </c:pt>
                <c:pt idx="314">
                  <c:v>128.15805544139417</c:v>
                </c:pt>
                <c:pt idx="315">
                  <c:v>129.61781133163973</c:v>
                </c:pt>
                <c:pt idx="316">
                  <c:v>131.07277511617886</c:v>
                </c:pt>
                <c:pt idx="317">
                  <c:v>132.51974415371743</c:v>
                </c:pt>
                <c:pt idx="318">
                  <c:v>133.95192460013706</c:v>
                </c:pt>
                <c:pt idx="319">
                  <c:v>135.37250782514349</c:v>
                </c:pt>
                <c:pt idx="320">
                  <c:v>136.78790785407011</c:v>
                </c:pt>
                <c:pt idx="321">
                  <c:v>138.18987461631258</c:v>
                </c:pt>
                <c:pt idx="322">
                  <c:v>139.58447375100062</c:v>
                </c:pt>
                <c:pt idx="323">
                  <c:v>140.97671815981334</c:v>
                </c:pt>
                <c:pt idx="324">
                  <c:v>142.37120414855394</c:v>
                </c:pt>
                <c:pt idx="325">
                  <c:v>143.76902775569141</c:v>
                </c:pt>
                <c:pt idx="326">
                  <c:v>145.17379246339243</c:v>
                </c:pt>
                <c:pt idx="327">
                  <c:v>146.57326996847007</c:v>
                </c:pt>
                <c:pt idx="328">
                  <c:v>147.96603508017617</c:v>
                </c:pt>
                <c:pt idx="329">
                  <c:v>149.3585643614939</c:v>
                </c:pt>
                <c:pt idx="330">
                  <c:v>150.73245878689463</c:v>
                </c:pt>
                <c:pt idx="331">
                  <c:v>152.08626349905683</c:v>
                </c:pt>
                <c:pt idx="332">
                  <c:v>153.43438249745719</c:v>
                </c:pt>
                <c:pt idx="333">
                  <c:v>154.7615852827723</c:v>
                </c:pt>
                <c:pt idx="334">
                  <c:v>156.08301966943526</c:v>
                </c:pt>
                <c:pt idx="335">
                  <c:v>157.399437767645</c:v>
                </c:pt>
                <c:pt idx="336">
                  <c:v>158.71579614104525</c:v>
                </c:pt>
                <c:pt idx="337">
                  <c:v>160.03177323814489</c:v>
                </c:pt>
                <c:pt idx="338">
                  <c:v>161.33655415807451</c:v>
                </c:pt>
                <c:pt idx="339">
                  <c:v>162.64305749342961</c:v>
                </c:pt>
                <c:pt idx="340">
                  <c:v>163.92849202353122</c:v>
                </c:pt>
                <c:pt idx="341">
                  <c:v>165.20411876823056</c:v>
                </c:pt>
                <c:pt idx="342">
                  <c:v>166.47234497537306</c:v>
                </c:pt>
                <c:pt idx="343">
                  <c:v>167.73139417501702</c:v>
                </c:pt>
                <c:pt idx="344">
                  <c:v>168.98058173146154</c:v>
                </c:pt>
                <c:pt idx="345">
                  <c:v>170.21866865007576</c:v>
                </c:pt>
                <c:pt idx="346">
                  <c:v>171.45225006936778</c:v>
                </c:pt>
                <c:pt idx="347">
                  <c:v>172.67956172174686</c:v>
                </c:pt>
                <c:pt idx="348">
                  <c:v>173.90081562568199</c:v>
                </c:pt>
                <c:pt idx="349">
                  <c:v>175.11971639502821</c:v>
                </c:pt>
                <c:pt idx="350">
                  <c:v>176.3330439382336</c:v>
                </c:pt>
                <c:pt idx="351">
                  <c:v>177.53917374362629</c:v>
                </c:pt>
                <c:pt idx="352">
                  <c:v>178.73267682665326</c:v>
                </c:pt>
                <c:pt idx="353">
                  <c:v>179.91727275582474</c:v>
                </c:pt>
                <c:pt idx="354">
                  <c:v>181.09167950400766</c:v>
                </c:pt>
                <c:pt idx="355">
                  <c:v>182.25852685761248</c:v>
                </c:pt>
                <c:pt idx="356">
                  <c:v>183.41715217739647</c:v>
                </c:pt>
                <c:pt idx="357">
                  <c:v>184.56626013380696</c:v>
                </c:pt>
                <c:pt idx="358">
                  <c:v>185.70665784333616</c:v>
                </c:pt>
                <c:pt idx="359">
                  <c:v>186.83658421317844</c:v>
                </c:pt>
                <c:pt idx="360">
                  <c:v>187.95877257450113</c:v>
                </c:pt>
                <c:pt idx="361">
                  <c:v>189.07624742726864</c:v>
                </c:pt>
                <c:pt idx="362">
                  <c:v>190.17989065501254</c:v>
                </c:pt>
                <c:pt idx="363">
                  <c:v>191.25915047443723</c:v>
                </c:pt>
                <c:pt idx="364">
                  <c:v>192.32552600421897</c:v>
                </c:pt>
                <c:pt idx="365">
                  <c:v>193.39461368746294</c:v>
                </c:pt>
                <c:pt idx="366">
                  <c:v>194.47173379870199</c:v>
                </c:pt>
                <c:pt idx="367">
                  <c:v>195.53667171796207</c:v>
                </c:pt>
                <c:pt idx="368">
                  <c:v>196.5928524925462</c:v>
                </c:pt>
                <c:pt idx="369">
                  <c:v>197.63003566093263</c:v>
                </c:pt>
                <c:pt idx="370">
                  <c:v>198.66571548623648</c:v>
                </c:pt>
                <c:pt idx="371">
                  <c:v>199.69370914016818</c:v>
                </c:pt>
                <c:pt idx="372">
                  <c:v>200.69780884234294</c:v>
                </c:pt>
                <c:pt idx="373">
                  <c:v>201.68440983838815</c:v>
                </c:pt>
                <c:pt idx="374">
                  <c:v>202.64991158973908</c:v>
                </c:pt>
                <c:pt idx="375">
                  <c:v>203.60181228215583</c:v>
                </c:pt>
                <c:pt idx="376">
                  <c:v>204.53762510449593</c:v>
                </c:pt>
                <c:pt idx="377">
                  <c:v>205.44817847039644</c:v>
                </c:pt>
                <c:pt idx="378">
                  <c:v>206.33426501952738</c:v>
                </c:pt>
                <c:pt idx="379">
                  <c:v>207.17028669634891</c:v>
                </c:pt>
                <c:pt idx="380">
                  <c:v>207.87774609437437</c:v>
                </c:pt>
                <c:pt idx="381">
                  <c:v>208.48631474956335</c:v>
                </c:pt>
                <c:pt idx="382">
                  <c:v>209.21401274113612</c:v>
                </c:pt>
                <c:pt idx="383">
                  <c:v>210.04093967620841</c:v>
                </c:pt>
                <c:pt idx="384">
                  <c:v>210.76889586697686</c:v>
                </c:pt>
                <c:pt idx="385">
                  <c:v>211.53248286684038</c:v>
                </c:pt>
                <c:pt idx="386">
                  <c:v>212.3637391397944</c:v>
                </c:pt>
                <c:pt idx="387">
                  <c:v>213.15422108766853</c:v>
                </c:pt>
                <c:pt idx="388">
                  <c:v>214.29416057688456</c:v>
                </c:pt>
                <c:pt idx="389">
                  <c:v>215.77846790477815</c:v>
                </c:pt>
                <c:pt idx="390">
                  <c:v>216.56074909333861</c:v>
                </c:pt>
                <c:pt idx="391">
                  <c:v>216.91529174497904</c:v>
                </c:pt>
                <c:pt idx="392">
                  <c:v>217.4227990123309</c:v>
                </c:pt>
                <c:pt idx="393">
                  <c:v>218.3806118476061</c:v>
                </c:pt>
                <c:pt idx="394">
                  <c:v>219.89860522377293</c:v>
                </c:pt>
                <c:pt idx="395">
                  <c:v>221.3473437749476</c:v>
                </c:pt>
                <c:pt idx="396">
                  <c:v>222.88136160818931</c:v>
                </c:pt>
                <c:pt idx="397">
                  <c:v>224.16629211554741</c:v>
                </c:pt>
                <c:pt idx="398">
                  <c:v>225.26487058225482</c:v>
                </c:pt>
                <c:pt idx="399">
                  <c:v>226.4217467399925</c:v>
                </c:pt>
                <c:pt idx="400">
                  <c:v>227.81341879459376</c:v>
                </c:pt>
                <c:pt idx="401">
                  <c:v>228.77553103038542</c:v>
                </c:pt>
                <c:pt idx="402">
                  <c:v>229.67384171361357</c:v>
                </c:pt>
                <c:pt idx="403">
                  <c:v>230.56628345539104</c:v>
                </c:pt>
                <c:pt idx="404">
                  <c:v>231.31650252696116</c:v>
                </c:pt>
                <c:pt idx="405">
                  <c:v>231.85730216458882</c:v>
                </c:pt>
                <c:pt idx="406">
                  <c:v>232.42236440787818</c:v>
                </c:pt>
                <c:pt idx="407">
                  <c:v>232.92825275688452</c:v>
                </c:pt>
                <c:pt idx="408">
                  <c:v>233.28126274253418</c:v>
                </c:pt>
                <c:pt idx="409">
                  <c:v>233.56644142663887</c:v>
                </c:pt>
                <c:pt idx="410">
                  <c:v>233.80342128670927</c:v>
                </c:pt>
                <c:pt idx="411">
                  <c:v>233.99988178852746</c:v>
                </c:pt>
                <c:pt idx="412">
                  <c:v>234.17510699810637</c:v>
                </c:pt>
                <c:pt idx="413">
                  <c:v>234.32715112885248</c:v>
                </c:pt>
                <c:pt idx="414">
                  <c:v>234.44961660720139</c:v>
                </c:pt>
                <c:pt idx="415">
                  <c:v>234.54587392335634</c:v>
                </c:pt>
                <c:pt idx="416">
                  <c:v>234.61817368143795</c:v>
                </c:pt>
                <c:pt idx="417">
                  <c:v>234.6722442920171</c:v>
                </c:pt>
                <c:pt idx="418">
                  <c:v>234.71529154705522</c:v>
                </c:pt>
                <c:pt idx="419">
                  <c:v>234.7469216991436</c:v>
                </c:pt>
                <c:pt idx="420">
                  <c:v>234.77095447981677</c:v>
                </c:pt>
                <c:pt idx="421">
                  <c:v>234.78928463871432</c:v>
                </c:pt>
                <c:pt idx="422">
                  <c:v>234.80457485386836</c:v>
                </c:pt>
                <c:pt idx="423">
                  <c:v>234.82331438540959</c:v>
                </c:pt>
                <c:pt idx="424">
                  <c:v>234.8508419477815</c:v>
                </c:pt>
                <c:pt idx="425">
                  <c:v>234.89325777912055</c:v>
                </c:pt>
                <c:pt idx="426">
                  <c:v>234.94562596839697</c:v>
                </c:pt>
                <c:pt idx="427">
                  <c:v>234.98807834089772</c:v>
                </c:pt>
                <c:pt idx="428">
                  <c:v>235.02213047085124</c:v>
                </c:pt>
                <c:pt idx="429">
                  <c:v>235.05505800138872</c:v>
                </c:pt>
                <c:pt idx="430">
                  <c:v>235.08226330985377</c:v>
                </c:pt>
                <c:pt idx="431">
                  <c:v>235.10526867544991</c:v>
                </c:pt>
                <c:pt idx="432">
                  <c:v>235.1275276323301</c:v>
                </c:pt>
                <c:pt idx="433">
                  <c:v>235.14712021671687</c:v>
                </c:pt>
                <c:pt idx="434">
                  <c:v>235.16289273381264</c:v>
                </c:pt>
                <c:pt idx="435">
                  <c:v>235.17255284787825</c:v>
                </c:pt>
                <c:pt idx="436">
                  <c:v>235.17417870640602</c:v>
                </c:pt>
                <c:pt idx="437">
                  <c:v>235.17006896549375</c:v>
                </c:pt>
                <c:pt idx="438">
                  <c:v>235.16175394414796</c:v>
                </c:pt>
                <c:pt idx="439">
                  <c:v>235.15306927199438</c:v>
                </c:pt>
                <c:pt idx="440">
                  <c:v>235.14401701980609</c:v>
                </c:pt>
                <c:pt idx="441">
                  <c:v>235.13689560659103</c:v>
                </c:pt>
                <c:pt idx="442">
                  <c:v>235.13362737396136</c:v>
                </c:pt>
                <c:pt idx="443">
                  <c:v>235.13651708645889</c:v>
                </c:pt>
                <c:pt idx="444">
                  <c:v>235.14441540831589</c:v>
                </c:pt>
                <c:pt idx="445">
                  <c:v>235.15886064097936</c:v>
                </c:pt>
                <c:pt idx="446">
                  <c:v>235.17639057322532</c:v>
                </c:pt>
                <c:pt idx="447">
                  <c:v>235.19547626600695</c:v>
                </c:pt>
                <c:pt idx="448">
                  <c:v>235.20918848847782</c:v>
                </c:pt>
                <c:pt idx="449">
                  <c:v>235.21906255127493</c:v>
                </c:pt>
                <c:pt idx="450">
                  <c:v>235.22356192044541</c:v>
                </c:pt>
                <c:pt idx="451">
                  <c:v>235.2261488067802</c:v>
                </c:pt>
                <c:pt idx="452">
                  <c:v>235.22605214800532</c:v>
                </c:pt>
                <c:pt idx="453">
                  <c:v>235.22134425924526</c:v>
                </c:pt>
                <c:pt idx="454">
                  <c:v>235.21318048856861</c:v>
                </c:pt>
                <c:pt idx="455">
                  <c:v>235.20349040756153</c:v>
                </c:pt>
                <c:pt idx="456">
                  <c:v>235.19149754448347</c:v>
                </c:pt>
                <c:pt idx="457">
                  <c:v>235.17681787666828</c:v>
                </c:pt>
                <c:pt idx="458">
                  <c:v>235.16369956952971</c:v>
                </c:pt>
                <c:pt idx="459">
                  <c:v>235.15522532560365</c:v>
                </c:pt>
                <c:pt idx="460">
                  <c:v>235.15062698809933</c:v>
                </c:pt>
                <c:pt idx="461">
                  <c:v>235.1522231984062</c:v>
                </c:pt>
                <c:pt idx="462">
                  <c:v>235.15731120519075</c:v>
                </c:pt>
                <c:pt idx="463">
                  <c:v>235.1666648725429</c:v>
                </c:pt>
                <c:pt idx="464">
                  <c:v>235.17718911666688</c:v>
                </c:pt>
                <c:pt idx="465">
                  <c:v>235.19004996603763</c:v>
                </c:pt>
                <c:pt idx="466">
                  <c:v>235.20214960976131</c:v>
                </c:pt>
                <c:pt idx="467">
                  <c:v>235.21425914117376</c:v>
                </c:pt>
                <c:pt idx="468">
                  <c:v>235.22406075979697</c:v>
                </c:pt>
                <c:pt idx="469">
                  <c:v>235.22922646197989</c:v>
                </c:pt>
                <c:pt idx="470">
                  <c:v>235.23091704536506</c:v>
                </c:pt>
                <c:pt idx="471">
                  <c:v>235.22874473342398</c:v>
                </c:pt>
                <c:pt idx="472">
                  <c:v>235.22232038103638</c:v>
                </c:pt>
                <c:pt idx="473">
                  <c:v>235.21358445894472</c:v>
                </c:pt>
                <c:pt idx="474">
                  <c:v>235.20486020409174</c:v>
                </c:pt>
                <c:pt idx="475">
                  <c:v>235.1965378200201</c:v>
                </c:pt>
                <c:pt idx="476">
                  <c:v>235.19133627479184</c:v>
                </c:pt>
                <c:pt idx="477">
                  <c:v>235.18808874267387</c:v>
                </c:pt>
                <c:pt idx="478">
                  <c:v>235.19068182141532</c:v>
                </c:pt>
                <c:pt idx="479">
                  <c:v>235.19484133173191</c:v>
                </c:pt>
                <c:pt idx="480">
                  <c:v>235.20445718506025</c:v>
                </c:pt>
                <c:pt idx="481">
                  <c:v>235.21680787143703</c:v>
                </c:pt>
                <c:pt idx="482">
                  <c:v>235.23072384605919</c:v>
                </c:pt>
                <c:pt idx="483">
                  <c:v>235.24270993188932</c:v>
                </c:pt>
                <c:pt idx="484">
                  <c:v>235.23252033653989</c:v>
                </c:pt>
                <c:pt idx="485">
                  <c:v>235.26088776789638</c:v>
                </c:pt>
                <c:pt idx="486">
                  <c:v>235.23902531277642</c:v>
                </c:pt>
                <c:pt idx="487">
                  <c:v>235.21094431243813</c:v>
                </c:pt>
                <c:pt idx="488">
                  <c:v>235.20041911765318</c:v>
                </c:pt>
                <c:pt idx="489">
                  <c:v>235.19224431753685</c:v>
                </c:pt>
                <c:pt idx="490">
                  <c:v>235.19227255268638</c:v>
                </c:pt>
                <c:pt idx="491">
                  <c:v>235.18802370999862</c:v>
                </c:pt>
                <c:pt idx="492">
                  <c:v>235.17949476613728</c:v>
                </c:pt>
                <c:pt idx="493">
                  <c:v>235.16590519611444</c:v>
                </c:pt>
                <c:pt idx="494">
                  <c:v>235.14999093876932</c:v>
                </c:pt>
                <c:pt idx="495">
                  <c:v>235.13838331564259</c:v>
                </c:pt>
                <c:pt idx="496">
                  <c:v>235.13147769415158</c:v>
                </c:pt>
                <c:pt idx="497">
                  <c:v>235.12849423381721</c:v>
                </c:pt>
                <c:pt idx="498">
                  <c:v>235.12591411140426</c:v>
                </c:pt>
                <c:pt idx="499">
                  <c:v>235.12334708066908</c:v>
                </c:pt>
                <c:pt idx="500">
                  <c:v>235.11922945281739</c:v>
                </c:pt>
                <c:pt idx="501">
                  <c:v>235.11747175246427</c:v>
                </c:pt>
                <c:pt idx="502">
                  <c:v>235.12081543171368</c:v>
                </c:pt>
                <c:pt idx="503">
                  <c:v>235.12534529904542</c:v>
                </c:pt>
                <c:pt idx="504">
                  <c:v>235.12988882432401</c:v>
                </c:pt>
                <c:pt idx="505">
                  <c:v>235.13405311131336</c:v>
                </c:pt>
                <c:pt idx="506">
                  <c:v>235.13235162145585</c:v>
                </c:pt>
                <c:pt idx="507">
                  <c:v>235.13066267054921</c:v>
                </c:pt>
                <c:pt idx="508">
                  <c:v>235.12820234347956</c:v>
                </c:pt>
                <c:pt idx="509">
                  <c:v>235.12614777060938</c:v>
                </c:pt>
                <c:pt idx="510">
                  <c:v>235.12449804831425</c:v>
                </c:pt>
                <c:pt idx="511">
                  <c:v>235.12246870808036</c:v>
                </c:pt>
                <c:pt idx="512">
                  <c:v>235.11770494835071</c:v>
                </c:pt>
                <c:pt idx="513">
                  <c:v>235.11177491312623</c:v>
                </c:pt>
                <c:pt idx="514">
                  <c:v>235.10703674494263</c:v>
                </c:pt>
                <c:pt idx="515">
                  <c:v>235.10388444239894</c:v>
                </c:pt>
                <c:pt idx="516">
                  <c:v>235.1031030789909</c:v>
                </c:pt>
                <c:pt idx="517">
                  <c:v>235.1027277313197</c:v>
                </c:pt>
                <c:pt idx="518">
                  <c:v>235.10315174069444</c:v>
                </c:pt>
                <c:pt idx="519">
                  <c:v>235.10319502045411</c:v>
                </c:pt>
                <c:pt idx="520">
                  <c:v>235.1044318083685</c:v>
                </c:pt>
                <c:pt idx="521">
                  <c:v>235.10804271390145</c:v>
                </c:pt>
                <c:pt idx="522">
                  <c:v>235.11245460118261</c:v>
                </c:pt>
                <c:pt idx="523">
                  <c:v>235.11648482624909</c:v>
                </c:pt>
                <c:pt idx="524">
                  <c:v>235.12052641345895</c:v>
                </c:pt>
                <c:pt idx="525">
                  <c:v>235.12142743252224</c:v>
                </c:pt>
                <c:pt idx="526">
                  <c:v>235.1227353415309</c:v>
                </c:pt>
                <c:pt idx="527">
                  <c:v>235.12366104307071</c:v>
                </c:pt>
                <c:pt idx="528">
                  <c:v>235.12538867231652</c:v>
                </c:pt>
                <c:pt idx="529">
                  <c:v>235.12633929752417</c:v>
                </c:pt>
                <c:pt idx="530">
                  <c:v>235.12651268027076</c:v>
                </c:pt>
                <c:pt idx="531">
                  <c:v>235.12511879616812</c:v>
                </c:pt>
                <c:pt idx="532">
                  <c:v>235.1241326478692</c:v>
                </c:pt>
                <c:pt idx="533">
                  <c:v>235.12276423310351</c:v>
                </c:pt>
                <c:pt idx="534">
                  <c:v>235.12259408430143</c:v>
                </c:pt>
                <c:pt idx="535">
                  <c:v>235.12401822513311</c:v>
                </c:pt>
                <c:pt idx="536">
                  <c:v>235.12664080365954</c:v>
                </c:pt>
                <c:pt idx="537">
                  <c:v>235.12967196298726</c:v>
                </c:pt>
                <c:pt idx="538">
                  <c:v>235.13271533775091</c:v>
                </c:pt>
                <c:pt idx="539">
                  <c:v>235.13656185705116</c:v>
                </c:pt>
                <c:pt idx="540">
                  <c:v>235.14081748278534</c:v>
                </c:pt>
                <c:pt idx="541">
                  <c:v>235.14548136874618</c:v>
                </c:pt>
                <c:pt idx="542">
                  <c:v>235.15015616154059</c:v>
                </c:pt>
                <c:pt idx="543">
                  <c:v>235.1548440932811</c:v>
                </c:pt>
                <c:pt idx="544">
                  <c:v>235.15875092393173</c:v>
                </c:pt>
                <c:pt idx="545">
                  <c:v>235.16306543426273</c:v>
                </c:pt>
                <c:pt idx="546">
                  <c:v>235.16739297945315</c:v>
                </c:pt>
                <c:pt idx="547">
                  <c:v>235.17133558969081</c:v>
                </c:pt>
                <c:pt idx="548">
                  <c:v>235.17449535846436</c:v>
                </c:pt>
                <c:pt idx="549">
                  <c:v>235.17647645534868</c:v>
                </c:pt>
                <c:pt idx="550">
                  <c:v>235.1772778495087</c:v>
                </c:pt>
                <c:pt idx="551">
                  <c:v>235.17650206305092</c:v>
                </c:pt>
                <c:pt idx="552">
                  <c:v>235.17653348201046</c:v>
                </c:pt>
                <c:pt idx="553">
                  <c:v>235.17657717156465</c:v>
                </c:pt>
                <c:pt idx="554">
                  <c:v>235.17782608145413</c:v>
                </c:pt>
                <c:pt idx="555">
                  <c:v>235.17868954610196</c:v>
                </c:pt>
                <c:pt idx="556">
                  <c:v>235.18036115480587</c:v>
                </c:pt>
                <c:pt idx="557">
                  <c:v>235.1840345280846</c:v>
                </c:pt>
                <c:pt idx="558">
                  <c:v>235.18811889341197</c:v>
                </c:pt>
                <c:pt idx="559">
                  <c:v>235.19181671776374</c:v>
                </c:pt>
                <c:pt idx="560">
                  <c:v>235.19592387198458</c:v>
                </c:pt>
                <c:pt idx="561">
                  <c:v>235.20004379864463</c:v>
                </c:pt>
                <c:pt idx="562">
                  <c:v>235.20417549460771</c:v>
                </c:pt>
                <c:pt idx="563">
                  <c:v>235.20791919719454</c:v>
                </c:pt>
                <c:pt idx="564">
                  <c:v>235.21007971685717</c:v>
                </c:pt>
                <c:pt idx="565">
                  <c:v>235.21344938669736</c:v>
                </c:pt>
                <c:pt idx="566">
                  <c:v>235.21483448452497</c:v>
                </c:pt>
                <c:pt idx="567">
                  <c:v>235.21463458720936</c:v>
                </c:pt>
                <c:pt idx="568">
                  <c:v>235.21484621976032</c:v>
                </c:pt>
                <c:pt idx="569">
                  <c:v>235.21387146038938</c:v>
                </c:pt>
                <c:pt idx="570">
                  <c:v>235.21290861510587</c:v>
                </c:pt>
                <c:pt idx="571">
                  <c:v>235.21195790355532</c:v>
                </c:pt>
                <c:pt idx="572">
                  <c:v>235.21101953368557</c:v>
                </c:pt>
                <c:pt idx="573">
                  <c:v>235.21049306435637</c:v>
                </c:pt>
                <c:pt idx="574">
                  <c:v>235.20997864201669</c:v>
                </c:pt>
                <c:pt idx="575">
                  <c:v>235.20947636952519</c:v>
                </c:pt>
                <c:pt idx="576">
                  <c:v>235.21098785966868</c:v>
                </c:pt>
                <c:pt idx="577">
                  <c:v>235.21090917446747</c:v>
                </c:pt>
                <c:pt idx="578">
                  <c:v>235.21204398135129</c:v>
                </c:pt>
                <c:pt idx="579">
                  <c:v>235.21198868419754</c:v>
                </c:pt>
                <c:pt idx="580">
                  <c:v>235.21234614154633</c:v>
                </c:pt>
                <c:pt idx="581">
                  <c:v>235.21191363721462</c:v>
                </c:pt>
                <c:pt idx="582">
                  <c:v>235.21189402961835</c:v>
                </c:pt>
                <c:pt idx="583">
                  <c:v>235.21148509790797</c:v>
                </c:pt>
                <c:pt idx="584">
                  <c:v>235.21108815439396</c:v>
                </c:pt>
                <c:pt idx="585">
                  <c:v>235.21030157377908</c:v>
                </c:pt>
                <c:pt idx="586">
                  <c:v>235.20952690373917</c:v>
                </c:pt>
                <c:pt idx="587">
                  <c:v>235.20836275290333</c:v>
                </c:pt>
                <c:pt idx="588">
                  <c:v>235.20680848155661</c:v>
                </c:pt>
                <c:pt idx="589">
                  <c:v>235.20486428695224</c:v>
                </c:pt>
                <c:pt idx="590">
                  <c:v>235.20373634520863</c:v>
                </c:pt>
                <c:pt idx="591">
                  <c:v>235.20181579035537</c:v>
                </c:pt>
                <c:pt idx="592">
                  <c:v>235.20071164887278</c:v>
                </c:pt>
                <c:pt idx="593">
                  <c:v>235.19921737262078</c:v>
                </c:pt>
                <c:pt idx="594">
                  <c:v>235.19773462040337</c:v>
                </c:pt>
                <c:pt idx="595">
                  <c:v>235.19626373575315</c:v>
                </c:pt>
                <c:pt idx="596">
                  <c:v>235.19561022454928</c:v>
                </c:pt>
                <c:pt idx="597">
                  <c:v>235.19496829532085</c:v>
                </c:pt>
                <c:pt idx="598">
                  <c:v>235.19312935257909</c:v>
                </c:pt>
                <c:pt idx="599">
                  <c:v>235.18606466914375</c:v>
                </c:pt>
                <c:pt idx="600">
                  <c:v>235.17739830545463</c:v>
                </c:pt>
                <c:pt idx="601">
                  <c:v>235.16713174306796</c:v>
                </c:pt>
                <c:pt idx="602">
                  <c:v>235.15849360648065</c:v>
                </c:pt>
                <c:pt idx="603">
                  <c:v>235.15067303197486</c:v>
                </c:pt>
                <c:pt idx="604">
                  <c:v>235.14286505380778</c:v>
                </c:pt>
                <c:pt idx="605">
                  <c:v>235.13507152814068</c:v>
                </c:pt>
                <c:pt idx="606">
                  <c:v>235.12809627301459</c:v>
                </c:pt>
                <c:pt idx="607">
                  <c:v>235.11871009514968</c:v>
                </c:pt>
                <c:pt idx="608">
                  <c:v>235.10529992802648</c:v>
                </c:pt>
                <c:pt idx="609">
                  <c:v>235.09028353328716</c:v>
                </c:pt>
                <c:pt idx="610">
                  <c:v>235.07528079295287</c:v>
                </c:pt>
                <c:pt idx="611">
                  <c:v>235.06029529305951</c:v>
                </c:pt>
                <c:pt idx="612">
                  <c:v>235.04531982987598</c:v>
                </c:pt>
                <c:pt idx="613">
                  <c:v>235.02995347305966</c:v>
                </c:pt>
                <c:pt idx="614">
                  <c:v>235.01419995711532</c:v>
                </c:pt>
                <c:pt idx="615">
                  <c:v>234.99926585641319</c:v>
                </c:pt>
                <c:pt idx="616">
                  <c:v>234.98434535278571</c:v>
                </c:pt>
                <c:pt idx="617">
                  <c:v>234.96863233493877</c:v>
                </c:pt>
                <c:pt idx="618">
                  <c:v>234.9537393382044</c:v>
                </c:pt>
                <c:pt idx="619">
                  <c:v>234.93845476571695</c:v>
                </c:pt>
                <c:pt idx="620">
                  <c:v>234.92359263368422</c:v>
                </c:pt>
                <c:pt idx="621">
                  <c:v>234.90590303295392</c:v>
                </c:pt>
                <c:pt idx="622">
                  <c:v>234.8845784334838</c:v>
                </c:pt>
                <c:pt idx="623">
                  <c:v>234.8632736440745</c:v>
                </c:pt>
                <c:pt idx="624">
                  <c:v>234.84197842804559</c:v>
                </c:pt>
                <c:pt idx="625">
                  <c:v>234.8198864046451</c:v>
                </c:pt>
                <c:pt idx="626">
                  <c:v>234.79822025428379</c:v>
                </c:pt>
                <c:pt idx="627">
                  <c:v>234.77696958847869</c:v>
                </c:pt>
                <c:pt idx="628">
                  <c:v>234.75532753930452</c:v>
                </c:pt>
                <c:pt idx="629">
                  <c:v>234.73329936501383</c:v>
                </c:pt>
                <c:pt idx="630">
                  <c:v>234.71128070113866</c:v>
                </c:pt>
                <c:pt idx="631">
                  <c:v>234.69008950728849</c:v>
                </c:pt>
                <c:pt idx="632">
                  <c:v>234.66851168223872</c:v>
                </c:pt>
                <c:pt idx="633">
                  <c:v>234.64653683846529</c:v>
                </c:pt>
                <c:pt idx="634">
                  <c:v>234.62498339932907</c:v>
                </c:pt>
                <c:pt idx="635">
                  <c:v>234.60304317669011</c:v>
                </c:pt>
                <c:pt idx="636">
                  <c:v>234.58029878099163</c:v>
                </c:pt>
                <c:pt idx="637">
                  <c:v>234.55919700509114</c:v>
                </c:pt>
                <c:pt idx="638">
                  <c:v>234.53730101143708</c:v>
                </c:pt>
                <c:pt idx="639">
                  <c:v>234.51582161594763</c:v>
                </c:pt>
                <c:pt idx="640">
                  <c:v>234.49394964294541</c:v>
                </c:pt>
                <c:pt idx="641">
                  <c:v>234.47291207500007</c:v>
                </c:pt>
                <c:pt idx="642">
                  <c:v>234.45392109860049</c:v>
                </c:pt>
                <c:pt idx="643">
                  <c:v>234.43616682600006</c:v>
                </c:pt>
                <c:pt idx="644">
                  <c:v>234.42006080428655</c:v>
                </c:pt>
                <c:pt idx="645">
                  <c:v>234.40437222536795</c:v>
                </c:pt>
                <c:pt idx="646">
                  <c:v>234.3866580401619</c:v>
                </c:pt>
                <c:pt idx="647">
                  <c:v>234.36610723289252</c:v>
                </c:pt>
                <c:pt idx="648">
                  <c:v>234.34434186987812</c:v>
                </c:pt>
                <c:pt idx="649">
                  <c:v>234.32055062119099</c:v>
                </c:pt>
                <c:pt idx="650">
                  <c:v>234.29351532015181</c:v>
                </c:pt>
                <c:pt idx="651">
                  <c:v>234.2664892803439</c:v>
                </c:pt>
                <c:pt idx="652">
                  <c:v>234.23907060204672</c:v>
                </c:pt>
                <c:pt idx="653">
                  <c:v>234.2116743290764</c:v>
                </c:pt>
                <c:pt idx="654">
                  <c:v>234.1842873003784</c:v>
                </c:pt>
                <c:pt idx="655">
                  <c:v>234.15732475323432</c:v>
                </c:pt>
                <c:pt idx="656">
                  <c:v>234.13242769644981</c:v>
                </c:pt>
                <c:pt idx="657">
                  <c:v>234.10958420802052</c:v>
                </c:pt>
                <c:pt idx="658">
                  <c:v>234.08798240837473</c:v>
                </c:pt>
                <c:pt idx="659">
                  <c:v>234.06231088200224</c:v>
                </c:pt>
                <c:pt idx="660">
                  <c:v>234.03419380552253</c:v>
                </c:pt>
                <c:pt idx="661">
                  <c:v>234.00650191769495</c:v>
                </c:pt>
                <c:pt idx="662">
                  <c:v>233.97883253547838</c:v>
                </c:pt>
                <c:pt idx="663">
                  <c:v>233.95158177664433</c:v>
                </c:pt>
                <c:pt idx="664">
                  <c:v>233.92393727594089</c:v>
                </c:pt>
                <c:pt idx="665">
                  <c:v>233.89631524992851</c:v>
                </c:pt>
                <c:pt idx="666">
                  <c:v>233.86665401128369</c:v>
                </c:pt>
                <c:pt idx="667">
                  <c:v>233.83414067450659</c:v>
                </c:pt>
                <c:pt idx="668">
                  <c:v>233.8004228256687</c:v>
                </c:pt>
                <c:pt idx="669">
                  <c:v>233.76589424888584</c:v>
                </c:pt>
                <c:pt idx="670">
                  <c:v>233.73015303508672</c:v>
                </c:pt>
                <c:pt idx="671">
                  <c:v>233.69525817736573</c:v>
                </c:pt>
                <c:pt idx="672">
                  <c:v>233.66078268347852</c:v>
                </c:pt>
                <c:pt idx="673">
                  <c:v>233.62714520461273</c:v>
                </c:pt>
                <c:pt idx="674">
                  <c:v>233.59476386153523</c:v>
                </c:pt>
                <c:pt idx="675">
                  <c:v>233.56321260076265</c:v>
                </c:pt>
                <c:pt idx="676">
                  <c:v>233.52716197696955</c:v>
                </c:pt>
                <c:pt idx="677">
                  <c:v>233.48744300710121</c:v>
                </c:pt>
                <c:pt idx="678">
                  <c:v>233.44732255407507</c:v>
                </c:pt>
                <c:pt idx="679">
                  <c:v>233.40763177186892</c:v>
                </c:pt>
                <c:pt idx="680">
                  <c:v>233.36714770759605</c:v>
                </c:pt>
                <c:pt idx="681">
                  <c:v>233.32749481909403</c:v>
                </c:pt>
                <c:pt idx="682">
                  <c:v>233.28621650226097</c:v>
                </c:pt>
                <c:pt idx="683">
                  <c:v>233.2437341919084</c:v>
                </c:pt>
                <c:pt idx="684">
                  <c:v>233.2000275789687</c:v>
                </c:pt>
                <c:pt idx="685">
                  <c:v>233.15346183867615</c:v>
                </c:pt>
                <c:pt idx="686">
                  <c:v>233.10692791697599</c:v>
                </c:pt>
                <c:pt idx="687">
                  <c:v>233.05999202763456</c:v>
                </c:pt>
                <c:pt idx="688">
                  <c:v>233.01266538137105</c:v>
                </c:pt>
                <c:pt idx="689">
                  <c:v>232.96578245078317</c:v>
                </c:pt>
                <c:pt idx="690">
                  <c:v>232.9184973399118</c:v>
                </c:pt>
                <c:pt idx="691">
                  <c:v>232.87205658364417</c:v>
                </c:pt>
                <c:pt idx="692">
                  <c:v>232.82605931439483</c:v>
                </c:pt>
                <c:pt idx="693">
                  <c:v>232.78171911436175</c:v>
                </c:pt>
                <c:pt idx="694">
                  <c:v>232.73739894271381</c:v>
                </c:pt>
                <c:pt idx="695">
                  <c:v>232.69304932191702</c:v>
                </c:pt>
                <c:pt idx="696">
                  <c:v>232.64664840887517</c:v>
                </c:pt>
                <c:pt idx="697">
                  <c:v>232.59944370461699</c:v>
                </c:pt>
                <c:pt idx="698">
                  <c:v>232.55144681249067</c:v>
                </c:pt>
                <c:pt idx="699">
                  <c:v>232.50057294585835</c:v>
                </c:pt>
                <c:pt idx="700">
                  <c:v>232.44889616611948</c:v>
                </c:pt>
                <c:pt idx="701">
                  <c:v>232.39601675674763</c:v>
                </c:pt>
                <c:pt idx="702">
                  <c:v>232.34273464662806</c:v>
                </c:pt>
                <c:pt idx="703">
                  <c:v>232.28947523883357</c:v>
                </c:pt>
                <c:pt idx="704">
                  <c:v>232.23625130458197</c:v>
                </c:pt>
                <c:pt idx="705">
                  <c:v>232.18345008012679</c:v>
                </c:pt>
                <c:pt idx="706">
                  <c:v>232.13067141517539</c:v>
                </c:pt>
                <c:pt idx="707">
                  <c:v>232.07792796561276</c:v>
                </c:pt>
                <c:pt idx="708">
                  <c:v>232.02560741657308</c:v>
                </c:pt>
                <c:pt idx="709">
                  <c:v>231.97785330934835</c:v>
                </c:pt>
                <c:pt idx="710">
                  <c:v>231.93095784631257</c:v>
                </c:pt>
                <c:pt idx="711">
                  <c:v>231.88489841432278</c:v>
                </c:pt>
                <c:pt idx="712">
                  <c:v>231.83803288524601</c:v>
                </c:pt>
                <c:pt idx="713">
                  <c:v>231.79161268571255</c:v>
                </c:pt>
                <c:pt idx="714">
                  <c:v>231.74520200006808</c:v>
                </c:pt>
                <c:pt idx="715">
                  <c:v>231.7004661772869</c:v>
                </c:pt>
                <c:pt idx="716">
                  <c:v>231.65824244352717</c:v>
                </c:pt>
                <c:pt idx="717">
                  <c:v>231.61851029518428</c:v>
                </c:pt>
                <c:pt idx="718">
                  <c:v>231.57879691413021</c:v>
                </c:pt>
                <c:pt idx="719">
                  <c:v>231.53911182108632</c:v>
                </c:pt>
                <c:pt idx="720">
                  <c:v>231.49860805884632</c:v>
                </c:pt>
                <c:pt idx="721">
                  <c:v>231.4568812027068</c:v>
                </c:pt>
                <c:pt idx="722">
                  <c:v>231.4131136736703</c:v>
                </c:pt>
                <c:pt idx="723">
                  <c:v>231.3685271904736</c:v>
                </c:pt>
                <c:pt idx="724">
                  <c:v>231.32313234872584</c:v>
                </c:pt>
                <c:pt idx="725">
                  <c:v>231.27735454819936</c:v>
                </c:pt>
                <c:pt idx="726">
                  <c:v>231.23282944233429</c:v>
                </c:pt>
                <c:pt idx="727">
                  <c:v>231.190396839389</c:v>
                </c:pt>
                <c:pt idx="728">
                  <c:v>231.14716503210192</c:v>
                </c:pt>
                <c:pt idx="729">
                  <c:v>231.10643037370957</c:v>
                </c:pt>
                <c:pt idx="730">
                  <c:v>231.06115300351269</c:v>
                </c:pt>
                <c:pt idx="731">
                  <c:v>231.01341878823035</c:v>
                </c:pt>
                <c:pt idx="732">
                  <c:v>230.96527934623504</c:v>
                </c:pt>
                <c:pt idx="733">
                  <c:v>230.91799094601663</c:v>
                </c:pt>
                <c:pt idx="734">
                  <c:v>230.87197951903815</c:v>
                </c:pt>
                <c:pt idx="735">
                  <c:v>230.8226570893392</c:v>
                </c:pt>
                <c:pt idx="736">
                  <c:v>230.77294109223806</c:v>
                </c:pt>
                <c:pt idx="737">
                  <c:v>230.72367381750189</c:v>
                </c:pt>
                <c:pt idx="738">
                  <c:v>230.67566210378865</c:v>
                </c:pt>
                <c:pt idx="739">
                  <c:v>230.62891761786662</c:v>
                </c:pt>
                <c:pt idx="740">
                  <c:v>230.58345111454767</c:v>
                </c:pt>
                <c:pt idx="741">
                  <c:v>230.53550111812132</c:v>
                </c:pt>
                <c:pt idx="742">
                  <c:v>230.48632557682635</c:v>
                </c:pt>
                <c:pt idx="743">
                  <c:v>230.4338590770902</c:v>
                </c:pt>
                <c:pt idx="744">
                  <c:v>230.38098684145916</c:v>
                </c:pt>
                <c:pt idx="745">
                  <c:v>230.32605845090691</c:v>
                </c:pt>
                <c:pt idx="746">
                  <c:v>230.26784072178125</c:v>
                </c:pt>
                <c:pt idx="747">
                  <c:v>230.20921755922117</c:v>
                </c:pt>
                <c:pt idx="748">
                  <c:v>230.14978705226048</c:v>
                </c:pt>
                <c:pt idx="749">
                  <c:v>230.09081157791096</c:v>
                </c:pt>
                <c:pt idx="750">
                  <c:v>230.03226273433316</c:v>
                </c:pt>
                <c:pt idx="751">
                  <c:v>229.97373844836915</c:v>
                </c:pt>
                <c:pt idx="752">
                  <c:v>229.9152527531362</c:v>
                </c:pt>
                <c:pt idx="753">
                  <c:v>229.85885898305796</c:v>
                </c:pt>
                <c:pt idx="754">
                  <c:v>229.80165635574645</c:v>
                </c:pt>
                <c:pt idx="755">
                  <c:v>229.73741426636104</c:v>
                </c:pt>
                <c:pt idx="756">
                  <c:v>229.66693632596287</c:v>
                </c:pt>
                <c:pt idx="757">
                  <c:v>229.59101347980348</c:v>
                </c:pt>
                <c:pt idx="758">
                  <c:v>229.5101422595265</c:v>
                </c:pt>
                <c:pt idx="759">
                  <c:v>229.42636884569976</c:v>
                </c:pt>
                <c:pt idx="760">
                  <c:v>229.34013026956379</c:v>
                </c:pt>
                <c:pt idx="761">
                  <c:v>229.25353153893249</c:v>
                </c:pt>
                <c:pt idx="762">
                  <c:v>229.16694790877608</c:v>
                </c:pt>
                <c:pt idx="763">
                  <c:v>229.07706609250252</c:v>
                </c:pt>
                <c:pt idx="764">
                  <c:v>228.9839095057873</c:v>
                </c:pt>
                <c:pt idx="765">
                  <c:v>228.88974301521395</c:v>
                </c:pt>
                <c:pt idx="766">
                  <c:v>228.79562034372771</c:v>
                </c:pt>
                <c:pt idx="767">
                  <c:v>224.28019481932574</c:v>
                </c:pt>
                <c:pt idx="768">
                  <c:v>219.86186385671854</c:v>
                </c:pt>
                <c:pt idx="769">
                  <c:v>215.53419261518243</c:v>
                </c:pt>
                <c:pt idx="770">
                  <c:v>211.29626081005688</c:v>
                </c:pt>
                <c:pt idx="771">
                  <c:v>207.14221193129802</c:v>
                </c:pt>
                <c:pt idx="772">
                  <c:v>203.07123787313117</c:v>
                </c:pt>
                <c:pt idx="773">
                  <c:v>199.08148897016616</c:v>
                </c:pt>
                <c:pt idx="774">
                  <c:v>195.170455492005</c:v>
                </c:pt>
                <c:pt idx="775">
                  <c:v>191.33492744371293</c:v>
                </c:pt>
                <c:pt idx="776">
                  <c:v>187.57217147408693</c:v>
                </c:pt>
                <c:pt idx="777">
                  <c:v>183.87941690606311</c:v>
                </c:pt>
                <c:pt idx="778">
                  <c:v>180.25402248985739</c:v>
                </c:pt>
                <c:pt idx="779">
                  <c:v>176.69337195224719</c:v>
                </c:pt>
                <c:pt idx="780">
                  <c:v>173.19516984951491</c:v>
                </c:pt>
                <c:pt idx="781">
                  <c:v>169.75711826603694</c:v>
                </c:pt>
                <c:pt idx="782">
                  <c:v>166.37702106489382</c:v>
                </c:pt>
                <c:pt idx="783">
                  <c:v>163.0527780936641</c:v>
                </c:pt>
                <c:pt idx="784">
                  <c:v>159.78237977640904</c:v>
                </c:pt>
                <c:pt idx="785">
                  <c:v>156.56390206191304</c:v>
                </c:pt>
                <c:pt idx="786">
                  <c:v>153.39550170087028</c:v>
                </c:pt>
                <c:pt idx="787">
                  <c:v>150.27541182707802</c:v>
                </c:pt>
                <c:pt idx="788">
                  <c:v>147.2019378198369</c:v>
                </c:pt>
                <c:pt idx="789">
                  <c:v>144.17345342669532</c:v>
                </c:pt>
                <c:pt idx="790">
                  <c:v>141.18839712742644</c:v>
                </c:pt>
                <c:pt idx="791">
                  <c:v>138.24526872171589</c:v>
                </c:pt>
                <c:pt idx="792">
                  <c:v>135.34262612447887</c:v>
                </c:pt>
                <c:pt idx="793">
                  <c:v>132.479082354035</c:v>
                </c:pt>
                <c:pt idx="794">
                  <c:v>129.65330269955882</c:v>
                </c:pt>
                <c:pt idx="795">
                  <c:v>126.8640020553072</c:v>
                </c:pt>
                <c:pt idx="796">
                  <c:v>124.10994241011183</c:v>
                </c:pt>
                <c:pt idx="797">
                  <c:v>121.38993048152417</c:v>
                </c:pt>
                <c:pt idx="798">
                  <c:v>118.70281548482149</c:v>
                </c:pt>
                <c:pt idx="799">
                  <c:v>116.04748702783245</c:v>
                </c:pt>
                <c:pt idx="800">
                  <c:v>113.42287312322675</c:v>
                </c:pt>
                <c:pt idx="801">
                  <c:v>110.82789259157225</c:v>
                </c:pt>
                <c:pt idx="802">
                  <c:v>108.26158806799471</c:v>
                </c:pt>
                <c:pt idx="803">
                  <c:v>105.72299215660328</c:v>
                </c:pt>
                <c:pt idx="804">
                  <c:v>103.21116893557254</c:v>
                </c:pt>
                <c:pt idx="805">
                  <c:v>100.72521245230878</c:v>
                </c:pt>
                <c:pt idx="806">
                  <c:v>98.263787845562334</c:v>
                </c:pt>
                <c:pt idx="807">
                  <c:v>95.826473902224123</c:v>
                </c:pt>
                <c:pt idx="808">
                  <c:v>93.411546468318065</c:v>
                </c:pt>
                <c:pt idx="809">
                  <c:v>91.018276368298018</c:v>
                </c:pt>
                <c:pt idx="810">
                  <c:v>88.645954740133732</c:v>
                </c:pt>
                <c:pt idx="811">
                  <c:v>86.293892101258422</c:v>
                </c:pt>
                <c:pt idx="812">
                  <c:v>83.962254089487246</c:v>
                </c:pt>
                <c:pt idx="813">
                  <c:v>81.64943506610004</c:v>
                </c:pt>
                <c:pt idx="814">
                  <c:v>79.354417016659028</c:v>
                </c:pt>
                <c:pt idx="815">
                  <c:v>77.076573628026523</c:v>
                </c:pt>
                <c:pt idx="816">
                  <c:v>74.816602366170173</c:v>
                </c:pt>
                <c:pt idx="817">
                  <c:v>72.572660243588217</c:v>
                </c:pt>
                <c:pt idx="818">
                  <c:v>70.344209751575761</c:v>
                </c:pt>
                <c:pt idx="819">
                  <c:v>68.130724712905675</c:v>
                </c:pt>
                <c:pt idx="820">
                  <c:v>65.932817369436862</c:v>
                </c:pt>
                <c:pt idx="821">
                  <c:v>63.748829246297213</c:v>
                </c:pt>
                <c:pt idx="822">
                  <c:v>61.578266609563322</c:v>
                </c:pt>
                <c:pt idx="823">
                  <c:v>59.421664743114469</c:v>
                </c:pt>
                <c:pt idx="824">
                  <c:v>57.277505265212902</c:v>
                </c:pt>
                <c:pt idx="825">
                  <c:v>55.145322215210051</c:v>
                </c:pt>
                <c:pt idx="826">
                  <c:v>53.025573630236984</c:v>
                </c:pt>
                <c:pt idx="827">
                  <c:v>50.916872265610081</c:v>
                </c:pt>
                <c:pt idx="828">
                  <c:v>48.818775671588895</c:v>
                </c:pt>
                <c:pt idx="829">
                  <c:v>46.730847771021793</c:v>
                </c:pt>
                <c:pt idx="830">
                  <c:v>44.653461134051419</c:v>
                </c:pt>
                <c:pt idx="831">
                  <c:v>42.585372359813235</c:v>
                </c:pt>
                <c:pt idx="832">
                  <c:v>40.526163637496126</c:v>
                </c:pt>
                <c:pt idx="833">
                  <c:v>38.476128646463756</c:v>
                </c:pt>
                <c:pt idx="834">
                  <c:v>36.434137774152262</c:v>
                </c:pt>
                <c:pt idx="835">
                  <c:v>34.399787715048312</c:v>
                </c:pt>
                <c:pt idx="836">
                  <c:v>32.373291619720277</c:v>
                </c:pt>
                <c:pt idx="837">
                  <c:v>30.35362757677898</c:v>
                </c:pt>
                <c:pt idx="838">
                  <c:v>28.3404030087042</c:v>
                </c:pt>
                <c:pt idx="839">
                  <c:v>26.333748106138238</c:v>
                </c:pt>
                <c:pt idx="840">
                  <c:v>24.332743178870459</c:v>
                </c:pt>
                <c:pt idx="841">
                  <c:v>22.33700234241007</c:v>
                </c:pt>
                <c:pt idx="842">
                  <c:v>20.346569290387681</c:v>
                </c:pt>
                <c:pt idx="843">
                  <c:v>18.360621416648804</c:v>
                </c:pt>
                <c:pt idx="844">
                  <c:v>16.378774773541373</c:v>
                </c:pt>
                <c:pt idx="845">
                  <c:v>14.400981391895158</c:v>
                </c:pt>
                <c:pt idx="846">
                  <c:v>12.426510317393905</c:v>
                </c:pt>
                <c:pt idx="847">
                  <c:v>10.455224544350589</c:v>
                </c:pt>
                <c:pt idx="848">
                  <c:v>8.4864730460031392</c:v>
                </c:pt>
                <c:pt idx="849">
                  <c:v>6.519860687000179</c:v>
                </c:pt>
                <c:pt idx="850">
                  <c:v>4.5551383288306786</c:v>
                </c:pt>
                <c:pt idx="851">
                  <c:v>2.5920345187071594</c:v>
                </c:pt>
                <c:pt idx="852">
                  <c:v>0.62958139367135146</c:v>
                </c:pt>
                <c:pt idx="853">
                  <c:v>4.7501658605019337</c:v>
                </c:pt>
                <c:pt idx="854">
                  <c:v>4.7501658605019337</c:v>
                </c:pt>
                <c:pt idx="855">
                  <c:v>4.7501658605019337</c:v>
                </c:pt>
                <c:pt idx="856">
                  <c:v>4.7501658605019337</c:v>
                </c:pt>
                <c:pt idx="857">
                  <c:v>4.7501658605019337</c:v>
                </c:pt>
                <c:pt idx="858">
                  <c:v>4.7501658605019337</c:v>
                </c:pt>
                <c:pt idx="859">
                  <c:v>4.7501658605019337</c:v>
                </c:pt>
                <c:pt idx="860">
                  <c:v>4.7501658605019337</c:v>
                </c:pt>
                <c:pt idx="861">
                  <c:v>4.7501658605019337</c:v>
                </c:pt>
                <c:pt idx="862">
                  <c:v>4.7501658605019337</c:v>
                </c:pt>
                <c:pt idx="863">
                  <c:v>4.7501658605019337</c:v>
                </c:pt>
                <c:pt idx="864">
                  <c:v>4.7501658605019337</c:v>
                </c:pt>
                <c:pt idx="865">
                  <c:v>4.7501658605019337</c:v>
                </c:pt>
                <c:pt idx="866">
                  <c:v>4.7501658605019337</c:v>
                </c:pt>
                <c:pt idx="867">
                  <c:v>4.7501658605019337</c:v>
                </c:pt>
                <c:pt idx="868">
                  <c:v>4.7501658605019337</c:v>
                </c:pt>
                <c:pt idx="869">
                  <c:v>4.7501658605019337</c:v>
                </c:pt>
                <c:pt idx="870">
                  <c:v>4.7501658605019337</c:v>
                </c:pt>
                <c:pt idx="871">
                  <c:v>4.7501658605019337</c:v>
                </c:pt>
                <c:pt idx="872">
                  <c:v>4.7501658605019337</c:v>
                </c:pt>
                <c:pt idx="873">
                  <c:v>4.7501658605019337</c:v>
                </c:pt>
                <c:pt idx="874">
                  <c:v>4.7501658605019337</c:v>
                </c:pt>
                <c:pt idx="875">
                  <c:v>4.7501658605019337</c:v>
                </c:pt>
                <c:pt idx="876">
                  <c:v>4.7501658605019337</c:v>
                </c:pt>
                <c:pt idx="877">
                  <c:v>4.7501658605019337</c:v>
                </c:pt>
                <c:pt idx="878">
                  <c:v>4.7501658605019337</c:v>
                </c:pt>
                <c:pt idx="879">
                  <c:v>4.7501658605019337</c:v>
                </c:pt>
                <c:pt idx="880">
                  <c:v>4.7501658605019337</c:v>
                </c:pt>
                <c:pt idx="881">
                  <c:v>4.7501658605019337</c:v>
                </c:pt>
                <c:pt idx="882">
                  <c:v>4.7501658605019337</c:v>
                </c:pt>
                <c:pt idx="883">
                  <c:v>4.7501658605019337</c:v>
                </c:pt>
                <c:pt idx="884">
                  <c:v>4.7501658605019337</c:v>
                </c:pt>
                <c:pt idx="885">
                  <c:v>4.7501658605019337</c:v>
                </c:pt>
                <c:pt idx="886">
                  <c:v>4.7501658605019337</c:v>
                </c:pt>
                <c:pt idx="887">
                  <c:v>4.7501658605019337</c:v>
                </c:pt>
                <c:pt idx="888">
                  <c:v>4.7501658605019337</c:v>
                </c:pt>
                <c:pt idx="889">
                  <c:v>4.7501658605019337</c:v>
                </c:pt>
                <c:pt idx="890">
                  <c:v>4.7501658605019337</c:v>
                </c:pt>
                <c:pt idx="891">
                  <c:v>4.7501658605019337</c:v>
                </c:pt>
                <c:pt idx="892">
                  <c:v>4.7501658605019337</c:v>
                </c:pt>
                <c:pt idx="893">
                  <c:v>4.7501658605019337</c:v>
                </c:pt>
                <c:pt idx="894">
                  <c:v>4.7501658605019337</c:v>
                </c:pt>
                <c:pt idx="895">
                  <c:v>4.7501658605019337</c:v>
                </c:pt>
                <c:pt idx="896">
                  <c:v>4.7501658605019337</c:v>
                </c:pt>
                <c:pt idx="897">
                  <c:v>4.7501658605019337</c:v>
                </c:pt>
                <c:pt idx="898">
                  <c:v>4.7501658605019337</c:v>
                </c:pt>
                <c:pt idx="899">
                  <c:v>4.7501658605019337</c:v>
                </c:pt>
                <c:pt idx="900">
                  <c:v>4.7501658605019337</c:v>
                </c:pt>
                <c:pt idx="901">
                  <c:v>4.7501658605019337</c:v>
                </c:pt>
                <c:pt idx="902">
                  <c:v>4.7501658605019337</c:v>
                </c:pt>
                <c:pt idx="903">
                  <c:v>4.7501658605019337</c:v>
                </c:pt>
                <c:pt idx="904">
                  <c:v>4.7501658605019337</c:v>
                </c:pt>
                <c:pt idx="905">
                  <c:v>4.7501658605019337</c:v>
                </c:pt>
                <c:pt idx="906">
                  <c:v>4.7501658605019337</c:v>
                </c:pt>
                <c:pt idx="907">
                  <c:v>4.7501658605019337</c:v>
                </c:pt>
                <c:pt idx="908">
                  <c:v>4.7501658605019337</c:v>
                </c:pt>
                <c:pt idx="909">
                  <c:v>4.7501658605019337</c:v>
                </c:pt>
                <c:pt idx="910">
                  <c:v>4.7501658605019337</c:v>
                </c:pt>
                <c:pt idx="911">
                  <c:v>4.7501658605019337</c:v>
                </c:pt>
                <c:pt idx="912">
                  <c:v>4.7501658605019337</c:v>
                </c:pt>
                <c:pt idx="913">
                  <c:v>4.7501658605019337</c:v>
                </c:pt>
                <c:pt idx="914">
                  <c:v>4.7501658605019337</c:v>
                </c:pt>
                <c:pt idx="915">
                  <c:v>4.7501658605019337</c:v>
                </c:pt>
                <c:pt idx="916">
                  <c:v>4.7501658605019337</c:v>
                </c:pt>
                <c:pt idx="917">
                  <c:v>4.7501658605019337</c:v>
                </c:pt>
                <c:pt idx="918">
                  <c:v>4.7501658605019337</c:v>
                </c:pt>
                <c:pt idx="919">
                  <c:v>4.7501658605019337</c:v>
                </c:pt>
                <c:pt idx="920">
                  <c:v>4.7501658605019337</c:v>
                </c:pt>
                <c:pt idx="921">
                  <c:v>4.7501658605019337</c:v>
                </c:pt>
                <c:pt idx="922">
                  <c:v>4.7501658605019337</c:v>
                </c:pt>
                <c:pt idx="923">
                  <c:v>4.7501658605019337</c:v>
                </c:pt>
                <c:pt idx="924">
                  <c:v>4.7501658605019337</c:v>
                </c:pt>
                <c:pt idx="925">
                  <c:v>4.7501658605019337</c:v>
                </c:pt>
                <c:pt idx="926">
                  <c:v>4.7501658605019337</c:v>
                </c:pt>
                <c:pt idx="927">
                  <c:v>4.7501658605019337</c:v>
                </c:pt>
                <c:pt idx="928">
                  <c:v>4.7501658605019337</c:v>
                </c:pt>
                <c:pt idx="929">
                  <c:v>4.7501658605019337</c:v>
                </c:pt>
                <c:pt idx="930">
                  <c:v>4.7501658605019337</c:v>
                </c:pt>
                <c:pt idx="931">
                  <c:v>4.7501658605019337</c:v>
                </c:pt>
                <c:pt idx="932">
                  <c:v>4.7501658605019337</c:v>
                </c:pt>
                <c:pt idx="933">
                  <c:v>4.7501658605019337</c:v>
                </c:pt>
                <c:pt idx="934">
                  <c:v>4.7501658605019337</c:v>
                </c:pt>
                <c:pt idx="935">
                  <c:v>4.7501658605019337</c:v>
                </c:pt>
                <c:pt idx="936">
                  <c:v>4.7501658605019337</c:v>
                </c:pt>
                <c:pt idx="937">
                  <c:v>4.7501658605019337</c:v>
                </c:pt>
                <c:pt idx="938">
                  <c:v>4.7501658605019337</c:v>
                </c:pt>
                <c:pt idx="939">
                  <c:v>4.7501658605019337</c:v>
                </c:pt>
                <c:pt idx="940">
                  <c:v>4.7501658605019337</c:v>
                </c:pt>
                <c:pt idx="941">
                  <c:v>4.7501658605019337</c:v>
                </c:pt>
                <c:pt idx="942">
                  <c:v>4.7501658605019337</c:v>
                </c:pt>
                <c:pt idx="943">
                  <c:v>4.7501658605019337</c:v>
                </c:pt>
                <c:pt idx="944">
                  <c:v>4.7501658605019337</c:v>
                </c:pt>
                <c:pt idx="945">
                  <c:v>4.7501658605019337</c:v>
                </c:pt>
                <c:pt idx="946">
                  <c:v>4.7501658605019337</c:v>
                </c:pt>
                <c:pt idx="947">
                  <c:v>4.7501658605019337</c:v>
                </c:pt>
                <c:pt idx="948">
                  <c:v>4.7501658605019337</c:v>
                </c:pt>
                <c:pt idx="949">
                  <c:v>4.7501658605019337</c:v>
                </c:pt>
                <c:pt idx="950">
                  <c:v>4.7501658605019337</c:v>
                </c:pt>
                <c:pt idx="951">
                  <c:v>4.7501658605019337</c:v>
                </c:pt>
                <c:pt idx="952">
                  <c:v>4.7501658605019337</c:v>
                </c:pt>
                <c:pt idx="953">
                  <c:v>4.7501658605019337</c:v>
                </c:pt>
                <c:pt idx="954">
                  <c:v>4.7501658605019337</c:v>
                </c:pt>
                <c:pt idx="955">
                  <c:v>4.7501658605019337</c:v>
                </c:pt>
                <c:pt idx="956">
                  <c:v>4.7501658605019337</c:v>
                </c:pt>
                <c:pt idx="957">
                  <c:v>4.7501658605019337</c:v>
                </c:pt>
                <c:pt idx="958">
                  <c:v>4.7501658605019337</c:v>
                </c:pt>
                <c:pt idx="959">
                  <c:v>4.7501658605019337</c:v>
                </c:pt>
                <c:pt idx="960">
                  <c:v>4.7501658605019337</c:v>
                </c:pt>
                <c:pt idx="961">
                  <c:v>4.7501658605019337</c:v>
                </c:pt>
                <c:pt idx="962">
                  <c:v>4.7501658605019337</c:v>
                </c:pt>
                <c:pt idx="963">
                  <c:v>4.7501658605019337</c:v>
                </c:pt>
                <c:pt idx="964">
                  <c:v>4.7501658605019337</c:v>
                </c:pt>
                <c:pt idx="965">
                  <c:v>4.7501658605019337</c:v>
                </c:pt>
                <c:pt idx="966">
                  <c:v>4.7501658605019337</c:v>
                </c:pt>
                <c:pt idx="967">
                  <c:v>4.7501658605019337</c:v>
                </c:pt>
                <c:pt idx="968">
                  <c:v>4.7501658605019337</c:v>
                </c:pt>
                <c:pt idx="969">
                  <c:v>4.7501658605019337</c:v>
                </c:pt>
                <c:pt idx="970">
                  <c:v>4.7501658605019337</c:v>
                </c:pt>
                <c:pt idx="971">
                  <c:v>4.7501658605019337</c:v>
                </c:pt>
                <c:pt idx="972">
                  <c:v>4.7501658605019337</c:v>
                </c:pt>
                <c:pt idx="973">
                  <c:v>4.7501658605019337</c:v>
                </c:pt>
                <c:pt idx="974">
                  <c:v>4.7501658605019337</c:v>
                </c:pt>
                <c:pt idx="975">
                  <c:v>4.7501658605019337</c:v>
                </c:pt>
                <c:pt idx="976">
                  <c:v>4.7501658605019337</c:v>
                </c:pt>
                <c:pt idx="977">
                  <c:v>4.7501658605019337</c:v>
                </c:pt>
                <c:pt idx="978">
                  <c:v>4.7501658605019337</c:v>
                </c:pt>
                <c:pt idx="979">
                  <c:v>4.7501658605019337</c:v>
                </c:pt>
                <c:pt idx="980">
                  <c:v>4.7501658605019337</c:v>
                </c:pt>
                <c:pt idx="981">
                  <c:v>4.7501658605019337</c:v>
                </c:pt>
                <c:pt idx="982">
                  <c:v>4.7501658605019337</c:v>
                </c:pt>
                <c:pt idx="983">
                  <c:v>4.7501658605019337</c:v>
                </c:pt>
                <c:pt idx="984">
                  <c:v>4.7501658605019337</c:v>
                </c:pt>
                <c:pt idx="985">
                  <c:v>4.7501658605019337</c:v>
                </c:pt>
                <c:pt idx="986">
                  <c:v>4.7501658605019337</c:v>
                </c:pt>
                <c:pt idx="987">
                  <c:v>4.7501658605019337</c:v>
                </c:pt>
                <c:pt idx="988">
                  <c:v>4.7501658605019337</c:v>
                </c:pt>
                <c:pt idx="989">
                  <c:v>4.7501658605019337</c:v>
                </c:pt>
                <c:pt idx="990">
                  <c:v>4.7501658605019337</c:v>
                </c:pt>
                <c:pt idx="991">
                  <c:v>4.7501658605019337</c:v>
                </c:pt>
                <c:pt idx="992">
                  <c:v>4.7501658605019337</c:v>
                </c:pt>
                <c:pt idx="993">
                  <c:v>4.7501658605019337</c:v>
                </c:pt>
                <c:pt idx="994">
                  <c:v>4.7501658605019337</c:v>
                </c:pt>
                <c:pt idx="995">
                  <c:v>4.7501658605019337</c:v>
                </c:pt>
                <c:pt idx="996">
                  <c:v>4.7501658605019337</c:v>
                </c:pt>
                <c:pt idx="997">
                  <c:v>4.7501658605019337</c:v>
                </c:pt>
                <c:pt idx="998">
                  <c:v>4.7501658605019337</c:v>
                </c:pt>
                <c:pt idx="999">
                  <c:v>4.7501658605019337</c:v>
                </c:pt>
                <c:pt idx="1000">
                  <c:v>4.7501658605019337</c:v>
                </c:pt>
                <c:pt idx="1001">
                  <c:v>4.7501658605019337</c:v>
                </c:pt>
                <c:pt idx="1002">
                  <c:v>4.7501658605019337</c:v>
                </c:pt>
                <c:pt idx="1003">
                  <c:v>4.7501658605019337</c:v>
                </c:pt>
                <c:pt idx="1004">
                  <c:v>4.7501658605019337</c:v>
                </c:pt>
                <c:pt idx="1005">
                  <c:v>4.7501658605019337</c:v>
                </c:pt>
                <c:pt idx="1006">
                  <c:v>4.7501658605019337</c:v>
                </c:pt>
                <c:pt idx="1007">
                  <c:v>4.7501658605019337</c:v>
                </c:pt>
                <c:pt idx="1008">
                  <c:v>4.7501658605019337</c:v>
                </c:pt>
                <c:pt idx="1009">
                  <c:v>4.7501658605019337</c:v>
                </c:pt>
                <c:pt idx="1010">
                  <c:v>4.7501658605019337</c:v>
                </c:pt>
                <c:pt idx="1011">
                  <c:v>4.7501658605019337</c:v>
                </c:pt>
                <c:pt idx="1012">
                  <c:v>4.7501658605019337</c:v>
                </c:pt>
                <c:pt idx="1013">
                  <c:v>4.7501658605019337</c:v>
                </c:pt>
                <c:pt idx="1014">
                  <c:v>4.7501658605019337</c:v>
                </c:pt>
                <c:pt idx="1015">
                  <c:v>4.7501658605019337</c:v>
                </c:pt>
                <c:pt idx="1016">
                  <c:v>4.7501658605019337</c:v>
                </c:pt>
                <c:pt idx="1017">
                  <c:v>4.7501658605019337</c:v>
                </c:pt>
                <c:pt idx="1018">
                  <c:v>4.7501658605019337</c:v>
                </c:pt>
                <c:pt idx="1019">
                  <c:v>4.7501658605019337</c:v>
                </c:pt>
                <c:pt idx="1020">
                  <c:v>4.7501658605019337</c:v>
                </c:pt>
                <c:pt idx="1021">
                  <c:v>4.7501658605019337</c:v>
                </c:pt>
                <c:pt idx="1022">
                  <c:v>4.7501658605019337</c:v>
                </c:pt>
                <c:pt idx="1023">
                  <c:v>4.7501658605019337</c:v>
                </c:pt>
                <c:pt idx="1024">
                  <c:v>4.7501658605019337</c:v>
                </c:pt>
                <c:pt idx="1025">
                  <c:v>4.7501658605019337</c:v>
                </c:pt>
                <c:pt idx="1026">
                  <c:v>4.7501658605019337</c:v>
                </c:pt>
                <c:pt idx="1027">
                  <c:v>4.7501658605019337</c:v>
                </c:pt>
                <c:pt idx="1028">
                  <c:v>4.7501658605019337</c:v>
                </c:pt>
                <c:pt idx="1029">
                  <c:v>4.7501658605019337</c:v>
                </c:pt>
                <c:pt idx="1030">
                  <c:v>4.7501658605019337</c:v>
                </c:pt>
                <c:pt idx="1031">
                  <c:v>4.7501658605019337</c:v>
                </c:pt>
                <c:pt idx="1032">
                  <c:v>4.7501658605019337</c:v>
                </c:pt>
                <c:pt idx="1033">
                  <c:v>4.7501658605019337</c:v>
                </c:pt>
                <c:pt idx="1034">
                  <c:v>4.7501658605019337</c:v>
                </c:pt>
                <c:pt idx="1035">
                  <c:v>4.7501658605019337</c:v>
                </c:pt>
                <c:pt idx="1036">
                  <c:v>4.7501658605019337</c:v>
                </c:pt>
                <c:pt idx="1037">
                  <c:v>4.7501658605019337</c:v>
                </c:pt>
                <c:pt idx="1038">
                  <c:v>4.7501658605019337</c:v>
                </c:pt>
                <c:pt idx="1039">
                  <c:v>4.7501658605019337</c:v>
                </c:pt>
                <c:pt idx="1040">
                  <c:v>4.7501658605019337</c:v>
                </c:pt>
                <c:pt idx="1041">
                  <c:v>4.7501658605019337</c:v>
                </c:pt>
                <c:pt idx="1042">
                  <c:v>4.7501658605019337</c:v>
                </c:pt>
                <c:pt idx="1043">
                  <c:v>4.7501658605019337</c:v>
                </c:pt>
                <c:pt idx="1044">
                  <c:v>4.7501658605019337</c:v>
                </c:pt>
                <c:pt idx="1045">
                  <c:v>4.7501658605019337</c:v>
                </c:pt>
                <c:pt idx="1046">
                  <c:v>4.7501658605019337</c:v>
                </c:pt>
                <c:pt idx="1047">
                  <c:v>4.7501658605019337</c:v>
                </c:pt>
                <c:pt idx="1048">
                  <c:v>4.7501658605019337</c:v>
                </c:pt>
                <c:pt idx="1049">
                  <c:v>4.7501658605019337</c:v>
                </c:pt>
                <c:pt idx="1050">
                  <c:v>4.7501658605019337</c:v>
                </c:pt>
                <c:pt idx="1051">
                  <c:v>4.7501658605019337</c:v>
                </c:pt>
                <c:pt idx="1052">
                  <c:v>4.7501658605019337</c:v>
                </c:pt>
                <c:pt idx="1053">
                  <c:v>4.7501658605019337</c:v>
                </c:pt>
                <c:pt idx="1054">
                  <c:v>4.7501658605019337</c:v>
                </c:pt>
                <c:pt idx="1055">
                  <c:v>4.7501658605019337</c:v>
                </c:pt>
                <c:pt idx="1056">
                  <c:v>4.7501658605019337</c:v>
                </c:pt>
                <c:pt idx="1057">
                  <c:v>4.7501658605019337</c:v>
                </c:pt>
                <c:pt idx="1058">
                  <c:v>4.7501658605019337</c:v>
                </c:pt>
                <c:pt idx="1059">
                  <c:v>4.7501658605019337</c:v>
                </c:pt>
                <c:pt idx="1060">
                  <c:v>4.7501658605019337</c:v>
                </c:pt>
                <c:pt idx="1061">
                  <c:v>4.7501658605019337</c:v>
                </c:pt>
                <c:pt idx="1062">
                  <c:v>4.7501658605019337</c:v>
                </c:pt>
                <c:pt idx="1063">
                  <c:v>4.7501658605019337</c:v>
                </c:pt>
                <c:pt idx="1064">
                  <c:v>4.7501658605019337</c:v>
                </c:pt>
                <c:pt idx="1065">
                  <c:v>4.7501658605019337</c:v>
                </c:pt>
                <c:pt idx="1066">
                  <c:v>4.7501658605019337</c:v>
                </c:pt>
                <c:pt idx="1067">
                  <c:v>4.7501658605019337</c:v>
                </c:pt>
                <c:pt idx="1068">
                  <c:v>4.7501658605019337</c:v>
                </c:pt>
                <c:pt idx="1069">
                  <c:v>4.7501658605019337</c:v>
                </c:pt>
                <c:pt idx="1070">
                  <c:v>4.7501658605019337</c:v>
                </c:pt>
                <c:pt idx="1071">
                  <c:v>4.7501658605019337</c:v>
                </c:pt>
                <c:pt idx="1072">
                  <c:v>4.7501658605019337</c:v>
                </c:pt>
                <c:pt idx="1073">
                  <c:v>4.7501658605019337</c:v>
                </c:pt>
                <c:pt idx="1074">
                  <c:v>4.7501658605019337</c:v>
                </c:pt>
                <c:pt idx="1075">
                  <c:v>4.7501658605019337</c:v>
                </c:pt>
                <c:pt idx="1076">
                  <c:v>4.7501658605019337</c:v>
                </c:pt>
                <c:pt idx="1077">
                  <c:v>4.7501658605019337</c:v>
                </c:pt>
                <c:pt idx="1078">
                  <c:v>4.7501658605019337</c:v>
                </c:pt>
                <c:pt idx="1079">
                  <c:v>4.7501658605019337</c:v>
                </c:pt>
                <c:pt idx="1080">
                  <c:v>4.7501658605019337</c:v>
                </c:pt>
                <c:pt idx="1081">
                  <c:v>4.7501658605019337</c:v>
                </c:pt>
                <c:pt idx="1082">
                  <c:v>4.7501658605019337</c:v>
                </c:pt>
                <c:pt idx="1083">
                  <c:v>4.7501658605019337</c:v>
                </c:pt>
                <c:pt idx="1084">
                  <c:v>4.7501658605019337</c:v>
                </c:pt>
                <c:pt idx="1085">
                  <c:v>4.7501658605019337</c:v>
                </c:pt>
                <c:pt idx="1086">
                  <c:v>4.7501658605019337</c:v>
                </c:pt>
                <c:pt idx="1087">
                  <c:v>4.7501658605019337</c:v>
                </c:pt>
                <c:pt idx="1088">
                  <c:v>4.7501658605019337</c:v>
                </c:pt>
                <c:pt idx="1089">
                  <c:v>4.7501658605019337</c:v>
                </c:pt>
                <c:pt idx="1090">
                  <c:v>4.7501658605019337</c:v>
                </c:pt>
                <c:pt idx="1091">
                  <c:v>4.7501658605019337</c:v>
                </c:pt>
                <c:pt idx="1092">
                  <c:v>4.7501658605019337</c:v>
                </c:pt>
                <c:pt idx="1093">
                  <c:v>4.7501658605019337</c:v>
                </c:pt>
                <c:pt idx="1094">
                  <c:v>4.7501658605019337</c:v>
                </c:pt>
                <c:pt idx="1095">
                  <c:v>4.7501658605019337</c:v>
                </c:pt>
                <c:pt idx="1096">
                  <c:v>4.7501658605019337</c:v>
                </c:pt>
                <c:pt idx="1097">
                  <c:v>4.7501658605019337</c:v>
                </c:pt>
                <c:pt idx="1098">
                  <c:v>4.7501658605019337</c:v>
                </c:pt>
                <c:pt idx="1099">
                  <c:v>4.7501658605019337</c:v>
                </c:pt>
                <c:pt idx="1100">
                  <c:v>4.7501658605019337</c:v>
                </c:pt>
                <c:pt idx="1101">
                  <c:v>4.7501658605019337</c:v>
                </c:pt>
                <c:pt idx="1102">
                  <c:v>4.7501658605019337</c:v>
                </c:pt>
                <c:pt idx="1103">
                  <c:v>4.7501658605019337</c:v>
                </c:pt>
              </c:numCache>
            </c:numRef>
          </c:yVal>
          <c:smooth val="0"/>
          <c:extLst xmlns:c16r2="http://schemas.microsoft.com/office/drawing/2015/06/chart">
            <c:ext xmlns:c16="http://schemas.microsoft.com/office/drawing/2014/chart" uri="{C3380CC4-5D6E-409C-BE32-E72D297353CC}">
              <c16:uniqueId val="{00000001-554D-4EBE-BE17-911C2CC03DD4}"/>
            </c:ext>
          </c:extLst>
        </c:ser>
        <c:ser>
          <c:idx val="2"/>
          <c:order val="2"/>
          <c:tx>
            <c:strRef>
              <c:f>'sim lan_Cd(v)'!$H$5</c:f>
              <c:strCache>
                <c:ptCount val="1"/>
                <c:pt idx="0">
                  <c:v>a (m/s2)</c:v>
                </c:pt>
              </c:strCache>
            </c:strRef>
          </c:tx>
          <c:marker>
            <c:symbol val="none"/>
          </c:marker>
          <c:xVal>
            <c:numRef>
              <c:f>'sim lan_Cd(v)'!$AA$6:$AA$1109</c:f>
              <c:numCache>
                <c:formatCode>0.00</c:formatCode>
                <c:ptCount val="1104"/>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22.391666999999963</c:v>
                </c:pt>
                <c:pt idx="854">
                  <c:v>24.391666999999963</c:v>
                </c:pt>
                <c:pt idx="855">
                  <c:v>26.391666999999963</c:v>
                </c:pt>
                <c:pt idx="856">
                  <c:v>28.391666999999963</c:v>
                </c:pt>
                <c:pt idx="857">
                  <c:v>30.391666999999963</c:v>
                </c:pt>
                <c:pt idx="858">
                  <c:v>32.391666999999963</c:v>
                </c:pt>
                <c:pt idx="859">
                  <c:v>34.391666999999963</c:v>
                </c:pt>
                <c:pt idx="860">
                  <c:v>36.391666999999963</c:v>
                </c:pt>
                <c:pt idx="861">
                  <c:v>38.391666999999963</c:v>
                </c:pt>
                <c:pt idx="862">
                  <c:v>40.391666999999963</c:v>
                </c:pt>
                <c:pt idx="863">
                  <c:v>42.391666999999963</c:v>
                </c:pt>
                <c:pt idx="864">
                  <c:v>44.391666999999963</c:v>
                </c:pt>
                <c:pt idx="865">
                  <c:v>46.391666999999963</c:v>
                </c:pt>
                <c:pt idx="866">
                  <c:v>48.391666999999963</c:v>
                </c:pt>
                <c:pt idx="867">
                  <c:v>50.391666999999963</c:v>
                </c:pt>
                <c:pt idx="868">
                  <c:v>52.391666999999963</c:v>
                </c:pt>
                <c:pt idx="869">
                  <c:v>54.391666999999963</c:v>
                </c:pt>
                <c:pt idx="870">
                  <c:v>56.391666999999963</c:v>
                </c:pt>
                <c:pt idx="871">
                  <c:v>58.391666999999963</c:v>
                </c:pt>
                <c:pt idx="872">
                  <c:v>60.391666999999963</c:v>
                </c:pt>
                <c:pt idx="873">
                  <c:v>62.391666999999963</c:v>
                </c:pt>
                <c:pt idx="874">
                  <c:v>64.391666999999956</c:v>
                </c:pt>
                <c:pt idx="875">
                  <c:v>66.391666999999956</c:v>
                </c:pt>
                <c:pt idx="876">
                  <c:v>68.391666999999956</c:v>
                </c:pt>
                <c:pt idx="877">
                  <c:v>70.391666999999956</c:v>
                </c:pt>
                <c:pt idx="878">
                  <c:v>72.391666999999956</c:v>
                </c:pt>
                <c:pt idx="879">
                  <c:v>74.391666999999956</c:v>
                </c:pt>
                <c:pt idx="880">
                  <c:v>76.391666999999956</c:v>
                </c:pt>
                <c:pt idx="881">
                  <c:v>78.391666999999956</c:v>
                </c:pt>
                <c:pt idx="882">
                  <c:v>80.391666999999956</c:v>
                </c:pt>
                <c:pt idx="883">
                  <c:v>82.391666999999956</c:v>
                </c:pt>
                <c:pt idx="884">
                  <c:v>84.391666999999956</c:v>
                </c:pt>
                <c:pt idx="885">
                  <c:v>86.391666999999956</c:v>
                </c:pt>
                <c:pt idx="886">
                  <c:v>88.391666999999956</c:v>
                </c:pt>
                <c:pt idx="887">
                  <c:v>90.391666999999956</c:v>
                </c:pt>
                <c:pt idx="888">
                  <c:v>92.391666999999956</c:v>
                </c:pt>
                <c:pt idx="889">
                  <c:v>94.391666999999956</c:v>
                </c:pt>
                <c:pt idx="890">
                  <c:v>96.391666999999956</c:v>
                </c:pt>
                <c:pt idx="891">
                  <c:v>98.391666999999956</c:v>
                </c:pt>
                <c:pt idx="892">
                  <c:v>100.39166699999996</c:v>
                </c:pt>
                <c:pt idx="893">
                  <c:v>102.39166699999996</c:v>
                </c:pt>
                <c:pt idx="894">
                  <c:v>104.39166699999996</c:v>
                </c:pt>
                <c:pt idx="895">
                  <c:v>106.39166699999996</c:v>
                </c:pt>
                <c:pt idx="896">
                  <c:v>108.39166699999996</c:v>
                </c:pt>
                <c:pt idx="897">
                  <c:v>110.39166699999996</c:v>
                </c:pt>
                <c:pt idx="898">
                  <c:v>112.39166699999996</c:v>
                </c:pt>
                <c:pt idx="899">
                  <c:v>114.39166699999996</c:v>
                </c:pt>
                <c:pt idx="900">
                  <c:v>116.39166699999996</c:v>
                </c:pt>
                <c:pt idx="901">
                  <c:v>118.39166699999996</c:v>
                </c:pt>
                <c:pt idx="902">
                  <c:v>120.39166699999996</c:v>
                </c:pt>
                <c:pt idx="903">
                  <c:v>122.39166699999996</c:v>
                </c:pt>
                <c:pt idx="904">
                  <c:v>124.39166699999996</c:v>
                </c:pt>
                <c:pt idx="905">
                  <c:v>126.39166699999996</c:v>
                </c:pt>
                <c:pt idx="906">
                  <c:v>128.39166699999996</c:v>
                </c:pt>
                <c:pt idx="907">
                  <c:v>130.39166699999996</c:v>
                </c:pt>
                <c:pt idx="908">
                  <c:v>132.39166699999996</c:v>
                </c:pt>
                <c:pt idx="909">
                  <c:v>134.39166699999996</c:v>
                </c:pt>
                <c:pt idx="910">
                  <c:v>136.39166699999996</c:v>
                </c:pt>
                <c:pt idx="911">
                  <c:v>138.39166699999996</c:v>
                </c:pt>
                <c:pt idx="912">
                  <c:v>140.39166699999996</c:v>
                </c:pt>
                <c:pt idx="913">
                  <c:v>142.39166699999996</c:v>
                </c:pt>
                <c:pt idx="914">
                  <c:v>144.39166699999996</c:v>
                </c:pt>
                <c:pt idx="915">
                  <c:v>146.39166699999996</c:v>
                </c:pt>
                <c:pt idx="916">
                  <c:v>148.39166699999996</c:v>
                </c:pt>
                <c:pt idx="917">
                  <c:v>150.39166699999996</c:v>
                </c:pt>
                <c:pt idx="918">
                  <c:v>152.39166699999996</c:v>
                </c:pt>
                <c:pt idx="919">
                  <c:v>154.39166699999996</c:v>
                </c:pt>
                <c:pt idx="920">
                  <c:v>156.39166699999996</c:v>
                </c:pt>
                <c:pt idx="921">
                  <c:v>158.39166699999996</c:v>
                </c:pt>
                <c:pt idx="922">
                  <c:v>160.39166699999996</c:v>
                </c:pt>
                <c:pt idx="923">
                  <c:v>162.39166699999996</c:v>
                </c:pt>
                <c:pt idx="924">
                  <c:v>164.39166699999996</c:v>
                </c:pt>
                <c:pt idx="925">
                  <c:v>166.39166699999996</c:v>
                </c:pt>
                <c:pt idx="926">
                  <c:v>168.39166699999996</c:v>
                </c:pt>
                <c:pt idx="927">
                  <c:v>170.39166699999996</c:v>
                </c:pt>
                <c:pt idx="928">
                  <c:v>172.39166699999996</c:v>
                </c:pt>
                <c:pt idx="929">
                  <c:v>174.39166699999996</c:v>
                </c:pt>
                <c:pt idx="930">
                  <c:v>176.39166699999996</c:v>
                </c:pt>
                <c:pt idx="931">
                  <c:v>178.39166699999996</c:v>
                </c:pt>
                <c:pt idx="932">
                  <c:v>180.39166699999996</c:v>
                </c:pt>
                <c:pt idx="933">
                  <c:v>182.39166699999996</c:v>
                </c:pt>
                <c:pt idx="934">
                  <c:v>184.39166699999996</c:v>
                </c:pt>
                <c:pt idx="935">
                  <c:v>186.39166699999996</c:v>
                </c:pt>
                <c:pt idx="936">
                  <c:v>188.39166699999996</c:v>
                </c:pt>
                <c:pt idx="937">
                  <c:v>190.39166699999996</c:v>
                </c:pt>
                <c:pt idx="938">
                  <c:v>192.39166699999996</c:v>
                </c:pt>
                <c:pt idx="939">
                  <c:v>194.39166699999996</c:v>
                </c:pt>
                <c:pt idx="940">
                  <c:v>196.39166699999996</c:v>
                </c:pt>
                <c:pt idx="941">
                  <c:v>198.39166699999996</c:v>
                </c:pt>
                <c:pt idx="942">
                  <c:v>200.39166699999996</c:v>
                </c:pt>
                <c:pt idx="943">
                  <c:v>202.39166699999996</c:v>
                </c:pt>
                <c:pt idx="944">
                  <c:v>204.39166699999996</c:v>
                </c:pt>
                <c:pt idx="945">
                  <c:v>206.39166699999996</c:v>
                </c:pt>
                <c:pt idx="946">
                  <c:v>208.39166699999996</c:v>
                </c:pt>
                <c:pt idx="947">
                  <c:v>210.39166699999996</c:v>
                </c:pt>
                <c:pt idx="948">
                  <c:v>212.39166699999996</c:v>
                </c:pt>
                <c:pt idx="949">
                  <c:v>214.39166699999996</c:v>
                </c:pt>
                <c:pt idx="950">
                  <c:v>216.39166699999996</c:v>
                </c:pt>
                <c:pt idx="951">
                  <c:v>218.39166699999996</c:v>
                </c:pt>
                <c:pt idx="952">
                  <c:v>220.39166699999996</c:v>
                </c:pt>
                <c:pt idx="953">
                  <c:v>222.39166699999996</c:v>
                </c:pt>
                <c:pt idx="954">
                  <c:v>224.39166699999996</c:v>
                </c:pt>
                <c:pt idx="955">
                  <c:v>226.39166699999996</c:v>
                </c:pt>
                <c:pt idx="956">
                  <c:v>228.39166699999996</c:v>
                </c:pt>
                <c:pt idx="957">
                  <c:v>230.39166699999996</c:v>
                </c:pt>
                <c:pt idx="958">
                  <c:v>232.39166699999996</c:v>
                </c:pt>
                <c:pt idx="959">
                  <c:v>234.39166699999996</c:v>
                </c:pt>
                <c:pt idx="960">
                  <c:v>236.39166699999996</c:v>
                </c:pt>
                <c:pt idx="961">
                  <c:v>238.39166699999996</c:v>
                </c:pt>
                <c:pt idx="962">
                  <c:v>240.39166699999996</c:v>
                </c:pt>
                <c:pt idx="963">
                  <c:v>242.39166699999996</c:v>
                </c:pt>
                <c:pt idx="964">
                  <c:v>244.39166699999996</c:v>
                </c:pt>
                <c:pt idx="965">
                  <c:v>246.39166699999996</c:v>
                </c:pt>
                <c:pt idx="966">
                  <c:v>248.39166699999996</c:v>
                </c:pt>
                <c:pt idx="967">
                  <c:v>250.39166699999996</c:v>
                </c:pt>
                <c:pt idx="968">
                  <c:v>252.39166699999996</c:v>
                </c:pt>
                <c:pt idx="969">
                  <c:v>254.39166699999996</c:v>
                </c:pt>
                <c:pt idx="970">
                  <c:v>256.39166699999998</c:v>
                </c:pt>
                <c:pt idx="971">
                  <c:v>258.39166699999998</c:v>
                </c:pt>
                <c:pt idx="972">
                  <c:v>260.39166699999998</c:v>
                </c:pt>
                <c:pt idx="973">
                  <c:v>262.39166699999998</c:v>
                </c:pt>
                <c:pt idx="974">
                  <c:v>264.39166699999998</c:v>
                </c:pt>
                <c:pt idx="975">
                  <c:v>266.39166699999998</c:v>
                </c:pt>
                <c:pt idx="976">
                  <c:v>268.39166699999998</c:v>
                </c:pt>
                <c:pt idx="977">
                  <c:v>270.39166699999998</c:v>
                </c:pt>
                <c:pt idx="978">
                  <c:v>272.39166699999998</c:v>
                </c:pt>
                <c:pt idx="979">
                  <c:v>274.39166699999998</c:v>
                </c:pt>
                <c:pt idx="980">
                  <c:v>276.39166699999998</c:v>
                </c:pt>
                <c:pt idx="981">
                  <c:v>278.39166699999998</c:v>
                </c:pt>
                <c:pt idx="982">
                  <c:v>280.39166699999998</c:v>
                </c:pt>
                <c:pt idx="983">
                  <c:v>282.39166699999998</c:v>
                </c:pt>
                <c:pt idx="984">
                  <c:v>284.39166699999998</c:v>
                </c:pt>
                <c:pt idx="985">
                  <c:v>286.39166699999998</c:v>
                </c:pt>
                <c:pt idx="986">
                  <c:v>288.39166699999998</c:v>
                </c:pt>
                <c:pt idx="987">
                  <c:v>290.39166699999998</c:v>
                </c:pt>
                <c:pt idx="988">
                  <c:v>292.39166699999998</c:v>
                </c:pt>
                <c:pt idx="989">
                  <c:v>294.39166699999998</c:v>
                </c:pt>
                <c:pt idx="990">
                  <c:v>296.39166699999998</c:v>
                </c:pt>
                <c:pt idx="991">
                  <c:v>298.39166699999998</c:v>
                </c:pt>
                <c:pt idx="992">
                  <c:v>300.39166699999998</c:v>
                </c:pt>
                <c:pt idx="993">
                  <c:v>302.39166699999998</c:v>
                </c:pt>
                <c:pt idx="994">
                  <c:v>304.39166699999998</c:v>
                </c:pt>
                <c:pt idx="995">
                  <c:v>306.39166699999998</c:v>
                </c:pt>
                <c:pt idx="996">
                  <c:v>308.39166699999998</c:v>
                </c:pt>
                <c:pt idx="997">
                  <c:v>310.39166699999998</c:v>
                </c:pt>
                <c:pt idx="998">
                  <c:v>312.39166699999998</c:v>
                </c:pt>
                <c:pt idx="999">
                  <c:v>314.39166699999998</c:v>
                </c:pt>
                <c:pt idx="1000">
                  <c:v>316.39166699999998</c:v>
                </c:pt>
                <c:pt idx="1001">
                  <c:v>318.39166699999998</c:v>
                </c:pt>
                <c:pt idx="1002">
                  <c:v>320.39166699999998</c:v>
                </c:pt>
                <c:pt idx="1003">
                  <c:v>322.39166699999998</c:v>
                </c:pt>
                <c:pt idx="1004">
                  <c:v>324.39166699999998</c:v>
                </c:pt>
                <c:pt idx="1005">
                  <c:v>326.39166699999998</c:v>
                </c:pt>
                <c:pt idx="1006">
                  <c:v>328.39166699999998</c:v>
                </c:pt>
                <c:pt idx="1007">
                  <c:v>330.39166699999998</c:v>
                </c:pt>
                <c:pt idx="1008">
                  <c:v>332.39166699999998</c:v>
                </c:pt>
                <c:pt idx="1009">
                  <c:v>334.39166699999998</c:v>
                </c:pt>
                <c:pt idx="1010">
                  <c:v>336.39166699999998</c:v>
                </c:pt>
                <c:pt idx="1011">
                  <c:v>338.39166699999998</c:v>
                </c:pt>
                <c:pt idx="1012">
                  <c:v>340.39166699999998</c:v>
                </c:pt>
                <c:pt idx="1013">
                  <c:v>342.39166699999998</c:v>
                </c:pt>
                <c:pt idx="1014">
                  <c:v>344.39166699999998</c:v>
                </c:pt>
                <c:pt idx="1015">
                  <c:v>346.39166699999998</c:v>
                </c:pt>
                <c:pt idx="1016">
                  <c:v>348.39166699999998</c:v>
                </c:pt>
                <c:pt idx="1017">
                  <c:v>350.39166699999998</c:v>
                </c:pt>
                <c:pt idx="1018">
                  <c:v>352.39166699999998</c:v>
                </c:pt>
                <c:pt idx="1019">
                  <c:v>354.39166699999998</c:v>
                </c:pt>
                <c:pt idx="1020">
                  <c:v>356.39166699999998</c:v>
                </c:pt>
                <c:pt idx="1021">
                  <c:v>358.39166699999998</c:v>
                </c:pt>
                <c:pt idx="1022">
                  <c:v>360.39166699999998</c:v>
                </c:pt>
                <c:pt idx="1023">
                  <c:v>362.39166699999998</c:v>
                </c:pt>
                <c:pt idx="1024">
                  <c:v>364.39166699999998</c:v>
                </c:pt>
                <c:pt idx="1025">
                  <c:v>366.39166699999998</c:v>
                </c:pt>
                <c:pt idx="1026">
                  <c:v>368.39166699999998</c:v>
                </c:pt>
                <c:pt idx="1027">
                  <c:v>370.39166699999998</c:v>
                </c:pt>
                <c:pt idx="1028">
                  <c:v>372.39166699999998</c:v>
                </c:pt>
                <c:pt idx="1029">
                  <c:v>374.39166699999998</c:v>
                </c:pt>
                <c:pt idx="1030">
                  <c:v>376.39166699999998</c:v>
                </c:pt>
                <c:pt idx="1031">
                  <c:v>378.39166699999998</c:v>
                </c:pt>
                <c:pt idx="1032">
                  <c:v>380.39166699999998</c:v>
                </c:pt>
                <c:pt idx="1033">
                  <c:v>382.39166699999998</c:v>
                </c:pt>
                <c:pt idx="1034">
                  <c:v>384.39166699999998</c:v>
                </c:pt>
                <c:pt idx="1035">
                  <c:v>386.39166699999998</c:v>
                </c:pt>
                <c:pt idx="1036">
                  <c:v>388.39166699999998</c:v>
                </c:pt>
                <c:pt idx="1037">
                  <c:v>390.39166699999998</c:v>
                </c:pt>
                <c:pt idx="1038">
                  <c:v>392.39166699999998</c:v>
                </c:pt>
                <c:pt idx="1039">
                  <c:v>394.39166699999998</c:v>
                </c:pt>
                <c:pt idx="1040">
                  <c:v>396.39166699999998</c:v>
                </c:pt>
                <c:pt idx="1041">
                  <c:v>398.39166699999998</c:v>
                </c:pt>
                <c:pt idx="1042">
                  <c:v>400.39166699999998</c:v>
                </c:pt>
                <c:pt idx="1043">
                  <c:v>402.39166699999998</c:v>
                </c:pt>
                <c:pt idx="1044">
                  <c:v>404.39166699999998</c:v>
                </c:pt>
                <c:pt idx="1045">
                  <c:v>406.39166699999998</c:v>
                </c:pt>
                <c:pt idx="1046">
                  <c:v>408.39166699999998</c:v>
                </c:pt>
                <c:pt idx="1047">
                  <c:v>410.39166699999998</c:v>
                </c:pt>
                <c:pt idx="1048">
                  <c:v>412.39166699999998</c:v>
                </c:pt>
                <c:pt idx="1049">
                  <c:v>414.39166699999998</c:v>
                </c:pt>
                <c:pt idx="1050">
                  <c:v>416.39166699999998</c:v>
                </c:pt>
                <c:pt idx="1051">
                  <c:v>418.39166699999998</c:v>
                </c:pt>
                <c:pt idx="1052">
                  <c:v>420.39166699999998</c:v>
                </c:pt>
                <c:pt idx="1053">
                  <c:v>422.39166699999998</c:v>
                </c:pt>
                <c:pt idx="1054">
                  <c:v>424.39166699999998</c:v>
                </c:pt>
                <c:pt idx="1055">
                  <c:v>426.39166699999998</c:v>
                </c:pt>
                <c:pt idx="1056">
                  <c:v>428.39166699999998</c:v>
                </c:pt>
                <c:pt idx="1057">
                  <c:v>430.39166699999998</c:v>
                </c:pt>
                <c:pt idx="1058">
                  <c:v>432.39166699999998</c:v>
                </c:pt>
                <c:pt idx="1059">
                  <c:v>434.39166699999998</c:v>
                </c:pt>
                <c:pt idx="1060">
                  <c:v>436.39166699999998</c:v>
                </c:pt>
                <c:pt idx="1061">
                  <c:v>438.39166699999998</c:v>
                </c:pt>
                <c:pt idx="1062">
                  <c:v>440.39166699999998</c:v>
                </c:pt>
                <c:pt idx="1063">
                  <c:v>442.39166699999998</c:v>
                </c:pt>
                <c:pt idx="1064">
                  <c:v>444.39166699999998</c:v>
                </c:pt>
                <c:pt idx="1065">
                  <c:v>446.39166699999998</c:v>
                </c:pt>
                <c:pt idx="1066">
                  <c:v>448.39166699999998</c:v>
                </c:pt>
                <c:pt idx="1067">
                  <c:v>450.39166699999998</c:v>
                </c:pt>
                <c:pt idx="1068">
                  <c:v>452.39166699999998</c:v>
                </c:pt>
                <c:pt idx="1069">
                  <c:v>454.39166699999998</c:v>
                </c:pt>
                <c:pt idx="1070">
                  <c:v>456.39166699999998</c:v>
                </c:pt>
                <c:pt idx="1071">
                  <c:v>458.39166699999998</c:v>
                </c:pt>
                <c:pt idx="1072">
                  <c:v>460.39166699999998</c:v>
                </c:pt>
                <c:pt idx="1073">
                  <c:v>462.39166699999998</c:v>
                </c:pt>
                <c:pt idx="1074">
                  <c:v>464.39166699999998</c:v>
                </c:pt>
                <c:pt idx="1075">
                  <c:v>466.39166699999998</c:v>
                </c:pt>
                <c:pt idx="1076">
                  <c:v>468.39166699999998</c:v>
                </c:pt>
                <c:pt idx="1077">
                  <c:v>470.39166699999998</c:v>
                </c:pt>
                <c:pt idx="1078">
                  <c:v>472.39166699999998</c:v>
                </c:pt>
                <c:pt idx="1079">
                  <c:v>474.39166699999998</c:v>
                </c:pt>
                <c:pt idx="1080">
                  <c:v>476.39166699999998</c:v>
                </c:pt>
                <c:pt idx="1081">
                  <c:v>478.39166699999998</c:v>
                </c:pt>
                <c:pt idx="1082">
                  <c:v>480.39166699999998</c:v>
                </c:pt>
                <c:pt idx="1083">
                  <c:v>482.39166699999998</c:v>
                </c:pt>
                <c:pt idx="1084">
                  <c:v>484.39166699999998</c:v>
                </c:pt>
                <c:pt idx="1085">
                  <c:v>486.39166699999998</c:v>
                </c:pt>
                <c:pt idx="1086">
                  <c:v>488.39166699999998</c:v>
                </c:pt>
                <c:pt idx="1087">
                  <c:v>490.39166699999998</c:v>
                </c:pt>
                <c:pt idx="1088">
                  <c:v>492.39166699999998</c:v>
                </c:pt>
                <c:pt idx="1089">
                  <c:v>494.39166699999998</c:v>
                </c:pt>
                <c:pt idx="1090">
                  <c:v>496.39166699999998</c:v>
                </c:pt>
                <c:pt idx="1091">
                  <c:v>498.39166699999998</c:v>
                </c:pt>
                <c:pt idx="1092">
                  <c:v>500.39166699999998</c:v>
                </c:pt>
                <c:pt idx="1093">
                  <c:v>502.39166699999998</c:v>
                </c:pt>
                <c:pt idx="1094">
                  <c:v>504.39166699999998</c:v>
                </c:pt>
                <c:pt idx="1095">
                  <c:v>506.39166699999998</c:v>
                </c:pt>
                <c:pt idx="1096">
                  <c:v>508.39166699999998</c:v>
                </c:pt>
                <c:pt idx="1097">
                  <c:v>510.39166699999998</c:v>
                </c:pt>
                <c:pt idx="1098">
                  <c:v>512.39166699999998</c:v>
                </c:pt>
                <c:pt idx="1099">
                  <c:v>514.39166699999998</c:v>
                </c:pt>
                <c:pt idx="1100">
                  <c:v>516.39166699999998</c:v>
                </c:pt>
                <c:pt idx="1101">
                  <c:v>518.39166699999998</c:v>
                </c:pt>
                <c:pt idx="1102">
                  <c:v>520.39166699999998</c:v>
                </c:pt>
                <c:pt idx="1103">
                  <c:v>522.39166699999998</c:v>
                </c:pt>
              </c:numCache>
            </c:numRef>
          </c:xVal>
          <c:yVal>
            <c:numRef>
              <c:f>'sim lan_Cd(v)'!$X$6:$X$1109</c:f>
              <c:numCache>
                <c:formatCode>0.00</c:formatCode>
                <c:ptCount val="1104"/>
                <c:pt idx="0">
                  <c:v>0</c:v>
                </c:pt>
                <c:pt idx="1">
                  <c:v>-9.6230730079692144</c:v>
                </c:pt>
                <c:pt idx="2">
                  <c:v>-9.7749317034710881</c:v>
                </c:pt>
                <c:pt idx="3">
                  <c:v>-9.2432885966542173</c:v>
                </c:pt>
                <c:pt idx="4">
                  <c:v>-9.0913091382674729</c:v>
                </c:pt>
                <c:pt idx="5">
                  <c:v>-6.8881405604348886</c:v>
                </c:pt>
                <c:pt idx="6">
                  <c:v>-3.3164632191413514</c:v>
                </c:pt>
                <c:pt idx="7">
                  <c:v>-4.709795932154745E-2</c:v>
                </c:pt>
                <c:pt idx="8">
                  <c:v>0.18311874442200873</c:v>
                </c:pt>
                <c:pt idx="9">
                  <c:v>-9.8100000001491416</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2.9020098734178084</c:v>
                </c:pt>
                <c:pt idx="166">
                  <c:v>3.1386830985544258</c:v>
                </c:pt>
                <c:pt idx="167">
                  <c:v>3.6867738300962869</c:v>
                </c:pt>
                <c:pt idx="168">
                  <c:v>4.3908980888030804</c:v>
                </c:pt>
                <c:pt idx="169">
                  <c:v>5.1733519179531422</c:v>
                </c:pt>
                <c:pt idx="170">
                  <c:v>5.4890433965048775</c:v>
                </c:pt>
                <c:pt idx="171">
                  <c:v>6.8956283105843426</c:v>
                </c:pt>
                <c:pt idx="172">
                  <c:v>8.0694448795132097</c:v>
                </c:pt>
                <c:pt idx="173">
                  <c:v>9.3220952183668313</c:v>
                </c:pt>
                <c:pt idx="174">
                  <c:v>10.65370045173095</c:v>
                </c:pt>
                <c:pt idx="175">
                  <c:v>12.220397881230017</c:v>
                </c:pt>
                <c:pt idx="176">
                  <c:v>13.398234831111914</c:v>
                </c:pt>
                <c:pt idx="177">
                  <c:v>14.889333235159739</c:v>
                </c:pt>
                <c:pt idx="178">
                  <c:v>16.616031775589214</c:v>
                </c:pt>
                <c:pt idx="179">
                  <c:v>18.813052525631534</c:v>
                </c:pt>
                <c:pt idx="180">
                  <c:v>20.152515622419717</c:v>
                </c:pt>
                <c:pt idx="181">
                  <c:v>22.275147705253541</c:v>
                </c:pt>
                <c:pt idx="182">
                  <c:v>23.69599602537971</c:v>
                </c:pt>
                <c:pt idx="183">
                  <c:v>25.744352954996739</c:v>
                </c:pt>
                <c:pt idx="184">
                  <c:v>27.324812380031254</c:v>
                </c:pt>
                <c:pt idx="185">
                  <c:v>29.611316529574381</c:v>
                </c:pt>
                <c:pt idx="186">
                  <c:v>32.526437719436679</c:v>
                </c:pt>
                <c:pt idx="187">
                  <c:v>35.444030208662703</c:v>
                </c:pt>
                <c:pt idx="188">
                  <c:v>37.580078786877976</c:v>
                </c:pt>
                <c:pt idx="189">
                  <c:v>39.796375295264731</c:v>
                </c:pt>
                <c:pt idx="190">
                  <c:v>41.229866060753785</c:v>
                </c:pt>
                <c:pt idx="191">
                  <c:v>43.52808126142228</c:v>
                </c:pt>
                <c:pt idx="192">
                  <c:v>45.98531597147003</c:v>
                </c:pt>
                <c:pt idx="193">
                  <c:v>49.858868390385638</c:v>
                </c:pt>
                <c:pt idx="194">
                  <c:v>53.185472150276468</c:v>
                </c:pt>
                <c:pt idx="195">
                  <c:v>57.143980990832375</c:v>
                </c:pt>
                <c:pt idx="196">
                  <c:v>59.4537617073875</c:v>
                </c:pt>
                <c:pt idx="197">
                  <c:v>61.372544149108371</c:v>
                </c:pt>
                <c:pt idx="198">
                  <c:v>64.15856145763594</c:v>
                </c:pt>
                <c:pt idx="199">
                  <c:v>67.104472693294682</c:v>
                </c:pt>
                <c:pt idx="200">
                  <c:v>69.89525025925883</c:v>
                </c:pt>
                <c:pt idx="201">
                  <c:v>72.846064531145061</c:v>
                </c:pt>
                <c:pt idx="202">
                  <c:v>75.404997750191924</c:v>
                </c:pt>
                <c:pt idx="203">
                  <c:v>77.729349467691875</c:v>
                </c:pt>
                <c:pt idx="204">
                  <c:v>79.818834013219714</c:v>
                </c:pt>
                <c:pt idx="205">
                  <c:v>82.541862317312933</c:v>
                </c:pt>
                <c:pt idx="206">
                  <c:v>85.583196504424464</c:v>
                </c:pt>
                <c:pt idx="207">
                  <c:v>88.230167866070133</c:v>
                </c:pt>
                <c:pt idx="208">
                  <c:v>90.722692962850488</c:v>
                </c:pt>
                <c:pt idx="209">
                  <c:v>92.663483771752738</c:v>
                </c:pt>
                <c:pt idx="210">
                  <c:v>95.318180070176439</c:v>
                </c:pt>
                <c:pt idx="211">
                  <c:v>98.370959438696815</c:v>
                </c:pt>
                <c:pt idx="212">
                  <c:v>100.63410248090376</c:v>
                </c:pt>
                <c:pt idx="213">
                  <c:v>102.4236098919562</c:v>
                </c:pt>
                <c:pt idx="214">
                  <c:v>104.53168597629237</c:v>
                </c:pt>
                <c:pt idx="215">
                  <c:v>107.1974925692132</c:v>
                </c:pt>
                <c:pt idx="216">
                  <c:v>110.10279328059201</c:v>
                </c:pt>
                <c:pt idx="217">
                  <c:v>113.56616540332548</c:v>
                </c:pt>
                <c:pt idx="218">
                  <c:v>117.58830127864412</c:v>
                </c:pt>
                <c:pt idx="219">
                  <c:v>121.05756275909989</c:v>
                </c:pt>
                <c:pt idx="220">
                  <c:v>123.57577112648387</c:v>
                </c:pt>
                <c:pt idx="221">
                  <c:v>126.81234690453933</c:v>
                </c:pt>
                <c:pt idx="222">
                  <c:v>130.60862991824402</c:v>
                </c:pt>
                <c:pt idx="223">
                  <c:v>133.93144542074285</c:v>
                </c:pt>
                <c:pt idx="224">
                  <c:v>137.57661093188312</c:v>
                </c:pt>
                <c:pt idx="225">
                  <c:v>143.13860351230329</c:v>
                </c:pt>
                <c:pt idx="226">
                  <c:v>149.74375239769066</c:v>
                </c:pt>
                <c:pt idx="227">
                  <c:v>156.11897756651462</c:v>
                </c:pt>
                <c:pt idx="228">
                  <c:v>162.10205621843591</c:v>
                </c:pt>
                <c:pt idx="229">
                  <c:v>168.4921287295634</c:v>
                </c:pt>
                <c:pt idx="230">
                  <c:v>176.16900446119564</c:v>
                </c:pt>
                <c:pt idx="231">
                  <c:v>183.53804937027175</c:v>
                </c:pt>
                <c:pt idx="232">
                  <c:v>188.51646345530338</c:v>
                </c:pt>
                <c:pt idx="233">
                  <c:v>193.66189177480678</c:v>
                </c:pt>
                <c:pt idx="234">
                  <c:v>198.81468107713073</c:v>
                </c:pt>
                <c:pt idx="235">
                  <c:v>203.65604693412371</c:v>
                </c:pt>
                <c:pt idx="236">
                  <c:v>207.86154421888617</c:v>
                </c:pt>
                <c:pt idx="237">
                  <c:v>211.51167826843391</c:v>
                </c:pt>
                <c:pt idx="238">
                  <c:v>217.49511412633981</c:v>
                </c:pt>
                <c:pt idx="239">
                  <c:v>223.08797848611809</c:v>
                </c:pt>
                <c:pt idx="240">
                  <c:v>227.32141216697983</c:v>
                </c:pt>
                <c:pt idx="241">
                  <c:v>230.43539880178733</c:v>
                </c:pt>
                <c:pt idx="242">
                  <c:v>231.9465550110437</c:v>
                </c:pt>
                <c:pt idx="243">
                  <c:v>235.39064272585054</c:v>
                </c:pt>
                <c:pt idx="244">
                  <c:v>240.29057693653871</c:v>
                </c:pt>
                <c:pt idx="245">
                  <c:v>247.53910965535323</c:v>
                </c:pt>
                <c:pt idx="246">
                  <c:v>255.4432615165943</c:v>
                </c:pt>
                <c:pt idx="247">
                  <c:v>262.31115986690003</c:v>
                </c:pt>
                <c:pt idx="248">
                  <c:v>268.9508870807075</c:v>
                </c:pt>
                <c:pt idx="249">
                  <c:v>275.59996681944688</c:v>
                </c:pt>
                <c:pt idx="250">
                  <c:v>292.13408815971093</c:v>
                </c:pt>
                <c:pt idx="251">
                  <c:v>308.0545103831098</c:v>
                </c:pt>
                <c:pt idx="252">
                  <c:v>312.81781824619293</c:v>
                </c:pt>
                <c:pt idx="253">
                  <c:v>311.42762669379113</c:v>
                </c:pt>
                <c:pt idx="254">
                  <c:v>314.09289925056362</c:v>
                </c:pt>
                <c:pt idx="255">
                  <c:v>314.89674115868604</c:v>
                </c:pt>
                <c:pt idx="256">
                  <c:v>315.29193661218261</c:v>
                </c:pt>
                <c:pt idx="257">
                  <c:v>316.744180354788</c:v>
                </c:pt>
                <c:pt idx="258">
                  <c:v>319.01501939665059</c:v>
                </c:pt>
                <c:pt idx="259">
                  <c:v>322.99575372234943</c:v>
                </c:pt>
                <c:pt idx="260">
                  <c:v>322.74567248108002</c:v>
                </c:pt>
                <c:pt idx="261">
                  <c:v>324.6941173183078</c:v>
                </c:pt>
                <c:pt idx="262">
                  <c:v>328.19942222842025</c:v>
                </c:pt>
                <c:pt idx="263">
                  <c:v>329.17226328002198</c:v>
                </c:pt>
                <c:pt idx="264">
                  <c:v>327.52887090853596</c:v>
                </c:pt>
                <c:pt idx="265">
                  <c:v>327.03217837565523</c:v>
                </c:pt>
                <c:pt idx="266">
                  <c:v>330.62568105487298</c:v>
                </c:pt>
                <c:pt idx="267">
                  <c:v>333.16185211881549</c:v>
                </c:pt>
                <c:pt idx="268">
                  <c:v>334.54830052672861</c:v>
                </c:pt>
                <c:pt idx="269">
                  <c:v>336.51475506101724</c:v>
                </c:pt>
                <c:pt idx="270">
                  <c:v>336.83575559525201</c:v>
                </c:pt>
                <c:pt idx="271">
                  <c:v>335.84501958477432</c:v>
                </c:pt>
                <c:pt idx="272">
                  <c:v>337.31687198184039</c:v>
                </c:pt>
                <c:pt idx="273">
                  <c:v>337.47670327699308</c:v>
                </c:pt>
                <c:pt idx="274">
                  <c:v>338.37344974572869</c:v>
                </c:pt>
                <c:pt idx="275">
                  <c:v>339.18803740977489</c:v>
                </c:pt>
                <c:pt idx="276">
                  <c:v>337.86124943763514</c:v>
                </c:pt>
                <c:pt idx="277">
                  <c:v>337.27075975268338</c:v>
                </c:pt>
                <c:pt idx="278">
                  <c:v>340.4876878648567</c:v>
                </c:pt>
                <c:pt idx="279">
                  <c:v>341.38598078239312</c:v>
                </c:pt>
                <c:pt idx="280">
                  <c:v>343.69798521262328</c:v>
                </c:pt>
                <c:pt idx="281">
                  <c:v>344.59790612607492</c:v>
                </c:pt>
                <c:pt idx="282">
                  <c:v>341.43858898781707</c:v>
                </c:pt>
                <c:pt idx="283">
                  <c:v>345.40929231734827</c:v>
                </c:pt>
                <c:pt idx="284">
                  <c:v>345.48438515116322</c:v>
                </c:pt>
                <c:pt idx="285">
                  <c:v>345.96934768044957</c:v>
                </c:pt>
                <c:pt idx="286">
                  <c:v>345.87533569448391</c:v>
                </c:pt>
                <c:pt idx="287">
                  <c:v>346.69274651668314</c:v>
                </c:pt>
                <c:pt idx="288">
                  <c:v>346.93047409352175</c:v>
                </c:pt>
                <c:pt idx="289">
                  <c:v>347.33101216285138</c:v>
                </c:pt>
                <c:pt idx="290">
                  <c:v>347.06314042448224</c:v>
                </c:pt>
                <c:pt idx="291">
                  <c:v>340.7812868560639</c:v>
                </c:pt>
                <c:pt idx="292">
                  <c:v>347.70018768987137</c:v>
                </c:pt>
                <c:pt idx="293">
                  <c:v>348.18645053002172</c:v>
                </c:pt>
                <c:pt idx="294">
                  <c:v>348.33365864413821</c:v>
                </c:pt>
                <c:pt idx="295">
                  <c:v>348.65181199977673</c:v>
                </c:pt>
                <c:pt idx="296">
                  <c:v>348.79767008720336</c:v>
                </c:pt>
                <c:pt idx="297">
                  <c:v>349.28048071938611</c:v>
                </c:pt>
                <c:pt idx="298">
                  <c:v>349.25705808741577</c:v>
                </c:pt>
                <c:pt idx="299">
                  <c:v>349.40057279164228</c:v>
                </c:pt>
                <c:pt idx="300">
                  <c:v>349.29110110262548</c:v>
                </c:pt>
                <c:pt idx="301">
                  <c:v>349.93847047730696</c:v>
                </c:pt>
                <c:pt idx="302">
                  <c:v>349.82707422993394</c:v>
                </c:pt>
                <c:pt idx="303">
                  <c:v>350.22070979409546</c:v>
                </c:pt>
                <c:pt idx="304">
                  <c:v>350.10738674131062</c:v>
                </c:pt>
                <c:pt idx="305">
                  <c:v>350.1616978459715</c:v>
                </c:pt>
                <c:pt idx="306">
                  <c:v>350.553702354557</c:v>
                </c:pt>
                <c:pt idx="307">
                  <c:v>350.35245935347996</c:v>
                </c:pt>
                <c:pt idx="308">
                  <c:v>350.82783087763369</c:v>
                </c:pt>
                <c:pt idx="309">
                  <c:v>351.04853418147138</c:v>
                </c:pt>
                <c:pt idx="310">
                  <c:v>349.91057889153825</c:v>
                </c:pt>
                <c:pt idx="311">
                  <c:v>351.06328629816056</c:v>
                </c:pt>
                <c:pt idx="312">
                  <c:v>351.02644116543871</c:v>
                </c:pt>
                <c:pt idx="313">
                  <c:v>351.58412133428823</c:v>
                </c:pt>
                <c:pt idx="314">
                  <c:v>349.84261917845521</c:v>
                </c:pt>
                <c:pt idx="315">
                  <c:v>350.31338858784659</c:v>
                </c:pt>
                <c:pt idx="316">
                  <c:v>349.16337521937072</c:v>
                </c:pt>
                <c:pt idx="317">
                  <c:v>347.32814151190371</c:v>
                </c:pt>
                <c:pt idx="318">
                  <c:v>343.69581147579316</c:v>
                </c:pt>
                <c:pt idx="319">
                  <c:v>340.91270098545874</c:v>
                </c:pt>
                <c:pt idx="320">
                  <c:v>339.75036700110326</c:v>
                </c:pt>
                <c:pt idx="321">
                  <c:v>336.44510732962362</c:v>
                </c:pt>
                <c:pt idx="322">
                  <c:v>334.6770181636731</c:v>
                </c:pt>
                <c:pt idx="323">
                  <c:v>334.19212885565969</c:v>
                </c:pt>
                <c:pt idx="324">
                  <c:v>334.64986530851786</c:v>
                </c:pt>
                <c:pt idx="325">
                  <c:v>335.4508296466347</c:v>
                </c:pt>
                <c:pt idx="326">
                  <c:v>337.1974814452696</c:v>
                </c:pt>
                <c:pt idx="327">
                  <c:v>335.84773339996161</c:v>
                </c:pt>
                <c:pt idx="328">
                  <c:v>334.23688785843507</c:v>
                </c:pt>
                <c:pt idx="329">
                  <c:v>334.26050919773593</c:v>
                </c:pt>
                <c:pt idx="330">
                  <c:v>329.7082854333384</c:v>
                </c:pt>
                <c:pt idx="331">
                  <c:v>324.88713994772883</c:v>
                </c:pt>
                <c:pt idx="332">
                  <c:v>323.60033566980195</c:v>
                </c:pt>
                <c:pt idx="333">
                  <c:v>318.50318822056812</c:v>
                </c:pt>
                <c:pt idx="334">
                  <c:v>317.11888328844304</c:v>
                </c:pt>
                <c:pt idx="335">
                  <c:v>315.99090211466893</c:v>
                </c:pt>
                <c:pt idx="336">
                  <c:v>315.90073755706879</c:v>
                </c:pt>
                <c:pt idx="337">
                  <c:v>315.80923856482747</c:v>
                </c:pt>
                <c:pt idx="338">
                  <c:v>313.19753238828065</c:v>
                </c:pt>
                <c:pt idx="339">
                  <c:v>313.53571762781223</c:v>
                </c:pt>
                <c:pt idx="340">
                  <c:v>308.47960885569398</c:v>
                </c:pt>
                <c:pt idx="341">
                  <c:v>306.19941063353264</c:v>
                </c:pt>
                <c:pt idx="342">
                  <c:v>304.34994171885887</c:v>
                </c:pt>
                <c:pt idx="343">
                  <c:v>302.14763610365713</c:v>
                </c:pt>
                <c:pt idx="344">
                  <c:v>299.85299002509959</c:v>
                </c:pt>
                <c:pt idx="345">
                  <c:v>297.11709110012367</c:v>
                </c:pt>
                <c:pt idx="346">
                  <c:v>296.03585776146321</c:v>
                </c:pt>
                <c:pt idx="347">
                  <c:v>294.60193288025209</c:v>
                </c:pt>
                <c:pt idx="348">
                  <c:v>293.07749074516454</c:v>
                </c:pt>
                <c:pt idx="349">
                  <c:v>292.51278362040051</c:v>
                </c:pt>
                <c:pt idx="350">
                  <c:v>291.24520960282655</c:v>
                </c:pt>
                <c:pt idx="351">
                  <c:v>289.44799745446221</c:v>
                </c:pt>
                <c:pt idx="352">
                  <c:v>286.41782650034787</c:v>
                </c:pt>
                <c:pt idx="353">
                  <c:v>284.34851876414666</c:v>
                </c:pt>
                <c:pt idx="354">
                  <c:v>281.83507275807585</c:v>
                </c:pt>
                <c:pt idx="355">
                  <c:v>280.02096318811624</c:v>
                </c:pt>
                <c:pt idx="356">
                  <c:v>278.1145750801636</c:v>
                </c:pt>
                <c:pt idx="357">
                  <c:v>275.76384843063931</c:v>
                </c:pt>
                <c:pt idx="358">
                  <c:v>273.67355640249434</c:v>
                </c:pt>
                <c:pt idx="359">
                  <c:v>271.22572487813483</c:v>
                </c:pt>
                <c:pt idx="360">
                  <c:v>269.3036624244474</c:v>
                </c:pt>
                <c:pt idx="361">
                  <c:v>268.17251086333187</c:v>
                </c:pt>
                <c:pt idx="362">
                  <c:v>264.91676134036032</c:v>
                </c:pt>
                <c:pt idx="363">
                  <c:v>259.00163653100105</c:v>
                </c:pt>
                <c:pt idx="364">
                  <c:v>255.90965437526481</c:v>
                </c:pt>
                <c:pt idx="365">
                  <c:v>256.62210351510339</c:v>
                </c:pt>
                <c:pt idx="366">
                  <c:v>258.48814764557284</c:v>
                </c:pt>
                <c:pt idx="367">
                  <c:v>255.56465544997843</c:v>
                </c:pt>
                <c:pt idx="368">
                  <c:v>253.523949732142</c:v>
                </c:pt>
                <c:pt idx="369">
                  <c:v>248.90404808889818</c:v>
                </c:pt>
                <c:pt idx="370">
                  <c:v>248.54327461096688</c:v>
                </c:pt>
                <c:pt idx="371">
                  <c:v>246.75795821691577</c:v>
                </c:pt>
                <c:pt idx="372">
                  <c:v>240.96465134983188</c:v>
                </c:pt>
                <c:pt idx="373">
                  <c:v>236.76529782702025</c:v>
                </c:pt>
                <c:pt idx="374">
                  <c:v>231.75750152447145</c:v>
                </c:pt>
                <c:pt idx="375">
                  <c:v>228.43789114873084</c:v>
                </c:pt>
                <c:pt idx="376">
                  <c:v>224.57711119272426</c:v>
                </c:pt>
                <c:pt idx="377">
                  <c:v>218.56777866071099</c:v>
                </c:pt>
                <c:pt idx="378">
                  <c:v>212.64376029060031</c:v>
                </c:pt>
                <c:pt idx="379">
                  <c:v>200.62915210499563</c:v>
                </c:pt>
                <c:pt idx="380">
                  <c:v>169.81742631431518</c:v>
                </c:pt>
                <c:pt idx="381">
                  <c:v>146.04479366186513</c:v>
                </c:pt>
                <c:pt idx="382">
                  <c:v>174.63354729368231</c:v>
                </c:pt>
                <c:pt idx="383">
                  <c:v>198.49422349310692</c:v>
                </c:pt>
                <c:pt idx="384">
                  <c:v>174.69551014361568</c:v>
                </c:pt>
                <c:pt idx="385">
                  <c:v>183.24622026963473</c:v>
                </c:pt>
                <c:pt idx="386">
                  <c:v>199.53343085789382</c:v>
                </c:pt>
                <c:pt idx="387">
                  <c:v>189.70049145047238</c:v>
                </c:pt>
                <c:pt idx="388">
                  <c:v>273.563592324463</c:v>
                </c:pt>
                <c:pt idx="389">
                  <c:v>356.2907652169053</c:v>
                </c:pt>
                <c:pt idx="390">
                  <c:v>187.73246665717514</c:v>
                </c:pt>
                <c:pt idx="391">
                  <c:v>85.083429719325622</c:v>
                </c:pt>
                <c:pt idx="392">
                  <c:v>121.82123556213836</c:v>
                </c:pt>
                <c:pt idx="393">
                  <c:v>229.85669193069191</c:v>
                </c:pt>
                <c:pt idx="394">
                  <c:v>364.28926713866304</c:v>
                </c:pt>
                <c:pt idx="395">
                  <c:v>347.75289274475267</c:v>
                </c:pt>
                <c:pt idx="396">
                  <c:v>368.13482919169223</c:v>
                </c:pt>
                <c:pt idx="397">
                  <c:v>308.35865307369568</c:v>
                </c:pt>
                <c:pt idx="398">
                  <c:v>263.70102417363961</c:v>
                </c:pt>
                <c:pt idx="399">
                  <c:v>277.62806761163483</c:v>
                </c:pt>
                <c:pt idx="400">
                  <c:v>333.97457513830864</c:v>
                </c:pt>
                <c:pt idx="401">
                  <c:v>230.94388761201</c:v>
                </c:pt>
                <c:pt idx="402">
                  <c:v>215.57731778932836</c:v>
                </c:pt>
                <c:pt idx="403">
                  <c:v>214.16888451583208</c:v>
                </c:pt>
                <c:pt idx="404">
                  <c:v>180.08139019926207</c:v>
                </c:pt>
                <c:pt idx="405">
                  <c:v>129.78153050819876</c:v>
                </c:pt>
                <c:pt idx="406">
                  <c:v>135.60409006224324</c:v>
                </c:pt>
                <c:pt idx="407">
                  <c:v>121.43263298280478</c:v>
                </c:pt>
                <c:pt idx="408">
                  <c:v>84.715619306374933</c:v>
                </c:pt>
                <c:pt idx="409">
                  <c:v>68.437409192393602</c:v>
                </c:pt>
                <c:pt idx="410">
                  <c:v>56.884267899754505</c:v>
                </c:pt>
                <c:pt idx="411">
                  <c:v>47.146748696476401</c:v>
                </c:pt>
                <c:pt idx="412">
                  <c:v>42.050686244041167</c:v>
                </c:pt>
                <c:pt idx="413">
                  <c:v>36.496430807996752</c:v>
                </c:pt>
                <c:pt idx="414">
                  <c:v>29.389363654649237</c:v>
                </c:pt>
                <c:pt idx="415">
                  <c:v>23.09990788455432</c:v>
                </c:pt>
                <c:pt idx="416">
                  <c:v>17.354718694578484</c:v>
                </c:pt>
                <c:pt idx="417">
                  <c:v>12.975908466317609</c:v>
                </c:pt>
                <c:pt idx="418">
                  <c:v>10.330514767967086</c:v>
                </c:pt>
                <c:pt idx="419">
                  <c:v>7.5924512934221715</c:v>
                </c:pt>
                <c:pt idx="420">
                  <c:v>5.7674059690836614</c:v>
                </c:pt>
                <c:pt idx="421">
                  <c:v>4.3988862245164446</c:v>
                </c:pt>
                <c:pt idx="422">
                  <c:v>3.6702388751861346</c:v>
                </c:pt>
                <c:pt idx="423">
                  <c:v>4.4971277996708494</c:v>
                </c:pt>
                <c:pt idx="424">
                  <c:v>6.6060864823415253</c:v>
                </c:pt>
                <c:pt idx="425">
                  <c:v>10.181428549940186</c:v>
                </c:pt>
                <c:pt idx="426">
                  <c:v>12.567360037539089</c:v>
                </c:pt>
                <c:pt idx="427">
                  <c:v>10.187754379826039</c:v>
                </c:pt>
                <c:pt idx="428">
                  <c:v>8.1738189998826591</c:v>
                </c:pt>
                <c:pt idx="429">
                  <c:v>7.9019751709843113</c:v>
                </c:pt>
                <c:pt idx="430">
                  <c:v>6.5287517314784891</c:v>
                </c:pt>
                <c:pt idx="431">
                  <c:v>5.522171290477325</c:v>
                </c:pt>
                <c:pt idx="432">
                  <c:v>5.3417223134588108</c:v>
                </c:pt>
                <c:pt idx="433">
                  <c:v>4.7018441052969262</c:v>
                </c:pt>
                <c:pt idx="434">
                  <c:v>3.7860098645604436</c:v>
                </c:pt>
                <c:pt idx="435">
                  <c:v>2.3182419163962407</c:v>
                </c:pt>
                <c:pt idx="436">
                  <c:v>0.3901748326808212</c:v>
                </c:pt>
                <c:pt idx="437">
                  <c:v>-0.98649565825171748</c:v>
                </c:pt>
                <c:pt idx="438">
                  <c:v>-1.995445487349462</c:v>
                </c:pt>
                <c:pt idx="439">
                  <c:v>-2.0841545844947036</c:v>
                </c:pt>
                <c:pt idx="440">
                  <c:v>-2.1728881873004795</c:v>
                </c:pt>
                <c:pt idx="441">
                  <c:v>-1.7090024514181252</c:v>
                </c:pt>
                <c:pt idx="442">
                  <c:v>-0.78431308607519612</c:v>
                </c:pt>
                <c:pt idx="443">
                  <c:v>0.69364198212764383</c:v>
                </c:pt>
                <c:pt idx="444">
                  <c:v>1.8954456100291048</c:v>
                </c:pt>
                <c:pt idx="445">
                  <c:v>3.4665785129475415</c:v>
                </c:pt>
                <c:pt idx="446">
                  <c:v>4.207856996153013</c:v>
                </c:pt>
                <c:pt idx="447">
                  <c:v>4.580199851602373</c:v>
                </c:pt>
                <c:pt idx="448">
                  <c:v>3.2906701394009721</c:v>
                </c:pt>
                <c:pt idx="449">
                  <c:v>2.3701542959909423</c:v>
                </c:pt>
                <c:pt idx="450">
                  <c:v>1.0797622199346524</c:v>
                </c:pt>
                <c:pt idx="451">
                  <c:v>0.62080305610893949</c:v>
                </c:pt>
                <c:pt idx="452">
                  <c:v>-2.3201818261409594E-2</c:v>
                </c:pt>
                <c:pt idx="453">
                  <c:v>-1.1298029181829461</c:v>
                </c:pt>
                <c:pt idx="454">
                  <c:v>-1.9591482305398193</c:v>
                </c:pt>
                <c:pt idx="455">
                  <c:v>-2.3259916003524812</c:v>
                </c:pt>
                <c:pt idx="456">
                  <c:v>-2.878056894187039</c:v>
                </c:pt>
                <c:pt idx="457">
                  <c:v>-3.5228384485722217</c:v>
                </c:pt>
                <c:pt idx="458">
                  <c:v>-3.1488975368602228</c:v>
                </c:pt>
                <c:pt idx="459">
                  <c:v>-2.0336558497848416</c:v>
                </c:pt>
                <c:pt idx="460">
                  <c:v>-1.1035127200158314</c:v>
                </c:pt>
                <c:pt idx="461">
                  <c:v>0.38315177793456806</c:v>
                </c:pt>
                <c:pt idx="462">
                  <c:v>1.2210239463746333</c:v>
                </c:pt>
                <c:pt idx="463">
                  <c:v>2.244700588466721</c:v>
                </c:pt>
                <c:pt idx="464">
                  <c:v>2.5262227854005128</c:v>
                </c:pt>
                <c:pt idx="465">
                  <c:v>3.0863569404229576</c:v>
                </c:pt>
                <c:pt idx="466">
                  <c:v>2.9036821991066666</c:v>
                </c:pt>
                <c:pt idx="467">
                  <c:v>2.9067526194066584</c:v>
                </c:pt>
                <c:pt idx="468">
                  <c:v>2.3522002935509305</c:v>
                </c:pt>
                <c:pt idx="469">
                  <c:v>1.2396693503553216</c:v>
                </c:pt>
                <c:pt idx="470">
                  <c:v>0.40580494123029009</c:v>
                </c:pt>
                <c:pt idx="471">
                  <c:v>-0.52131316080964718</c:v>
                </c:pt>
                <c:pt idx="472">
                  <c:v>-1.5417212353255423</c:v>
                </c:pt>
                <c:pt idx="473">
                  <c:v>-2.0969568150905973</c:v>
                </c:pt>
                <c:pt idx="474">
                  <c:v>-2.0936536724179442</c:v>
                </c:pt>
                <c:pt idx="475">
                  <c:v>-1.997212400201718</c:v>
                </c:pt>
                <c:pt idx="476">
                  <c:v>-1.2485706260841787</c:v>
                </c:pt>
                <c:pt idx="477">
                  <c:v>-0.77934536068028082</c:v>
                </c:pt>
                <c:pt idx="478">
                  <c:v>0.62228911482232607</c:v>
                </c:pt>
                <c:pt idx="479">
                  <c:v>0.99844222673526184</c:v>
                </c:pt>
                <c:pt idx="480">
                  <c:v>2.3076201891857457</c:v>
                </c:pt>
                <c:pt idx="481">
                  <c:v>2.9639276162140322</c:v>
                </c:pt>
                <c:pt idx="482">
                  <c:v>3.3403683682556626</c:v>
                </c:pt>
                <c:pt idx="483">
                  <c:v>2.8764304847929694</c:v>
                </c:pt>
                <c:pt idx="484">
                  <c:v>-2.4453072592855238</c:v>
                </c:pt>
                <c:pt idx="485">
                  <c:v>6.8092730092354383</c:v>
                </c:pt>
                <c:pt idx="486">
                  <c:v>-5.2465695032302992</c:v>
                </c:pt>
                <c:pt idx="487">
                  <c:v>-6.7389009691115902</c:v>
                </c:pt>
                <c:pt idx="488">
                  <c:v>-2.5264509805432387</c:v>
                </c:pt>
                <c:pt idx="489">
                  <c:v>-1.9617950843145691</c:v>
                </c:pt>
                <c:pt idx="490">
                  <c:v>6.7758938180422891E-3</c:v>
                </c:pt>
                <c:pt idx="491">
                  <c:v>-1.0198854267315205</c:v>
                </c:pt>
                <c:pt idx="492">
                  <c:v>-2.0467827841008259</c:v>
                </c:pt>
                <c:pt idx="493">
                  <c:v>-3.2612359066123138</c:v>
                </c:pt>
                <c:pt idx="494">
                  <c:v>-3.8200329681054459</c:v>
                </c:pt>
                <c:pt idx="495">
                  <c:v>-2.785606701881624</c:v>
                </c:pt>
                <c:pt idx="496">
                  <c:v>-1.6572165805111845</c:v>
                </c:pt>
                <c:pt idx="497">
                  <c:v>-0.71614506345803586</c:v>
                </c:pt>
                <c:pt idx="498">
                  <c:v>-0.61917984472166387</c:v>
                </c:pt>
                <c:pt idx="499">
                  <c:v>-0.61603809339550941</c:v>
                </c:pt>
                <c:pt idx="500">
                  <c:v>-0.98838882661380933</c:v>
                </c:pt>
                <c:pt idx="501">
                  <c:v>-0.42181433960604503</c:v>
                </c:pt>
                <c:pt idx="502">
                  <c:v>0.80241882635468131</c:v>
                </c:pt>
                <c:pt idx="503">
                  <c:v>1.0873421343576237</c:v>
                </c:pt>
                <c:pt idx="504">
                  <c:v>1.090358838153372</c:v>
                </c:pt>
                <c:pt idx="505">
                  <c:v>0.99934892952758925</c:v>
                </c:pt>
                <c:pt idx="506">
                  <c:v>-0.40842291347034571</c:v>
                </c:pt>
                <c:pt idx="507">
                  <c:v>-0.40531579233305648</c:v>
                </c:pt>
                <c:pt idx="508">
                  <c:v>-0.5904312622152591</c:v>
                </c:pt>
                <c:pt idx="509">
                  <c:v>-0.4931763970695584</c:v>
                </c:pt>
                <c:pt idx="510">
                  <c:v>-0.39590167869636372</c:v>
                </c:pt>
                <c:pt idx="511">
                  <c:v>-0.48700269591625389</c:v>
                </c:pt>
                <c:pt idx="512">
                  <c:v>-1.143485292763385</c:v>
                </c:pt>
                <c:pt idx="513">
                  <c:v>-1.4230946063080145</c:v>
                </c:pt>
                <c:pt idx="514">
                  <c:v>-1.1370693985101772</c:v>
                </c:pt>
                <c:pt idx="515">
                  <c:v>-0.7566736782777318</c:v>
                </c:pt>
                <c:pt idx="516">
                  <c:v>-0.18751221694846748</c:v>
                </c:pt>
                <c:pt idx="517">
                  <c:v>-9.0076234989328693E-2</c:v>
                </c:pt>
                <c:pt idx="518">
                  <c:v>0.10177853450046581</c:v>
                </c:pt>
                <c:pt idx="519">
                  <c:v>1.0386311416962649E-2</c:v>
                </c:pt>
                <c:pt idx="520">
                  <c:v>0.29680535502820982</c:v>
                </c:pt>
                <c:pt idx="521">
                  <c:v>0.86675600887218807</c:v>
                </c:pt>
                <c:pt idx="522">
                  <c:v>1.0587682460166912</c:v>
                </c:pt>
                <c:pt idx="523">
                  <c:v>0.96717664182822449</c:v>
                </c:pt>
                <c:pt idx="524">
                  <c:v>0.97013615215120719</c:v>
                </c:pt>
                <c:pt idx="525">
                  <c:v>0.21622727700508299</c:v>
                </c:pt>
                <c:pt idx="526">
                  <c:v>0.31387305223563289</c:v>
                </c:pt>
                <c:pt idx="527">
                  <c:v>0.22220392218529939</c:v>
                </c:pt>
                <c:pt idx="528">
                  <c:v>0.41459785116480569</c:v>
                </c:pt>
                <c:pt idx="529">
                  <c:v>0.22813179929140273</c:v>
                </c:pt>
                <c:pt idx="530">
                  <c:v>4.1618518147413477E-2</c:v>
                </c:pt>
                <c:pt idx="531">
                  <c:v>-0.33450542420118501</c:v>
                </c:pt>
                <c:pt idx="532">
                  <c:v>-0.23665665920585688</c:v>
                </c:pt>
                <c:pt idx="533">
                  <c:v>-0.3284720993004151</c:v>
                </c:pt>
                <c:pt idx="534">
                  <c:v>-4.0832445903949591E-2</c:v>
                </c:pt>
                <c:pt idx="535">
                  <c:v>0.34176645828546631</c:v>
                </c:pt>
                <c:pt idx="536">
                  <c:v>0.6295195694703104</c:v>
                </c:pt>
                <c:pt idx="537">
                  <c:v>0.72742004504994373</c:v>
                </c:pt>
                <c:pt idx="538">
                  <c:v>0.73035151515791963</c:v>
                </c:pt>
                <c:pt idx="539">
                  <c:v>0.92331236203774558</c:v>
                </c:pt>
                <c:pt idx="540">
                  <c:v>1.0212684747252265</c:v>
                </c:pt>
                <c:pt idx="541">
                  <c:v>1.1192430911541495</c:v>
                </c:pt>
                <c:pt idx="542">
                  <c:v>1.1221298114288298</c:v>
                </c:pt>
                <c:pt idx="543">
                  <c:v>1.1250136166315374</c:v>
                </c:pt>
                <c:pt idx="544">
                  <c:v>0.93756435100103008</c:v>
                </c:pt>
                <c:pt idx="545">
                  <c:v>1.0356481831460893</c:v>
                </c:pt>
                <c:pt idx="546">
                  <c:v>1.0385277634792709</c:v>
                </c:pt>
                <c:pt idx="547">
                  <c:v>0.94615076497745854</c:v>
                </c:pt>
                <c:pt idx="548">
                  <c:v>0.75846586018747997</c:v>
                </c:pt>
                <c:pt idx="549">
                  <c:v>0.47542521822033001</c:v>
                </c:pt>
                <c:pt idx="550">
                  <c:v>0.19231921286618706</c:v>
                </c:pt>
                <c:pt idx="551">
                  <c:v>-0.18621854483620948</c:v>
                </c:pt>
                <c:pt idx="552">
                  <c:v>7.5399470908585862E-3</c:v>
                </c:pt>
                <c:pt idx="553">
                  <c:v>1.0484654232887925E-2</c:v>
                </c:pt>
                <c:pt idx="554">
                  <c:v>0.29978633928940041</c:v>
                </c:pt>
                <c:pt idx="555">
                  <c:v>0.20721493828662291</c:v>
                </c:pt>
                <c:pt idx="556">
                  <c:v>0.40115399661410123</c:v>
                </c:pt>
                <c:pt idx="557">
                  <c:v>0.88175066700061222</c:v>
                </c:pt>
                <c:pt idx="558">
                  <c:v>0.98016926502769564</c:v>
                </c:pt>
                <c:pt idx="559">
                  <c:v>0.88740685187635948</c:v>
                </c:pt>
                <c:pt idx="560">
                  <c:v>0.98587475295782501</c:v>
                </c:pt>
                <c:pt idx="561">
                  <c:v>0.98870330214978064</c:v>
                </c:pt>
                <c:pt idx="562">
                  <c:v>0.991527708926082</c:v>
                </c:pt>
                <c:pt idx="563">
                  <c:v>0.8986324020256129</c:v>
                </c:pt>
                <c:pt idx="564">
                  <c:v>0.51848324037263949</c:v>
                </c:pt>
                <c:pt idx="565">
                  <c:v>0.80865606916475641</c:v>
                </c:pt>
                <c:pt idx="566">
                  <c:v>0.3324766748957933</c:v>
                </c:pt>
                <c:pt idx="567">
                  <c:v>-4.7971518022778985E-2</c:v>
                </c:pt>
                <c:pt idx="568">
                  <c:v>5.0787749209037135E-2</c:v>
                </c:pt>
                <c:pt idx="569">
                  <c:v>-0.23397968577037623</c:v>
                </c:pt>
                <c:pt idx="570">
                  <c:v>-0.23106438289448375</c:v>
                </c:pt>
                <c:pt idx="571">
                  <c:v>-0.22815251993009883</c:v>
                </c:pt>
                <c:pt idx="572">
                  <c:v>-0.22524480791107696</c:v>
                </c:pt>
                <c:pt idx="573">
                  <c:v>-0.12634253160689241</c:v>
                </c:pt>
                <c:pt idx="574">
                  <c:v>-0.1234514854038081</c:v>
                </c:pt>
                <c:pt idx="575">
                  <c:v>-0.12056468831003785</c:v>
                </c:pt>
                <c:pt idx="576">
                  <c:v>0.36272861615050123</c:v>
                </c:pt>
                <c:pt idx="577">
                  <c:v>-1.8882937654436029E-2</c:v>
                </c:pt>
                <c:pt idx="578">
                  <c:v>0.27239723567403529</c:v>
                </c:pt>
                <c:pt idx="579">
                  <c:v>-1.3270255278858121E-2</c:v>
                </c:pt>
                <c:pt idx="580">
                  <c:v>8.5782901080861992E-2</c:v>
                </c:pt>
                <c:pt idx="581">
                  <c:v>-0.1038176504318226</c:v>
                </c:pt>
                <c:pt idx="582">
                  <c:v>-4.7054466721526689E-3</c:v>
                </c:pt>
                <c:pt idx="583">
                  <c:v>-9.8135759629107533E-2</c:v>
                </c:pt>
                <c:pt idx="584">
                  <c:v>-9.5281688430161479E-2</c:v>
                </c:pt>
                <c:pt idx="585">
                  <c:v>-0.1887642464346522</c:v>
                </c:pt>
                <c:pt idx="586">
                  <c:v>-0.18590593710046499</c:v>
                </c:pt>
                <c:pt idx="587">
                  <c:v>-0.2794409111508605</c:v>
                </c:pt>
                <c:pt idx="588">
                  <c:v>-0.37299528358865919</c:v>
                </c:pt>
                <c:pt idx="589">
                  <c:v>-0.4665693794946153</c:v>
                </c:pt>
                <c:pt idx="590">
                  <c:v>-0.27074933835973919</c:v>
                </c:pt>
                <c:pt idx="591">
                  <c:v>-0.46089629307558777</c:v>
                </c:pt>
                <c:pt idx="592">
                  <c:v>-0.26497275799742637</c:v>
                </c:pt>
                <c:pt idx="593">
                  <c:v>-0.35868368987380178</c:v>
                </c:pt>
                <c:pt idx="594">
                  <c:v>-0.35583206561663455</c:v>
                </c:pt>
                <c:pt idx="595">
                  <c:v>-0.35298407732267684</c:v>
                </c:pt>
                <c:pt idx="596">
                  <c:v>-0.15686778777601493</c:v>
                </c:pt>
                <c:pt idx="597">
                  <c:v>-0.15405069076769259</c:v>
                </c:pt>
                <c:pt idx="598">
                  <c:v>-0.44131095314683971</c:v>
                </c:pt>
                <c:pt idx="599">
                  <c:v>-1.6957953517410851</c:v>
                </c:pt>
                <c:pt idx="600">
                  <c:v>-2.079760904514405</c:v>
                </c:pt>
                <c:pt idx="601">
                  <c:v>-2.4637778705741202</c:v>
                </c:pt>
                <c:pt idx="602">
                  <c:v>-2.0734845384813325</c:v>
                </c:pt>
                <c:pt idx="603">
                  <c:v>-1.8767877383717222</c:v>
                </c:pt>
                <c:pt idx="604">
                  <c:v>-1.8737648589081584</c:v>
                </c:pt>
                <c:pt idx="605">
                  <c:v>-1.8707454793824576</c:v>
                </c:pt>
                <c:pt idx="606">
                  <c:v>-1.6739273160754666</c:v>
                </c:pt>
                <c:pt idx="607">
                  <c:v>-2.2525024873825266</c:v>
                </c:pt>
                <c:pt idx="608">
                  <c:v>-3.2189551423934084</c:v>
                </c:pt>
                <c:pt idx="609">
                  <c:v>-3.6036464457208126</c:v>
                </c:pt>
                <c:pt idx="610">
                  <c:v>-3.6003696506572078</c:v>
                </c:pt>
                <c:pt idx="611">
                  <c:v>-3.597095509686977</c:v>
                </c:pt>
                <c:pt idx="612">
                  <c:v>-3.5938236581560101</c:v>
                </c:pt>
                <c:pt idx="613">
                  <c:v>-3.6876306254684867</c:v>
                </c:pt>
                <c:pt idx="614">
                  <c:v>-3.7814488584604393</c:v>
                </c:pt>
                <c:pt idx="615">
                  <c:v>-3.5838974567134443</c:v>
                </c:pt>
                <c:pt idx="616">
                  <c:v>-3.5806344198410622</c:v>
                </c:pt>
                <c:pt idx="617">
                  <c:v>-3.771727759703698</c:v>
                </c:pt>
                <c:pt idx="618">
                  <c:v>-3.574033293588649</c:v>
                </c:pt>
                <c:pt idx="619">
                  <c:v>-3.6680039566733749</c:v>
                </c:pt>
                <c:pt idx="620">
                  <c:v>-3.5674824850535303</c:v>
                </c:pt>
                <c:pt idx="621">
                  <c:v>-4.2451645621086573</c:v>
                </c:pt>
                <c:pt idx="622">
                  <c:v>-5.1174944732682981</c:v>
                </c:pt>
                <c:pt idx="623">
                  <c:v>-5.1139676930612001</c:v>
                </c:pt>
                <c:pt idx="624">
                  <c:v>-5.1104430114976545</c:v>
                </c:pt>
                <c:pt idx="625">
                  <c:v>-5.3016614831958035</c:v>
                </c:pt>
                <c:pt idx="626">
                  <c:v>-5.2007082000265461</c:v>
                </c:pt>
                <c:pt idx="627">
                  <c:v>-5.0997518130782673</c:v>
                </c:pt>
                <c:pt idx="628">
                  <c:v>-5.1936763076974959</c:v>
                </c:pt>
                <c:pt idx="629">
                  <c:v>-5.2876078470189576</c:v>
                </c:pt>
                <c:pt idx="630">
                  <c:v>-5.2840566055132676</c:v>
                </c:pt>
                <c:pt idx="631">
                  <c:v>-5.085479685668286</c:v>
                </c:pt>
                <c:pt idx="632">
                  <c:v>-5.1795067330249829</c:v>
                </c:pt>
                <c:pt idx="633">
                  <c:v>-5.2735406223690475</c:v>
                </c:pt>
                <c:pt idx="634">
                  <c:v>-5.1724115997654758</c:v>
                </c:pt>
                <c:pt idx="635">
                  <c:v>-5.2664960727244896</c:v>
                </c:pt>
                <c:pt idx="636">
                  <c:v>-5.4582183101711443</c:v>
                </c:pt>
                <c:pt idx="637">
                  <c:v>-5.0640210944315944</c:v>
                </c:pt>
                <c:pt idx="638">
                  <c:v>-5.2558794176835786</c:v>
                </c:pt>
                <c:pt idx="639">
                  <c:v>-5.1546425460632177</c:v>
                </c:pt>
                <c:pt idx="640">
                  <c:v>-5.2488536122462204</c:v>
                </c:pt>
                <c:pt idx="641">
                  <c:v>-5.0498242787645893</c:v>
                </c:pt>
                <c:pt idx="642">
                  <c:v>-4.5574697383192397</c:v>
                </c:pt>
                <c:pt idx="643">
                  <c:v>-4.260684569333681</c:v>
                </c:pt>
                <c:pt idx="644">
                  <c:v>-3.8660637814508569</c:v>
                </c:pt>
                <c:pt idx="645">
                  <c:v>-3.7649577438422188</c:v>
                </c:pt>
                <c:pt idx="646">
                  <c:v>-4.2510643643036028</c:v>
                </c:pt>
                <c:pt idx="647">
                  <c:v>-4.9329830219352715</c:v>
                </c:pt>
                <c:pt idx="648">
                  <c:v>-5.2232692619107652</c:v>
                </c:pt>
                <c:pt idx="649">
                  <c:v>-5.7094429294806472</c:v>
                </c:pt>
                <c:pt idx="650">
                  <c:v>-6.4895105710924588</c:v>
                </c:pt>
                <c:pt idx="651">
                  <c:v>-6.4857306954409202</c:v>
                </c:pt>
                <c:pt idx="652">
                  <c:v>-6.5799563948119664</c:v>
                </c:pt>
                <c:pt idx="653">
                  <c:v>-6.5761576981070684</c:v>
                </c:pt>
                <c:pt idx="654">
                  <c:v>-6.5723610986295631</c:v>
                </c:pt>
                <c:pt idx="655">
                  <c:v>-6.4704936750889281</c:v>
                </c:pt>
                <c:pt idx="656">
                  <c:v>-5.9762498282559067</c:v>
                </c:pt>
                <c:pt idx="657">
                  <c:v>-5.4819986631343278</c:v>
                </c:pt>
                <c:pt idx="658">
                  <c:v>-5.1840171936174331</c:v>
                </c:pt>
                <c:pt idx="659">
                  <c:v>-6.1621522737602259</c:v>
                </c:pt>
                <c:pt idx="660">
                  <c:v>-6.7475585504447659</c:v>
                </c:pt>
                <c:pt idx="661">
                  <c:v>-6.64552143690935</c:v>
                </c:pt>
                <c:pt idx="662">
                  <c:v>-6.6417144062818601</c:v>
                </c:pt>
                <c:pt idx="663">
                  <c:v>-6.5396589474524305</c:v>
                </c:pt>
                <c:pt idx="664">
                  <c:v>-6.6341494368739857</c:v>
                </c:pt>
                <c:pt idx="665">
                  <c:v>-6.6303470985102058</c:v>
                </c:pt>
                <c:pt idx="666">
                  <c:v>-7.1181278245323716</c:v>
                </c:pt>
                <c:pt idx="667">
                  <c:v>-7.802576620377268</c:v>
                </c:pt>
                <c:pt idx="668">
                  <c:v>-8.0935786936801062</c:v>
                </c:pt>
                <c:pt idx="669">
                  <c:v>-8.2861955322441734</c:v>
                </c:pt>
                <c:pt idx="670">
                  <c:v>-8.5772051353820018</c:v>
                </c:pt>
                <c:pt idx="671">
                  <c:v>-8.3761060300021963</c:v>
                </c:pt>
                <c:pt idx="672">
                  <c:v>-8.273456656396645</c:v>
                </c:pt>
                <c:pt idx="673">
                  <c:v>-8.072349139859643</c:v>
                </c:pt>
                <c:pt idx="674">
                  <c:v>-7.7727659811590577</c:v>
                </c:pt>
                <c:pt idx="675">
                  <c:v>-7.5716968496686725</c:v>
                </c:pt>
                <c:pt idx="676">
                  <c:v>-8.651457593740016</c:v>
                </c:pt>
                <c:pt idx="677">
                  <c:v>-9.5340782209209198</c:v>
                </c:pt>
                <c:pt idx="678">
                  <c:v>-9.6281384751903083</c:v>
                </c:pt>
                <c:pt idx="679">
                  <c:v>-9.5250257274198269</c:v>
                </c:pt>
                <c:pt idx="680">
                  <c:v>-9.7177302623315587</c:v>
                </c:pt>
                <c:pt idx="681">
                  <c:v>-9.515931965930573</c:v>
                </c:pt>
                <c:pt idx="682">
                  <c:v>-9.9060035596460505</c:v>
                </c:pt>
                <c:pt idx="683">
                  <c:v>-10.197386066385839</c:v>
                </c:pt>
                <c:pt idx="684">
                  <c:v>-10.488748005687635</c:v>
                </c:pt>
                <c:pt idx="685">
                  <c:v>-11.174883679519111</c:v>
                </c:pt>
                <c:pt idx="686">
                  <c:v>-11.169928396582749</c:v>
                </c:pt>
                <c:pt idx="687">
                  <c:v>-11.263712344955819</c:v>
                </c:pt>
                <c:pt idx="688">
                  <c:v>-11.35748650432444</c:v>
                </c:pt>
                <c:pt idx="689">
                  <c:v>-11.253703933718059</c:v>
                </c:pt>
                <c:pt idx="690">
                  <c:v>-11.347518807622693</c:v>
                </c:pt>
                <c:pt idx="691">
                  <c:v>-11.14488991304064</c:v>
                </c:pt>
                <c:pt idx="692">
                  <c:v>-11.041111197634651</c:v>
                </c:pt>
                <c:pt idx="693">
                  <c:v>-10.640796744197319</c:v>
                </c:pt>
                <c:pt idx="694">
                  <c:v>-10.635990316279964</c:v>
                </c:pt>
                <c:pt idx="695">
                  <c:v>-10.645612289196006</c:v>
                </c:pt>
                <c:pt idx="696">
                  <c:v>-11.135328303779579</c:v>
                </c:pt>
                <c:pt idx="697">
                  <c:v>-11.328222764143609</c:v>
                </c:pt>
                <c:pt idx="698">
                  <c:v>-11.52109748591255</c:v>
                </c:pt>
                <c:pt idx="699">
                  <c:v>-12.208751291654673</c:v>
                </c:pt>
                <c:pt idx="700">
                  <c:v>-12.401435022530496</c:v>
                </c:pt>
                <c:pt idx="701">
                  <c:v>-12.693089143506558</c:v>
                </c:pt>
                <c:pt idx="702">
                  <c:v>-12.78668349401698</c:v>
                </c:pt>
                <c:pt idx="703">
                  <c:v>-12.781235371843872</c:v>
                </c:pt>
                <c:pt idx="704">
                  <c:v>-12.775788346523065</c:v>
                </c:pt>
                <c:pt idx="705">
                  <c:v>-12.671280166827687</c:v>
                </c:pt>
                <c:pt idx="706">
                  <c:v>-12.665866319029075</c:v>
                </c:pt>
                <c:pt idx="707">
                  <c:v>-12.660453567601332</c:v>
                </c:pt>
                <c:pt idx="708">
                  <c:v>-12.555927295336343</c:v>
                </c:pt>
                <c:pt idx="709">
                  <c:v>-11.460068928419998</c:v>
                </c:pt>
                <c:pt idx="710">
                  <c:v>-11.25671220253825</c:v>
                </c:pt>
                <c:pt idx="711">
                  <c:v>-11.053379407197346</c:v>
                </c:pt>
                <c:pt idx="712">
                  <c:v>-11.246827232242397</c:v>
                </c:pt>
                <c:pt idx="713">
                  <c:v>-11.14263070894261</c:v>
                </c:pt>
                <c:pt idx="714">
                  <c:v>-11.137673540790985</c:v>
                </c:pt>
                <c:pt idx="715">
                  <c:v>-10.735738608394247</c:v>
                </c:pt>
                <c:pt idx="716">
                  <c:v>-10.135317753172959</c:v>
                </c:pt>
                <c:pt idx="717">
                  <c:v>-9.534952806073024</c:v>
                </c:pt>
                <c:pt idx="718">
                  <c:v>-9.5304490170532699</c:v>
                </c:pt>
                <c:pt idx="719">
                  <c:v>-9.5259464819727349</c:v>
                </c:pt>
                <c:pt idx="720">
                  <c:v>-9.7201253275745927</c:v>
                </c:pt>
                <c:pt idx="721">
                  <c:v>-10.013644381931417</c:v>
                </c:pt>
                <c:pt idx="722">
                  <c:v>-10.505887910823288</c:v>
                </c:pt>
                <c:pt idx="723">
                  <c:v>-10.699899975209963</c:v>
                </c:pt>
                <c:pt idx="724">
                  <c:v>-10.89389050822132</c:v>
                </c:pt>
                <c:pt idx="725">
                  <c:v>-10.988430275196606</c:v>
                </c:pt>
                <c:pt idx="726">
                  <c:v>-10.685170593967374</c:v>
                </c:pt>
                <c:pt idx="727">
                  <c:v>-10.183010066067412</c:v>
                </c:pt>
                <c:pt idx="728">
                  <c:v>-10.377294115953218</c:v>
                </c:pt>
                <c:pt idx="729">
                  <c:v>-9.7755359712860042</c:v>
                </c:pt>
                <c:pt idx="730">
                  <c:v>-10.865699591286623</c:v>
                </c:pt>
                <c:pt idx="731">
                  <c:v>-11.458044954953413</c:v>
                </c:pt>
                <c:pt idx="732">
                  <c:v>-11.552541875527455</c:v>
                </c:pt>
                <c:pt idx="733">
                  <c:v>-11.34830818776128</c:v>
                </c:pt>
                <c:pt idx="734">
                  <c:v>-11.044509596370164</c:v>
                </c:pt>
                <c:pt idx="735">
                  <c:v>-11.836436212850966</c:v>
                </c:pt>
                <c:pt idx="736">
                  <c:v>-11.930884833489465</c:v>
                </c:pt>
                <c:pt idx="737">
                  <c:v>-11.826038102775723</c:v>
                </c:pt>
                <c:pt idx="738">
                  <c:v>-11.521889540014467</c:v>
                </c:pt>
                <c:pt idx="739">
                  <c:v>-11.217779198955625</c:v>
                </c:pt>
                <c:pt idx="740">
                  <c:v>-10.913706989668082</c:v>
                </c:pt>
                <c:pt idx="741">
                  <c:v>-11.507078576038793</c:v>
                </c:pt>
                <c:pt idx="742">
                  <c:v>-11.801185815927603</c:v>
                </c:pt>
                <c:pt idx="743">
                  <c:v>-12.593974972667231</c:v>
                </c:pt>
                <c:pt idx="744">
                  <c:v>-12.688321485730501</c:v>
                </c:pt>
                <c:pt idx="745">
                  <c:v>-13.18175919180403</c:v>
                </c:pt>
                <c:pt idx="746">
                  <c:v>-13.974490908704958</c:v>
                </c:pt>
                <c:pt idx="747">
                  <c:v>-14.068433539735091</c:v>
                </c:pt>
                <c:pt idx="748">
                  <c:v>-14.262180696112884</c:v>
                </c:pt>
                <c:pt idx="749">
                  <c:v>-14.156378864505713</c:v>
                </c:pt>
                <c:pt idx="750">
                  <c:v>-14.050598410796072</c:v>
                </c:pt>
                <c:pt idx="751">
                  <c:v>-14.04470505495641</c:v>
                </c:pt>
                <c:pt idx="752">
                  <c:v>-14.038813065994681</c:v>
                </c:pt>
                <c:pt idx="753">
                  <c:v>-13.533422145005554</c:v>
                </c:pt>
                <c:pt idx="754">
                  <c:v>-13.727532352172657</c:v>
                </c:pt>
                <c:pt idx="755">
                  <c:v>-15.42056874349613</c:v>
                </c:pt>
                <c:pt idx="756">
                  <c:v>-16.913352627353358</c:v>
                </c:pt>
                <c:pt idx="757">
                  <c:v>-18.220025476210786</c:v>
                </c:pt>
                <c:pt idx="758">
                  <c:v>-19.41219881828426</c:v>
                </c:pt>
                <c:pt idx="759">
                  <c:v>-20.104010997537586</c:v>
                </c:pt>
                <c:pt idx="760">
                  <c:v>-20.695602624426829</c:v>
                </c:pt>
                <c:pt idx="761">
                  <c:v>-20.787021274915929</c:v>
                </c:pt>
                <c:pt idx="762">
                  <c:v>-20.778408964822038</c:v>
                </c:pt>
                <c:pt idx="763">
                  <c:v>-21.569910312830402</c:v>
                </c:pt>
                <c:pt idx="764">
                  <c:v>-22.361158597027114</c:v>
                </c:pt>
                <c:pt idx="765">
                  <c:v>-22.598149885611868</c:v>
                </c:pt>
                <c:pt idx="766">
                  <c:v>-22.587634145970902</c:v>
                </c:pt>
                <c:pt idx="767">
                  <c:v>-22.577127622009751</c:v>
                </c:pt>
                <c:pt idx="768">
                  <c:v>-22.091654813036001</c:v>
                </c:pt>
                <c:pt idx="769">
                  <c:v>-21.638356207680538</c:v>
                </c:pt>
                <c:pt idx="770">
                  <c:v>-21.189659025627812</c:v>
                </c:pt>
                <c:pt idx="771">
                  <c:v>-20.770244393794297</c:v>
                </c:pt>
                <c:pt idx="772">
                  <c:v>-20.354870290834274</c:v>
                </c:pt>
                <c:pt idx="773">
                  <c:v>-19.94874451482508</c:v>
                </c:pt>
                <c:pt idx="774">
                  <c:v>-19.555167390805767</c:v>
                </c:pt>
                <c:pt idx="775">
                  <c:v>-19.177640241460313</c:v>
                </c:pt>
                <c:pt idx="776">
                  <c:v>-18.813779848129951</c:v>
                </c:pt>
                <c:pt idx="777">
                  <c:v>-18.463772840119127</c:v>
                </c:pt>
                <c:pt idx="778">
                  <c:v>-18.126972081028672</c:v>
                </c:pt>
                <c:pt idx="779">
                  <c:v>-17.803252688050936</c:v>
                </c:pt>
                <c:pt idx="780">
                  <c:v>-17.491010513661426</c:v>
                </c:pt>
                <c:pt idx="781">
                  <c:v>-17.190257917389875</c:v>
                </c:pt>
                <c:pt idx="782">
                  <c:v>-16.900486005715564</c:v>
                </c:pt>
                <c:pt idx="783">
                  <c:v>-16.621214856148587</c:v>
                </c:pt>
                <c:pt idx="784">
                  <c:v>-16.351991586275243</c:v>
                </c:pt>
                <c:pt idx="785">
                  <c:v>-16.092388572479958</c:v>
                </c:pt>
                <c:pt idx="786">
                  <c:v>-15.842001805213728</c:v>
                </c:pt>
                <c:pt idx="787">
                  <c:v>-15.600449368961407</c:v>
                </c:pt>
                <c:pt idx="788">
                  <c:v>-15.367370036205585</c:v>
                </c:pt>
                <c:pt idx="789">
                  <c:v>-15.142421965707852</c:v>
                </c:pt>
                <c:pt idx="790">
                  <c:v>-14.925281496344329</c:v>
                </c:pt>
                <c:pt idx="791">
                  <c:v>-14.715642028552804</c:v>
                </c:pt>
                <c:pt idx="792">
                  <c:v>-14.513212986185104</c:v>
                </c:pt>
                <c:pt idx="793">
                  <c:v>-14.317718852219274</c:v>
                </c:pt>
                <c:pt idx="794">
                  <c:v>-14.128898272380894</c:v>
                </c:pt>
                <c:pt idx="795">
                  <c:v>-13.946503221258105</c:v>
                </c:pt>
                <c:pt idx="796">
                  <c:v>-13.770298225976822</c:v>
                </c:pt>
                <c:pt idx="797">
                  <c:v>-13.600059642938239</c:v>
                </c:pt>
                <c:pt idx="798">
                  <c:v>-13.43557498351346</c:v>
                </c:pt>
                <c:pt idx="799">
                  <c:v>-13.276642284945227</c:v>
                </c:pt>
                <c:pt idx="800">
                  <c:v>-13.123069523028448</c:v>
                </c:pt>
                <c:pt idx="801">
                  <c:v>-12.974902658272486</c:v>
                </c:pt>
                <c:pt idx="802">
                  <c:v>-12.831522617887716</c:v>
                </c:pt>
                <c:pt idx="803">
                  <c:v>-12.692979556957148</c:v>
                </c:pt>
                <c:pt idx="804">
                  <c:v>-12.559116105153715</c:v>
                </c:pt>
                <c:pt idx="805">
                  <c:v>-12.429782416318833</c:v>
                </c:pt>
                <c:pt idx="806">
                  <c:v>-12.307123033732267</c:v>
                </c:pt>
                <c:pt idx="807">
                  <c:v>-12.186569716691055</c:v>
                </c:pt>
                <c:pt idx="808">
                  <c:v>-12.07463716953027</c:v>
                </c:pt>
                <c:pt idx="809">
                  <c:v>-11.966350500100267</c:v>
                </c:pt>
                <c:pt idx="810">
                  <c:v>-11.861608140821398</c:v>
                </c:pt>
                <c:pt idx="811">
                  <c:v>-11.760313194376517</c:v>
                </c:pt>
                <c:pt idx="812">
                  <c:v>-11.658190058855908</c:v>
                </c:pt>
                <c:pt idx="813">
                  <c:v>-11.564095116936006</c:v>
                </c:pt>
                <c:pt idx="814">
                  <c:v>-11.475090247205072</c:v>
                </c:pt>
                <c:pt idx="815">
                  <c:v>-11.389216943162534</c:v>
                </c:pt>
                <c:pt idx="816">
                  <c:v>-11.299856309281749</c:v>
                </c:pt>
                <c:pt idx="817">
                  <c:v>-11.219710612909815</c:v>
                </c:pt>
                <c:pt idx="818">
                  <c:v>-11.142252460062315</c:v>
                </c:pt>
                <c:pt idx="819">
                  <c:v>-11.067425193350418</c:v>
                </c:pt>
                <c:pt idx="820">
                  <c:v>-10.989536717344063</c:v>
                </c:pt>
                <c:pt idx="821">
                  <c:v>-10.919940615698261</c:v>
                </c:pt>
                <c:pt idx="822">
                  <c:v>-10.85281318366944</c:v>
                </c:pt>
                <c:pt idx="823">
                  <c:v>-10.783009332244273</c:v>
                </c:pt>
                <c:pt idx="824">
                  <c:v>-10.720797389507837</c:v>
                </c:pt>
                <c:pt idx="825">
                  <c:v>-10.660915250014266</c:v>
                </c:pt>
                <c:pt idx="826">
                  <c:v>-10.598742924865345</c:v>
                </c:pt>
                <c:pt idx="827">
                  <c:v>-10.543506823134507</c:v>
                </c:pt>
                <c:pt idx="828">
                  <c:v>-10.490482970105919</c:v>
                </c:pt>
                <c:pt idx="829">
                  <c:v>-10.439639502835524</c:v>
                </c:pt>
                <c:pt idx="830">
                  <c:v>-10.386933184851879</c:v>
                </c:pt>
                <c:pt idx="831">
                  <c:v>-10.340443871190908</c:v>
                </c:pt>
                <c:pt idx="832">
                  <c:v>-10.29604361158556</c:v>
                </c:pt>
                <c:pt idx="833">
                  <c:v>-10.250174955161851</c:v>
                </c:pt>
                <c:pt idx="834">
                  <c:v>-10.209954361557482</c:v>
                </c:pt>
                <c:pt idx="835">
                  <c:v>-10.17175029551974</c:v>
                </c:pt>
                <c:pt idx="836">
                  <c:v>-10.132480476640177</c:v>
                </c:pt>
                <c:pt idx="837">
                  <c:v>-10.098320214706487</c:v>
                </c:pt>
                <c:pt idx="838">
                  <c:v>-10.066122840373888</c:v>
                </c:pt>
                <c:pt idx="839">
                  <c:v>-10.03327451282982</c:v>
                </c:pt>
                <c:pt idx="840">
                  <c:v>-10.005024636338904</c:v>
                </c:pt>
                <c:pt idx="841">
                  <c:v>-9.9787041823019393</c:v>
                </c:pt>
                <c:pt idx="842">
                  <c:v>-9.9521652601119452</c:v>
                </c:pt>
                <c:pt idx="843">
                  <c:v>-9.9297393686943796</c:v>
                </c:pt>
                <c:pt idx="844">
                  <c:v>-9.909233215537153</c:v>
                </c:pt>
                <c:pt idx="845">
                  <c:v>-9.8889669082310796</c:v>
                </c:pt>
                <c:pt idx="846">
                  <c:v>-9.8723553725062612</c:v>
                </c:pt>
                <c:pt idx="847">
                  <c:v>-9.8564288652165768</c:v>
                </c:pt>
                <c:pt idx="848">
                  <c:v>-9.8437574917372483</c:v>
                </c:pt>
                <c:pt idx="849">
                  <c:v>-9.8330617950147996</c:v>
                </c:pt>
                <c:pt idx="850">
                  <c:v>-9.8236117908475009</c:v>
                </c:pt>
                <c:pt idx="851">
                  <c:v>-9.8155190506175956</c:v>
                </c:pt>
                <c:pt idx="852">
                  <c:v>-9.8122656251790392</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numCache>
            </c:numRef>
          </c:yVal>
          <c:smooth val="0"/>
          <c:extLst xmlns:c16r2="http://schemas.microsoft.com/office/drawing/2015/06/chart">
            <c:ext xmlns:c16="http://schemas.microsoft.com/office/drawing/2014/chart" uri="{C3380CC4-5D6E-409C-BE32-E72D297353CC}">
              <c16:uniqueId val="{00000002-554D-4EBE-BE17-911C2CC03DD4}"/>
            </c:ext>
          </c:extLst>
        </c:ser>
        <c:dLbls>
          <c:showLegendKey val="0"/>
          <c:showVal val="0"/>
          <c:showCatName val="0"/>
          <c:showSerName val="0"/>
          <c:showPercent val="0"/>
          <c:showBubbleSize val="0"/>
        </c:dLbls>
        <c:axId val="106783104"/>
        <c:axId val="106784640"/>
      </c:scatterChart>
      <c:valAx>
        <c:axId val="106783104"/>
        <c:scaling>
          <c:orientation val="minMax"/>
        </c:scaling>
        <c:delete val="0"/>
        <c:axPos val="b"/>
        <c:numFmt formatCode="0" sourceLinked="0"/>
        <c:majorTickMark val="out"/>
        <c:minorTickMark val="none"/>
        <c:tickLblPos val="nextTo"/>
        <c:txPr>
          <a:bodyPr rot="0" vert="horz"/>
          <a:lstStyle/>
          <a:p>
            <a:pPr>
              <a:defRPr sz="1400" b="0" i="0" u="none" strike="noStrike" baseline="0">
                <a:solidFill>
                  <a:srgbClr val="000000"/>
                </a:solidFill>
                <a:latin typeface="Calibri"/>
                <a:ea typeface="Calibri"/>
                <a:cs typeface="Calibri"/>
              </a:defRPr>
            </a:pPr>
            <a:endParaRPr lang="es-ES"/>
          </a:p>
        </c:txPr>
        <c:crossAx val="106784640"/>
        <c:crosses val="autoZero"/>
        <c:crossBetween val="midCat"/>
      </c:valAx>
      <c:valAx>
        <c:axId val="106784640"/>
        <c:scaling>
          <c:orientation val="minMax"/>
          <c:max val="2500"/>
          <c:min val="-20"/>
        </c:scaling>
        <c:delete val="0"/>
        <c:axPos val="l"/>
        <c:majorGridlines/>
        <c:numFmt formatCode="0" sourceLinked="0"/>
        <c:majorTickMark val="out"/>
        <c:minorTickMark val="none"/>
        <c:tickLblPos val="nextTo"/>
        <c:txPr>
          <a:bodyPr rot="0" vert="horz"/>
          <a:lstStyle/>
          <a:p>
            <a:pPr>
              <a:defRPr sz="1400" b="0" i="0" u="none" strike="noStrike" baseline="0">
                <a:solidFill>
                  <a:srgbClr val="000000"/>
                </a:solidFill>
                <a:latin typeface="Calibri"/>
                <a:ea typeface="Calibri"/>
                <a:cs typeface="Calibri"/>
              </a:defRPr>
            </a:pPr>
            <a:endParaRPr lang="es-ES"/>
          </a:p>
        </c:txPr>
        <c:crossAx val="106783104"/>
        <c:crosses val="autoZero"/>
        <c:crossBetween val="midCat"/>
      </c:valAx>
    </c:plotArea>
    <c:legend>
      <c:legendPos val="r"/>
      <c:layout/>
      <c:overlay val="0"/>
      <c:txPr>
        <a:bodyPr/>
        <a:lstStyle/>
        <a:p>
          <a:pPr>
            <a:defRPr sz="92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s-ES"/>
              <a:t>Empuje vs Tiempo</a:t>
            </a:r>
          </a:p>
        </c:rich>
      </c:tx>
      <c:layout>
        <c:manualLayout>
          <c:xMode val="edge"/>
          <c:yMode val="edge"/>
          <c:x val="0.36600000984867515"/>
          <c:y val="3.1830048089626382E-2"/>
        </c:manualLayout>
      </c:layout>
      <c:overlay val="0"/>
      <c:spPr>
        <a:noFill/>
        <a:ln w="25400">
          <a:noFill/>
        </a:ln>
      </c:spPr>
    </c:title>
    <c:autoTitleDeleted val="0"/>
    <c:plotArea>
      <c:layout>
        <c:manualLayout>
          <c:layoutTarget val="inner"/>
          <c:xMode val="edge"/>
          <c:yMode val="edge"/>
          <c:x val="5.7843435611824319E-2"/>
          <c:y val="0.19227890975166564"/>
          <c:w val="0.92708834918313709"/>
          <c:h val="0.63288427488975152"/>
        </c:manualLayout>
      </c:layout>
      <c:scatterChart>
        <c:scatterStyle val="lineMarker"/>
        <c:varyColors val="0"/>
        <c:ser>
          <c:idx val="0"/>
          <c:order val="0"/>
          <c:spPr>
            <a:ln w="12700">
              <a:solidFill>
                <a:srgbClr val="000080"/>
              </a:solidFill>
              <a:prstDash val="solid"/>
            </a:ln>
          </c:spPr>
          <c:marker>
            <c:symbol val="none"/>
          </c:marker>
          <c:xVal>
            <c:numRef>
              <c:f>'sim lan'!$A$6:$A$1045</c:f>
              <c:numCache>
                <c:formatCode>0.000</c:formatCode>
                <c:ptCount val="1040"/>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numCache>
            </c:numRef>
          </c:xVal>
          <c:yVal>
            <c:numRef>
              <c:f>'sim lan'!$B$6:$B$1045</c:f>
              <c:numCache>
                <c:formatCode>0.000</c:formatCode>
                <c:ptCount val="1040"/>
                <c:pt idx="0">
                  <c:v>2.7290345420216452E-2</c:v>
                </c:pt>
                <c:pt idx="1">
                  <c:v>0.14548390903369454</c:v>
                </c:pt>
                <c:pt idx="2">
                  <c:v>2.7290345420216452E-2</c:v>
                </c:pt>
                <c:pt idx="3">
                  <c:v>0.44096781806738911</c:v>
                </c:pt>
                <c:pt idx="4">
                  <c:v>0.55916138168086715</c:v>
                </c:pt>
                <c:pt idx="5">
                  <c:v>2.2729680540762969</c:v>
                </c:pt>
                <c:pt idx="6">
                  <c:v>5.0505167989930291</c:v>
                </c:pt>
                <c:pt idx="7">
                  <c:v>7.5916784166828037</c:v>
                </c:pt>
                <c:pt idx="8">
                  <c:v>7.7689687621030208</c:v>
                </c:pt>
                <c:pt idx="9">
                  <c:v>0</c:v>
                </c:pt>
                <c:pt idx="10">
                  <c:v>0</c:v>
                </c:pt>
                <c:pt idx="11">
                  <c:v>0</c:v>
                </c:pt>
                <c:pt idx="12">
                  <c:v>0</c:v>
                </c:pt>
                <c:pt idx="13">
                  <c:v>0</c:v>
                </c:pt>
                <c:pt idx="14">
                  <c:v>0</c:v>
                </c:pt>
                <c:pt idx="15">
                  <c:v>0</c:v>
                </c:pt>
                <c:pt idx="16">
                  <c:v>0</c:v>
                </c:pt>
                <c:pt idx="17">
                  <c:v>0</c:v>
                </c:pt>
                <c:pt idx="18">
                  <c:v>4.9323232353795499</c:v>
                </c:pt>
                <c:pt idx="19">
                  <c:v>9.4827754344984498</c:v>
                </c:pt>
                <c:pt idx="20">
                  <c:v>2.8639358721436863</c:v>
                </c:pt>
                <c:pt idx="21">
                  <c:v>3.2185165629841199</c:v>
                </c:pt>
                <c:pt idx="22">
                  <c:v>2.3320648358830351</c:v>
                </c:pt>
                <c:pt idx="23">
                  <c:v>0</c:v>
                </c:pt>
                <c:pt idx="24">
                  <c:v>0</c:v>
                </c:pt>
                <c:pt idx="25">
                  <c:v>0</c:v>
                </c:pt>
                <c:pt idx="26">
                  <c:v>0</c:v>
                </c:pt>
                <c:pt idx="27">
                  <c:v>0</c:v>
                </c:pt>
                <c:pt idx="28">
                  <c:v>0.85464529071456175</c:v>
                </c:pt>
                <c:pt idx="29">
                  <c:v>1.9183873632358632</c:v>
                </c:pt>
                <c:pt idx="30">
                  <c:v>1.7410970178156462</c:v>
                </c:pt>
                <c:pt idx="31">
                  <c:v>0.85464529071456175</c:v>
                </c:pt>
                <c:pt idx="32">
                  <c:v>0</c:v>
                </c:pt>
                <c:pt idx="33">
                  <c:v>0</c:v>
                </c:pt>
                <c:pt idx="34">
                  <c:v>0</c:v>
                </c:pt>
                <c:pt idx="35">
                  <c:v>0</c:v>
                </c:pt>
                <c:pt idx="36">
                  <c:v>0</c:v>
                </c:pt>
                <c:pt idx="37">
                  <c:v>0.55916138168086715</c:v>
                </c:pt>
                <c:pt idx="38">
                  <c:v>0.97283885432804029</c:v>
                </c:pt>
                <c:pt idx="39">
                  <c:v>1.0910324179415178</c:v>
                </c:pt>
                <c:pt idx="40">
                  <c:v>0.26367747264717262</c:v>
                </c:pt>
                <c:pt idx="41">
                  <c:v>0</c:v>
                </c:pt>
                <c:pt idx="42">
                  <c:v>0</c:v>
                </c:pt>
                <c:pt idx="43">
                  <c:v>0</c:v>
                </c:pt>
                <c:pt idx="44">
                  <c:v>0</c:v>
                </c:pt>
                <c:pt idx="45">
                  <c:v>8.6387127226955726E-2</c:v>
                </c:pt>
                <c:pt idx="46">
                  <c:v>0.73645172710108409</c:v>
                </c:pt>
                <c:pt idx="47">
                  <c:v>0.79554850890782336</c:v>
                </c:pt>
                <c:pt idx="48">
                  <c:v>0.32277425445391145</c:v>
                </c:pt>
                <c:pt idx="49">
                  <c:v>0</c:v>
                </c:pt>
                <c:pt idx="50">
                  <c:v>0</c:v>
                </c:pt>
                <c:pt idx="51">
                  <c:v>0</c:v>
                </c:pt>
                <c:pt idx="52">
                  <c:v>0</c:v>
                </c:pt>
                <c:pt idx="53">
                  <c:v>0</c:v>
                </c:pt>
                <c:pt idx="54">
                  <c:v>8.6387127226955726E-2</c:v>
                </c:pt>
                <c:pt idx="55">
                  <c:v>0.14548390903369454</c:v>
                </c:pt>
                <c:pt idx="56">
                  <c:v>0.14548390903369454</c:v>
                </c:pt>
                <c:pt idx="57">
                  <c:v>0</c:v>
                </c:pt>
                <c:pt idx="58">
                  <c:v>0</c:v>
                </c:pt>
                <c:pt idx="59">
                  <c:v>0</c:v>
                </c:pt>
                <c:pt idx="60">
                  <c:v>0</c:v>
                </c:pt>
                <c:pt idx="61">
                  <c:v>0.14548390903369454</c:v>
                </c:pt>
                <c:pt idx="62">
                  <c:v>8.6387127226955726E-2</c:v>
                </c:pt>
                <c:pt idx="63">
                  <c:v>0.14548390903369454</c:v>
                </c:pt>
                <c:pt idx="64">
                  <c:v>0.14548390903369454</c:v>
                </c:pt>
                <c:pt idx="65">
                  <c:v>0.14548390903369454</c:v>
                </c:pt>
                <c:pt idx="66">
                  <c:v>2.7290345420216452E-2</c:v>
                </c:pt>
                <c:pt idx="67">
                  <c:v>0.14548390903369454</c:v>
                </c:pt>
                <c:pt idx="68">
                  <c:v>0.14548390903369454</c:v>
                </c:pt>
                <c:pt idx="69">
                  <c:v>0.14548390903369454</c:v>
                </c:pt>
                <c:pt idx="70">
                  <c:v>0</c:v>
                </c:pt>
                <c:pt idx="71">
                  <c:v>0</c:v>
                </c:pt>
                <c:pt idx="72">
                  <c:v>8.6387127226955726E-2</c:v>
                </c:pt>
                <c:pt idx="73">
                  <c:v>8.6387127226955726E-2</c:v>
                </c:pt>
                <c:pt idx="74">
                  <c:v>2.7290345420216452E-2</c:v>
                </c:pt>
                <c:pt idx="75">
                  <c:v>8.6387127226955726E-2</c:v>
                </c:pt>
                <c:pt idx="76">
                  <c:v>0.14548390903369454</c:v>
                </c:pt>
                <c:pt idx="77">
                  <c:v>0.14548390903369454</c:v>
                </c:pt>
                <c:pt idx="78">
                  <c:v>8.6387127226955726E-2</c:v>
                </c:pt>
                <c:pt idx="79">
                  <c:v>0.20458069084043337</c:v>
                </c:pt>
                <c:pt idx="80">
                  <c:v>0.38187103626065028</c:v>
                </c:pt>
                <c:pt idx="81">
                  <c:v>0.20458069084043337</c:v>
                </c:pt>
                <c:pt idx="82">
                  <c:v>0.67735494529434481</c:v>
                </c:pt>
                <c:pt idx="83">
                  <c:v>0.85464529071456175</c:v>
                </c:pt>
                <c:pt idx="84">
                  <c:v>1.0319356361347787</c:v>
                </c:pt>
                <c:pt idx="85">
                  <c:v>1.0910324179415178</c:v>
                </c:pt>
                <c:pt idx="86">
                  <c:v>1.0319356361347787</c:v>
                </c:pt>
                <c:pt idx="87">
                  <c:v>1.0319356361347787</c:v>
                </c:pt>
                <c:pt idx="88">
                  <c:v>0.91374207252130102</c:v>
                </c:pt>
                <c:pt idx="89">
                  <c:v>0.67735494529434481</c:v>
                </c:pt>
                <c:pt idx="90">
                  <c:v>0.55916138168086715</c:v>
                </c:pt>
                <c:pt idx="91">
                  <c:v>0.67735494529434481</c:v>
                </c:pt>
                <c:pt idx="92">
                  <c:v>0.67735494529434481</c:v>
                </c:pt>
                <c:pt idx="93">
                  <c:v>0.85464529071456175</c:v>
                </c:pt>
                <c:pt idx="94">
                  <c:v>0.91374207252130102</c:v>
                </c:pt>
                <c:pt idx="95">
                  <c:v>1.0319356361347787</c:v>
                </c:pt>
                <c:pt idx="96">
                  <c:v>0.97283885432804029</c:v>
                </c:pt>
                <c:pt idx="97">
                  <c:v>1.3865163269752125</c:v>
                </c:pt>
                <c:pt idx="98">
                  <c:v>1.682000236008907</c:v>
                </c:pt>
                <c:pt idx="99">
                  <c:v>1.9183873632358632</c:v>
                </c:pt>
                <c:pt idx="100">
                  <c:v>1.9183873632358632</c:v>
                </c:pt>
                <c:pt idx="101">
                  <c:v>1.9183873632358632</c:v>
                </c:pt>
                <c:pt idx="102">
                  <c:v>1.8001937996223856</c:v>
                </c:pt>
                <c:pt idx="103">
                  <c:v>1.9183873632358632</c:v>
                </c:pt>
                <c:pt idx="104">
                  <c:v>1.682000236008907</c:v>
                </c:pt>
                <c:pt idx="105">
                  <c:v>1.8001937996223856</c:v>
                </c:pt>
                <c:pt idx="106">
                  <c:v>1.9183873632358632</c:v>
                </c:pt>
                <c:pt idx="107">
                  <c:v>1.9183873632358632</c:v>
                </c:pt>
                <c:pt idx="108">
                  <c:v>1.9774841450426024</c:v>
                </c:pt>
                <c:pt idx="109">
                  <c:v>2.0365809268493407</c:v>
                </c:pt>
                <c:pt idx="110">
                  <c:v>1.9183873632358632</c:v>
                </c:pt>
                <c:pt idx="111">
                  <c:v>2.0956777086560803</c:v>
                </c:pt>
                <c:pt idx="112">
                  <c:v>2.5093551813032522</c:v>
                </c:pt>
                <c:pt idx="113">
                  <c:v>2.8048390903369476</c:v>
                </c:pt>
                <c:pt idx="114">
                  <c:v>3.5140004720178144</c:v>
                </c:pt>
                <c:pt idx="115">
                  <c:v>2.4502583994965139</c:v>
                </c:pt>
                <c:pt idx="116">
                  <c:v>2.0365809268493407</c:v>
                </c:pt>
                <c:pt idx="117">
                  <c:v>2.0365809268493407</c:v>
                </c:pt>
                <c:pt idx="118">
                  <c:v>2.3320648358830351</c:v>
                </c:pt>
                <c:pt idx="119">
                  <c:v>2.0956777086560803</c:v>
                </c:pt>
                <c:pt idx="120">
                  <c:v>2.4502583994965139</c:v>
                </c:pt>
                <c:pt idx="121">
                  <c:v>3.0412262175639029</c:v>
                </c:pt>
                <c:pt idx="122">
                  <c:v>3.5730972538245536</c:v>
                </c:pt>
                <c:pt idx="123">
                  <c:v>3.6912908174380314</c:v>
                </c:pt>
                <c:pt idx="124">
                  <c:v>3.4549036902110761</c:v>
                </c:pt>
                <c:pt idx="125">
                  <c:v>2.9821294357571646</c:v>
                </c:pt>
                <c:pt idx="126">
                  <c:v>2.8639358721436863</c:v>
                </c:pt>
                <c:pt idx="127">
                  <c:v>2.9821294357571646</c:v>
                </c:pt>
                <c:pt idx="128">
                  <c:v>2.9230326539504254</c:v>
                </c:pt>
                <c:pt idx="129">
                  <c:v>2.9230326539504254</c:v>
                </c:pt>
                <c:pt idx="130">
                  <c:v>2.9821294357571646</c:v>
                </c:pt>
                <c:pt idx="131">
                  <c:v>2.9821294357571646</c:v>
                </c:pt>
                <c:pt idx="132">
                  <c:v>2.9230326539504254</c:v>
                </c:pt>
                <c:pt idx="133">
                  <c:v>2.9230326539504254</c:v>
                </c:pt>
                <c:pt idx="134">
                  <c:v>3.0412262175639029</c:v>
                </c:pt>
                <c:pt idx="135">
                  <c:v>3.1594197811773816</c:v>
                </c:pt>
                <c:pt idx="136">
                  <c:v>3.395806908404337</c:v>
                </c:pt>
                <c:pt idx="137">
                  <c:v>3.8094843810515098</c:v>
                </c:pt>
                <c:pt idx="138">
                  <c:v>3.8094843810515098</c:v>
                </c:pt>
                <c:pt idx="139">
                  <c:v>3.868581162858248</c:v>
                </c:pt>
                <c:pt idx="140">
                  <c:v>3.8094843810515098</c:v>
                </c:pt>
                <c:pt idx="141">
                  <c:v>3.7503875992447706</c:v>
                </c:pt>
                <c:pt idx="142">
                  <c:v>3.8094843810515098</c:v>
                </c:pt>
                <c:pt idx="143">
                  <c:v>4.0458715082784655</c:v>
                </c:pt>
                <c:pt idx="144">
                  <c:v>4.0458715082784655</c:v>
                </c:pt>
                <c:pt idx="145">
                  <c:v>4.1640650718919439</c:v>
                </c:pt>
                <c:pt idx="146">
                  <c:v>4.1640650718919439</c:v>
                </c:pt>
                <c:pt idx="147">
                  <c:v>4.1049682900852043</c:v>
                </c:pt>
                <c:pt idx="148">
                  <c:v>3.868581162858248</c:v>
                </c:pt>
                <c:pt idx="149">
                  <c:v>3.9276779446649877</c:v>
                </c:pt>
                <c:pt idx="150">
                  <c:v>4.8141296717660715</c:v>
                </c:pt>
                <c:pt idx="151">
                  <c:v>5.1096135807997669</c:v>
                </c:pt>
                <c:pt idx="152">
                  <c:v>5.286903926219984</c:v>
                </c:pt>
                <c:pt idx="153">
                  <c:v>5.7005813988671559</c:v>
                </c:pt>
                <c:pt idx="154">
                  <c:v>5.7596781806738964</c:v>
                </c:pt>
                <c:pt idx="155">
                  <c:v>5.9369685260941134</c:v>
                </c:pt>
                <c:pt idx="156">
                  <c:v>6.05516208970759</c:v>
                </c:pt>
                <c:pt idx="157">
                  <c:v>6.6461299077749789</c:v>
                </c:pt>
                <c:pt idx="158">
                  <c:v>7.000710598615413</c:v>
                </c:pt>
                <c:pt idx="159">
                  <c:v>7.0598073804221535</c:v>
                </c:pt>
                <c:pt idx="160">
                  <c:v>7.2961945076491084</c:v>
                </c:pt>
                <c:pt idx="161">
                  <c:v>7.8280655439097595</c:v>
                </c:pt>
                <c:pt idx="162">
                  <c:v>7.8280655439097595</c:v>
                </c:pt>
                <c:pt idx="163">
                  <c:v>8.4190333619771476</c:v>
                </c:pt>
                <c:pt idx="164">
                  <c:v>8.8918076164310609</c:v>
                </c:pt>
                <c:pt idx="165">
                  <c:v>9.660065779918666</c:v>
                </c:pt>
                <c:pt idx="166">
                  <c:v>9.8373561253388839</c:v>
                </c:pt>
                <c:pt idx="167">
                  <c:v>10.251033597986055</c:v>
                </c:pt>
                <c:pt idx="168">
                  <c:v>10.782904634246707</c:v>
                </c:pt>
                <c:pt idx="169">
                  <c:v>11.373872452314096</c:v>
                </c:pt>
                <c:pt idx="170">
                  <c:v>11.610259579541053</c:v>
                </c:pt>
                <c:pt idx="171">
                  <c:v>12.674001652062351</c:v>
                </c:pt>
                <c:pt idx="172">
                  <c:v>13.560453379163439</c:v>
                </c:pt>
                <c:pt idx="173">
                  <c:v>14.50600188807126</c:v>
                </c:pt>
                <c:pt idx="174">
                  <c:v>15.510647178785824</c:v>
                </c:pt>
                <c:pt idx="175">
                  <c:v>16.692582814920602</c:v>
                </c:pt>
                <c:pt idx="176">
                  <c:v>17.579034542021688</c:v>
                </c:pt>
                <c:pt idx="177">
                  <c:v>18.701873396349725</c:v>
                </c:pt>
                <c:pt idx="178">
                  <c:v>20.002002596097984</c:v>
                </c:pt>
                <c:pt idx="179">
                  <c:v>21.656712486686672</c:v>
                </c:pt>
                <c:pt idx="180">
                  <c:v>22.661357777401239</c:v>
                </c:pt>
                <c:pt idx="181">
                  <c:v>24.25697088618319</c:v>
                </c:pt>
                <c:pt idx="182">
                  <c:v>25.320712958704487</c:v>
                </c:pt>
                <c:pt idx="183">
                  <c:v>26.857229285679704</c:v>
                </c:pt>
                <c:pt idx="184">
                  <c:v>28.039164921814482</c:v>
                </c:pt>
                <c:pt idx="185">
                  <c:v>29.75297159420991</c:v>
                </c:pt>
                <c:pt idx="186">
                  <c:v>31.939552521059248</c:v>
                </c:pt>
                <c:pt idx="187">
                  <c:v>34.126133447908593</c:v>
                </c:pt>
                <c:pt idx="188">
                  <c:v>35.72174655669054</c:v>
                </c:pt>
                <c:pt idx="189">
                  <c:v>37.376456447279232</c:v>
                </c:pt>
                <c:pt idx="190">
                  <c:v>38.440198519800532</c:v>
                </c:pt>
                <c:pt idx="191">
                  <c:v>40.15400519219596</c:v>
                </c:pt>
                <c:pt idx="192">
                  <c:v>41.986005428204876</c:v>
                </c:pt>
                <c:pt idx="193">
                  <c:v>44.881747736735079</c:v>
                </c:pt>
                <c:pt idx="194">
                  <c:v>47.363812572618116</c:v>
                </c:pt>
                <c:pt idx="195">
                  <c:v>50.318651662955062</c:v>
                </c:pt>
                <c:pt idx="196">
                  <c:v>52.032458335350491</c:v>
                </c:pt>
                <c:pt idx="197">
                  <c:v>53.450781098712227</c:v>
                </c:pt>
                <c:pt idx="198">
                  <c:v>55.519168461948091</c:v>
                </c:pt>
                <c:pt idx="199">
                  <c:v>57.705749388797436</c:v>
                </c:pt>
                <c:pt idx="200">
                  <c:v>59.774136752033293</c:v>
                </c:pt>
                <c:pt idx="201">
                  <c:v>61.960717678882638</c:v>
                </c:pt>
                <c:pt idx="202">
                  <c:v>63.851814696698284</c:v>
                </c:pt>
                <c:pt idx="203">
                  <c:v>65.565621369093719</c:v>
                </c:pt>
                <c:pt idx="204">
                  <c:v>67.102137696068937</c:v>
                </c:pt>
                <c:pt idx="205">
                  <c:v>69.11142827749805</c:v>
                </c:pt>
                <c:pt idx="206">
                  <c:v>71.357105986154139</c:v>
                </c:pt>
                <c:pt idx="207">
                  <c:v>73.307299785776536</c:v>
                </c:pt>
                <c:pt idx="208">
                  <c:v>75.139300021785431</c:v>
                </c:pt>
                <c:pt idx="209">
                  <c:v>76.55762278514716</c:v>
                </c:pt>
                <c:pt idx="210">
                  <c:v>78.507816584769543</c:v>
                </c:pt>
                <c:pt idx="211">
                  <c:v>80.753494293425632</c:v>
                </c:pt>
                <c:pt idx="212">
                  <c:v>82.408204184014323</c:v>
                </c:pt>
                <c:pt idx="213">
                  <c:v>83.708333383762579</c:v>
                </c:pt>
                <c:pt idx="214">
                  <c:v>85.244849710737796</c:v>
                </c:pt>
                <c:pt idx="215">
                  <c:v>87.195043510360179</c:v>
                </c:pt>
                <c:pt idx="216">
                  <c:v>89.32252765540278</c:v>
                </c:pt>
                <c:pt idx="217">
                  <c:v>91.863689273092547</c:v>
                </c:pt>
                <c:pt idx="218">
                  <c:v>94.818528363429508</c:v>
                </c:pt>
                <c:pt idx="219">
                  <c:v>97.359689981119274</c:v>
                </c:pt>
                <c:pt idx="220">
                  <c:v>99.191690217128183</c:v>
                </c:pt>
                <c:pt idx="221">
                  <c:v>101.55556148939775</c:v>
                </c:pt>
                <c:pt idx="222">
                  <c:v>104.33311023431447</c:v>
                </c:pt>
                <c:pt idx="223">
                  <c:v>106.75607828839077</c:v>
                </c:pt>
                <c:pt idx="224">
                  <c:v>109.41543346969402</c:v>
                </c:pt>
                <c:pt idx="225">
                  <c:v>113.49311141435901</c:v>
                </c:pt>
                <c:pt idx="226">
                  <c:v>118.33904752251161</c:v>
                </c:pt>
                <c:pt idx="227">
                  <c:v>123.00769328524397</c:v>
                </c:pt>
                <c:pt idx="228">
                  <c:v>127.38085513894266</c:v>
                </c:pt>
                <c:pt idx="229">
                  <c:v>132.04950090167503</c:v>
                </c:pt>
                <c:pt idx="230">
                  <c:v>137.66369517331523</c:v>
                </c:pt>
                <c:pt idx="231">
                  <c:v>143.04150231772849</c:v>
                </c:pt>
                <c:pt idx="232">
                  <c:v>146.64640600793953</c:v>
                </c:pt>
                <c:pt idx="233">
                  <c:v>150.36950326176409</c:v>
                </c:pt>
                <c:pt idx="234">
                  <c:v>154.09260051558866</c:v>
                </c:pt>
                <c:pt idx="235">
                  <c:v>157.57931064218627</c:v>
                </c:pt>
                <c:pt idx="236">
                  <c:v>160.59324651432996</c:v>
                </c:pt>
                <c:pt idx="237">
                  <c:v>163.19350491382644</c:v>
                </c:pt>
                <c:pt idx="238">
                  <c:v>167.50756998571842</c:v>
                </c:pt>
                <c:pt idx="239">
                  <c:v>171.52615114857664</c:v>
                </c:pt>
                <c:pt idx="240">
                  <c:v>174.54008702072034</c:v>
                </c:pt>
                <c:pt idx="241">
                  <c:v>176.72666794756969</c:v>
                </c:pt>
                <c:pt idx="242">
                  <c:v>177.73131323828423</c:v>
                </c:pt>
                <c:pt idx="243">
                  <c:v>180.15428129236054</c:v>
                </c:pt>
                <c:pt idx="244">
                  <c:v>183.64099141895815</c:v>
                </c:pt>
                <c:pt idx="245">
                  <c:v>188.84150821795117</c:v>
                </c:pt>
                <c:pt idx="246">
                  <c:v>194.51479927139812</c:v>
                </c:pt>
                <c:pt idx="247">
                  <c:v>199.41983216135742</c:v>
                </c:pt>
                <c:pt idx="248">
                  <c:v>204.14757470589655</c:v>
                </c:pt>
                <c:pt idx="249">
                  <c:v>208.87531725043567</c:v>
                </c:pt>
                <c:pt idx="250">
                  <c:v>220.81286717539695</c:v>
                </c:pt>
                <c:pt idx="251">
                  <c:v>232.27764284590427</c:v>
                </c:pt>
                <c:pt idx="252">
                  <c:v>235.58706262708168</c:v>
                </c:pt>
                <c:pt idx="253">
                  <c:v>234.40512699094688</c:v>
                </c:pt>
                <c:pt idx="254">
                  <c:v>236.17803044514906</c:v>
                </c:pt>
                <c:pt idx="255">
                  <c:v>236.59170791779624</c:v>
                </c:pt>
                <c:pt idx="256">
                  <c:v>236.7099014814097</c:v>
                </c:pt>
                <c:pt idx="257">
                  <c:v>237.59635320851078</c:v>
                </c:pt>
                <c:pt idx="258">
                  <c:v>239.07377275367929</c:v>
                </c:pt>
                <c:pt idx="259">
                  <c:v>241.79222471678926</c:v>
                </c:pt>
                <c:pt idx="260">
                  <c:v>241.43764402594883</c:v>
                </c:pt>
                <c:pt idx="261">
                  <c:v>242.67867644389034</c:v>
                </c:pt>
                <c:pt idx="262">
                  <c:v>245.0425477161599</c:v>
                </c:pt>
                <c:pt idx="263">
                  <c:v>245.57441875242054</c:v>
                </c:pt>
                <c:pt idx="264">
                  <c:v>244.21519277086557</c:v>
                </c:pt>
                <c:pt idx="265">
                  <c:v>243.68332173460493</c:v>
                </c:pt>
                <c:pt idx="266">
                  <c:v>246.10628978868121</c:v>
                </c:pt>
                <c:pt idx="267">
                  <c:v>247.7609996792699</c:v>
                </c:pt>
                <c:pt idx="268">
                  <c:v>248.58835462456423</c:v>
                </c:pt>
                <c:pt idx="269">
                  <c:v>249.82938704250574</c:v>
                </c:pt>
                <c:pt idx="270">
                  <c:v>249.88848382431252</c:v>
                </c:pt>
                <c:pt idx="271">
                  <c:v>249.00203209721144</c:v>
                </c:pt>
                <c:pt idx="272">
                  <c:v>249.88848382431252</c:v>
                </c:pt>
                <c:pt idx="273">
                  <c:v>249.82938704250574</c:v>
                </c:pt>
                <c:pt idx="274">
                  <c:v>250.30216129695967</c:v>
                </c:pt>
                <c:pt idx="275">
                  <c:v>250.71583876960685</c:v>
                </c:pt>
                <c:pt idx="276">
                  <c:v>249.5929999152788</c:v>
                </c:pt>
                <c:pt idx="277">
                  <c:v>249.00203209721144</c:v>
                </c:pt>
                <c:pt idx="278">
                  <c:v>251.12951624225403</c:v>
                </c:pt>
                <c:pt idx="279">
                  <c:v>251.60229049670792</c:v>
                </c:pt>
                <c:pt idx="280">
                  <c:v>253.07971004187641</c:v>
                </c:pt>
                <c:pt idx="281">
                  <c:v>253.55248429633031</c:v>
                </c:pt>
                <c:pt idx="282">
                  <c:v>251.12951624225403</c:v>
                </c:pt>
                <c:pt idx="283">
                  <c:v>253.78887142355728</c:v>
                </c:pt>
                <c:pt idx="284">
                  <c:v>253.67067785994379</c:v>
                </c:pt>
                <c:pt idx="285">
                  <c:v>253.84796820536403</c:v>
                </c:pt>
                <c:pt idx="286">
                  <c:v>253.61158107813708</c:v>
                </c:pt>
                <c:pt idx="287">
                  <c:v>254.02525855078423</c:v>
                </c:pt>
                <c:pt idx="288">
                  <c:v>254.02525855078423</c:v>
                </c:pt>
                <c:pt idx="289">
                  <c:v>254.14345211439772</c:v>
                </c:pt>
                <c:pt idx="290">
                  <c:v>253.78887142355728</c:v>
                </c:pt>
                <c:pt idx="291">
                  <c:v>249.17932244263164</c:v>
                </c:pt>
                <c:pt idx="292">
                  <c:v>253.90706498717074</c:v>
                </c:pt>
                <c:pt idx="293">
                  <c:v>254.08435533259097</c:v>
                </c:pt>
                <c:pt idx="294">
                  <c:v>254.02525855078423</c:v>
                </c:pt>
                <c:pt idx="295">
                  <c:v>254.08435533259097</c:v>
                </c:pt>
                <c:pt idx="296">
                  <c:v>254.02525855078423</c:v>
                </c:pt>
                <c:pt idx="297">
                  <c:v>254.20254889620443</c:v>
                </c:pt>
                <c:pt idx="298">
                  <c:v>254.02525855078423</c:v>
                </c:pt>
                <c:pt idx="299">
                  <c:v>253.96616176897751</c:v>
                </c:pt>
                <c:pt idx="300">
                  <c:v>253.72977464175054</c:v>
                </c:pt>
                <c:pt idx="301">
                  <c:v>254.02525855078423</c:v>
                </c:pt>
                <c:pt idx="302">
                  <c:v>253.78887142355728</c:v>
                </c:pt>
                <c:pt idx="303">
                  <c:v>253.90706498717074</c:v>
                </c:pt>
                <c:pt idx="304">
                  <c:v>253.67067785994379</c:v>
                </c:pt>
                <c:pt idx="305">
                  <c:v>253.55248429633031</c:v>
                </c:pt>
                <c:pt idx="306">
                  <c:v>253.67067785994379</c:v>
                </c:pt>
                <c:pt idx="307">
                  <c:v>253.3751939509101</c:v>
                </c:pt>
                <c:pt idx="308">
                  <c:v>253.55248429633031</c:v>
                </c:pt>
                <c:pt idx="309">
                  <c:v>253.55248429633031</c:v>
                </c:pt>
                <c:pt idx="310">
                  <c:v>252.60693578742249</c:v>
                </c:pt>
                <c:pt idx="311">
                  <c:v>253.25700038729664</c:v>
                </c:pt>
                <c:pt idx="312">
                  <c:v>253.07971004187641</c:v>
                </c:pt>
                <c:pt idx="313">
                  <c:v>253.31609716910336</c:v>
                </c:pt>
                <c:pt idx="314">
                  <c:v>251.95687118754836</c:v>
                </c:pt>
                <c:pt idx="315">
                  <c:v>252.13416153296856</c:v>
                </c:pt>
                <c:pt idx="316">
                  <c:v>251.18861302406077</c:v>
                </c:pt>
                <c:pt idx="317">
                  <c:v>249.77029026069903</c:v>
                </c:pt>
                <c:pt idx="318">
                  <c:v>247.11093507939577</c:v>
                </c:pt>
                <c:pt idx="319">
                  <c:v>245.0425477161599</c:v>
                </c:pt>
                <c:pt idx="320">
                  <c:v>244.09699920725208</c:v>
                </c:pt>
                <c:pt idx="321">
                  <c:v>241.67403115317578</c:v>
                </c:pt>
                <c:pt idx="322">
                  <c:v>240.3148051716208</c:v>
                </c:pt>
                <c:pt idx="323">
                  <c:v>239.84203091716688</c:v>
                </c:pt>
                <c:pt idx="324">
                  <c:v>240.01932126258708</c:v>
                </c:pt>
                <c:pt idx="325">
                  <c:v>240.43299873523426</c:v>
                </c:pt>
                <c:pt idx="326">
                  <c:v>241.49674080775557</c:v>
                </c:pt>
                <c:pt idx="327">
                  <c:v>240.43299873523426</c:v>
                </c:pt>
                <c:pt idx="328">
                  <c:v>239.19196631729275</c:v>
                </c:pt>
                <c:pt idx="329">
                  <c:v>239.07377275367929</c:v>
                </c:pt>
                <c:pt idx="330">
                  <c:v>235.82344975430863</c:v>
                </c:pt>
                <c:pt idx="331">
                  <c:v>232.39583640951776</c:v>
                </c:pt>
                <c:pt idx="332">
                  <c:v>231.39119111880319</c:v>
                </c:pt>
                <c:pt idx="333">
                  <c:v>227.78628742859212</c:v>
                </c:pt>
                <c:pt idx="334">
                  <c:v>226.72254535607084</c:v>
                </c:pt>
                <c:pt idx="335">
                  <c:v>225.83609362896973</c:v>
                </c:pt>
                <c:pt idx="336">
                  <c:v>225.65880328354953</c:v>
                </c:pt>
                <c:pt idx="337">
                  <c:v>225.4815129381293</c:v>
                </c:pt>
                <c:pt idx="338">
                  <c:v>223.59041592031366</c:v>
                </c:pt>
                <c:pt idx="339">
                  <c:v>223.70860948392715</c:v>
                </c:pt>
                <c:pt idx="340">
                  <c:v>220.16280257552279</c:v>
                </c:pt>
                <c:pt idx="341">
                  <c:v>218.50809268493413</c:v>
                </c:pt>
                <c:pt idx="342">
                  <c:v>217.14886670337913</c:v>
                </c:pt>
                <c:pt idx="343">
                  <c:v>215.55325359459715</c:v>
                </c:pt>
                <c:pt idx="344">
                  <c:v>213.89854370400849</c:v>
                </c:pt>
                <c:pt idx="345">
                  <c:v>211.94834990438611</c:v>
                </c:pt>
                <c:pt idx="346">
                  <c:v>211.12099495909175</c:v>
                </c:pt>
                <c:pt idx="347">
                  <c:v>210.05725288657044</c:v>
                </c:pt>
                <c:pt idx="348">
                  <c:v>208.93441403224242</c:v>
                </c:pt>
                <c:pt idx="349">
                  <c:v>208.46163977778849</c:v>
                </c:pt>
                <c:pt idx="350">
                  <c:v>207.51609126888067</c:v>
                </c:pt>
                <c:pt idx="351">
                  <c:v>206.21596206913242</c:v>
                </c:pt>
                <c:pt idx="352">
                  <c:v>204.08847792408983</c:v>
                </c:pt>
                <c:pt idx="353">
                  <c:v>202.61105837892131</c:v>
                </c:pt>
                <c:pt idx="354">
                  <c:v>200.83815492471916</c:v>
                </c:pt>
                <c:pt idx="355">
                  <c:v>199.53802572497091</c:v>
                </c:pt>
                <c:pt idx="356">
                  <c:v>198.17879974341591</c:v>
                </c:pt>
                <c:pt idx="357">
                  <c:v>196.52408985282722</c:v>
                </c:pt>
                <c:pt idx="358">
                  <c:v>195.04667030765876</c:v>
                </c:pt>
                <c:pt idx="359">
                  <c:v>193.33286363526332</c:v>
                </c:pt>
                <c:pt idx="360">
                  <c:v>191.97363765370832</c:v>
                </c:pt>
                <c:pt idx="361">
                  <c:v>191.14628270841399</c:v>
                </c:pt>
                <c:pt idx="362">
                  <c:v>188.90060499975789</c:v>
                </c:pt>
                <c:pt idx="363">
                  <c:v>184.88202383689966</c:v>
                </c:pt>
                <c:pt idx="364">
                  <c:v>182.75453969185708</c:v>
                </c:pt>
                <c:pt idx="365">
                  <c:v>183.16821716450423</c:v>
                </c:pt>
                <c:pt idx="366">
                  <c:v>184.35015280063902</c:v>
                </c:pt>
                <c:pt idx="367">
                  <c:v>182.34086221920987</c:v>
                </c:pt>
                <c:pt idx="368">
                  <c:v>180.92253945584812</c:v>
                </c:pt>
                <c:pt idx="369">
                  <c:v>177.790410020091</c:v>
                </c:pt>
                <c:pt idx="370">
                  <c:v>177.49492611105728</c:v>
                </c:pt>
                <c:pt idx="371">
                  <c:v>176.25389369311577</c:v>
                </c:pt>
                <c:pt idx="372">
                  <c:v>172.353506093871</c:v>
                </c:pt>
                <c:pt idx="373">
                  <c:v>169.51686056714752</c:v>
                </c:pt>
                <c:pt idx="374">
                  <c:v>166.14834400416339</c:v>
                </c:pt>
                <c:pt idx="375">
                  <c:v>163.90266629550732</c:v>
                </c:pt>
                <c:pt idx="376">
                  <c:v>161.30240789601081</c:v>
                </c:pt>
                <c:pt idx="377">
                  <c:v>157.28382673315255</c:v>
                </c:pt>
                <c:pt idx="378">
                  <c:v>153.32434235210104</c:v>
                </c:pt>
                <c:pt idx="379">
                  <c:v>145.34627680819131</c:v>
                </c:pt>
                <c:pt idx="380">
                  <c:v>124.95788708486637</c:v>
                </c:pt>
                <c:pt idx="381">
                  <c:v>109.2381431242738</c:v>
                </c:pt>
                <c:pt idx="382">
                  <c:v>128.09001652062355</c:v>
                </c:pt>
                <c:pt idx="383">
                  <c:v>143.80976048121607</c:v>
                </c:pt>
                <c:pt idx="384">
                  <c:v>128.09001652062355</c:v>
                </c:pt>
                <c:pt idx="385">
                  <c:v>133.70421079226369</c:v>
                </c:pt>
                <c:pt idx="386">
                  <c:v>144.40072829928349</c:v>
                </c:pt>
                <c:pt idx="387">
                  <c:v>137.90008230054218</c:v>
                </c:pt>
                <c:pt idx="388">
                  <c:v>193.0373797262296</c:v>
                </c:pt>
                <c:pt idx="389">
                  <c:v>247.34732220662272</c:v>
                </c:pt>
                <c:pt idx="390">
                  <c:v>136.54085631898718</c:v>
                </c:pt>
                <c:pt idx="391">
                  <c:v>69.11142827749805</c:v>
                </c:pt>
                <c:pt idx="392">
                  <c:v>93.222915254647546</c:v>
                </c:pt>
                <c:pt idx="393">
                  <c:v>164.07995664092752</c:v>
                </c:pt>
                <c:pt idx="394">
                  <c:v>252.13416153296856</c:v>
                </c:pt>
                <c:pt idx="395">
                  <c:v>241.20125689872188</c:v>
                </c:pt>
                <c:pt idx="396">
                  <c:v>254.43893602343138</c:v>
                </c:pt>
                <c:pt idx="397">
                  <c:v>215.25776968556349</c:v>
                </c:pt>
                <c:pt idx="398">
                  <c:v>186.00486269122769</c:v>
                </c:pt>
                <c:pt idx="399">
                  <c:v>195.04667030765876</c:v>
                </c:pt>
                <c:pt idx="400">
                  <c:v>231.74577180964363</c:v>
                </c:pt>
                <c:pt idx="401">
                  <c:v>164.49363411357473</c:v>
                </c:pt>
                <c:pt idx="402">
                  <c:v>154.44718120642909</c:v>
                </c:pt>
                <c:pt idx="403">
                  <c:v>153.50163269752127</c:v>
                </c:pt>
                <c:pt idx="404">
                  <c:v>131.28124273818742</c:v>
                </c:pt>
                <c:pt idx="405">
                  <c:v>98.541625617254056</c:v>
                </c:pt>
                <c:pt idx="406">
                  <c:v>102.32381965288535</c:v>
                </c:pt>
                <c:pt idx="407">
                  <c:v>93.104721691034058</c:v>
                </c:pt>
                <c:pt idx="408">
                  <c:v>69.229621841111538</c:v>
                </c:pt>
                <c:pt idx="409">
                  <c:v>58.651297897705255</c:v>
                </c:pt>
                <c:pt idx="410">
                  <c:v>51.146006608249408</c:v>
                </c:pt>
                <c:pt idx="411">
                  <c:v>44.822650954928335</c:v>
                </c:pt>
                <c:pt idx="412">
                  <c:v>41.51323117375096</c:v>
                </c:pt>
                <c:pt idx="413">
                  <c:v>37.908327483539885</c:v>
                </c:pt>
                <c:pt idx="414">
                  <c:v>33.298778502614248</c:v>
                </c:pt>
                <c:pt idx="415">
                  <c:v>29.22110055794926</c:v>
                </c:pt>
                <c:pt idx="416">
                  <c:v>25.498003304124705</c:v>
                </c:pt>
                <c:pt idx="417">
                  <c:v>22.661357777401239</c:v>
                </c:pt>
                <c:pt idx="418">
                  <c:v>20.947551105005804</c:v>
                </c:pt>
                <c:pt idx="419">
                  <c:v>19.174647650803639</c:v>
                </c:pt>
                <c:pt idx="420">
                  <c:v>17.992712014668857</c:v>
                </c:pt>
                <c:pt idx="421">
                  <c:v>17.106260287567775</c:v>
                </c:pt>
                <c:pt idx="422">
                  <c:v>16.633486033113861</c:v>
                </c:pt>
                <c:pt idx="423">
                  <c:v>17.165357069374512</c:v>
                </c:pt>
                <c:pt idx="424">
                  <c:v>18.524583050929508</c:v>
                </c:pt>
                <c:pt idx="425">
                  <c:v>20.829357541392326</c:v>
                </c:pt>
                <c:pt idx="426">
                  <c:v>22.36587386836754</c:v>
                </c:pt>
                <c:pt idx="427">
                  <c:v>20.829357541392326</c:v>
                </c:pt>
                <c:pt idx="428">
                  <c:v>19.529228341644075</c:v>
                </c:pt>
                <c:pt idx="429">
                  <c:v>19.351937996223857</c:v>
                </c:pt>
                <c:pt idx="430">
                  <c:v>18.465486269122771</c:v>
                </c:pt>
                <c:pt idx="431">
                  <c:v>17.815421669248639</c:v>
                </c:pt>
                <c:pt idx="432">
                  <c:v>17.697228105635165</c:v>
                </c:pt>
                <c:pt idx="433">
                  <c:v>17.283550632987989</c:v>
                </c:pt>
                <c:pt idx="434">
                  <c:v>16.692582814920602</c:v>
                </c:pt>
                <c:pt idx="435">
                  <c:v>15.747034306012777</c:v>
                </c:pt>
                <c:pt idx="436">
                  <c:v>14.50600188807126</c:v>
                </c:pt>
                <c:pt idx="437">
                  <c:v>13.619550160970174</c:v>
                </c:pt>
                <c:pt idx="438">
                  <c:v>12.969485561096048</c:v>
                </c:pt>
                <c:pt idx="439">
                  <c:v>12.910388779289308</c:v>
                </c:pt>
                <c:pt idx="440">
                  <c:v>12.851291997482571</c:v>
                </c:pt>
                <c:pt idx="441">
                  <c:v>13.146775906516265</c:v>
                </c:pt>
                <c:pt idx="442">
                  <c:v>13.737743724583655</c:v>
                </c:pt>
                <c:pt idx="443">
                  <c:v>14.683292233491477</c:v>
                </c:pt>
                <c:pt idx="444">
                  <c:v>15.451550396979084</c:v>
                </c:pt>
                <c:pt idx="445">
                  <c:v>16.456195687693647</c:v>
                </c:pt>
                <c:pt idx="446">
                  <c:v>16.928969942147557</c:v>
                </c:pt>
                <c:pt idx="447">
                  <c:v>17.165357069374512</c:v>
                </c:pt>
                <c:pt idx="448">
                  <c:v>16.33800212408017</c:v>
                </c:pt>
                <c:pt idx="449">
                  <c:v>15.747034306012777</c:v>
                </c:pt>
                <c:pt idx="450">
                  <c:v>14.919679360718433</c:v>
                </c:pt>
                <c:pt idx="451">
                  <c:v>14.62419545168474</c:v>
                </c:pt>
                <c:pt idx="452">
                  <c:v>14.210517979037565</c:v>
                </c:pt>
                <c:pt idx="453">
                  <c:v>13.501356597356699</c:v>
                </c:pt>
                <c:pt idx="454">
                  <c:v>12.969485561096048</c:v>
                </c:pt>
                <c:pt idx="455">
                  <c:v>12.733098433869092</c:v>
                </c:pt>
                <c:pt idx="456">
                  <c:v>12.378517743028658</c:v>
                </c:pt>
                <c:pt idx="457">
                  <c:v>11.964840270381487</c:v>
                </c:pt>
                <c:pt idx="458">
                  <c:v>12.201227397608442</c:v>
                </c:pt>
                <c:pt idx="459">
                  <c:v>12.910388779289308</c:v>
                </c:pt>
                <c:pt idx="460">
                  <c:v>13.501356597356699</c:v>
                </c:pt>
                <c:pt idx="461">
                  <c:v>14.446905106264524</c:v>
                </c:pt>
                <c:pt idx="462">
                  <c:v>14.978776142525174</c:v>
                </c:pt>
                <c:pt idx="463">
                  <c:v>15.628840742399301</c:v>
                </c:pt>
                <c:pt idx="464">
                  <c:v>15.806131087819518</c:v>
                </c:pt>
                <c:pt idx="465">
                  <c:v>16.160711778659952</c:v>
                </c:pt>
                <c:pt idx="466">
                  <c:v>16.042518215046471</c:v>
                </c:pt>
                <c:pt idx="467">
                  <c:v>16.042518215046471</c:v>
                </c:pt>
                <c:pt idx="468">
                  <c:v>15.687937524206042</c:v>
                </c:pt>
                <c:pt idx="469">
                  <c:v>14.978776142525174</c:v>
                </c:pt>
                <c:pt idx="470">
                  <c:v>14.446905106264524</c:v>
                </c:pt>
                <c:pt idx="471">
                  <c:v>13.855937288197133</c:v>
                </c:pt>
                <c:pt idx="472">
                  <c:v>13.205872688323005</c:v>
                </c:pt>
                <c:pt idx="473">
                  <c:v>12.851291997482571</c:v>
                </c:pt>
                <c:pt idx="474">
                  <c:v>12.851291997482571</c:v>
                </c:pt>
                <c:pt idx="475">
                  <c:v>12.910388779289308</c:v>
                </c:pt>
                <c:pt idx="476">
                  <c:v>13.383163033743221</c:v>
                </c:pt>
                <c:pt idx="477">
                  <c:v>13.678646942776915</c:v>
                </c:pt>
                <c:pt idx="478">
                  <c:v>14.565098669877999</c:v>
                </c:pt>
                <c:pt idx="479">
                  <c:v>14.801485797104958</c:v>
                </c:pt>
                <c:pt idx="480">
                  <c:v>15.628840742399301</c:v>
                </c:pt>
                <c:pt idx="481">
                  <c:v>16.042518215046471</c:v>
                </c:pt>
                <c:pt idx="482">
                  <c:v>16.278905342273429</c:v>
                </c:pt>
                <c:pt idx="483">
                  <c:v>15.983421433239736</c:v>
                </c:pt>
                <c:pt idx="484">
                  <c:v>12.614904870255614</c:v>
                </c:pt>
                <c:pt idx="485">
                  <c:v>18.465486269122771</c:v>
                </c:pt>
                <c:pt idx="486">
                  <c:v>10.842001416053444</c:v>
                </c:pt>
                <c:pt idx="487">
                  <c:v>9.8964529071456226</c:v>
                </c:pt>
                <c:pt idx="488">
                  <c:v>12.555808088448876</c:v>
                </c:pt>
                <c:pt idx="489">
                  <c:v>12.910388779289308</c:v>
                </c:pt>
                <c:pt idx="490">
                  <c:v>14.151421197230826</c:v>
                </c:pt>
                <c:pt idx="491">
                  <c:v>13.501356597356699</c:v>
                </c:pt>
                <c:pt idx="492">
                  <c:v>12.851291997482571</c:v>
                </c:pt>
                <c:pt idx="493">
                  <c:v>12.083033833994962</c:v>
                </c:pt>
                <c:pt idx="494">
                  <c:v>11.72845314315453</c:v>
                </c:pt>
                <c:pt idx="495">
                  <c:v>12.378517743028658</c:v>
                </c:pt>
                <c:pt idx="496">
                  <c:v>13.087679124709524</c:v>
                </c:pt>
                <c:pt idx="497">
                  <c:v>13.678646942776915</c:v>
                </c:pt>
                <c:pt idx="498">
                  <c:v>13.737743724583655</c:v>
                </c:pt>
                <c:pt idx="499">
                  <c:v>13.737743724583655</c:v>
                </c:pt>
                <c:pt idx="500">
                  <c:v>13.501356597356699</c:v>
                </c:pt>
                <c:pt idx="501">
                  <c:v>13.855937288197133</c:v>
                </c:pt>
                <c:pt idx="502">
                  <c:v>14.62419545168474</c:v>
                </c:pt>
                <c:pt idx="503">
                  <c:v>14.801485797104958</c:v>
                </c:pt>
                <c:pt idx="504">
                  <c:v>14.801485797104958</c:v>
                </c:pt>
                <c:pt idx="505">
                  <c:v>14.742389015298217</c:v>
                </c:pt>
                <c:pt idx="506">
                  <c:v>13.855937288197133</c:v>
                </c:pt>
                <c:pt idx="507">
                  <c:v>13.855937288197133</c:v>
                </c:pt>
                <c:pt idx="508">
                  <c:v>13.737743724583655</c:v>
                </c:pt>
                <c:pt idx="509">
                  <c:v>13.796840506390392</c:v>
                </c:pt>
                <c:pt idx="510">
                  <c:v>13.855937288197133</c:v>
                </c:pt>
                <c:pt idx="511">
                  <c:v>13.796840506390392</c:v>
                </c:pt>
                <c:pt idx="512">
                  <c:v>13.383163033743221</c:v>
                </c:pt>
                <c:pt idx="513">
                  <c:v>13.205872688323005</c:v>
                </c:pt>
                <c:pt idx="514">
                  <c:v>13.383163033743221</c:v>
                </c:pt>
                <c:pt idx="515">
                  <c:v>13.619550160970174</c:v>
                </c:pt>
                <c:pt idx="516">
                  <c:v>13.974130851810608</c:v>
                </c:pt>
                <c:pt idx="517">
                  <c:v>14.033227633617349</c:v>
                </c:pt>
                <c:pt idx="518">
                  <c:v>14.151421197230826</c:v>
                </c:pt>
                <c:pt idx="519">
                  <c:v>14.092324415424089</c:v>
                </c:pt>
                <c:pt idx="520">
                  <c:v>14.269614760844306</c:v>
                </c:pt>
                <c:pt idx="521">
                  <c:v>14.62419545168474</c:v>
                </c:pt>
                <c:pt idx="522">
                  <c:v>14.742389015298217</c:v>
                </c:pt>
                <c:pt idx="523">
                  <c:v>14.683292233491477</c:v>
                </c:pt>
                <c:pt idx="524">
                  <c:v>14.683292233491477</c:v>
                </c:pt>
                <c:pt idx="525">
                  <c:v>14.210517979037565</c:v>
                </c:pt>
                <c:pt idx="526">
                  <c:v>14.269614760844306</c:v>
                </c:pt>
                <c:pt idx="527">
                  <c:v>14.210517979037565</c:v>
                </c:pt>
                <c:pt idx="528">
                  <c:v>14.328711542651043</c:v>
                </c:pt>
                <c:pt idx="529">
                  <c:v>14.210517979037565</c:v>
                </c:pt>
                <c:pt idx="530">
                  <c:v>14.092324415424089</c:v>
                </c:pt>
                <c:pt idx="531">
                  <c:v>13.855937288197133</c:v>
                </c:pt>
                <c:pt idx="532">
                  <c:v>13.915034070003871</c:v>
                </c:pt>
                <c:pt idx="533">
                  <c:v>13.855937288197133</c:v>
                </c:pt>
                <c:pt idx="534">
                  <c:v>14.033227633617349</c:v>
                </c:pt>
                <c:pt idx="535">
                  <c:v>14.269614760844306</c:v>
                </c:pt>
                <c:pt idx="536">
                  <c:v>14.446905106264524</c:v>
                </c:pt>
                <c:pt idx="537">
                  <c:v>14.50600188807126</c:v>
                </c:pt>
                <c:pt idx="538">
                  <c:v>14.50600188807126</c:v>
                </c:pt>
                <c:pt idx="539">
                  <c:v>14.62419545168474</c:v>
                </c:pt>
                <c:pt idx="540">
                  <c:v>14.683292233491477</c:v>
                </c:pt>
                <c:pt idx="541">
                  <c:v>14.742389015298217</c:v>
                </c:pt>
                <c:pt idx="542">
                  <c:v>14.742389015298217</c:v>
                </c:pt>
                <c:pt idx="543">
                  <c:v>14.742389015298217</c:v>
                </c:pt>
                <c:pt idx="544">
                  <c:v>14.62419545168474</c:v>
                </c:pt>
                <c:pt idx="545">
                  <c:v>14.683292233491477</c:v>
                </c:pt>
                <c:pt idx="546">
                  <c:v>14.683292233491477</c:v>
                </c:pt>
                <c:pt idx="547">
                  <c:v>14.62419545168474</c:v>
                </c:pt>
                <c:pt idx="548">
                  <c:v>14.50600188807126</c:v>
                </c:pt>
                <c:pt idx="549">
                  <c:v>14.328711542651043</c:v>
                </c:pt>
                <c:pt idx="550">
                  <c:v>14.151421197230826</c:v>
                </c:pt>
                <c:pt idx="551">
                  <c:v>13.915034070003871</c:v>
                </c:pt>
                <c:pt idx="552">
                  <c:v>14.033227633617349</c:v>
                </c:pt>
                <c:pt idx="553">
                  <c:v>14.033227633617349</c:v>
                </c:pt>
                <c:pt idx="554">
                  <c:v>14.210517979037565</c:v>
                </c:pt>
                <c:pt idx="555">
                  <c:v>14.151421197230826</c:v>
                </c:pt>
                <c:pt idx="556">
                  <c:v>14.269614760844306</c:v>
                </c:pt>
                <c:pt idx="557">
                  <c:v>14.565098669877999</c:v>
                </c:pt>
                <c:pt idx="558">
                  <c:v>14.62419545168474</c:v>
                </c:pt>
                <c:pt idx="559">
                  <c:v>14.565098669877999</c:v>
                </c:pt>
                <c:pt idx="560">
                  <c:v>14.62419545168474</c:v>
                </c:pt>
                <c:pt idx="561">
                  <c:v>14.62419545168474</c:v>
                </c:pt>
                <c:pt idx="562">
                  <c:v>14.62419545168474</c:v>
                </c:pt>
                <c:pt idx="563">
                  <c:v>14.565098669877999</c:v>
                </c:pt>
                <c:pt idx="564">
                  <c:v>14.328711542651043</c:v>
                </c:pt>
                <c:pt idx="565">
                  <c:v>14.50600188807126</c:v>
                </c:pt>
                <c:pt idx="566">
                  <c:v>14.210517979037565</c:v>
                </c:pt>
                <c:pt idx="567">
                  <c:v>13.974130851810608</c:v>
                </c:pt>
                <c:pt idx="568">
                  <c:v>14.033227633617349</c:v>
                </c:pt>
                <c:pt idx="569">
                  <c:v>13.855937288197133</c:v>
                </c:pt>
                <c:pt idx="570">
                  <c:v>13.855937288197133</c:v>
                </c:pt>
                <c:pt idx="571">
                  <c:v>13.855937288197133</c:v>
                </c:pt>
                <c:pt idx="572">
                  <c:v>13.855937288197133</c:v>
                </c:pt>
                <c:pt idx="573">
                  <c:v>13.915034070003871</c:v>
                </c:pt>
                <c:pt idx="574">
                  <c:v>13.915034070003871</c:v>
                </c:pt>
                <c:pt idx="575">
                  <c:v>13.915034070003871</c:v>
                </c:pt>
                <c:pt idx="576">
                  <c:v>14.210517979037565</c:v>
                </c:pt>
                <c:pt idx="577">
                  <c:v>13.974130851810608</c:v>
                </c:pt>
                <c:pt idx="578">
                  <c:v>14.151421197230826</c:v>
                </c:pt>
                <c:pt idx="579">
                  <c:v>13.974130851810608</c:v>
                </c:pt>
                <c:pt idx="580">
                  <c:v>14.033227633617349</c:v>
                </c:pt>
                <c:pt idx="581">
                  <c:v>13.915034070003871</c:v>
                </c:pt>
                <c:pt idx="582">
                  <c:v>13.974130851810608</c:v>
                </c:pt>
                <c:pt idx="583">
                  <c:v>13.915034070003871</c:v>
                </c:pt>
                <c:pt idx="584">
                  <c:v>13.915034070003871</c:v>
                </c:pt>
                <c:pt idx="585">
                  <c:v>13.855937288197133</c:v>
                </c:pt>
                <c:pt idx="586">
                  <c:v>13.855937288197133</c:v>
                </c:pt>
                <c:pt idx="587">
                  <c:v>13.796840506390392</c:v>
                </c:pt>
                <c:pt idx="588">
                  <c:v>13.737743724583655</c:v>
                </c:pt>
                <c:pt idx="589">
                  <c:v>13.678646942776915</c:v>
                </c:pt>
                <c:pt idx="590">
                  <c:v>13.796840506390392</c:v>
                </c:pt>
                <c:pt idx="591">
                  <c:v>13.678646942776915</c:v>
                </c:pt>
                <c:pt idx="592">
                  <c:v>13.796840506390392</c:v>
                </c:pt>
                <c:pt idx="593">
                  <c:v>13.737743724583655</c:v>
                </c:pt>
                <c:pt idx="594">
                  <c:v>13.737743724583655</c:v>
                </c:pt>
                <c:pt idx="595">
                  <c:v>13.737743724583655</c:v>
                </c:pt>
                <c:pt idx="596">
                  <c:v>13.855937288197133</c:v>
                </c:pt>
                <c:pt idx="597">
                  <c:v>13.855937288197133</c:v>
                </c:pt>
                <c:pt idx="598">
                  <c:v>13.678646942776915</c:v>
                </c:pt>
                <c:pt idx="599">
                  <c:v>12.910388779289308</c:v>
                </c:pt>
                <c:pt idx="600">
                  <c:v>12.674001652062351</c:v>
                </c:pt>
                <c:pt idx="601">
                  <c:v>12.437614524835396</c:v>
                </c:pt>
                <c:pt idx="602">
                  <c:v>12.674001652062351</c:v>
                </c:pt>
                <c:pt idx="603">
                  <c:v>12.792195215675831</c:v>
                </c:pt>
                <c:pt idx="604">
                  <c:v>12.792195215675831</c:v>
                </c:pt>
                <c:pt idx="605">
                  <c:v>12.792195215675831</c:v>
                </c:pt>
                <c:pt idx="606">
                  <c:v>12.910388779289308</c:v>
                </c:pt>
                <c:pt idx="607">
                  <c:v>12.555808088448876</c:v>
                </c:pt>
                <c:pt idx="608">
                  <c:v>11.964840270381487</c:v>
                </c:pt>
                <c:pt idx="609">
                  <c:v>11.72845314315453</c:v>
                </c:pt>
                <c:pt idx="610">
                  <c:v>11.72845314315453</c:v>
                </c:pt>
                <c:pt idx="611">
                  <c:v>11.72845314315453</c:v>
                </c:pt>
                <c:pt idx="612">
                  <c:v>11.72845314315453</c:v>
                </c:pt>
                <c:pt idx="613">
                  <c:v>11.669356361347791</c:v>
                </c:pt>
                <c:pt idx="614">
                  <c:v>11.610259579541053</c:v>
                </c:pt>
                <c:pt idx="615">
                  <c:v>11.72845314315453</c:v>
                </c:pt>
                <c:pt idx="616">
                  <c:v>11.72845314315453</c:v>
                </c:pt>
                <c:pt idx="617">
                  <c:v>11.610259579541053</c:v>
                </c:pt>
                <c:pt idx="618">
                  <c:v>11.72845314315453</c:v>
                </c:pt>
                <c:pt idx="619">
                  <c:v>11.669356361347791</c:v>
                </c:pt>
                <c:pt idx="620">
                  <c:v>11.72845314315453</c:v>
                </c:pt>
                <c:pt idx="621">
                  <c:v>11.314775670507357</c:v>
                </c:pt>
                <c:pt idx="622">
                  <c:v>10.782904634246707</c:v>
                </c:pt>
                <c:pt idx="623">
                  <c:v>10.782904634246707</c:v>
                </c:pt>
                <c:pt idx="624">
                  <c:v>10.782904634246707</c:v>
                </c:pt>
                <c:pt idx="625">
                  <c:v>10.664711070633228</c:v>
                </c:pt>
                <c:pt idx="626">
                  <c:v>10.723807852439968</c:v>
                </c:pt>
                <c:pt idx="627">
                  <c:v>10.782904634246707</c:v>
                </c:pt>
                <c:pt idx="628">
                  <c:v>10.723807852439968</c:v>
                </c:pt>
                <c:pt idx="629">
                  <c:v>10.664711070633228</c:v>
                </c:pt>
                <c:pt idx="630">
                  <c:v>10.664711070633228</c:v>
                </c:pt>
                <c:pt idx="631">
                  <c:v>10.782904634246707</c:v>
                </c:pt>
                <c:pt idx="632">
                  <c:v>10.723807852439968</c:v>
                </c:pt>
                <c:pt idx="633">
                  <c:v>10.664711070633228</c:v>
                </c:pt>
                <c:pt idx="634">
                  <c:v>10.723807852439968</c:v>
                </c:pt>
                <c:pt idx="635">
                  <c:v>10.664711070633228</c:v>
                </c:pt>
                <c:pt idx="636">
                  <c:v>10.54651750701975</c:v>
                </c:pt>
                <c:pt idx="637">
                  <c:v>10.782904634246707</c:v>
                </c:pt>
                <c:pt idx="638">
                  <c:v>10.664711070633228</c:v>
                </c:pt>
                <c:pt idx="639">
                  <c:v>10.723807852439968</c:v>
                </c:pt>
                <c:pt idx="640">
                  <c:v>10.664711070633228</c:v>
                </c:pt>
                <c:pt idx="641">
                  <c:v>10.782904634246707</c:v>
                </c:pt>
                <c:pt idx="642">
                  <c:v>11.078388543280402</c:v>
                </c:pt>
                <c:pt idx="643">
                  <c:v>11.255678888700619</c:v>
                </c:pt>
                <c:pt idx="644">
                  <c:v>11.492066015927573</c:v>
                </c:pt>
                <c:pt idx="645">
                  <c:v>11.551162797734312</c:v>
                </c:pt>
                <c:pt idx="646">
                  <c:v>11.255678888700619</c:v>
                </c:pt>
                <c:pt idx="647">
                  <c:v>10.842001416053444</c:v>
                </c:pt>
                <c:pt idx="648">
                  <c:v>10.664711070633228</c:v>
                </c:pt>
                <c:pt idx="649">
                  <c:v>10.369227161599534</c:v>
                </c:pt>
                <c:pt idx="650">
                  <c:v>9.8964529071456226</c:v>
                </c:pt>
                <c:pt idx="651">
                  <c:v>9.8964529071456226</c:v>
                </c:pt>
                <c:pt idx="652">
                  <c:v>9.8373561253388839</c:v>
                </c:pt>
                <c:pt idx="653">
                  <c:v>9.8373561253388839</c:v>
                </c:pt>
                <c:pt idx="654">
                  <c:v>9.8373561253388839</c:v>
                </c:pt>
                <c:pt idx="655">
                  <c:v>9.8964529071456226</c:v>
                </c:pt>
                <c:pt idx="656">
                  <c:v>10.191936816179318</c:v>
                </c:pt>
                <c:pt idx="657">
                  <c:v>10.487420725213012</c:v>
                </c:pt>
                <c:pt idx="658">
                  <c:v>10.664711070633228</c:v>
                </c:pt>
                <c:pt idx="659">
                  <c:v>10.073743252565839</c:v>
                </c:pt>
                <c:pt idx="660">
                  <c:v>9.7191625617254047</c:v>
                </c:pt>
                <c:pt idx="661">
                  <c:v>9.7782593435321452</c:v>
                </c:pt>
                <c:pt idx="662">
                  <c:v>9.7782593435321452</c:v>
                </c:pt>
                <c:pt idx="663">
                  <c:v>9.8373561253388839</c:v>
                </c:pt>
                <c:pt idx="664">
                  <c:v>9.7782593435321452</c:v>
                </c:pt>
                <c:pt idx="665">
                  <c:v>9.7782593435321452</c:v>
                </c:pt>
                <c:pt idx="666">
                  <c:v>9.4827754344984498</c:v>
                </c:pt>
                <c:pt idx="667">
                  <c:v>9.069097961851277</c:v>
                </c:pt>
                <c:pt idx="668">
                  <c:v>8.8918076164310609</c:v>
                </c:pt>
                <c:pt idx="669">
                  <c:v>8.7736140528175817</c:v>
                </c:pt>
                <c:pt idx="670">
                  <c:v>8.5963237073973655</c:v>
                </c:pt>
                <c:pt idx="671">
                  <c:v>8.7145172710108429</c:v>
                </c:pt>
                <c:pt idx="672">
                  <c:v>8.7736140528175817</c:v>
                </c:pt>
                <c:pt idx="673">
                  <c:v>8.8918076164310609</c:v>
                </c:pt>
                <c:pt idx="674">
                  <c:v>9.069097961851277</c:v>
                </c:pt>
                <c:pt idx="675">
                  <c:v>9.1872915254647545</c:v>
                </c:pt>
                <c:pt idx="676">
                  <c:v>8.5372269255906268</c:v>
                </c:pt>
                <c:pt idx="677">
                  <c:v>8.0053558893299765</c:v>
                </c:pt>
                <c:pt idx="678">
                  <c:v>7.9462591075232378</c:v>
                </c:pt>
                <c:pt idx="679">
                  <c:v>8.0053558893299765</c:v>
                </c:pt>
                <c:pt idx="680">
                  <c:v>7.8871623257164973</c:v>
                </c:pt>
                <c:pt idx="681">
                  <c:v>8.0053558893299765</c:v>
                </c:pt>
                <c:pt idx="682">
                  <c:v>7.7689687621030208</c:v>
                </c:pt>
                <c:pt idx="683">
                  <c:v>7.5916784166828037</c:v>
                </c:pt>
                <c:pt idx="684">
                  <c:v>7.4143880712625867</c:v>
                </c:pt>
                <c:pt idx="685">
                  <c:v>7.000710598615413</c:v>
                </c:pt>
                <c:pt idx="686">
                  <c:v>7.000710598615413</c:v>
                </c:pt>
                <c:pt idx="687">
                  <c:v>6.9416138168086743</c:v>
                </c:pt>
                <c:pt idx="688">
                  <c:v>6.8825170350019365</c:v>
                </c:pt>
                <c:pt idx="689">
                  <c:v>6.9416138168086743</c:v>
                </c:pt>
                <c:pt idx="690">
                  <c:v>6.8825170350019365</c:v>
                </c:pt>
                <c:pt idx="691">
                  <c:v>7.000710598615413</c:v>
                </c:pt>
                <c:pt idx="692">
                  <c:v>7.0598073804221535</c:v>
                </c:pt>
                <c:pt idx="693">
                  <c:v>7.2961945076491084</c:v>
                </c:pt>
                <c:pt idx="694">
                  <c:v>7.2961945076491084</c:v>
                </c:pt>
                <c:pt idx="695">
                  <c:v>7.2961945076491084</c:v>
                </c:pt>
                <c:pt idx="696">
                  <c:v>7.000710598615413</c:v>
                </c:pt>
                <c:pt idx="697">
                  <c:v>6.8825170350019365</c:v>
                </c:pt>
                <c:pt idx="698">
                  <c:v>6.7643234713884572</c:v>
                </c:pt>
                <c:pt idx="699">
                  <c:v>6.3506459987412853</c:v>
                </c:pt>
                <c:pt idx="700">
                  <c:v>6.232452435127807</c:v>
                </c:pt>
                <c:pt idx="701">
                  <c:v>6.05516208970759</c:v>
                </c:pt>
                <c:pt idx="702">
                  <c:v>5.9960653079008512</c:v>
                </c:pt>
                <c:pt idx="703">
                  <c:v>5.9960653079008512</c:v>
                </c:pt>
                <c:pt idx="704">
                  <c:v>5.9960653079008512</c:v>
                </c:pt>
                <c:pt idx="705">
                  <c:v>6.05516208970759</c:v>
                </c:pt>
                <c:pt idx="706">
                  <c:v>6.05516208970759</c:v>
                </c:pt>
                <c:pt idx="707">
                  <c:v>6.05516208970759</c:v>
                </c:pt>
                <c:pt idx="708">
                  <c:v>6.1142588715143287</c:v>
                </c:pt>
                <c:pt idx="709">
                  <c:v>6.7643234713884572</c:v>
                </c:pt>
                <c:pt idx="710">
                  <c:v>6.8825170350019365</c:v>
                </c:pt>
                <c:pt idx="711">
                  <c:v>7.000710598615413</c:v>
                </c:pt>
                <c:pt idx="712">
                  <c:v>6.8825170350019365</c:v>
                </c:pt>
                <c:pt idx="713">
                  <c:v>6.9416138168086743</c:v>
                </c:pt>
                <c:pt idx="714">
                  <c:v>6.9416138168086743</c:v>
                </c:pt>
                <c:pt idx="715">
                  <c:v>7.17800094403563</c:v>
                </c:pt>
                <c:pt idx="716">
                  <c:v>7.5325816348760632</c:v>
                </c:pt>
                <c:pt idx="717">
                  <c:v>7.8871623257164973</c:v>
                </c:pt>
                <c:pt idx="718">
                  <c:v>7.8871623257164973</c:v>
                </c:pt>
                <c:pt idx="719">
                  <c:v>7.8871623257164973</c:v>
                </c:pt>
                <c:pt idx="720">
                  <c:v>7.7689687621030208</c:v>
                </c:pt>
                <c:pt idx="721">
                  <c:v>7.5916784166828037</c:v>
                </c:pt>
                <c:pt idx="722">
                  <c:v>7.2961945076491084</c:v>
                </c:pt>
                <c:pt idx="723">
                  <c:v>7.17800094403563</c:v>
                </c:pt>
                <c:pt idx="724">
                  <c:v>7.0598073804221535</c:v>
                </c:pt>
                <c:pt idx="725">
                  <c:v>7.000710598615413</c:v>
                </c:pt>
                <c:pt idx="726">
                  <c:v>7.17800094403563</c:v>
                </c:pt>
                <c:pt idx="727">
                  <c:v>7.4734848530693254</c:v>
                </c:pt>
                <c:pt idx="728">
                  <c:v>7.3552912894558471</c:v>
                </c:pt>
                <c:pt idx="729">
                  <c:v>7.7098719802962803</c:v>
                </c:pt>
                <c:pt idx="730">
                  <c:v>7.0598073804221535</c:v>
                </c:pt>
                <c:pt idx="731">
                  <c:v>6.7052266895817194</c:v>
                </c:pt>
                <c:pt idx="732">
                  <c:v>6.6461299077749789</c:v>
                </c:pt>
                <c:pt idx="733">
                  <c:v>6.7643234713884572</c:v>
                </c:pt>
                <c:pt idx="734">
                  <c:v>6.9416138168086743</c:v>
                </c:pt>
                <c:pt idx="735">
                  <c:v>6.4688395623547619</c:v>
                </c:pt>
                <c:pt idx="736">
                  <c:v>6.409742780548024</c:v>
                </c:pt>
                <c:pt idx="737">
                  <c:v>6.4688395623547619</c:v>
                </c:pt>
                <c:pt idx="738">
                  <c:v>6.6461299077749789</c:v>
                </c:pt>
                <c:pt idx="739">
                  <c:v>6.823420253195196</c:v>
                </c:pt>
                <c:pt idx="740">
                  <c:v>7.000710598615413</c:v>
                </c:pt>
                <c:pt idx="741">
                  <c:v>6.6461299077749789</c:v>
                </c:pt>
                <c:pt idx="742">
                  <c:v>6.4688395623547619</c:v>
                </c:pt>
                <c:pt idx="743">
                  <c:v>5.9960653079008512</c:v>
                </c:pt>
                <c:pt idx="744">
                  <c:v>5.9369685260941134</c:v>
                </c:pt>
                <c:pt idx="745">
                  <c:v>5.641484617060418</c:v>
                </c:pt>
                <c:pt idx="746">
                  <c:v>5.1687103626065056</c:v>
                </c:pt>
                <c:pt idx="747">
                  <c:v>5.1096135807997669</c:v>
                </c:pt>
                <c:pt idx="748">
                  <c:v>4.9914200171862886</c:v>
                </c:pt>
                <c:pt idx="749">
                  <c:v>5.0505167989930291</c:v>
                </c:pt>
                <c:pt idx="750">
                  <c:v>5.1096135807997669</c:v>
                </c:pt>
                <c:pt idx="751">
                  <c:v>5.1096135807997669</c:v>
                </c:pt>
                <c:pt idx="752">
                  <c:v>5.1096135807997669</c:v>
                </c:pt>
                <c:pt idx="753">
                  <c:v>5.4050974898334623</c:v>
                </c:pt>
                <c:pt idx="754">
                  <c:v>5.286903926219984</c:v>
                </c:pt>
                <c:pt idx="755">
                  <c:v>4.2822586355054213</c:v>
                </c:pt>
                <c:pt idx="756">
                  <c:v>3.395806908404337</c:v>
                </c:pt>
                <c:pt idx="757">
                  <c:v>2.627548744916731</c:v>
                </c:pt>
                <c:pt idx="758">
                  <c:v>1.9183873632358632</c:v>
                </c:pt>
                <c:pt idx="759">
                  <c:v>1.50470989058869</c:v>
                </c:pt>
                <c:pt idx="760">
                  <c:v>1.1501291997482572</c:v>
                </c:pt>
                <c:pt idx="761">
                  <c:v>1.0910324179415178</c:v>
                </c:pt>
                <c:pt idx="762">
                  <c:v>1.0910324179415178</c:v>
                </c:pt>
                <c:pt idx="763">
                  <c:v>0.61825816348760643</c:v>
                </c:pt>
                <c:pt idx="764">
                  <c:v>0.14548390903369454</c:v>
                </c:pt>
                <c:pt idx="765">
                  <c:v>0</c:v>
                </c:pt>
                <c:pt idx="766">
                  <c:v>0</c:v>
                </c:pt>
              </c:numCache>
            </c:numRef>
          </c:yVal>
          <c:smooth val="0"/>
          <c:extLst xmlns:c16r2="http://schemas.microsoft.com/office/drawing/2015/06/chart">
            <c:ext xmlns:c16="http://schemas.microsoft.com/office/drawing/2014/chart" uri="{C3380CC4-5D6E-409C-BE32-E72D297353CC}">
              <c16:uniqueId val="{00000000-90E5-4A80-AD27-9A314536379D}"/>
            </c:ext>
          </c:extLst>
        </c:ser>
        <c:dLbls>
          <c:showLegendKey val="0"/>
          <c:showVal val="0"/>
          <c:showCatName val="0"/>
          <c:showSerName val="0"/>
          <c:showPercent val="0"/>
          <c:showBubbleSize val="0"/>
        </c:dLbls>
        <c:axId val="113381376"/>
        <c:axId val="113383296"/>
      </c:scatterChart>
      <c:valAx>
        <c:axId val="113381376"/>
        <c:scaling>
          <c:orientation val="minMax"/>
          <c:min val="0"/>
        </c:scaling>
        <c:delete val="0"/>
        <c:axPos val="b"/>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s-ES"/>
                  <a:t>Tiempo (s)</a:t>
                </a:r>
              </a:p>
            </c:rich>
          </c:tx>
          <c:layout>
            <c:manualLayout>
              <c:xMode val="edge"/>
              <c:yMode val="edge"/>
              <c:x val="0.37600005909205064"/>
              <c:y val="0.8992041431062727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S"/>
          </a:p>
        </c:txPr>
        <c:crossAx val="113383296"/>
        <c:crosses val="autoZero"/>
        <c:crossBetween val="midCat"/>
      </c:valAx>
      <c:valAx>
        <c:axId val="113383296"/>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s-ES"/>
                  <a:t>Empuje (Kg)</a:t>
                </a:r>
              </a:p>
            </c:rich>
          </c:tx>
          <c:layout>
            <c:manualLayout>
              <c:xMode val="edge"/>
              <c:yMode val="edge"/>
              <c:x val="6.1692100870130442E-4"/>
              <c:y val="0.4022205781324313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S"/>
          </a:p>
        </c:txPr>
        <c:crossAx val="113381376"/>
        <c:crossesAt val="0"/>
        <c:crossBetween val="midCat"/>
      </c:valAx>
      <c:spPr>
        <a:solidFill>
          <a:srgbClr val="C0C0C0"/>
        </a:solidFill>
        <a:ln w="12700">
          <a:solidFill>
            <a:srgbClr val="808080"/>
          </a:solidFill>
          <a:prstDash val="solid"/>
        </a:ln>
      </c:spPr>
    </c:plotArea>
    <c:legend>
      <c:legendPos val="r"/>
      <c:layout>
        <c:manualLayout>
          <c:xMode val="edge"/>
          <c:yMode val="edge"/>
          <c:x val="0.89603699162370187"/>
          <c:y val="3.7688351036657332E-2"/>
          <c:w val="6.6133360909623629E-2"/>
          <c:h val="3.290070284838556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'sim lan'!$H$5</c:f>
              <c:strCache>
                <c:ptCount val="1"/>
                <c:pt idx="0">
                  <c:v>a (m/s2)</c:v>
                </c:pt>
              </c:strCache>
            </c:strRef>
          </c:tx>
          <c:marker>
            <c:symbol val="none"/>
          </c:marker>
          <c:xVal>
            <c:numRef>
              <c:f>'sim lan'!$G$6:$G$1188</c:f>
              <c:numCache>
                <c:formatCode>0.000</c:formatCode>
                <c:ptCount val="1183"/>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numCache>
            </c:numRef>
          </c:xVal>
          <c:yVal>
            <c:numRef>
              <c:f>'sim lan'!$H$6:$H$1188</c:f>
              <c:numCache>
                <c:formatCode>0.000</c:formatCode>
                <c:ptCount val="1183"/>
                <c:pt idx="0">
                  <c:v>0</c:v>
                </c:pt>
                <c:pt idx="1">
                  <c:v>-9.6111746398785378</c:v>
                </c:pt>
                <c:pt idx="2">
                  <c:v>-9.7726992535414059</c:v>
                </c:pt>
                <c:pt idx="3">
                  <c:v>-9.2072073468024644</c:v>
                </c:pt>
                <c:pt idx="4">
                  <c:v>-9.0455461032951305</c:v>
                </c:pt>
                <c:pt idx="5">
                  <c:v>-6.7020617432058218</c:v>
                </c:pt>
                <c:pt idx="6">
                  <c:v>-2.9028413600847194</c:v>
                </c:pt>
                <c:pt idx="7">
                  <c:v>0.57491988794302018</c:v>
                </c:pt>
                <c:pt idx="8">
                  <c:v>0.81995481955432759</c:v>
                </c:pt>
                <c:pt idx="9">
                  <c:v>-9.8100000091649608</c:v>
                </c:pt>
                <c:pt idx="10">
                  <c:v>-9.80999966628473</c:v>
                </c:pt>
                <c:pt idx="11">
                  <c:v>-9.8099996662448508</c:v>
                </c:pt>
                <c:pt idx="12">
                  <c:v>-9.8099996662049467</c:v>
                </c:pt>
                <c:pt idx="13">
                  <c:v>-9.8099996661650213</c:v>
                </c:pt>
                <c:pt idx="14">
                  <c:v>-9.8099996661250888</c:v>
                </c:pt>
                <c:pt idx="15">
                  <c:v>-9.8099996660851261</c:v>
                </c:pt>
                <c:pt idx="16">
                  <c:v>-9.8099996660451438</c:v>
                </c:pt>
                <c:pt idx="17">
                  <c:v>-9.8099996660051527</c:v>
                </c:pt>
                <c:pt idx="18">
                  <c:v>-3.0526680654321607</c:v>
                </c:pt>
                <c:pt idx="19">
                  <c:v>3.1848412830765054</c:v>
                </c:pt>
                <c:pt idx="20">
                  <c:v>-5.8846861729025663</c:v>
                </c:pt>
                <c:pt idx="21">
                  <c:v>-5.3979068449957781</c:v>
                </c:pt>
                <c:pt idx="22">
                  <c:v>-6.6125640571013564</c:v>
                </c:pt>
                <c:pt idx="23">
                  <c:v>-9.8099998708318559</c:v>
                </c:pt>
                <c:pt idx="24">
                  <c:v>-9.8099998708163287</c:v>
                </c:pt>
                <c:pt idx="25">
                  <c:v>-9.8099998708007963</c:v>
                </c:pt>
                <c:pt idx="26">
                  <c:v>-9.8099998707852567</c:v>
                </c:pt>
                <c:pt idx="27">
                  <c:v>-9.8099998707697083</c:v>
                </c:pt>
                <c:pt idx="28">
                  <c:v>-8.6373633237406224</c:v>
                </c:pt>
                <c:pt idx="29">
                  <c:v>-7.1774493135038728</c:v>
                </c:pt>
                <c:pt idx="30">
                  <c:v>-7.4204012176444136</c:v>
                </c:pt>
                <c:pt idx="31">
                  <c:v>-8.6368778186880686</c:v>
                </c:pt>
                <c:pt idx="32">
                  <c:v>-9.8099998706841749</c:v>
                </c:pt>
                <c:pt idx="33">
                  <c:v>-9.8099998706685785</c:v>
                </c:pt>
                <c:pt idx="34">
                  <c:v>-9.809999870652975</c:v>
                </c:pt>
                <c:pt idx="35">
                  <c:v>-9.8099998706373697</c:v>
                </c:pt>
                <c:pt idx="36">
                  <c:v>-9.8099998706217519</c:v>
                </c:pt>
                <c:pt idx="37">
                  <c:v>-9.0419132147403012</c:v>
                </c:pt>
                <c:pt idx="38">
                  <c:v>-8.4734962879729174</c:v>
                </c:pt>
                <c:pt idx="39">
                  <c:v>-8.3109231238984087</c:v>
                </c:pt>
                <c:pt idx="40">
                  <c:v>-9.4476633864750266</c:v>
                </c:pt>
                <c:pt idx="41">
                  <c:v>-9.8099998705406026</c:v>
                </c:pt>
                <c:pt idx="42">
                  <c:v>-9.8099998705249369</c:v>
                </c:pt>
                <c:pt idx="43">
                  <c:v>-9.8099998705092695</c:v>
                </c:pt>
                <c:pt idx="44">
                  <c:v>-9.8099998704935967</c:v>
                </c:pt>
                <c:pt idx="45">
                  <c:v>-9.6912178051562474</c:v>
                </c:pt>
                <c:pt idx="46">
                  <c:v>-8.7972527324117884</c:v>
                </c:pt>
                <c:pt idx="47">
                  <c:v>-8.715845370727008</c:v>
                </c:pt>
                <c:pt idx="48">
                  <c:v>-9.3660192629284111</c:v>
                </c:pt>
                <c:pt idx="49">
                  <c:v>-9.809999870413483</c:v>
                </c:pt>
                <c:pt idx="50">
                  <c:v>-9.8099998703977658</c:v>
                </c:pt>
                <c:pt idx="51">
                  <c:v>-9.8099998703820361</c:v>
                </c:pt>
                <c:pt idx="52">
                  <c:v>-9.8099998703662994</c:v>
                </c:pt>
                <c:pt idx="53">
                  <c:v>-9.8099998703505591</c:v>
                </c:pt>
                <c:pt idx="54">
                  <c:v>-9.6910865697811417</c:v>
                </c:pt>
                <c:pt idx="55">
                  <c:v>-9.6097144950811053</c:v>
                </c:pt>
                <c:pt idx="56">
                  <c:v>-9.6096901065234803</c:v>
                </c:pt>
                <c:pt idx="57">
                  <c:v>-9.8099998702874469</c:v>
                </c:pt>
                <c:pt idx="58">
                  <c:v>-9.8099998702716675</c:v>
                </c:pt>
                <c:pt idx="59">
                  <c:v>-9.8099998702558846</c:v>
                </c:pt>
                <c:pt idx="60">
                  <c:v>-9.809999870240091</c:v>
                </c:pt>
                <c:pt idx="61">
                  <c:v>-9.6095681563765147</c:v>
                </c:pt>
                <c:pt idx="62">
                  <c:v>-9.6909706925776966</c:v>
                </c:pt>
                <c:pt idx="63">
                  <c:v>-9.6095192575824697</c:v>
                </c:pt>
                <c:pt idx="64">
                  <c:v>-9.6094947735310079</c:v>
                </c:pt>
                <c:pt idx="65">
                  <c:v>-9.6094702841552078</c:v>
                </c:pt>
                <c:pt idx="66">
                  <c:v>-9.7723792887468779</c:v>
                </c:pt>
                <c:pt idx="67">
                  <c:v>-9.6094213046592483</c:v>
                </c:pt>
                <c:pt idx="68">
                  <c:v>-9.6093967817409158</c:v>
                </c:pt>
                <c:pt idx="69">
                  <c:v>-9.6093722417440848</c:v>
                </c:pt>
                <c:pt idx="70">
                  <c:v>-9.8099998700815423</c:v>
                </c:pt>
                <c:pt idx="71">
                  <c:v>-9.8099998700656723</c:v>
                </c:pt>
                <c:pt idx="72">
                  <c:v>-9.6908251854350205</c:v>
                </c:pt>
                <c:pt idx="73">
                  <c:v>-9.6908106050286715</c:v>
                </c:pt>
                <c:pt idx="74">
                  <c:v>-9.7723424774555134</c:v>
                </c:pt>
                <c:pt idx="75">
                  <c:v>-9.6907814366102656</c:v>
                </c:pt>
                <c:pt idx="76">
                  <c:v>-9.6092003878444601</c:v>
                </c:pt>
                <c:pt idx="77">
                  <c:v>-9.6091757644117042</c:v>
                </c:pt>
                <c:pt idx="78">
                  <c:v>-9.6907375838524477</c:v>
                </c:pt>
                <c:pt idx="79">
                  <c:v>-9.5275299954943016</c:v>
                </c:pt>
                <c:pt idx="80">
                  <c:v>-9.2826751947126738</c:v>
                </c:pt>
                <c:pt idx="81">
                  <c:v>-9.5274601902485223</c:v>
                </c:pt>
                <c:pt idx="82">
                  <c:v>-8.8744081809292368</c:v>
                </c:pt>
                <c:pt idx="83">
                  <c:v>-8.6293741823424632</c:v>
                </c:pt>
                <c:pt idx="84">
                  <c:v>-8.3842727981987721</c:v>
                </c:pt>
                <c:pt idx="85">
                  <c:v>-8.3024234780176922</c:v>
                </c:pt>
                <c:pt idx="86">
                  <c:v>-8.3838939884920727</c:v>
                </c:pt>
                <c:pt idx="87">
                  <c:v>-8.3837050900670569</c:v>
                </c:pt>
                <c:pt idx="88">
                  <c:v>-8.5469018181270844</c:v>
                </c:pt>
                <c:pt idx="89">
                  <c:v>-8.8735487508412501</c:v>
                </c:pt>
                <c:pt idx="90">
                  <c:v>-9.0368551820247358</c:v>
                </c:pt>
                <c:pt idx="91">
                  <c:v>-8.8733110715968841</c:v>
                </c:pt>
                <c:pt idx="92">
                  <c:v>-8.8731915356083544</c:v>
                </c:pt>
                <c:pt idx="93">
                  <c:v>-8.6278383283583864</c:v>
                </c:pt>
                <c:pt idx="94">
                  <c:v>-8.5459290085019664</c:v>
                </c:pt>
                <c:pt idx="95">
                  <c:v>-8.3822304563720991</c:v>
                </c:pt>
                <c:pt idx="96">
                  <c:v>-8.4638182004441251</c:v>
                </c:pt>
                <c:pt idx="97">
                  <c:v>-7.8911189173427907</c:v>
                </c:pt>
                <c:pt idx="98">
                  <c:v>-7.4818461625624835</c:v>
                </c:pt>
                <c:pt idx="99">
                  <c:v>-7.1542550395490681</c:v>
                </c:pt>
                <c:pt idx="100">
                  <c:v>-7.1538607861206875</c:v>
                </c:pt>
                <c:pt idx="101">
                  <c:v>-7.1534664165903736</c:v>
                </c:pt>
                <c:pt idx="102">
                  <c:v>-7.3167727942841196</c:v>
                </c:pt>
                <c:pt idx="103">
                  <c:v>-7.1526825390096418</c:v>
                </c:pt>
                <c:pt idx="104">
                  <c:v>-7.4797855609054755</c:v>
                </c:pt>
                <c:pt idx="105">
                  <c:v>-7.3156766196070011</c:v>
                </c:pt>
                <c:pt idx="106">
                  <c:v>-7.1515137714330725</c:v>
                </c:pt>
                <c:pt idx="107">
                  <c:v>-7.1511181499147218</c:v>
                </c:pt>
                <c:pt idx="108">
                  <c:v>-7.0687990416817996</c:v>
                </c:pt>
                <c:pt idx="109">
                  <c:v>-6.9864521025557362</c:v>
                </c:pt>
                <c:pt idx="110">
                  <c:v>-7.1499212578564562</c:v>
                </c:pt>
                <c:pt idx="111">
                  <c:v>-6.90364393107168</c:v>
                </c:pt>
                <c:pt idx="112">
                  <c:v>-6.3293858209899723</c:v>
                </c:pt>
                <c:pt idx="113">
                  <c:v>-5.9188906720603862</c:v>
                </c:pt>
                <c:pt idx="114">
                  <c:v>-4.9342160830945847</c:v>
                </c:pt>
                <c:pt idx="115">
                  <c:v>-6.4095997970165257</c:v>
                </c:pt>
                <c:pt idx="116">
                  <c:v>-6.9832616010696977</c:v>
                </c:pt>
                <c:pt idx="117">
                  <c:v>-6.9828330475243714</c:v>
                </c:pt>
                <c:pt idx="118">
                  <c:v>-6.5721359997840176</c:v>
                </c:pt>
                <c:pt idx="119">
                  <c:v>-6.8998939233926544</c:v>
                </c:pt>
                <c:pt idx="120">
                  <c:v>-6.4069729846174983</c:v>
                </c:pt>
                <c:pt idx="121">
                  <c:v>-5.5854929410845457</c:v>
                </c:pt>
                <c:pt idx="122">
                  <c:v>-4.8457919104342144</c:v>
                </c:pt>
                <c:pt idx="123">
                  <c:v>-4.6805934315383588</c:v>
                </c:pt>
                <c:pt idx="124">
                  <c:v>-5.0081666130845237</c:v>
                </c:pt>
                <c:pt idx="125">
                  <c:v>-5.6645000204250495</c:v>
                </c:pt>
                <c:pt idx="126">
                  <c:v>-5.8280821878086471</c:v>
                </c:pt>
                <c:pt idx="127">
                  <c:v>-5.6629920638538174</c:v>
                </c:pt>
                <c:pt idx="128">
                  <c:v>-5.7444336452756906</c:v>
                </c:pt>
                <c:pt idx="129">
                  <c:v>-5.743693436236212</c:v>
                </c:pt>
                <c:pt idx="130">
                  <c:v>-5.660723066276649</c:v>
                </c:pt>
                <c:pt idx="131">
                  <c:v>-5.6599634622277497</c:v>
                </c:pt>
                <c:pt idx="132">
                  <c:v>-5.7414630139846174</c:v>
                </c:pt>
                <c:pt idx="133">
                  <c:v>-5.7407209358750881</c:v>
                </c:pt>
                <c:pt idx="134">
                  <c:v>-5.5753987684845923</c:v>
                </c:pt>
                <c:pt idx="135">
                  <c:v>-5.4100075640207663</c:v>
                </c:pt>
                <c:pt idx="136">
                  <c:v>-5.0799042262902505</c:v>
                </c:pt>
                <c:pt idx="137">
                  <c:v>-4.5026452736352249</c:v>
                </c:pt>
                <c:pt idx="138">
                  <c:v>-4.5016060111668006</c:v>
                </c:pt>
                <c:pt idx="139">
                  <c:v>-4.4181958841641231</c:v>
                </c:pt>
                <c:pt idx="140">
                  <c:v>-4.4995211455803386</c:v>
                </c:pt>
                <c:pt idx="141">
                  <c:v>-4.5808822096325725</c:v>
                </c:pt>
                <c:pt idx="142">
                  <c:v>-4.497442280793666</c:v>
                </c:pt>
                <c:pt idx="143">
                  <c:v>-4.166659784518961</c:v>
                </c:pt>
                <c:pt idx="144">
                  <c:v>-4.1655324777993403</c:v>
                </c:pt>
                <c:pt idx="145">
                  <c:v>-3.9994677392420748</c:v>
                </c:pt>
                <c:pt idx="146">
                  <c:v>-3.9982964311805689</c:v>
                </c:pt>
                <c:pt idx="147">
                  <c:v>-4.0796257131328906</c:v>
                </c:pt>
                <c:pt idx="148">
                  <c:v>-4.4085457384671729</c:v>
                </c:pt>
                <c:pt idx="149">
                  <c:v>-4.3249441351885265</c:v>
                </c:pt>
                <c:pt idx="150">
                  <c:v>-3.0855827670211471</c:v>
                </c:pt>
                <c:pt idx="151">
                  <c:v>-2.6713116465302873</c:v>
                </c:pt>
                <c:pt idx="152">
                  <c:v>-2.4220090230783273</c:v>
                </c:pt>
                <c:pt idx="153">
                  <c:v>-1.8421498403667362</c:v>
                </c:pt>
                <c:pt idx="154">
                  <c:v>-1.7577418650950194</c:v>
                </c:pt>
                <c:pt idx="155">
                  <c:v>-1.5079998803713572</c:v>
                </c:pt>
                <c:pt idx="156">
                  <c:v>-1.3407873611714904</c:v>
                </c:pt>
                <c:pt idx="157">
                  <c:v>-0.51201622223024712</c:v>
                </c:pt>
                <c:pt idx="158">
                  <c:v>-1.3593497315235297E-2</c:v>
                </c:pt>
                <c:pt idx="159">
                  <c:v>7.1494946070073784E-2</c:v>
                </c:pt>
                <c:pt idx="160">
                  <c:v>0.40486666956154649</c:v>
                </c:pt>
                <c:pt idx="161">
                  <c:v>1.1522626184639655</c:v>
                </c:pt>
                <c:pt idx="162">
                  <c:v>1.1550278763091899</c:v>
                </c:pt>
                <c:pt idx="163">
                  <c:v>1.9858790373642403</c:v>
                </c:pt>
                <c:pt idx="164">
                  <c:v>2.6515907701203005</c:v>
                </c:pt>
                <c:pt idx="165">
                  <c:v>3.732005195510856</c:v>
                </c:pt>
                <c:pt idx="166">
                  <c:v>3.9843657684586242</c:v>
                </c:pt>
                <c:pt idx="167">
                  <c:v>4.5685011513076343</c:v>
                </c:pt>
                <c:pt idx="168">
                  <c:v>5.3188926011124389</c:v>
                </c:pt>
                <c:pt idx="169">
                  <c:v>6.1527671276499909</c:v>
                </c:pt>
                <c:pt idx="170">
                  <c:v>6.4893924275136774</c:v>
                </c:pt>
                <c:pt idx="171">
                  <c:v>7.9882878381762801</c:v>
                </c:pt>
                <c:pt idx="172">
                  <c:v>9.2392542166739098</c:v>
                </c:pt>
                <c:pt idx="173">
                  <c:v>10.574276019059742</c:v>
                </c:pt>
                <c:pt idx="174">
                  <c:v>11.993490768324433</c:v>
                </c:pt>
                <c:pt idx="175">
                  <c:v>13.663272398880778</c:v>
                </c:pt>
                <c:pt idx="176">
                  <c:v>14.918802492224129</c:v>
                </c:pt>
                <c:pt idx="177">
                  <c:v>16.508200763146263</c:v>
                </c:pt>
                <c:pt idx="178">
                  <c:v>18.348742725497065</c:v>
                </c:pt>
                <c:pt idx="179">
                  <c:v>20.690575315938293</c:v>
                </c:pt>
                <c:pt idx="180">
                  <c:v>22.118710796472723</c:v>
                </c:pt>
                <c:pt idx="181">
                  <c:v>24.381534714370652</c:v>
                </c:pt>
                <c:pt idx="182">
                  <c:v>25.896622929682824</c:v>
                </c:pt>
                <c:pt idx="183">
                  <c:v>28.080567462754487</c:v>
                </c:pt>
                <c:pt idx="184">
                  <c:v>29.76597420999169</c:v>
                </c:pt>
                <c:pt idx="185">
                  <c:v>32.20395519712411</c:v>
                </c:pt>
                <c:pt idx="186">
                  <c:v>35.312051343858144</c:v>
                </c:pt>
                <c:pt idx="187">
                  <c:v>38.422953712122499</c:v>
                </c:pt>
                <c:pt idx="188">
                  <c:v>40.701012142056975</c:v>
                </c:pt>
                <c:pt idx="189">
                  <c:v>43.064732218187302</c:v>
                </c:pt>
                <c:pt idx="190">
                  <c:v>44.594175055553045</c:v>
                </c:pt>
                <c:pt idx="191">
                  <c:v>47.045454062290439</c:v>
                </c:pt>
                <c:pt idx="192">
                  <c:v>49.666380033916496</c:v>
                </c:pt>
                <c:pt idx="193">
                  <c:v>53.797258412132322</c:v>
                </c:pt>
                <c:pt idx="194">
                  <c:v>57.345294927012006</c:v>
                </c:pt>
                <c:pt idx="195">
                  <c:v>61.567181643847604</c:v>
                </c:pt>
                <c:pt idx="196">
                  <c:v>64.031590871563665</c:v>
                </c:pt>
                <c:pt idx="197">
                  <c:v>66.078652004300309</c:v>
                </c:pt>
                <c:pt idx="198">
                  <c:v>69.050958882094761</c:v>
                </c:pt>
                <c:pt idx="199">
                  <c:v>72.1938912502509</c:v>
                </c:pt>
                <c:pt idx="200">
                  <c:v>75.171571805795679</c:v>
                </c:pt>
                <c:pt idx="201">
                  <c:v>78.320037331846365</c:v>
                </c:pt>
                <c:pt idx="202">
                  <c:v>81.050799343460966</c:v>
                </c:pt>
                <c:pt idx="203">
                  <c:v>83.531551746815339</c:v>
                </c:pt>
                <c:pt idx="204">
                  <c:v>85.761969177728332</c:v>
                </c:pt>
                <c:pt idx="205">
                  <c:v>88.668079063689717</c:v>
                </c:pt>
                <c:pt idx="206">
                  <c:v>91.913762945733382</c:v>
                </c:pt>
                <c:pt idx="207">
                  <c:v>94.740850352689009</c:v>
                </c:pt>
                <c:pt idx="208">
                  <c:v>97.401751305816589</c:v>
                </c:pt>
                <c:pt idx="209">
                  <c:v>99.474361289575882</c:v>
                </c:pt>
                <c:pt idx="210">
                  <c:v>102.30847016746428</c:v>
                </c:pt>
                <c:pt idx="211">
                  <c:v>105.56729648159812</c:v>
                </c:pt>
                <c:pt idx="212">
                  <c:v>107.98406651617044</c:v>
                </c:pt>
                <c:pt idx="213">
                  <c:v>109.89576330454045</c:v>
                </c:pt>
                <c:pt idx="214">
                  <c:v>112.14734722380337</c:v>
                </c:pt>
                <c:pt idx="215">
                  <c:v>114.99307908075467</c:v>
                </c:pt>
                <c:pt idx="216">
                  <c:v>118.09520716832141</c:v>
                </c:pt>
                <c:pt idx="217">
                  <c:v>121.79279299205535</c:v>
                </c:pt>
                <c:pt idx="218">
                  <c:v>126.08662067661322</c:v>
                </c:pt>
                <c:pt idx="219">
                  <c:v>129.79083853558805</c:v>
                </c:pt>
                <c:pt idx="220">
                  <c:v>132.48060399954159</c:v>
                </c:pt>
                <c:pt idx="221">
                  <c:v>135.93578955447407</c:v>
                </c:pt>
                <c:pt idx="222">
                  <c:v>139.98932223009052</c:v>
                </c:pt>
                <c:pt idx="223">
                  <c:v>143.53793946836669</c:v>
                </c:pt>
                <c:pt idx="224">
                  <c:v>147.43071372152085</c:v>
                </c:pt>
                <c:pt idx="225">
                  <c:v>153.3690193876505</c:v>
                </c:pt>
                <c:pt idx="226">
                  <c:v>160.42082952232084</c:v>
                </c:pt>
                <c:pt idx="227">
                  <c:v>167.22644230133452</c:v>
                </c:pt>
                <c:pt idx="228">
                  <c:v>173.61530885039582</c:v>
                </c:pt>
                <c:pt idx="229">
                  <c:v>180.43895684627375</c:v>
                </c:pt>
                <c:pt idx="230">
                  <c:v>188.63637804511501</c:v>
                </c:pt>
                <c:pt idx="231">
                  <c:v>196.50438501324655</c:v>
                </c:pt>
                <c:pt idx="232">
                  <c:v>201.82290538951025</c:v>
                </c:pt>
                <c:pt idx="233">
                  <c:v>207.32005714915323</c:v>
                </c:pt>
                <c:pt idx="234">
                  <c:v>212.82546162299829</c:v>
                </c:pt>
                <c:pt idx="235">
                  <c:v>217.9970997130151</c:v>
                </c:pt>
                <c:pt idx="236">
                  <c:v>222.4919496369493</c:v>
                </c:pt>
                <c:pt idx="237">
                  <c:v>226.3942500251384</c:v>
                </c:pt>
                <c:pt idx="238">
                  <c:v>232.78767721283279</c:v>
                </c:pt>
                <c:pt idx="239">
                  <c:v>238.76257938022698</c:v>
                </c:pt>
                <c:pt idx="240">
                  <c:v>243.28842624206709</c:v>
                </c:pt>
                <c:pt idx="241">
                  <c:v>246.61934922609069</c:v>
                </c:pt>
                <c:pt idx="242">
                  <c:v>248.23685413191129</c:v>
                </c:pt>
                <c:pt idx="243">
                  <c:v>251.92033250724575</c:v>
                </c:pt>
                <c:pt idx="244">
                  <c:v>257.15857447963435</c:v>
                </c:pt>
                <c:pt idx="245">
                  <c:v>264.90274412802898</c:v>
                </c:pt>
                <c:pt idx="246">
                  <c:v>273.34988137765652</c:v>
                </c:pt>
                <c:pt idx="247">
                  <c:v>280.69098107433257</c:v>
                </c:pt>
                <c:pt idx="248">
                  <c:v>287.78629933253575</c:v>
                </c:pt>
                <c:pt idx="249">
                  <c:v>294.89456765504826</c:v>
                </c:pt>
                <c:pt idx="250">
                  <c:v>312.56180792246107</c:v>
                </c:pt>
                <c:pt idx="251">
                  <c:v>329.57227263397664</c:v>
                </c:pt>
                <c:pt idx="252">
                  <c:v>334.66855798084754</c:v>
                </c:pt>
                <c:pt idx="253">
                  <c:v>333.1882779923211</c:v>
                </c:pt>
                <c:pt idx="254">
                  <c:v>336.04320134857323</c:v>
                </c:pt>
                <c:pt idx="255">
                  <c:v>336.90613514909307</c:v>
                </c:pt>
                <c:pt idx="256">
                  <c:v>337.33515763290001</c:v>
                </c:pt>
                <c:pt idx="257">
                  <c:v>338.89330449641017</c:v>
                </c:pt>
                <c:pt idx="258">
                  <c:v>341.32240770933902</c:v>
                </c:pt>
                <c:pt idx="259">
                  <c:v>345.58181776157568</c:v>
                </c:pt>
                <c:pt idx="260">
                  <c:v>345.31616419149663</c:v>
                </c:pt>
                <c:pt idx="261">
                  <c:v>347.40319725670207</c:v>
                </c:pt>
                <c:pt idx="262">
                  <c:v>351.15008813500862</c:v>
                </c:pt>
                <c:pt idx="263">
                  <c:v>352.1936410273189</c:v>
                </c:pt>
                <c:pt idx="264">
                  <c:v>350.44039629859731</c:v>
                </c:pt>
                <c:pt idx="265">
                  <c:v>349.90823428258653</c:v>
                </c:pt>
                <c:pt idx="266">
                  <c:v>353.75207816246871</c:v>
                </c:pt>
                <c:pt idx="267">
                  <c:v>356.4610206739722</c:v>
                </c:pt>
                <c:pt idx="268">
                  <c:v>357.94462592100808</c:v>
                </c:pt>
                <c:pt idx="269">
                  <c:v>360.04348954656234</c:v>
                </c:pt>
                <c:pt idx="270">
                  <c:v>360.38695272736311</c:v>
                </c:pt>
                <c:pt idx="271">
                  <c:v>359.32264829266501</c:v>
                </c:pt>
                <c:pt idx="272">
                  <c:v>360.89573696233111</c:v>
                </c:pt>
                <c:pt idx="273">
                  <c:v>361.06048221335226</c:v>
                </c:pt>
                <c:pt idx="274">
                  <c:v>362.01756107613301</c:v>
                </c:pt>
                <c:pt idx="275">
                  <c:v>362.88634548445549</c:v>
                </c:pt>
                <c:pt idx="276">
                  <c:v>361.45903680202173</c:v>
                </c:pt>
                <c:pt idx="277">
                  <c:v>360.82384512801161</c:v>
                </c:pt>
                <c:pt idx="278">
                  <c:v>364.25558333975829</c:v>
                </c:pt>
                <c:pt idx="279">
                  <c:v>365.21179204091709</c:v>
                </c:pt>
                <c:pt idx="280">
                  <c:v>367.67435914204293</c:v>
                </c:pt>
                <c:pt idx="281">
                  <c:v>368.63114730409563</c:v>
                </c:pt>
                <c:pt idx="282">
                  <c:v>365.23844178519846</c:v>
                </c:pt>
                <c:pt idx="283">
                  <c:v>369.47999799242621</c:v>
                </c:pt>
                <c:pt idx="284">
                  <c:v>369.54675522631294</c:v>
                </c:pt>
                <c:pt idx="285">
                  <c:v>370.05723210264449</c:v>
                </c:pt>
                <c:pt idx="286">
                  <c:v>369.94344397888614</c:v>
                </c:pt>
                <c:pt idx="287">
                  <c:v>370.8085871745547</c:v>
                </c:pt>
                <c:pt idx="288">
                  <c:v>371.04897589812174</c:v>
                </c:pt>
                <c:pt idx="289">
                  <c:v>371.46679822539454</c:v>
                </c:pt>
                <c:pt idx="290">
                  <c:v>371.16860153109218</c:v>
                </c:pt>
                <c:pt idx="291">
                  <c:v>364.4278334711143</c:v>
                </c:pt>
                <c:pt idx="292">
                  <c:v>371.82260505461738</c:v>
                </c:pt>
                <c:pt idx="293">
                  <c:v>372.32583196246736</c:v>
                </c:pt>
                <c:pt idx="294">
                  <c:v>372.46957690235649</c:v>
                </c:pt>
                <c:pt idx="295">
                  <c:v>372.79150098590651</c:v>
                </c:pt>
                <c:pt idx="296">
                  <c:v>372.93256342526689</c:v>
                </c:pt>
                <c:pt idx="297">
                  <c:v>373.43206399967636</c:v>
                </c:pt>
                <c:pt idx="298">
                  <c:v>373.39067262086814</c:v>
                </c:pt>
                <c:pt idx="299">
                  <c:v>373.52774718447495</c:v>
                </c:pt>
                <c:pt idx="300">
                  <c:v>373.39308816865957</c:v>
                </c:pt>
                <c:pt idx="301">
                  <c:v>374.06875457573238</c:v>
                </c:pt>
                <c:pt idx="302">
                  <c:v>373.9308633911196</c:v>
                </c:pt>
                <c:pt idx="303">
                  <c:v>374.33365329402307</c:v>
                </c:pt>
                <c:pt idx="304">
                  <c:v>374.19255207211961</c:v>
                </c:pt>
                <c:pt idx="305">
                  <c:v>374.2306851219401</c:v>
                </c:pt>
                <c:pt idx="306">
                  <c:v>374.62987766142038</c:v>
                </c:pt>
                <c:pt idx="307">
                  <c:v>374.39302767841951</c:v>
                </c:pt>
                <c:pt idx="308">
                  <c:v>374.88043988669125</c:v>
                </c:pt>
                <c:pt idx="309">
                  <c:v>375.09438683406916</c:v>
                </c:pt>
                <c:pt idx="310">
                  <c:v>373.85189362118376</c:v>
                </c:pt>
                <c:pt idx="311">
                  <c:v>375.06363929373646</c:v>
                </c:pt>
                <c:pt idx="312">
                  <c:v>375.00001927744324</c:v>
                </c:pt>
                <c:pt idx="313">
                  <c:v>375.57289482690635</c:v>
                </c:pt>
                <c:pt idx="314">
                  <c:v>373.68077874442025</c:v>
                </c:pt>
                <c:pt idx="315">
                  <c:v>374.15950718682728</c:v>
                </c:pt>
                <c:pt idx="316">
                  <c:v>372.90020884040069</c:v>
                </c:pt>
                <c:pt idx="317">
                  <c:v>370.90558726531555</c:v>
                </c:pt>
                <c:pt idx="318">
                  <c:v>366.98375293147262</c:v>
                </c:pt>
                <c:pt idx="319">
                  <c:v>363.97187915607168</c:v>
                </c:pt>
                <c:pt idx="320">
                  <c:v>362.69755940575641</c:v>
                </c:pt>
                <c:pt idx="321">
                  <c:v>359.12464358201856</c:v>
                </c:pt>
                <c:pt idx="322">
                  <c:v>357.19982823028698</c:v>
                </c:pt>
                <c:pt idx="323">
                  <c:v>356.65067741731758</c:v>
                </c:pt>
                <c:pt idx="324">
                  <c:v>357.11207808018378</c:v>
                </c:pt>
                <c:pt idx="325">
                  <c:v>357.94102833814554</c:v>
                </c:pt>
                <c:pt idx="326">
                  <c:v>359.7838302861079</c:v>
                </c:pt>
                <c:pt idx="327">
                  <c:v>358.3043906316305</c:v>
                </c:pt>
                <c:pt idx="328">
                  <c:v>356.54431557591425</c:v>
                </c:pt>
                <c:pt idx="329">
                  <c:v>356.53731630491751</c:v>
                </c:pt>
                <c:pt idx="330">
                  <c:v>351.61996370955302</c:v>
                </c:pt>
                <c:pt idx="331">
                  <c:v>346.41341917392305</c:v>
                </c:pt>
                <c:pt idx="332">
                  <c:v>344.99912923442776</c:v>
                </c:pt>
                <c:pt idx="333">
                  <c:v>339.4950860095513</c:v>
                </c:pt>
                <c:pt idx="334">
                  <c:v>337.97537946842982</c:v>
                </c:pt>
                <c:pt idx="335">
                  <c:v>336.73028516109446</c:v>
                </c:pt>
                <c:pt idx="336">
                  <c:v>336.59855293033974</c:v>
                </c:pt>
                <c:pt idx="337">
                  <c:v>336.46498961507581</c:v>
                </c:pt>
                <c:pt idx="338">
                  <c:v>333.62536524789863</c:v>
                </c:pt>
                <c:pt idx="339">
                  <c:v>333.95229398483411</c:v>
                </c:pt>
                <c:pt idx="340">
                  <c:v>328.48716107451702</c:v>
                </c:pt>
                <c:pt idx="341">
                  <c:v>326.00222912880633</c:v>
                </c:pt>
                <c:pt idx="342">
                  <c:v>323.97937376977296</c:v>
                </c:pt>
                <c:pt idx="343">
                  <c:v>321.5769761766403</c:v>
                </c:pt>
                <c:pt idx="344">
                  <c:v>319.07523467359238</c:v>
                </c:pt>
                <c:pt idx="345">
                  <c:v>316.09898034557341</c:v>
                </c:pt>
                <c:pt idx="346">
                  <c:v>314.89967439040038</c:v>
                </c:pt>
                <c:pt idx="347">
                  <c:v>313.32115344233569</c:v>
                </c:pt>
                <c:pt idx="348">
                  <c:v>311.64471542617127</c:v>
                </c:pt>
                <c:pt idx="349">
                  <c:v>310.99909304077727</c:v>
                </c:pt>
                <c:pt idx="350">
                  <c:v>309.59766644250669</c:v>
                </c:pt>
                <c:pt idx="351">
                  <c:v>307.62725927327625</c:v>
                </c:pt>
                <c:pt idx="352">
                  <c:v>304.33188924613069</c:v>
                </c:pt>
                <c:pt idx="353">
                  <c:v>302.06815393752834</c:v>
                </c:pt>
                <c:pt idx="354">
                  <c:v>299.32732697072493</c:v>
                </c:pt>
                <c:pt idx="355">
                  <c:v>297.33718009312514</c:v>
                </c:pt>
                <c:pt idx="356">
                  <c:v>295.24801945886293</c:v>
                </c:pt>
                <c:pt idx="357">
                  <c:v>292.68108997848861</c:v>
                </c:pt>
                <c:pt idx="358">
                  <c:v>290.39325461493456</c:v>
                </c:pt>
                <c:pt idx="359">
                  <c:v>287.72140853076081</c:v>
                </c:pt>
                <c:pt idx="360">
                  <c:v>285.61387008364284</c:v>
                </c:pt>
                <c:pt idx="361">
                  <c:v>284.35673251064173</c:v>
                </c:pt>
                <c:pt idx="362">
                  <c:v>280.81557624888268</c:v>
                </c:pt>
                <c:pt idx="363">
                  <c:v>274.4149711438647</c:v>
                </c:pt>
                <c:pt idx="364">
                  <c:v>271.04994595784603</c:v>
                </c:pt>
                <c:pt idx="365">
                  <c:v>271.77480092836635</c:v>
                </c:pt>
                <c:pt idx="366">
                  <c:v>273.73883697903563</c:v>
                </c:pt>
                <c:pt idx="367">
                  <c:v>270.55349554391341</c:v>
                </c:pt>
                <c:pt idx="368">
                  <c:v>268.31723947638608</c:v>
                </c:pt>
                <c:pt idx="369">
                  <c:v>263.30672403730222</c:v>
                </c:pt>
                <c:pt idx="370">
                  <c:v>262.87698889920432</c:v>
                </c:pt>
                <c:pt idx="371">
                  <c:v>260.91503412724029</c:v>
                </c:pt>
                <c:pt idx="372">
                  <c:v>254.64176869475551</c:v>
                </c:pt>
                <c:pt idx="373">
                  <c:v>250.08382008845857</c:v>
                </c:pt>
                <c:pt idx="374">
                  <c:v>244.65646616949684</c:v>
                </c:pt>
                <c:pt idx="375">
                  <c:v>241.04424364525497</c:v>
                </c:pt>
                <c:pt idx="376">
                  <c:v>236.85085892672129</c:v>
                </c:pt>
                <c:pt idx="377">
                  <c:v>230.34643528219382</c:v>
                </c:pt>
                <c:pt idx="378">
                  <c:v>223.92999496871042</c:v>
                </c:pt>
                <c:pt idx="379">
                  <c:v>210.96596881747874</c:v>
                </c:pt>
                <c:pt idx="380">
                  <c:v>177.78070989985946</c:v>
                </c:pt>
                <c:pt idx="381">
                  <c:v>152.17252806824317</c:v>
                </c:pt>
                <c:pt idx="382">
                  <c:v>182.892237913</c:v>
                </c:pt>
                <c:pt idx="383">
                  <c:v>208.53196962852019</c:v>
                </c:pt>
                <c:pt idx="384">
                  <c:v>182.8869863334383</c:v>
                </c:pt>
                <c:pt idx="385">
                  <c:v>192.05432621518918</c:v>
                </c:pt>
                <c:pt idx="386">
                  <c:v>209.53414716028743</c:v>
                </c:pt>
                <c:pt idx="387">
                  <c:v>198.91418038638759</c:v>
                </c:pt>
                <c:pt idx="388">
                  <c:v>289.13032366864263</c:v>
                </c:pt>
                <c:pt idx="389">
                  <c:v>378.1155407602626</c:v>
                </c:pt>
                <c:pt idx="390">
                  <c:v>196.61580609566548</c:v>
                </c:pt>
                <c:pt idx="391">
                  <c:v>86.093655443753974</c:v>
                </c:pt>
                <c:pt idx="392">
                  <c:v>125.61994444187646</c:v>
                </c:pt>
                <c:pt idx="393">
                  <c:v>241.88705891039692</c:v>
                </c:pt>
                <c:pt idx="394">
                  <c:v>386.54596906528815</c:v>
                </c:pt>
                <c:pt idx="395">
                  <c:v>368.67566685423941</c:v>
                </c:pt>
                <c:pt idx="396">
                  <c:v>390.54061130547205</c:v>
                </c:pt>
                <c:pt idx="397">
                  <c:v>326.10935844479025</c:v>
                </c:pt>
                <c:pt idx="398">
                  <c:v>277.94989587575782</c:v>
                </c:pt>
                <c:pt idx="399">
                  <c:v>292.89308650124207</c:v>
                </c:pt>
                <c:pt idx="400">
                  <c:v>353.51502485511929</c:v>
                </c:pt>
                <c:pt idx="401">
                  <c:v>242.47700272951334</c:v>
                </c:pt>
                <c:pt idx="402">
                  <c:v>225.87871728701998</c:v>
                </c:pt>
                <c:pt idx="403">
                  <c:v>224.31566695453992</c:v>
                </c:pt>
                <c:pt idx="404">
                  <c:v>187.54102664726571</c:v>
                </c:pt>
                <c:pt idx="405">
                  <c:v>133.32355710196831</c:v>
                </c:pt>
                <c:pt idx="406">
                  <c:v>139.56652735650795</c:v>
                </c:pt>
                <c:pt idx="407">
                  <c:v>124.27147486116797</c:v>
                </c:pt>
                <c:pt idx="408">
                  <c:v>84.678680234029684</c:v>
                </c:pt>
                <c:pt idx="409">
                  <c:v>67.124708019703789</c:v>
                </c:pt>
                <c:pt idx="410">
                  <c:v>54.664093117321435</c:v>
                </c:pt>
                <c:pt idx="411">
                  <c:v>44.161718074129816</c:v>
                </c:pt>
                <c:pt idx="412">
                  <c:v>38.661723535818595</c:v>
                </c:pt>
                <c:pt idx="413">
                  <c:v>32.6690681410156</c:v>
                </c:pt>
                <c:pt idx="414">
                  <c:v>25.004452707594094</c:v>
                </c:pt>
                <c:pt idx="415">
                  <c:v>18.22217692324347</c:v>
                </c:pt>
                <c:pt idx="416">
                  <c:v>12.027651461939287</c:v>
                </c:pt>
                <c:pt idx="417">
                  <c:v>7.3067591990939258</c:v>
                </c:pt>
                <c:pt idx="418">
                  <c:v>4.4547480508903226</c:v>
                </c:pt>
                <c:pt idx="419">
                  <c:v>1.5035378432231807</c:v>
                </c:pt>
                <c:pt idx="420">
                  <c:v>-0.46311645195886014</c:v>
                </c:pt>
                <c:pt idx="421">
                  <c:v>-1.9373377550242492</c:v>
                </c:pt>
                <c:pt idx="422">
                  <c:v>-2.7216427899546605</c:v>
                </c:pt>
                <c:pt idx="423">
                  <c:v>-1.8293860664232711</c:v>
                </c:pt>
                <c:pt idx="424">
                  <c:v>0.44436659770117021</c:v>
                </c:pt>
                <c:pt idx="425">
                  <c:v>4.2979883718117389</c:v>
                </c:pt>
                <c:pt idx="426">
                  <c:v>6.8688056351702462</c:v>
                </c:pt>
                <c:pt idx="427">
                  <c:v>4.3026429629932492</c:v>
                </c:pt>
                <c:pt idx="428">
                  <c:v>2.1312127012632778</c:v>
                </c:pt>
                <c:pt idx="429">
                  <c:v>1.8380610699071036</c:v>
                </c:pt>
                <c:pt idx="430">
                  <c:v>0.35778849150299347</c:v>
                </c:pt>
                <c:pt idx="431">
                  <c:v>-0.72690992882334371</c:v>
                </c:pt>
                <c:pt idx="432">
                  <c:v>-0.92080037654209534</c:v>
                </c:pt>
                <c:pt idx="433">
                  <c:v>-1.609907709382183</c:v>
                </c:pt>
                <c:pt idx="434">
                  <c:v>-2.5963360975325731</c:v>
                </c:pt>
                <c:pt idx="435">
                  <c:v>-4.1775427007930643</c:v>
                </c:pt>
                <c:pt idx="436">
                  <c:v>-6.2546000627668352</c:v>
                </c:pt>
                <c:pt idx="437">
                  <c:v>-7.7366680816222297</c:v>
                </c:pt>
                <c:pt idx="438">
                  <c:v>-8.8219079056230871</c:v>
                </c:pt>
                <c:pt idx="439">
                  <c:v>-8.9146988349096752</c:v>
                </c:pt>
                <c:pt idx="440">
                  <c:v>-9.0074901657657964</c:v>
                </c:pt>
                <c:pt idx="441">
                  <c:v>-8.5044142807498293</c:v>
                </c:pt>
                <c:pt idx="442">
                  <c:v>-7.5046028030979288</c:v>
                </c:pt>
                <c:pt idx="443">
                  <c:v>-5.9084658243369184</c:v>
                </c:pt>
                <c:pt idx="444">
                  <c:v>-4.6104973483383294</c:v>
                </c:pt>
                <c:pt idx="445">
                  <c:v>-2.9145804152231722</c:v>
                </c:pt>
                <c:pt idx="446">
                  <c:v>-2.1139578081622452</c:v>
                </c:pt>
                <c:pt idx="447">
                  <c:v>-1.7113857965744956</c:v>
                </c:pt>
                <c:pt idx="448">
                  <c:v>-3.1011181979419002</c:v>
                </c:pt>
                <c:pt idx="449">
                  <c:v>-4.0925441755883121</c:v>
                </c:pt>
                <c:pt idx="450">
                  <c:v>-5.4826315074538599</c:v>
                </c:pt>
                <c:pt idx="451">
                  <c:v>-5.9756623573049845</c:v>
                </c:pt>
                <c:pt idx="452">
                  <c:v>-6.6681465490246303</c:v>
                </c:pt>
                <c:pt idx="453">
                  <c:v>-7.8593964650426456</c:v>
                </c:pt>
                <c:pt idx="454">
                  <c:v>-8.751297308020245</c:v>
                </c:pt>
                <c:pt idx="455">
                  <c:v>-9.1441077652869609</c:v>
                </c:pt>
                <c:pt idx="456">
                  <c:v>-9.7366058145109751</c:v>
                </c:pt>
                <c:pt idx="457">
                  <c:v>-10.428958780241528</c:v>
                </c:pt>
                <c:pt idx="458">
                  <c:v>-10.022245658004998</c:v>
                </c:pt>
                <c:pt idx="459">
                  <c:v>-8.8159822401916799</c:v>
                </c:pt>
                <c:pt idx="460">
                  <c:v>-7.8096947418003673</c:v>
                </c:pt>
                <c:pt idx="461">
                  <c:v>-6.2032946992061575</c:v>
                </c:pt>
                <c:pt idx="462">
                  <c:v>-5.2972118530863046</c:v>
                </c:pt>
                <c:pt idx="463">
                  <c:v>-4.1908953194420366</c:v>
                </c:pt>
                <c:pt idx="464">
                  <c:v>-3.8855299178642886</c:v>
                </c:pt>
                <c:pt idx="465">
                  <c:v>-3.2796444145098356</c:v>
                </c:pt>
                <c:pt idx="466">
                  <c:v>-3.475336881895521</c:v>
                </c:pt>
                <c:pt idx="467">
                  <c:v>-3.4705679672601071</c:v>
                </c:pt>
                <c:pt idx="468">
                  <c:v>-4.0674640450451838</c:v>
                </c:pt>
                <c:pt idx="469">
                  <c:v>-5.2662748529768528</c:v>
                </c:pt>
                <c:pt idx="470">
                  <c:v>-6.164095020801815</c:v>
                </c:pt>
                <c:pt idx="471">
                  <c:v>-7.1623175509596528</c:v>
                </c:pt>
                <c:pt idx="472">
                  <c:v>-8.2609543471297968</c:v>
                </c:pt>
                <c:pt idx="473">
                  <c:v>-8.8573367180794804</c:v>
                </c:pt>
                <c:pt idx="474">
                  <c:v>-8.8508264059527946</c:v>
                </c:pt>
                <c:pt idx="475">
                  <c:v>-8.7438029669435817</c:v>
                </c:pt>
                <c:pt idx="476">
                  <c:v>-7.9329536387066115</c:v>
                </c:pt>
                <c:pt idx="477">
                  <c:v>-7.4238596355784612</c:v>
                </c:pt>
                <c:pt idx="478">
                  <c:v>-5.9085865606574055</c:v>
                </c:pt>
                <c:pt idx="479">
                  <c:v>-5.5004655009497103</c:v>
                </c:pt>
                <c:pt idx="480">
                  <c:v>-4.0854217445414651</c:v>
                </c:pt>
                <c:pt idx="481">
                  <c:v>-3.3753871715571497</c:v>
                </c:pt>
                <c:pt idx="482">
                  <c:v>-2.9676005346371683</c:v>
                </c:pt>
                <c:pt idx="483">
                  <c:v>-3.4670143859263338</c:v>
                </c:pt>
                <c:pt idx="484">
                  <c:v>-9.2099196525840572</c:v>
                </c:pt>
                <c:pt idx="485">
                  <c:v>0.78302708025908985</c:v>
                </c:pt>
                <c:pt idx="486">
                  <c:v>-12.230649525174163</c:v>
                </c:pt>
                <c:pt idx="487">
                  <c:v>-13.837683533864128</c:v>
                </c:pt>
                <c:pt idx="488">
                  <c:v>-9.2858811088930207</c:v>
                </c:pt>
                <c:pt idx="489">
                  <c:v>-8.6732058978076338</c:v>
                </c:pt>
                <c:pt idx="490">
                  <c:v>-6.5450459901088127</c:v>
                </c:pt>
                <c:pt idx="491">
                  <c:v>-7.6510838748194994</c:v>
                </c:pt>
                <c:pt idx="492">
                  <c:v>-8.7570976970542542</c:v>
                </c:pt>
                <c:pt idx="493">
                  <c:v>-10.065322764816607</c:v>
                </c:pt>
                <c:pt idx="494">
                  <c:v>-10.665312453605029</c:v>
                </c:pt>
                <c:pt idx="495">
                  <c:v>-9.5449387751796557</c:v>
                </c:pt>
                <c:pt idx="496">
                  <c:v>-8.3233901165955597</c:v>
                </c:pt>
                <c:pt idx="497">
                  <c:v>-7.3044047173726945</c:v>
                </c:pt>
                <c:pt idx="498">
                  <c:v>-7.1971289838241708</c:v>
                </c:pt>
                <c:pt idx="499">
                  <c:v>-7.1911884384935156</c:v>
                </c:pt>
                <c:pt idx="500">
                  <c:v>-7.5907188302649855</c:v>
                </c:pt>
                <c:pt idx="501">
                  <c:v>-6.976232933577923</c:v>
                </c:pt>
                <c:pt idx="502">
                  <c:v>-5.6516922141613462</c:v>
                </c:pt>
                <c:pt idx="503">
                  <c:v>-5.3418596684799518</c:v>
                </c:pt>
                <c:pt idx="504">
                  <c:v>-5.3365483074961872</c:v>
                </c:pt>
                <c:pt idx="505">
                  <c:v>-5.4327814777908392</c:v>
                </c:pt>
                <c:pt idx="506">
                  <c:v>-6.9511013997911606</c:v>
                </c:pt>
                <c:pt idx="507">
                  <c:v>-6.9452449623424197</c:v>
                </c:pt>
                <c:pt idx="508">
                  <c:v>-7.1426781954267149</c:v>
                </c:pt>
                <c:pt idx="509">
                  <c:v>-7.0350744991076644</c:v>
                </c:pt>
                <c:pt idx="510">
                  <c:v>-6.9274753216911922</c:v>
                </c:pt>
                <c:pt idx="511">
                  <c:v>-7.0233717396512985</c:v>
                </c:pt>
                <c:pt idx="512">
                  <c:v>-7.729948126336061</c:v>
                </c:pt>
                <c:pt idx="513">
                  <c:v>-8.0292506248202962</c:v>
                </c:pt>
                <c:pt idx="514">
                  <c:v>-7.7174650045671642</c:v>
                </c:pt>
                <c:pt idx="515">
                  <c:v>-7.3038110407655337</c:v>
                </c:pt>
                <c:pt idx="516">
                  <c:v>-6.6863406004581396</c:v>
                </c:pt>
                <c:pt idx="517">
                  <c:v>-6.5786255729332126</c:v>
                </c:pt>
                <c:pt idx="518">
                  <c:v>-6.3689307821752514</c:v>
                </c:pt>
                <c:pt idx="519">
                  <c:v>-6.4652945210227655</c:v>
                </c:pt>
                <c:pt idx="520">
                  <c:v>-6.153449701786684</c:v>
                </c:pt>
                <c:pt idx="521">
                  <c:v>-5.5353479572698818</c:v>
                </c:pt>
                <c:pt idx="522">
                  <c:v>-5.3257364968728709</c:v>
                </c:pt>
                <c:pt idx="523">
                  <c:v>-5.4225972042421073</c:v>
                </c:pt>
                <c:pt idx="524">
                  <c:v>-5.4172687953060841</c:v>
                </c:pt>
                <c:pt idx="525">
                  <c:v>-6.2297526163892654</c:v>
                </c:pt>
                <c:pt idx="526">
                  <c:v>-6.1218864184153796</c:v>
                </c:pt>
                <c:pt idx="527">
                  <c:v>-6.2186125289164478</c:v>
                </c:pt>
                <c:pt idx="528">
                  <c:v>-6.0083545792750783</c:v>
                </c:pt>
                <c:pt idx="529">
                  <c:v>-6.2075517601635193</c:v>
                </c:pt>
                <c:pt idx="530">
                  <c:v>-6.4067474253459888</c:v>
                </c:pt>
                <c:pt idx="531">
                  <c:v>-6.8108013855066618</c:v>
                </c:pt>
                <c:pt idx="532">
                  <c:v>-6.7025250204574807</c:v>
                </c:pt>
                <c:pt idx="533">
                  <c:v>-6.7992491254664689</c:v>
                </c:pt>
                <c:pt idx="534">
                  <c:v>-6.4858476834205057</c:v>
                </c:pt>
                <c:pt idx="535">
                  <c:v>-6.0698891141294524</c:v>
                </c:pt>
                <c:pt idx="536">
                  <c:v>-5.7565408495736818</c:v>
                </c:pt>
                <c:pt idx="537">
                  <c:v>-5.6484696001912731</c:v>
                </c:pt>
                <c:pt idx="538">
                  <c:v>-5.6430703097559816</c:v>
                </c:pt>
                <c:pt idx="539">
                  <c:v>-5.4322665337040652</c:v>
                </c:pt>
                <c:pt idx="540">
                  <c:v>-5.3242062890613848</c:v>
                </c:pt>
                <c:pt idx="541">
                  <c:v>-5.2161486253761762</c:v>
                </c:pt>
                <c:pt idx="542">
                  <c:v>-5.2109021932124024</c:v>
                </c:pt>
                <c:pt idx="543">
                  <c:v>-5.2056587763814148</c:v>
                </c:pt>
                <c:pt idx="544">
                  <c:v>-5.4061693452151376</c:v>
                </c:pt>
                <c:pt idx="545">
                  <c:v>-5.2979482496588268</c:v>
                </c:pt>
                <c:pt idx="546">
                  <c:v>-5.2926766006374235</c:v>
                </c:pt>
                <c:pt idx="547">
                  <c:v>-5.3903856888349226</c:v>
                </c:pt>
                <c:pt idx="548">
                  <c:v>-5.591108767324048</c:v>
                </c:pt>
                <c:pt idx="549">
                  <c:v>-5.8948767362018373</c:v>
                </c:pt>
                <c:pt idx="550">
                  <c:v>-6.1986364450444853</c:v>
                </c:pt>
                <c:pt idx="551">
                  <c:v>-6.6055005341573612</c:v>
                </c:pt>
                <c:pt idx="552">
                  <c:v>-6.3934683661155454</c:v>
                </c:pt>
                <c:pt idx="553">
                  <c:v>-6.3878069588832407</c:v>
                </c:pt>
                <c:pt idx="554">
                  <c:v>-6.0725054598155044</c:v>
                </c:pt>
                <c:pt idx="555">
                  <c:v>-6.1702107425286794</c:v>
                </c:pt>
                <c:pt idx="556">
                  <c:v>-5.9580685254752792</c:v>
                </c:pt>
                <c:pt idx="557">
                  <c:v>-5.4359888731016639</c:v>
                </c:pt>
                <c:pt idx="558">
                  <c:v>-5.3273270105921871</c:v>
                </c:pt>
                <c:pt idx="559">
                  <c:v>-5.4254378657961038</c:v>
                </c:pt>
                <c:pt idx="560">
                  <c:v>-5.3167126388629917</c:v>
                </c:pt>
                <c:pt idx="561">
                  <c:v>-5.3114456253994984</c:v>
                </c:pt>
                <c:pt idx="562">
                  <c:v>-5.3061803482968743</c:v>
                </c:pt>
                <c:pt idx="563">
                  <c:v>-5.4044378729114815</c:v>
                </c:pt>
                <c:pt idx="564">
                  <c:v>-5.8133547959464504</c:v>
                </c:pt>
                <c:pt idx="565">
                  <c:v>-5.4971493524245476</c:v>
                </c:pt>
                <c:pt idx="566">
                  <c:v>-6.0099222117844313</c:v>
                </c:pt>
                <c:pt idx="567">
                  <c:v>-6.4190194692223779</c:v>
                </c:pt>
                <c:pt idx="568">
                  <c:v>-6.3096651925477714</c:v>
                </c:pt>
                <c:pt idx="569">
                  <c:v>-6.6151955875904429</c:v>
                </c:pt>
                <c:pt idx="570">
                  <c:v>-6.6094551099142977</c:v>
                </c:pt>
                <c:pt idx="571">
                  <c:v>-6.6037158771816769</c:v>
                </c:pt>
                <c:pt idx="572">
                  <c:v>-6.5979792778803024</c:v>
                </c:pt>
                <c:pt idx="573">
                  <c:v>-6.4883955894882934</c:v>
                </c:pt>
                <c:pt idx="574">
                  <c:v>-6.4827029520536685</c:v>
                </c:pt>
                <c:pt idx="575">
                  <c:v>-6.477013010388367</c:v>
                </c:pt>
                <c:pt idx="576">
                  <c:v>-5.9515799257835802</c:v>
                </c:pt>
                <c:pt idx="577">
                  <c:v>-6.3620205769825464</c:v>
                </c:pt>
                <c:pt idx="578">
                  <c:v>-6.0443316550986053</c:v>
                </c:pt>
                <c:pt idx="579">
                  <c:v>-6.3509544612599953</c:v>
                </c:pt>
                <c:pt idx="580">
                  <c:v>-6.241235005358627</c:v>
                </c:pt>
                <c:pt idx="581">
                  <c:v>-6.4438661374665669</c:v>
                </c:pt>
                <c:pt idx="582">
                  <c:v>-6.334047683485811</c:v>
                </c:pt>
                <c:pt idx="583">
                  <c:v>-6.432595703857845</c:v>
                </c:pt>
                <c:pt idx="584">
                  <c:v>-6.4269276682611327</c:v>
                </c:pt>
                <c:pt idx="585">
                  <c:v>-6.52550705868794</c:v>
                </c:pt>
                <c:pt idx="586">
                  <c:v>-6.5198037032629372</c:v>
                </c:pt>
                <c:pt idx="587">
                  <c:v>-6.6184119968183754</c:v>
                </c:pt>
                <c:pt idx="588">
                  <c:v>-6.7170155707572796</c:v>
                </c:pt>
                <c:pt idx="589">
                  <c:v>-6.8156120954125061</c:v>
                </c:pt>
                <c:pt idx="590">
                  <c:v>-6.6009862104030175</c:v>
                </c:pt>
                <c:pt idx="591">
                  <c:v>-6.8041320726465804</c:v>
                </c:pt>
                <c:pt idx="592">
                  <c:v>-6.5893820155685718</c:v>
                </c:pt>
                <c:pt idx="593">
                  <c:v>-6.6881587957705513</c:v>
                </c:pt>
                <c:pt idx="594">
                  <c:v>-6.6823958711120479</c:v>
                </c:pt>
                <c:pt idx="595">
                  <c:v>-6.6766343590679158</c:v>
                </c:pt>
                <c:pt idx="596">
                  <c:v>-6.4616782452723616</c:v>
                </c:pt>
                <c:pt idx="597">
                  <c:v>-6.4560051178649376</c:v>
                </c:pt>
                <c:pt idx="598">
                  <c:v>-6.7643225351837541</c:v>
                </c:pt>
                <c:pt idx="599">
                  <c:v>-8.1195512320162138</c:v>
                </c:pt>
                <c:pt idx="600">
                  <c:v>-8.5321081895619386</c:v>
                </c:pt>
                <c:pt idx="601">
                  <c:v>-8.9446134069598831</c:v>
                </c:pt>
                <c:pt idx="602">
                  <c:v>-8.5187891062457215</c:v>
                </c:pt>
                <c:pt idx="603">
                  <c:v>-8.3026519819674931</c:v>
                </c:pt>
                <c:pt idx="604">
                  <c:v>-8.2962349185003799</c:v>
                </c:pt>
                <c:pt idx="605">
                  <c:v>-8.2898203077510786</c:v>
                </c:pt>
                <c:pt idx="606">
                  <c:v>-8.0735922423549074</c:v>
                </c:pt>
                <c:pt idx="607">
                  <c:v>-8.6969048076078153</c:v>
                </c:pt>
                <c:pt idx="608">
                  <c:v>-9.7400071186257051</c:v>
                </c:pt>
                <c:pt idx="609">
                  <c:v>-10.152966329527853</c:v>
                </c:pt>
                <c:pt idx="610">
                  <c:v>-10.145751871771008</c:v>
                </c:pt>
                <c:pt idx="611">
                  <c:v>-10.138539658464021</c:v>
                </c:pt>
                <c:pt idx="612">
                  <c:v>-10.131331492728698</c:v>
                </c:pt>
                <c:pt idx="613">
                  <c:v>-10.229238928805453</c:v>
                </c:pt>
                <c:pt idx="614">
                  <c:v>-10.32713125404101</c:v>
                </c:pt>
                <c:pt idx="615">
                  <c:v>-10.109489478779066</c:v>
                </c:pt>
                <c:pt idx="616">
                  <c:v>-10.102288866580698</c:v>
                </c:pt>
                <c:pt idx="617">
                  <c:v>-10.305555053160097</c:v>
                </c:pt>
                <c:pt idx="618">
                  <c:v>-10.087744313801483</c:v>
                </c:pt>
                <c:pt idx="619">
                  <c:v>-10.185841491944416</c:v>
                </c:pt>
                <c:pt idx="620">
                  <c:v>-10.073283407878497</c:v>
                </c:pt>
                <c:pt idx="621">
                  <c:v>-10.803537492896737</c:v>
                </c:pt>
                <c:pt idx="622">
                  <c:v>-11.744407035020501</c:v>
                </c:pt>
                <c:pt idx="623">
                  <c:v>-11.736454786948903</c:v>
                </c:pt>
                <c:pt idx="624">
                  <c:v>-11.728507130123278</c:v>
                </c:pt>
                <c:pt idx="625">
                  <c:v>-11.931479697566298</c:v>
                </c:pt>
                <c:pt idx="626">
                  <c:v>-11.817948331795202</c:v>
                </c:pt>
                <c:pt idx="627">
                  <c:v>-11.704443015055155</c:v>
                </c:pt>
                <c:pt idx="628">
                  <c:v>-11.802047065564372</c:v>
                </c:pt>
                <c:pt idx="629">
                  <c:v>-11.89963177351764</c:v>
                </c:pt>
                <c:pt idx="630">
                  <c:v>-11.891600032521316</c:v>
                </c:pt>
                <c:pt idx="631">
                  <c:v>-11.672314459900484</c:v>
                </c:pt>
                <c:pt idx="632">
                  <c:v>-11.770039838410927</c:v>
                </c:pt>
                <c:pt idx="633">
                  <c:v>-11.86774789274882</c:v>
                </c:pt>
                <c:pt idx="634">
                  <c:v>-11.754013543694812</c:v>
                </c:pt>
                <c:pt idx="635">
                  <c:v>-11.851779887979253</c:v>
                </c:pt>
                <c:pt idx="636">
                  <c:v>-12.055293988597056</c:v>
                </c:pt>
                <c:pt idx="637">
                  <c:v>-11.624004808728225</c:v>
                </c:pt>
                <c:pt idx="638">
                  <c:v>-11.827732559115557</c:v>
                </c:pt>
                <c:pt idx="639">
                  <c:v>-11.713874775743443</c:v>
                </c:pt>
                <c:pt idx="640">
                  <c:v>-11.811791966425444</c:v>
                </c:pt>
                <c:pt idx="641">
                  <c:v>-11.591978350985935</c:v>
                </c:pt>
                <c:pt idx="642">
                  <c:v>-11.054418650895343</c:v>
                </c:pt>
                <c:pt idx="643">
                  <c:v>-10.728885778467296</c:v>
                </c:pt>
                <c:pt idx="644">
                  <c:v>-10.297428916183113</c:v>
                </c:pt>
                <c:pt idx="645">
                  <c:v>-10.184108489726981</c:v>
                </c:pt>
                <c:pt idx="646">
                  <c:v>-10.70708020923994</c:v>
                </c:pt>
                <c:pt idx="647">
                  <c:v>-11.442090737426645</c:v>
                </c:pt>
                <c:pt idx="648">
                  <c:v>-11.752549315529706</c:v>
                </c:pt>
                <c:pt idx="649">
                  <c:v>-12.275189333838028</c:v>
                </c:pt>
                <c:pt idx="650">
                  <c:v>-13.116162990157344</c:v>
                </c:pt>
                <c:pt idx="651">
                  <c:v>-13.107511742108771</c:v>
                </c:pt>
                <c:pt idx="652">
                  <c:v>-13.2050650080777</c:v>
                </c:pt>
                <c:pt idx="653">
                  <c:v>-13.196364411755914</c:v>
                </c:pt>
                <c:pt idx="654">
                  <c:v>-13.187669158601363</c:v>
                </c:pt>
                <c:pt idx="655">
                  <c:v>-13.072691926984685</c:v>
                </c:pt>
                <c:pt idx="656">
                  <c:v>-12.532506797794142</c:v>
                </c:pt>
                <c:pt idx="657">
                  <c:v>-11.992452445293296</c:v>
                </c:pt>
                <c:pt idx="658">
                  <c:v>-11.665247656017852</c:v>
                </c:pt>
                <c:pt idx="659">
                  <c:v>-12.721191410932606</c:v>
                </c:pt>
                <c:pt idx="660">
                  <c:v>-13.351213937584316</c:v>
                </c:pt>
                <c:pt idx="661">
                  <c:v>-13.235987173888791</c:v>
                </c:pt>
                <c:pt idx="662">
                  <c:v>-13.227257212279101</c:v>
                </c:pt>
                <c:pt idx="663">
                  <c:v>-13.112039853353886</c:v>
                </c:pt>
                <c:pt idx="664">
                  <c:v>-13.209887751495282</c:v>
                </c:pt>
                <c:pt idx="665">
                  <c:v>-13.201166479458859</c:v>
                </c:pt>
                <c:pt idx="666">
                  <c:v>-13.725300167309573</c:v>
                </c:pt>
                <c:pt idx="667">
                  <c:v>-14.462478437910084</c:v>
                </c:pt>
                <c:pt idx="668">
                  <c:v>-14.772972740470713</c:v>
                </c:pt>
                <c:pt idx="669">
                  <c:v>-14.976737489269127</c:v>
                </c:pt>
                <c:pt idx="670">
                  <c:v>-15.287107659165851</c:v>
                </c:pt>
                <c:pt idx="671">
                  <c:v>-15.063927853397706</c:v>
                </c:pt>
                <c:pt idx="672">
                  <c:v>-14.947533630554782</c:v>
                </c:pt>
                <c:pt idx="673">
                  <c:v>-14.724430580006649</c:v>
                </c:pt>
                <c:pt idx="674">
                  <c:v>-14.39462647214029</c:v>
                </c:pt>
                <c:pt idx="675">
                  <c:v>-14.171710404363271</c:v>
                </c:pt>
                <c:pt idx="676">
                  <c:v>-15.337454090231056</c:v>
                </c:pt>
                <c:pt idx="677">
                  <c:v>-16.289161419749771</c:v>
                </c:pt>
                <c:pt idx="678">
                  <c:v>-16.385680816608648</c:v>
                </c:pt>
                <c:pt idx="679">
                  <c:v>-16.268398916688437</c:v>
                </c:pt>
                <c:pt idx="680">
                  <c:v>-16.471877375069756</c:v>
                </c:pt>
                <c:pt idx="681">
                  <c:v>-16.247571183327537</c:v>
                </c:pt>
                <c:pt idx="682">
                  <c:v>-16.665058799218485</c:v>
                </c:pt>
                <c:pt idx="683">
                  <c:v>-16.975431120841449</c:v>
                </c:pt>
                <c:pt idx="684">
                  <c:v>-17.285701980091197</c:v>
                </c:pt>
                <c:pt idx="685">
                  <c:v>-18.023944931000425</c:v>
                </c:pt>
                <c:pt idx="686">
                  <c:v>-18.012627926239528</c:v>
                </c:pt>
                <c:pt idx="687">
                  <c:v>-18.108383693432696</c:v>
                </c:pt>
                <c:pt idx="688">
                  <c:v>-18.204102619582834</c:v>
                </c:pt>
                <c:pt idx="689">
                  <c:v>-18.085571467881181</c:v>
                </c:pt>
                <c:pt idx="690">
                  <c:v>-18.181347594897062</c:v>
                </c:pt>
                <c:pt idx="691">
                  <c:v>-17.955631403518758</c:v>
                </c:pt>
                <c:pt idx="692">
                  <c:v>-17.837171013695873</c:v>
                </c:pt>
                <c:pt idx="693">
                  <c:v>-17.397168226512758</c:v>
                </c:pt>
                <c:pt idx="694">
                  <c:v>-17.386193343954169</c:v>
                </c:pt>
                <c:pt idx="695">
                  <c:v>-17.37522278922733</c:v>
                </c:pt>
                <c:pt idx="696">
                  <c:v>-17.90057503504049</c:v>
                </c:pt>
                <c:pt idx="697">
                  <c:v>-18.103881294840061</c:v>
                </c:pt>
                <c:pt idx="698">
                  <c:v>-18.307113253125937</c:v>
                </c:pt>
                <c:pt idx="699">
                  <c:v>-19.046905663963731</c:v>
                </c:pt>
                <c:pt idx="700">
                  <c:v>-19.249675695559546</c:v>
                </c:pt>
                <c:pt idx="701">
                  <c:v>-19.55973417275861</c:v>
                </c:pt>
                <c:pt idx="702">
                  <c:v>-19.654899470069253</c:v>
                </c:pt>
                <c:pt idx="703">
                  <c:v>-19.642616756371218</c:v>
                </c:pt>
                <c:pt idx="704">
                  <c:v>-19.630339807239718</c:v>
                </c:pt>
                <c:pt idx="705">
                  <c:v>-19.510623903644557</c:v>
                </c:pt>
                <c:pt idx="706">
                  <c:v>-19.498423070043625</c:v>
                </c:pt>
                <c:pt idx="707">
                  <c:v>-19.486227920621655</c:v>
                </c:pt>
                <c:pt idx="708">
                  <c:v>-19.366532071328479</c:v>
                </c:pt>
                <c:pt idx="709">
                  <c:v>-18.171560157664604</c:v>
                </c:pt>
                <c:pt idx="710">
                  <c:v>-17.945022582401517</c:v>
                </c:pt>
                <c:pt idx="711">
                  <c:v>-17.718573052006807</c:v>
                </c:pt>
                <c:pt idx="712">
                  <c:v>-17.922594149906967</c:v>
                </c:pt>
                <c:pt idx="713">
                  <c:v>-17.803684413099951</c:v>
                </c:pt>
                <c:pt idx="714">
                  <c:v>-17.792462988507815</c:v>
                </c:pt>
                <c:pt idx="715">
                  <c:v>-17.350597015853651</c:v>
                </c:pt>
                <c:pt idx="716">
                  <c:v>-16.693522115946354</c:v>
                </c:pt>
                <c:pt idx="717">
                  <c:v>-16.036679425643612</c:v>
                </c:pt>
                <c:pt idx="718">
                  <c:v>-16.026434234566612</c:v>
                </c:pt>
                <c:pt idx="719">
                  <c:v>-16.016192892127769</c:v>
                </c:pt>
                <c:pt idx="720">
                  <c:v>-16.221506248896393</c:v>
                </c:pt>
                <c:pt idx="721">
                  <c:v>-16.53454168387773</c:v>
                </c:pt>
                <c:pt idx="722">
                  <c:v>-17.063099988586536</c:v>
                </c:pt>
                <c:pt idx="723">
                  <c:v>-17.267957344677228</c:v>
                </c:pt>
                <c:pt idx="724">
                  <c:v>-17.472737411100201</c:v>
                </c:pt>
                <c:pt idx="725">
                  <c:v>-17.56956228903913</c:v>
                </c:pt>
                <c:pt idx="726">
                  <c:v>-17.234751488150025</c:v>
                </c:pt>
                <c:pt idx="727">
                  <c:v>-16.684214470909499</c:v>
                </c:pt>
                <c:pt idx="728">
                  <c:v>-16.889487658260641</c:v>
                </c:pt>
                <c:pt idx="729">
                  <c:v>-16.230961182828242</c:v>
                </c:pt>
                <c:pt idx="730">
                  <c:v>-17.40845882425447</c:v>
                </c:pt>
                <c:pt idx="731">
                  <c:v>-18.045476609932148</c:v>
                </c:pt>
                <c:pt idx="732">
                  <c:v>-18.142115755543148</c:v>
                </c:pt>
                <c:pt idx="733">
                  <c:v>-17.914571024900958</c:v>
                </c:pt>
                <c:pt idx="734">
                  <c:v>-17.579044353445713</c:v>
                </c:pt>
                <c:pt idx="735">
                  <c:v>-18.432635320856111</c:v>
                </c:pt>
                <c:pt idx="736">
                  <c:v>-18.529124294548801</c:v>
                </c:pt>
                <c:pt idx="737">
                  <c:v>-18.409317324891205</c:v>
                </c:pt>
                <c:pt idx="738">
                  <c:v>-18.073262443542131</c:v>
                </c:pt>
                <c:pt idx="739">
                  <c:v>-17.737335135344814</c:v>
                </c:pt>
                <c:pt idx="740">
                  <c:v>-17.401536308209902</c:v>
                </c:pt>
                <c:pt idx="741">
                  <c:v>-18.039776461089048</c:v>
                </c:pt>
                <c:pt idx="742">
                  <c:v>-18.353070405059178</c:v>
                </c:pt>
                <c:pt idx="743">
                  <c:v>-19.207493050066436</c:v>
                </c:pt>
                <c:pt idx="744">
                  <c:v>-19.30368179267705</c:v>
                </c:pt>
                <c:pt idx="745">
                  <c:v>-19.832982305821805</c:v>
                </c:pt>
                <c:pt idx="746">
                  <c:v>-20.686976184661948</c:v>
                </c:pt>
                <c:pt idx="747">
                  <c:v>-20.782329067255215</c:v>
                </c:pt>
                <c:pt idx="748">
                  <c:v>-20.985980171083881</c:v>
                </c:pt>
                <c:pt idx="749">
                  <c:v>-20.864460029516572</c:v>
                </c:pt>
                <c:pt idx="750">
                  <c:v>-20.742999547504859</c:v>
                </c:pt>
                <c:pt idx="751">
                  <c:v>-20.729988235675524</c:v>
                </c:pt>
                <c:pt idx="752">
                  <c:v>-20.71698387825689</c:v>
                </c:pt>
                <c:pt idx="753">
                  <c:v>-20.161819656814668</c:v>
                </c:pt>
                <c:pt idx="754">
                  <c:v>-20.366065810247985</c:v>
                </c:pt>
                <c:pt idx="755">
                  <c:v>-22.197270895312279</c:v>
                </c:pt>
                <c:pt idx="756">
                  <c:v>-23.810626493605476</c:v>
                </c:pt>
                <c:pt idx="757">
                  <c:v>-25.206151265795818</c:v>
                </c:pt>
                <c:pt idx="758">
                  <c:v>-26.492404917166859</c:v>
                </c:pt>
                <c:pt idx="759">
                  <c:v>-27.235077931664847</c:v>
                </c:pt>
                <c:pt idx="760">
                  <c:v>-27.86875554805189</c:v>
                </c:pt>
                <c:pt idx="761">
                  <c:v>-27.959322005782312</c:v>
                </c:pt>
                <c:pt idx="762">
                  <c:v>-27.941287225384826</c:v>
                </c:pt>
                <c:pt idx="763">
                  <c:v>-28.791806865940686</c:v>
                </c:pt>
                <c:pt idx="764">
                  <c:v>-29.641841095366438</c:v>
                </c:pt>
                <c:pt idx="765">
                  <c:v>-29.889990882764575</c:v>
                </c:pt>
                <c:pt idx="766">
                  <c:v>-29.868688091212448</c:v>
                </c:pt>
                <c:pt idx="767">
                  <c:v>-29.847411776241216</c:v>
                </c:pt>
                <c:pt idx="768">
                  <c:v>-28.840213895337385</c:v>
                </c:pt>
                <c:pt idx="769">
                  <c:v>-27.89167478674878</c:v>
                </c:pt>
                <c:pt idx="770">
                  <c:v>-26.997397076898977</c:v>
                </c:pt>
                <c:pt idx="771">
                  <c:v>-26.153391948313089</c:v>
                </c:pt>
                <c:pt idx="772">
                  <c:v>-25.356034351826111</c:v>
                </c:pt>
                <c:pt idx="773">
                  <c:v>-24.602023860018921</c:v>
                </c:pt>
                <c:pt idx="774">
                  <c:v>-23.888350362630604</c:v>
                </c:pt>
                <c:pt idx="775">
                  <c:v>-23.212263930097379</c:v>
                </c:pt>
                <c:pt idx="776">
                  <c:v>-22.571248275250468</c:v>
                </c:pt>
                <c:pt idx="777">
                  <c:v>-21.962997329565777</c:v>
                </c:pt>
                <c:pt idx="778">
                  <c:v>-21.385394522399263</c:v>
                </c:pt>
                <c:pt idx="779">
                  <c:v>-20.836494411935728</c:v>
                </c:pt>
                <c:pt idx="780">
                  <c:v>-20.3145063672013</c:v>
                </c:pt>
                <c:pt idx="781">
                  <c:v>-19.817780043123133</c:v>
                </c:pt>
                <c:pt idx="782">
                  <c:v>-19.344792426630562</c:v>
                </c:pt>
                <c:pt idx="783">
                  <c:v>-18.894136262296332</c:v>
                </c:pt>
                <c:pt idx="784">
                  <c:v>-18.464509691927365</c:v>
                </c:pt>
                <c:pt idx="785">
                  <c:v>-18.054706964582888</c:v>
                </c:pt>
                <c:pt idx="786">
                  <c:v>-17.663610092341703</c:v>
                </c:pt>
                <c:pt idx="787">
                  <c:v>-17.290181343271424</c:v>
                </c:pt>
                <c:pt idx="788">
                  <c:v>-16.933456476894726</c:v>
                </c:pt>
                <c:pt idx="789">
                  <c:v>-16.592538639353588</c:v>
                </c:pt>
                <c:pt idx="790">
                  <c:v>-16.266592845736479</c:v>
                </c:pt>
                <c:pt idx="791">
                  <c:v>-15.954840985901397</c:v>
                </c:pt>
                <c:pt idx="792">
                  <c:v>-15.656557297805751</c:v>
                </c:pt>
                <c:pt idx="793">
                  <c:v>-15.371064259016118</c:v>
                </c:pt>
                <c:pt idx="794">
                  <c:v>-15.097728852862637</c:v>
                </c:pt>
                <c:pt idx="795">
                  <c:v>-14.835959170748348</c:v>
                </c:pt>
                <c:pt idx="796">
                  <c:v>-14.585201316526906</c:v>
                </c:pt>
                <c:pt idx="797">
                  <c:v>-14.344936582712801</c:v>
                </c:pt>
                <c:pt idx="798">
                  <c:v>-14.114678871660743</c:v>
                </c:pt>
                <c:pt idx="799">
                  <c:v>-13.893972337810736</c:v>
                </c:pt>
                <c:pt idx="800">
                  <c:v>-13.682389229697067</c:v>
                </c:pt>
                <c:pt idx="801">
                  <c:v>-13.479527912710187</c:v>
                </c:pt>
                <c:pt idx="802">
                  <c:v>-13.285011055620785</c:v>
                </c:pt>
                <c:pt idx="803">
                  <c:v>-13.098483965660114</c:v>
                </c:pt>
                <c:pt idx="804">
                  <c:v>-12.919613058529423</c:v>
                </c:pt>
                <c:pt idx="805">
                  <c:v>-12.748084451110504</c:v>
                </c:pt>
                <c:pt idx="806">
                  <c:v>-12.58360266589067</c:v>
                </c:pt>
                <c:pt idx="807">
                  <c:v>-12.425889437218892</c:v>
                </c:pt>
                <c:pt idx="808">
                  <c:v>-12.274682610491514</c:v>
                </c:pt>
                <c:pt idx="809">
                  <c:v>-12.129735126240979</c:v>
                </c:pt>
                <c:pt idx="810">
                  <c:v>-11.99081408188181</c:v>
                </c:pt>
                <c:pt idx="811">
                  <c:v>-11.857699864565792</c:v>
                </c:pt>
                <c:pt idx="812">
                  <c:v>-11.730185349222573</c:v>
                </c:pt>
                <c:pt idx="813">
                  <c:v>-11.608075156421309</c:v>
                </c:pt>
                <c:pt idx="814">
                  <c:v>-11.49118496519057</c:v>
                </c:pt>
                <c:pt idx="815">
                  <c:v>-11.379340876384566</c:v>
                </c:pt>
                <c:pt idx="816">
                  <c:v>-11.272378822588912</c:v>
                </c:pt>
                <c:pt idx="817">
                  <c:v>-11.170144020924178</c:v>
                </c:pt>
                <c:pt idx="818">
                  <c:v>-11.07249046543444</c:v>
                </c:pt>
                <c:pt idx="819">
                  <c:v>-10.979280456045048</c:v>
                </c:pt>
                <c:pt idx="820">
                  <c:v>-10.890384161342222</c:v>
                </c:pt>
                <c:pt idx="821">
                  <c:v>-10.805679212669952</c:v>
                </c:pt>
                <c:pt idx="822">
                  <c:v>-10.725050327259718</c:v>
                </c:pt>
                <c:pt idx="823">
                  <c:v>-10.648388958308104</c:v>
                </c:pt>
                <c:pt idx="824">
                  <c:v>-10.575592970098722</c:v>
                </c:pt>
                <c:pt idx="825">
                  <c:v>-10.506566336429694</c:v>
                </c:pt>
                <c:pt idx="826">
                  <c:v>-10.441218860758076</c:v>
                </c:pt>
                <c:pt idx="827">
                  <c:v>-10.379465916609547</c:v>
                </c:pt>
                <c:pt idx="828">
                  <c:v>-10.321228206926733</c:v>
                </c:pt>
                <c:pt idx="829">
                  <c:v>-10.266431541143808</c:v>
                </c:pt>
                <c:pt idx="830">
                  <c:v>-10.2150066288799</c:v>
                </c:pt>
                <c:pt idx="831">
                  <c:v>-10.1668888892398</c:v>
                </c:pt>
                <c:pt idx="832">
                  <c:v>-10.122018274798917</c:v>
                </c:pt>
                <c:pt idx="833">
                  <c:v>-10.080339109430728</c:v>
                </c:pt>
                <c:pt idx="834">
                  <c:v>-10.041799939210044</c:v>
                </c:pt>
                <c:pt idx="835">
                  <c:v>-10.006353395694855</c:v>
                </c:pt>
                <c:pt idx="836">
                  <c:v>-9.973956070953836</c:v>
                </c:pt>
                <c:pt idx="837">
                  <c:v>-9.9445684037664286</c:v>
                </c:pt>
                <c:pt idx="838">
                  <c:v>-9.9181545764781163</c:v>
                </c:pt>
                <c:pt idx="839">
                  <c:v>-9.8946824220456495</c:v>
                </c:pt>
                <c:pt idx="840">
                  <c:v>-9.8741233408557552</c:v>
                </c:pt>
                <c:pt idx="841">
                  <c:v>-9.8564522269469581</c:v>
                </c:pt>
                <c:pt idx="842">
                  <c:v>-9.8416474033074639</c:v>
                </c:pt>
                <c:pt idx="843">
                  <c:v>-9.8296905659634088</c:v>
                </c:pt>
                <c:pt idx="844">
                  <c:v>-9.8205667366109424</c:v>
                </c:pt>
                <c:pt idx="845">
                  <c:v>-9.8142642235833701</c:v>
                </c:pt>
                <c:pt idx="846">
                  <c:v>-9.81077459098071</c:v>
                </c:pt>
                <c:pt idx="847">
                  <c:v>-9.8099073641758423</c:v>
                </c:pt>
                <c:pt idx="848">
                  <c:v>-9.8077836934684921</c:v>
                </c:pt>
                <c:pt idx="849">
                  <c:v>-9.802855951847512</c:v>
                </c:pt>
                <c:pt idx="850">
                  <c:v>-9.7951285720729864</c:v>
                </c:pt>
                <c:pt idx="851">
                  <c:v>-9.7846091852963468</c:v>
                </c:pt>
                <c:pt idx="852">
                  <c:v>-9.7713086047601916</c:v>
                </c:pt>
                <c:pt idx="853">
                  <c:v>-9.7552408017944234</c:v>
                </c:pt>
                <c:pt idx="854">
                  <c:v>-9.7364228742012173</c:v>
                </c:pt>
                <c:pt idx="855">
                  <c:v>-9.7148750071528411</c:v>
                </c:pt>
                <c:pt idx="856">
                  <c:v>-9.6906204267569844</c:v>
                </c:pt>
                <c:pt idx="857">
                  <c:v>-9.6636853464740469</c:v>
                </c:pt>
                <c:pt idx="858">
                  <c:v>-9.6340989065994798</c:v>
                </c:pt>
                <c:pt idx="859">
                  <c:v>-9.6018931070515645</c:v>
                </c:pt>
                <c:pt idx="860">
                  <c:v>-9.5671027337309607</c:v>
                </c:pt>
                <c:pt idx="861">
                  <c:v>-9.5297652787425431</c:v>
                </c:pt>
                <c:pt idx="862">
                  <c:v>-9.4899208547926364</c:v>
                </c:pt>
                <c:pt idx="863">
                  <c:v>-9.4476121040953522</c:v>
                </c:pt>
                <c:pt idx="864">
                  <c:v>-9.4028841021404546</c:v>
                </c:pt>
                <c:pt idx="865">
                  <c:v>-9.3557842566917397</c:v>
                </c:pt>
                <c:pt idx="866">
                  <c:v>-9.3063622023994519</c:v>
                </c:pt>
                <c:pt idx="867">
                  <c:v>-9.2546696914224853</c:v>
                </c:pt>
                <c:pt idx="868">
                  <c:v>-9.2007604804662151</c:v>
                </c:pt>
                <c:pt idx="869">
                  <c:v>-9.1446902146495681</c:v>
                </c:pt>
                <c:pt idx="870">
                  <c:v>-9.086516308620558</c:v>
                </c:pt>
                <c:pt idx="871">
                  <c:v>-9.0262978253427217</c:v>
                </c:pt>
                <c:pt idx="872">
                  <c:v>-8.9640953529761163</c:v>
                </c:pt>
                <c:pt idx="873">
                  <c:v>-8.8999708802753847</c:v>
                </c:pt>
                <c:pt idx="874">
                  <c:v>-8.8339876709242589</c:v>
                </c:pt>
                <c:pt idx="875">
                  <c:v>-8.7662101372207442</c:v>
                </c:pt>
                <c:pt idx="876">
                  <c:v>-8.6967037135199607</c:v>
                </c:pt>
                <c:pt idx="877">
                  <c:v>-8.6255347298328022</c:v>
                </c:pt>
                <c:pt idx="878">
                  <c:v>-8.5527702859677319</c:v>
                </c:pt>
                <c:pt idx="879">
                  <c:v>-8.4784781265907867</c:v>
                </c:pt>
                <c:pt idx="880">
                  <c:v>-8.4027265175650339</c:v>
                </c:pt>
                <c:pt idx="881">
                  <c:v>-8.3255841239155259</c:v>
                </c:pt>
                <c:pt idx="882">
                  <c:v>-8.2471198897494293</c:v>
                </c:pt>
                <c:pt idx="883">
                  <c:v>-8.1674029204435321</c:v>
                </c:pt>
                <c:pt idx="884">
                  <c:v>-8.0865023673929084</c:v>
                </c:pt>
                <c:pt idx="885">
                  <c:v>-8.0044873155953375</c:v>
                </c:pt>
                <c:pt idx="886">
                  <c:v>-7.921426674326189</c:v>
                </c:pt>
                <c:pt idx="887">
                  <c:v>-7.8373890711381655</c:v>
                </c:pt>
                <c:pt idx="888">
                  <c:v>-7.7524427493995534</c:v>
                </c:pt>
                <c:pt idx="889">
                  <c:v>-7.6666554695636302</c:v>
                </c:pt>
                <c:pt idx="890">
                  <c:v>-7.580094414340933</c:v>
                </c:pt>
                <c:pt idx="891">
                  <c:v>-7.4928260979249135</c:v>
                </c:pt>
                <c:pt idx="892">
                  <c:v>-7.4049162794007453</c:v>
                </c:pt>
                <c:pt idx="893">
                  <c:v>-7.3164298804463721</c:v>
                </c:pt>
                <c:pt idx="894">
                  <c:v>-7.2274309074146137</c:v>
                </c:pt>
                <c:pt idx="895">
                  <c:v>-7.1379823778653879</c:v>
                </c:pt>
                <c:pt idx="896">
                  <c:v>-7.0481462515978643</c:v>
                </c:pt>
                <c:pt idx="897">
                  <c:v>-6.9579833662136945</c:v>
                </c:pt>
                <c:pt idx="898">
                  <c:v>-6.8675533772246879</c:v>
                </c:pt>
                <c:pt idx="899">
                  <c:v>-6.7769147027010384</c:v>
                </c:pt>
                <c:pt idx="900">
                  <c:v>-6.686124472440004</c:v>
                </c:pt>
                <c:pt idx="901">
                  <c:v>-6.5952384816194884</c:v>
                </c:pt>
                <c:pt idx="902">
                  <c:v>-6.5043111488864351</c:v>
                </c:pt>
                <c:pt idx="903">
                  <c:v>-6.4133954788163896</c:v>
                </c:pt>
                <c:pt idx="904">
                  <c:v>-6.3225430286679973</c:v>
                </c:pt>
                <c:pt idx="905">
                  <c:v>-6.2318038793445449</c:v>
                </c:pt>
                <c:pt idx="906">
                  <c:v>-6.1412266104640141</c:v>
                </c:pt>
                <c:pt idx="907">
                  <c:v>-6.0508582794294856</c:v>
                </c:pt>
                <c:pt idx="908">
                  <c:v>-5.9607444043830116</c:v>
                </c:pt>
                <c:pt idx="909">
                  <c:v>-5.8709289509184428</c:v>
                </c:pt>
                <c:pt idx="910">
                  <c:v>-5.7814543224218511</c:v>
                </c:pt>
                <c:pt idx="911">
                  <c:v>-5.6923613539024487</c:v>
                </c:pt>
                <c:pt idx="912">
                  <c:v>-5.603689309171954</c:v>
                </c:pt>
                <c:pt idx="913">
                  <c:v>-5.5154758812263074</c:v>
                </c:pt>
                <c:pt idx="914">
                  <c:v>-5.4277571956804564</c:v>
                </c:pt>
                <c:pt idx="915">
                  <c:v>-5.3405678171045396</c:v>
                </c:pt>
                <c:pt idx="916">
                  <c:v>-5.2539407581081665</c:v>
                </c:pt>
                <c:pt idx="917">
                  <c:v>-5.1679074910185525</c:v>
                </c:pt>
                <c:pt idx="918">
                  <c:v>-5.082497961998139</c:v>
                </c:pt>
                <c:pt idx="919">
                  <c:v>-4.9977406074476542</c:v>
                </c:pt>
                <c:pt idx="920">
                  <c:v>-4.9136623725416557</c:v>
                </c:pt>
                <c:pt idx="921">
                  <c:v>-4.8302887317451342</c:v>
                </c:pt>
                <c:pt idx="922">
                  <c:v>-4.7476437111618486</c:v>
                </c:pt>
                <c:pt idx="923">
                  <c:v>-4.6657499125676161</c:v>
                </c:pt>
                <c:pt idx="924">
                  <c:v>-4.5846285389847026</c:v>
                </c:pt>
                <c:pt idx="925">
                  <c:v>-4.5042994216568557</c:v>
                </c:pt>
                <c:pt idx="926">
                  <c:v>-4.4247810482881338</c:v>
                </c:pt>
                <c:pt idx="927">
                  <c:v>-4.3460905924127173</c:v>
                </c:pt>
                <c:pt idx="928">
                  <c:v>-4.2682439437670565</c:v>
                </c:pt>
                <c:pt idx="929">
                  <c:v>-4.1912557395401846</c:v>
                </c:pt>
                <c:pt idx="930">
                  <c:v>-4.1151393963826397</c:v>
                </c:pt>
                <c:pt idx="931">
                  <c:v>-4.0399071430592208</c:v>
                </c:pt>
                <c:pt idx="932">
                  <c:v>-3.9655700536356653</c:v>
                </c:pt>
                <c:pt idx="933">
                  <c:v>-3.8921380810943433</c:v>
                </c:pt>
                <c:pt idx="934">
                  <c:v>-3.819620091279071</c:v>
                </c:pt>
                <c:pt idx="935">
                  <c:v>-3.7480238970742112</c:v>
                </c:pt>
                <c:pt idx="936">
                  <c:v>-3.6773562927282786</c:v>
                </c:pt>
                <c:pt idx="937">
                  <c:v>-3.607623088237371</c:v>
                </c:pt>
                <c:pt idx="938">
                  <c:v>-3.5388291437086741</c:v>
                </c:pt>
                <c:pt idx="939">
                  <c:v>-3.4709784036293052</c:v>
                </c:pt>
                <c:pt idx="940">
                  <c:v>-3.404073930970632</c:v>
                </c:pt>
                <c:pt idx="941">
                  <c:v>-3.3381179410629462</c:v>
                </c:pt>
                <c:pt idx="942">
                  <c:v>-3.2731118351801332</c:v>
                </c:pt>
                <c:pt idx="943">
                  <c:v>-3.2090562337784769</c:v>
                </c:pt>
                <c:pt idx="944">
                  <c:v>-3.1459510093382481</c:v>
                </c:pt>
                <c:pt idx="945">
                  <c:v>-3.0837953187609681</c:v>
                </c:pt>
                <c:pt idx="946">
                  <c:v>-3.0225876352795109</c:v>
                </c:pt>
                <c:pt idx="947">
                  <c:v>-2.9623257798420974</c:v>
                </c:pt>
                <c:pt idx="948">
                  <c:v>-2.9030069519352177</c:v>
                </c:pt>
                <c:pt idx="949">
                  <c:v>-2.8446277598142022</c:v>
                </c:pt>
                <c:pt idx="950">
                  <c:v>-2.7871842501136403</c:v>
                </c:pt>
                <c:pt idx="951">
                  <c:v>-2.7306719368133492</c:v>
                </c:pt>
                <c:pt idx="952">
                  <c:v>-2.6750858295387512</c:v>
                </c:pt>
                <c:pt idx="953">
                  <c:v>-2.6204204611775879</c:v>
                </c:pt>
                <c:pt idx="954">
                  <c:v>-2.5666699147978669</c:v>
                </c:pt>
                <c:pt idx="955">
                  <c:v>-2.5138278498545743</c:v>
                </c:pt>
                <c:pt idx="956">
                  <c:v>-2.4618875276753829</c:v>
                </c:pt>
                <c:pt idx="957">
                  <c:v>-2.4108418362179411</c:v>
                </c:pt>
                <c:pt idx="958">
                  <c:v>-2.3606833140936549</c:v>
                </c:pt>
                <c:pt idx="959">
                  <c:v>-2.311404173854966</c:v>
                </c:pt>
                <c:pt idx="960">
                  <c:v>-2.311404173854966</c:v>
                </c:pt>
                <c:pt idx="961">
                  <c:v>-2.311404173854966</c:v>
                </c:pt>
                <c:pt idx="962">
                  <c:v>-2.311404173854966</c:v>
                </c:pt>
              </c:numCache>
            </c:numRef>
          </c:yVal>
          <c:smooth val="1"/>
          <c:extLst xmlns:c16r2="http://schemas.microsoft.com/office/drawing/2015/06/chart">
            <c:ext xmlns:c16="http://schemas.microsoft.com/office/drawing/2014/chart" uri="{C3380CC4-5D6E-409C-BE32-E72D297353CC}">
              <c16:uniqueId val="{00000000-6C06-4320-BF5E-F772E619D693}"/>
            </c:ext>
          </c:extLst>
        </c:ser>
        <c:ser>
          <c:idx val="1"/>
          <c:order val="1"/>
          <c:tx>
            <c:strRef>
              <c:f>'sim lan'!$I$5</c:f>
              <c:strCache>
                <c:ptCount val="1"/>
                <c:pt idx="0">
                  <c:v>v (m/s)</c:v>
                </c:pt>
              </c:strCache>
            </c:strRef>
          </c:tx>
          <c:marker>
            <c:symbol val="none"/>
          </c:marker>
          <c:xVal>
            <c:numRef>
              <c:f>'sim lan'!$G$6:$G$1215</c:f>
              <c:numCache>
                <c:formatCode>0.000</c:formatCode>
                <c:ptCount val="1210"/>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numCache>
            </c:numRef>
          </c:xVal>
          <c:yVal>
            <c:numRef>
              <c:f>'sim lan'!$I$6:$I$1185</c:f>
              <c:numCache>
                <c:formatCode>0.0</c:formatCode>
                <c:ptCount val="1180"/>
                <c:pt idx="0" formatCode="General">
                  <c:v>0</c:v>
                </c:pt>
                <c:pt idx="1">
                  <c:v>0</c:v>
                </c:pt>
                <c:pt idx="2">
                  <c:v>0</c:v>
                </c:pt>
                <c:pt idx="3">
                  <c:v>0</c:v>
                </c:pt>
                <c:pt idx="4">
                  <c:v>0</c:v>
                </c:pt>
                <c:pt idx="5">
                  <c:v>0</c:v>
                </c:pt>
                <c:pt idx="6">
                  <c:v>0</c:v>
                </c:pt>
                <c:pt idx="7">
                  <c:v>2.3956911730585633E-3</c:v>
                </c:pt>
                <c:pt idx="8">
                  <c:v>5.8116229513218943E-3</c:v>
                </c:pt>
                <c:pt idx="9">
                  <c:v>-3.506664708686847E-2</c:v>
                </c:pt>
                <c:pt idx="10">
                  <c:v>-3.506664708686847E-2</c:v>
                </c:pt>
                <c:pt idx="11">
                  <c:v>-3.506664708686847E-2</c:v>
                </c:pt>
                <c:pt idx="12">
                  <c:v>-3.506664708686847E-2</c:v>
                </c:pt>
                <c:pt idx="13">
                  <c:v>-3.506664708686847E-2</c:v>
                </c:pt>
                <c:pt idx="14">
                  <c:v>-3.506664708686847E-2</c:v>
                </c:pt>
                <c:pt idx="15">
                  <c:v>-3.506664708686847E-2</c:v>
                </c:pt>
                <c:pt idx="16">
                  <c:v>-3.506664708686847E-2</c:v>
                </c:pt>
                <c:pt idx="17">
                  <c:v>-3.506664708686847E-2</c:v>
                </c:pt>
                <c:pt idx="18">
                  <c:v>-3.506664708686847E-2</c:v>
                </c:pt>
                <c:pt idx="19">
                  <c:v>-2.1795413460288661E-2</c:v>
                </c:pt>
                <c:pt idx="20">
                  <c:v>-2.1795413460288661E-2</c:v>
                </c:pt>
                <c:pt idx="21">
                  <c:v>-2.1795413460288661E-2</c:v>
                </c:pt>
                <c:pt idx="22">
                  <c:v>-2.1795413460288661E-2</c:v>
                </c:pt>
                <c:pt idx="23">
                  <c:v>-2.1795413460288661E-2</c:v>
                </c:pt>
                <c:pt idx="24">
                  <c:v>-2.1795413460288661E-2</c:v>
                </c:pt>
                <c:pt idx="25">
                  <c:v>-2.1795413460288661E-2</c:v>
                </c:pt>
                <c:pt idx="26">
                  <c:v>-2.1795413460288661E-2</c:v>
                </c:pt>
                <c:pt idx="27">
                  <c:v>-2.1795413460288661E-2</c:v>
                </c:pt>
                <c:pt idx="28">
                  <c:v>-2.1795413460288661E-2</c:v>
                </c:pt>
                <c:pt idx="29">
                  <c:v>-2.1795413460288661E-2</c:v>
                </c:pt>
                <c:pt idx="30">
                  <c:v>-2.1795413460288661E-2</c:v>
                </c:pt>
                <c:pt idx="31">
                  <c:v>-2.1795413460288661E-2</c:v>
                </c:pt>
                <c:pt idx="32">
                  <c:v>-2.1795413460288661E-2</c:v>
                </c:pt>
                <c:pt idx="33">
                  <c:v>-2.1795413460288661E-2</c:v>
                </c:pt>
                <c:pt idx="34">
                  <c:v>-2.1795413460288661E-2</c:v>
                </c:pt>
                <c:pt idx="35">
                  <c:v>-2.1795413460288661E-2</c:v>
                </c:pt>
                <c:pt idx="36">
                  <c:v>-2.1795413460288661E-2</c:v>
                </c:pt>
                <c:pt idx="37">
                  <c:v>-2.1795413460288661E-2</c:v>
                </c:pt>
                <c:pt idx="38">
                  <c:v>-2.1795413460288661E-2</c:v>
                </c:pt>
                <c:pt idx="39">
                  <c:v>-2.1795413460288661E-2</c:v>
                </c:pt>
                <c:pt idx="40">
                  <c:v>-2.1795413460288661E-2</c:v>
                </c:pt>
                <c:pt idx="41">
                  <c:v>-2.1795413460288661E-2</c:v>
                </c:pt>
                <c:pt idx="42">
                  <c:v>-2.1795413460288661E-2</c:v>
                </c:pt>
                <c:pt idx="43">
                  <c:v>-2.1795413460288661E-2</c:v>
                </c:pt>
                <c:pt idx="44">
                  <c:v>-2.1795413460288661E-2</c:v>
                </c:pt>
                <c:pt idx="45">
                  <c:v>-2.1795413460288661E-2</c:v>
                </c:pt>
                <c:pt idx="46">
                  <c:v>-2.1795413460288661E-2</c:v>
                </c:pt>
                <c:pt idx="47">
                  <c:v>-2.1795413460288661E-2</c:v>
                </c:pt>
                <c:pt idx="48">
                  <c:v>-2.1795413460288661E-2</c:v>
                </c:pt>
                <c:pt idx="49">
                  <c:v>-2.1795413460288661E-2</c:v>
                </c:pt>
                <c:pt idx="50">
                  <c:v>-2.1795413460288661E-2</c:v>
                </c:pt>
                <c:pt idx="51">
                  <c:v>-2.1795413460288661E-2</c:v>
                </c:pt>
                <c:pt idx="52">
                  <c:v>-2.1795413460288661E-2</c:v>
                </c:pt>
                <c:pt idx="53">
                  <c:v>-2.1795413460288661E-2</c:v>
                </c:pt>
                <c:pt idx="54">
                  <c:v>-2.1795413460288661E-2</c:v>
                </c:pt>
                <c:pt idx="55">
                  <c:v>-2.1795413460288661E-2</c:v>
                </c:pt>
                <c:pt idx="56">
                  <c:v>-2.1795413460288661E-2</c:v>
                </c:pt>
                <c:pt idx="57">
                  <c:v>-2.1795413460288661E-2</c:v>
                </c:pt>
                <c:pt idx="58">
                  <c:v>-2.1795413460288661E-2</c:v>
                </c:pt>
                <c:pt idx="59">
                  <c:v>-2.1795413460288661E-2</c:v>
                </c:pt>
                <c:pt idx="60">
                  <c:v>-2.1795413460288661E-2</c:v>
                </c:pt>
                <c:pt idx="61">
                  <c:v>-2.1795413460288661E-2</c:v>
                </c:pt>
                <c:pt idx="62">
                  <c:v>-2.1795413460288661E-2</c:v>
                </c:pt>
                <c:pt idx="63">
                  <c:v>-2.1795413460288661E-2</c:v>
                </c:pt>
                <c:pt idx="64">
                  <c:v>-2.1795413460288661E-2</c:v>
                </c:pt>
                <c:pt idx="65">
                  <c:v>-2.1795413460288661E-2</c:v>
                </c:pt>
                <c:pt idx="66">
                  <c:v>-2.1795413460288661E-2</c:v>
                </c:pt>
                <c:pt idx="67">
                  <c:v>-2.1795413460288661E-2</c:v>
                </c:pt>
                <c:pt idx="68">
                  <c:v>-2.1795413460288661E-2</c:v>
                </c:pt>
                <c:pt idx="69">
                  <c:v>-2.1795413460288661E-2</c:v>
                </c:pt>
                <c:pt idx="70">
                  <c:v>-2.1795413460288661E-2</c:v>
                </c:pt>
                <c:pt idx="71">
                  <c:v>-2.1795413460288661E-2</c:v>
                </c:pt>
                <c:pt idx="72">
                  <c:v>-2.1795413460288661E-2</c:v>
                </c:pt>
                <c:pt idx="73">
                  <c:v>-2.1795413460288661E-2</c:v>
                </c:pt>
                <c:pt idx="74">
                  <c:v>-2.1795413460288661E-2</c:v>
                </c:pt>
                <c:pt idx="75">
                  <c:v>-2.1795413460288661E-2</c:v>
                </c:pt>
                <c:pt idx="76">
                  <c:v>-2.1795413460288661E-2</c:v>
                </c:pt>
                <c:pt idx="77">
                  <c:v>-2.1795413460288661E-2</c:v>
                </c:pt>
                <c:pt idx="78">
                  <c:v>-2.1795413460288661E-2</c:v>
                </c:pt>
                <c:pt idx="79">
                  <c:v>-2.1795413460288661E-2</c:v>
                </c:pt>
                <c:pt idx="80">
                  <c:v>-2.1795413460288661E-2</c:v>
                </c:pt>
                <c:pt idx="81">
                  <c:v>-2.1795413460288661E-2</c:v>
                </c:pt>
                <c:pt idx="82">
                  <c:v>-2.1795413460288661E-2</c:v>
                </c:pt>
                <c:pt idx="83">
                  <c:v>-2.1795413460288661E-2</c:v>
                </c:pt>
                <c:pt idx="84">
                  <c:v>-2.1795413460288661E-2</c:v>
                </c:pt>
                <c:pt idx="85">
                  <c:v>-2.1795413460288661E-2</c:v>
                </c:pt>
                <c:pt idx="86">
                  <c:v>-2.1795413460288661E-2</c:v>
                </c:pt>
                <c:pt idx="87">
                  <c:v>-2.1795413460288661E-2</c:v>
                </c:pt>
                <c:pt idx="88">
                  <c:v>-2.1795413460288661E-2</c:v>
                </c:pt>
                <c:pt idx="89">
                  <c:v>-2.1795413460288661E-2</c:v>
                </c:pt>
                <c:pt idx="90">
                  <c:v>-2.1795413460288661E-2</c:v>
                </c:pt>
                <c:pt idx="91">
                  <c:v>-2.1795413460288661E-2</c:v>
                </c:pt>
                <c:pt idx="92">
                  <c:v>-2.1795413460288661E-2</c:v>
                </c:pt>
                <c:pt idx="93">
                  <c:v>-2.1795413460288661E-2</c:v>
                </c:pt>
                <c:pt idx="94">
                  <c:v>-2.1795413460288661E-2</c:v>
                </c:pt>
                <c:pt idx="95">
                  <c:v>-2.1795413460288661E-2</c:v>
                </c:pt>
                <c:pt idx="96">
                  <c:v>-2.1795413460288661E-2</c:v>
                </c:pt>
                <c:pt idx="97">
                  <c:v>-2.1795413460288661E-2</c:v>
                </c:pt>
                <c:pt idx="98">
                  <c:v>-2.1795413460288661E-2</c:v>
                </c:pt>
                <c:pt idx="99">
                  <c:v>-2.1795413460288661E-2</c:v>
                </c:pt>
                <c:pt idx="100">
                  <c:v>-2.1795413460288661E-2</c:v>
                </c:pt>
                <c:pt idx="101">
                  <c:v>-2.1795413460288661E-2</c:v>
                </c:pt>
                <c:pt idx="102">
                  <c:v>-2.1795413460288661E-2</c:v>
                </c:pt>
                <c:pt idx="103">
                  <c:v>-2.1795413460288661E-2</c:v>
                </c:pt>
                <c:pt idx="104">
                  <c:v>-2.1795413460288661E-2</c:v>
                </c:pt>
                <c:pt idx="105">
                  <c:v>-2.1795413460288661E-2</c:v>
                </c:pt>
                <c:pt idx="106">
                  <c:v>-2.1795413460288661E-2</c:v>
                </c:pt>
                <c:pt idx="107">
                  <c:v>-2.1795413460288661E-2</c:v>
                </c:pt>
                <c:pt idx="108">
                  <c:v>-2.1795413460288661E-2</c:v>
                </c:pt>
                <c:pt idx="109">
                  <c:v>-2.1795413460288661E-2</c:v>
                </c:pt>
                <c:pt idx="110">
                  <c:v>-2.1795413460288661E-2</c:v>
                </c:pt>
                <c:pt idx="111">
                  <c:v>-2.1795413460288661E-2</c:v>
                </c:pt>
                <c:pt idx="112">
                  <c:v>-2.1795413460288661E-2</c:v>
                </c:pt>
                <c:pt idx="113">
                  <c:v>-2.1795413460288661E-2</c:v>
                </c:pt>
                <c:pt idx="114">
                  <c:v>-2.1795413460288661E-2</c:v>
                </c:pt>
                <c:pt idx="115">
                  <c:v>-2.1795413460288661E-2</c:v>
                </c:pt>
                <c:pt idx="116">
                  <c:v>-2.1795413460288661E-2</c:v>
                </c:pt>
                <c:pt idx="117">
                  <c:v>-2.1795413460288661E-2</c:v>
                </c:pt>
                <c:pt idx="118">
                  <c:v>-2.1795413460288661E-2</c:v>
                </c:pt>
                <c:pt idx="119">
                  <c:v>-2.1795413460288661E-2</c:v>
                </c:pt>
                <c:pt idx="120">
                  <c:v>-2.1795413460288661E-2</c:v>
                </c:pt>
                <c:pt idx="121">
                  <c:v>-2.1795413460288661E-2</c:v>
                </c:pt>
                <c:pt idx="122">
                  <c:v>-2.1795413460288661E-2</c:v>
                </c:pt>
                <c:pt idx="123">
                  <c:v>-2.1795413460288661E-2</c:v>
                </c:pt>
                <c:pt idx="124">
                  <c:v>-2.1795413460288661E-2</c:v>
                </c:pt>
                <c:pt idx="125">
                  <c:v>-2.1795413460288661E-2</c:v>
                </c:pt>
                <c:pt idx="126">
                  <c:v>-2.1795413460288661E-2</c:v>
                </c:pt>
                <c:pt idx="127">
                  <c:v>-2.1795413460288661E-2</c:v>
                </c:pt>
                <c:pt idx="128">
                  <c:v>-2.1795413460288661E-2</c:v>
                </c:pt>
                <c:pt idx="129">
                  <c:v>-2.1795413460288661E-2</c:v>
                </c:pt>
                <c:pt idx="130">
                  <c:v>-2.1795413460288661E-2</c:v>
                </c:pt>
                <c:pt idx="131">
                  <c:v>-2.1795413460288661E-2</c:v>
                </c:pt>
                <c:pt idx="132">
                  <c:v>-2.1795413460288661E-2</c:v>
                </c:pt>
                <c:pt idx="133">
                  <c:v>-2.1795413460288661E-2</c:v>
                </c:pt>
                <c:pt idx="134">
                  <c:v>-2.1795413460288661E-2</c:v>
                </c:pt>
                <c:pt idx="135">
                  <c:v>-2.1795413460288661E-2</c:v>
                </c:pt>
                <c:pt idx="136">
                  <c:v>-2.1795413460288661E-2</c:v>
                </c:pt>
                <c:pt idx="137">
                  <c:v>-2.1795413460288661E-2</c:v>
                </c:pt>
                <c:pt idx="138">
                  <c:v>-2.1795413460288661E-2</c:v>
                </c:pt>
                <c:pt idx="139">
                  <c:v>-2.1795413460288661E-2</c:v>
                </c:pt>
                <c:pt idx="140">
                  <c:v>-2.1795413460288661E-2</c:v>
                </c:pt>
                <c:pt idx="141">
                  <c:v>-2.1795413460288661E-2</c:v>
                </c:pt>
                <c:pt idx="142">
                  <c:v>-2.1795413460288661E-2</c:v>
                </c:pt>
                <c:pt idx="143">
                  <c:v>-2.1795413460288661E-2</c:v>
                </c:pt>
                <c:pt idx="144">
                  <c:v>-2.1795413460288661E-2</c:v>
                </c:pt>
                <c:pt idx="145">
                  <c:v>-2.1795413460288661E-2</c:v>
                </c:pt>
                <c:pt idx="146">
                  <c:v>-2.1795413460288661E-2</c:v>
                </c:pt>
                <c:pt idx="147">
                  <c:v>-2.1795413460288661E-2</c:v>
                </c:pt>
                <c:pt idx="148">
                  <c:v>-2.1795413460288661E-2</c:v>
                </c:pt>
                <c:pt idx="149">
                  <c:v>-2.1795413460288661E-2</c:v>
                </c:pt>
                <c:pt idx="150">
                  <c:v>-2.1795413460288661E-2</c:v>
                </c:pt>
                <c:pt idx="151">
                  <c:v>-2.1795413460288661E-2</c:v>
                </c:pt>
                <c:pt idx="152">
                  <c:v>-2.1795413460288661E-2</c:v>
                </c:pt>
                <c:pt idx="153">
                  <c:v>-2.1795413460288661E-2</c:v>
                </c:pt>
                <c:pt idx="154">
                  <c:v>-2.1795413460288661E-2</c:v>
                </c:pt>
                <c:pt idx="155">
                  <c:v>-2.1795413460288661E-2</c:v>
                </c:pt>
                <c:pt idx="156">
                  <c:v>-2.1795413460288661E-2</c:v>
                </c:pt>
                <c:pt idx="157">
                  <c:v>-2.1795413460288661E-2</c:v>
                </c:pt>
                <c:pt idx="158">
                  <c:v>-2.1795413460288661E-2</c:v>
                </c:pt>
                <c:pt idx="159">
                  <c:v>-2.1497494020014662E-2</c:v>
                </c:pt>
                <c:pt idx="160">
                  <c:v>-1.9810414607951684E-2</c:v>
                </c:pt>
                <c:pt idx="161">
                  <c:v>-1.50100885394308E-2</c:v>
                </c:pt>
                <c:pt idx="162">
                  <c:v>-1.0197087378850368E-2</c:v>
                </c:pt>
                <c:pt idx="163">
                  <c:v>-1.9219294301537366E-3</c:v>
                </c:pt>
                <c:pt idx="164">
                  <c:v>9.1245977181674438E-3</c:v>
                </c:pt>
                <c:pt idx="165">
                  <c:v>2.46758633678613E-2</c:v>
                </c:pt>
                <c:pt idx="166">
                  <c:v>4.1278715525028514E-2</c:v>
                </c:pt>
                <c:pt idx="167">
                  <c:v>6.0311091321376131E-2</c:v>
                </c:pt>
                <c:pt idx="168">
                  <c:v>8.2474916790211239E-2</c:v>
                </c:pt>
                <c:pt idx="169">
                  <c:v>0.10811349741112894</c:v>
                </c:pt>
                <c:pt idx="170">
                  <c:v>0.13514830626415095</c:v>
                </c:pt>
                <c:pt idx="171">
                  <c:v>0.16843550168583177</c:v>
                </c:pt>
                <c:pt idx="172">
                  <c:v>0.20693547400671225</c:v>
                </c:pt>
                <c:pt idx="173">
                  <c:v>0.250987907902114</c:v>
                </c:pt>
                <c:pt idx="174">
                  <c:v>0.30096478393372228</c:v>
                </c:pt>
                <c:pt idx="175">
                  <c:v>0.35789964001985891</c:v>
                </c:pt>
                <c:pt idx="176">
                  <c:v>0.42005137120246466</c:v>
                </c:pt>
                <c:pt idx="177">
                  <c:v>0.48884104378249565</c:v>
                </c:pt>
                <c:pt idx="178">
                  <c:v>0.56530025471964052</c:v>
                </c:pt>
                <c:pt idx="179">
                  <c:v>0.65149719148583951</c:v>
                </c:pt>
                <c:pt idx="180">
                  <c:v>0.74366585937474206</c:v>
                </c:pt>
                <c:pt idx="181">
                  <c:v>0.84526371452952531</c:v>
                </c:pt>
                <c:pt idx="182">
                  <c:v>0.95314904565458403</c:v>
                </c:pt>
                <c:pt idx="183">
                  <c:v>1.0701607702718798</c:v>
                </c:pt>
                <c:pt idx="184">
                  <c:v>1.1941955848049162</c:v>
                </c:pt>
                <c:pt idx="185">
                  <c:v>1.3283572621561353</c:v>
                </c:pt>
                <c:pt idx="186">
                  <c:v>1.4755025801059933</c:v>
                </c:pt>
                <c:pt idx="187">
                  <c:v>1.635611028224409</c:v>
                </c:pt>
                <c:pt idx="188">
                  <c:v>1.8051714448082139</c:v>
                </c:pt>
                <c:pt idx="189">
                  <c:v>1.9846221839614018</c:v>
                </c:pt>
                <c:pt idx="190">
                  <c:v>2.1704461114178928</c:v>
                </c:pt>
                <c:pt idx="191">
                  <c:v>2.3664374730413948</c:v>
                </c:pt>
                <c:pt idx="192">
                  <c:v>2.5733972786427266</c:v>
                </c:pt>
                <c:pt idx="193">
                  <c:v>2.7975704544460775</c:v>
                </c:pt>
                <c:pt idx="194">
                  <c:v>3.0364709531120098</c:v>
                </c:pt>
                <c:pt idx="195">
                  <c:v>3.2930213990219248</c:v>
                </c:pt>
                <c:pt idx="196">
                  <c:v>3.5598410381837327</c:v>
                </c:pt>
                <c:pt idx="197">
                  <c:v>3.8351247024336481</c:v>
                </c:pt>
                <c:pt idx="198">
                  <c:v>4.1228600480953315</c:v>
                </c:pt>
                <c:pt idx="199">
                  <c:v>4.4236919929351295</c:v>
                </c:pt>
                <c:pt idx="200">
                  <c:v>4.7368567610780747</c:v>
                </c:pt>
                <c:pt idx="201">
                  <c:v>5.0632163566398809</c:v>
                </c:pt>
                <c:pt idx="202">
                  <c:v>5.4009550375040849</c:v>
                </c:pt>
                <c:pt idx="203">
                  <c:v>5.7489474820813085</c:v>
                </c:pt>
                <c:pt idx="204">
                  <c:v>6.1063176076449048</c:v>
                </c:pt>
                <c:pt idx="205">
                  <c:v>6.4757974931033031</c:v>
                </c:pt>
                <c:pt idx="206">
                  <c:v>6.8587102295352285</c:v>
                </c:pt>
                <c:pt idx="207">
                  <c:v>7.2534953529548867</c:v>
                </c:pt>
                <c:pt idx="208">
                  <c:v>7.659368450646217</c:v>
                </c:pt>
                <c:pt idx="209">
                  <c:v>8.07377863977859</c:v>
                </c:pt>
                <c:pt idx="210">
                  <c:v>8.5000980349664168</c:v>
                </c:pt>
                <c:pt idx="211">
                  <c:v>8.9399969594052386</c:v>
                </c:pt>
                <c:pt idx="212">
                  <c:v>9.3898585805116053</c:v>
                </c:pt>
                <c:pt idx="213">
                  <c:v>9.847794226201616</c:v>
                </c:pt>
                <c:pt idx="214">
                  <c:v>10.315112222083208</c:v>
                </c:pt>
                <c:pt idx="215">
                  <c:v>10.794173389533633</c:v>
                </c:pt>
                <c:pt idx="216">
                  <c:v>11.286276117804032</c:v>
                </c:pt>
                <c:pt idx="217">
                  <c:v>11.793786686201932</c:v>
                </c:pt>
                <c:pt idx="218">
                  <c:v>12.319063547940688</c:v>
                </c:pt>
                <c:pt idx="219">
                  <c:v>12.859901972118488</c:v>
                </c:pt>
                <c:pt idx="220">
                  <c:v>13.411948648984582</c:v>
                </c:pt>
                <c:pt idx="221">
                  <c:v>13.978257148268522</c:v>
                </c:pt>
                <c:pt idx="222">
                  <c:v>14.561592654001315</c:v>
                </c:pt>
                <c:pt idx="223">
                  <c:v>15.159715247765988</c:v>
                </c:pt>
                <c:pt idx="224">
                  <c:v>15.773911601129845</c:v>
                </c:pt>
                <c:pt idx="225">
                  <c:v>16.413000304918189</c:v>
                </c:pt>
                <c:pt idx="226">
                  <c:v>17.081473901537706</c:v>
                </c:pt>
                <c:pt idx="227">
                  <c:v>17.778139260165066</c:v>
                </c:pt>
                <c:pt idx="228">
                  <c:v>18.501594252144653</c:v>
                </c:pt>
                <c:pt idx="229">
                  <c:v>19.253483385323079</c:v>
                </c:pt>
                <c:pt idx="230">
                  <c:v>20.039342536259028</c:v>
                </c:pt>
                <c:pt idx="231">
                  <c:v>20.858176308609231</c:v>
                </c:pt>
                <c:pt idx="232">
                  <c:v>21.699172355367327</c:v>
                </c:pt>
                <c:pt idx="233">
                  <c:v>22.562867713450679</c:v>
                </c:pt>
                <c:pt idx="234">
                  <c:v>23.449711412033718</c:v>
                </c:pt>
                <c:pt idx="235">
                  <c:v>24.35810532653786</c:v>
                </c:pt>
                <c:pt idx="236">
                  <c:v>25.28500678872539</c:v>
                </c:pt>
                <c:pt idx="237">
                  <c:v>26.228391628580148</c:v>
                </c:pt>
                <c:pt idx="238">
                  <c:v>27.198417879526005</c:v>
                </c:pt>
                <c:pt idx="239">
                  <c:v>28.193102785224031</c:v>
                </c:pt>
                <c:pt idx="240">
                  <c:v>29.206885657374734</c:v>
                </c:pt>
                <c:pt idx="241">
                  <c:v>30.234548485599863</c:v>
                </c:pt>
                <c:pt idx="242">
                  <c:v>31.268703219913377</c:v>
                </c:pt>
                <c:pt idx="243">
                  <c:v>32.318455245471078</c:v>
                </c:pt>
                <c:pt idx="244">
                  <c:v>33.39003502532772</c:v>
                </c:pt>
                <c:pt idx="245">
                  <c:v>34.493619857365118</c:v>
                </c:pt>
                <c:pt idx="246">
                  <c:v>35.632668813065763</c:v>
                </c:pt>
                <c:pt idx="247">
                  <c:v>36.802308131202516</c:v>
                </c:pt>
                <c:pt idx="248">
                  <c:v>38.001225854221893</c:v>
                </c:pt>
                <c:pt idx="249">
                  <c:v>39.23005151764049</c:v>
                </c:pt>
                <c:pt idx="250">
                  <c:v>40.532496571253326</c:v>
                </c:pt>
                <c:pt idx="251">
                  <c:v>41.905494659046511</c:v>
                </c:pt>
                <c:pt idx="252">
                  <c:v>43.300058540152712</c:v>
                </c:pt>
                <c:pt idx="253">
                  <c:v>44.688454094546728</c:v>
                </c:pt>
                <c:pt idx="254">
                  <c:v>46.088410071364848</c:v>
                </c:pt>
                <c:pt idx="255">
                  <c:v>47.492297936531131</c:v>
                </c:pt>
                <c:pt idx="256">
                  <c:v>48.897973538387433</c:v>
                </c:pt>
                <c:pt idx="257">
                  <c:v>50.309803044919441</c:v>
                </c:pt>
                <c:pt idx="258">
                  <c:v>51.73209351784427</c:v>
                </c:pt>
                <c:pt idx="259">
                  <c:v>53.172132952456764</c:v>
                </c:pt>
                <c:pt idx="260">
                  <c:v>54.61072009247858</c:v>
                </c:pt>
                <c:pt idx="261">
                  <c:v>56.058349215447194</c:v>
                </c:pt>
                <c:pt idx="262">
                  <c:v>57.521591632705785</c:v>
                </c:pt>
                <c:pt idx="263">
                  <c:v>58.988830341225636</c:v>
                </c:pt>
                <c:pt idx="264">
                  <c:v>60.449115472601903</c:v>
                </c:pt>
                <c:pt idx="265">
                  <c:v>61.907183084857373</c:v>
                </c:pt>
                <c:pt idx="266">
                  <c:v>63.380914242482255</c:v>
                </c:pt>
                <c:pt idx="267">
                  <c:v>64.866287315630714</c:v>
                </c:pt>
                <c:pt idx="268">
                  <c:v>66.357842571843562</c:v>
                </c:pt>
                <c:pt idx="269">
                  <c:v>67.857783749294498</c:v>
                </c:pt>
                <c:pt idx="270">
                  <c:v>69.359516181309431</c:v>
                </c:pt>
                <c:pt idx="271">
                  <c:v>70.856813656744976</c:v>
                </c:pt>
                <c:pt idx="272">
                  <c:v>72.360305296930008</c:v>
                </c:pt>
                <c:pt idx="273">
                  <c:v>73.864844326313062</c:v>
                </c:pt>
                <c:pt idx="274">
                  <c:v>75.373371503317316</c:v>
                </c:pt>
                <c:pt idx="275">
                  <c:v>76.885156018605599</c:v>
                </c:pt>
                <c:pt idx="276">
                  <c:v>78.391355824959561</c:v>
                </c:pt>
                <c:pt idx="277">
                  <c:v>79.894908787608003</c:v>
                </c:pt>
                <c:pt idx="278">
                  <c:v>81.412397547801476</c:v>
                </c:pt>
                <c:pt idx="279">
                  <c:v>82.934235085235983</c:v>
                </c:pt>
                <c:pt idx="280">
                  <c:v>84.466334139780813</c:v>
                </c:pt>
                <c:pt idx="281">
                  <c:v>86.00205149944972</c:v>
                </c:pt>
                <c:pt idx="282">
                  <c:v>87.524000086368659</c:v>
                </c:pt>
                <c:pt idx="283">
                  <c:v>89.063623238003117</c:v>
                </c:pt>
                <c:pt idx="284">
                  <c:v>90.603155020275892</c:v>
                </c:pt>
                <c:pt idx="285">
                  <c:v>92.145183506447623</c:v>
                </c:pt>
                <c:pt idx="286">
                  <c:v>93.68673783750765</c:v>
                </c:pt>
                <c:pt idx="287">
                  <c:v>95.231526411676811</c:v>
                </c:pt>
                <c:pt idx="288">
                  <c:v>96.77768749424429</c:v>
                </c:pt>
                <c:pt idx="289">
                  <c:v>98.325589642449515</c:v>
                </c:pt>
                <c:pt idx="290">
                  <c:v>99.871878036428086</c:v>
                </c:pt>
                <c:pt idx="291">
                  <c:v>101.39044881850215</c:v>
                </c:pt>
                <c:pt idx="292">
                  <c:v>102.93983361376475</c:v>
                </c:pt>
                <c:pt idx="293">
                  <c:v>104.49094302972043</c:v>
                </c:pt>
                <c:pt idx="294">
                  <c:v>106.04302375667255</c:v>
                </c:pt>
                <c:pt idx="295">
                  <c:v>107.59644594128075</c:v>
                </c:pt>
                <c:pt idx="296">
                  <c:v>109.15008300051045</c:v>
                </c:pt>
                <c:pt idx="297">
                  <c:v>110.70617441119711</c:v>
                </c:pt>
                <c:pt idx="298">
                  <c:v>112.26209334400828</c:v>
                </c:pt>
                <c:pt idx="299">
                  <c:v>113.81820993877876</c:v>
                </c:pt>
                <c:pt idx="300">
                  <c:v>115.37413893717758</c:v>
                </c:pt>
                <c:pt idx="301">
                  <c:v>116.93288343749467</c:v>
                </c:pt>
                <c:pt idx="302">
                  <c:v>118.49067941438203</c:v>
                </c:pt>
                <c:pt idx="303">
                  <c:v>120.05052774765824</c:v>
                </c:pt>
                <c:pt idx="304">
                  <c:v>121.60978811214277</c:v>
                </c:pt>
                <c:pt idx="305">
                  <c:v>123.16883314636081</c:v>
                </c:pt>
                <c:pt idx="306">
                  <c:v>124.72991584657588</c:v>
                </c:pt>
                <c:pt idx="307">
                  <c:v>126.29001159291187</c:v>
                </c:pt>
                <c:pt idx="308">
                  <c:v>127.85176350547987</c:v>
                </c:pt>
                <c:pt idx="309">
                  <c:v>129.41478181541746</c:v>
                </c:pt>
                <c:pt idx="310">
                  <c:v>130.97262265613685</c:v>
                </c:pt>
                <c:pt idx="311">
                  <c:v>132.53513777743458</c:v>
                </c:pt>
                <c:pt idx="312">
                  <c:v>134.09776285776371</c:v>
                </c:pt>
                <c:pt idx="313">
                  <c:v>135.66277511050745</c:v>
                </c:pt>
                <c:pt idx="314">
                  <c:v>137.21952923475666</c:v>
                </c:pt>
                <c:pt idx="315">
                  <c:v>138.77865190120417</c:v>
                </c:pt>
                <c:pt idx="316">
                  <c:v>140.33252707144214</c:v>
                </c:pt>
                <c:pt idx="317">
                  <c:v>141.8777197479894</c:v>
                </c:pt>
                <c:pt idx="318">
                  <c:v>143.40694104645485</c:v>
                </c:pt>
                <c:pt idx="319">
                  <c:v>144.9236118668982</c:v>
                </c:pt>
                <c:pt idx="320">
                  <c:v>146.43460989938262</c:v>
                </c:pt>
                <c:pt idx="321">
                  <c:v>147.93108228918882</c:v>
                </c:pt>
                <c:pt idx="322">
                  <c:v>149.41953397342445</c:v>
                </c:pt>
                <c:pt idx="323">
                  <c:v>150.90534069554502</c:v>
                </c:pt>
                <c:pt idx="324">
                  <c:v>152.39342672490517</c:v>
                </c:pt>
                <c:pt idx="325">
                  <c:v>153.88496698999015</c:v>
                </c:pt>
                <c:pt idx="326">
                  <c:v>155.38382642696212</c:v>
                </c:pt>
                <c:pt idx="327">
                  <c:v>156.87688082272413</c:v>
                </c:pt>
                <c:pt idx="328">
                  <c:v>158.36260098572899</c:v>
                </c:pt>
                <c:pt idx="329">
                  <c:v>159.84793544545525</c:v>
                </c:pt>
                <c:pt idx="330">
                  <c:v>161.31313583423298</c:v>
                </c:pt>
                <c:pt idx="331">
                  <c:v>162.75664055193073</c:v>
                </c:pt>
                <c:pt idx="332">
                  <c:v>164.19390692432131</c:v>
                </c:pt>
                <c:pt idx="333">
                  <c:v>165.60858294772314</c:v>
                </c:pt>
                <c:pt idx="334">
                  <c:v>167.0169263539681</c:v>
                </c:pt>
                <c:pt idx="335">
                  <c:v>168.41974472194926</c:v>
                </c:pt>
                <c:pt idx="336">
                  <c:v>169.82235089200992</c:v>
                </c:pt>
                <c:pt idx="337">
                  <c:v>171.22440050373595</c:v>
                </c:pt>
                <c:pt idx="338">
                  <c:v>172.61428377535873</c:v>
                </c:pt>
                <c:pt idx="339">
                  <c:v>174.00586298439353</c:v>
                </c:pt>
                <c:pt idx="340">
                  <c:v>175.37466898459098</c:v>
                </c:pt>
                <c:pt idx="341">
                  <c:v>176.73279427114161</c:v>
                </c:pt>
                <c:pt idx="342">
                  <c:v>178.08281632164028</c:v>
                </c:pt>
                <c:pt idx="343">
                  <c:v>179.42282758136835</c:v>
                </c:pt>
                <c:pt idx="344">
                  <c:v>180.75209500901849</c:v>
                </c:pt>
                <c:pt idx="345">
                  <c:v>182.06927946011851</c:v>
                </c:pt>
                <c:pt idx="346">
                  <c:v>183.38146640330331</c:v>
                </c:pt>
                <c:pt idx="347">
                  <c:v>184.68676232854403</c:v>
                </c:pt>
                <c:pt idx="348">
                  <c:v>185.98538585772491</c:v>
                </c:pt>
                <c:pt idx="349">
                  <c:v>187.28131907842584</c:v>
                </c:pt>
                <c:pt idx="350">
                  <c:v>188.57110295682534</c:v>
                </c:pt>
                <c:pt idx="351">
                  <c:v>189.85298574621703</c:v>
                </c:pt>
                <c:pt idx="352">
                  <c:v>191.12113672870566</c:v>
                </c:pt>
                <c:pt idx="353">
                  <c:v>192.37955265800943</c:v>
                </c:pt>
                <c:pt idx="354">
                  <c:v>193.62684962949646</c:v>
                </c:pt>
                <c:pt idx="355">
                  <c:v>194.86585365894445</c:v>
                </c:pt>
                <c:pt idx="356">
                  <c:v>196.09585690801009</c:v>
                </c:pt>
                <c:pt idx="357">
                  <c:v>197.31545900995047</c:v>
                </c:pt>
                <c:pt idx="358">
                  <c:v>198.52552770193091</c:v>
                </c:pt>
                <c:pt idx="359">
                  <c:v>199.72417508987002</c:v>
                </c:pt>
                <c:pt idx="360">
                  <c:v>200.91432808650856</c:v>
                </c:pt>
                <c:pt idx="361">
                  <c:v>202.09924259088041</c:v>
                </c:pt>
                <c:pt idx="362">
                  <c:v>203.26912028153322</c:v>
                </c:pt>
                <c:pt idx="363">
                  <c:v>204.4126074662897</c:v>
                </c:pt>
                <c:pt idx="364">
                  <c:v>205.54207259109606</c:v>
                </c:pt>
                <c:pt idx="365">
                  <c:v>206.67428641176366</c:v>
                </c:pt>
                <c:pt idx="366">
                  <c:v>207.81495614545526</c:v>
                </c:pt>
                <c:pt idx="367">
                  <c:v>208.94235256138674</c:v>
                </c:pt>
                <c:pt idx="368">
                  <c:v>210.0601621810454</c:v>
                </c:pt>
                <c:pt idx="369">
                  <c:v>211.15736130010885</c:v>
                </c:pt>
                <c:pt idx="370">
                  <c:v>212.25276971285177</c:v>
                </c:pt>
                <c:pt idx="371">
                  <c:v>213.33974174502589</c:v>
                </c:pt>
                <c:pt idx="372">
                  <c:v>214.40083399517695</c:v>
                </c:pt>
                <c:pt idx="373">
                  <c:v>215.44293327348558</c:v>
                </c:pt>
                <c:pt idx="374">
                  <c:v>216.46217211154769</c:v>
                </c:pt>
                <c:pt idx="375">
                  <c:v>217.46660347481748</c:v>
                </c:pt>
                <c:pt idx="376">
                  <c:v>218.45356100396512</c:v>
                </c:pt>
                <c:pt idx="377">
                  <c:v>219.41318425335072</c:v>
                </c:pt>
                <c:pt idx="378">
                  <c:v>220.34630054238534</c:v>
                </c:pt>
                <c:pt idx="379">
                  <c:v>221.22539573444777</c:v>
                </c:pt>
                <c:pt idx="380">
                  <c:v>221.96603017189059</c:v>
                </c:pt>
                <c:pt idx="381">
                  <c:v>222.60013309635093</c:v>
                </c:pt>
                <c:pt idx="382">
                  <c:v>223.36224505173442</c:v>
                </c:pt>
                <c:pt idx="383">
                  <c:v>224.23098923720687</c:v>
                </c:pt>
                <c:pt idx="384">
                  <c:v>224.99307930925832</c:v>
                </c:pt>
                <c:pt idx="385">
                  <c:v>225.79336968659698</c:v>
                </c:pt>
                <c:pt idx="386">
                  <c:v>226.66628894366676</c:v>
                </c:pt>
                <c:pt idx="387">
                  <c:v>227.49516433333685</c:v>
                </c:pt>
                <c:pt idx="388">
                  <c:v>228.69997039206407</c:v>
                </c:pt>
                <c:pt idx="389">
                  <c:v>230.27519973487128</c:v>
                </c:pt>
                <c:pt idx="390">
                  <c:v>231.09449779887191</c:v>
                </c:pt>
                <c:pt idx="391">
                  <c:v>231.45325006110605</c:v>
                </c:pt>
                <c:pt idx="392">
                  <c:v>231.9765827496509</c:v>
                </c:pt>
                <c:pt idx="393">
                  <c:v>232.98452612413053</c:v>
                </c:pt>
                <c:pt idx="394">
                  <c:v>234.5952631772256</c:v>
                </c:pt>
                <c:pt idx="395">
                  <c:v>236.13116600534042</c:v>
                </c:pt>
                <c:pt idx="396">
                  <c:v>237.75854873265024</c:v>
                </c:pt>
                <c:pt idx="397">
                  <c:v>239.11744642928969</c:v>
                </c:pt>
                <c:pt idx="398">
                  <c:v>240.27538569550813</c:v>
                </c:pt>
                <c:pt idx="399">
                  <c:v>241.49587118695882</c:v>
                </c:pt>
                <c:pt idx="400">
                  <c:v>242.96896829553003</c:v>
                </c:pt>
                <c:pt idx="401">
                  <c:v>243.97912748890121</c:v>
                </c:pt>
                <c:pt idx="402">
                  <c:v>244.92036410383622</c:v>
                </c:pt>
                <c:pt idx="403">
                  <c:v>245.85508748803579</c:v>
                </c:pt>
                <c:pt idx="404">
                  <c:v>246.63638340504829</c:v>
                </c:pt>
                <c:pt idx="405">
                  <c:v>247.19194266749219</c:v>
                </c:pt>
                <c:pt idx="406">
                  <c:v>247.77351638698676</c:v>
                </c:pt>
                <c:pt idx="407">
                  <c:v>248.29123135125838</c:v>
                </c:pt>
                <c:pt idx="408">
                  <c:v>248.64408741179358</c:v>
                </c:pt>
                <c:pt idx="409">
                  <c:v>248.92379607011168</c:v>
                </c:pt>
                <c:pt idx="410">
                  <c:v>249.15152668203845</c:v>
                </c:pt>
                <c:pt idx="411">
                  <c:v>249.33554856125335</c:v>
                </c:pt>
                <c:pt idx="412">
                  <c:v>249.49665196322709</c:v>
                </c:pt>
                <c:pt idx="413">
                  <c:v>249.63275130110256</c:v>
                </c:pt>
                <c:pt idx="414">
                  <c:v>249.73694485553511</c:v>
                </c:pt>
                <c:pt idx="415">
                  <c:v>249.81287666677426</c:v>
                </c:pt>
                <c:pt idx="416">
                  <c:v>249.86298386276471</c:v>
                </c:pt>
                <c:pt idx="417">
                  <c:v>249.89343112834734</c:v>
                </c:pt>
                <c:pt idx="418">
                  <c:v>249.91199406347542</c:v>
                </c:pt>
                <c:pt idx="419">
                  <c:v>249.91825780213028</c:v>
                </c:pt>
                <c:pt idx="420">
                  <c:v>249.91632799587498</c:v>
                </c:pt>
                <c:pt idx="421">
                  <c:v>249.90825510944978</c:v>
                </c:pt>
                <c:pt idx="422">
                  <c:v>249.89691674558682</c:v>
                </c:pt>
                <c:pt idx="423">
                  <c:v>249.88929369384803</c:v>
                </c:pt>
                <c:pt idx="424">
                  <c:v>249.89114536946065</c:v>
                </c:pt>
                <c:pt idx="425">
                  <c:v>249.90905078901761</c:v>
                </c:pt>
                <c:pt idx="426">
                  <c:v>249.93767310209935</c:v>
                </c:pt>
                <c:pt idx="427">
                  <c:v>249.95560221532614</c:v>
                </c:pt>
                <c:pt idx="428">
                  <c:v>249.9644808474396</c:v>
                </c:pt>
                <c:pt idx="429">
                  <c:v>249.97214004791792</c:v>
                </c:pt>
                <c:pt idx="430">
                  <c:v>249.97363095256202</c:v>
                </c:pt>
                <c:pt idx="431">
                  <c:v>249.97060264579855</c:v>
                </c:pt>
                <c:pt idx="432">
                  <c:v>249.96676567062951</c:v>
                </c:pt>
                <c:pt idx="433">
                  <c:v>249.96005718520451</c:v>
                </c:pt>
                <c:pt idx="434">
                  <c:v>249.94924084902217</c:v>
                </c:pt>
                <c:pt idx="435">
                  <c:v>249.93183302858796</c:v>
                </c:pt>
                <c:pt idx="436">
                  <c:v>249.90577011012641</c:v>
                </c:pt>
                <c:pt idx="437">
                  <c:v>249.87353915089838</c:v>
                </c:pt>
                <c:pt idx="438">
                  <c:v>249.83677826065565</c:v>
                </c:pt>
                <c:pt idx="439">
                  <c:v>249.79963071061059</c:v>
                </c:pt>
                <c:pt idx="440">
                  <c:v>249.76210550658001</c:v>
                </c:pt>
                <c:pt idx="441">
                  <c:v>249.72666761227214</c:v>
                </c:pt>
                <c:pt idx="442">
                  <c:v>249.69539593239162</c:v>
                </c:pt>
                <c:pt idx="443">
                  <c:v>249.67078126376742</c:v>
                </c:pt>
                <c:pt idx="444">
                  <c:v>249.65156932131688</c:v>
                </c:pt>
                <c:pt idx="445">
                  <c:v>249.63942426472664</c:v>
                </c:pt>
                <c:pt idx="446">
                  <c:v>249.63061751649784</c:v>
                </c:pt>
                <c:pt idx="447">
                  <c:v>249.62348617188351</c:v>
                </c:pt>
                <c:pt idx="448">
                  <c:v>249.61056381235269</c:v>
                </c:pt>
                <c:pt idx="449">
                  <c:v>249.5935142733172</c:v>
                </c:pt>
                <c:pt idx="450">
                  <c:v>249.57066814782564</c:v>
                </c:pt>
                <c:pt idx="451">
                  <c:v>249.54576756278274</c:v>
                </c:pt>
                <c:pt idx="452">
                  <c:v>249.5179880642595</c:v>
                </c:pt>
                <c:pt idx="453">
                  <c:v>249.48523795918967</c:v>
                </c:pt>
                <c:pt idx="454">
                  <c:v>249.44877130330715</c:v>
                </c:pt>
                <c:pt idx="455">
                  <c:v>249.41067695035696</c:v>
                </c:pt>
                <c:pt idx="456">
                  <c:v>249.37010451392788</c:v>
                </c:pt>
                <c:pt idx="457">
                  <c:v>249.32664704269061</c:v>
                </c:pt>
                <c:pt idx="458">
                  <c:v>249.28489436727935</c:v>
                </c:pt>
                <c:pt idx="459">
                  <c:v>249.24815816928447</c:v>
                </c:pt>
                <c:pt idx="460">
                  <c:v>249.21561517129538</c:v>
                </c:pt>
                <c:pt idx="461">
                  <c:v>249.1897722455785</c:v>
                </c:pt>
                <c:pt idx="462">
                  <c:v>249.16769876378669</c:v>
                </c:pt>
                <c:pt idx="463">
                  <c:v>249.15023530299058</c:v>
                </c:pt>
                <c:pt idx="464">
                  <c:v>249.13404818535275</c:v>
                </c:pt>
                <c:pt idx="465">
                  <c:v>249.1203819070775</c:v>
                </c:pt>
                <c:pt idx="466">
                  <c:v>249.10590017829065</c:v>
                </c:pt>
                <c:pt idx="467">
                  <c:v>249.09144179213905</c:v>
                </c:pt>
                <c:pt idx="468">
                  <c:v>249.07449266946335</c:v>
                </c:pt>
                <c:pt idx="469">
                  <c:v>249.05254810215101</c:v>
                </c:pt>
                <c:pt idx="470">
                  <c:v>249.02686848229433</c:v>
                </c:pt>
                <c:pt idx="471">
                  <c:v>248.9970231050595</c:v>
                </c:pt>
                <c:pt idx="472">
                  <c:v>248.96259970829502</c:v>
                </c:pt>
                <c:pt idx="473">
                  <c:v>248.92570004352748</c:v>
                </c:pt>
                <c:pt idx="474">
                  <c:v>248.88881864989389</c:v>
                </c:pt>
                <c:pt idx="475">
                  <c:v>248.85238322293063</c:v>
                </c:pt>
                <c:pt idx="476">
                  <c:v>248.81933453807179</c:v>
                </c:pt>
                <c:pt idx="477">
                  <c:v>248.78839931497032</c:v>
                </c:pt>
                <c:pt idx="478">
                  <c:v>248.76377823477205</c:v>
                </c:pt>
                <c:pt idx="479">
                  <c:v>248.7408632954951</c:v>
                </c:pt>
                <c:pt idx="480">
                  <c:v>248.72383934308559</c:v>
                </c:pt>
                <c:pt idx="481">
                  <c:v>248.70977410474171</c:v>
                </c:pt>
                <c:pt idx="482">
                  <c:v>248.69741108091441</c:v>
                </c:pt>
                <c:pt idx="483">
                  <c:v>248.68296403196825</c:v>
                </c:pt>
                <c:pt idx="484">
                  <c:v>248.64458629677594</c:v>
                </c:pt>
                <c:pt idx="485">
                  <c:v>248.64784838759229</c:v>
                </c:pt>
                <c:pt idx="486">
                  <c:v>248.59688327102089</c:v>
                </c:pt>
                <c:pt idx="487">
                  <c:v>248.53922164373526</c:v>
                </c:pt>
                <c:pt idx="488">
                  <c:v>248.5005366630356</c:v>
                </c:pt>
                <c:pt idx="489">
                  <c:v>248.46439541405942</c:v>
                </c:pt>
                <c:pt idx="490">
                  <c:v>248.43712220741864</c:v>
                </c:pt>
                <c:pt idx="491">
                  <c:v>248.40524779199615</c:v>
                </c:pt>
                <c:pt idx="492">
                  <c:v>248.36875696589252</c:v>
                </c:pt>
                <c:pt idx="493">
                  <c:v>248.32681476593152</c:v>
                </c:pt>
                <c:pt idx="494">
                  <c:v>248.28238307424979</c:v>
                </c:pt>
                <c:pt idx="495">
                  <c:v>248.24260931437362</c:v>
                </c:pt>
                <c:pt idx="496">
                  <c:v>248.20792574775777</c:v>
                </c:pt>
                <c:pt idx="497">
                  <c:v>248.17749559770519</c:v>
                </c:pt>
                <c:pt idx="498">
                  <c:v>248.14750516122959</c:v>
                </c:pt>
                <c:pt idx="499">
                  <c:v>248.11753947900638</c:v>
                </c:pt>
                <c:pt idx="500">
                  <c:v>248.08591654435949</c:v>
                </c:pt>
                <c:pt idx="501">
                  <c:v>248.05684658172527</c:v>
                </c:pt>
                <c:pt idx="502">
                  <c:v>248.03329598026886</c:v>
                </c:pt>
                <c:pt idx="503">
                  <c:v>248.01104179288998</c:v>
                </c:pt>
                <c:pt idx="504">
                  <c:v>247.98880439609263</c:v>
                </c:pt>
                <c:pt idx="505">
                  <c:v>247.96616599567469</c:v>
                </c:pt>
                <c:pt idx="506">
                  <c:v>247.93720770724315</c:v>
                </c:pt>
                <c:pt idx="507">
                  <c:v>247.90826687148507</c:v>
                </c:pt>
                <c:pt idx="508">
                  <c:v>247.87850333144473</c:v>
                </c:pt>
                <c:pt idx="509">
                  <c:v>247.84919521108145</c:v>
                </c:pt>
                <c:pt idx="510">
                  <c:v>247.82032842141595</c:v>
                </c:pt>
                <c:pt idx="511">
                  <c:v>247.79106203137684</c:v>
                </c:pt>
                <c:pt idx="512">
                  <c:v>247.75885906748252</c:v>
                </c:pt>
                <c:pt idx="513">
                  <c:v>247.7254011801289</c:v>
                </c:pt>
                <c:pt idx="514">
                  <c:v>247.69324250345485</c:v>
                </c:pt>
                <c:pt idx="515">
                  <c:v>247.66281482665903</c:v>
                </c:pt>
                <c:pt idx="516">
                  <c:v>247.63495284537692</c:v>
                </c:pt>
                <c:pt idx="517">
                  <c:v>247.60753971261451</c:v>
                </c:pt>
                <c:pt idx="518">
                  <c:v>247.58100674697596</c:v>
                </c:pt>
                <c:pt idx="519">
                  <c:v>247.55406586470684</c:v>
                </c:pt>
                <c:pt idx="520">
                  <c:v>247.52842443979949</c:v>
                </c:pt>
                <c:pt idx="521">
                  <c:v>247.50536418020951</c:v>
                </c:pt>
                <c:pt idx="522">
                  <c:v>247.48317183622703</c:v>
                </c:pt>
                <c:pt idx="523">
                  <c:v>247.46057587367696</c:v>
                </c:pt>
                <c:pt idx="524">
                  <c:v>247.43800753187571</c:v>
                </c:pt>
                <c:pt idx="525">
                  <c:v>247.41204815272323</c:v>
                </c:pt>
                <c:pt idx="526">
                  <c:v>247.38653825201769</c:v>
                </c:pt>
                <c:pt idx="527">
                  <c:v>247.36063151222223</c:v>
                </c:pt>
                <c:pt idx="528">
                  <c:v>247.33559469869039</c:v>
                </c:pt>
                <c:pt idx="529">
                  <c:v>247.30972783050578</c:v>
                </c:pt>
                <c:pt idx="530">
                  <c:v>247.28303732073178</c:v>
                </c:pt>
                <c:pt idx="531">
                  <c:v>247.25465671135836</c:v>
                </c:pt>
                <c:pt idx="532">
                  <c:v>247.22672728959813</c:v>
                </c:pt>
                <c:pt idx="533">
                  <c:v>247.19840161774144</c:v>
                </c:pt>
                <c:pt idx="534">
                  <c:v>247.17137509044463</c:v>
                </c:pt>
                <c:pt idx="535">
                  <c:v>247.14608186250604</c:v>
                </c:pt>
                <c:pt idx="536">
                  <c:v>247.12210011332672</c:v>
                </c:pt>
                <c:pt idx="537">
                  <c:v>247.09856294050272</c:v>
                </c:pt>
                <c:pt idx="538">
                  <c:v>247.07504826652197</c:v>
                </c:pt>
                <c:pt idx="539">
                  <c:v>247.05241744414258</c:v>
                </c:pt>
                <c:pt idx="540">
                  <c:v>247.03023147653607</c:v>
                </c:pt>
                <c:pt idx="541">
                  <c:v>247.00849578521414</c:v>
                </c:pt>
                <c:pt idx="542">
                  <c:v>246.9867871666772</c:v>
                </c:pt>
                <c:pt idx="543">
                  <c:v>246.96509518655603</c:v>
                </c:pt>
                <c:pt idx="544">
                  <c:v>246.94256767889451</c:v>
                </c:pt>
                <c:pt idx="545">
                  <c:v>246.92049642648644</c:v>
                </c:pt>
                <c:pt idx="546">
                  <c:v>246.89844184309158</c:v>
                </c:pt>
                <c:pt idx="547">
                  <c:v>246.8759801059262</c:v>
                </c:pt>
                <c:pt idx="548">
                  <c:v>246.85268754680152</c:v>
                </c:pt>
                <c:pt idx="549">
                  <c:v>246.82812359544175</c:v>
                </c:pt>
                <c:pt idx="550">
                  <c:v>246.80229387737526</c:v>
                </c:pt>
                <c:pt idx="551">
                  <c:v>246.77477536214997</c:v>
                </c:pt>
                <c:pt idx="552">
                  <c:v>246.74813377946836</c:v>
                </c:pt>
                <c:pt idx="553">
                  <c:v>246.72151578787069</c:v>
                </c:pt>
                <c:pt idx="554">
                  <c:v>246.69621773012508</c:v>
                </c:pt>
                <c:pt idx="555">
                  <c:v>246.67050646196097</c:v>
                </c:pt>
                <c:pt idx="556">
                  <c:v>246.64567919041531</c:v>
                </c:pt>
                <c:pt idx="557">
                  <c:v>246.62303286076997</c:v>
                </c:pt>
                <c:pt idx="558">
                  <c:v>246.60083388911684</c:v>
                </c:pt>
                <c:pt idx="559">
                  <c:v>246.57822608953006</c:v>
                </c:pt>
                <c:pt idx="560">
                  <c:v>246.55607666467657</c:v>
                </c:pt>
                <c:pt idx="561">
                  <c:v>246.53394387075554</c:v>
                </c:pt>
                <c:pt idx="562">
                  <c:v>246.51183301724419</c:v>
                </c:pt>
                <c:pt idx="563">
                  <c:v>246.48931812906565</c:v>
                </c:pt>
                <c:pt idx="564">
                  <c:v>246.46509387963093</c:v>
                </c:pt>
                <c:pt idx="565">
                  <c:v>246.44218725827938</c:v>
                </c:pt>
                <c:pt idx="566">
                  <c:v>246.41714992234509</c:v>
                </c:pt>
                <c:pt idx="567">
                  <c:v>246.39040186821683</c:v>
                </c:pt>
                <c:pt idx="568">
                  <c:v>246.36410949335948</c:v>
                </c:pt>
                <c:pt idx="569">
                  <c:v>246.33655058854157</c:v>
                </c:pt>
                <c:pt idx="570">
                  <c:v>246.30900898909857</c:v>
                </c:pt>
                <c:pt idx="571">
                  <c:v>246.28149130503834</c:v>
                </c:pt>
                <c:pt idx="572">
                  <c:v>246.25400412336668</c:v>
                </c:pt>
                <c:pt idx="573">
                  <c:v>246.22696697894528</c:v>
                </c:pt>
                <c:pt idx="574">
                  <c:v>246.19995355574409</c:v>
                </c:pt>
                <c:pt idx="575">
                  <c:v>246.1729703195428</c:v>
                </c:pt>
                <c:pt idx="576">
                  <c:v>246.14817008599206</c:v>
                </c:pt>
                <c:pt idx="577">
                  <c:v>246.12165954624777</c:v>
                </c:pt>
                <c:pt idx="578">
                  <c:v>246.09647886057263</c:v>
                </c:pt>
                <c:pt idx="579">
                  <c:v>246.07001443333255</c:v>
                </c:pt>
                <c:pt idx="580">
                  <c:v>246.04400720706522</c:v>
                </c:pt>
                <c:pt idx="581">
                  <c:v>246.01716206073652</c:v>
                </c:pt>
                <c:pt idx="582">
                  <c:v>245.99076808403944</c:v>
                </c:pt>
                <c:pt idx="583">
                  <c:v>245.96396345774147</c:v>
                </c:pt>
                <c:pt idx="584">
                  <c:v>245.9371888770755</c:v>
                </c:pt>
                <c:pt idx="585">
                  <c:v>245.90999708916195</c:v>
                </c:pt>
                <c:pt idx="586">
                  <c:v>245.88282906713044</c:v>
                </c:pt>
                <c:pt idx="587">
                  <c:v>245.85525676275171</c:v>
                </c:pt>
                <c:pt idx="588">
                  <c:v>245.82726695886836</c:v>
                </c:pt>
                <c:pt idx="589">
                  <c:v>245.79886630326678</c:v>
                </c:pt>
                <c:pt idx="590">
                  <c:v>245.77136659471424</c:v>
                </c:pt>
                <c:pt idx="591">
                  <c:v>245.74301377636752</c:v>
                </c:pt>
                <c:pt idx="592">
                  <c:v>245.71555582150864</c:v>
                </c:pt>
                <c:pt idx="593">
                  <c:v>245.68769295196546</c:v>
                </c:pt>
                <c:pt idx="594">
                  <c:v>245.65984740837052</c:v>
                </c:pt>
                <c:pt idx="595">
                  <c:v>245.63202587299628</c:v>
                </c:pt>
                <c:pt idx="596">
                  <c:v>245.60510652142648</c:v>
                </c:pt>
                <c:pt idx="597">
                  <c:v>245.57820434810034</c:v>
                </c:pt>
                <c:pt idx="598">
                  <c:v>245.55001741609624</c:v>
                </c:pt>
                <c:pt idx="599">
                  <c:v>245.51619136566364</c:v>
                </c:pt>
                <c:pt idx="600">
                  <c:v>245.48063807083773</c:v>
                </c:pt>
                <c:pt idx="601">
                  <c:v>245.44336586677093</c:v>
                </c:pt>
                <c:pt idx="602">
                  <c:v>245.40787659135432</c:v>
                </c:pt>
                <c:pt idx="603">
                  <c:v>245.37327944054547</c:v>
                </c:pt>
                <c:pt idx="604">
                  <c:v>245.33870902964009</c:v>
                </c:pt>
                <c:pt idx="605">
                  <c:v>245.30417363823798</c:v>
                </c:pt>
                <c:pt idx="606">
                  <c:v>245.27053097936408</c:v>
                </c:pt>
                <c:pt idx="607">
                  <c:v>245.23429097703078</c:v>
                </c:pt>
                <c:pt idx="608">
                  <c:v>245.1937141073746</c:v>
                </c:pt>
                <c:pt idx="609">
                  <c:v>245.15140669667946</c:v>
                </c:pt>
                <c:pt idx="610">
                  <c:v>245.10912934862978</c:v>
                </c:pt>
                <c:pt idx="611">
                  <c:v>245.06689219241261</c:v>
                </c:pt>
                <c:pt idx="612">
                  <c:v>245.02467493408241</c:v>
                </c:pt>
                <c:pt idx="613">
                  <c:v>244.98204969546609</c:v>
                </c:pt>
                <c:pt idx="614">
                  <c:v>244.93902686666175</c:v>
                </c:pt>
                <c:pt idx="615">
                  <c:v>244.89690062400368</c:v>
                </c:pt>
                <c:pt idx="616">
                  <c:v>244.85480438629665</c:v>
                </c:pt>
                <c:pt idx="617">
                  <c:v>244.81187144394519</c:v>
                </c:pt>
                <c:pt idx="618">
                  <c:v>244.76983581338959</c:v>
                </c:pt>
                <c:pt idx="619">
                  <c:v>244.72739141189265</c:v>
                </c:pt>
                <c:pt idx="620">
                  <c:v>244.68542611321544</c:v>
                </c:pt>
                <c:pt idx="621">
                  <c:v>244.64040777248255</c:v>
                </c:pt>
                <c:pt idx="622">
                  <c:v>244.59146882836762</c:v>
                </c:pt>
                <c:pt idx="623">
                  <c:v>244.54257475772519</c:v>
                </c:pt>
                <c:pt idx="624">
                  <c:v>244.49370206851395</c:v>
                </c:pt>
                <c:pt idx="625">
                  <c:v>244.44398359261419</c:v>
                </c:pt>
                <c:pt idx="626">
                  <c:v>244.39475001986392</c:v>
                </c:pt>
                <c:pt idx="627">
                  <c:v>244.3459776058202</c:v>
                </c:pt>
                <c:pt idx="628">
                  <c:v>244.29679847569798</c:v>
                </c:pt>
                <c:pt idx="629">
                  <c:v>244.2472246097295</c:v>
                </c:pt>
                <c:pt idx="630">
                  <c:v>244.19767231239399</c:v>
                </c:pt>
                <c:pt idx="631">
                  <c:v>244.14903377803958</c:v>
                </c:pt>
                <c:pt idx="632">
                  <c:v>244.09999979207277</c:v>
                </c:pt>
                <c:pt idx="633">
                  <c:v>244.05054688660368</c:v>
                </c:pt>
                <c:pt idx="634">
                  <c:v>244.0015679121671</c:v>
                </c:pt>
                <c:pt idx="635">
                  <c:v>243.95219339715379</c:v>
                </c:pt>
                <c:pt idx="636">
                  <c:v>243.90195898710331</c:v>
                </c:pt>
                <c:pt idx="637">
                  <c:v>243.85352175906533</c:v>
                </c:pt>
                <c:pt idx="638">
                  <c:v>243.80424742522405</c:v>
                </c:pt>
                <c:pt idx="639">
                  <c:v>243.75543570903352</c:v>
                </c:pt>
                <c:pt idx="640">
                  <c:v>243.70621597190942</c:v>
                </c:pt>
                <c:pt idx="641">
                  <c:v>243.6579237900992</c:v>
                </c:pt>
                <c:pt idx="642">
                  <c:v>243.61186002758092</c:v>
                </c:pt>
                <c:pt idx="643">
                  <c:v>243.56715276054203</c:v>
                </c:pt>
                <c:pt idx="644">
                  <c:v>243.5242536716772</c:v>
                </c:pt>
                <c:pt idx="645">
                  <c:v>243.48181649160051</c:v>
                </c:pt>
                <c:pt idx="646">
                  <c:v>243.4372000883686</c:v>
                </c:pt>
                <c:pt idx="647">
                  <c:v>243.38953233835647</c:v>
                </c:pt>
                <c:pt idx="648">
                  <c:v>243.34055946535867</c:v>
                </c:pt>
                <c:pt idx="649">
                  <c:v>243.28940875140458</c:v>
                </c:pt>
                <c:pt idx="650">
                  <c:v>243.23476681638758</c:v>
                </c:pt>
                <c:pt idx="651">
                  <c:v>243.18014781495822</c:v>
                </c:pt>
                <c:pt idx="652">
                  <c:v>243.12512230906955</c:v>
                </c:pt>
                <c:pt idx="653">
                  <c:v>243.07014625493019</c:v>
                </c:pt>
                <c:pt idx="654">
                  <c:v>243.0151932375463</c:v>
                </c:pt>
                <c:pt idx="655">
                  <c:v>242.96071933028657</c:v>
                </c:pt>
                <c:pt idx="656">
                  <c:v>242.90850890696694</c:v>
                </c:pt>
                <c:pt idx="657">
                  <c:v>242.8585363576274</c:v>
                </c:pt>
                <c:pt idx="658">
                  <c:v>242.80992727064478</c:v>
                </c:pt>
                <c:pt idx="659">
                  <c:v>242.75693078722682</c:v>
                </c:pt>
                <c:pt idx="660">
                  <c:v>242.70129627874891</c:v>
                </c:pt>
                <c:pt idx="661">
                  <c:v>242.64614192019533</c:v>
                </c:pt>
                <c:pt idx="662">
                  <c:v>242.59103716664899</c:v>
                </c:pt>
                <c:pt idx="663">
                  <c:v>242.53639929658007</c:v>
                </c:pt>
                <c:pt idx="664">
                  <c:v>242.48135369431958</c:v>
                </c:pt>
                <c:pt idx="665">
                  <c:v>242.42635763476616</c:v>
                </c:pt>
                <c:pt idx="666">
                  <c:v>242.36916430896898</c:v>
                </c:pt>
                <c:pt idx="667">
                  <c:v>242.30889916131821</c:v>
                </c:pt>
                <c:pt idx="668">
                  <c:v>242.24735495688142</c:v>
                </c:pt>
                <c:pt idx="669">
                  <c:v>242.18494689176364</c:v>
                </c:pt>
                <c:pt idx="670">
                  <c:v>242.12124551414792</c:v>
                </c:pt>
                <c:pt idx="671">
                  <c:v>242.05848919071065</c:v>
                </c:pt>
                <c:pt idx="672">
                  <c:v>241.99620281807213</c:v>
                </c:pt>
                <c:pt idx="673">
                  <c:v>241.93484611584523</c:v>
                </c:pt>
                <c:pt idx="674">
                  <c:v>241.87487810196228</c:v>
                </c:pt>
                <c:pt idx="675">
                  <c:v>241.81582458470731</c:v>
                </c:pt>
                <c:pt idx="676">
                  <c:v>241.75191341351334</c:v>
                </c:pt>
                <c:pt idx="677">
                  <c:v>241.68405276703865</c:v>
                </c:pt>
                <c:pt idx="678">
                  <c:v>241.61577363507584</c:v>
                </c:pt>
                <c:pt idx="679">
                  <c:v>241.54798321679002</c:v>
                </c:pt>
                <c:pt idx="680">
                  <c:v>241.47936137564548</c:v>
                </c:pt>
                <c:pt idx="681">
                  <c:v>241.41165774652455</c:v>
                </c:pt>
                <c:pt idx="682">
                  <c:v>241.34221444650819</c:v>
                </c:pt>
                <c:pt idx="683">
                  <c:v>241.27149480045878</c:v>
                </c:pt>
                <c:pt idx="684">
                  <c:v>241.19946528030775</c:v>
                </c:pt>
                <c:pt idx="685">
                  <c:v>241.12435950178028</c:v>
                </c:pt>
                <c:pt idx="686">
                  <c:v>241.04931889383957</c:v>
                </c:pt>
                <c:pt idx="687">
                  <c:v>240.97386125898905</c:v>
                </c:pt>
                <c:pt idx="688">
                  <c:v>240.89800476337325</c:v>
                </c:pt>
                <c:pt idx="689">
                  <c:v>240.82266027263805</c:v>
                </c:pt>
                <c:pt idx="690">
                  <c:v>240.74689859721011</c:v>
                </c:pt>
                <c:pt idx="691">
                  <c:v>240.67207748115163</c:v>
                </c:pt>
                <c:pt idx="692">
                  <c:v>240.59776782670858</c:v>
                </c:pt>
                <c:pt idx="693">
                  <c:v>240.52527382670868</c:v>
                </c:pt>
                <c:pt idx="694">
                  <c:v>240.45282555904444</c:v>
                </c:pt>
                <c:pt idx="695">
                  <c:v>240.38044038090453</c:v>
                </c:pt>
                <c:pt idx="696">
                  <c:v>240.30584868473352</c:v>
                </c:pt>
                <c:pt idx="697">
                  <c:v>240.23040981137791</c:v>
                </c:pt>
                <c:pt idx="698">
                  <c:v>240.15414237756539</c:v>
                </c:pt>
                <c:pt idx="699">
                  <c:v>240.07477392166365</c:v>
                </c:pt>
                <c:pt idx="700">
                  <c:v>239.99456052304026</c:v>
                </c:pt>
                <c:pt idx="701">
                  <c:v>239.91307467047656</c:v>
                </c:pt>
                <c:pt idx="702">
                  <c:v>239.83117270438478</c:v>
                </c:pt>
                <c:pt idx="703">
                  <c:v>239.74932192036098</c:v>
                </c:pt>
                <c:pt idx="704">
                  <c:v>239.66754192472402</c:v>
                </c:pt>
                <c:pt idx="705">
                  <c:v>239.58624115491753</c:v>
                </c:pt>
                <c:pt idx="706">
                  <c:v>239.50499122598467</c:v>
                </c:pt>
                <c:pt idx="707">
                  <c:v>239.42381160046736</c:v>
                </c:pt>
                <c:pt idx="708">
                  <c:v>239.34311126132613</c:v>
                </c:pt>
                <c:pt idx="709">
                  <c:v>239.26739037014914</c:v>
                </c:pt>
                <c:pt idx="710">
                  <c:v>239.19263140607086</c:v>
                </c:pt>
                <c:pt idx="711">
                  <c:v>239.11879811216315</c:v>
                </c:pt>
                <c:pt idx="712">
                  <c:v>239.04411466234049</c:v>
                </c:pt>
                <c:pt idx="713">
                  <c:v>238.96994451307552</c:v>
                </c:pt>
                <c:pt idx="714">
                  <c:v>238.89580331980241</c:v>
                </c:pt>
                <c:pt idx="715">
                  <c:v>238.82350338203736</c:v>
                </c:pt>
                <c:pt idx="716">
                  <c:v>238.75395816890233</c:v>
                </c:pt>
                <c:pt idx="717">
                  <c:v>238.68713332573569</c:v>
                </c:pt>
                <c:pt idx="718">
                  <c:v>238.62035117428024</c:v>
                </c:pt>
                <c:pt idx="719">
                  <c:v>238.55362771469163</c:v>
                </c:pt>
                <c:pt idx="720">
                  <c:v>238.48603269815248</c:v>
                </c:pt>
                <c:pt idx="721">
                  <c:v>238.41713326295576</c:v>
                </c:pt>
                <c:pt idx="722">
                  <c:v>238.34604838840332</c:v>
                </c:pt>
                <c:pt idx="723">
                  <c:v>238.27409281014803</c:v>
                </c:pt>
                <c:pt idx="724">
                  <c:v>238.20128391335598</c:v>
                </c:pt>
                <c:pt idx="725">
                  <c:v>238.12808911685985</c:v>
                </c:pt>
                <c:pt idx="726">
                  <c:v>238.05627190740873</c:v>
                </c:pt>
                <c:pt idx="727">
                  <c:v>237.98674878570844</c:v>
                </c:pt>
                <c:pt idx="728">
                  <c:v>237.91638718012413</c:v>
                </c:pt>
                <c:pt idx="729">
                  <c:v>237.84875276487529</c:v>
                </c:pt>
                <c:pt idx="730">
                  <c:v>237.77621171695463</c:v>
                </c:pt>
                <c:pt idx="731">
                  <c:v>237.70103426139767</c:v>
                </c:pt>
                <c:pt idx="732">
                  <c:v>237.62543606504431</c:v>
                </c:pt>
                <c:pt idx="733">
                  <c:v>237.55078604758356</c:v>
                </c:pt>
                <c:pt idx="734">
                  <c:v>237.47755174880709</c:v>
                </c:pt>
                <c:pt idx="735">
                  <c:v>237.40074295742508</c:v>
                </c:pt>
                <c:pt idx="736">
                  <c:v>237.32353209648969</c:v>
                </c:pt>
                <c:pt idx="737">
                  <c:v>237.24683888051419</c:v>
                </c:pt>
                <c:pt idx="738">
                  <c:v>237.17152759591195</c:v>
                </c:pt>
                <c:pt idx="739">
                  <c:v>237.09761612040299</c:v>
                </c:pt>
                <c:pt idx="740">
                  <c:v>237.02512132014297</c:v>
                </c:pt>
                <c:pt idx="741">
                  <c:v>236.94994957162962</c:v>
                </c:pt>
                <c:pt idx="742">
                  <c:v>236.87347232725173</c:v>
                </c:pt>
                <c:pt idx="743">
                  <c:v>236.79345391120518</c:v>
                </c:pt>
                <c:pt idx="744">
                  <c:v>236.71301546917508</c:v>
                </c:pt>
                <c:pt idx="745">
                  <c:v>236.63037143190672</c:v>
                </c:pt>
                <c:pt idx="746">
                  <c:v>236.54418948912141</c:v>
                </c:pt>
                <c:pt idx="747">
                  <c:v>236.45758952389815</c:v>
                </c:pt>
                <c:pt idx="748">
                  <c:v>236.37014094452525</c:v>
                </c:pt>
                <c:pt idx="749">
                  <c:v>236.28321960404227</c:v>
                </c:pt>
                <c:pt idx="750">
                  <c:v>236.19678352492784</c:v>
                </c:pt>
                <c:pt idx="751">
                  <c:v>236.11040166394977</c:v>
                </c:pt>
                <c:pt idx="752">
                  <c:v>236.02409470911294</c:v>
                </c:pt>
                <c:pt idx="753">
                  <c:v>235.94008040660299</c:v>
                </c:pt>
                <c:pt idx="754">
                  <c:v>235.85521501037169</c:v>
                </c:pt>
                <c:pt idx="755">
                  <c:v>235.76274117982183</c:v>
                </c:pt>
                <c:pt idx="756">
                  <c:v>235.66352229922299</c:v>
                </c:pt>
                <c:pt idx="757">
                  <c:v>235.55848826689842</c:v>
                </c:pt>
                <c:pt idx="758">
                  <c:v>235.44812090801352</c:v>
                </c:pt>
                <c:pt idx="759">
                  <c:v>235.33463233827226</c:v>
                </c:pt>
                <c:pt idx="760">
                  <c:v>235.21850323390353</c:v>
                </c:pt>
                <c:pt idx="761">
                  <c:v>235.10202469842744</c:v>
                </c:pt>
                <c:pt idx="762">
                  <c:v>234.98559335455926</c:v>
                </c:pt>
                <c:pt idx="763">
                  <c:v>234.86561789534886</c:v>
                </c:pt>
                <c:pt idx="764">
                  <c:v>234.74212998534557</c:v>
                </c:pt>
                <c:pt idx="765">
                  <c:v>234.61757839333708</c:v>
                </c:pt>
                <c:pt idx="766">
                  <c:v>234.49311557006101</c:v>
                </c:pt>
                <c:pt idx="767">
                  <c:v>228.52363321481278</c:v>
                </c:pt>
                <c:pt idx="768">
                  <c:v>222.75559043574529</c:v>
                </c:pt>
                <c:pt idx="769">
                  <c:v>217.17725547839552</c:v>
                </c:pt>
                <c:pt idx="770">
                  <c:v>211.77777606301572</c:v>
                </c:pt>
                <c:pt idx="771">
                  <c:v>206.54709767335311</c:v>
                </c:pt>
                <c:pt idx="772">
                  <c:v>201.47589080298789</c:v>
                </c:pt>
                <c:pt idx="773">
                  <c:v>196.5554860309841</c:v>
                </c:pt>
                <c:pt idx="774">
                  <c:v>191.77781595845798</c:v>
                </c:pt>
                <c:pt idx="775">
                  <c:v>187.1353631724385</c:v>
                </c:pt>
                <c:pt idx="776">
                  <c:v>182.62111351738841</c:v>
                </c:pt>
                <c:pt idx="777">
                  <c:v>178.22851405147526</c:v>
                </c:pt>
                <c:pt idx="778">
                  <c:v>173.95143514699541</c:v>
                </c:pt>
                <c:pt idx="779">
                  <c:v>169.78413626460826</c:v>
                </c:pt>
                <c:pt idx="780">
                  <c:v>165.72123499116802</c:v>
                </c:pt>
                <c:pt idx="781">
                  <c:v>161.75767898254338</c:v>
                </c:pt>
                <c:pt idx="782">
                  <c:v>157.88872049721726</c:v>
                </c:pt>
                <c:pt idx="783">
                  <c:v>154.10989324475798</c:v>
                </c:pt>
                <c:pt idx="784">
                  <c:v>150.41699130637252</c:v>
                </c:pt>
                <c:pt idx="785">
                  <c:v>146.80604991345595</c:v>
                </c:pt>
                <c:pt idx="786">
                  <c:v>143.2733278949876</c:v>
                </c:pt>
                <c:pt idx="787">
                  <c:v>139.81529162633331</c:v>
                </c:pt>
                <c:pt idx="788">
                  <c:v>136.42860033095437</c:v>
                </c:pt>
                <c:pt idx="789">
                  <c:v>133.11009260308364</c:v>
                </c:pt>
                <c:pt idx="790">
                  <c:v>129.85677403393635</c:v>
                </c:pt>
                <c:pt idx="791">
                  <c:v>126.66580583675606</c:v>
                </c:pt>
                <c:pt idx="792">
                  <c:v>123.53449437719492</c:v>
                </c:pt>
                <c:pt idx="793">
                  <c:v>120.46028152539169</c:v>
                </c:pt>
                <c:pt idx="794">
                  <c:v>117.44073575481917</c:v>
                </c:pt>
                <c:pt idx="795">
                  <c:v>114.4735439206695</c:v>
                </c:pt>
                <c:pt idx="796">
                  <c:v>111.55650365736412</c:v>
                </c:pt>
                <c:pt idx="797">
                  <c:v>108.68751634082156</c:v>
                </c:pt>
                <c:pt idx="798">
                  <c:v>105.86458056648941</c:v>
                </c:pt>
                <c:pt idx="799">
                  <c:v>103.08578609892726</c:v>
                </c:pt>
                <c:pt idx="800">
                  <c:v>100.34930825298784</c:v>
                </c:pt>
                <c:pt idx="801">
                  <c:v>97.6534026704458</c:v>
                </c:pt>
                <c:pt idx="802">
                  <c:v>94.996400459321649</c:v>
                </c:pt>
                <c:pt idx="803">
                  <c:v>92.376703666189627</c:v>
                </c:pt>
                <c:pt idx="804">
                  <c:v>89.79278105448374</c:v>
                </c:pt>
                <c:pt idx="805">
                  <c:v>87.243164164261643</c:v>
                </c:pt>
                <c:pt idx="806">
                  <c:v>84.726443631083512</c:v>
                </c:pt>
                <c:pt idx="807">
                  <c:v>82.24126574363973</c:v>
                </c:pt>
                <c:pt idx="808">
                  <c:v>79.786329221541422</c:v>
                </c:pt>
                <c:pt idx="809">
                  <c:v>77.36038219629323</c:v>
                </c:pt>
                <c:pt idx="810">
                  <c:v>74.962219379916874</c:v>
                </c:pt>
                <c:pt idx="811">
                  <c:v>72.590679407003719</c:v>
                </c:pt>
                <c:pt idx="812">
                  <c:v>70.244642337159206</c:v>
                </c:pt>
                <c:pt idx="813">
                  <c:v>67.923027305874939</c:v>
                </c:pt>
                <c:pt idx="814">
                  <c:v>65.624790312836822</c:v>
                </c:pt>
                <c:pt idx="815">
                  <c:v>63.34892213755991</c:v>
                </c:pt>
                <c:pt idx="816">
                  <c:v>61.094446373042125</c:v>
                </c:pt>
                <c:pt idx="817">
                  <c:v>58.860417568857287</c:v>
                </c:pt>
                <c:pt idx="818">
                  <c:v>56.645919475770398</c:v>
                </c:pt>
                <c:pt idx="819">
                  <c:v>54.450063384561389</c:v>
                </c:pt>
                <c:pt idx="820">
                  <c:v>52.271986552292944</c:v>
                </c:pt>
                <c:pt idx="821">
                  <c:v>50.110850709758957</c:v>
                </c:pt>
                <c:pt idx="822">
                  <c:v>47.965840644307015</c:v>
                </c:pt>
                <c:pt idx="823">
                  <c:v>45.836162852645394</c:v>
                </c:pt>
                <c:pt idx="824">
                  <c:v>43.721044258625653</c:v>
                </c:pt>
                <c:pt idx="825">
                  <c:v>41.619730991339715</c:v>
                </c:pt>
                <c:pt idx="826">
                  <c:v>39.531487219188101</c:v>
                </c:pt>
                <c:pt idx="827">
                  <c:v>37.455594035866191</c:v>
                </c:pt>
                <c:pt idx="828">
                  <c:v>35.391348394480843</c:v>
                </c:pt>
                <c:pt idx="829">
                  <c:v>33.33806208625208</c:v>
                </c:pt>
                <c:pt idx="830">
                  <c:v>31.295060760476101</c:v>
                </c:pt>
                <c:pt idx="831">
                  <c:v>29.261682982628141</c:v>
                </c:pt>
                <c:pt idx="832">
                  <c:v>27.237279327668357</c:v>
                </c:pt>
                <c:pt idx="833">
                  <c:v>25.221211505782211</c:v>
                </c:pt>
                <c:pt idx="834">
                  <c:v>23.212851517940202</c:v>
                </c:pt>
                <c:pt idx="835">
                  <c:v>21.211580838801229</c:v>
                </c:pt>
                <c:pt idx="836">
                  <c:v>19.216789624610463</c:v>
                </c:pt>
                <c:pt idx="837">
                  <c:v>17.227875943857178</c:v>
                </c:pt>
                <c:pt idx="838">
                  <c:v>15.244245028561554</c:v>
                </c:pt>
                <c:pt idx="839">
                  <c:v>13.265308544152424</c:v>
                </c:pt>
                <c:pt idx="840">
                  <c:v>11.290483875981273</c:v>
                </c:pt>
                <c:pt idx="841">
                  <c:v>9.3191934305918807</c:v>
                </c:pt>
                <c:pt idx="842">
                  <c:v>7.3508639499303881</c:v>
                </c:pt>
                <c:pt idx="843">
                  <c:v>5.3849258367377058</c:v>
                </c:pt>
                <c:pt idx="844">
                  <c:v>3.4208124894155172</c:v>
                </c:pt>
                <c:pt idx="845">
                  <c:v>1.457959644698843</c:v>
                </c:pt>
                <c:pt idx="846">
                  <c:v>-0.5041952734972992</c:v>
                </c:pt>
                <c:pt idx="847">
                  <c:v>-2.4661767463324678</c:v>
                </c:pt>
                <c:pt idx="848">
                  <c:v>-4.4277334850261667</c:v>
                </c:pt>
                <c:pt idx="849">
                  <c:v>-6.3883046753956689</c:v>
                </c:pt>
                <c:pt idx="850">
                  <c:v>-8.3473303898102671</c:v>
                </c:pt>
                <c:pt idx="851">
                  <c:v>-10.304252226869536</c:v>
                </c:pt>
                <c:pt idx="852">
                  <c:v>-12.258513947821575</c:v>
                </c:pt>
                <c:pt idx="853">
                  <c:v>-14.20956210818046</c:v>
                </c:pt>
                <c:pt idx="854">
                  <c:v>-16.156846683020703</c:v>
                </c:pt>
                <c:pt idx="855">
                  <c:v>-18.099821684451271</c:v>
                </c:pt>
                <c:pt idx="856">
                  <c:v>-20.037945769802668</c:v>
                </c:pt>
                <c:pt idx="857">
                  <c:v>-21.970682839097478</c:v>
                </c:pt>
                <c:pt idx="858">
                  <c:v>-23.897502620417374</c:v>
                </c:pt>
                <c:pt idx="859">
                  <c:v>-25.817881241827685</c:v>
                </c:pt>
                <c:pt idx="860">
                  <c:v>-27.731301788573877</c:v>
                </c:pt>
                <c:pt idx="861">
                  <c:v>-29.637254844322385</c:v>
                </c:pt>
                <c:pt idx="862">
                  <c:v>-31.535239015280911</c:v>
                </c:pt>
                <c:pt idx="863">
                  <c:v>-33.424761436099985</c:v>
                </c:pt>
                <c:pt idx="864">
                  <c:v>-35.305338256528074</c:v>
                </c:pt>
                <c:pt idx="865">
                  <c:v>-37.176495107866423</c:v>
                </c:pt>
                <c:pt idx="866">
                  <c:v>-39.037767548346309</c:v>
                </c:pt>
                <c:pt idx="867">
                  <c:v>-40.888701486630808</c:v>
                </c:pt>
                <c:pt idx="868">
                  <c:v>-42.728853582724049</c:v>
                </c:pt>
                <c:pt idx="869">
                  <c:v>-44.557791625653962</c:v>
                </c:pt>
                <c:pt idx="870">
                  <c:v>-46.375094887378076</c:v>
                </c:pt>
                <c:pt idx="871">
                  <c:v>-48.180354452446622</c:v>
                </c:pt>
                <c:pt idx="872">
                  <c:v>-49.973173523041844</c:v>
                </c:pt>
                <c:pt idx="873">
                  <c:v>-51.75316769909692</c:v>
                </c:pt>
                <c:pt idx="874">
                  <c:v>-53.519965233281773</c:v>
                </c:pt>
                <c:pt idx="875">
                  <c:v>-55.273207260725925</c:v>
                </c:pt>
                <c:pt idx="876">
                  <c:v>-57.01254800342992</c:v>
                </c:pt>
                <c:pt idx="877">
                  <c:v>-58.737654949396479</c:v>
                </c:pt>
                <c:pt idx="878">
                  <c:v>-60.448209006590027</c:v>
                </c:pt>
                <c:pt idx="879">
                  <c:v>-62.143904631908185</c:v>
                </c:pt>
                <c:pt idx="880">
                  <c:v>-63.824449935421192</c:v>
                </c:pt>
                <c:pt idx="881">
                  <c:v>-65.489566760204298</c:v>
                </c:pt>
                <c:pt idx="882">
                  <c:v>-67.138990738154178</c:v>
                </c:pt>
                <c:pt idx="883">
                  <c:v>-68.772471322242879</c:v>
                </c:pt>
                <c:pt idx="884">
                  <c:v>-70.389771795721458</c:v>
                </c:pt>
                <c:pt idx="885">
                  <c:v>-71.990669258840526</c:v>
                </c:pt>
                <c:pt idx="886">
                  <c:v>-73.574954593705769</c:v>
                </c:pt>
                <c:pt idx="887">
                  <c:v>-75.142432407933399</c:v>
                </c:pt>
                <c:pt idx="888">
                  <c:v>-76.692920957813314</c:v>
                </c:pt>
                <c:pt idx="889">
                  <c:v>-78.226252051726036</c:v>
                </c:pt>
                <c:pt idx="890">
                  <c:v>-79.742270934594217</c:v>
                </c:pt>
                <c:pt idx="891">
                  <c:v>-81.240836154179206</c:v>
                </c:pt>
                <c:pt idx="892">
                  <c:v>-82.721819410059354</c:v>
                </c:pt>
                <c:pt idx="893">
                  <c:v>-84.185105386148635</c:v>
                </c:pt>
                <c:pt idx="894">
                  <c:v>-85.630591567631555</c:v>
                </c:pt>
                <c:pt idx="895">
                  <c:v>-87.058188043204638</c:v>
                </c:pt>
                <c:pt idx="896">
                  <c:v>-88.467817293524206</c:v>
                </c:pt>
                <c:pt idx="897">
                  <c:v>-89.859413966766951</c:v>
                </c:pt>
                <c:pt idx="898">
                  <c:v>-91.232924642211884</c:v>
                </c:pt>
                <c:pt idx="899">
                  <c:v>-92.588307582752094</c:v>
                </c:pt>
                <c:pt idx="900">
                  <c:v>-93.925532477240097</c:v>
                </c:pt>
                <c:pt idx="901">
                  <c:v>-95.244580173563989</c:v>
                </c:pt>
                <c:pt idx="902">
                  <c:v>-96.545442403341269</c:v>
                </c:pt>
                <c:pt idx="903">
                  <c:v>-97.828121499104554</c:v>
                </c:pt>
                <c:pt idx="904">
                  <c:v>-99.09263010483815</c:v>
                </c:pt>
                <c:pt idx="905">
                  <c:v>-100.33899088070706</c:v>
                </c:pt>
                <c:pt idx="906">
                  <c:v>-101.56723620279986</c:v>
                </c:pt>
                <c:pt idx="907">
                  <c:v>-102.77740785868576</c:v>
                </c:pt>
                <c:pt idx="908">
                  <c:v>-103.96955673956236</c:v>
                </c:pt>
                <c:pt idx="909">
                  <c:v>-105.14374252974605</c:v>
                </c:pt>
                <c:pt idx="910">
                  <c:v>-106.30003339423043</c:v>
                </c:pt>
                <c:pt idx="911">
                  <c:v>-107.43850566501092</c:v>
                </c:pt>
                <c:pt idx="912">
                  <c:v>-108.55924352684531</c:v>
                </c:pt>
                <c:pt idx="913">
                  <c:v>-109.66233870309057</c:v>
                </c:pt>
                <c:pt idx="914">
                  <c:v>-110.74789014222667</c:v>
                </c:pt>
                <c:pt idx="915">
                  <c:v>-111.81600370564757</c:v>
                </c:pt>
                <c:pt idx="916">
                  <c:v>-112.86679185726921</c:v>
                </c:pt>
                <c:pt idx="917">
                  <c:v>-113.90037335547292</c:v>
                </c:pt>
                <c:pt idx="918">
                  <c:v>-114.91687294787255</c:v>
                </c:pt>
                <c:pt idx="919">
                  <c:v>-115.91642106936207</c:v>
                </c:pt>
                <c:pt idx="920">
                  <c:v>-116.8991535438704</c:v>
                </c:pt>
                <c:pt idx="921">
                  <c:v>-117.86521129021942</c:v>
                </c:pt>
                <c:pt idx="922">
                  <c:v>-118.81474003245179</c:v>
                </c:pt>
                <c:pt idx="923">
                  <c:v>-119.74789001496532</c:v>
                </c:pt>
                <c:pt idx="924">
                  <c:v>-120.66481572276226</c:v>
                </c:pt>
                <c:pt idx="925">
                  <c:v>-121.56567560709362</c:v>
                </c:pt>
                <c:pt idx="926">
                  <c:v>-122.45063181675125</c:v>
                </c:pt>
                <c:pt idx="927">
                  <c:v>-123.3198499352338</c:v>
                </c:pt>
                <c:pt idx="928">
                  <c:v>-124.17349872398722</c:v>
                </c:pt>
                <c:pt idx="929">
                  <c:v>-125.01174987189526</c:v>
                </c:pt>
                <c:pt idx="930">
                  <c:v>-125.83477775117179</c:v>
                </c:pt>
                <c:pt idx="931">
                  <c:v>-126.64275917978362</c:v>
                </c:pt>
                <c:pt idx="932">
                  <c:v>-127.43587319051076</c:v>
                </c:pt>
                <c:pt idx="933">
                  <c:v>-128.21430080672963</c:v>
                </c:pt>
                <c:pt idx="934">
                  <c:v>-128.97822482498543</c:v>
                </c:pt>
                <c:pt idx="935">
                  <c:v>-129.72782960440028</c:v>
                </c:pt>
                <c:pt idx="936">
                  <c:v>-130.46330086294594</c:v>
                </c:pt>
                <c:pt idx="937">
                  <c:v>-131.18482548059342</c:v>
                </c:pt>
                <c:pt idx="938">
                  <c:v>-131.89259130933516</c:v>
                </c:pt>
                <c:pt idx="939">
                  <c:v>-132.58678699006103</c:v>
                </c:pt>
                <c:pt idx="940">
                  <c:v>-133.26760177625516</c:v>
                </c:pt>
                <c:pt idx="941">
                  <c:v>-133.93522536446775</c:v>
                </c:pt>
                <c:pt idx="942">
                  <c:v>-134.5898477315038</c:v>
                </c:pt>
                <c:pt idx="943">
                  <c:v>-135.2316589782595</c:v>
                </c:pt>
                <c:pt idx="944">
                  <c:v>-135.86084918012716</c:v>
                </c:pt>
                <c:pt idx="945">
                  <c:v>-136.47760824387936</c:v>
                </c:pt>
                <c:pt idx="946">
                  <c:v>-137.08212577093525</c:v>
                </c:pt>
                <c:pt idx="947">
                  <c:v>-137.67459092690368</c:v>
                </c:pt>
                <c:pt idx="948">
                  <c:v>-138.25519231729072</c:v>
                </c:pt>
                <c:pt idx="949">
                  <c:v>-138.82411786925357</c:v>
                </c:pt>
                <c:pt idx="950">
                  <c:v>-139.38155471927629</c:v>
                </c:pt>
                <c:pt idx="951">
                  <c:v>-139.92768910663895</c:v>
                </c:pt>
                <c:pt idx="952">
                  <c:v>-140.46270627254671</c:v>
                </c:pt>
                <c:pt idx="953">
                  <c:v>-140.98679036478222</c:v>
                </c:pt>
                <c:pt idx="954">
                  <c:v>-141.5001243477418</c:v>
                </c:pt>
                <c:pt idx="955">
                  <c:v>-142.00288991771271</c:v>
                </c:pt>
                <c:pt idx="956">
                  <c:v>-142.49526742324778</c:v>
                </c:pt>
                <c:pt idx="957">
                  <c:v>-142.97743579049137</c:v>
                </c:pt>
                <c:pt idx="958">
                  <c:v>-143.44957245331011</c:v>
                </c:pt>
                <c:pt idx="959">
                  <c:v>-143.44957245331011</c:v>
                </c:pt>
                <c:pt idx="960">
                  <c:v>-143.44957245331011</c:v>
                </c:pt>
                <c:pt idx="961">
                  <c:v>-143.44957245331011</c:v>
                </c:pt>
                <c:pt idx="962">
                  <c:v>-143.44957245331011</c:v>
                </c:pt>
              </c:numCache>
            </c:numRef>
          </c:yVal>
          <c:smooth val="1"/>
          <c:extLst xmlns:c16r2="http://schemas.microsoft.com/office/drawing/2015/06/chart">
            <c:ext xmlns:c16="http://schemas.microsoft.com/office/drawing/2014/chart" uri="{C3380CC4-5D6E-409C-BE32-E72D297353CC}">
              <c16:uniqueId val="{00000001-6C06-4320-BF5E-F772E619D693}"/>
            </c:ext>
          </c:extLst>
        </c:ser>
        <c:ser>
          <c:idx val="2"/>
          <c:order val="2"/>
          <c:tx>
            <c:strRef>
              <c:f>'sim lan'!$J$5</c:f>
              <c:strCache>
                <c:ptCount val="1"/>
                <c:pt idx="0">
                  <c:v>altura (m)</c:v>
                </c:pt>
              </c:strCache>
            </c:strRef>
          </c:tx>
          <c:marker>
            <c:symbol val="none"/>
          </c:marker>
          <c:xVal>
            <c:numRef>
              <c:f>'sim lan'!$G$6:$G$1215</c:f>
              <c:numCache>
                <c:formatCode>0.000</c:formatCode>
                <c:ptCount val="1210"/>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numCache>
            </c:numRef>
          </c:xVal>
          <c:yVal>
            <c:numRef>
              <c:f>'sim lan'!$J$6:$J$1215</c:f>
              <c:numCache>
                <c:formatCode>0.000</c:formatCode>
                <c:ptCount val="1210"/>
                <c:pt idx="0">
                  <c:v>0</c:v>
                </c:pt>
                <c:pt idx="1">
                  <c:v>0</c:v>
                </c:pt>
                <c:pt idx="2">
                  <c:v>0</c:v>
                </c:pt>
                <c:pt idx="3">
                  <c:v>0</c:v>
                </c:pt>
                <c:pt idx="4">
                  <c:v>0</c:v>
                </c:pt>
                <c:pt idx="5">
                  <c:v>0</c:v>
                </c:pt>
                <c:pt idx="6">
                  <c:v>0</c:v>
                </c:pt>
                <c:pt idx="7">
                  <c:v>0</c:v>
                </c:pt>
                <c:pt idx="8">
                  <c:v>2.421122121520703E-5</c:v>
                </c:pt>
                <c:pt idx="9">
                  <c:v>-1.2191149719577379E-4</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1.0282432265387882E-4</c:v>
                </c:pt>
                <c:pt idx="166">
                  <c:v>2.7483273024667392E-4</c:v>
                </c:pt>
                <c:pt idx="167">
                  <c:v>5.2608873669152709E-4</c:v>
                </c:pt>
                <c:pt idx="168">
                  <c:v>8.6976171495633083E-4</c:v>
                </c:pt>
                <c:pt idx="169">
                  <c:v>1.3202706586685085E-3</c:v>
                </c:pt>
                <c:pt idx="170">
                  <c:v>1.8832985025649617E-3</c:v>
                </c:pt>
                <c:pt idx="171">
                  <c:v>2.5851692380898282E-3</c:v>
                </c:pt>
                <c:pt idx="172">
                  <c:v>3.4474693582758047E-3</c:v>
                </c:pt>
                <c:pt idx="173">
                  <c:v>4.4930849825959851E-3</c:v>
                </c:pt>
                <c:pt idx="174">
                  <c:v>5.7472052372478152E-3</c:v>
                </c:pt>
                <c:pt idx="175">
                  <c:v>7.2385730372105783E-3</c:v>
                </c:pt>
                <c:pt idx="176">
                  <c:v>8.988507049640047E-3</c:v>
                </c:pt>
                <c:pt idx="177">
                  <c:v>1.1025507679081722E-2</c:v>
                </c:pt>
                <c:pt idx="178">
                  <c:v>1.3381113840498419E-2</c:v>
                </c:pt>
                <c:pt idx="179">
                  <c:v>1.6095251140228427E-2</c:v>
                </c:pt>
                <c:pt idx="180">
                  <c:v>1.9194106776243003E-2</c:v>
                </c:pt>
                <c:pt idx="181">
                  <c:v>2.2716320674687561E-2</c:v>
                </c:pt>
                <c:pt idx="182">
                  <c:v>2.6687139598884562E-2</c:v>
                </c:pt>
                <c:pt idx="183">
                  <c:v>3.1146499528607402E-2</c:v>
                </c:pt>
                <c:pt idx="184">
                  <c:v>3.6122712530489529E-2</c:v>
                </c:pt>
                <c:pt idx="185">
                  <c:v>4.165664888463199E-2</c:v>
                </c:pt>
                <c:pt idx="186">
                  <c:v>4.7805068135933715E-2</c:v>
                </c:pt>
                <c:pt idx="187">
                  <c:v>5.4620659290544882E-2</c:v>
                </c:pt>
                <c:pt idx="188">
                  <c:v>6.2141003529615706E-2</c:v>
                </c:pt>
                <c:pt idx="189">
                  <c:v>7.0410924170182937E-2</c:v>
                </c:pt>
                <c:pt idx="190">
                  <c:v>7.9455173116461358E-2</c:v>
                </c:pt>
                <c:pt idx="191">
                  <c:v>8.9313751629151811E-2</c:v>
                </c:pt>
                <c:pt idx="192">
                  <c:v>0.10003709808925614</c:v>
                </c:pt>
                <c:pt idx="193">
                  <c:v>0.11169457417293271</c:v>
                </c:pt>
                <c:pt idx="194">
                  <c:v>0.12434451216359736</c:v>
                </c:pt>
                <c:pt idx="195">
                  <c:v>0.13806653233332183</c:v>
                </c:pt>
                <c:pt idx="196">
                  <c:v>0.15290038993943356</c:v>
                </c:pt>
                <c:pt idx="197">
                  <c:v>0.16887751944977214</c:v>
                </c:pt>
                <c:pt idx="198">
                  <c:v>0.18605747727018507</c:v>
                </c:pt>
                <c:pt idx="199">
                  <c:v>0.20449100180474589</c:v>
                </c:pt>
                <c:pt idx="200">
                  <c:v>0.22422474707139717</c:v>
                </c:pt>
                <c:pt idx="201">
                  <c:v>0.24532316962951572</c:v>
                </c:pt>
                <c:pt idx="202">
                  <c:v>0.26782894927079542</c:v>
                </c:pt>
                <c:pt idx="203">
                  <c:v>0.29177906448114554</c:v>
                </c:pt>
                <c:pt idx="204">
                  <c:v>0.31722408995220208</c:v>
                </c:pt>
                <c:pt idx="205">
                  <c:v>0.34420873810596375</c:v>
                </c:pt>
                <c:pt idx="206">
                  <c:v>0.37278212492220753</c:v>
                </c:pt>
                <c:pt idx="207">
                  <c:v>0.40300744005797079</c:v>
                </c:pt>
                <c:pt idx="208">
                  <c:v>0.43492402839181299</c:v>
                </c:pt>
                <c:pt idx="209">
                  <c:v>0.4685593902051306</c:v>
                </c:pt>
                <c:pt idx="210">
                  <c:v>0.50397929871683589</c:v>
                </c:pt>
                <c:pt idx="211">
                  <c:v>0.54123226604667785</c:v>
                </c:pt>
                <c:pt idx="212">
                  <c:v>0.58035041689308919</c:v>
                </c:pt>
                <c:pt idx="213">
                  <c:v>0.62138617543367058</c:v>
                </c:pt>
                <c:pt idx="214">
                  <c:v>0.66436924806309161</c:v>
                </c:pt>
                <c:pt idx="215">
                  <c:v>0.70933777440388879</c:v>
                </c:pt>
                <c:pt idx="216">
                  <c:v>0.75636768698677859</c:v>
                </c:pt>
                <c:pt idx="217">
                  <c:v>0.80551239610818237</c:v>
                </c:pt>
                <c:pt idx="218">
                  <c:v>0.85683361484890197</c:v>
                </c:pt>
                <c:pt idx="219">
                  <c:v>0.91042082636672017</c:v>
                </c:pt>
                <c:pt idx="220">
                  <c:v>0.96630841638703935</c:v>
                </c:pt>
                <c:pt idx="221">
                  <c:v>1.024541835666726</c:v>
                </c:pt>
                <c:pt idx="222">
                  <c:v>1.08521999225595</c:v>
                </c:pt>
                <c:pt idx="223">
                  <c:v>1.1483905256933897</c:v>
                </c:pt>
                <c:pt idx="224">
                  <c:v>1.2141046414236967</c:v>
                </c:pt>
                <c:pt idx="225">
                  <c:v>1.2824976136942914</c:v>
                </c:pt>
                <c:pt idx="226">
                  <c:v>1.3536761154419996</c:v>
                </c:pt>
                <c:pt idx="227">
                  <c:v>1.4277398435998474</c:v>
                </c:pt>
                <c:pt idx="228">
                  <c:v>1.5048359868485326</c:v>
                </c:pt>
                <c:pt idx="229">
                  <c:v>1.5850652521151745</c:v>
                </c:pt>
                <c:pt idx="230">
                  <c:v>1.6685491531212295</c:v>
                </c:pt>
                <c:pt idx="231">
                  <c:v>1.7554651737992049</c:v>
                </c:pt>
                <c:pt idx="232">
                  <c:v>1.8458856250040212</c:v>
                </c:pt>
                <c:pt idx="233">
                  <c:v>1.9398825318982542</c:v>
                </c:pt>
                <c:pt idx="234">
                  <c:v>2.0375974793521996</c:v>
                </c:pt>
                <c:pt idx="235">
                  <c:v>2.1390977042478836</c:v>
                </c:pt>
                <c:pt idx="236">
                  <c:v>2.2444350425297137</c:v>
                </c:pt>
                <c:pt idx="237">
                  <c:v>2.3537287504460078</c:v>
                </c:pt>
                <c:pt idx="238">
                  <c:v>2.4670645577499903</c:v>
                </c:pt>
                <c:pt idx="239">
                  <c:v>2.5845170239532336</c:v>
                </c:pt>
                <c:pt idx="240">
                  <c:v>2.7062221164875151</c:v>
                </c:pt>
                <c:pt idx="241">
                  <c:v>2.8322094800270108</c:v>
                </c:pt>
                <c:pt idx="242">
                  <c:v>2.9624748976411666</c:v>
                </c:pt>
                <c:pt idx="243">
                  <c:v>3.0971459006490454</c:v>
                </c:pt>
                <c:pt idx="244">
                  <c:v>3.2362821765995871</c:v>
                </c:pt>
                <c:pt idx="245">
                  <c:v>3.3799825969253741</c:v>
                </c:pt>
                <c:pt idx="246">
                  <c:v>3.5284639278694123</c:v>
                </c:pt>
                <c:pt idx="247">
                  <c:v>3.6818191458521343</c:v>
                </c:pt>
                <c:pt idx="248">
                  <c:v>3.840132252760827</c:v>
                </c:pt>
                <c:pt idx="249">
                  <c:v>4.0036038774348359</c:v>
                </c:pt>
                <c:pt idx="250">
                  <c:v>4.1725027906472407</c:v>
                </c:pt>
                <c:pt idx="251">
                  <c:v>4.3470810813968335</c:v>
                </c:pt>
                <c:pt idx="252">
                  <c:v>4.5275124253336516</c:v>
                </c:pt>
                <c:pt idx="253">
                  <c:v>4.713729213545629</c:v>
                </c:pt>
                <c:pt idx="254">
                  <c:v>4.9057335299029301</c:v>
                </c:pt>
                <c:pt idx="255">
                  <c:v>5.1036339354044564</c:v>
                </c:pt>
                <c:pt idx="256">
                  <c:v>5.3073917911389188</c:v>
                </c:pt>
                <c:pt idx="257">
                  <c:v>5.516982430624048</c:v>
                </c:pt>
                <c:pt idx="258">
                  <c:v>5.7325500643129068</c:v>
                </c:pt>
                <c:pt idx="259">
                  <c:v>5.9541183423257955</c:v>
                </c:pt>
                <c:pt idx="260">
                  <c:v>6.1816266022310673</c:v>
                </c:pt>
                <c:pt idx="261">
                  <c:v>6.4152217434118253</c:v>
                </c:pt>
                <c:pt idx="262">
                  <c:v>6.6549142157453121</c:v>
                </c:pt>
                <c:pt idx="263">
                  <c:v>6.9006616829468648</c:v>
                </c:pt>
                <c:pt idx="264">
                  <c:v>7.1525531471211989</c:v>
                </c:pt>
                <c:pt idx="265">
                  <c:v>7.4105203790357876</c:v>
                </c:pt>
                <c:pt idx="266">
                  <c:v>7.6745652677699763</c:v>
                </c:pt>
                <c:pt idx="267">
                  <c:v>7.9448630870142116</c:v>
                </c:pt>
                <c:pt idx="268">
                  <c:v>8.2213762170110858</c:v>
                </c:pt>
                <c:pt idx="269">
                  <c:v>8.5040717441106395</c:v>
                </c:pt>
                <c:pt idx="270">
                  <c:v>8.7930928480381585</c:v>
                </c:pt>
                <c:pt idx="271">
                  <c:v>9.088353190545817</c:v>
                </c:pt>
                <c:pt idx="272">
                  <c:v>9.3898062224128189</c:v>
                </c:pt>
                <c:pt idx="273">
                  <c:v>9.6976010287205678</c:v>
                </c:pt>
                <c:pt idx="274">
                  <c:v>10.011681867774893</c:v>
                </c:pt>
                <c:pt idx="275">
                  <c:v>10.331985427748412</c:v>
                </c:pt>
                <c:pt idx="276">
                  <c:v>10.658642207471004</c:v>
                </c:pt>
                <c:pt idx="277">
                  <c:v>10.99156429238897</c:v>
                </c:pt>
                <c:pt idx="278">
                  <c:v>11.330728340573121</c:v>
                </c:pt>
                <c:pt idx="279">
                  <c:v>11.676315298173302</c:v>
                </c:pt>
                <c:pt idx="280">
                  <c:v>12.028286512533752</c:v>
                </c:pt>
                <c:pt idx="281">
                  <c:v>12.386571059080469</c:v>
                </c:pt>
                <c:pt idx="282">
                  <c:v>12.751283567440369</c:v>
                </c:pt>
                <c:pt idx="283">
                  <c:v>13.12241168547313</c:v>
                </c:pt>
                <c:pt idx="284">
                  <c:v>13.499864429287589</c:v>
                </c:pt>
                <c:pt idx="285">
                  <c:v>13.88383340895896</c:v>
                </c:pt>
                <c:pt idx="286">
                  <c:v>14.274226045527858</c:v>
                </c:pt>
                <c:pt idx="287">
                  <c:v>14.670960584558893</c:v>
                </c:pt>
                <c:pt idx="288">
                  <c:v>15.074233208347412</c:v>
                </c:pt>
                <c:pt idx="289">
                  <c:v>15.483955940387503</c:v>
                </c:pt>
                <c:pt idx="290">
                  <c:v>15.900022184287273</c:v>
                </c:pt>
                <c:pt idx="291">
                  <c:v>16.322516184513951</c:v>
                </c:pt>
                <c:pt idx="292">
                  <c:v>16.751466471182511</c:v>
                </c:pt>
                <c:pt idx="293">
                  <c:v>17.186775739844339</c:v>
                </c:pt>
                <c:pt idx="294">
                  <c:v>17.628657019838396</c:v>
                </c:pt>
                <c:pt idx="295">
                  <c:v>18.077011410075691</c:v>
                </c:pt>
                <c:pt idx="296">
                  <c:v>18.531730655855831</c:v>
                </c:pt>
                <c:pt idx="297">
                  <c:v>18.993043284627294</c:v>
                </c:pt>
                <c:pt idx="298">
                  <c:v>19.460839427591779</c:v>
                </c:pt>
                <c:pt idx="299">
                  <c:v>19.935006090196719</c:v>
                </c:pt>
                <c:pt idx="300">
                  <c:v>20.41577012714794</c:v>
                </c:pt>
                <c:pt idx="301">
                  <c:v>20.903029452431984</c:v>
                </c:pt>
                <c:pt idx="302">
                  <c:v>21.396661622872287</c:v>
                </c:pt>
                <c:pt idx="303">
                  <c:v>21.896912171996782</c:v>
                </c:pt>
                <c:pt idx="304">
                  <c:v>22.403660159060085</c:v>
                </c:pt>
                <c:pt idx="305">
                  <c:v>22.91678151794784</c:v>
                </c:pt>
                <c:pt idx="306">
                  <c:v>23.436531077280499</c:v>
                </c:pt>
                <c:pt idx="307">
                  <c:v>23.962781555588165</c:v>
                </c:pt>
                <c:pt idx="308">
                  <c:v>24.495412002352008</c:v>
                </c:pt>
                <c:pt idx="309">
                  <c:v>25.034683398176856</c:v>
                </c:pt>
                <c:pt idx="310">
                  <c:v>25.580446316784954</c:v>
                </c:pt>
                <c:pt idx="311">
                  <c:v>26.132587700765761</c:v>
                </c:pt>
                <c:pt idx="312">
                  <c:v>26.691373078594065</c:v>
                </c:pt>
                <c:pt idx="313">
                  <c:v>27.256679862479555</c:v>
                </c:pt>
                <c:pt idx="314">
                  <c:v>27.828336421271537</c:v>
                </c:pt>
                <c:pt idx="315">
                  <c:v>28.406627063743858</c:v>
                </c:pt>
                <c:pt idx="316">
                  <c:v>28.991392704050561</c:v>
                </c:pt>
                <c:pt idx="317">
                  <c:v>29.58245528452067</c:v>
                </c:pt>
                <c:pt idx="318">
                  <c:v>30.18003200786125</c:v>
                </c:pt>
                <c:pt idx="319">
                  <c:v>30.783928698510618</c:v>
                </c:pt>
                <c:pt idx="320">
                  <c:v>31.393975283351462</c:v>
                </c:pt>
                <c:pt idx="321">
                  <c:v>32.010404103250487</c:v>
                </c:pt>
                <c:pt idx="322">
                  <c:v>32.633035301317754</c:v>
                </c:pt>
                <c:pt idx="323">
                  <c:v>33.261706950655409</c:v>
                </c:pt>
                <c:pt idx="324">
                  <c:v>33.896730359818093</c:v>
                </c:pt>
                <c:pt idx="325">
                  <c:v>34.537969017265354</c:v>
                </c:pt>
                <c:pt idx="326">
                  <c:v>35.185298038160099</c:v>
                </c:pt>
                <c:pt idx="327">
                  <c:v>35.839004000548393</c:v>
                </c:pt>
                <c:pt idx="328">
                  <c:v>36.498900958855927</c:v>
                </c:pt>
                <c:pt idx="329">
                  <c:v>37.164827457921675</c:v>
                </c:pt>
                <c:pt idx="330">
                  <c:v>37.837019294942927</c:v>
                </c:pt>
                <c:pt idx="331">
                  <c:v>38.515226216122826</c:v>
                </c:pt>
                <c:pt idx="332">
                  <c:v>39.199258032369528</c:v>
                </c:pt>
                <c:pt idx="333">
                  <c:v>39.889348997512698</c:v>
                </c:pt>
                <c:pt idx="334">
                  <c:v>40.585308529629685</c:v>
                </c:pt>
                <c:pt idx="335">
                  <c:v>41.286945186141345</c:v>
                </c:pt>
                <c:pt idx="336">
                  <c:v>41.994594922308316</c:v>
                </c:pt>
                <c:pt idx="337">
                  <c:v>42.708086999207389</c:v>
                </c:pt>
                <c:pt idx="338">
                  <c:v>43.427198105415556</c:v>
                </c:pt>
                <c:pt idx="339">
                  <c:v>44.15228053647153</c:v>
                </c:pt>
                <c:pt idx="340">
                  <c:v>44.883066782130285</c:v>
                </c:pt>
                <c:pt idx="341">
                  <c:v>45.619335603063881</c:v>
                </c:pt>
                <c:pt idx="342">
                  <c:v>46.361406698676163</c:v>
                </c:pt>
                <c:pt idx="343">
                  <c:v>47.109061621207729</c:v>
                </c:pt>
                <c:pt idx="344">
                  <c:v>47.862074849015279</c:v>
                </c:pt>
                <c:pt idx="345">
                  <c:v>48.620757536525602</c:v>
                </c:pt>
                <c:pt idx="346">
                  <c:v>49.384908107028174</c:v>
                </c:pt>
                <c:pt idx="347">
                  <c:v>50.154313158888868</c:v>
                </c:pt>
                <c:pt idx="348">
                  <c:v>50.929314261758016</c:v>
                </c:pt>
                <c:pt idx="349">
                  <c:v>51.709715518357825</c:v>
                </c:pt>
                <c:pt idx="350">
                  <c:v>52.495302733275985</c:v>
                </c:pt>
                <c:pt idx="351">
                  <c:v>53.286420124880436</c:v>
                </c:pt>
                <c:pt idx="352">
                  <c:v>54.082821901628961</c:v>
                </c:pt>
                <c:pt idx="353">
                  <c:v>54.88427511800225</c:v>
                </c:pt>
                <c:pt idx="354">
                  <c:v>55.691118200408368</c:v>
                </c:pt>
                <c:pt idx="355">
                  <c:v>56.503124212605151</c:v>
                </c:pt>
                <c:pt idx="356">
                  <c:v>57.32005955248394</c:v>
                </c:pt>
                <c:pt idx="357">
                  <c:v>58.142273070178412</c:v>
                </c:pt>
                <c:pt idx="358">
                  <c:v>58.969528944112362</c:v>
                </c:pt>
                <c:pt idx="359">
                  <c:v>59.801579857536737</c:v>
                </c:pt>
                <c:pt idx="360">
                  <c:v>60.638789862673228</c:v>
                </c:pt>
                <c:pt idx="361">
                  <c:v>61.48093740654943</c:v>
                </c:pt>
                <c:pt idx="362">
                  <c:v>62.327756561642275</c:v>
                </c:pt>
                <c:pt idx="363">
                  <c:v>63.179543896954307</c:v>
                </c:pt>
                <c:pt idx="364">
                  <c:v>64.036037713441416</c:v>
                </c:pt>
                <c:pt idx="365">
                  <c:v>64.897042790632852</c:v>
                </c:pt>
                <c:pt idx="366">
                  <c:v>65.763007712890925</c:v>
                </c:pt>
                <c:pt idx="367">
                  <c:v>66.633670496014233</c:v>
                </c:pt>
                <c:pt idx="368">
                  <c:v>67.508781131660498</c:v>
                </c:pt>
                <c:pt idx="369">
                  <c:v>68.388673856198054</c:v>
                </c:pt>
                <c:pt idx="370">
                  <c:v>69.273131147591471</c:v>
                </c:pt>
                <c:pt idx="371">
                  <c:v>70.161904511701266</c:v>
                </c:pt>
                <c:pt idx="372">
                  <c:v>71.055312786959178</c:v>
                </c:pt>
                <c:pt idx="373">
                  <c:v>71.953063489909795</c:v>
                </c:pt>
                <c:pt idx="374">
                  <c:v>72.854844898926473</c:v>
                </c:pt>
                <c:pt idx="375">
                  <c:v>73.761028235606048</c:v>
                </c:pt>
                <c:pt idx="376">
                  <c:v>74.671324224309572</c:v>
                </c:pt>
                <c:pt idx="377">
                  <c:v>75.585399549909013</c:v>
                </c:pt>
                <c:pt idx="378">
                  <c:v>76.503582584269139</c:v>
                </c:pt>
                <c:pt idx="379">
                  <c:v>77.425428808294583</c:v>
                </c:pt>
                <c:pt idx="380">
                  <c:v>78.350139289990707</c:v>
                </c:pt>
                <c:pt idx="381">
                  <c:v>79.277714044603158</c:v>
                </c:pt>
                <c:pt idx="382">
                  <c:v>80.208464519733738</c:v>
                </c:pt>
                <c:pt idx="383">
                  <c:v>81.142610820895968</c:v>
                </c:pt>
                <c:pt idx="384">
                  <c:v>82.080156982377659</c:v>
                </c:pt>
                <c:pt idx="385">
                  <c:v>83.021037953861665</c:v>
                </c:pt>
                <c:pt idx="386">
                  <c:v>83.965329713601008</c:v>
                </c:pt>
                <c:pt idx="387">
                  <c:v>84.913302063378026</c:v>
                </c:pt>
                <c:pt idx="388">
                  <c:v>85.866294840001771</c:v>
                </c:pt>
                <c:pt idx="389">
                  <c:v>86.82562132209722</c:v>
                </c:pt>
                <c:pt idx="390">
                  <c:v>87.788592094425127</c:v>
                </c:pt>
                <c:pt idx="391">
                  <c:v>88.753057787429768</c:v>
                </c:pt>
                <c:pt idx="392">
                  <c:v>89.719472231164787</c:v>
                </c:pt>
                <c:pt idx="393">
                  <c:v>90.690318751524046</c:v>
                </c:pt>
                <c:pt idx="394">
                  <c:v>91.667877213183559</c:v>
                </c:pt>
                <c:pt idx="395">
                  <c:v>92.651599650761838</c:v>
                </c:pt>
                <c:pt idx="396">
                  <c:v>93.642339523330747</c:v>
                </c:pt>
                <c:pt idx="397">
                  <c:v>94.638741922601611</c:v>
                </c:pt>
                <c:pt idx="398">
                  <c:v>95.63972917940913</c:v>
                </c:pt>
                <c:pt idx="399">
                  <c:v>96.646042474645199</c:v>
                </c:pt>
                <c:pt idx="400">
                  <c:v>97.65849416553263</c:v>
                </c:pt>
                <c:pt idx="401">
                  <c:v>98.674911210651416</c:v>
                </c:pt>
                <c:pt idx="402">
                  <c:v>99.695494367872115</c:v>
                </c:pt>
                <c:pt idx="403">
                  <c:v>100.71997251743477</c:v>
                </c:pt>
                <c:pt idx="404">
                  <c:v>101.74745969070017</c:v>
                </c:pt>
                <c:pt idx="405">
                  <c:v>102.77750851579562</c:v>
                </c:pt>
                <c:pt idx="406">
                  <c:v>103.8099807585802</c:v>
                </c:pt>
                <c:pt idx="407">
                  <c:v>104.84436202838951</c:v>
                </c:pt>
                <c:pt idx="408">
                  <c:v>105.88046194063446</c:v>
                </c:pt>
                <c:pt idx="409">
                  <c:v>106.91772739885863</c:v>
                </c:pt>
                <c:pt idx="410">
                  <c:v>107.95569265901604</c:v>
                </c:pt>
                <c:pt idx="411">
                  <c:v>108.99467388987074</c:v>
                </c:pt>
                <c:pt idx="412">
                  <c:v>110.03432643860151</c:v>
                </c:pt>
                <c:pt idx="413">
                  <c:v>111.07429648052194</c:v>
                </c:pt>
                <c:pt idx="414">
                  <c:v>112.11495032973497</c:v>
                </c:pt>
                <c:pt idx="415">
                  <c:v>113.15592058680537</c:v>
                </c:pt>
                <c:pt idx="416">
                  <c:v>114.19684977757767</c:v>
                </c:pt>
                <c:pt idx="417">
                  <c:v>115.2381557050895</c:v>
                </c:pt>
                <c:pt idx="418">
                  <c:v>116.279538984352</c:v>
                </c:pt>
                <c:pt idx="419">
                  <c:v>117.32069844635565</c:v>
                </c:pt>
                <c:pt idx="420">
                  <c:v>118.36209978511447</c:v>
                </c:pt>
                <c:pt idx="421">
                  <c:v>119.40346748415556</c:v>
                </c:pt>
                <c:pt idx="422">
                  <c:v>120.44453803931765</c:v>
                </c:pt>
                <c:pt idx="423">
                  <c:v>121.48582672613992</c:v>
                </c:pt>
                <c:pt idx="424">
                  <c:v>122.52712312889447</c:v>
                </c:pt>
                <c:pt idx="425">
                  <c:v>123.56824423448155</c:v>
                </c:pt>
                <c:pt idx="426">
                  <c:v>124.60973451829796</c:v>
                </c:pt>
                <c:pt idx="427">
                  <c:v>125.65129951272922</c:v>
                </c:pt>
                <c:pt idx="428">
                  <c:v>126.69265153993969</c:v>
                </c:pt>
                <c:pt idx="429">
                  <c:v>127.73428544751937</c:v>
                </c:pt>
                <c:pt idx="430">
                  <c:v>128.77592556769864</c:v>
                </c:pt>
                <c:pt idx="431">
                  <c:v>129.81730309832105</c:v>
                </c:pt>
                <c:pt idx="432">
                  <c:v>130.85891461087056</c:v>
                </c:pt>
                <c:pt idx="433">
                  <c:v>131.90049816916132</c:v>
                </c:pt>
                <c:pt idx="434">
                  <c:v>132.94178670653832</c:v>
                </c:pt>
                <c:pt idx="435">
                  <c:v>133.98325265476845</c:v>
                </c:pt>
                <c:pt idx="436">
                  <c:v>135.02460999881737</c:v>
                </c:pt>
                <c:pt idx="437">
                  <c:v>136.06558316291998</c:v>
                </c:pt>
                <c:pt idx="438">
                  <c:v>137.10665301793213</c:v>
                </c:pt>
                <c:pt idx="439">
                  <c:v>138.14756807910325</c:v>
                </c:pt>
                <c:pt idx="440">
                  <c:v>139.1880770106437</c:v>
                </c:pt>
                <c:pt idx="441">
                  <c:v>140.228688034584</c:v>
                </c:pt>
                <c:pt idx="442">
                  <c:v>141.26916874943427</c:v>
                </c:pt>
                <c:pt idx="443">
                  <c:v>142.30929722417915</c:v>
                </c:pt>
                <c:pt idx="444">
                  <c:v>143.34959531354107</c:v>
                </c:pt>
                <c:pt idx="445">
                  <c:v>144.38984279445214</c:v>
                </c:pt>
                <c:pt idx="446">
                  <c:v>145.4298039470259</c:v>
                </c:pt>
                <c:pt idx="447">
                  <c:v>146.46998501390414</c:v>
                </c:pt>
                <c:pt idx="448">
                  <c:v>147.51011223331022</c:v>
                </c:pt>
                <c:pt idx="449">
                  <c:v>148.54991881377285</c:v>
                </c:pt>
                <c:pt idx="450">
                  <c:v>149.58987978794485</c:v>
                </c:pt>
                <c:pt idx="451">
                  <c:v>150.62973700137897</c:v>
                </c:pt>
                <c:pt idx="452">
                  <c:v>151.66922893965466</c:v>
                </c:pt>
                <c:pt idx="453">
                  <c:v>152.7088339262306</c:v>
                </c:pt>
                <c:pt idx="454">
                  <c:v>153.74828695625149</c:v>
                </c:pt>
                <c:pt idx="455">
                  <c:v>154.78733183642672</c:v>
                </c:pt>
                <c:pt idx="456">
                  <c:v>155.8264570619362</c:v>
                </c:pt>
                <c:pt idx="457">
                  <c:v>156.86540120016309</c:v>
                </c:pt>
                <c:pt idx="458">
                  <c:v>157.9039220700972</c:v>
                </c:pt>
                <c:pt idx="459">
                  <c:v>158.94253914518862</c:v>
                </c:pt>
                <c:pt idx="460">
                  <c:v>159.98102061360737</c:v>
                </c:pt>
                <c:pt idx="461">
                  <c:v>161.01914520478249</c:v>
                </c:pt>
                <c:pt idx="462">
                  <c:v>162.0574270055312</c:v>
                </c:pt>
                <c:pt idx="463">
                  <c:v>163.09563603603877</c:v>
                </c:pt>
                <c:pt idx="464">
                  <c:v>164.13352848077892</c:v>
                </c:pt>
                <c:pt idx="465">
                  <c:v>165.17161311218572</c:v>
                </c:pt>
                <c:pt idx="466">
                  <c:v>166.20963739822867</c:v>
                </c:pt>
                <c:pt idx="467">
                  <c:v>167.24735234473468</c:v>
                </c:pt>
                <c:pt idx="468">
                  <c:v>168.28524575568835</c:v>
                </c:pt>
                <c:pt idx="469">
                  <c:v>169.32304772363003</c:v>
                </c:pt>
                <c:pt idx="470">
                  <c:v>170.36049365772729</c:v>
                </c:pt>
                <c:pt idx="471">
                  <c:v>171.39806425300603</c:v>
                </c:pt>
                <c:pt idx="472">
                  <c:v>172.43549140599049</c:v>
                </c:pt>
                <c:pt idx="473">
                  <c:v>173.47251587237184</c:v>
                </c:pt>
                <c:pt idx="474">
                  <c:v>174.50963557968595</c:v>
                </c:pt>
                <c:pt idx="475">
                  <c:v>175.54660346057585</c:v>
                </c:pt>
                <c:pt idx="476">
                  <c:v>176.58318480826148</c:v>
                </c:pt>
                <c:pt idx="477">
                  <c:v>177.61988606820697</c:v>
                </c:pt>
                <c:pt idx="478">
                  <c:v>178.65648473211127</c:v>
                </c:pt>
                <c:pt idx="479">
                  <c:v>179.69273916860027</c:v>
                </c:pt>
                <c:pt idx="480">
                  <c:v>180.72917140714293</c:v>
                </c:pt>
                <c:pt idx="481">
                  <c:v>181.76554503583733</c:v>
                </c:pt>
                <c:pt idx="482">
                  <c:v>182.80161845040044</c:v>
                </c:pt>
                <c:pt idx="483">
                  <c:v>183.83788036152171</c:v>
                </c:pt>
                <c:pt idx="484">
                  <c:v>184.87398235262032</c:v>
                </c:pt>
                <c:pt idx="485">
                  <c:v>185.90984928900306</c:v>
                </c:pt>
                <c:pt idx="486">
                  <c:v>186.94575250159335</c:v>
                </c:pt>
                <c:pt idx="487">
                  <c:v>187.98141543818286</c:v>
                </c:pt>
                <c:pt idx="488">
                  <c:v>189.01666867392098</c:v>
                </c:pt>
                <c:pt idx="489">
                  <c:v>190.05201980961144</c:v>
                </c:pt>
                <c:pt idx="490">
                  <c:v>191.0872572978497</c:v>
                </c:pt>
                <c:pt idx="491">
                  <c:v>192.12211356015118</c:v>
                </c:pt>
                <c:pt idx="492">
                  <c:v>193.15706617042801</c:v>
                </c:pt>
                <c:pt idx="493">
                  <c:v>194.19184400755771</c:v>
                </c:pt>
                <c:pt idx="494">
                  <c:v>195.22618841544505</c:v>
                </c:pt>
                <c:pt idx="495">
                  <c:v>196.26061536845799</c:v>
                </c:pt>
                <c:pt idx="496">
                  <c:v>197.29489779504885</c:v>
                </c:pt>
                <c:pt idx="497">
                  <c:v>198.32880524170892</c:v>
                </c:pt>
                <c:pt idx="498">
                  <c:v>199.36283589571582</c:v>
                </c:pt>
                <c:pt idx="499">
                  <c:v>200.39674168272478</c:v>
                </c:pt>
                <c:pt idx="500">
                  <c:v>201.43026761104861</c:v>
                </c:pt>
                <c:pt idx="501">
                  <c:v>202.46392049075462</c:v>
                </c:pt>
                <c:pt idx="502">
                  <c:v>203.49747523510447</c:v>
                </c:pt>
                <c:pt idx="503">
                  <c:v>204.53068923521357</c:v>
                </c:pt>
                <c:pt idx="504">
                  <c:v>205.56405858313215</c:v>
                </c:pt>
                <c:pt idx="505">
                  <c:v>206.59733359683608</c:v>
                </c:pt>
                <c:pt idx="506">
                  <c:v>207.6302400041445</c:v>
                </c:pt>
                <c:pt idx="507">
                  <c:v>208.66327375219794</c:v>
                </c:pt>
                <c:pt idx="508">
                  <c:v>209.69618347558014</c:v>
                </c:pt>
                <c:pt idx="509">
                  <c:v>210.72872322282953</c:v>
                </c:pt>
                <c:pt idx="510">
                  <c:v>211.76139053136151</c:v>
                </c:pt>
                <c:pt idx="511">
                  <c:v>212.79393588684621</c:v>
                </c:pt>
                <c:pt idx="512">
                  <c:v>213.82609929372137</c:v>
                </c:pt>
                <c:pt idx="513">
                  <c:v>214.85837104043904</c:v>
                </c:pt>
                <c:pt idx="514">
                  <c:v>215.8905087819509</c:v>
                </c:pt>
                <c:pt idx="515">
                  <c:v>216.92227206851879</c:v>
                </c:pt>
                <c:pt idx="516">
                  <c:v>217.95416691702542</c:v>
                </c:pt>
                <c:pt idx="517">
                  <c:v>218.98594753500794</c:v>
                </c:pt>
                <c:pt idx="518">
                  <c:v>220.01737000911575</c:v>
                </c:pt>
                <c:pt idx="519">
                  <c:v>221.04892780157405</c:v>
                </c:pt>
                <c:pt idx="520">
                  <c:v>222.08037874621465</c:v>
                </c:pt>
                <c:pt idx="521">
                  <c:v>223.11148609338943</c:v>
                </c:pt>
                <c:pt idx="522">
                  <c:v>224.14274847043094</c:v>
                </c:pt>
                <c:pt idx="523">
                  <c:v>225.17391669009663</c:v>
                </c:pt>
                <c:pt idx="524">
                  <c:v>226.20474342947446</c:v>
                </c:pt>
                <c:pt idx="525">
                  <c:v>227.23570943412682</c:v>
                </c:pt>
                <c:pt idx="526">
                  <c:v>228.26656913902292</c:v>
                </c:pt>
                <c:pt idx="527">
                  <c:v>229.29707352990286</c:v>
                </c:pt>
                <c:pt idx="528">
                  <c:v>230.32772095301237</c:v>
                </c:pt>
                <c:pt idx="529">
                  <c:v>231.35826058888205</c:v>
                </c:pt>
                <c:pt idx="530">
                  <c:v>232.38844172236026</c:v>
                </c:pt>
                <c:pt idx="531">
                  <c:v>233.41875187687643</c:v>
                </c:pt>
                <c:pt idx="532">
                  <c:v>234.44894564949226</c:v>
                </c:pt>
                <c:pt idx="533">
                  <c:v>235.4787741906317</c:v>
                </c:pt>
                <c:pt idx="534">
                  <c:v>236.50873731063365</c:v>
                </c:pt>
                <c:pt idx="535">
                  <c:v>237.53859503375466</c:v>
                </c:pt>
                <c:pt idx="536">
                  <c:v>238.56810570282681</c:v>
                </c:pt>
                <c:pt idx="537">
                  <c:v>239.59776541459985</c:v>
                </c:pt>
                <c:pt idx="538">
                  <c:v>240.62732714072652</c:v>
                </c:pt>
                <c:pt idx="539">
                  <c:v>241.65654751179883</c:v>
                </c:pt>
                <c:pt idx="540">
                  <c:v>242.68592248636151</c:v>
                </c:pt>
                <c:pt idx="541">
                  <c:v>243.71520688829844</c:v>
                </c:pt>
                <c:pt idx="542">
                  <c:v>244.74415384363485</c:v>
                </c:pt>
                <c:pt idx="543">
                  <c:v>245.77325739527728</c:v>
                </c:pt>
                <c:pt idx="544">
                  <c:v>246.8022670747952</c:v>
                </c:pt>
                <c:pt idx="545">
                  <c:v>247.83093786290797</c:v>
                </c:pt>
                <c:pt idx="546">
                  <c:v>248.85976367006808</c:v>
                </c:pt>
                <c:pt idx="547">
                  <c:v>249.88849587916954</c:v>
                </c:pt>
                <c:pt idx="548">
                  <c:v>250.91688417548943</c:v>
                </c:pt>
                <c:pt idx="549">
                  <c:v>251.94541696651169</c:v>
                </c:pt>
                <c:pt idx="550">
                  <c:v>252.97384212509866</c:v>
                </c:pt>
                <c:pt idx="551">
                  <c:v>254.0019058392574</c:v>
                </c:pt>
                <c:pt idx="552">
                  <c:v>255.03010531271642</c:v>
                </c:pt>
                <c:pt idx="553">
                  <c:v>256.05819386900453</c:v>
                </c:pt>
                <c:pt idx="554">
                  <c:v>257.08593031206823</c:v>
                </c:pt>
                <c:pt idx="555">
                  <c:v>258.11380631249517</c:v>
                </c:pt>
                <c:pt idx="556">
                  <c:v>259.14157885768157</c:v>
                </c:pt>
                <c:pt idx="557">
                  <c:v>260.16901041257955</c:v>
                </c:pt>
                <c:pt idx="558">
                  <c:v>261.19659608739556</c:v>
                </c:pt>
                <c:pt idx="559">
                  <c:v>262.22408755551061</c:v>
                </c:pt>
                <c:pt idx="560">
                  <c:v>263.2512401708957</c:v>
                </c:pt>
                <c:pt idx="561">
                  <c:v>264.2785471150051</c:v>
                </c:pt>
                <c:pt idx="562">
                  <c:v>265.30576192318802</c:v>
                </c:pt>
                <c:pt idx="563">
                  <c:v>266.33263642251364</c:v>
                </c:pt>
                <c:pt idx="564">
                  <c:v>267.35965646871011</c:v>
                </c:pt>
                <c:pt idx="565">
                  <c:v>268.38658106301534</c:v>
                </c:pt>
                <c:pt idx="566">
                  <c:v>269.41315490959187</c:v>
                </c:pt>
                <c:pt idx="567">
                  <c:v>270.43986371417668</c:v>
                </c:pt>
                <c:pt idx="568">
                  <c:v>271.46646295843556</c:v>
                </c:pt>
                <c:pt idx="569">
                  <c:v>272.49270102818747</c:v>
                </c:pt>
                <c:pt idx="570">
                  <c:v>273.51907066864499</c:v>
                </c:pt>
                <c:pt idx="571">
                  <c:v>274.54532564291304</c:v>
                </c:pt>
                <c:pt idx="572">
                  <c:v>275.57121982409103</c:v>
                </c:pt>
                <c:pt idx="573">
                  <c:v>276.59724759549238</c:v>
                </c:pt>
                <c:pt idx="574">
                  <c:v>277.6231628019591</c:v>
                </c:pt>
                <c:pt idx="575">
                  <c:v>278.64871939631036</c:v>
                </c:pt>
                <c:pt idx="576">
                  <c:v>279.67441882105862</c:v>
                </c:pt>
                <c:pt idx="577">
                  <c:v>280.70000777638791</c:v>
                </c:pt>
                <c:pt idx="578">
                  <c:v>281.72524570732099</c:v>
                </c:pt>
                <c:pt idx="579">
                  <c:v>282.75061945746478</c:v>
                </c:pt>
                <c:pt idx="580">
                  <c:v>283.77588483549658</c:v>
                </c:pt>
                <c:pt idx="581">
                  <c:v>284.80079233264166</c:v>
                </c:pt>
                <c:pt idx="582">
                  <c:v>285.82583586324779</c:v>
                </c:pt>
                <c:pt idx="583">
                  <c:v>286.85076769897626</c:v>
                </c:pt>
                <c:pt idx="584">
                  <c:v>287.8753420278382</c:v>
                </c:pt>
                <c:pt idx="585">
                  <c:v>288.90004898570868</c:v>
                </c:pt>
                <c:pt idx="586">
                  <c:v>289.92464273443136</c:v>
                </c:pt>
                <c:pt idx="587">
                  <c:v>290.948875734105</c:v>
                </c:pt>
                <c:pt idx="588">
                  <c:v>291.97323795552268</c:v>
                </c:pt>
                <c:pt idx="589">
                  <c:v>292.99748183140832</c:v>
                </c:pt>
                <c:pt idx="590">
                  <c:v>294.02136534464194</c:v>
                </c:pt>
                <c:pt idx="591">
                  <c:v>295.04537648304802</c:v>
                </c:pt>
                <c:pt idx="592">
                  <c:v>296.06927320415633</c:v>
                </c:pt>
                <c:pt idx="593">
                  <c:v>297.09280813299415</c:v>
                </c:pt>
                <c:pt idx="594">
                  <c:v>298.11647271714492</c:v>
                </c:pt>
                <c:pt idx="595">
                  <c:v>299.14002136895766</c:v>
                </c:pt>
                <c:pt idx="596">
                  <c:v>300.16321224272593</c:v>
                </c:pt>
                <c:pt idx="597">
                  <c:v>301.1865366202444</c:v>
                </c:pt>
                <c:pt idx="598">
                  <c:v>302.20974354281731</c:v>
                </c:pt>
                <c:pt idx="599">
                  <c:v>303.23256399604668</c:v>
                </c:pt>
                <c:pt idx="600">
                  <c:v>304.25548181488779</c:v>
                </c:pt>
                <c:pt idx="601">
                  <c:v>305.27824432045458</c:v>
                </c:pt>
                <c:pt idx="602">
                  <c:v>306.30061353433416</c:v>
                </c:pt>
                <c:pt idx="603">
                  <c:v>307.32308398976295</c:v>
                </c:pt>
                <c:pt idx="604">
                  <c:v>308.34541039028943</c:v>
                </c:pt>
                <c:pt idx="605">
                  <c:v>309.36734757766635</c:v>
                </c:pt>
                <c:pt idx="606">
                  <c:v>310.38938988025734</c:v>
                </c:pt>
                <c:pt idx="607">
                  <c:v>311.41128117075868</c:v>
                </c:pt>
                <c:pt idx="608">
                  <c:v>312.4327581837299</c:v>
                </c:pt>
                <c:pt idx="609">
                  <c:v>313.45430409543502</c:v>
                </c:pt>
                <c:pt idx="610">
                  <c:v>314.47567383743069</c:v>
                </c:pt>
                <c:pt idx="611">
                  <c:v>315.49662251030429</c:v>
                </c:pt>
                <c:pt idx="612">
                  <c:v>316.51764033075455</c:v>
                </c:pt>
                <c:pt idx="613">
                  <c:v>317.5384805318356</c:v>
                </c:pt>
                <c:pt idx="614">
                  <c:v>318.55889651776215</c:v>
                </c:pt>
                <c:pt idx="615">
                  <c:v>319.57938190266231</c:v>
                </c:pt>
                <c:pt idx="616">
                  <c:v>320.59969187253995</c:v>
                </c:pt>
                <c:pt idx="617">
                  <c:v>321.61957812897543</c:v>
                </c:pt>
                <c:pt idx="618">
                  <c:v>322.63953403480991</c:v>
                </c:pt>
                <c:pt idx="619">
                  <c:v>323.65931307482322</c:v>
                </c:pt>
                <c:pt idx="620">
                  <c:v>324.67867256001091</c:v>
                </c:pt>
                <c:pt idx="621">
                  <c:v>325.69808913919877</c:v>
                </c:pt>
                <c:pt idx="622">
                  <c:v>326.71730178980664</c:v>
                </c:pt>
                <c:pt idx="623">
                  <c:v>327.73606615624726</c:v>
                </c:pt>
                <c:pt idx="624">
                  <c:v>328.75487141276682</c:v>
                </c:pt>
                <c:pt idx="625">
                  <c:v>329.77346949239717</c:v>
                </c:pt>
                <c:pt idx="626">
                  <c:v>330.79161802097997</c:v>
                </c:pt>
                <c:pt idx="627">
                  <c:v>331.80980770966335</c:v>
                </c:pt>
                <c:pt idx="628">
                  <c:v>332.82779246891164</c:v>
                </c:pt>
                <c:pt idx="629">
                  <c:v>333.84532640663582</c:v>
                </c:pt>
                <c:pt idx="630">
                  <c:v>334.86289810716153</c:v>
                </c:pt>
                <c:pt idx="631">
                  <c:v>335.88026713091455</c:v>
                </c:pt>
                <c:pt idx="632">
                  <c:v>336.89718773004836</c:v>
                </c:pt>
                <c:pt idx="633">
                  <c:v>337.91414635892488</c:v>
                </c:pt>
                <c:pt idx="634">
                  <c:v>338.93090089241485</c:v>
                </c:pt>
                <c:pt idx="635">
                  <c:v>339.94720573010744</c:v>
                </c:pt>
                <c:pt idx="636">
                  <c:v>340.96354519320664</c:v>
                </c:pt>
                <c:pt idx="637">
                  <c:v>341.97968281837672</c:v>
                </c:pt>
                <c:pt idx="638">
                  <c:v>342.99537131315014</c:v>
                </c:pt>
                <c:pt idx="639">
                  <c:v>344.01110021374973</c:v>
                </c:pt>
                <c:pt idx="640">
                  <c:v>345.02662401570461</c:v>
                </c:pt>
                <c:pt idx="641">
                  <c:v>346.04170292621421</c:v>
                </c:pt>
                <c:pt idx="642">
                  <c:v>347.05683354694912</c:v>
                </c:pt>
                <c:pt idx="643">
                  <c:v>348.07177787250237</c:v>
                </c:pt>
                <c:pt idx="644">
                  <c:v>349.0862999132986</c:v>
                </c:pt>
                <c:pt idx="645">
                  <c:v>350.10088864261905</c:v>
                </c:pt>
                <c:pt idx="646">
                  <c:v>351.11529145538725</c:v>
                </c:pt>
                <c:pt idx="647">
                  <c:v>352.12925224710887</c:v>
                </c:pt>
                <c:pt idx="648">
                  <c:v>353.14325235840107</c:v>
                </c:pt>
                <c:pt idx="649">
                  <c:v>354.15703932466812</c:v>
                </c:pt>
                <c:pt idx="650">
                  <c:v>355.17035536322521</c:v>
                </c:pt>
                <c:pt idx="651">
                  <c:v>356.18368703917008</c:v>
                </c:pt>
                <c:pt idx="652">
                  <c:v>357.19678942383206</c:v>
                </c:pt>
                <c:pt idx="653">
                  <c:v>358.20941965313</c:v>
                </c:pt>
                <c:pt idx="654">
                  <c:v>359.22206396335093</c:v>
                </c:pt>
                <c:pt idx="655">
                  <c:v>360.2344812808002</c:v>
                </c:pt>
                <c:pt idx="656">
                  <c:v>361.24643812890668</c:v>
                </c:pt>
                <c:pt idx="657">
                  <c:v>362.25842964990886</c:v>
                </c:pt>
                <c:pt idx="658">
                  <c:v>363.27021861684568</c:v>
                </c:pt>
                <c:pt idx="659">
                  <c:v>364.28154399050527</c:v>
                </c:pt>
                <c:pt idx="660">
                  <c:v>365.29288029209874</c:v>
                </c:pt>
                <c:pt idx="661">
                  <c:v>366.30398676548015</c:v>
                </c:pt>
                <c:pt idx="662">
                  <c:v>367.31462102631644</c:v>
                </c:pt>
                <c:pt idx="663">
                  <c:v>368.32527020218538</c:v>
                </c:pt>
                <c:pt idx="664">
                  <c:v>369.33569000302958</c:v>
                </c:pt>
                <c:pt idx="665">
                  <c:v>370.34563820893607</c:v>
                </c:pt>
                <c:pt idx="666">
                  <c:v>371.35559051661147</c:v>
                </c:pt>
                <c:pt idx="667">
                  <c:v>372.36529169941673</c:v>
                </c:pt>
                <c:pt idx="668">
                  <c:v>373.37449418016701</c:v>
                </c:pt>
                <c:pt idx="669">
                  <c:v>374.38367885386504</c:v>
                </c:pt>
                <c:pt idx="670">
                  <c:v>375.39259808392245</c:v>
                </c:pt>
                <c:pt idx="671">
                  <c:v>376.40101374989098</c:v>
                </c:pt>
                <c:pt idx="672">
                  <c:v>377.40941192703383</c:v>
                </c:pt>
                <c:pt idx="673">
                  <c:v>378.41755443079865</c:v>
                </c:pt>
                <c:pt idx="674">
                  <c:v>379.42520517297146</c:v>
                </c:pt>
                <c:pt idx="675">
                  <c:v>380.4328517140159</c:v>
                </c:pt>
                <c:pt idx="676">
                  <c:v>381.44023193720994</c:v>
                </c:pt>
                <c:pt idx="677">
                  <c:v>382.44708770103745</c:v>
                </c:pt>
                <c:pt idx="678">
                  <c:v>383.45390062977486</c:v>
                </c:pt>
                <c:pt idx="679">
                  <c:v>384.46043107583921</c:v>
                </c:pt>
                <c:pt idx="680">
                  <c:v>385.46643409533016</c:v>
                </c:pt>
                <c:pt idx="681">
                  <c:v>386.4723964731599</c:v>
                </c:pt>
                <c:pt idx="682">
                  <c:v>387.47806948075856</c:v>
                </c:pt>
                <c:pt idx="683">
                  <c:v>388.48320652809718</c:v>
                </c:pt>
                <c:pt idx="684">
                  <c:v>389.48828469992031</c:v>
                </c:pt>
                <c:pt idx="685">
                  <c:v>390.4930499059642</c:v>
                </c:pt>
                <c:pt idx="686">
                  <c:v>391.49726136847596</c:v>
                </c:pt>
                <c:pt idx="687">
                  <c:v>392.50139944834211</c:v>
                </c:pt>
                <c:pt idx="688">
                  <c:v>393.50522143419113</c:v>
                </c:pt>
                <c:pt idx="689">
                  <c:v>394.50848863688697</c:v>
                </c:pt>
                <c:pt idx="690">
                  <c:v>395.51168096334152</c:v>
                </c:pt>
                <c:pt idx="691">
                  <c:v>396.51456151020545</c:v>
                </c:pt>
                <c:pt idx="692">
                  <c:v>397.51689181097157</c:v>
                </c:pt>
                <c:pt idx="693">
                  <c:v>398.51916062700752</c:v>
                </c:pt>
                <c:pt idx="694">
                  <c:v>399.52112755111199</c:v>
                </c:pt>
                <c:pt idx="695">
                  <c:v>400.52255246573884</c:v>
                </c:pt>
                <c:pt idx="696">
                  <c:v>401.5239069372081</c:v>
                </c:pt>
                <c:pt idx="697">
                  <c:v>402.52494705489215</c:v>
                </c:pt>
                <c:pt idx="698">
                  <c:v>403.52542921203701</c:v>
                </c:pt>
                <c:pt idx="699">
                  <c:v>404.52582079496864</c:v>
                </c:pt>
                <c:pt idx="700">
                  <c:v>405.52587812866813</c:v>
                </c:pt>
                <c:pt idx="701">
                  <c:v>406.52535599774535</c:v>
                </c:pt>
                <c:pt idx="702">
                  <c:v>407.52473249440447</c:v>
                </c:pt>
                <c:pt idx="703">
                  <c:v>408.52376791884666</c:v>
                </c:pt>
                <c:pt idx="704">
                  <c:v>409.52222289850511</c:v>
                </c:pt>
                <c:pt idx="705">
                  <c:v>410.5205787653976</c:v>
                </c:pt>
                <c:pt idx="706">
                  <c:v>411.51859606383624</c:v>
                </c:pt>
                <c:pt idx="707">
                  <c:v>412.51603566296382</c:v>
                </c:pt>
                <c:pt idx="708">
                  <c:v>413.51337840758981</c:v>
                </c:pt>
                <c:pt idx="709">
                  <c:v>414.51040562326216</c:v>
                </c:pt>
                <c:pt idx="710">
                  <c:v>415.50688212569986</c:v>
                </c:pt>
                <c:pt idx="711">
                  <c:v>416.50329015743318</c:v>
                </c:pt>
                <c:pt idx="712">
                  <c:v>417.4993869832312</c:v>
                </c:pt>
                <c:pt idx="713">
                  <c:v>418.49493577207261</c:v>
                </c:pt>
                <c:pt idx="714">
                  <c:v>419.49041458450631</c:v>
                </c:pt>
                <c:pt idx="715">
                  <c:v>420.4855921230992</c:v>
                </c:pt>
                <c:pt idx="716">
                  <c:v>421.48024111283087</c:v>
                </c:pt>
                <c:pt idx="717">
                  <c:v>422.47485039739917</c:v>
                </c:pt>
                <c:pt idx="718">
                  <c:v>423.46918140074246</c:v>
                </c:pt>
                <c:pt idx="719">
                  <c:v>424.46299581380191</c:v>
                </c:pt>
                <c:pt idx="720">
                  <c:v>425.45676711205505</c:v>
                </c:pt>
                <c:pt idx="721">
                  <c:v>426.45025130636174</c:v>
                </c:pt>
                <c:pt idx="722">
                  <c:v>427.44320094394783</c:v>
                </c:pt>
                <c:pt idx="723">
                  <c:v>428.43608908868777</c:v>
                </c:pt>
                <c:pt idx="724">
                  <c:v>429.42867383875466</c:v>
                </c:pt>
                <c:pt idx="725">
                  <c:v>430.42071545801554</c:v>
                </c:pt>
                <c:pt idx="726">
                  <c:v>431.41269594305368</c:v>
                </c:pt>
                <c:pt idx="727">
                  <c:v>432.4043867252438</c:v>
                </c:pt>
                <c:pt idx="728">
                  <c:v>433.39554639423613</c:v>
                </c:pt>
                <c:pt idx="729">
                  <c:v>434.38666214700743</c:v>
                </c:pt>
                <c:pt idx="730">
                  <c:v>435.37747562123195</c:v>
                </c:pt>
                <c:pt idx="731">
                  <c:v>436.36773812996495</c:v>
                </c:pt>
                <c:pt idx="732">
                  <c:v>437.35792332204795</c:v>
                </c:pt>
                <c:pt idx="733">
                  <c:v>438.3477974475083</c:v>
                </c:pt>
                <c:pt idx="734">
                  <c:v>439.33712892809388</c:v>
                </c:pt>
                <c:pt idx="735">
                  <c:v>440.3263778239974</c:v>
                </c:pt>
                <c:pt idx="736">
                  <c:v>441.31530498224345</c:v>
                </c:pt>
                <c:pt idx="737">
                  <c:v>442.30367531301971</c:v>
                </c:pt>
                <c:pt idx="738">
                  <c:v>443.29196906851195</c:v>
                </c:pt>
                <c:pt idx="739">
                  <c:v>444.27995483488564</c:v>
                </c:pt>
                <c:pt idx="740">
                  <c:v>445.26740149030536</c:v>
                </c:pt>
                <c:pt idx="741">
                  <c:v>446.25477193017031</c:v>
                </c:pt>
                <c:pt idx="742">
                  <c:v>447.241823689358</c:v>
                </c:pt>
                <c:pt idx="743">
                  <c:v>448.22830521835198</c:v>
                </c:pt>
                <c:pt idx="744">
                  <c:v>449.21468835381211</c:v>
                </c:pt>
                <c:pt idx="745">
                  <c:v>450.20072711156882</c:v>
                </c:pt>
                <c:pt idx="746">
                  <c:v>451.18617020498056</c:v>
                </c:pt>
                <c:pt idx="747">
                  <c:v>452.17148898052659</c:v>
                </c:pt>
                <c:pt idx="748">
                  <c:v>453.15644335784248</c:v>
                </c:pt>
                <c:pt idx="749">
                  <c:v>454.14079925071292</c:v>
                </c:pt>
                <c:pt idx="750">
                  <c:v>455.12503124766124</c:v>
                </c:pt>
                <c:pt idx="751">
                  <c:v>456.10890329139488</c:v>
                </c:pt>
                <c:pt idx="752">
                  <c:v>457.09217966995305</c:v>
                </c:pt>
                <c:pt idx="753">
                  <c:v>458.07534198500741</c:v>
                </c:pt>
                <c:pt idx="754">
                  <c:v>459.05815066595557</c:v>
                </c:pt>
                <c:pt idx="755">
                  <c:v>460.04033824571076</c:v>
                </c:pt>
                <c:pt idx="756">
                  <c:v>461.02234814313158</c:v>
                </c:pt>
                <c:pt idx="757">
                  <c:v>462.00392036373978</c:v>
                </c:pt>
                <c:pt idx="758">
                  <c:v>462.9847972354425</c:v>
                </c:pt>
                <c:pt idx="759">
                  <c:v>463.96543664839612</c:v>
                </c:pt>
                <c:pt idx="760">
                  <c:v>464.94559215137173</c:v>
                </c:pt>
                <c:pt idx="761">
                  <c:v>465.92502718626542</c:v>
                </c:pt>
                <c:pt idx="762">
                  <c:v>466.90421215377381</c:v>
                </c:pt>
                <c:pt idx="763">
                  <c:v>467.88289718354378</c:v>
                </c:pt>
                <c:pt idx="764">
                  <c:v>468.86083289706278</c:v>
                </c:pt>
                <c:pt idx="765">
                  <c:v>469.83848434622774</c:v>
                </c:pt>
                <c:pt idx="766">
                  <c:v>470.81561715880815</c:v>
                </c:pt>
                <c:pt idx="767">
                  <c:v>516.52034380177065</c:v>
                </c:pt>
                <c:pt idx="768">
                  <c:v>561.07146188891966</c:v>
                </c:pt>
                <c:pt idx="769">
                  <c:v>604.50691298459878</c:v>
                </c:pt>
                <c:pt idx="770">
                  <c:v>646.86246819720191</c:v>
                </c:pt>
                <c:pt idx="771">
                  <c:v>688.17188773187252</c:v>
                </c:pt>
                <c:pt idx="772">
                  <c:v>728.46706589247015</c:v>
                </c:pt>
                <c:pt idx="773">
                  <c:v>767.77816309866694</c:v>
                </c:pt>
                <c:pt idx="774">
                  <c:v>806.13372629035848</c:v>
                </c:pt>
                <c:pt idx="775">
                  <c:v>843.56079892484615</c:v>
                </c:pt>
                <c:pt idx="776">
                  <c:v>880.08502162832383</c:v>
                </c:pt>
                <c:pt idx="777">
                  <c:v>915.73072443861884</c:v>
                </c:pt>
                <c:pt idx="778">
                  <c:v>950.52101146801795</c:v>
                </c:pt>
                <c:pt idx="779">
                  <c:v>984.47783872093964</c:v>
                </c:pt>
                <c:pt idx="780">
                  <c:v>1017.6220857191732</c:v>
                </c:pt>
                <c:pt idx="781">
                  <c:v>1049.973621515682</c:v>
                </c:pt>
                <c:pt idx="782">
                  <c:v>1081.5513656151254</c:v>
                </c:pt>
                <c:pt idx="783">
                  <c:v>1112.3733442640771</c:v>
                </c:pt>
                <c:pt idx="784">
                  <c:v>1142.4567425253515</c:v>
                </c:pt>
                <c:pt idx="785">
                  <c:v>1171.8179525080427</c:v>
                </c:pt>
                <c:pt idx="786">
                  <c:v>1200.4726180870402</c:v>
                </c:pt>
                <c:pt idx="787">
                  <c:v>1228.435676412307</c:v>
                </c:pt>
                <c:pt idx="788">
                  <c:v>1255.7213964784978</c:v>
                </c:pt>
                <c:pt idx="789">
                  <c:v>1282.3434149991144</c:v>
                </c:pt>
                <c:pt idx="790">
                  <c:v>1308.3147698059017</c:v>
                </c:pt>
                <c:pt idx="791">
                  <c:v>1333.6479309732529</c:v>
                </c:pt>
                <c:pt idx="792">
                  <c:v>1358.3548298486919</c:v>
                </c:pt>
                <c:pt idx="793">
                  <c:v>1382.4468861537703</c:v>
                </c:pt>
                <c:pt idx="794">
                  <c:v>1405.9350333047341</c:v>
                </c:pt>
                <c:pt idx="795">
                  <c:v>1428.829742088868</c:v>
                </c:pt>
                <c:pt idx="796">
                  <c:v>1451.1410428203408</c:v>
                </c:pt>
                <c:pt idx="797">
                  <c:v>1472.8785460885051</c:v>
                </c:pt>
                <c:pt idx="798">
                  <c:v>1494.0514622018029</c:v>
                </c:pt>
                <c:pt idx="799">
                  <c:v>1514.6686194215883</c:v>
                </c:pt>
                <c:pt idx="800">
                  <c:v>1534.738481072186</c:v>
                </c:pt>
                <c:pt idx="801">
                  <c:v>1554.2691616062752</c:v>
                </c:pt>
                <c:pt idx="802">
                  <c:v>1573.2684416981397</c:v>
                </c:pt>
                <c:pt idx="803">
                  <c:v>1591.7437824313777</c:v>
                </c:pt>
                <c:pt idx="804">
                  <c:v>1609.7023386422745</c:v>
                </c:pt>
                <c:pt idx="805">
                  <c:v>1627.1509714751269</c:v>
                </c:pt>
                <c:pt idx="806">
                  <c:v>1644.0962602013435</c:v>
                </c:pt>
                <c:pt idx="807">
                  <c:v>1660.5445133500714</c:v>
                </c:pt>
                <c:pt idx="808">
                  <c:v>1676.5017791943797</c:v>
                </c:pt>
                <c:pt idx="809">
                  <c:v>1691.9738556336383</c:v>
                </c:pt>
                <c:pt idx="810">
                  <c:v>1706.9662995096216</c:v>
                </c:pt>
                <c:pt idx="811">
                  <c:v>1721.4844353910223</c:v>
                </c:pt>
                <c:pt idx="812">
                  <c:v>1735.5333638584541</c:v>
                </c:pt>
                <c:pt idx="813">
                  <c:v>1749.1179693196291</c:v>
                </c:pt>
                <c:pt idx="814">
                  <c:v>1762.2429273821965</c:v>
                </c:pt>
                <c:pt idx="815">
                  <c:v>1774.9127118097085</c:v>
                </c:pt>
                <c:pt idx="816">
                  <c:v>1787.131601084317</c:v>
                </c:pt>
                <c:pt idx="817">
                  <c:v>1798.9036845980884</c:v>
                </c:pt>
                <c:pt idx="818">
                  <c:v>1810.2328684932424</c:v>
                </c:pt>
                <c:pt idx="819">
                  <c:v>1821.1228811701546</c:v>
                </c:pt>
                <c:pt idx="820">
                  <c:v>1831.5772784806131</c:v>
                </c:pt>
                <c:pt idx="821">
                  <c:v>1841.599448622565</c:v>
                </c:pt>
                <c:pt idx="822">
                  <c:v>1851.1926167514264</c:v>
                </c:pt>
                <c:pt idx="823">
                  <c:v>1860.3598493219554</c:v>
                </c:pt>
                <c:pt idx="824">
                  <c:v>1869.1040581736804</c:v>
                </c:pt>
                <c:pt idx="825">
                  <c:v>1877.4280043719484</c:v>
                </c:pt>
                <c:pt idx="826">
                  <c:v>1885.3343018157861</c:v>
                </c:pt>
                <c:pt idx="827">
                  <c:v>1892.8254206229594</c:v>
                </c:pt>
                <c:pt idx="828">
                  <c:v>1899.9036903018557</c:v>
                </c:pt>
                <c:pt idx="829">
                  <c:v>1906.5713027191061</c:v>
                </c:pt>
                <c:pt idx="830">
                  <c:v>1912.8303148712014</c:v>
                </c:pt>
                <c:pt idx="831">
                  <c:v>1918.6826514677271</c:v>
                </c:pt>
                <c:pt idx="832">
                  <c:v>1924.1301073332606</c:v>
                </c:pt>
                <c:pt idx="833">
                  <c:v>1929.174349634417</c:v>
                </c:pt>
                <c:pt idx="834">
                  <c:v>1933.816919938005</c:v>
                </c:pt>
                <c:pt idx="835">
                  <c:v>1938.0592361057652</c:v>
                </c:pt>
                <c:pt idx="836">
                  <c:v>1941.9025940306874</c:v>
                </c:pt>
                <c:pt idx="837">
                  <c:v>1945.3481692194589</c:v>
                </c:pt>
                <c:pt idx="838">
                  <c:v>1948.3970182251712</c:v>
                </c:pt>
                <c:pt idx="839">
                  <c:v>1951.0500799340018</c:v>
                </c:pt>
                <c:pt idx="840">
                  <c:v>1953.3081767091981</c:v>
                </c:pt>
                <c:pt idx="841">
                  <c:v>1955.1720153953165</c:v>
                </c:pt>
                <c:pt idx="842">
                  <c:v>1956.6421881853025</c:v>
                </c:pt>
                <c:pt idx="843">
                  <c:v>1957.7191733526502</c:v>
                </c:pt>
                <c:pt idx="844">
                  <c:v>1958.4033358505333</c:v>
                </c:pt>
                <c:pt idx="845">
                  <c:v>1958.6949277794731</c:v>
                </c:pt>
                <c:pt idx="846">
                  <c:v>1958.5940887247737</c:v>
                </c:pt>
                <c:pt idx="847">
                  <c:v>1958.1008533755071</c:v>
                </c:pt>
                <c:pt idx="848">
                  <c:v>1957.2153066785017</c:v>
                </c:pt>
                <c:pt idx="849">
                  <c:v>1955.9376457434225</c:v>
                </c:pt>
                <c:pt idx="850">
                  <c:v>1954.2681796654606</c:v>
                </c:pt>
                <c:pt idx="851">
                  <c:v>1952.2073292200866</c:v>
                </c:pt>
                <c:pt idx="852">
                  <c:v>1949.7556264305224</c:v>
                </c:pt>
                <c:pt idx="853">
                  <c:v>1946.9137140088862</c:v>
                </c:pt>
                <c:pt idx="854">
                  <c:v>1943.6823446722822</c:v>
                </c:pt>
                <c:pt idx="855">
                  <c:v>1940.0623803353919</c:v>
                </c:pt>
                <c:pt idx="856">
                  <c:v>1936.0547911814315</c:v>
                </c:pt>
                <c:pt idx="857">
                  <c:v>1931.660654613612</c:v>
                </c:pt>
                <c:pt idx="858">
                  <c:v>1926.8811540895285</c:v>
                </c:pt>
                <c:pt idx="859">
                  <c:v>1921.7175778411629</c:v>
                </c:pt>
                <c:pt idx="860">
                  <c:v>1916.1713174834481</c:v>
                </c:pt>
                <c:pt idx="861">
                  <c:v>1910.2438665145837</c:v>
                </c:pt>
                <c:pt idx="862">
                  <c:v>1903.9368187115276</c:v>
                </c:pt>
                <c:pt idx="863">
                  <c:v>1897.2518664243075</c:v>
                </c:pt>
                <c:pt idx="864">
                  <c:v>1890.1907987730019</c:v>
                </c:pt>
                <c:pt idx="865">
                  <c:v>1882.7554997514287</c:v>
                </c:pt>
                <c:pt idx="866">
                  <c:v>1874.9479462417594</c:v>
                </c:pt>
                <c:pt idx="867">
                  <c:v>1866.7702059444332</c:v>
                </c:pt>
                <c:pt idx="868">
                  <c:v>1858.2244352278883</c:v>
                </c:pt>
                <c:pt idx="869">
                  <c:v>1849.3128769027576</c:v>
                </c:pt>
                <c:pt idx="870">
                  <c:v>1840.037857925282</c:v>
                </c:pt>
                <c:pt idx="871">
                  <c:v>1830.4017870347927</c:v>
                </c:pt>
                <c:pt idx="872">
                  <c:v>1820.4071523301843</c:v>
                </c:pt>
                <c:pt idx="873">
                  <c:v>1810.0565187903649</c:v>
                </c:pt>
                <c:pt idx="874">
                  <c:v>1799.3525257437086</c:v>
                </c:pt>
                <c:pt idx="875">
                  <c:v>1788.2978842915634</c:v>
                </c:pt>
                <c:pt idx="876">
                  <c:v>1776.8953746908774</c:v>
                </c:pt>
                <c:pt idx="877">
                  <c:v>1765.147843700998</c:v>
                </c:pt>
                <c:pt idx="878">
                  <c:v>1753.0582018996799</c:v>
                </c:pt>
                <c:pt idx="879">
                  <c:v>1740.6294209732982</c:v>
                </c:pt>
                <c:pt idx="880">
                  <c:v>1727.864530986214</c:v>
                </c:pt>
                <c:pt idx="881">
                  <c:v>1714.7666176341731</c:v>
                </c:pt>
                <c:pt idx="882">
                  <c:v>1701.3388194865422</c:v>
                </c:pt>
                <c:pt idx="883">
                  <c:v>1687.5843252220936</c:v>
                </c:pt>
                <c:pt idx="884">
                  <c:v>1673.5063708629493</c:v>
                </c:pt>
                <c:pt idx="885">
                  <c:v>1659.1082370111812</c:v>
                </c:pt>
                <c:pt idx="886">
                  <c:v>1644.39324609244</c:v>
                </c:pt>
                <c:pt idx="887">
                  <c:v>1629.3647596108533</c:v>
                </c:pt>
                <c:pt idx="888">
                  <c:v>1614.0261754192907</c:v>
                </c:pt>
                <c:pt idx="889">
                  <c:v>1598.3809250089455</c:v>
                </c:pt>
                <c:pt idx="890">
                  <c:v>1582.4324708220267</c:v>
                </c:pt>
                <c:pt idx="891">
                  <c:v>1566.1843035911909</c:v>
                </c:pt>
                <c:pt idx="892">
                  <c:v>1549.6399397091791</c:v>
                </c:pt>
                <c:pt idx="893">
                  <c:v>1532.8029186319493</c:v>
                </c:pt>
                <c:pt idx="894">
                  <c:v>1515.6768003184229</c:v>
                </c:pt>
                <c:pt idx="895">
                  <c:v>1498.2651627097821</c:v>
                </c:pt>
                <c:pt idx="896">
                  <c:v>1480.5715992510773</c:v>
                </c:pt>
                <c:pt idx="897">
                  <c:v>1462.5997164577238</c:v>
                </c:pt>
                <c:pt idx="898">
                  <c:v>1444.3531315292814</c:v>
                </c:pt>
                <c:pt idx="899">
                  <c:v>1425.8354700127311</c:v>
                </c:pt>
                <c:pt idx="900">
                  <c:v>1407.0503635172831</c:v>
                </c:pt>
                <c:pt idx="901">
                  <c:v>1388.0014474825703</c:v>
                </c:pt>
                <c:pt idx="902">
                  <c:v>1368.6923590019021</c:v>
                </c:pt>
                <c:pt idx="903">
                  <c:v>1349.1267347020812</c:v>
                </c:pt>
                <c:pt idx="904">
                  <c:v>1329.3082086811135</c:v>
                </c:pt>
                <c:pt idx="905">
                  <c:v>1309.240410504972</c:v>
                </c:pt>
                <c:pt idx="906">
                  <c:v>1288.9269632644121</c:v>
                </c:pt>
                <c:pt idx="907">
                  <c:v>1268.3714816926749</c:v>
                </c:pt>
                <c:pt idx="908">
                  <c:v>1247.5775703447625</c:v>
                </c:pt>
                <c:pt idx="909">
                  <c:v>1226.5488218388134</c:v>
                </c:pt>
                <c:pt idx="910">
                  <c:v>1205.2888151599673</c:v>
                </c:pt>
                <c:pt idx="911">
                  <c:v>1183.801114026965</c:v>
                </c:pt>
                <c:pt idx="912">
                  <c:v>1162.089265321596</c:v>
                </c:pt>
                <c:pt idx="913">
                  <c:v>1140.1567975809778</c:v>
                </c:pt>
                <c:pt idx="914">
                  <c:v>1118.0072195525324</c:v>
                </c:pt>
                <c:pt idx="915">
                  <c:v>1095.6440188114029</c:v>
                </c:pt>
                <c:pt idx="916">
                  <c:v>1073.0706604399491</c:v>
                </c:pt>
                <c:pt idx="917">
                  <c:v>1050.2905857688545</c:v>
                </c:pt>
                <c:pt idx="918">
                  <c:v>1027.3072111792799</c:v>
                </c:pt>
                <c:pt idx="919">
                  <c:v>1004.1239269654075</c:v>
                </c:pt>
                <c:pt idx="920">
                  <c:v>980.74409625663338</c:v>
                </c:pt>
                <c:pt idx="921">
                  <c:v>957.17105399858951</c:v>
                </c:pt>
                <c:pt idx="922">
                  <c:v>933.40810599209919</c:v>
                </c:pt>
                <c:pt idx="923">
                  <c:v>909.45852798910619</c:v>
                </c:pt>
                <c:pt idx="924">
                  <c:v>885.3255648445537</c:v>
                </c:pt>
                <c:pt idx="925">
                  <c:v>861.01242972313503</c:v>
                </c:pt>
                <c:pt idx="926">
                  <c:v>836.52230335978481</c:v>
                </c:pt>
                <c:pt idx="927">
                  <c:v>811.858333372738</c:v>
                </c:pt>
                <c:pt idx="928">
                  <c:v>787.02363362794051</c:v>
                </c:pt>
                <c:pt idx="929">
                  <c:v>762.02128365356145</c:v>
                </c:pt>
                <c:pt idx="930">
                  <c:v>736.85432810332713</c:v>
                </c:pt>
                <c:pt idx="931">
                  <c:v>711.52577626737036</c:v>
                </c:pt>
                <c:pt idx="932">
                  <c:v>686.03860162926821</c:v>
                </c:pt>
                <c:pt idx="933">
                  <c:v>660.39574146792233</c:v>
                </c:pt>
                <c:pt idx="934">
                  <c:v>634.60009650292523</c:v>
                </c:pt>
                <c:pt idx="935">
                  <c:v>608.65453058204514</c:v>
                </c:pt>
                <c:pt idx="936">
                  <c:v>582.56187040945599</c:v>
                </c:pt>
                <c:pt idx="937">
                  <c:v>556.32490531333735</c:v>
                </c:pt>
                <c:pt idx="938">
                  <c:v>529.94638705147031</c:v>
                </c:pt>
                <c:pt idx="939">
                  <c:v>503.42902965345809</c:v>
                </c:pt>
                <c:pt idx="940">
                  <c:v>476.77550929820706</c:v>
                </c:pt>
                <c:pt idx="941">
                  <c:v>449.98846422531352</c:v>
                </c:pt>
                <c:pt idx="942">
                  <c:v>423.07049467901277</c:v>
                </c:pt>
                <c:pt idx="943">
                  <c:v>396.02416288336087</c:v>
                </c:pt>
                <c:pt idx="944">
                  <c:v>368.85199304733544</c:v>
                </c:pt>
                <c:pt idx="945">
                  <c:v>341.55647139855955</c:v>
                </c:pt>
                <c:pt idx="946">
                  <c:v>314.14004624437251</c:v>
                </c:pt>
                <c:pt idx="947">
                  <c:v>286.6051280589918</c:v>
                </c:pt>
                <c:pt idx="948">
                  <c:v>258.95408959553367</c:v>
                </c:pt>
                <c:pt idx="949">
                  <c:v>231.18926602168295</c:v>
                </c:pt>
                <c:pt idx="950">
                  <c:v>203.3129550778277</c:v>
                </c:pt>
                <c:pt idx="951">
                  <c:v>175.3274172564999</c:v>
                </c:pt>
                <c:pt idx="952">
                  <c:v>147.23487600199056</c:v>
                </c:pt>
                <c:pt idx="953">
                  <c:v>119.03751792903411</c:v>
                </c:pt>
                <c:pt idx="954">
                  <c:v>90.737493059485743</c:v>
                </c:pt>
                <c:pt idx="955">
                  <c:v>62.336915075943196</c:v>
                </c:pt>
                <c:pt idx="956">
                  <c:v>33.837861591293638</c:v>
                </c:pt>
                <c:pt idx="957">
                  <c:v>5.2423744331953621</c:v>
                </c:pt>
                <c:pt idx="958">
                  <c:v>-23.447540057466661</c:v>
                </c:pt>
                <c:pt idx="959">
                  <c:v>0</c:v>
                </c:pt>
                <c:pt idx="960">
                  <c:v>0</c:v>
                </c:pt>
                <c:pt idx="961">
                  <c:v>0</c:v>
                </c:pt>
                <c:pt idx="962">
                  <c:v>0</c:v>
                </c:pt>
              </c:numCache>
            </c:numRef>
          </c:yVal>
          <c:smooth val="1"/>
          <c:extLst xmlns:c16r2="http://schemas.microsoft.com/office/drawing/2015/06/chart">
            <c:ext xmlns:c16="http://schemas.microsoft.com/office/drawing/2014/chart" uri="{C3380CC4-5D6E-409C-BE32-E72D297353CC}">
              <c16:uniqueId val="{00000002-6C06-4320-BF5E-F772E619D693}"/>
            </c:ext>
          </c:extLst>
        </c:ser>
        <c:dLbls>
          <c:showLegendKey val="0"/>
          <c:showVal val="0"/>
          <c:showCatName val="0"/>
          <c:showSerName val="0"/>
          <c:showPercent val="0"/>
          <c:showBubbleSize val="0"/>
        </c:dLbls>
        <c:axId val="113423488"/>
        <c:axId val="113425024"/>
      </c:scatterChart>
      <c:valAx>
        <c:axId val="113423488"/>
        <c:scaling>
          <c:orientation val="minMax"/>
        </c:scaling>
        <c:delete val="0"/>
        <c:axPos val="b"/>
        <c:numFmt formatCode="0.000" sourceLinked="1"/>
        <c:majorTickMark val="out"/>
        <c:minorTickMark val="none"/>
        <c:tickLblPos val="nextTo"/>
        <c:txPr>
          <a:bodyPr rot="0" vert="horz"/>
          <a:lstStyle/>
          <a:p>
            <a:pPr>
              <a:defRPr sz="1400" b="0" i="0" u="none" strike="noStrike" baseline="0">
                <a:solidFill>
                  <a:srgbClr val="000000"/>
                </a:solidFill>
                <a:latin typeface="Calibri"/>
                <a:ea typeface="Calibri"/>
                <a:cs typeface="Calibri"/>
              </a:defRPr>
            </a:pPr>
            <a:endParaRPr lang="es-ES"/>
          </a:p>
        </c:txPr>
        <c:crossAx val="113425024"/>
        <c:crosses val="autoZero"/>
        <c:crossBetween val="midCat"/>
      </c:valAx>
      <c:valAx>
        <c:axId val="113425024"/>
        <c:scaling>
          <c:orientation val="minMax"/>
        </c:scaling>
        <c:delete val="0"/>
        <c:axPos val="l"/>
        <c:majorGridlines/>
        <c:numFmt formatCode="0.000" sourceLinked="1"/>
        <c:majorTickMark val="out"/>
        <c:minorTickMark val="none"/>
        <c:tickLblPos val="nextTo"/>
        <c:txPr>
          <a:bodyPr rot="0" vert="horz"/>
          <a:lstStyle/>
          <a:p>
            <a:pPr>
              <a:defRPr sz="1400" b="0" i="0" u="none" strike="noStrike" baseline="0">
                <a:solidFill>
                  <a:srgbClr val="000000"/>
                </a:solidFill>
                <a:latin typeface="Calibri"/>
                <a:ea typeface="Calibri"/>
                <a:cs typeface="Calibri"/>
              </a:defRPr>
            </a:pPr>
            <a:endParaRPr lang="es-ES"/>
          </a:p>
        </c:txPr>
        <c:crossAx val="113423488"/>
        <c:crosses val="autoZero"/>
        <c:crossBetween val="midCat"/>
      </c:valAx>
    </c:plotArea>
    <c:legend>
      <c:legendPos val="r"/>
      <c:layout/>
      <c:overlay val="0"/>
      <c:txPr>
        <a:bodyPr/>
        <a:lstStyle/>
        <a:p>
          <a:pPr>
            <a:defRPr sz="775"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'sim lan'!$L$5</c:f>
              <c:strCache>
                <c:ptCount val="1"/>
                <c:pt idx="0">
                  <c:v>E</c:v>
                </c:pt>
              </c:strCache>
            </c:strRef>
          </c:tx>
          <c:marker>
            <c:symbol val="none"/>
          </c:marker>
          <c:xVal>
            <c:numRef>
              <c:f>'sim lan'!$G$6:$G$1300</c:f>
              <c:numCache>
                <c:formatCode>0.000</c:formatCode>
                <c:ptCount val="1295"/>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numCache>
            </c:numRef>
          </c:xVal>
          <c:yVal>
            <c:numRef>
              <c:f>'sim lan'!$L$6:$L$1300</c:f>
            </c:numRef>
          </c:yVal>
          <c:smooth val="0"/>
          <c:extLst xmlns:c16r2="http://schemas.microsoft.com/office/drawing/2015/06/chart">
            <c:ext xmlns:c16="http://schemas.microsoft.com/office/drawing/2014/chart" uri="{C3380CC4-5D6E-409C-BE32-E72D297353CC}">
              <c16:uniqueId val="{00000000-DF81-40C9-9610-CA9BE1B8F590}"/>
            </c:ext>
          </c:extLst>
        </c:ser>
        <c:ser>
          <c:idx val="1"/>
          <c:order val="1"/>
          <c:tx>
            <c:strRef>
              <c:f>'sim lan'!$M$5</c:f>
              <c:strCache>
                <c:ptCount val="1"/>
                <c:pt idx="0">
                  <c:v>Mg</c:v>
                </c:pt>
              </c:strCache>
            </c:strRef>
          </c:tx>
          <c:marker>
            <c:symbol val="none"/>
          </c:marker>
          <c:xVal>
            <c:numRef>
              <c:f>'sim lan'!$G$6:$G$1300</c:f>
              <c:numCache>
                <c:formatCode>0.000</c:formatCode>
                <c:ptCount val="1295"/>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numCache>
            </c:numRef>
          </c:xVal>
          <c:yVal>
            <c:numRef>
              <c:f>'sim lan'!$M$6:$M$1300</c:f>
            </c:numRef>
          </c:yVal>
          <c:smooth val="0"/>
          <c:extLst xmlns:c16r2="http://schemas.microsoft.com/office/drawing/2015/06/chart">
            <c:ext xmlns:c16="http://schemas.microsoft.com/office/drawing/2014/chart" uri="{C3380CC4-5D6E-409C-BE32-E72D297353CC}">
              <c16:uniqueId val="{00000001-DF81-40C9-9610-CA9BE1B8F590}"/>
            </c:ext>
          </c:extLst>
        </c:ser>
        <c:ser>
          <c:idx val="2"/>
          <c:order val="2"/>
          <c:tx>
            <c:strRef>
              <c:f>'sim lan'!$N$5</c:f>
              <c:strCache>
                <c:ptCount val="1"/>
                <c:pt idx="0">
                  <c:v>D</c:v>
                </c:pt>
              </c:strCache>
            </c:strRef>
          </c:tx>
          <c:marker>
            <c:symbol val="none"/>
          </c:marker>
          <c:xVal>
            <c:numRef>
              <c:f>'sim lan'!$G$6:$G$1300</c:f>
              <c:numCache>
                <c:formatCode>0.000</c:formatCode>
                <c:ptCount val="1295"/>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numCache>
            </c:numRef>
          </c:xVal>
          <c:yVal>
            <c:numRef>
              <c:f>'sim lan'!$N$6:$N$1300</c:f>
            </c:numRef>
          </c:yVal>
          <c:smooth val="0"/>
          <c:extLst xmlns:c16r2="http://schemas.microsoft.com/office/drawing/2015/06/chart">
            <c:ext xmlns:c16="http://schemas.microsoft.com/office/drawing/2014/chart" uri="{C3380CC4-5D6E-409C-BE32-E72D297353CC}">
              <c16:uniqueId val="{00000002-DF81-40C9-9610-CA9BE1B8F590}"/>
            </c:ext>
          </c:extLst>
        </c:ser>
        <c:ser>
          <c:idx val="3"/>
          <c:order val="3"/>
          <c:tx>
            <c:strRef>
              <c:f>'sim lan'!$O$5</c:f>
              <c:strCache>
                <c:ptCount val="1"/>
                <c:pt idx="0">
                  <c:v>E-D-P</c:v>
                </c:pt>
              </c:strCache>
            </c:strRef>
          </c:tx>
          <c:marker>
            <c:symbol val="none"/>
          </c:marker>
          <c:xVal>
            <c:numRef>
              <c:f>'sim lan'!$G$6:$G$1300</c:f>
              <c:numCache>
                <c:formatCode>0.000</c:formatCode>
                <c:ptCount val="1295"/>
                <c:pt idx="0">
                  <c:v>0</c:v>
                </c:pt>
                <c:pt idx="1">
                  <c:v>4.1669999999999997E-3</c:v>
                </c:pt>
                <c:pt idx="2">
                  <c:v>8.3330000000000001E-3</c:v>
                </c:pt>
                <c:pt idx="3">
                  <c:v>1.2500000000000001E-2</c:v>
                </c:pt>
                <c:pt idx="4">
                  <c:v>1.6667000000000001E-2</c:v>
                </c:pt>
                <c:pt idx="5">
                  <c:v>2.0833000000000001E-2</c:v>
                </c:pt>
                <c:pt idx="6">
                  <c:v>2.5000000000000001E-2</c:v>
                </c:pt>
                <c:pt idx="7">
                  <c:v>2.9166999999999998E-2</c:v>
                </c:pt>
                <c:pt idx="8">
                  <c:v>3.3333000000000002E-2</c:v>
                </c:pt>
                <c:pt idx="9">
                  <c:v>3.7499999999999999E-2</c:v>
                </c:pt>
                <c:pt idx="10">
                  <c:v>4.1667000000000003E-2</c:v>
                </c:pt>
                <c:pt idx="11">
                  <c:v>4.5832999999999999E-2</c:v>
                </c:pt>
                <c:pt idx="12">
                  <c:v>0.05</c:v>
                </c:pt>
                <c:pt idx="13">
                  <c:v>5.4167E-2</c:v>
                </c:pt>
                <c:pt idx="14">
                  <c:v>5.8333000000000003E-2</c:v>
                </c:pt>
                <c:pt idx="15">
                  <c:v>6.25E-2</c:v>
                </c:pt>
                <c:pt idx="16">
                  <c:v>6.6667000000000004E-2</c:v>
                </c:pt>
                <c:pt idx="17">
                  <c:v>7.0832999999999993E-2</c:v>
                </c:pt>
                <c:pt idx="18">
                  <c:v>7.4999999999999997E-2</c:v>
                </c:pt>
                <c:pt idx="19">
                  <c:v>7.9167000000000001E-2</c:v>
                </c:pt>
                <c:pt idx="20">
                  <c:v>8.3333000000000004E-2</c:v>
                </c:pt>
                <c:pt idx="21">
                  <c:v>8.7499999999999994E-2</c:v>
                </c:pt>
                <c:pt idx="22">
                  <c:v>9.1666999999999998E-2</c:v>
                </c:pt>
                <c:pt idx="23">
                  <c:v>9.5833000000000002E-2</c:v>
                </c:pt>
                <c:pt idx="24">
                  <c:v>0.1</c:v>
                </c:pt>
                <c:pt idx="25">
                  <c:v>0.104167</c:v>
                </c:pt>
                <c:pt idx="26">
                  <c:v>0.108333</c:v>
                </c:pt>
                <c:pt idx="27">
                  <c:v>0.1125</c:v>
                </c:pt>
                <c:pt idx="28">
                  <c:v>0.11666700000000001</c:v>
                </c:pt>
                <c:pt idx="29">
                  <c:v>0.120833</c:v>
                </c:pt>
                <c:pt idx="30">
                  <c:v>0.125</c:v>
                </c:pt>
                <c:pt idx="31">
                  <c:v>0.129167</c:v>
                </c:pt>
                <c:pt idx="32">
                  <c:v>0.13333300000000001</c:v>
                </c:pt>
                <c:pt idx="33">
                  <c:v>0.13750000000000001</c:v>
                </c:pt>
                <c:pt idx="34">
                  <c:v>0.14166699999999999</c:v>
                </c:pt>
                <c:pt idx="35">
                  <c:v>0.14583299999999999</c:v>
                </c:pt>
                <c:pt idx="36">
                  <c:v>0.15</c:v>
                </c:pt>
                <c:pt idx="37">
                  <c:v>0.154167</c:v>
                </c:pt>
                <c:pt idx="38">
                  <c:v>0.158333</c:v>
                </c:pt>
                <c:pt idx="39">
                  <c:v>0.16250000000000001</c:v>
                </c:pt>
                <c:pt idx="40">
                  <c:v>0.16666700000000001</c:v>
                </c:pt>
                <c:pt idx="41">
                  <c:v>0.17083300000000001</c:v>
                </c:pt>
                <c:pt idx="42">
                  <c:v>0.17499999999999999</c:v>
                </c:pt>
                <c:pt idx="43">
                  <c:v>0.17916699999999999</c:v>
                </c:pt>
                <c:pt idx="44">
                  <c:v>0.183333</c:v>
                </c:pt>
                <c:pt idx="45">
                  <c:v>0.1875</c:v>
                </c:pt>
                <c:pt idx="46">
                  <c:v>0.191667</c:v>
                </c:pt>
                <c:pt idx="47">
                  <c:v>0.19583300000000001</c:v>
                </c:pt>
                <c:pt idx="48">
                  <c:v>0.2</c:v>
                </c:pt>
                <c:pt idx="49">
                  <c:v>0.20416699999999999</c:v>
                </c:pt>
                <c:pt idx="50">
                  <c:v>0.20833299999999999</c:v>
                </c:pt>
                <c:pt idx="51">
                  <c:v>0.21249999999999999</c:v>
                </c:pt>
                <c:pt idx="52">
                  <c:v>0.216667</c:v>
                </c:pt>
                <c:pt idx="53">
                  <c:v>0.220833</c:v>
                </c:pt>
                <c:pt idx="54">
                  <c:v>0.22500000000000001</c:v>
                </c:pt>
                <c:pt idx="55">
                  <c:v>0.22916700000000001</c:v>
                </c:pt>
                <c:pt idx="56">
                  <c:v>0.23333300000000001</c:v>
                </c:pt>
                <c:pt idx="57">
                  <c:v>0.23749999999999999</c:v>
                </c:pt>
                <c:pt idx="58">
                  <c:v>0.24166699999999999</c:v>
                </c:pt>
                <c:pt idx="59">
                  <c:v>0.245833</c:v>
                </c:pt>
                <c:pt idx="60">
                  <c:v>0.25</c:v>
                </c:pt>
                <c:pt idx="61">
                  <c:v>0.25416699999999998</c:v>
                </c:pt>
                <c:pt idx="62">
                  <c:v>0.25833299999999998</c:v>
                </c:pt>
                <c:pt idx="63">
                  <c:v>0.26250000000000001</c:v>
                </c:pt>
                <c:pt idx="64">
                  <c:v>0.26666699999999999</c:v>
                </c:pt>
                <c:pt idx="65">
                  <c:v>0.27083299999999999</c:v>
                </c:pt>
                <c:pt idx="66">
                  <c:v>0.27500000000000002</c:v>
                </c:pt>
                <c:pt idx="67">
                  <c:v>0.279167</c:v>
                </c:pt>
                <c:pt idx="68">
                  <c:v>0.283333</c:v>
                </c:pt>
                <c:pt idx="69">
                  <c:v>0.28749999999999998</c:v>
                </c:pt>
                <c:pt idx="70">
                  <c:v>0.29166700000000001</c:v>
                </c:pt>
                <c:pt idx="71">
                  <c:v>0.29583300000000001</c:v>
                </c:pt>
                <c:pt idx="72">
                  <c:v>0.3</c:v>
                </c:pt>
                <c:pt idx="73">
                  <c:v>0.30416700000000002</c:v>
                </c:pt>
                <c:pt idx="74">
                  <c:v>0.30833300000000002</c:v>
                </c:pt>
                <c:pt idx="75">
                  <c:v>0.3125</c:v>
                </c:pt>
                <c:pt idx="76">
                  <c:v>0.31666699999999998</c:v>
                </c:pt>
                <c:pt idx="77">
                  <c:v>0.32083299999999998</c:v>
                </c:pt>
                <c:pt idx="78">
                  <c:v>0.32500000000000001</c:v>
                </c:pt>
                <c:pt idx="79">
                  <c:v>0.32916699999999999</c:v>
                </c:pt>
                <c:pt idx="80">
                  <c:v>0.33333299999999999</c:v>
                </c:pt>
                <c:pt idx="81">
                  <c:v>0.33750000000000002</c:v>
                </c:pt>
                <c:pt idx="82">
                  <c:v>0.341667</c:v>
                </c:pt>
                <c:pt idx="83">
                  <c:v>0.345833</c:v>
                </c:pt>
                <c:pt idx="84">
                  <c:v>0.35</c:v>
                </c:pt>
                <c:pt idx="85">
                  <c:v>0.35416700000000001</c:v>
                </c:pt>
                <c:pt idx="86">
                  <c:v>0.35833300000000001</c:v>
                </c:pt>
                <c:pt idx="87">
                  <c:v>0.36249999999999999</c:v>
                </c:pt>
                <c:pt idx="88">
                  <c:v>0.36666700000000002</c:v>
                </c:pt>
                <c:pt idx="89">
                  <c:v>0.37083300000000002</c:v>
                </c:pt>
                <c:pt idx="90">
                  <c:v>0.375</c:v>
                </c:pt>
                <c:pt idx="91">
                  <c:v>0.37916699999999998</c:v>
                </c:pt>
                <c:pt idx="92">
                  <c:v>0.38333299999999998</c:v>
                </c:pt>
                <c:pt idx="93">
                  <c:v>0.38750000000000001</c:v>
                </c:pt>
                <c:pt idx="94">
                  <c:v>0.39166699999999999</c:v>
                </c:pt>
                <c:pt idx="95">
                  <c:v>0.39583299999999999</c:v>
                </c:pt>
                <c:pt idx="96">
                  <c:v>0.4</c:v>
                </c:pt>
                <c:pt idx="97">
                  <c:v>0.404167</c:v>
                </c:pt>
                <c:pt idx="98">
                  <c:v>0.408333</c:v>
                </c:pt>
                <c:pt idx="99">
                  <c:v>0.41249999999999998</c:v>
                </c:pt>
                <c:pt idx="100">
                  <c:v>0.41666700000000001</c:v>
                </c:pt>
                <c:pt idx="101">
                  <c:v>0.42083300000000001</c:v>
                </c:pt>
                <c:pt idx="102">
                  <c:v>0.42499999999999999</c:v>
                </c:pt>
                <c:pt idx="103">
                  <c:v>0.42916700000000002</c:v>
                </c:pt>
                <c:pt idx="104">
                  <c:v>0.43333300000000002</c:v>
                </c:pt>
                <c:pt idx="105">
                  <c:v>0.4375</c:v>
                </c:pt>
                <c:pt idx="106">
                  <c:v>0.44166699999999998</c:v>
                </c:pt>
                <c:pt idx="107">
                  <c:v>0.44583299999999998</c:v>
                </c:pt>
                <c:pt idx="108">
                  <c:v>0.45</c:v>
                </c:pt>
                <c:pt idx="109">
                  <c:v>0.45416699999999999</c:v>
                </c:pt>
                <c:pt idx="110">
                  <c:v>0.45833299999999999</c:v>
                </c:pt>
                <c:pt idx="111">
                  <c:v>0.46250000000000002</c:v>
                </c:pt>
                <c:pt idx="112">
                  <c:v>0.466667</c:v>
                </c:pt>
                <c:pt idx="113">
                  <c:v>0.470833</c:v>
                </c:pt>
                <c:pt idx="114">
                  <c:v>0.47499999999999998</c:v>
                </c:pt>
                <c:pt idx="115">
                  <c:v>0.47916700000000001</c:v>
                </c:pt>
                <c:pt idx="116">
                  <c:v>0.48333300000000001</c:v>
                </c:pt>
                <c:pt idx="117">
                  <c:v>0.48749999999999999</c:v>
                </c:pt>
                <c:pt idx="118">
                  <c:v>0.49166700000000002</c:v>
                </c:pt>
                <c:pt idx="119">
                  <c:v>0.49583300000000002</c:v>
                </c:pt>
                <c:pt idx="120">
                  <c:v>0.5</c:v>
                </c:pt>
                <c:pt idx="121">
                  <c:v>0.50416700000000003</c:v>
                </c:pt>
                <c:pt idx="122">
                  <c:v>0.50833300000000003</c:v>
                </c:pt>
                <c:pt idx="123">
                  <c:v>0.51249999999999996</c:v>
                </c:pt>
                <c:pt idx="124">
                  <c:v>0.51666699999999999</c:v>
                </c:pt>
                <c:pt idx="125">
                  <c:v>0.52083299999999999</c:v>
                </c:pt>
                <c:pt idx="126">
                  <c:v>0.52500000000000002</c:v>
                </c:pt>
                <c:pt idx="127">
                  <c:v>0.52916700000000005</c:v>
                </c:pt>
                <c:pt idx="128">
                  <c:v>0.53333299999999995</c:v>
                </c:pt>
                <c:pt idx="129">
                  <c:v>0.53749999999999998</c:v>
                </c:pt>
                <c:pt idx="130">
                  <c:v>0.54166700000000001</c:v>
                </c:pt>
                <c:pt idx="131">
                  <c:v>0.54583300000000001</c:v>
                </c:pt>
                <c:pt idx="132">
                  <c:v>0.55000000000000004</c:v>
                </c:pt>
                <c:pt idx="133">
                  <c:v>0.55416699999999997</c:v>
                </c:pt>
                <c:pt idx="134">
                  <c:v>0.55833299999999997</c:v>
                </c:pt>
                <c:pt idx="135">
                  <c:v>0.5625</c:v>
                </c:pt>
                <c:pt idx="136">
                  <c:v>0.56666700000000003</c:v>
                </c:pt>
                <c:pt idx="137">
                  <c:v>0.57083300000000003</c:v>
                </c:pt>
                <c:pt idx="138">
                  <c:v>0.57499999999999996</c:v>
                </c:pt>
                <c:pt idx="139">
                  <c:v>0.57916699999999999</c:v>
                </c:pt>
                <c:pt idx="140">
                  <c:v>0.58333299999999999</c:v>
                </c:pt>
                <c:pt idx="141">
                  <c:v>0.58750000000000002</c:v>
                </c:pt>
                <c:pt idx="142">
                  <c:v>0.59166700000000005</c:v>
                </c:pt>
                <c:pt idx="143">
                  <c:v>0.59583299999999995</c:v>
                </c:pt>
                <c:pt idx="144">
                  <c:v>0.6</c:v>
                </c:pt>
                <c:pt idx="145">
                  <c:v>0.60416700000000001</c:v>
                </c:pt>
                <c:pt idx="146">
                  <c:v>0.60833300000000001</c:v>
                </c:pt>
                <c:pt idx="147">
                  <c:v>0.61250000000000004</c:v>
                </c:pt>
                <c:pt idx="148">
                  <c:v>0.61666699999999997</c:v>
                </c:pt>
                <c:pt idx="149">
                  <c:v>0.62083299999999997</c:v>
                </c:pt>
                <c:pt idx="150">
                  <c:v>0.625</c:v>
                </c:pt>
                <c:pt idx="151">
                  <c:v>0.62916700000000003</c:v>
                </c:pt>
                <c:pt idx="152">
                  <c:v>0.63333300000000003</c:v>
                </c:pt>
                <c:pt idx="153">
                  <c:v>0.63749999999999996</c:v>
                </c:pt>
                <c:pt idx="154">
                  <c:v>0.64166699999999999</c:v>
                </c:pt>
                <c:pt idx="155">
                  <c:v>0.64583299999999999</c:v>
                </c:pt>
                <c:pt idx="156">
                  <c:v>0.65</c:v>
                </c:pt>
                <c:pt idx="157">
                  <c:v>0.65416700000000005</c:v>
                </c:pt>
                <c:pt idx="158">
                  <c:v>0.65833299999999995</c:v>
                </c:pt>
                <c:pt idx="159">
                  <c:v>0.66249999999999998</c:v>
                </c:pt>
                <c:pt idx="160">
                  <c:v>0.66666700000000001</c:v>
                </c:pt>
                <c:pt idx="161">
                  <c:v>0.67083300000000001</c:v>
                </c:pt>
                <c:pt idx="162">
                  <c:v>0.67500000000000004</c:v>
                </c:pt>
                <c:pt idx="163">
                  <c:v>0.67916699999999997</c:v>
                </c:pt>
                <c:pt idx="164">
                  <c:v>0.68333299999999997</c:v>
                </c:pt>
                <c:pt idx="165">
                  <c:v>0.6875</c:v>
                </c:pt>
                <c:pt idx="166">
                  <c:v>0.69166700000000003</c:v>
                </c:pt>
                <c:pt idx="167">
                  <c:v>0.69583300000000003</c:v>
                </c:pt>
                <c:pt idx="168">
                  <c:v>0.7</c:v>
                </c:pt>
                <c:pt idx="169">
                  <c:v>0.70416699999999999</c:v>
                </c:pt>
                <c:pt idx="170">
                  <c:v>0.70833299999999999</c:v>
                </c:pt>
                <c:pt idx="171">
                  <c:v>0.71250000000000002</c:v>
                </c:pt>
                <c:pt idx="172">
                  <c:v>0.71666700000000005</c:v>
                </c:pt>
                <c:pt idx="173">
                  <c:v>0.72083299999999995</c:v>
                </c:pt>
                <c:pt idx="174">
                  <c:v>0.72499999999999998</c:v>
                </c:pt>
                <c:pt idx="175">
                  <c:v>0.72916700000000001</c:v>
                </c:pt>
                <c:pt idx="176">
                  <c:v>0.73333300000000001</c:v>
                </c:pt>
                <c:pt idx="177">
                  <c:v>0.73750000000000004</c:v>
                </c:pt>
                <c:pt idx="178">
                  <c:v>0.74166699999999997</c:v>
                </c:pt>
                <c:pt idx="179">
                  <c:v>0.74583299999999997</c:v>
                </c:pt>
                <c:pt idx="180">
                  <c:v>0.75</c:v>
                </c:pt>
                <c:pt idx="181">
                  <c:v>0.75416700000000003</c:v>
                </c:pt>
                <c:pt idx="182">
                  <c:v>0.75833300000000003</c:v>
                </c:pt>
                <c:pt idx="183">
                  <c:v>0.76249999999999996</c:v>
                </c:pt>
                <c:pt idx="184">
                  <c:v>0.76666699999999999</c:v>
                </c:pt>
                <c:pt idx="185">
                  <c:v>0.77083299999999999</c:v>
                </c:pt>
                <c:pt idx="186">
                  <c:v>0.77500000000000002</c:v>
                </c:pt>
                <c:pt idx="187">
                  <c:v>0.77916700000000005</c:v>
                </c:pt>
                <c:pt idx="188">
                  <c:v>0.78333299999999995</c:v>
                </c:pt>
                <c:pt idx="189">
                  <c:v>0.78749999999999998</c:v>
                </c:pt>
                <c:pt idx="190">
                  <c:v>0.79166700000000001</c:v>
                </c:pt>
                <c:pt idx="191">
                  <c:v>0.79583300000000001</c:v>
                </c:pt>
                <c:pt idx="192">
                  <c:v>0.8</c:v>
                </c:pt>
                <c:pt idx="193">
                  <c:v>0.80416699999999997</c:v>
                </c:pt>
                <c:pt idx="194">
                  <c:v>0.80833299999999997</c:v>
                </c:pt>
                <c:pt idx="195">
                  <c:v>0.8125</c:v>
                </c:pt>
                <c:pt idx="196">
                  <c:v>0.81666700000000003</c:v>
                </c:pt>
                <c:pt idx="197">
                  <c:v>0.82083300000000003</c:v>
                </c:pt>
                <c:pt idx="198">
                  <c:v>0.82499999999999996</c:v>
                </c:pt>
                <c:pt idx="199">
                  <c:v>0.82916699999999999</c:v>
                </c:pt>
                <c:pt idx="200">
                  <c:v>0.83333299999999999</c:v>
                </c:pt>
                <c:pt idx="201">
                  <c:v>0.83750000000000002</c:v>
                </c:pt>
                <c:pt idx="202">
                  <c:v>0.84166700000000005</c:v>
                </c:pt>
                <c:pt idx="203">
                  <c:v>0.84583299999999995</c:v>
                </c:pt>
                <c:pt idx="204">
                  <c:v>0.85</c:v>
                </c:pt>
                <c:pt idx="205">
                  <c:v>0.85416700000000001</c:v>
                </c:pt>
                <c:pt idx="206">
                  <c:v>0.85833300000000001</c:v>
                </c:pt>
                <c:pt idx="207">
                  <c:v>0.86250000000000004</c:v>
                </c:pt>
                <c:pt idx="208">
                  <c:v>0.86666699999999997</c:v>
                </c:pt>
                <c:pt idx="209">
                  <c:v>0.87083299999999997</c:v>
                </c:pt>
                <c:pt idx="210">
                  <c:v>0.875</c:v>
                </c:pt>
                <c:pt idx="211">
                  <c:v>0.87916700000000003</c:v>
                </c:pt>
                <c:pt idx="212">
                  <c:v>0.88333300000000003</c:v>
                </c:pt>
                <c:pt idx="213">
                  <c:v>0.88749999999999996</c:v>
                </c:pt>
                <c:pt idx="214">
                  <c:v>0.89166699999999999</c:v>
                </c:pt>
                <c:pt idx="215">
                  <c:v>0.89583299999999999</c:v>
                </c:pt>
                <c:pt idx="216">
                  <c:v>0.9</c:v>
                </c:pt>
                <c:pt idx="217">
                  <c:v>0.90416700000000005</c:v>
                </c:pt>
                <c:pt idx="218">
                  <c:v>0.90833299999999995</c:v>
                </c:pt>
                <c:pt idx="219">
                  <c:v>0.91249999999999998</c:v>
                </c:pt>
                <c:pt idx="220">
                  <c:v>0.91666700000000001</c:v>
                </c:pt>
                <c:pt idx="221">
                  <c:v>0.92083300000000001</c:v>
                </c:pt>
                <c:pt idx="222">
                  <c:v>0.92500000000000004</c:v>
                </c:pt>
                <c:pt idx="223">
                  <c:v>0.92916699999999997</c:v>
                </c:pt>
                <c:pt idx="224">
                  <c:v>0.93333299999999997</c:v>
                </c:pt>
                <c:pt idx="225">
                  <c:v>0.9375</c:v>
                </c:pt>
                <c:pt idx="226">
                  <c:v>0.94166700000000003</c:v>
                </c:pt>
                <c:pt idx="227">
                  <c:v>0.94583300000000003</c:v>
                </c:pt>
                <c:pt idx="228">
                  <c:v>0.95</c:v>
                </c:pt>
                <c:pt idx="229">
                  <c:v>0.95416699999999999</c:v>
                </c:pt>
                <c:pt idx="230">
                  <c:v>0.95833299999999999</c:v>
                </c:pt>
                <c:pt idx="231">
                  <c:v>0.96250000000000002</c:v>
                </c:pt>
                <c:pt idx="232">
                  <c:v>0.96666700000000005</c:v>
                </c:pt>
                <c:pt idx="233">
                  <c:v>0.97083299999999995</c:v>
                </c:pt>
                <c:pt idx="234">
                  <c:v>0.97499999999999998</c:v>
                </c:pt>
                <c:pt idx="235">
                  <c:v>0.97916700000000001</c:v>
                </c:pt>
                <c:pt idx="236">
                  <c:v>0.98333300000000001</c:v>
                </c:pt>
                <c:pt idx="237">
                  <c:v>0.98750000000000004</c:v>
                </c:pt>
                <c:pt idx="238">
                  <c:v>0.99166699999999997</c:v>
                </c:pt>
                <c:pt idx="239">
                  <c:v>0.99583299999999997</c:v>
                </c:pt>
                <c:pt idx="240">
                  <c:v>1</c:v>
                </c:pt>
                <c:pt idx="241">
                  <c:v>1.004167</c:v>
                </c:pt>
                <c:pt idx="242">
                  <c:v>1.0083329999999999</c:v>
                </c:pt>
                <c:pt idx="243">
                  <c:v>1.0125</c:v>
                </c:pt>
                <c:pt idx="244">
                  <c:v>1.016667</c:v>
                </c:pt>
                <c:pt idx="245">
                  <c:v>1.0208330000000001</c:v>
                </c:pt>
                <c:pt idx="246">
                  <c:v>1.0249999999999999</c:v>
                </c:pt>
                <c:pt idx="247">
                  <c:v>1.0291669999999999</c:v>
                </c:pt>
                <c:pt idx="248">
                  <c:v>1.0333330000000001</c:v>
                </c:pt>
                <c:pt idx="249">
                  <c:v>1.0375000000000001</c:v>
                </c:pt>
                <c:pt idx="250">
                  <c:v>1.0416669999999999</c:v>
                </c:pt>
                <c:pt idx="251">
                  <c:v>1.045833</c:v>
                </c:pt>
                <c:pt idx="252">
                  <c:v>1.05</c:v>
                </c:pt>
                <c:pt idx="253">
                  <c:v>1.0541670000000001</c:v>
                </c:pt>
                <c:pt idx="254">
                  <c:v>1.058333</c:v>
                </c:pt>
                <c:pt idx="255">
                  <c:v>1.0625</c:v>
                </c:pt>
                <c:pt idx="256">
                  <c:v>1.066667</c:v>
                </c:pt>
                <c:pt idx="257">
                  <c:v>1.0708329999999999</c:v>
                </c:pt>
                <c:pt idx="258">
                  <c:v>1.075</c:v>
                </c:pt>
                <c:pt idx="259">
                  <c:v>1.079167</c:v>
                </c:pt>
                <c:pt idx="260">
                  <c:v>1.0833330000000001</c:v>
                </c:pt>
                <c:pt idx="261">
                  <c:v>1.0874999999999999</c:v>
                </c:pt>
                <c:pt idx="262">
                  <c:v>1.0916669999999999</c:v>
                </c:pt>
                <c:pt idx="263">
                  <c:v>1.0958330000000001</c:v>
                </c:pt>
                <c:pt idx="264">
                  <c:v>1.1000000000000001</c:v>
                </c:pt>
                <c:pt idx="265">
                  <c:v>1.1041669999999999</c:v>
                </c:pt>
                <c:pt idx="266">
                  <c:v>1.108333</c:v>
                </c:pt>
                <c:pt idx="267">
                  <c:v>1.1125</c:v>
                </c:pt>
                <c:pt idx="268">
                  <c:v>1.1166670000000001</c:v>
                </c:pt>
                <c:pt idx="269">
                  <c:v>1.120833</c:v>
                </c:pt>
                <c:pt idx="270">
                  <c:v>1.125</c:v>
                </c:pt>
                <c:pt idx="271">
                  <c:v>1.129167</c:v>
                </c:pt>
                <c:pt idx="272">
                  <c:v>1.1333329999999999</c:v>
                </c:pt>
                <c:pt idx="273">
                  <c:v>1.1375</c:v>
                </c:pt>
                <c:pt idx="274">
                  <c:v>1.141667</c:v>
                </c:pt>
                <c:pt idx="275">
                  <c:v>1.1458330000000001</c:v>
                </c:pt>
                <c:pt idx="276">
                  <c:v>1.1499999999999999</c:v>
                </c:pt>
                <c:pt idx="277">
                  <c:v>1.1541669999999999</c:v>
                </c:pt>
                <c:pt idx="278">
                  <c:v>1.1583330000000001</c:v>
                </c:pt>
                <c:pt idx="279">
                  <c:v>1.1625000000000001</c:v>
                </c:pt>
                <c:pt idx="280">
                  <c:v>1.1666669999999999</c:v>
                </c:pt>
                <c:pt idx="281">
                  <c:v>1.170833</c:v>
                </c:pt>
                <c:pt idx="282">
                  <c:v>1.175</c:v>
                </c:pt>
                <c:pt idx="283">
                  <c:v>1.1791670000000001</c:v>
                </c:pt>
                <c:pt idx="284">
                  <c:v>1.183333</c:v>
                </c:pt>
                <c:pt idx="285">
                  <c:v>1.1875</c:v>
                </c:pt>
                <c:pt idx="286">
                  <c:v>1.191667</c:v>
                </c:pt>
                <c:pt idx="287">
                  <c:v>1.1958329999999999</c:v>
                </c:pt>
                <c:pt idx="288">
                  <c:v>1.2</c:v>
                </c:pt>
                <c:pt idx="289">
                  <c:v>1.204167</c:v>
                </c:pt>
                <c:pt idx="290">
                  <c:v>1.2083330000000001</c:v>
                </c:pt>
                <c:pt idx="291">
                  <c:v>1.2124999999999999</c:v>
                </c:pt>
                <c:pt idx="292">
                  <c:v>1.2166669999999999</c:v>
                </c:pt>
                <c:pt idx="293">
                  <c:v>1.2208330000000001</c:v>
                </c:pt>
                <c:pt idx="294">
                  <c:v>1.2250000000000001</c:v>
                </c:pt>
                <c:pt idx="295">
                  <c:v>1.2291669999999999</c:v>
                </c:pt>
                <c:pt idx="296">
                  <c:v>1.233333</c:v>
                </c:pt>
                <c:pt idx="297">
                  <c:v>1.2375</c:v>
                </c:pt>
                <c:pt idx="298">
                  <c:v>1.2416670000000001</c:v>
                </c:pt>
                <c:pt idx="299">
                  <c:v>1.245833</c:v>
                </c:pt>
                <c:pt idx="300">
                  <c:v>1.25</c:v>
                </c:pt>
                <c:pt idx="301">
                  <c:v>1.254167</c:v>
                </c:pt>
                <c:pt idx="302">
                  <c:v>1.2583329999999999</c:v>
                </c:pt>
                <c:pt idx="303">
                  <c:v>1.2625</c:v>
                </c:pt>
                <c:pt idx="304">
                  <c:v>1.266667</c:v>
                </c:pt>
                <c:pt idx="305">
                  <c:v>1.2708330000000001</c:v>
                </c:pt>
                <c:pt idx="306">
                  <c:v>1.2749999999999999</c:v>
                </c:pt>
                <c:pt idx="307">
                  <c:v>1.2791669999999999</c:v>
                </c:pt>
                <c:pt idx="308">
                  <c:v>1.2833330000000001</c:v>
                </c:pt>
                <c:pt idx="309">
                  <c:v>1.2875000000000001</c:v>
                </c:pt>
                <c:pt idx="310">
                  <c:v>1.2916669999999999</c:v>
                </c:pt>
                <c:pt idx="311">
                  <c:v>1.295833</c:v>
                </c:pt>
                <c:pt idx="312">
                  <c:v>1.3</c:v>
                </c:pt>
                <c:pt idx="313">
                  <c:v>1.3041670000000001</c:v>
                </c:pt>
                <c:pt idx="314">
                  <c:v>1.308333</c:v>
                </c:pt>
                <c:pt idx="315">
                  <c:v>1.3125</c:v>
                </c:pt>
                <c:pt idx="316">
                  <c:v>1.316667</c:v>
                </c:pt>
                <c:pt idx="317">
                  <c:v>1.3208329999999999</c:v>
                </c:pt>
                <c:pt idx="318">
                  <c:v>1.325</c:v>
                </c:pt>
                <c:pt idx="319">
                  <c:v>1.329167</c:v>
                </c:pt>
                <c:pt idx="320">
                  <c:v>1.3333330000000001</c:v>
                </c:pt>
                <c:pt idx="321">
                  <c:v>1.3374999999999999</c:v>
                </c:pt>
                <c:pt idx="322">
                  <c:v>1.3416669999999999</c:v>
                </c:pt>
                <c:pt idx="323">
                  <c:v>1.3458330000000001</c:v>
                </c:pt>
                <c:pt idx="324">
                  <c:v>1.35</c:v>
                </c:pt>
                <c:pt idx="325">
                  <c:v>1.3541669999999999</c:v>
                </c:pt>
                <c:pt idx="326">
                  <c:v>1.358333</c:v>
                </c:pt>
                <c:pt idx="327">
                  <c:v>1.3625</c:v>
                </c:pt>
                <c:pt idx="328">
                  <c:v>1.3666670000000001</c:v>
                </c:pt>
                <c:pt idx="329">
                  <c:v>1.370833</c:v>
                </c:pt>
                <c:pt idx="330">
                  <c:v>1.375</c:v>
                </c:pt>
                <c:pt idx="331">
                  <c:v>1.379167</c:v>
                </c:pt>
                <c:pt idx="332">
                  <c:v>1.3833329999999999</c:v>
                </c:pt>
                <c:pt idx="333">
                  <c:v>1.3875</c:v>
                </c:pt>
                <c:pt idx="334">
                  <c:v>1.391667</c:v>
                </c:pt>
                <c:pt idx="335">
                  <c:v>1.3958330000000001</c:v>
                </c:pt>
                <c:pt idx="336">
                  <c:v>1.4</c:v>
                </c:pt>
                <c:pt idx="337">
                  <c:v>1.4041669999999999</c:v>
                </c:pt>
                <c:pt idx="338">
                  <c:v>1.4083330000000001</c:v>
                </c:pt>
                <c:pt idx="339">
                  <c:v>1.4125000000000001</c:v>
                </c:pt>
                <c:pt idx="340">
                  <c:v>1.4166669999999999</c:v>
                </c:pt>
                <c:pt idx="341">
                  <c:v>1.420833</c:v>
                </c:pt>
                <c:pt idx="342">
                  <c:v>1.425</c:v>
                </c:pt>
                <c:pt idx="343">
                  <c:v>1.4291670000000001</c:v>
                </c:pt>
                <c:pt idx="344">
                  <c:v>1.433333</c:v>
                </c:pt>
                <c:pt idx="345">
                  <c:v>1.4375</c:v>
                </c:pt>
                <c:pt idx="346">
                  <c:v>1.441667</c:v>
                </c:pt>
                <c:pt idx="347">
                  <c:v>1.4458329999999999</c:v>
                </c:pt>
                <c:pt idx="348">
                  <c:v>1.45</c:v>
                </c:pt>
                <c:pt idx="349">
                  <c:v>1.454167</c:v>
                </c:pt>
                <c:pt idx="350">
                  <c:v>1.4583330000000001</c:v>
                </c:pt>
                <c:pt idx="351">
                  <c:v>1.4624999999999999</c:v>
                </c:pt>
                <c:pt idx="352">
                  <c:v>1.4666669999999999</c:v>
                </c:pt>
                <c:pt idx="353">
                  <c:v>1.4708330000000001</c:v>
                </c:pt>
                <c:pt idx="354">
                  <c:v>1.4750000000000001</c:v>
                </c:pt>
                <c:pt idx="355">
                  <c:v>1.4791669999999999</c:v>
                </c:pt>
                <c:pt idx="356">
                  <c:v>1.483333</c:v>
                </c:pt>
                <c:pt idx="357">
                  <c:v>1.4875</c:v>
                </c:pt>
                <c:pt idx="358">
                  <c:v>1.4916670000000001</c:v>
                </c:pt>
                <c:pt idx="359">
                  <c:v>1.495833</c:v>
                </c:pt>
                <c:pt idx="360">
                  <c:v>1.5</c:v>
                </c:pt>
                <c:pt idx="361">
                  <c:v>1.504167</c:v>
                </c:pt>
                <c:pt idx="362">
                  <c:v>1.5083329999999999</c:v>
                </c:pt>
                <c:pt idx="363">
                  <c:v>1.5125</c:v>
                </c:pt>
                <c:pt idx="364">
                  <c:v>1.516667</c:v>
                </c:pt>
                <c:pt idx="365">
                  <c:v>1.5208330000000001</c:v>
                </c:pt>
                <c:pt idx="366">
                  <c:v>1.5249999999999999</c:v>
                </c:pt>
                <c:pt idx="367">
                  <c:v>1.5291669999999999</c:v>
                </c:pt>
                <c:pt idx="368">
                  <c:v>1.5333330000000001</c:v>
                </c:pt>
                <c:pt idx="369">
                  <c:v>1.5375000000000001</c:v>
                </c:pt>
                <c:pt idx="370">
                  <c:v>1.5416669999999999</c:v>
                </c:pt>
                <c:pt idx="371">
                  <c:v>1.545833</c:v>
                </c:pt>
                <c:pt idx="372">
                  <c:v>1.55</c:v>
                </c:pt>
                <c:pt idx="373">
                  <c:v>1.5541670000000001</c:v>
                </c:pt>
                <c:pt idx="374">
                  <c:v>1.558333</c:v>
                </c:pt>
                <c:pt idx="375">
                  <c:v>1.5625</c:v>
                </c:pt>
                <c:pt idx="376">
                  <c:v>1.566667</c:v>
                </c:pt>
                <c:pt idx="377">
                  <c:v>1.5708329999999999</c:v>
                </c:pt>
                <c:pt idx="378">
                  <c:v>1.575</c:v>
                </c:pt>
                <c:pt idx="379">
                  <c:v>1.579167</c:v>
                </c:pt>
                <c:pt idx="380">
                  <c:v>1.5833330000000001</c:v>
                </c:pt>
                <c:pt idx="381">
                  <c:v>1.5874999999999999</c:v>
                </c:pt>
                <c:pt idx="382">
                  <c:v>1.5916669999999999</c:v>
                </c:pt>
                <c:pt idx="383">
                  <c:v>1.5958330000000001</c:v>
                </c:pt>
                <c:pt idx="384">
                  <c:v>1.6</c:v>
                </c:pt>
                <c:pt idx="385">
                  <c:v>1.6041669999999999</c:v>
                </c:pt>
                <c:pt idx="386">
                  <c:v>1.608333</c:v>
                </c:pt>
                <c:pt idx="387">
                  <c:v>1.6125</c:v>
                </c:pt>
                <c:pt idx="388">
                  <c:v>1.6166670000000001</c:v>
                </c:pt>
                <c:pt idx="389">
                  <c:v>1.620833</c:v>
                </c:pt>
                <c:pt idx="390">
                  <c:v>1.625</c:v>
                </c:pt>
                <c:pt idx="391">
                  <c:v>1.629167</c:v>
                </c:pt>
                <c:pt idx="392">
                  <c:v>1.6333329999999999</c:v>
                </c:pt>
                <c:pt idx="393">
                  <c:v>1.6375</c:v>
                </c:pt>
                <c:pt idx="394">
                  <c:v>1.641667</c:v>
                </c:pt>
                <c:pt idx="395">
                  <c:v>1.6458330000000001</c:v>
                </c:pt>
                <c:pt idx="396">
                  <c:v>1.65</c:v>
                </c:pt>
                <c:pt idx="397">
                  <c:v>1.6541669999999999</c:v>
                </c:pt>
                <c:pt idx="398">
                  <c:v>1.6583330000000001</c:v>
                </c:pt>
                <c:pt idx="399">
                  <c:v>1.6625000000000001</c:v>
                </c:pt>
                <c:pt idx="400">
                  <c:v>1.6666669999999999</c:v>
                </c:pt>
                <c:pt idx="401">
                  <c:v>1.670833</c:v>
                </c:pt>
                <c:pt idx="402">
                  <c:v>1.675</c:v>
                </c:pt>
                <c:pt idx="403">
                  <c:v>1.6791670000000001</c:v>
                </c:pt>
                <c:pt idx="404">
                  <c:v>1.683333</c:v>
                </c:pt>
                <c:pt idx="405">
                  <c:v>1.6875</c:v>
                </c:pt>
                <c:pt idx="406">
                  <c:v>1.691667</c:v>
                </c:pt>
                <c:pt idx="407">
                  <c:v>1.6958329999999999</c:v>
                </c:pt>
                <c:pt idx="408">
                  <c:v>1.7</c:v>
                </c:pt>
                <c:pt idx="409">
                  <c:v>1.704167</c:v>
                </c:pt>
                <c:pt idx="410">
                  <c:v>1.7083330000000001</c:v>
                </c:pt>
                <c:pt idx="411">
                  <c:v>1.7124999999999999</c:v>
                </c:pt>
                <c:pt idx="412">
                  <c:v>1.7166669999999999</c:v>
                </c:pt>
                <c:pt idx="413">
                  <c:v>1.7208330000000001</c:v>
                </c:pt>
                <c:pt idx="414">
                  <c:v>1.7250000000000001</c:v>
                </c:pt>
                <c:pt idx="415">
                  <c:v>1.7291669999999999</c:v>
                </c:pt>
                <c:pt idx="416">
                  <c:v>1.733333</c:v>
                </c:pt>
                <c:pt idx="417">
                  <c:v>1.7375</c:v>
                </c:pt>
                <c:pt idx="418">
                  <c:v>1.7416670000000001</c:v>
                </c:pt>
                <c:pt idx="419">
                  <c:v>1.745833</c:v>
                </c:pt>
                <c:pt idx="420">
                  <c:v>1.75</c:v>
                </c:pt>
                <c:pt idx="421">
                  <c:v>1.754167</c:v>
                </c:pt>
                <c:pt idx="422">
                  <c:v>1.7583329999999999</c:v>
                </c:pt>
                <c:pt idx="423">
                  <c:v>1.7625</c:v>
                </c:pt>
                <c:pt idx="424">
                  <c:v>1.766667</c:v>
                </c:pt>
                <c:pt idx="425">
                  <c:v>1.7708330000000001</c:v>
                </c:pt>
                <c:pt idx="426">
                  <c:v>1.7749999999999999</c:v>
                </c:pt>
                <c:pt idx="427">
                  <c:v>1.7791669999999999</c:v>
                </c:pt>
                <c:pt idx="428">
                  <c:v>1.7833330000000001</c:v>
                </c:pt>
                <c:pt idx="429">
                  <c:v>1.7875000000000001</c:v>
                </c:pt>
                <c:pt idx="430">
                  <c:v>1.7916669999999999</c:v>
                </c:pt>
                <c:pt idx="431">
                  <c:v>1.795833</c:v>
                </c:pt>
                <c:pt idx="432">
                  <c:v>1.8</c:v>
                </c:pt>
                <c:pt idx="433">
                  <c:v>1.8041670000000001</c:v>
                </c:pt>
                <c:pt idx="434">
                  <c:v>1.808333</c:v>
                </c:pt>
                <c:pt idx="435">
                  <c:v>1.8125</c:v>
                </c:pt>
                <c:pt idx="436">
                  <c:v>1.816667</c:v>
                </c:pt>
                <c:pt idx="437">
                  <c:v>1.8208329999999999</c:v>
                </c:pt>
                <c:pt idx="438">
                  <c:v>1.825</c:v>
                </c:pt>
                <c:pt idx="439">
                  <c:v>1.829167</c:v>
                </c:pt>
                <c:pt idx="440">
                  <c:v>1.8333330000000001</c:v>
                </c:pt>
                <c:pt idx="441">
                  <c:v>1.8374999999999999</c:v>
                </c:pt>
                <c:pt idx="442">
                  <c:v>1.8416669999999999</c:v>
                </c:pt>
                <c:pt idx="443">
                  <c:v>1.8458330000000001</c:v>
                </c:pt>
                <c:pt idx="444">
                  <c:v>1.85</c:v>
                </c:pt>
                <c:pt idx="445">
                  <c:v>1.8541669999999999</c:v>
                </c:pt>
                <c:pt idx="446">
                  <c:v>1.858333</c:v>
                </c:pt>
                <c:pt idx="447">
                  <c:v>1.8625</c:v>
                </c:pt>
                <c:pt idx="448">
                  <c:v>1.8666670000000001</c:v>
                </c:pt>
                <c:pt idx="449">
                  <c:v>1.870833</c:v>
                </c:pt>
                <c:pt idx="450">
                  <c:v>1.875</c:v>
                </c:pt>
                <c:pt idx="451">
                  <c:v>1.879167</c:v>
                </c:pt>
                <c:pt idx="452">
                  <c:v>1.8833329999999999</c:v>
                </c:pt>
                <c:pt idx="453">
                  <c:v>1.8875</c:v>
                </c:pt>
                <c:pt idx="454">
                  <c:v>1.891667</c:v>
                </c:pt>
                <c:pt idx="455">
                  <c:v>1.8958330000000001</c:v>
                </c:pt>
                <c:pt idx="456">
                  <c:v>1.9</c:v>
                </c:pt>
                <c:pt idx="457">
                  <c:v>1.9041669999999999</c:v>
                </c:pt>
                <c:pt idx="458">
                  <c:v>1.9083330000000001</c:v>
                </c:pt>
                <c:pt idx="459">
                  <c:v>1.9125000000000001</c:v>
                </c:pt>
                <c:pt idx="460">
                  <c:v>1.9166669999999999</c:v>
                </c:pt>
                <c:pt idx="461">
                  <c:v>1.920833</c:v>
                </c:pt>
                <c:pt idx="462">
                  <c:v>1.925</c:v>
                </c:pt>
                <c:pt idx="463">
                  <c:v>1.9291670000000001</c:v>
                </c:pt>
                <c:pt idx="464">
                  <c:v>1.933333</c:v>
                </c:pt>
                <c:pt idx="465">
                  <c:v>1.9375</c:v>
                </c:pt>
                <c:pt idx="466">
                  <c:v>1.941667</c:v>
                </c:pt>
                <c:pt idx="467">
                  <c:v>1.9458329999999999</c:v>
                </c:pt>
                <c:pt idx="468">
                  <c:v>1.95</c:v>
                </c:pt>
                <c:pt idx="469">
                  <c:v>1.954167</c:v>
                </c:pt>
                <c:pt idx="470">
                  <c:v>1.9583330000000001</c:v>
                </c:pt>
                <c:pt idx="471">
                  <c:v>1.9624999999999999</c:v>
                </c:pt>
                <c:pt idx="472">
                  <c:v>1.9666669999999999</c:v>
                </c:pt>
                <c:pt idx="473">
                  <c:v>1.9708330000000001</c:v>
                </c:pt>
                <c:pt idx="474">
                  <c:v>1.9750000000000001</c:v>
                </c:pt>
                <c:pt idx="475">
                  <c:v>1.9791669999999999</c:v>
                </c:pt>
                <c:pt idx="476">
                  <c:v>1.983333</c:v>
                </c:pt>
                <c:pt idx="477">
                  <c:v>1.9875</c:v>
                </c:pt>
                <c:pt idx="478">
                  <c:v>1.9916670000000001</c:v>
                </c:pt>
                <c:pt idx="479">
                  <c:v>1.995833</c:v>
                </c:pt>
                <c:pt idx="480">
                  <c:v>2</c:v>
                </c:pt>
                <c:pt idx="481">
                  <c:v>2.0041669999999998</c:v>
                </c:pt>
                <c:pt idx="482">
                  <c:v>2.0083329999999999</c:v>
                </c:pt>
                <c:pt idx="483">
                  <c:v>2.0125000000000002</c:v>
                </c:pt>
                <c:pt idx="484">
                  <c:v>2.016667</c:v>
                </c:pt>
                <c:pt idx="485">
                  <c:v>2.0208330000000001</c:v>
                </c:pt>
                <c:pt idx="486">
                  <c:v>2.0249999999999999</c:v>
                </c:pt>
                <c:pt idx="487">
                  <c:v>2.0291670000000002</c:v>
                </c:pt>
                <c:pt idx="488">
                  <c:v>2.0333329999999998</c:v>
                </c:pt>
                <c:pt idx="489">
                  <c:v>2.0375000000000001</c:v>
                </c:pt>
                <c:pt idx="490">
                  <c:v>2.0416669999999999</c:v>
                </c:pt>
                <c:pt idx="491">
                  <c:v>2.045833</c:v>
                </c:pt>
                <c:pt idx="492">
                  <c:v>2.0499999999999998</c:v>
                </c:pt>
                <c:pt idx="493">
                  <c:v>2.0541670000000001</c:v>
                </c:pt>
                <c:pt idx="494">
                  <c:v>2.0583330000000002</c:v>
                </c:pt>
                <c:pt idx="495">
                  <c:v>2.0625</c:v>
                </c:pt>
                <c:pt idx="496">
                  <c:v>2.0666669999999998</c:v>
                </c:pt>
                <c:pt idx="497">
                  <c:v>2.0708329999999999</c:v>
                </c:pt>
                <c:pt idx="498">
                  <c:v>2.0750000000000002</c:v>
                </c:pt>
                <c:pt idx="499">
                  <c:v>2.079167</c:v>
                </c:pt>
                <c:pt idx="500">
                  <c:v>2.0833330000000001</c:v>
                </c:pt>
                <c:pt idx="501">
                  <c:v>2.0874999999999999</c:v>
                </c:pt>
                <c:pt idx="502">
                  <c:v>2.0916670000000002</c:v>
                </c:pt>
                <c:pt idx="503">
                  <c:v>2.0958329999999998</c:v>
                </c:pt>
                <c:pt idx="504">
                  <c:v>2.1</c:v>
                </c:pt>
                <c:pt idx="505">
                  <c:v>2.1041669999999999</c:v>
                </c:pt>
                <c:pt idx="506">
                  <c:v>2.108333</c:v>
                </c:pt>
                <c:pt idx="507">
                  <c:v>2.1124999999999998</c:v>
                </c:pt>
                <c:pt idx="508">
                  <c:v>2.1166670000000001</c:v>
                </c:pt>
                <c:pt idx="509">
                  <c:v>2.1208330000000002</c:v>
                </c:pt>
                <c:pt idx="510">
                  <c:v>2.125</c:v>
                </c:pt>
                <c:pt idx="511">
                  <c:v>2.1291669999999998</c:v>
                </c:pt>
                <c:pt idx="512">
                  <c:v>2.1333329999999999</c:v>
                </c:pt>
                <c:pt idx="513">
                  <c:v>2.1375000000000002</c:v>
                </c:pt>
                <c:pt idx="514">
                  <c:v>2.141667</c:v>
                </c:pt>
                <c:pt idx="515">
                  <c:v>2.1458330000000001</c:v>
                </c:pt>
                <c:pt idx="516">
                  <c:v>2.15</c:v>
                </c:pt>
                <c:pt idx="517">
                  <c:v>2.1541670000000002</c:v>
                </c:pt>
                <c:pt idx="518">
                  <c:v>2.1583329999999998</c:v>
                </c:pt>
                <c:pt idx="519">
                  <c:v>2.1625000000000001</c:v>
                </c:pt>
                <c:pt idx="520">
                  <c:v>2.1666669999999999</c:v>
                </c:pt>
                <c:pt idx="521">
                  <c:v>2.170833</c:v>
                </c:pt>
                <c:pt idx="522">
                  <c:v>2.1749999999999998</c:v>
                </c:pt>
                <c:pt idx="523">
                  <c:v>2.1791670000000001</c:v>
                </c:pt>
                <c:pt idx="524">
                  <c:v>2.1833330000000002</c:v>
                </c:pt>
                <c:pt idx="525">
                  <c:v>2.1875</c:v>
                </c:pt>
                <c:pt idx="526">
                  <c:v>2.1916669999999998</c:v>
                </c:pt>
                <c:pt idx="527">
                  <c:v>2.1958329999999999</c:v>
                </c:pt>
                <c:pt idx="528">
                  <c:v>2.2000000000000002</c:v>
                </c:pt>
                <c:pt idx="529">
                  <c:v>2.204167</c:v>
                </c:pt>
                <c:pt idx="530">
                  <c:v>2.2083330000000001</c:v>
                </c:pt>
                <c:pt idx="531">
                  <c:v>2.2124999999999999</c:v>
                </c:pt>
                <c:pt idx="532">
                  <c:v>2.2166670000000002</c:v>
                </c:pt>
                <c:pt idx="533">
                  <c:v>2.2208329999999998</c:v>
                </c:pt>
                <c:pt idx="534">
                  <c:v>2.2250000000000001</c:v>
                </c:pt>
                <c:pt idx="535">
                  <c:v>2.2291669999999999</c:v>
                </c:pt>
                <c:pt idx="536">
                  <c:v>2.233333</c:v>
                </c:pt>
                <c:pt idx="537">
                  <c:v>2.2374999999999998</c:v>
                </c:pt>
                <c:pt idx="538">
                  <c:v>2.2416670000000001</c:v>
                </c:pt>
                <c:pt idx="539">
                  <c:v>2.2458330000000002</c:v>
                </c:pt>
                <c:pt idx="540">
                  <c:v>2.25</c:v>
                </c:pt>
                <c:pt idx="541">
                  <c:v>2.2541669999999998</c:v>
                </c:pt>
                <c:pt idx="542">
                  <c:v>2.2583329999999999</c:v>
                </c:pt>
                <c:pt idx="543">
                  <c:v>2.2625000000000002</c:v>
                </c:pt>
                <c:pt idx="544">
                  <c:v>2.266667</c:v>
                </c:pt>
                <c:pt idx="545">
                  <c:v>2.2708330000000001</c:v>
                </c:pt>
                <c:pt idx="546">
                  <c:v>2.2749999999999999</c:v>
                </c:pt>
                <c:pt idx="547">
                  <c:v>2.2791670000000002</c:v>
                </c:pt>
                <c:pt idx="548">
                  <c:v>2.2833329999999998</c:v>
                </c:pt>
                <c:pt idx="549">
                  <c:v>2.2875000000000001</c:v>
                </c:pt>
                <c:pt idx="550">
                  <c:v>2.2916669999999999</c:v>
                </c:pt>
                <c:pt idx="551">
                  <c:v>2.295833</c:v>
                </c:pt>
                <c:pt idx="552">
                  <c:v>2.2999999999999998</c:v>
                </c:pt>
                <c:pt idx="553">
                  <c:v>2.3041670000000001</c:v>
                </c:pt>
                <c:pt idx="554">
                  <c:v>2.3083330000000002</c:v>
                </c:pt>
                <c:pt idx="555">
                  <c:v>2.3125</c:v>
                </c:pt>
                <c:pt idx="556">
                  <c:v>2.3166669999999998</c:v>
                </c:pt>
                <c:pt idx="557">
                  <c:v>2.3208329999999999</c:v>
                </c:pt>
                <c:pt idx="558">
                  <c:v>2.3250000000000002</c:v>
                </c:pt>
                <c:pt idx="559">
                  <c:v>2.329167</c:v>
                </c:pt>
                <c:pt idx="560">
                  <c:v>2.3333330000000001</c:v>
                </c:pt>
                <c:pt idx="561">
                  <c:v>2.3374999999999999</c:v>
                </c:pt>
                <c:pt idx="562">
                  <c:v>2.3416670000000002</c:v>
                </c:pt>
                <c:pt idx="563">
                  <c:v>2.3458329999999998</c:v>
                </c:pt>
                <c:pt idx="564">
                  <c:v>2.35</c:v>
                </c:pt>
                <c:pt idx="565">
                  <c:v>2.3541669999999999</c:v>
                </c:pt>
                <c:pt idx="566">
                  <c:v>2.358333</c:v>
                </c:pt>
                <c:pt idx="567">
                  <c:v>2.3624999999999998</c:v>
                </c:pt>
                <c:pt idx="568">
                  <c:v>2.3666670000000001</c:v>
                </c:pt>
                <c:pt idx="569">
                  <c:v>2.3708330000000002</c:v>
                </c:pt>
                <c:pt idx="570">
                  <c:v>2.375</c:v>
                </c:pt>
                <c:pt idx="571">
                  <c:v>2.3791669999999998</c:v>
                </c:pt>
                <c:pt idx="572">
                  <c:v>2.3833329999999999</c:v>
                </c:pt>
                <c:pt idx="573">
                  <c:v>2.3875000000000002</c:v>
                </c:pt>
                <c:pt idx="574">
                  <c:v>2.391667</c:v>
                </c:pt>
                <c:pt idx="575">
                  <c:v>2.3958330000000001</c:v>
                </c:pt>
                <c:pt idx="576">
                  <c:v>2.4</c:v>
                </c:pt>
                <c:pt idx="577">
                  <c:v>2.4041670000000002</c:v>
                </c:pt>
                <c:pt idx="578">
                  <c:v>2.4083329999999998</c:v>
                </c:pt>
                <c:pt idx="579">
                  <c:v>2.4125000000000001</c:v>
                </c:pt>
                <c:pt idx="580">
                  <c:v>2.4166669999999999</c:v>
                </c:pt>
                <c:pt idx="581">
                  <c:v>2.420833</c:v>
                </c:pt>
                <c:pt idx="582">
                  <c:v>2.4249999999999998</c:v>
                </c:pt>
                <c:pt idx="583">
                  <c:v>2.4291670000000001</c:v>
                </c:pt>
                <c:pt idx="584">
                  <c:v>2.4333330000000002</c:v>
                </c:pt>
                <c:pt idx="585">
                  <c:v>2.4375</c:v>
                </c:pt>
                <c:pt idx="586">
                  <c:v>2.4416669999999998</c:v>
                </c:pt>
                <c:pt idx="587">
                  <c:v>2.4458329999999999</c:v>
                </c:pt>
                <c:pt idx="588">
                  <c:v>2.4500000000000002</c:v>
                </c:pt>
                <c:pt idx="589">
                  <c:v>2.454167</c:v>
                </c:pt>
                <c:pt idx="590">
                  <c:v>2.4583330000000001</c:v>
                </c:pt>
                <c:pt idx="591">
                  <c:v>2.4624999999999999</c:v>
                </c:pt>
                <c:pt idx="592">
                  <c:v>2.4666670000000002</c:v>
                </c:pt>
                <c:pt idx="593">
                  <c:v>2.4708329999999998</c:v>
                </c:pt>
                <c:pt idx="594">
                  <c:v>2.4750000000000001</c:v>
                </c:pt>
                <c:pt idx="595">
                  <c:v>2.4791669999999999</c:v>
                </c:pt>
                <c:pt idx="596">
                  <c:v>2.483333</c:v>
                </c:pt>
                <c:pt idx="597">
                  <c:v>2.4874999999999998</c:v>
                </c:pt>
                <c:pt idx="598">
                  <c:v>2.4916670000000001</c:v>
                </c:pt>
                <c:pt idx="599">
                  <c:v>2.4958330000000002</c:v>
                </c:pt>
                <c:pt idx="600">
                  <c:v>2.5</c:v>
                </c:pt>
                <c:pt idx="601">
                  <c:v>2.5041669999999998</c:v>
                </c:pt>
                <c:pt idx="602">
                  <c:v>2.5083329999999999</c:v>
                </c:pt>
                <c:pt idx="603">
                  <c:v>2.5125000000000002</c:v>
                </c:pt>
                <c:pt idx="604">
                  <c:v>2.516667</c:v>
                </c:pt>
                <c:pt idx="605">
                  <c:v>2.5208330000000001</c:v>
                </c:pt>
                <c:pt idx="606">
                  <c:v>2.5249999999999999</c:v>
                </c:pt>
                <c:pt idx="607">
                  <c:v>2.5291670000000002</c:v>
                </c:pt>
                <c:pt idx="608">
                  <c:v>2.5333329999999998</c:v>
                </c:pt>
                <c:pt idx="609">
                  <c:v>2.5375000000000001</c:v>
                </c:pt>
                <c:pt idx="610">
                  <c:v>2.5416669999999999</c:v>
                </c:pt>
                <c:pt idx="611">
                  <c:v>2.545833</c:v>
                </c:pt>
                <c:pt idx="612">
                  <c:v>2.5499999999999998</c:v>
                </c:pt>
                <c:pt idx="613">
                  <c:v>2.5541670000000001</c:v>
                </c:pt>
                <c:pt idx="614">
                  <c:v>2.5583330000000002</c:v>
                </c:pt>
                <c:pt idx="615">
                  <c:v>2.5625</c:v>
                </c:pt>
                <c:pt idx="616">
                  <c:v>2.5666669999999998</c:v>
                </c:pt>
                <c:pt idx="617">
                  <c:v>2.5708329999999999</c:v>
                </c:pt>
                <c:pt idx="618">
                  <c:v>2.5750000000000002</c:v>
                </c:pt>
                <c:pt idx="619">
                  <c:v>2.579167</c:v>
                </c:pt>
                <c:pt idx="620">
                  <c:v>2.5833330000000001</c:v>
                </c:pt>
                <c:pt idx="621">
                  <c:v>2.5874999999999999</c:v>
                </c:pt>
                <c:pt idx="622">
                  <c:v>2.5916670000000002</c:v>
                </c:pt>
                <c:pt idx="623">
                  <c:v>2.5958329999999998</c:v>
                </c:pt>
                <c:pt idx="624">
                  <c:v>2.6</c:v>
                </c:pt>
                <c:pt idx="625">
                  <c:v>2.6041669999999999</c:v>
                </c:pt>
                <c:pt idx="626">
                  <c:v>2.608333</c:v>
                </c:pt>
                <c:pt idx="627">
                  <c:v>2.6124999999999998</c:v>
                </c:pt>
                <c:pt idx="628">
                  <c:v>2.6166670000000001</c:v>
                </c:pt>
                <c:pt idx="629">
                  <c:v>2.6208330000000002</c:v>
                </c:pt>
                <c:pt idx="630">
                  <c:v>2.625</c:v>
                </c:pt>
                <c:pt idx="631">
                  <c:v>2.6291669999999998</c:v>
                </c:pt>
                <c:pt idx="632">
                  <c:v>2.6333329999999999</c:v>
                </c:pt>
                <c:pt idx="633">
                  <c:v>2.6375000000000002</c:v>
                </c:pt>
                <c:pt idx="634">
                  <c:v>2.641667</c:v>
                </c:pt>
                <c:pt idx="635">
                  <c:v>2.6458330000000001</c:v>
                </c:pt>
                <c:pt idx="636">
                  <c:v>2.65</c:v>
                </c:pt>
                <c:pt idx="637">
                  <c:v>2.6541670000000002</c:v>
                </c:pt>
                <c:pt idx="638">
                  <c:v>2.6583329999999998</c:v>
                </c:pt>
                <c:pt idx="639">
                  <c:v>2.6625000000000001</c:v>
                </c:pt>
                <c:pt idx="640">
                  <c:v>2.6666669999999999</c:v>
                </c:pt>
                <c:pt idx="641">
                  <c:v>2.670833</c:v>
                </c:pt>
                <c:pt idx="642">
                  <c:v>2.6749999999999998</c:v>
                </c:pt>
                <c:pt idx="643">
                  <c:v>2.6791670000000001</c:v>
                </c:pt>
                <c:pt idx="644">
                  <c:v>2.6833330000000002</c:v>
                </c:pt>
                <c:pt idx="645">
                  <c:v>2.6875</c:v>
                </c:pt>
                <c:pt idx="646">
                  <c:v>2.6916669999999998</c:v>
                </c:pt>
                <c:pt idx="647">
                  <c:v>2.6958329999999999</c:v>
                </c:pt>
                <c:pt idx="648">
                  <c:v>2.7</c:v>
                </c:pt>
                <c:pt idx="649">
                  <c:v>2.704167</c:v>
                </c:pt>
                <c:pt idx="650">
                  <c:v>2.7083330000000001</c:v>
                </c:pt>
                <c:pt idx="651">
                  <c:v>2.7124999999999999</c:v>
                </c:pt>
                <c:pt idx="652">
                  <c:v>2.7166670000000002</c:v>
                </c:pt>
                <c:pt idx="653">
                  <c:v>2.7208329999999998</c:v>
                </c:pt>
                <c:pt idx="654">
                  <c:v>2.7250000000000001</c:v>
                </c:pt>
                <c:pt idx="655">
                  <c:v>2.7291669999999999</c:v>
                </c:pt>
                <c:pt idx="656">
                  <c:v>2.733333</c:v>
                </c:pt>
                <c:pt idx="657">
                  <c:v>2.7374999999999998</c:v>
                </c:pt>
                <c:pt idx="658">
                  <c:v>2.7416670000000001</c:v>
                </c:pt>
                <c:pt idx="659">
                  <c:v>2.7458330000000002</c:v>
                </c:pt>
                <c:pt idx="660">
                  <c:v>2.75</c:v>
                </c:pt>
                <c:pt idx="661">
                  <c:v>2.7541669999999998</c:v>
                </c:pt>
                <c:pt idx="662">
                  <c:v>2.7583329999999999</c:v>
                </c:pt>
                <c:pt idx="663">
                  <c:v>2.7625000000000002</c:v>
                </c:pt>
                <c:pt idx="664">
                  <c:v>2.766667</c:v>
                </c:pt>
                <c:pt idx="665">
                  <c:v>2.7708330000000001</c:v>
                </c:pt>
                <c:pt idx="666">
                  <c:v>2.7749999999999999</c:v>
                </c:pt>
                <c:pt idx="667">
                  <c:v>2.7791670000000002</c:v>
                </c:pt>
                <c:pt idx="668">
                  <c:v>2.7833329999999998</c:v>
                </c:pt>
                <c:pt idx="669">
                  <c:v>2.7875000000000001</c:v>
                </c:pt>
                <c:pt idx="670">
                  <c:v>2.7916669999999999</c:v>
                </c:pt>
                <c:pt idx="671">
                  <c:v>2.795833</c:v>
                </c:pt>
                <c:pt idx="672">
                  <c:v>2.8</c:v>
                </c:pt>
                <c:pt idx="673">
                  <c:v>2.8041670000000001</c:v>
                </c:pt>
                <c:pt idx="674">
                  <c:v>2.8083330000000002</c:v>
                </c:pt>
                <c:pt idx="675">
                  <c:v>2.8125</c:v>
                </c:pt>
                <c:pt idx="676">
                  <c:v>2.8166669999999998</c:v>
                </c:pt>
                <c:pt idx="677">
                  <c:v>2.8208329999999999</c:v>
                </c:pt>
                <c:pt idx="678">
                  <c:v>2.8250000000000002</c:v>
                </c:pt>
                <c:pt idx="679">
                  <c:v>2.829167</c:v>
                </c:pt>
                <c:pt idx="680">
                  <c:v>2.8333330000000001</c:v>
                </c:pt>
                <c:pt idx="681">
                  <c:v>2.8374999999999999</c:v>
                </c:pt>
                <c:pt idx="682">
                  <c:v>2.8416670000000002</c:v>
                </c:pt>
                <c:pt idx="683">
                  <c:v>2.8458329999999998</c:v>
                </c:pt>
                <c:pt idx="684">
                  <c:v>2.85</c:v>
                </c:pt>
                <c:pt idx="685">
                  <c:v>2.8541669999999999</c:v>
                </c:pt>
                <c:pt idx="686">
                  <c:v>2.858333</c:v>
                </c:pt>
                <c:pt idx="687">
                  <c:v>2.8624999999999998</c:v>
                </c:pt>
                <c:pt idx="688">
                  <c:v>2.8666670000000001</c:v>
                </c:pt>
                <c:pt idx="689">
                  <c:v>2.8708330000000002</c:v>
                </c:pt>
                <c:pt idx="690">
                  <c:v>2.875</c:v>
                </c:pt>
                <c:pt idx="691">
                  <c:v>2.8791669999999998</c:v>
                </c:pt>
                <c:pt idx="692">
                  <c:v>2.8833329999999999</c:v>
                </c:pt>
                <c:pt idx="693">
                  <c:v>2.8875000000000002</c:v>
                </c:pt>
                <c:pt idx="694">
                  <c:v>2.891667</c:v>
                </c:pt>
                <c:pt idx="695">
                  <c:v>2.8958330000000001</c:v>
                </c:pt>
                <c:pt idx="696">
                  <c:v>2.9</c:v>
                </c:pt>
                <c:pt idx="697">
                  <c:v>2.9041670000000002</c:v>
                </c:pt>
                <c:pt idx="698">
                  <c:v>2.9083329999999998</c:v>
                </c:pt>
                <c:pt idx="699">
                  <c:v>2.9125000000000001</c:v>
                </c:pt>
                <c:pt idx="700">
                  <c:v>2.9166669999999999</c:v>
                </c:pt>
                <c:pt idx="701">
                  <c:v>2.920833</c:v>
                </c:pt>
                <c:pt idx="702">
                  <c:v>2.9249999999999998</c:v>
                </c:pt>
                <c:pt idx="703">
                  <c:v>2.9291670000000001</c:v>
                </c:pt>
                <c:pt idx="704">
                  <c:v>2.9333330000000002</c:v>
                </c:pt>
                <c:pt idx="705">
                  <c:v>2.9375</c:v>
                </c:pt>
                <c:pt idx="706">
                  <c:v>2.9416669999999998</c:v>
                </c:pt>
                <c:pt idx="707">
                  <c:v>2.9458329999999999</c:v>
                </c:pt>
                <c:pt idx="708">
                  <c:v>2.95</c:v>
                </c:pt>
                <c:pt idx="709">
                  <c:v>2.954167</c:v>
                </c:pt>
                <c:pt idx="710">
                  <c:v>2.9583330000000001</c:v>
                </c:pt>
                <c:pt idx="711">
                  <c:v>2.9624999999999999</c:v>
                </c:pt>
                <c:pt idx="712">
                  <c:v>2.9666670000000002</c:v>
                </c:pt>
                <c:pt idx="713">
                  <c:v>2.9708329999999998</c:v>
                </c:pt>
                <c:pt idx="714">
                  <c:v>2.9750000000000001</c:v>
                </c:pt>
                <c:pt idx="715">
                  <c:v>2.9791669999999999</c:v>
                </c:pt>
                <c:pt idx="716">
                  <c:v>2.983333</c:v>
                </c:pt>
                <c:pt idx="717">
                  <c:v>2.9874999999999998</c:v>
                </c:pt>
                <c:pt idx="718">
                  <c:v>2.9916670000000001</c:v>
                </c:pt>
                <c:pt idx="719">
                  <c:v>2.9958330000000002</c:v>
                </c:pt>
                <c:pt idx="720">
                  <c:v>3</c:v>
                </c:pt>
                <c:pt idx="721">
                  <c:v>3.0041669999999998</c:v>
                </c:pt>
                <c:pt idx="722">
                  <c:v>3.0083329999999999</c:v>
                </c:pt>
                <c:pt idx="723">
                  <c:v>3.0125000000000002</c:v>
                </c:pt>
                <c:pt idx="724">
                  <c:v>3.016667</c:v>
                </c:pt>
                <c:pt idx="725">
                  <c:v>3.0208330000000001</c:v>
                </c:pt>
                <c:pt idx="726">
                  <c:v>3.0249999999999999</c:v>
                </c:pt>
                <c:pt idx="727">
                  <c:v>3.0291670000000002</c:v>
                </c:pt>
                <c:pt idx="728">
                  <c:v>3.0333329999999998</c:v>
                </c:pt>
                <c:pt idx="729">
                  <c:v>3.0375000000000001</c:v>
                </c:pt>
                <c:pt idx="730">
                  <c:v>3.0416669999999999</c:v>
                </c:pt>
                <c:pt idx="731">
                  <c:v>3.045833</c:v>
                </c:pt>
                <c:pt idx="732">
                  <c:v>3.05</c:v>
                </c:pt>
                <c:pt idx="733">
                  <c:v>3.0541670000000001</c:v>
                </c:pt>
                <c:pt idx="734">
                  <c:v>3.0583330000000002</c:v>
                </c:pt>
                <c:pt idx="735">
                  <c:v>3.0625</c:v>
                </c:pt>
                <c:pt idx="736">
                  <c:v>3.0666669999999998</c:v>
                </c:pt>
                <c:pt idx="737">
                  <c:v>3.0708329999999999</c:v>
                </c:pt>
                <c:pt idx="738">
                  <c:v>3.0750000000000002</c:v>
                </c:pt>
                <c:pt idx="739">
                  <c:v>3.079167</c:v>
                </c:pt>
                <c:pt idx="740">
                  <c:v>3.0833330000000001</c:v>
                </c:pt>
                <c:pt idx="741">
                  <c:v>3.0874999999999999</c:v>
                </c:pt>
                <c:pt idx="742">
                  <c:v>3.0916670000000002</c:v>
                </c:pt>
                <c:pt idx="743">
                  <c:v>3.0958329999999998</c:v>
                </c:pt>
                <c:pt idx="744">
                  <c:v>3.1</c:v>
                </c:pt>
                <c:pt idx="745">
                  <c:v>3.1041669999999999</c:v>
                </c:pt>
                <c:pt idx="746">
                  <c:v>3.108333</c:v>
                </c:pt>
                <c:pt idx="747">
                  <c:v>3.1124999999999998</c:v>
                </c:pt>
                <c:pt idx="748">
                  <c:v>3.1166670000000001</c:v>
                </c:pt>
                <c:pt idx="749">
                  <c:v>3.1208330000000002</c:v>
                </c:pt>
                <c:pt idx="750">
                  <c:v>3.125</c:v>
                </c:pt>
                <c:pt idx="751">
                  <c:v>3.1291669999999998</c:v>
                </c:pt>
                <c:pt idx="752">
                  <c:v>3.1333329999999999</c:v>
                </c:pt>
                <c:pt idx="753">
                  <c:v>3.1375000000000002</c:v>
                </c:pt>
                <c:pt idx="754">
                  <c:v>3.141667</c:v>
                </c:pt>
                <c:pt idx="755">
                  <c:v>3.1458330000000001</c:v>
                </c:pt>
                <c:pt idx="756">
                  <c:v>3.15</c:v>
                </c:pt>
                <c:pt idx="757">
                  <c:v>3.1541670000000002</c:v>
                </c:pt>
                <c:pt idx="758">
                  <c:v>3.1583329999999998</c:v>
                </c:pt>
                <c:pt idx="759">
                  <c:v>3.1625000000000001</c:v>
                </c:pt>
                <c:pt idx="760">
                  <c:v>3.1666669999999999</c:v>
                </c:pt>
                <c:pt idx="761">
                  <c:v>3.170833</c:v>
                </c:pt>
                <c:pt idx="762">
                  <c:v>3.1749999999999998</c:v>
                </c:pt>
                <c:pt idx="763">
                  <c:v>3.1791670000000001</c:v>
                </c:pt>
                <c:pt idx="764">
                  <c:v>3.1833330000000002</c:v>
                </c:pt>
                <c:pt idx="765">
                  <c:v>3.1875</c:v>
                </c:pt>
                <c:pt idx="766">
                  <c:v>3.1916669999999998</c:v>
                </c:pt>
                <c:pt idx="767">
                  <c:v>3.391667</c:v>
                </c:pt>
                <c:pt idx="768">
                  <c:v>3.5916670000000002</c:v>
                </c:pt>
                <c:pt idx="769">
                  <c:v>3.7916670000000003</c:v>
                </c:pt>
                <c:pt idx="770">
                  <c:v>3.9916670000000005</c:v>
                </c:pt>
                <c:pt idx="771">
                  <c:v>4.1916670000000007</c:v>
                </c:pt>
                <c:pt idx="772">
                  <c:v>4.3916670000000009</c:v>
                </c:pt>
                <c:pt idx="773">
                  <c:v>4.5916670000000011</c:v>
                </c:pt>
                <c:pt idx="774">
                  <c:v>4.7916670000000012</c:v>
                </c:pt>
                <c:pt idx="775">
                  <c:v>4.9916670000000014</c:v>
                </c:pt>
                <c:pt idx="776">
                  <c:v>5.1916670000000016</c:v>
                </c:pt>
                <c:pt idx="777">
                  <c:v>5.3916670000000018</c:v>
                </c:pt>
                <c:pt idx="778">
                  <c:v>5.5916670000000019</c:v>
                </c:pt>
                <c:pt idx="779">
                  <c:v>5.7916670000000021</c:v>
                </c:pt>
                <c:pt idx="780">
                  <c:v>5.9916670000000023</c:v>
                </c:pt>
                <c:pt idx="781">
                  <c:v>6.1916670000000025</c:v>
                </c:pt>
                <c:pt idx="782">
                  <c:v>6.3916670000000027</c:v>
                </c:pt>
                <c:pt idx="783">
                  <c:v>6.5916670000000028</c:v>
                </c:pt>
                <c:pt idx="784">
                  <c:v>6.791667000000003</c:v>
                </c:pt>
                <c:pt idx="785">
                  <c:v>6.9916670000000032</c:v>
                </c:pt>
                <c:pt idx="786">
                  <c:v>7.1916670000000034</c:v>
                </c:pt>
                <c:pt idx="787">
                  <c:v>7.3916670000000035</c:v>
                </c:pt>
                <c:pt idx="788">
                  <c:v>7.5916670000000037</c:v>
                </c:pt>
                <c:pt idx="789">
                  <c:v>7.7916670000000039</c:v>
                </c:pt>
                <c:pt idx="790">
                  <c:v>7.9916670000000041</c:v>
                </c:pt>
                <c:pt idx="791">
                  <c:v>8.1916670000000043</c:v>
                </c:pt>
                <c:pt idx="792">
                  <c:v>8.3916670000000035</c:v>
                </c:pt>
                <c:pt idx="793">
                  <c:v>8.5916670000000028</c:v>
                </c:pt>
                <c:pt idx="794">
                  <c:v>8.7916670000000021</c:v>
                </c:pt>
                <c:pt idx="795">
                  <c:v>8.9916670000000014</c:v>
                </c:pt>
                <c:pt idx="796">
                  <c:v>9.1916670000000007</c:v>
                </c:pt>
                <c:pt idx="797">
                  <c:v>9.391667</c:v>
                </c:pt>
                <c:pt idx="798">
                  <c:v>9.5916669999999993</c:v>
                </c:pt>
                <c:pt idx="799">
                  <c:v>9.7916669999999986</c:v>
                </c:pt>
                <c:pt idx="800">
                  <c:v>9.9916669999999979</c:v>
                </c:pt>
                <c:pt idx="801">
                  <c:v>10.191666999999997</c:v>
                </c:pt>
                <c:pt idx="802">
                  <c:v>10.391666999999996</c:v>
                </c:pt>
                <c:pt idx="803">
                  <c:v>10.591666999999996</c:v>
                </c:pt>
                <c:pt idx="804">
                  <c:v>10.791666999999995</c:v>
                </c:pt>
                <c:pt idx="805">
                  <c:v>10.991666999999994</c:v>
                </c:pt>
                <c:pt idx="806">
                  <c:v>11.191666999999994</c:v>
                </c:pt>
                <c:pt idx="807">
                  <c:v>11.391666999999993</c:v>
                </c:pt>
                <c:pt idx="808">
                  <c:v>11.591666999999992</c:v>
                </c:pt>
                <c:pt idx="809">
                  <c:v>11.791666999999991</c:v>
                </c:pt>
                <c:pt idx="810">
                  <c:v>11.991666999999991</c:v>
                </c:pt>
                <c:pt idx="811">
                  <c:v>12.19166699999999</c:v>
                </c:pt>
                <c:pt idx="812">
                  <c:v>12.391666999999989</c:v>
                </c:pt>
                <c:pt idx="813">
                  <c:v>12.591666999999989</c:v>
                </c:pt>
                <c:pt idx="814">
                  <c:v>12.791666999999988</c:v>
                </c:pt>
                <c:pt idx="815">
                  <c:v>12.991666999999987</c:v>
                </c:pt>
                <c:pt idx="816">
                  <c:v>13.191666999999986</c:v>
                </c:pt>
                <c:pt idx="817">
                  <c:v>13.391666999999986</c:v>
                </c:pt>
                <c:pt idx="818">
                  <c:v>13.591666999999985</c:v>
                </c:pt>
                <c:pt idx="819">
                  <c:v>13.791666999999984</c:v>
                </c:pt>
                <c:pt idx="820">
                  <c:v>13.991666999999984</c:v>
                </c:pt>
                <c:pt idx="821">
                  <c:v>14.191666999999983</c:v>
                </c:pt>
                <c:pt idx="822">
                  <c:v>14.391666999999982</c:v>
                </c:pt>
                <c:pt idx="823">
                  <c:v>14.591666999999982</c:v>
                </c:pt>
                <c:pt idx="824">
                  <c:v>14.791666999999981</c:v>
                </c:pt>
                <c:pt idx="825">
                  <c:v>14.99166699999998</c:v>
                </c:pt>
                <c:pt idx="826">
                  <c:v>15.191666999999979</c:v>
                </c:pt>
                <c:pt idx="827">
                  <c:v>15.391666999999979</c:v>
                </c:pt>
                <c:pt idx="828">
                  <c:v>15.591666999999978</c:v>
                </c:pt>
                <c:pt idx="829">
                  <c:v>15.791666999999977</c:v>
                </c:pt>
                <c:pt idx="830">
                  <c:v>15.991666999999977</c:v>
                </c:pt>
                <c:pt idx="831">
                  <c:v>16.191666999999978</c:v>
                </c:pt>
                <c:pt idx="832">
                  <c:v>16.391666999999977</c:v>
                </c:pt>
                <c:pt idx="833">
                  <c:v>16.591666999999976</c:v>
                </c:pt>
                <c:pt idx="834">
                  <c:v>16.791666999999975</c:v>
                </c:pt>
                <c:pt idx="835">
                  <c:v>16.991666999999975</c:v>
                </c:pt>
                <c:pt idx="836">
                  <c:v>17.191666999999974</c:v>
                </c:pt>
                <c:pt idx="837">
                  <c:v>17.391666999999973</c:v>
                </c:pt>
                <c:pt idx="838">
                  <c:v>17.591666999999973</c:v>
                </c:pt>
                <c:pt idx="839">
                  <c:v>17.791666999999972</c:v>
                </c:pt>
                <c:pt idx="840">
                  <c:v>17.991666999999971</c:v>
                </c:pt>
                <c:pt idx="841">
                  <c:v>18.19166699999997</c:v>
                </c:pt>
                <c:pt idx="842">
                  <c:v>18.39166699999997</c:v>
                </c:pt>
                <c:pt idx="843">
                  <c:v>18.591666999999969</c:v>
                </c:pt>
                <c:pt idx="844">
                  <c:v>18.791666999999968</c:v>
                </c:pt>
                <c:pt idx="845">
                  <c:v>18.991666999999968</c:v>
                </c:pt>
                <c:pt idx="846">
                  <c:v>19.191666999999967</c:v>
                </c:pt>
                <c:pt idx="847">
                  <c:v>19.391666999999966</c:v>
                </c:pt>
                <c:pt idx="848">
                  <c:v>19.591666999999966</c:v>
                </c:pt>
                <c:pt idx="849">
                  <c:v>19.791666999999965</c:v>
                </c:pt>
                <c:pt idx="850">
                  <c:v>19.991666999999964</c:v>
                </c:pt>
                <c:pt idx="851">
                  <c:v>20.191666999999963</c:v>
                </c:pt>
                <c:pt idx="852">
                  <c:v>20.391666999999963</c:v>
                </c:pt>
                <c:pt idx="853">
                  <c:v>20.591666999999962</c:v>
                </c:pt>
                <c:pt idx="854">
                  <c:v>20.791666999999961</c:v>
                </c:pt>
                <c:pt idx="855">
                  <c:v>20.991666999999961</c:v>
                </c:pt>
                <c:pt idx="856">
                  <c:v>21.19166699999996</c:v>
                </c:pt>
                <c:pt idx="857">
                  <c:v>21.391666999999959</c:v>
                </c:pt>
                <c:pt idx="858">
                  <c:v>21.591666999999958</c:v>
                </c:pt>
                <c:pt idx="859">
                  <c:v>21.791666999999958</c:v>
                </c:pt>
                <c:pt idx="860">
                  <c:v>21.991666999999957</c:v>
                </c:pt>
                <c:pt idx="861">
                  <c:v>22.191666999999956</c:v>
                </c:pt>
                <c:pt idx="862">
                  <c:v>22.391666999999956</c:v>
                </c:pt>
                <c:pt idx="863">
                  <c:v>22.591666999999955</c:v>
                </c:pt>
                <c:pt idx="864">
                  <c:v>22.791666999999954</c:v>
                </c:pt>
                <c:pt idx="865">
                  <c:v>22.991666999999953</c:v>
                </c:pt>
                <c:pt idx="866">
                  <c:v>23.191666999999953</c:v>
                </c:pt>
                <c:pt idx="867">
                  <c:v>23.391666999999952</c:v>
                </c:pt>
                <c:pt idx="868">
                  <c:v>23.591666999999951</c:v>
                </c:pt>
                <c:pt idx="869">
                  <c:v>23.791666999999951</c:v>
                </c:pt>
                <c:pt idx="870">
                  <c:v>23.99166699999995</c:v>
                </c:pt>
                <c:pt idx="871">
                  <c:v>24.191666999999949</c:v>
                </c:pt>
                <c:pt idx="872">
                  <c:v>24.391666999999948</c:v>
                </c:pt>
                <c:pt idx="873">
                  <c:v>24.591666999999948</c:v>
                </c:pt>
                <c:pt idx="874">
                  <c:v>24.791666999999947</c:v>
                </c:pt>
                <c:pt idx="875">
                  <c:v>24.991666999999946</c:v>
                </c:pt>
                <c:pt idx="876">
                  <c:v>25.191666999999946</c:v>
                </c:pt>
                <c:pt idx="877">
                  <c:v>25.391666999999945</c:v>
                </c:pt>
                <c:pt idx="878">
                  <c:v>25.591666999999944</c:v>
                </c:pt>
                <c:pt idx="879">
                  <c:v>25.791666999999943</c:v>
                </c:pt>
                <c:pt idx="880">
                  <c:v>25.991666999999943</c:v>
                </c:pt>
                <c:pt idx="881">
                  <c:v>26.191666999999942</c:v>
                </c:pt>
                <c:pt idx="882">
                  <c:v>26.391666999999941</c:v>
                </c:pt>
                <c:pt idx="883">
                  <c:v>26.591666999999941</c:v>
                </c:pt>
                <c:pt idx="884">
                  <c:v>26.79166699999994</c:v>
                </c:pt>
                <c:pt idx="885">
                  <c:v>26.991666999999939</c:v>
                </c:pt>
                <c:pt idx="886">
                  <c:v>27.191666999999939</c:v>
                </c:pt>
                <c:pt idx="887">
                  <c:v>27.391666999999938</c:v>
                </c:pt>
                <c:pt idx="888">
                  <c:v>27.591666999999937</c:v>
                </c:pt>
                <c:pt idx="889">
                  <c:v>27.791666999999936</c:v>
                </c:pt>
                <c:pt idx="890">
                  <c:v>27.991666999999936</c:v>
                </c:pt>
                <c:pt idx="891">
                  <c:v>28.191666999999935</c:v>
                </c:pt>
                <c:pt idx="892">
                  <c:v>28.391666999999934</c:v>
                </c:pt>
                <c:pt idx="893">
                  <c:v>28.591666999999934</c:v>
                </c:pt>
                <c:pt idx="894">
                  <c:v>28.791666999999933</c:v>
                </c:pt>
                <c:pt idx="895">
                  <c:v>28.991666999999932</c:v>
                </c:pt>
                <c:pt idx="896">
                  <c:v>29.191666999999931</c:v>
                </c:pt>
                <c:pt idx="897">
                  <c:v>29.391666999999931</c:v>
                </c:pt>
                <c:pt idx="898">
                  <c:v>29.59166699999993</c:v>
                </c:pt>
                <c:pt idx="899">
                  <c:v>29.791666999999929</c:v>
                </c:pt>
                <c:pt idx="900">
                  <c:v>29.991666999999929</c:v>
                </c:pt>
                <c:pt idx="901">
                  <c:v>30.191666999999928</c:v>
                </c:pt>
                <c:pt idx="902">
                  <c:v>30.391666999999927</c:v>
                </c:pt>
                <c:pt idx="903">
                  <c:v>30.591666999999926</c:v>
                </c:pt>
                <c:pt idx="904">
                  <c:v>30.791666999999926</c:v>
                </c:pt>
                <c:pt idx="905">
                  <c:v>30.991666999999925</c:v>
                </c:pt>
                <c:pt idx="906">
                  <c:v>31.191666999999924</c:v>
                </c:pt>
                <c:pt idx="907">
                  <c:v>31.391666999999924</c:v>
                </c:pt>
                <c:pt idx="908">
                  <c:v>31.591666999999923</c:v>
                </c:pt>
                <c:pt idx="909">
                  <c:v>31.791666999999922</c:v>
                </c:pt>
                <c:pt idx="910">
                  <c:v>31.991666999999921</c:v>
                </c:pt>
                <c:pt idx="911">
                  <c:v>32.191666999999924</c:v>
                </c:pt>
                <c:pt idx="912">
                  <c:v>32.391666999999927</c:v>
                </c:pt>
                <c:pt idx="913">
                  <c:v>32.59166699999993</c:v>
                </c:pt>
                <c:pt idx="914">
                  <c:v>32.791666999999933</c:v>
                </c:pt>
                <c:pt idx="915">
                  <c:v>32.991666999999936</c:v>
                </c:pt>
                <c:pt idx="916">
                  <c:v>33.191666999999939</c:v>
                </c:pt>
                <c:pt idx="917">
                  <c:v>33.391666999999941</c:v>
                </c:pt>
                <c:pt idx="918">
                  <c:v>33.591666999999944</c:v>
                </c:pt>
                <c:pt idx="919">
                  <c:v>33.791666999999947</c:v>
                </c:pt>
                <c:pt idx="920">
                  <c:v>33.99166699999995</c:v>
                </c:pt>
                <c:pt idx="921">
                  <c:v>34.191666999999953</c:v>
                </c:pt>
                <c:pt idx="922">
                  <c:v>34.391666999999956</c:v>
                </c:pt>
                <c:pt idx="923">
                  <c:v>34.591666999999958</c:v>
                </c:pt>
                <c:pt idx="924">
                  <c:v>34.791666999999961</c:v>
                </c:pt>
                <c:pt idx="925">
                  <c:v>34.991666999999964</c:v>
                </c:pt>
                <c:pt idx="926">
                  <c:v>35.191666999999967</c:v>
                </c:pt>
                <c:pt idx="927">
                  <c:v>35.39166699999997</c:v>
                </c:pt>
                <c:pt idx="928">
                  <c:v>35.591666999999973</c:v>
                </c:pt>
                <c:pt idx="929">
                  <c:v>35.791666999999975</c:v>
                </c:pt>
                <c:pt idx="930">
                  <c:v>35.991666999999978</c:v>
                </c:pt>
                <c:pt idx="931">
                  <c:v>36.191666999999981</c:v>
                </c:pt>
                <c:pt idx="932">
                  <c:v>36.391666999999984</c:v>
                </c:pt>
                <c:pt idx="933">
                  <c:v>36.591666999999987</c:v>
                </c:pt>
                <c:pt idx="934">
                  <c:v>36.79166699999999</c:v>
                </c:pt>
                <c:pt idx="935">
                  <c:v>36.991666999999993</c:v>
                </c:pt>
                <c:pt idx="936">
                  <c:v>37.191666999999995</c:v>
                </c:pt>
                <c:pt idx="937">
                  <c:v>37.391666999999998</c:v>
                </c:pt>
                <c:pt idx="938">
                  <c:v>37.591667000000001</c:v>
                </c:pt>
                <c:pt idx="939">
                  <c:v>37.791667000000004</c:v>
                </c:pt>
                <c:pt idx="940">
                  <c:v>37.991667000000007</c:v>
                </c:pt>
                <c:pt idx="941">
                  <c:v>38.19166700000001</c:v>
                </c:pt>
                <c:pt idx="942">
                  <c:v>38.391667000000012</c:v>
                </c:pt>
                <c:pt idx="943">
                  <c:v>38.591667000000015</c:v>
                </c:pt>
                <c:pt idx="944">
                  <c:v>38.791667000000018</c:v>
                </c:pt>
                <c:pt idx="945">
                  <c:v>38.991667000000021</c:v>
                </c:pt>
                <c:pt idx="946">
                  <c:v>39.191667000000024</c:v>
                </c:pt>
                <c:pt idx="947">
                  <c:v>39.391667000000027</c:v>
                </c:pt>
                <c:pt idx="948">
                  <c:v>39.591667000000029</c:v>
                </c:pt>
                <c:pt idx="949">
                  <c:v>39.791667000000032</c:v>
                </c:pt>
                <c:pt idx="950">
                  <c:v>39.991667000000035</c:v>
                </c:pt>
                <c:pt idx="951">
                  <c:v>40.191667000000038</c:v>
                </c:pt>
                <c:pt idx="952">
                  <c:v>40.391667000000041</c:v>
                </c:pt>
                <c:pt idx="953">
                  <c:v>40.591667000000044</c:v>
                </c:pt>
                <c:pt idx="954">
                  <c:v>40.791667000000047</c:v>
                </c:pt>
                <c:pt idx="955">
                  <c:v>40.991667000000049</c:v>
                </c:pt>
                <c:pt idx="956">
                  <c:v>41.191667000000052</c:v>
                </c:pt>
                <c:pt idx="957">
                  <c:v>41.391667000000055</c:v>
                </c:pt>
                <c:pt idx="958">
                  <c:v>41.591667000000058</c:v>
                </c:pt>
                <c:pt idx="959">
                  <c:v>41.791667000000061</c:v>
                </c:pt>
                <c:pt idx="960">
                  <c:v>41.991667000000064</c:v>
                </c:pt>
                <c:pt idx="961">
                  <c:v>42.191667000000066</c:v>
                </c:pt>
                <c:pt idx="962">
                  <c:v>42.391667000000069</c:v>
                </c:pt>
              </c:numCache>
            </c:numRef>
          </c:xVal>
          <c:yVal>
            <c:numRef>
              <c:f>'sim lan'!$O$6:$O$1300</c:f>
            </c:numRef>
          </c:yVal>
          <c:smooth val="0"/>
          <c:extLst xmlns:c16r2="http://schemas.microsoft.com/office/drawing/2015/06/chart">
            <c:ext xmlns:c16="http://schemas.microsoft.com/office/drawing/2014/chart" uri="{C3380CC4-5D6E-409C-BE32-E72D297353CC}">
              <c16:uniqueId val="{00000003-DF81-40C9-9610-CA9BE1B8F590}"/>
            </c:ext>
          </c:extLst>
        </c:ser>
        <c:dLbls>
          <c:showLegendKey val="0"/>
          <c:showVal val="0"/>
          <c:showCatName val="0"/>
          <c:showSerName val="0"/>
          <c:showPercent val="0"/>
          <c:showBubbleSize val="0"/>
        </c:dLbls>
        <c:axId val="113341184"/>
        <c:axId val="113342720"/>
      </c:scatterChart>
      <c:valAx>
        <c:axId val="113341184"/>
        <c:scaling>
          <c:orientation val="minMax"/>
        </c:scaling>
        <c:delete val="0"/>
        <c:axPos val="b"/>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13342720"/>
        <c:crosses val="autoZero"/>
        <c:crossBetween val="midCat"/>
      </c:valAx>
      <c:valAx>
        <c:axId val="113342720"/>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13341184"/>
        <c:crosses val="autoZero"/>
        <c:crossBetween val="midCat"/>
      </c:valAx>
    </c:plotArea>
    <c:legend>
      <c:legendPos val="r"/>
      <c:overlay val="0"/>
      <c:txPr>
        <a:bodyPr/>
        <a:lstStyle/>
        <a:p>
          <a:pPr>
            <a:defRPr sz="845"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ES"/>
              <a:t>Altura max (m) vs. Peso cohete (kg) para diferentes Cd</a:t>
            </a:r>
          </a:p>
        </c:rich>
      </c:tx>
      <c:layout/>
      <c:overlay val="0"/>
    </c:title>
    <c:autoTitleDeleted val="0"/>
    <c:plotArea>
      <c:layout>
        <c:manualLayout>
          <c:layoutTarget val="inner"/>
          <c:xMode val="edge"/>
          <c:yMode val="edge"/>
          <c:x val="9.0129835552726717E-2"/>
          <c:y val="0.10789117706440542"/>
          <c:w val="0.72075284433330522"/>
          <c:h val="0.7735019180294771"/>
        </c:manualLayout>
      </c:layout>
      <c:scatterChart>
        <c:scatterStyle val="lineMarker"/>
        <c:varyColors val="0"/>
        <c:ser>
          <c:idx val="0"/>
          <c:order val="0"/>
          <c:tx>
            <c:strRef>
              <c:f>'Opt Alt Max'!$A$1:$B$1</c:f>
              <c:strCache>
                <c:ptCount val="1"/>
                <c:pt idx="0">
                  <c:v>Cd= 0,5</c:v>
                </c:pt>
              </c:strCache>
            </c:strRef>
          </c:tx>
          <c:marker>
            <c:symbol val="none"/>
          </c:marker>
          <c:xVal>
            <c:numRef>
              <c:f>'Opt Alt Max'!$A$3:$A$170</c:f>
              <c:numCache>
                <c:formatCode>0.00</c:formatCode>
                <c:ptCount val="168"/>
                <c:pt idx="0">
                  <c:v>1.85</c:v>
                </c:pt>
                <c:pt idx="1">
                  <c:v>1.9</c:v>
                </c:pt>
                <c:pt idx="2">
                  <c:v>1.95</c:v>
                </c:pt>
                <c:pt idx="3">
                  <c:v>2</c:v>
                </c:pt>
                <c:pt idx="4">
                  <c:v>2.0499999999999998</c:v>
                </c:pt>
                <c:pt idx="5">
                  <c:v>2.1</c:v>
                </c:pt>
                <c:pt idx="6">
                  <c:v>2.15</c:v>
                </c:pt>
                <c:pt idx="7">
                  <c:v>2.2000000000000002</c:v>
                </c:pt>
                <c:pt idx="8">
                  <c:v>2.25</c:v>
                </c:pt>
                <c:pt idx="9">
                  <c:v>2.2999999999999998</c:v>
                </c:pt>
                <c:pt idx="10">
                  <c:v>2.35</c:v>
                </c:pt>
                <c:pt idx="11">
                  <c:v>2.4</c:v>
                </c:pt>
                <c:pt idx="12">
                  <c:v>2.4500000000000002</c:v>
                </c:pt>
                <c:pt idx="13">
                  <c:v>2.5</c:v>
                </c:pt>
                <c:pt idx="14">
                  <c:v>2.5499999999999998</c:v>
                </c:pt>
                <c:pt idx="15">
                  <c:v>2.6</c:v>
                </c:pt>
                <c:pt idx="16">
                  <c:v>2.65</c:v>
                </c:pt>
                <c:pt idx="17">
                  <c:v>2.7</c:v>
                </c:pt>
                <c:pt idx="18">
                  <c:v>2.75</c:v>
                </c:pt>
                <c:pt idx="19">
                  <c:v>2.8</c:v>
                </c:pt>
                <c:pt idx="20">
                  <c:v>2.85</c:v>
                </c:pt>
                <c:pt idx="21">
                  <c:v>2.9</c:v>
                </c:pt>
                <c:pt idx="22">
                  <c:v>2.95</c:v>
                </c:pt>
                <c:pt idx="23">
                  <c:v>3</c:v>
                </c:pt>
                <c:pt idx="24">
                  <c:v>3.05</c:v>
                </c:pt>
                <c:pt idx="25">
                  <c:v>3.1</c:v>
                </c:pt>
                <c:pt idx="26">
                  <c:v>3.15</c:v>
                </c:pt>
                <c:pt idx="27">
                  <c:v>3.2</c:v>
                </c:pt>
                <c:pt idx="28">
                  <c:v>3.25</c:v>
                </c:pt>
                <c:pt idx="29">
                  <c:v>3.3</c:v>
                </c:pt>
                <c:pt idx="30">
                  <c:v>3.35</c:v>
                </c:pt>
                <c:pt idx="31">
                  <c:v>3.4</c:v>
                </c:pt>
                <c:pt idx="32">
                  <c:v>3.45</c:v>
                </c:pt>
                <c:pt idx="33">
                  <c:v>3.5</c:v>
                </c:pt>
                <c:pt idx="34">
                  <c:v>3.55</c:v>
                </c:pt>
                <c:pt idx="35">
                  <c:v>3.6</c:v>
                </c:pt>
                <c:pt idx="36">
                  <c:v>3.65</c:v>
                </c:pt>
                <c:pt idx="37">
                  <c:v>3.7</c:v>
                </c:pt>
                <c:pt idx="38">
                  <c:v>3.75</c:v>
                </c:pt>
                <c:pt idx="39">
                  <c:v>3.8</c:v>
                </c:pt>
                <c:pt idx="40">
                  <c:v>3.85</c:v>
                </c:pt>
                <c:pt idx="41">
                  <c:v>3.9</c:v>
                </c:pt>
                <c:pt idx="42">
                  <c:v>3.95</c:v>
                </c:pt>
                <c:pt idx="43">
                  <c:v>4</c:v>
                </c:pt>
                <c:pt idx="44">
                  <c:v>4.05</c:v>
                </c:pt>
                <c:pt idx="45">
                  <c:v>4.0999999999999996</c:v>
                </c:pt>
                <c:pt idx="46">
                  <c:v>4.1500000000000004</c:v>
                </c:pt>
                <c:pt idx="47">
                  <c:v>4.2</c:v>
                </c:pt>
                <c:pt idx="48">
                  <c:v>4.25</c:v>
                </c:pt>
                <c:pt idx="49">
                  <c:v>4.3</c:v>
                </c:pt>
                <c:pt idx="50">
                  <c:v>4.3499999999999996</c:v>
                </c:pt>
                <c:pt idx="51">
                  <c:v>4.4000000000000004</c:v>
                </c:pt>
                <c:pt idx="52">
                  <c:v>4.45</c:v>
                </c:pt>
                <c:pt idx="53">
                  <c:v>4.5</c:v>
                </c:pt>
                <c:pt idx="54">
                  <c:v>4.55</c:v>
                </c:pt>
                <c:pt idx="55">
                  <c:v>4.5999999999999996</c:v>
                </c:pt>
                <c:pt idx="56">
                  <c:v>4.6500000000000004</c:v>
                </c:pt>
                <c:pt idx="57">
                  <c:v>4.7</c:v>
                </c:pt>
                <c:pt idx="58">
                  <c:v>4.75</c:v>
                </c:pt>
                <c:pt idx="59">
                  <c:v>4.8</c:v>
                </c:pt>
                <c:pt idx="60">
                  <c:v>4.8499999999999996</c:v>
                </c:pt>
                <c:pt idx="61">
                  <c:v>4.9000000000000004</c:v>
                </c:pt>
                <c:pt idx="62">
                  <c:v>4.95</c:v>
                </c:pt>
                <c:pt idx="63">
                  <c:v>5</c:v>
                </c:pt>
                <c:pt idx="64">
                  <c:v>5.05</c:v>
                </c:pt>
                <c:pt idx="65">
                  <c:v>5.0999999999999996</c:v>
                </c:pt>
                <c:pt idx="66">
                  <c:v>5.15</c:v>
                </c:pt>
                <c:pt idx="67">
                  <c:v>5.2</c:v>
                </c:pt>
                <c:pt idx="68">
                  <c:v>5.25</c:v>
                </c:pt>
                <c:pt idx="69">
                  <c:v>5.3</c:v>
                </c:pt>
                <c:pt idx="70">
                  <c:v>5.35</c:v>
                </c:pt>
                <c:pt idx="71">
                  <c:v>5.4</c:v>
                </c:pt>
                <c:pt idx="72">
                  <c:v>5.45</c:v>
                </c:pt>
                <c:pt idx="73">
                  <c:v>5.5</c:v>
                </c:pt>
                <c:pt idx="74">
                  <c:v>5.55</c:v>
                </c:pt>
                <c:pt idx="75">
                  <c:v>5.6</c:v>
                </c:pt>
                <c:pt idx="76">
                  <c:v>5.65</c:v>
                </c:pt>
                <c:pt idx="77">
                  <c:v>5.7</c:v>
                </c:pt>
                <c:pt idx="78">
                  <c:v>5.75</c:v>
                </c:pt>
                <c:pt idx="79">
                  <c:v>5.8</c:v>
                </c:pt>
                <c:pt idx="80">
                  <c:v>5.85</c:v>
                </c:pt>
                <c:pt idx="81">
                  <c:v>5.9</c:v>
                </c:pt>
                <c:pt idx="82">
                  <c:v>5.95</c:v>
                </c:pt>
                <c:pt idx="83">
                  <c:v>6</c:v>
                </c:pt>
                <c:pt idx="84">
                  <c:v>6.05</c:v>
                </c:pt>
                <c:pt idx="85">
                  <c:v>6.1</c:v>
                </c:pt>
                <c:pt idx="86">
                  <c:v>6.15</c:v>
                </c:pt>
                <c:pt idx="87">
                  <c:v>6.2</c:v>
                </c:pt>
                <c:pt idx="88">
                  <c:v>6.25</c:v>
                </c:pt>
                <c:pt idx="89">
                  <c:v>6.3</c:v>
                </c:pt>
                <c:pt idx="90">
                  <c:v>6.35</c:v>
                </c:pt>
                <c:pt idx="91">
                  <c:v>6.4</c:v>
                </c:pt>
                <c:pt idx="92">
                  <c:v>6.45</c:v>
                </c:pt>
                <c:pt idx="93">
                  <c:v>6.5</c:v>
                </c:pt>
              </c:numCache>
            </c:numRef>
          </c:xVal>
          <c:yVal>
            <c:numRef>
              <c:f>'Opt Alt Max'!$B$3:$B$170</c:f>
              <c:numCache>
                <c:formatCode>0.0</c:formatCode>
                <c:ptCount val="168"/>
                <c:pt idx="1">
                  <c:v>1004.1552155303834</c:v>
                </c:pt>
                <c:pt idx="2">
                  <c:v>1055.6301618330608</c:v>
                </c:pt>
                <c:pt idx="3">
                  <c:v>1118.0239785491474</c:v>
                </c:pt>
                <c:pt idx="4">
                  <c:v>1171.9636443452634</c:v>
                </c:pt>
                <c:pt idx="5">
                  <c:v>1222.5413700730644</c:v>
                </c:pt>
                <c:pt idx="6">
                  <c:v>1271.002429523214</c:v>
                </c:pt>
                <c:pt idx="7">
                  <c:v>1317.9878760714171</c:v>
                </c:pt>
                <c:pt idx="8">
                  <c:v>1363.5926572482672</c:v>
                </c:pt>
                <c:pt idx="9">
                  <c:v>1408.0797817735677</c:v>
                </c:pt>
                <c:pt idx="10">
                  <c:v>1451.4241993569506</c:v>
                </c:pt>
                <c:pt idx="11">
                  <c:v>1493.7033698951871</c:v>
                </c:pt>
                <c:pt idx="12">
                  <c:v>1534.9307239579696</c:v>
                </c:pt>
                <c:pt idx="13">
                  <c:v>1575.0986030737074</c:v>
                </c:pt>
                <c:pt idx="14">
                  <c:v>1614.3217167990795</c:v>
                </c:pt>
                <c:pt idx="15">
                  <c:v>1652.4377152051245</c:v>
                </c:pt>
                <c:pt idx="16">
                  <c:v>1689.6300285858872</c:v>
                </c:pt>
                <c:pt idx="17">
                  <c:v>1725.6085538044276</c:v>
                </c:pt>
                <c:pt idx="18">
                  <c:v>1760.636512149958</c:v>
                </c:pt>
                <c:pt idx="19">
                  <c:v>1794.5852289864845</c:v>
                </c:pt>
                <c:pt idx="20">
                  <c:v>1827.4815753289397</c:v>
                </c:pt>
                <c:pt idx="21">
                  <c:v>1859.4342351630062</c:v>
                </c:pt>
                <c:pt idx="22">
                  <c:v>1890.3561707915378</c:v>
                </c:pt>
                <c:pt idx="23">
                  <c:v>1920.2657296820057</c:v>
                </c:pt>
                <c:pt idx="24">
                  <c:v>1949.244684663842</c:v>
                </c:pt>
                <c:pt idx="25">
                  <c:v>1977.1772853865477</c:v>
                </c:pt>
                <c:pt idx="26">
                  <c:v>2004.1400958324971</c:v>
                </c:pt>
                <c:pt idx="27">
                  <c:v>2030.1474743551432</c:v>
                </c:pt>
                <c:pt idx="28">
                  <c:v>2055.2120177126731</c:v>
                </c:pt>
                <c:pt idx="29">
                  <c:v>2079.4209825581815</c:v>
                </c:pt>
                <c:pt idx="30">
                  <c:v>2102.6359784462938</c:v>
                </c:pt>
                <c:pt idx="31">
                  <c:v>2124.9415902865344</c:v>
                </c:pt>
                <c:pt idx="32">
                  <c:v>2146.3491407311208</c:v>
                </c:pt>
                <c:pt idx="33">
                  <c:v>2166.8683924972124</c:v>
                </c:pt>
                <c:pt idx="34">
                  <c:v>2186.5957073287459</c:v>
                </c:pt>
                <c:pt idx="35">
                  <c:v>2205.3681316708808</c:v>
                </c:pt>
                <c:pt idx="36">
                  <c:v>2223.3053760504708</c:v>
                </c:pt>
                <c:pt idx="37">
                  <c:v>2240.4532038021289</c:v>
                </c:pt>
                <c:pt idx="38">
                  <c:v>2256.7641340951577</c:v>
                </c:pt>
                <c:pt idx="39">
                  <c:v>2272.2457454704095</c:v>
                </c:pt>
                <c:pt idx="40">
                  <c:v>2286.959920384762</c:v>
                </c:pt>
                <c:pt idx="41">
                  <c:v>2301.0390827849642</c:v>
                </c:pt>
                <c:pt idx="42">
                  <c:v>2314.2138722053364</c:v>
                </c:pt>
                <c:pt idx="43">
                  <c:v>2326.651522733343</c:v>
                </c:pt>
                <c:pt idx="44">
                  <c:v>2338.387769811934</c:v>
                </c:pt>
                <c:pt idx="45">
                  <c:v>2349.3482601068999</c:v>
                </c:pt>
                <c:pt idx="46">
                  <c:v>2359.6706777214035</c:v>
                </c:pt>
                <c:pt idx="47">
                  <c:v>2369.2629598736048</c:v>
                </c:pt>
                <c:pt idx="48">
                  <c:v>2378.316561678078</c:v>
                </c:pt>
                <c:pt idx="49">
                  <c:v>2386.5871309494246</c:v>
                </c:pt>
                <c:pt idx="50">
                  <c:v>2394.1872434939287</c:v>
                </c:pt>
                <c:pt idx="51">
                  <c:v>2401.1744133811176</c:v>
                </c:pt>
                <c:pt idx="52">
                  <c:v>2407.513688460258</c:v>
                </c:pt>
                <c:pt idx="53">
                  <c:v>2413.2569013988173</c:v>
                </c:pt>
                <c:pt idx="54">
                  <c:v>2418.3990163526105</c:v>
                </c:pt>
                <c:pt idx="55">
                  <c:v>2422.9349440141341</c:v>
                </c:pt>
                <c:pt idx="56">
                  <c:v>2426.9400024328929</c:v>
                </c:pt>
                <c:pt idx="57">
                  <c:v>2430.3190869210189</c:v>
                </c:pt>
                <c:pt idx="58">
                  <c:v>2433.3915937525708</c:v>
                </c:pt>
                <c:pt idx="59">
                  <c:v>2435.7268855522525</c:v>
                </c:pt>
                <c:pt idx="60">
                  <c:v>2437.5200858782218</c:v>
                </c:pt>
                <c:pt idx="61">
                  <c:v>2438.8619210620186</c:v>
                </c:pt>
                <c:pt idx="62">
                  <c:v>2439.6604546599369</c:v>
                </c:pt>
                <c:pt idx="63">
                  <c:v>2439.9618071399045</c:v>
                </c:pt>
                <c:pt idx="64">
                  <c:v>2439.8444365727332</c:v>
                </c:pt>
                <c:pt idx="65">
                  <c:v>2439.230465575049</c:v>
                </c:pt>
                <c:pt idx="66">
                  <c:v>2438.3303743049946</c:v>
                </c:pt>
                <c:pt idx="67">
                  <c:v>2436.8558948676528</c:v>
                </c:pt>
                <c:pt idx="68">
                  <c:v>2434.9459557870182</c:v>
                </c:pt>
                <c:pt idx="69">
                  <c:v>2432.5948895120864</c:v>
                </c:pt>
                <c:pt idx="70">
                  <c:v>2429.8181879939111</c:v>
                </c:pt>
                <c:pt idx="71">
                  <c:v>2426.6878376366985</c:v>
                </c:pt>
                <c:pt idx="72">
                  <c:v>2423.1794669284545</c:v>
                </c:pt>
                <c:pt idx="73">
                  <c:v>2419.2806935934063</c:v>
                </c:pt>
                <c:pt idx="74">
                  <c:v>2415.0047273872087</c:v>
                </c:pt>
                <c:pt idx="75" formatCode="General">
                  <c:v>2410.3642665594725</c:v>
                </c:pt>
                <c:pt idx="76" formatCode="General">
                  <c:v>2405.3974041139986</c:v>
                </c:pt>
                <c:pt idx="77" formatCode="General">
                  <c:v>2400.1238381143712</c:v>
                </c:pt>
                <c:pt idx="78" formatCode="General">
                  <c:v>2394.5200797863458</c:v>
                </c:pt>
                <c:pt idx="79" formatCode="General">
                  <c:v>2388.5973289351514</c:v>
                </c:pt>
                <c:pt idx="80" formatCode="General">
                  <c:v>2382.3655995983763</c:v>
                </c:pt>
                <c:pt idx="81" formatCode="General">
                  <c:v>2375.8353260541217</c:v>
                </c:pt>
                <c:pt idx="82" formatCode="General">
                  <c:v>2369.0178591404315</c:v>
                </c:pt>
                <c:pt idx="83" formatCode="General">
                  <c:v>2361.9245659295339</c:v>
                </c:pt>
                <c:pt idx="84" formatCode="General">
                  <c:v>2354.5639451526481</c:v>
                </c:pt>
                <c:pt idx="85" formatCode="General">
                  <c:v>2346.9696699621591</c:v>
                </c:pt>
                <c:pt idx="86" formatCode="General">
                  <c:v>2339.2754807862457</c:v>
                </c:pt>
                <c:pt idx="87" formatCode="General">
                  <c:v>2331.1950968207843</c:v>
                </c:pt>
                <c:pt idx="88" formatCode="General">
                  <c:v>2323.0202331974588</c:v>
                </c:pt>
                <c:pt idx="89" formatCode="General">
                  <c:v>2314.4859191414716</c:v>
                </c:pt>
                <c:pt idx="90" formatCode="General">
                  <c:v>2305.7362244858027</c:v>
                </c:pt>
                <c:pt idx="91" formatCode="General">
                  <c:v>2296.7795345289746</c:v>
                </c:pt>
                <c:pt idx="92" formatCode="General">
                  <c:v>2287.6240233980457</c:v>
                </c:pt>
                <c:pt idx="93" formatCode="General">
                  <c:v>2278.277683901817</c:v>
                </c:pt>
              </c:numCache>
            </c:numRef>
          </c:yVal>
          <c:smooth val="0"/>
          <c:extLst xmlns:c16r2="http://schemas.microsoft.com/office/drawing/2015/06/chart">
            <c:ext xmlns:c16="http://schemas.microsoft.com/office/drawing/2014/chart" uri="{C3380CC4-5D6E-409C-BE32-E72D297353CC}">
              <c16:uniqueId val="{00000000-7BC3-4588-A091-BDFF1FCCBF36}"/>
            </c:ext>
          </c:extLst>
        </c:ser>
        <c:ser>
          <c:idx val="1"/>
          <c:order val="1"/>
          <c:tx>
            <c:strRef>
              <c:f>'Opt Alt Max'!$C$1</c:f>
              <c:strCache>
                <c:ptCount val="1"/>
                <c:pt idx="0">
                  <c:v>0,6</c:v>
                </c:pt>
              </c:strCache>
            </c:strRef>
          </c:tx>
          <c:marker>
            <c:symbol val="none"/>
          </c:marker>
          <c:xVal>
            <c:numRef>
              <c:f>'Opt Alt Max'!$A$3:$A$170</c:f>
              <c:numCache>
                <c:formatCode>0.00</c:formatCode>
                <c:ptCount val="168"/>
                <c:pt idx="0">
                  <c:v>1.85</c:v>
                </c:pt>
                <c:pt idx="1">
                  <c:v>1.9</c:v>
                </c:pt>
                <c:pt idx="2">
                  <c:v>1.95</c:v>
                </c:pt>
                <c:pt idx="3">
                  <c:v>2</c:v>
                </c:pt>
                <c:pt idx="4">
                  <c:v>2.0499999999999998</c:v>
                </c:pt>
                <c:pt idx="5">
                  <c:v>2.1</c:v>
                </c:pt>
                <c:pt idx="6">
                  <c:v>2.15</c:v>
                </c:pt>
                <c:pt idx="7">
                  <c:v>2.2000000000000002</c:v>
                </c:pt>
                <c:pt idx="8">
                  <c:v>2.25</c:v>
                </c:pt>
                <c:pt idx="9">
                  <c:v>2.2999999999999998</c:v>
                </c:pt>
                <c:pt idx="10">
                  <c:v>2.35</c:v>
                </c:pt>
                <c:pt idx="11">
                  <c:v>2.4</c:v>
                </c:pt>
                <c:pt idx="12">
                  <c:v>2.4500000000000002</c:v>
                </c:pt>
                <c:pt idx="13">
                  <c:v>2.5</c:v>
                </c:pt>
                <c:pt idx="14">
                  <c:v>2.5499999999999998</c:v>
                </c:pt>
                <c:pt idx="15">
                  <c:v>2.6</c:v>
                </c:pt>
                <c:pt idx="16">
                  <c:v>2.65</c:v>
                </c:pt>
                <c:pt idx="17">
                  <c:v>2.7</c:v>
                </c:pt>
                <c:pt idx="18">
                  <c:v>2.75</c:v>
                </c:pt>
                <c:pt idx="19">
                  <c:v>2.8</c:v>
                </c:pt>
                <c:pt idx="20">
                  <c:v>2.85</c:v>
                </c:pt>
                <c:pt idx="21">
                  <c:v>2.9</c:v>
                </c:pt>
                <c:pt idx="22">
                  <c:v>2.95</c:v>
                </c:pt>
                <c:pt idx="23">
                  <c:v>3</c:v>
                </c:pt>
                <c:pt idx="24">
                  <c:v>3.05</c:v>
                </c:pt>
                <c:pt idx="25">
                  <c:v>3.1</c:v>
                </c:pt>
                <c:pt idx="26">
                  <c:v>3.15</c:v>
                </c:pt>
                <c:pt idx="27">
                  <c:v>3.2</c:v>
                </c:pt>
                <c:pt idx="28">
                  <c:v>3.25</c:v>
                </c:pt>
                <c:pt idx="29">
                  <c:v>3.3</c:v>
                </c:pt>
                <c:pt idx="30">
                  <c:v>3.35</c:v>
                </c:pt>
                <c:pt idx="31">
                  <c:v>3.4</c:v>
                </c:pt>
                <c:pt idx="32">
                  <c:v>3.45</c:v>
                </c:pt>
                <c:pt idx="33">
                  <c:v>3.5</c:v>
                </c:pt>
                <c:pt idx="34">
                  <c:v>3.55</c:v>
                </c:pt>
                <c:pt idx="35">
                  <c:v>3.6</c:v>
                </c:pt>
                <c:pt idx="36">
                  <c:v>3.65</c:v>
                </c:pt>
                <c:pt idx="37">
                  <c:v>3.7</c:v>
                </c:pt>
                <c:pt idx="38">
                  <c:v>3.75</c:v>
                </c:pt>
                <c:pt idx="39">
                  <c:v>3.8</c:v>
                </c:pt>
                <c:pt idx="40">
                  <c:v>3.85</c:v>
                </c:pt>
                <c:pt idx="41">
                  <c:v>3.9</c:v>
                </c:pt>
                <c:pt idx="42">
                  <c:v>3.95</c:v>
                </c:pt>
                <c:pt idx="43">
                  <c:v>4</c:v>
                </c:pt>
                <c:pt idx="44">
                  <c:v>4.05</c:v>
                </c:pt>
                <c:pt idx="45">
                  <c:v>4.0999999999999996</c:v>
                </c:pt>
                <c:pt idx="46">
                  <c:v>4.1500000000000004</c:v>
                </c:pt>
                <c:pt idx="47">
                  <c:v>4.2</c:v>
                </c:pt>
                <c:pt idx="48">
                  <c:v>4.25</c:v>
                </c:pt>
                <c:pt idx="49">
                  <c:v>4.3</c:v>
                </c:pt>
                <c:pt idx="50">
                  <c:v>4.3499999999999996</c:v>
                </c:pt>
                <c:pt idx="51">
                  <c:v>4.4000000000000004</c:v>
                </c:pt>
                <c:pt idx="52">
                  <c:v>4.45</c:v>
                </c:pt>
                <c:pt idx="53">
                  <c:v>4.5</c:v>
                </c:pt>
                <c:pt idx="54">
                  <c:v>4.55</c:v>
                </c:pt>
                <c:pt idx="55">
                  <c:v>4.5999999999999996</c:v>
                </c:pt>
                <c:pt idx="56">
                  <c:v>4.6500000000000004</c:v>
                </c:pt>
                <c:pt idx="57">
                  <c:v>4.7</c:v>
                </c:pt>
                <c:pt idx="58">
                  <c:v>4.75</c:v>
                </c:pt>
                <c:pt idx="59">
                  <c:v>4.8</c:v>
                </c:pt>
                <c:pt idx="60">
                  <c:v>4.8499999999999996</c:v>
                </c:pt>
                <c:pt idx="61">
                  <c:v>4.9000000000000004</c:v>
                </c:pt>
                <c:pt idx="62">
                  <c:v>4.95</c:v>
                </c:pt>
                <c:pt idx="63">
                  <c:v>5</c:v>
                </c:pt>
                <c:pt idx="64">
                  <c:v>5.05</c:v>
                </c:pt>
                <c:pt idx="65">
                  <c:v>5.0999999999999996</c:v>
                </c:pt>
                <c:pt idx="66">
                  <c:v>5.15</c:v>
                </c:pt>
                <c:pt idx="67">
                  <c:v>5.2</c:v>
                </c:pt>
                <c:pt idx="68">
                  <c:v>5.25</c:v>
                </c:pt>
                <c:pt idx="69">
                  <c:v>5.3</c:v>
                </c:pt>
                <c:pt idx="70">
                  <c:v>5.35</c:v>
                </c:pt>
                <c:pt idx="71">
                  <c:v>5.4</c:v>
                </c:pt>
                <c:pt idx="72">
                  <c:v>5.45</c:v>
                </c:pt>
                <c:pt idx="73">
                  <c:v>5.5</c:v>
                </c:pt>
                <c:pt idx="74">
                  <c:v>5.55</c:v>
                </c:pt>
                <c:pt idx="75">
                  <c:v>5.6</c:v>
                </c:pt>
                <c:pt idx="76">
                  <c:v>5.65</c:v>
                </c:pt>
                <c:pt idx="77">
                  <c:v>5.7</c:v>
                </c:pt>
                <c:pt idx="78">
                  <c:v>5.75</c:v>
                </c:pt>
                <c:pt idx="79">
                  <c:v>5.8</c:v>
                </c:pt>
                <c:pt idx="80">
                  <c:v>5.85</c:v>
                </c:pt>
                <c:pt idx="81">
                  <c:v>5.9</c:v>
                </c:pt>
                <c:pt idx="82">
                  <c:v>5.95</c:v>
                </c:pt>
                <c:pt idx="83">
                  <c:v>6</c:v>
                </c:pt>
                <c:pt idx="84">
                  <c:v>6.05</c:v>
                </c:pt>
                <c:pt idx="85">
                  <c:v>6.1</c:v>
                </c:pt>
                <c:pt idx="86">
                  <c:v>6.15</c:v>
                </c:pt>
                <c:pt idx="87">
                  <c:v>6.2</c:v>
                </c:pt>
                <c:pt idx="88">
                  <c:v>6.25</c:v>
                </c:pt>
                <c:pt idx="89">
                  <c:v>6.3</c:v>
                </c:pt>
                <c:pt idx="90">
                  <c:v>6.35</c:v>
                </c:pt>
                <c:pt idx="91">
                  <c:v>6.4</c:v>
                </c:pt>
                <c:pt idx="92">
                  <c:v>6.45</c:v>
                </c:pt>
                <c:pt idx="93">
                  <c:v>6.5</c:v>
                </c:pt>
              </c:numCache>
            </c:numRef>
          </c:xVal>
          <c:yVal>
            <c:numRef>
              <c:f>'Opt Alt Max'!$C$3:$C$170</c:f>
              <c:numCache>
                <c:formatCode>0.0</c:formatCode>
                <c:ptCount val="168"/>
                <c:pt idx="1">
                  <c:v>934.71671472007904</c:v>
                </c:pt>
                <c:pt idx="2">
                  <c:v>971.12619116533961</c:v>
                </c:pt>
                <c:pt idx="3">
                  <c:v>1025.0635220970651</c:v>
                </c:pt>
                <c:pt idx="4">
                  <c:v>1070.1033027387844</c:v>
                </c:pt>
                <c:pt idx="5">
                  <c:v>1112.0231242534337</c:v>
                </c:pt>
                <c:pt idx="6">
                  <c:v>1152.1338967084305</c:v>
                </c:pt>
                <c:pt idx="7">
                  <c:v>1190.921286213948</c:v>
                </c:pt>
                <c:pt idx="8">
                  <c:v>1228.5972970215585</c:v>
                </c:pt>
                <c:pt idx="9">
                  <c:v>1265.3846008703747</c:v>
                </c:pt>
                <c:pt idx="10">
                  <c:v>1301.2435573015043</c:v>
                </c:pt>
                <c:pt idx="11">
                  <c:v>1336.2375920915479</c:v>
                </c:pt>
                <c:pt idx="12">
                  <c:v>1370.527933516443</c:v>
                </c:pt>
                <c:pt idx="13">
                  <c:v>1403.9782259569536</c:v>
                </c:pt>
                <c:pt idx="14">
                  <c:v>1436.7011583473304</c:v>
                </c:pt>
                <c:pt idx="15">
                  <c:v>1468.5724122552044</c:v>
                </c:pt>
                <c:pt idx="16">
                  <c:v>1499.7950946892058</c:v>
                </c:pt>
                <c:pt idx="17">
                  <c:v>1530.0963022913811</c:v>
                </c:pt>
                <c:pt idx="18">
                  <c:v>1559.5831524109469</c:v>
                </c:pt>
                <c:pt idx="19">
                  <c:v>1588.2980230958738</c:v>
                </c:pt>
                <c:pt idx="20">
                  <c:v>1616.2632068949956</c:v>
                </c:pt>
                <c:pt idx="21">
                  <c:v>1643.4351335997592</c:v>
                </c:pt>
                <c:pt idx="22">
                  <c:v>1669.8240067554868</c:v>
                </c:pt>
                <c:pt idx="23">
                  <c:v>1695.438759186472</c:v>
                </c:pt>
                <c:pt idx="24">
                  <c:v>1720.34678088651</c:v>
                </c:pt>
                <c:pt idx="25">
                  <c:v>1744.4351477538362</c:v>
                </c:pt>
                <c:pt idx="26">
                  <c:v>1767.7675066338495</c:v>
                </c:pt>
                <c:pt idx="27">
                  <c:v>1790.3508287571908</c:v>
                </c:pt>
                <c:pt idx="28">
                  <c:v>1812.1907920132674</c:v>
                </c:pt>
                <c:pt idx="29">
                  <c:v>1833.3608013457897</c:v>
                </c:pt>
                <c:pt idx="30">
                  <c:v>1853.7305966806423</c:v>
                </c:pt>
                <c:pt idx="31">
                  <c:v>1873.3718565047018</c:v>
                </c:pt>
                <c:pt idx="32">
                  <c:v>1892.3154813521396</c:v>
                </c:pt>
                <c:pt idx="33">
                  <c:v>1910.5906876918825</c:v>
                </c:pt>
                <c:pt idx="34">
                  <c:v>1928.2376562321704</c:v>
                </c:pt>
                <c:pt idx="35">
                  <c:v>1945.1066577990618</c:v>
                </c:pt>
                <c:pt idx="36">
                  <c:v>1961.2767863217164</c:v>
                </c:pt>
                <c:pt idx="37">
                  <c:v>1976.8442541114168</c:v>
                </c:pt>
                <c:pt idx="38">
                  <c:v>1991.7425174543514</c:v>
                </c:pt>
                <c:pt idx="39">
                  <c:v>2005.959789342869</c:v>
                </c:pt>
                <c:pt idx="40">
                  <c:v>2019.5720003468768</c:v>
                </c:pt>
                <c:pt idx="41">
                  <c:v>2032.670611493716</c:v>
                </c:pt>
                <c:pt idx="42">
                  <c:v>2045.0122850829182</c:v>
                </c:pt>
                <c:pt idx="43">
                  <c:v>2056.801863274678</c:v>
                </c:pt>
                <c:pt idx="44">
                  <c:v>2067.9748293655598</c:v>
                </c:pt>
                <c:pt idx="45">
                  <c:v>2078.5384206333019</c:v>
                </c:pt>
                <c:pt idx="46">
                  <c:v>2088.5790725577813</c:v>
                </c:pt>
                <c:pt idx="47">
                  <c:v>2097.9771484191115</c:v>
                </c:pt>
                <c:pt idx="48">
                  <c:v>2107.0270481549069</c:v>
                </c:pt>
                <c:pt idx="49">
                  <c:v>2115.3331935875985</c:v>
                </c:pt>
                <c:pt idx="50">
                  <c:v>2123.1791522594672</c:v>
                </c:pt>
                <c:pt idx="51">
                  <c:v>2130.4181780316762</c:v>
                </c:pt>
                <c:pt idx="52">
                  <c:v>2137.2204146389618</c:v>
                </c:pt>
                <c:pt idx="53">
                  <c:v>2143.4289287150364</c:v>
                </c:pt>
                <c:pt idx="54">
                  <c:v>2149.2250999766125</c:v>
                </c:pt>
                <c:pt idx="55">
                  <c:v>2154.4663088409247</c:v>
                </c:pt>
                <c:pt idx="56">
                  <c:v>2159.2630773401911</c:v>
                </c:pt>
                <c:pt idx="57">
                  <c:v>2163.5810885651786</c:v>
                </c:pt>
                <c:pt idx="58">
                  <c:v>2167.5426202347771</c:v>
                </c:pt>
                <c:pt idx="59">
                  <c:v>2170.9820938493494</c:v>
                </c:pt>
                <c:pt idx="60">
                  <c:v>2173.9252132266793</c:v>
                </c:pt>
                <c:pt idx="61">
                  <c:v>2176.4475739212658</c:v>
                </c:pt>
                <c:pt idx="62">
                  <c:v>2178.573727920797</c:v>
                </c:pt>
                <c:pt idx="63">
                  <c:v>2180.2413444165809</c:v>
                </c:pt>
                <c:pt idx="64">
                  <c:v>2181.5188067203844</c:v>
                </c:pt>
                <c:pt idx="65">
                  <c:v>2182.4287718889359</c:v>
                </c:pt>
                <c:pt idx="66">
                  <c:v>2183.0844362007542</c:v>
                </c:pt>
                <c:pt idx="67">
                  <c:v>2183.1726722031326</c:v>
                </c:pt>
                <c:pt idx="68">
                  <c:v>2182.9581330772876</c:v>
                </c:pt>
                <c:pt idx="69">
                  <c:v>2182.3522504306911</c:v>
                </c:pt>
                <c:pt idx="70">
                  <c:v>2181.3676865332427</c:v>
                </c:pt>
                <c:pt idx="71">
                  <c:v>2180.0319850412511</c:v>
                </c:pt>
                <c:pt idx="72">
                  <c:v>2178.4113468683231</c:v>
                </c:pt>
                <c:pt idx="73">
                  <c:v>2176.4403356913754</c:v>
                </c:pt>
                <c:pt idx="74">
                  <c:v>2174.1297976923911</c:v>
                </c:pt>
                <c:pt idx="75" formatCode="General">
                  <c:v>2171.4901493687944</c:v>
                </c:pt>
                <c:pt idx="76" formatCode="General">
                  <c:v>2168.5648652469281</c:v>
                </c:pt>
                <c:pt idx="77" formatCode="General">
                  <c:v>2165.3675162554946</c:v>
                </c:pt>
                <c:pt idx="78" formatCode="General">
                  <c:v>2161.8690873638202</c:v>
                </c:pt>
                <c:pt idx="79" formatCode="General">
                  <c:v>2158.0788319687708</c:v>
                </c:pt>
                <c:pt idx="80" formatCode="General">
                  <c:v>2154.0050206026094</c:v>
                </c:pt>
                <c:pt idx="81" formatCode="General">
                  <c:v>2149.6562933174787</c:v>
                </c:pt>
                <c:pt idx="82" formatCode="General">
                  <c:v>2145.0488864377994</c:v>
                </c:pt>
                <c:pt idx="83" formatCode="General">
                  <c:v>2140.2274731065613</c:v>
                </c:pt>
                <c:pt idx="84" formatCode="General">
                  <c:v>2135.1538333539256</c:v>
                </c:pt>
                <c:pt idx="85" formatCode="General">
                  <c:v>2129.8379638571682</c:v>
                </c:pt>
                <c:pt idx="86" formatCode="General">
                  <c:v>2124.4123962713384</c:v>
                </c:pt>
                <c:pt idx="87" formatCode="General">
                  <c:v>2118.6338585635517</c:v>
                </c:pt>
                <c:pt idx="88" formatCode="General">
                  <c:v>2112.7553464662083</c:v>
                </c:pt>
                <c:pt idx="89" formatCode="General">
                  <c:v>2106.5465637971188</c:v>
                </c:pt>
                <c:pt idx="90" formatCode="General">
                  <c:v>2100.1324229735396</c:v>
                </c:pt>
                <c:pt idx="91" formatCode="General">
                  <c:v>2093.5200391418798</c:v>
                </c:pt>
                <c:pt idx="92" formatCode="General">
                  <c:v>2086.7163663111301</c:v>
                </c:pt>
                <c:pt idx="93" formatCode="General">
                  <c:v>2079.7282257109014</c:v>
                </c:pt>
              </c:numCache>
            </c:numRef>
          </c:yVal>
          <c:smooth val="0"/>
          <c:extLst xmlns:c16r2="http://schemas.microsoft.com/office/drawing/2015/06/chart">
            <c:ext xmlns:c16="http://schemas.microsoft.com/office/drawing/2014/chart" uri="{C3380CC4-5D6E-409C-BE32-E72D297353CC}">
              <c16:uniqueId val="{00000001-7BC3-4588-A091-BDFF1FCCBF36}"/>
            </c:ext>
          </c:extLst>
        </c:ser>
        <c:ser>
          <c:idx val="2"/>
          <c:order val="2"/>
          <c:tx>
            <c:strRef>
              <c:f>'Opt Alt Max'!$D$1</c:f>
              <c:strCache>
                <c:ptCount val="1"/>
                <c:pt idx="0">
                  <c:v>0,7</c:v>
                </c:pt>
              </c:strCache>
            </c:strRef>
          </c:tx>
          <c:marker>
            <c:symbol val="none"/>
          </c:marker>
          <c:xVal>
            <c:numRef>
              <c:f>'Opt Alt Max'!$A$3:$A$170</c:f>
              <c:numCache>
                <c:formatCode>0.00</c:formatCode>
                <c:ptCount val="168"/>
                <c:pt idx="0">
                  <c:v>1.85</c:v>
                </c:pt>
                <c:pt idx="1">
                  <c:v>1.9</c:v>
                </c:pt>
                <c:pt idx="2">
                  <c:v>1.95</c:v>
                </c:pt>
                <c:pt idx="3">
                  <c:v>2</c:v>
                </c:pt>
                <c:pt idx="4">
                  <c:v>2.0499999999999998</c:v>
                </c:pt>
                <c:pt idx="5">
                  <c:v>2.1</c:v>
                </c:pt>
                <c:pt idx="6">
                  <c:v>2.15</c:v>
                </c:pt>
                <c:pt idx="7">
                  <c:v>2.2000000000000002</c:v>
                </c:pt>
                <c:pt idx="8">
                  <c:v>2.25</c:v>
                </c:pt>
                <c:pt idx="9">
                  <c:v>2.2999999999999998</c:v>
                </c:pt>
                <c:pt idx="10">
                  <c:v>2.35</c:v>
                </c:pt>
                <c:pt idx="11">
                  <c:v>2.4</c:v>
                </c:pt>
                <c:pt idx="12">
                  <c:v>2.4500000000000002</c:v>
                </c:pt>
                <c:pt idx="13">
                  <c:v>2.5</c:v>
                </c:pt>
                <c:pt idx="14">
                  <c:v>2.5499999999999998</c:v>
                </c:pt>
                <c:pt idx="15">
                  <c:v>2.6</c:v>
                </c:pt>
                <c:pt idx="16">
                  <c:v>2.65</c:v>
                </c:pt>
                <c:pt idx="17">
                  <c:v>2.7</c:v>
                </c:pt>
                <c:pt idx="18">
                  <c:v>2.75</c:v>
                </c:pt>
                <c:pt idx="19">
                  <c:v>2.8</c:v>
                </c:pt>
                <c:pt idx="20">
                  <c:v>2.85</c:v>
                </c:pt>
                <c:pt idx="21">
                  <c:v>2.9</c:v>
                </c:pt>
                <c:pt idx="22">
                  <c:v>2.95</c:v>
                </c:pt>
                <c:pt idx="23">
                  <c:v>3</c:v>
                </c:pt>
                <c:pt idx="24">
                  <c:v>3.05</c:v>
                </c:pt>
                <c:pt idx="25">
                  <c:v>3.1</c:v>
                </c:pt>
                <c:pt idx="26">
                  <c:v>3.15</c:v>
                </c:pt>
                <c:pt idx="27">
                  <c:v>3.2</c:v>
                </c:pt>
                <c:pt idx="28">
                  <c:v>3.25</c:v>
                </c:pt>
                <c:pt idx="29">
                  <c:v>3.3</c:v>
                </c:pt>
                <c:pt idx="30">
                  <c:v>3.35</c:v>
                </c:pt>
                <c:pt idx="31">
                  <c:v>3.4</c:v>
                </c:pt>
                <c:pt idx="32">
                  <c:v>3.45</c:v>
                </c:pt>
                <c:pt idx="33">
                  <c:v>3.5</c:v>
                </c:pt>
                <c:pt idx="34">
                  <c:v>3.55</c:v>
                </c:pt>
                <c:pt idx="35">
                  <c:v>3.6</c:v>
                </c:pt>
                <c:pt idx="36">
                  <c:v>3.65</c:v>
                </c:pt>
                <c:pt idx="37">
                  <c:v>3.7</c:v>
                </c:pt>
                <c:pt idx="38">
                  <c:v>3.75</c:v>
                </c:pt>
                <c:pt idx="39">
                  <c:v>3.8</c:v>
                </c:pt>
                <c:pt idx="40">
                  <c:v>3.85</c:v>
                </c:pt>
                <c:pt idx="41">
                  <c:v>3.9</c:v>
                </c:pt>
                <c:pt idx="42">
                  <c:v>3.95</c:v>
                </c:pt>
                <c:pt idx="43">
                  <c:v>4</c:v>
                </c:pt>
                <c:pt idx="44">
                  <c:v>4.05</c:v>
                </c:pt>
                <c:pt idx="45">
                  <c:v>4.0999999999999996</c:v>
                </c:pt>
                <c:pt idx="46">
                  <c:v>4.1500000000000004</c:v>
                </c:pt>
                <c:pt idx="47">
                  <c:v>4.2</c:v>
                </c:pt>
                <c:pt idx="48">
                  <c:v>4.25</c:v>
                </c:pt>
                <c:pt idx="49">
                  <c:v>4.3</c:v>
                </c:pt>
                <c:pt idx="50">
                  <c:v>4.3499999999999996</c:v>
                </c:pt>
                <c:pt idx="51">
                  <c:v>4.4000000000000004</c:v>
                </c:pt>
                <c:pt idx="52">
                  <c:v>4.45</c:v>
                </c:pt>
                <c:pt idx="53">
                  <c:v>4.5</c:v>
                </c:pt>
                <c:pt idx="54">
                  <c:v>4.55</c:v>
                </c:pt>
                <c:pt idx="55">
                  <c:v>4.5999999999999996</c:v>
                </c:pt>
                <c:pt idx="56">
                  <c:v>4.6500000000000004</c:v>
                </c:pt>
                <c:pt idx="57">
                  <c:v>4.7</c:v>
                </c:pt>
                <c:pt idx="58">
                  <c:v>4.75</c:v>
                </c:pt>
                <c:pt idx="59">
                  <c:v>4.8</c:v>
                </c:pt>
                <c:pt idx="60">
                  <c:v>4.8499999999999996</c:v>
                </c:pt>
                <c:pt idx="61">
                  <c:v>4.9000000000000004</c:v>
                </c:pt>
                <c:pt idx="62">
                  <c:v>4.95</c:v>
                </c:pt>
                <c:pt idx="63">
                  <c:v>5</c:v>
                </c:pt>
                <c:pt idx="64">
                  <c:v>5.05</c:v>
                </c:pt>
                <c:pt idx="65">
                  <c:v>5.0999999999999996</c:v>
                </c:pt>
                <c:pt idx="66">
                  <c:v>5.15</c:v>
                </c:pt>
                <c:pt idx="67">
                  <c:v>5.2</c:v>
                </c:pt>
                <c:pt idx="68">
                  <c:v>5.25</c:v>
                </c:pt>
                <c:pt idx="69">
                  <c:v>5.3</c:v>
                </c:pt>
                <c:pt idx="70">
                  <c:v>5.35</c:v>
                </c:pt>
                <c:pt idx="71">
                  <c:v>5.4</c:v>
                </c:pt>
                <c:pt idx="72">
                  <c:v>5.45</c:v>
                </c:pt>
                <c:pt idx="73">
                  <c:v>5.5</c:v>
                </c:pt>
                <c:pt idx="74">
                  <c:v>5.55</c:v>
                </c:pt>
                <c:pt idx="75">
                  <c:v>5.6</c:v>
                </c:pt>
                <c:pt idx="76">
                  <c:v>5.65</c:v>
                </c:pt>
                <c:pt idx="77">
                  <c:v>5.7</c:v>
                </c:pt>
                <c:pt idx="78">
                  <c:v>5.75</c:v>
                </c:pt>
                <c:pt idx="79">
                  <c:v>5.8</c:v>
                </c:pt>
                <c:pt idx="80">
                  <c:v>5.85</c:v>
                </c:pt>
                <c:pt idx="81">
                  <c:v>5.9</c:v>
                </c:pt>
                <c:pt idx="82">
                  <c:v>5.95</c:v>
                </c:pt>
                <c:pt idx="83">
                  <c:v>6</c:v>
                </c:pt>
                <c:pt idx="84">
                  <c:v>6.05</c:v>
                </c:pt>
                <c:pt idx="85">
                  <c:v>6.1</c:v>
                </c:pt>
                <c:pt idx="86">
                  <c:v>6.15</c:v>
                </c:pt>
                <c:pt idx="87">
                  <c:v>6.2</c:v>
                </c:pt>
                <c:pt idx="88">
                  <c:v>6.25</c:v>
                </c:pt>
                <c:pt idx="89">
                  <c:v>6.3</c:v>
                </c:pt>
                <c:pt idx="90">
                  <c:v>6.35</c:v>
                </c:pt>
                <c:pt idx="91">
                  <c:v>6.4</c:v>
                </c:pt>
                <c:pt idx="92">
                  <c:v>6.45</c:v>
                </c:pt>
                <c:pt idx="93">
                  <c:v>6.5</c:v>
                </c:pt>
              </c:numCache>
            </c:numRef>
          </c:xVal>
          <c:yVal>
            <c:numRef>
              <c:f>'Opt Alt Max'!$D$3:$D$170</c:f>
              <c:numCache>
                <c:formatCode>0.0</c:formatCode>
                <c:ptCount val="168"/>
                <c:pt idx="1">
                  <c:v>878.82966492128378</c:v>
                </c:pt>
                <c:pt idx="2">
                  <c:v>904.47241584767153</c:v>
                </c:pt>
                <c:pt idx="3">
                  <c:v>952.65296202108232</c:v>
                </c:pt>
                <c:pt idx="4">
                  <c:v>991.40113802442443</c:v>
                </c:pt>
                <c:pt idx="5">
                  <c:v>1027.2490196189681</c:v>
                </c:pt>
                <c:pt idx="6">
                  <c:v>1061.4073988738958</c:v>
                </c:pt>
                <c:pt idx="7">
                  <c:v>1094.4169285479427</c:v>
                </c:pt>
                <c:pt idx="8">
                  <c:v>1126.4481847622983</c:v>
                </c:pt>
                <c:pt idx="9">
                  <c:v>1157.6984398564007</c:v>
                </c:pt>
                <c:pt idx="10">
                  <c:v>1188.2292674757393</c:v>
                </c:pt>
                <c:pt idx="11">
                  <c:v>1218.0675375356225</c:v>
                </c:pt>
                <c:pt idx="12">
                  <c:v>1247.2800136656149</c:v>
                </c:pt>
                <c:pt idx="13">
                  <c:v>1275.8587032526691</c:v>
                </c:pt>
                <c:pt idx="14">
                  <c:v>1303.8710408964753</c:v>
                </c:pt>
                <c:pt idx="15">
                  <c:v>1331.226712284654</c:v>
                </c:pt>
                <c:pt idx="16">
                  <c:v>1357.9964137554932</c:v>
                </c:pt>
                <c:pt idx="17">
                  <c:v>1384.1007098310092</c:v>
                </c:pt>
                <c:pt idx="18">
                  <c:v>1409.577283350307</c:v>
                </c:pt>
                <c:pt idx="19">
                  <c:v>1434.4211262127353</c:v>
                </c:pt>
                <c:pt idx="20">
                  <c:v>1458.6384905524897</c:v>
                </c:pt>
                <c:pt idx="21">
                  <c:v>1482.2335928990267</c:v>
                </c:pt>
                <c:pt idx="22">
                  <c:v>1505.2104707734113</c:v>
                </c:pt>
                <c:pt idx="23">
                  <c:v>1527.5723047412084</c:v>
                </c:pt>
                <c:pt idx="24">
                  <c:v>1549.3769865182599</c:v>
                </c:pt>
                <c:pt idx="25">
                  <c:v>1570.5146933762353</c:v>
                </c:pt>
                <c:pt idx="26">
                  <c:v>1591.0404986574374</c:v>
                </c:pt>
                <c:pt idx="27">
                  <c:v>1610.956820519187</c:v>
                </c:pt>
                <c:pt idx="28">
                  <c:v>1630.2650757822664</c:v>
                </c:pt>
                <c:pt idx="29">
                  <c:v>1649.0293010363696</c:v>
                </c:pt>
                <c:pt idx="30">
                  <c:v>1667.1750617125258</c:v>
                </c:pt>
                <c:pt idx="31">
                  <c:v>1684.7445399823121</c:v>
                </c:pt>
                <c:pt idx="32">
                  <c:v>1701.7193929526281</c:v>
                </c:pt>
                <c:pt idx="33">
                  <c:v>1718.1004216200579</c:v>
                </c:pt>
                <c:pt idx="34">
                  <c:v>1733.9740209032145</c:v>
                </c:pt>
                <c:pt idx="35">
                  <c:v>1749.279718329884</c:v>
                </c:pt>
                <c:pt idx="36">
                  <c:v>1764.0006653354274</c:v>
                </c:pt>
                <c:pt idx="37">
                  <c:v>1778.1369467434442</c:v>
                </c:pt>
                <c:pt idx="38">
                  <c:v>1791.7886751003161</c:v>
                </c:pt>
                <c:pt idx="39">
                  <c:v>1804.8947206309051</c:v>
                </c:pt>
                <c:pt idx="40">
                  <c:v>1817.4269162473447</c:v>
                </c:pt>
                <c:pt idx="41">
                  <c:v>1829.6036692971074</c:v>
                </c:pt>
                <c:pt idx="42">
                  <c:v>1841.1429759878915</c:v>
                </c:pt>
                <c:pt idx="43">
                  <c:v>1852.1714558874826</c:v>
                </c:pt>
                <c:pt idx="44">
                  <c:v>1862.7375577298556</c:v>
                </c:pt>
                <c:pt idx="45">
                  <c:v>1872.7481242721606</c:v>
                </c:pt>
                <c:pt idx="46">
                  <c:v>1882.3659116585527</c:v>
                </c:pt>
                <c:pt idx="47">
                  <c:v>1891.4255191661323</c:v>
                </c:pt>
                <c:pt idx="48">
                  <c:v>1900.1943403441862</c:v>
                </c:pt>
                <c:pt idx="49">
                  <c:v>1908.3311062857024</c:v>
                </c:pt>
                <c:pt idx="50">
                  <c:v>1916.0839645014328</c:v>
                </c:pt>
                <c:pt idx="51">
                  <c:v>1923.3137675439477</c:v>
                </c:pt>
                <c:pt idx="52">
                  <c:v>1930.1880260737203</c:v>
                </c:pt>
                <c:pt idx="53">
                  <c:v>1936.5487985553555</c:v>
                </c:pt>
                <c:pt idx="54">
                  <c:v>1942.5612142885248</c:v>
                </c:pt>
                <c:pt idx="55">
                  <c:v>1948.1032839350598</c:v>
                </c:pt>
                <c:pt idx="56">
                  <c:v>1953.2550685133162</c:v>
                </c:pt>
                <c:pt idx="57">
                  <c:v>1958.0127321138923</c:v>
                </c:pt>
                <c:pt idx="58">
                  <c:v>1962.444924299414</c:v>
                </c:pt>
                <c:pt idx="59">
                  <c:v>1966.453228667832</c:v>
                </c:pt>
                <c:pt idx="60">
                  <c:v>1970.0264732599417</c:v>
                </c:pt>
                <c:pt idx="61">
                  <c:v>1973.2186296458019</c:v>
                </c:pt>
                <c:pt idx="62">
                  <c:v>1976.0910763656516</c:v>
                </c:pt>
                <c:pt idx="63">
                  <c:v>1978.559224214129</c:v>
                </c:pt>
                <c:pt idx="64">
                  <c:v>1980.6748749082026</c:v>
                </c:pt>
                <c:pt idx="65">
                  <c:v>1982.4893642786881</c:v>
                </c:pt>
                <c:pt idx="66">
                  <c:v>1984.0782042443273</c:v>
                </c:pt>
                <c:pt idx="67">
                  <c:v>1985.1583676717121</c:v>
                </c:pt>
                <c:pt idx="68">
                  <c:v>1985.9888063867993</c:v>
                </c:pt>
                <c:pt idx="69">
                  <c:v>1986.469867185004</c:v>
                </c:pt>
                <c:pt idx="70">
                  <c:v>1986.6121414635284</c:v>
                </c:pt>
                <c:pt idx="71">
                  <c:v>1986.4531751313</c:v>
                </c:pt>
                <c:pt idx="72">
                  <c:v>1986.0390788302993</c:v>
                </c:pt>
                <c:pt idx="73">
                  <c:v>1985.3094445898996</c:v>
                </c:pt>
                <c:pt idx="74">
                  <c:v>1984.2733692897841</c:v>
                </c:pt>
                <c:pt idx="75" formatCode="General">
                  <c:v>1982.9395753936319</c:v>
                </c:pt>
                <c:pt idx="76" formatCode="General">
                  <c:v>1981.3918135564684</c:v>
                </c:pt>
                <c:pt idx="77" formatCode="General">
                  <c:v>1979.5652863067025</c:v>
                </c:pt>
                <c:pt idx="78" formatCode="General">
                  <c:v>1977.4644187268063</c:v>
                </c:pt>
                <c:pt idx="79" formatCode="General">
                  <c:v>1975.0969998428604</c:v>
                </c:pt>
                <c:pt idx="80" formatCode="General">
                  <c:v>1972.4699826506658</c:v>
                </c:pt>
                <c:pt idx="81" formatCode="General">
                  <c:v>1969.6255583394673</c:v>
                </c:pt>
                <c:pt idx="82" formatCode="General">
                  <c:v>1966.5626118790276</c:v>
                </c:pt>
                <c:pt idx="83" formatCode="General">
                  <c:v>1963.260377769772</c:v>
                </c:pt>
                <c:pt idx="84" formatCode="General">
                  <c:v>1959.724850896876</c:v>
                </c:pt>
                <c:pt idx="85" formatCode="General">
                  <c:v>1955.9645974876994</c:v>
                </c:pt>
                <c:pt idx="86" formatCode="General">
                  <c:v>1952.0967735281506</c:v>
                </c:pt>
                <c:pt idx="87" formatCode="General">
                  <c:v>1947.9056196900235</c:v>
                </c:pt>
                <c:pt idx="88" formatCode="General">
                  <c:v>1943.6183940458241</c:v>
                </c:pt>
                <c:pt idx="89" formatCode="General">
                  <c:v>1939.0636919862832</c:v>
                </c:pt>
                <c:pt idx="90" formatCode="General">
                  <c:v>1934.3129475112901</c:v>
                </c:pt>
                <c:pt idx="91" formatCode="General">
                  <c:v>1929.3723215698328</c:v>
                </c:pt>
                <c:pt idx="92" formatCode="General">
                  <c:v>1924.2478487635653</c:v>
                </c:pt>
                <c:pt idx="93" formatCode="General">
                  <c:v>1918.945464770972</c:v>
                </c:pt>
              </c:numCache>
            </c:numRef>
          </c:yVal>
          <c:smooth val="0"/>
          <c:extLst xmlns:c16r2="http://schemas.microsoft.com/office/drawing/2015/06/chart">
            <c:ext xmlns:c16="http://schemas.microsoft.com/office/drawing/2014/chart" uri="{C3380CC4-5D6E-409C-BE32-E72D297353CC}">
              <c16:uniqueId val="{00000002-7BC3-4588-A091-BDFF1FCCBF36}"/>
            </c:ext>
          </c:extLst>
        </c:ser>
        <c:ser>
          <c:idx val="3"/>
          <c:order val="3"/>
          <c:tx>
            <c:strRef>
              <c:f>'Opt Alt Max'!$E$1</c:f>
              <c:strCache>
                <c:ptCount val="1"/>
                <c:pt idx="0">
                  <c:v>0,8</c:v>
                </c:pt>
              </c:strCache>
            </c:strRef>
          </c:tx>
          <c:marker>
            <c:symbol val="none"/>
          </c:marker>
          <c:xVal>
            <c:numRef>
              <c:f>'Opt Alt Max'!$A$3:$A$170</c:f>
              <c:numCache>
                <c:formatCode>0.00</c:formatCode>
                <c:ptCount val="168"/>
                <c:pt idx="0">
                  <c:v>1.85</c:v>
                </c:pt>
                <c:pt idx="1">
                  <c:v>1.9</c:v>
                </c:pt>
                <c:pt idx="2">
                  <c:v>1.95</c:v>
                </c:pt>
                <c:pt idx="3">
                  <c:v>2</c:v>
                </c:pt>
                <c:pt idx="4">
                  <c:v>2.0499999999999998</c:v>
                </c:pt>
                <c:pt idx="5">
                  <c:v>2.1</c:v>
                </c:pt>
                <c:pt idx="6">
                  <c:v>2.15</c:v>
                </c:pt>
                <c:pt idx="7">
                  <c:v>2.2000000000000002</c:v>
                </c:pt>
                <c:pt idx="8">
                  <c:v>2.25</c:v>
                </c:pt>
                <c:pt idx="9">
                  <c:v>2.2999999999999998</c:v>
                </c:pt>
                <c:pt idx="10">
                  <c:v>2.35</c:v>
                </c:pt>
                <c:pt idx="11">
                  <c:v>2.4</c:v>
                </c:pt>
                <c:pt idx="12">
                  <c:v>2.4500000000000002</c:v>
                </c:pt>
                <c:pt idx="13">
                  <c:v>2.5</c:v>
                </c:pt>
                <c:pt idx="14">
                  <c:v>2.5499999999999998</c:v>
                </c:pt>
                <c:pt idx="15">
                  <c:v>2.6</c:v>
                </c:pt>
                <c:pt idx="16">
                  <c:v>2.65</c:v>
                </c:pt>
                <c:pt idx="17">
                  <c:v>2.7</c:v>
                </c:pt>
                <c:pt idx="18">
                  <c:v>2.75</c:v>
                </c:pt>
                <c:pt idx="19">
                  <c:v>2.8</c:v>
                </c:pt>
                <c:pt idx="20">
                  <c:v>2.85</c:v>
                </c:pt>
                <c:pt idx="21">
                  <c:v>2.9</c:v>
                </c:pt>
                <c:pt idx="22">
                  <c:v>2.95</c:v>
                </c:pt>
                <c:pt idx="23">
                  <c:v>3</c:v>
                </c:pt>
                <c:pt idx="24">
                  <c:v>3.05</c:v>
                </c:pt>
                <c:pt idx="25">
                  <c:v>3.1</c:v>
                </c:pt>
                <c:pt idx="26">
                  <c:v>3.15</c:v>
                </c:pt>
                <c:pt idx="27">
                  <c:v>3.2</c:v>
                </c:pt>
                <c:pt idx="28">
                  <c:v>3.25</c:v>
                </c:pt>
                <c:pt idx="29">
                  <c:v>3.3</c:v>
                </c:pt>
                <c:pt idx="30">
                  <c:v>3.35</c:v>
                </c:pt>
                <c:pt idx="31">
                  <c:v>3.4</c:v>
                </c:pt>
                <c:pt idx="32">
                  <c:v>3.45</c:v>
                </c:pt>
                <c:pt idx="33">
                  <c:v>3.5</c:v>
                </c:pt>
                <c:pt idx="34">
                  <c:v>3.55</c:v>
                </c:pt>
                <c:pt idx="35">
                  <c:v>3.6</c:v>
                </c:pt>
                <c:pt idx="36">
                  <c:v>3.65</c:v>
                </c:pt>
                <c:pt idx="37">
                  <c:v>3.7</c:v>
                </c:pt>
                <c:pt idx="38">
                  <c:v>3.75</c:v>
                </c:pt>
                <c:pt idx="39">
                  <c:v>3.8</c:v>
                </c:pt>
                <c:pt idx="40">
                  <c:v>3.85</c:v>
                </c:pt>
                <c:pt idx="41">
                  <c:v>3.9</c:v>
                </c:pt>
                <c:pt idx="42">
                  <c:v>3.95</c:v>
                </c:pt>
                <c:pt idx="43">
                  <c:v>4</c:v>
                </c:pt>
                <c:pt idx="44">
                  <c:v>4.05</c:v>
                </c:pt>
                <c:pt idx="45">
                  <c:v>4.0999999999999996</c:v>
                </c:pt>
                <c:pt idx="46">
                  <c:v>4.1500000000000004</c:v>
                </c:pt>
                <c:pt idx="47">
                  <c:v>4.2</c:v>
                </c:pt>
                <c:pt idx="48">
                  <c:v>4.25</c:v>
                </c:pt>
                <c:pt idx="49">
                  <c:v>4.3</c:v>
                </c:pt>
                <c:pt idx="50">
                  <c:v>4.3499999999999996</c:v>
                </c:pt>
                <c:pt idx="51">
                  <c:v>4.4000000000000004</c:v>
                </c:pt>
                <c:pt idx="52">
                  <c:v>4.45</c:v>
                </c:pt>
                <c:pt idx="53">
                  <c:v>4.5</c:v>
                </c:pt>
                <c:pt idx="54">
                  <c:v>4.55</c:v>
                </c:pt>
                <c:pt idx="55">
                  <c:v>4.5999999999999996</c:v>
                </c:pt>
                <c:pt idx="56">
                  <c:v>4.6500000000000004</c:v>
                </c:pt>
                <c:pt idx="57">
                  <c:v>4.7</c:v>
                </c:pt>
                <c:pt idx="58">
                  <c:v>4.75</c:v>
                </c:pt>
                <c:pt idx="59">
                  <c:v>4.8</c:v>
                </c:pt>
                <c:pt idx="60">
                  <c:v>4.8499999999999996</c:v>
                </c:pt>
                <c:pt idx="61">
                  <c:v>4.9000000000000004</c:v>
                </c:pt>
                <c:pt idx="62">
                  <c:v>4.95</c:v>
                </c:pt>
                <c:pt idx="63">
                  <c:v>5</c:v>
                </c:pt>
                <c:pt idx="64">
                  <c:v>5.05</c:v>
                </c:pt>
                <c:pt idx="65">
                  <c:v>5.0999999999999996</c:v>
                </c:pt>
                <c:pt idx="66">
                  <c:v>5.15</c:v>
                </c:pt>
                <c:pt idx="67">
                  <c:v>5.2</c:v>
                </c:pt>
                <c:pt idx="68">
                  <c:v>5.25</c:v>
                </c:pt>
                <c:pt idx="69">
                  <c:v>5.3</c:v>
                </c:pt>
                <c:pt idx="70">
                  <c:v>5.35</c:v>
                </c:pt>
                <c:pt idx="71">
                  <c:v>5.4</c:v>
                </c:pt>
                <c:pt idx="72">
                  <c:v>5.45</c:v>
                </c:pt>
                <c:pt idx="73">
                  <c:v>5.5</c:v>
                </c:pt>
                <c:pt idx="74">
                  <c:v>5.55</c:v>
                </c:pt>
                <c:pt idx="75">
                  <c:v>5.6</c:v>
                </c:pt>
                <c:pt idx="76">
                  <c:v>5.65</c:v>
                </c:pt>
                <c:pt idx="77">
                  <c:v>5.7</c:v>
                </c:pt>
                <c:pt idx="78">
                  <c:v>5.75</c:v>
                </c:pt>
                <c:pt idx="79">
                  <c:v>5.8</c:v>
                </c:pt>
                <c:pt idx="80">
                  <c:v>5.85</c:v>
                </c:pt>
                <c:pt idx="81">
                  <c:v>5.9</c:v>
                </c:pt>
                <c:pt idx="82">
                  <c:v>5.95</c:v>
                </c:pt>
                <c:pt idx="83">
                  <c:v>6</c:v>
                </c:pt>
                <c:pt idx="84">
                  <c:v>6.05</c:v>
                </c:pt>
                <c:pt idx="85">
                  <c:v>6.1</c:v>
                </c:pt>
                <c:pt idx="86">
                  <c:v>6.15</c:v>
                </c:pt>
                <c:pt idx="87">
                  <c:v>6.2</c:v>
                </c:pt>
                <c:pt idx="88">
                  <c:v>6.25</c:v>
                </c:pt>
                <c:pt idx="89">
                  <c:v>6.3</c:v>
                </c:pt>
                <c:pt idx="90">
                  <c:v>6.35</c:v>
                </c:pt>
                <c:pt idx="91">
                  <c:v>6.4</c:v>
                </c:pt>
                <c:pt idx="92">
                  <c:v>6.45</c:v>
                </c:pt>
                <c:pt idx="93">
                  <c:v>6.5</c:v>
                </c:pt>
              </c:numCache>
            </c:numRef>
          </c:xVal>
          <c:yVal>
            <c:numRef>
              <c:f>'Opt Alt Max'!$E$3:$E$170</c:f>
              <c:numCache>
                <c:formatCode>0.0</c:formatCode>
                <c:ptCount val="168"/>
                <c:pt idx="1">
                  <c:v>832.50943589944541</c:v>
                </c:pt>
                <c:pt idx="2">
                  <c:v>850.08659157766772</c:v>
                </c:pt>
                <c:pt idx="3">
                  <c:v>894.0812012044546</c:v>
                </c:pt>
                <c:pt idx="4">
                  <c:v>928.22243467153339</c:v>
                </c:pt>
                <c:pt idx="5">
                  <c:v>959.5019002957473</c:v>
                </c:pt>
                <c:pt idx="6">
                  <c:v>989.22944910388151</c:v>
                </c:pt>
                <c:pt idx="7">
                  <c:v>1017.9508390994077</c:v>
                </c:pt>
                <c:pt idx="8">
                  <c:v>1045.7955285820649</c:v>
                </c:pt>
                <c:pt idx="9">
                  <c:v>1072.934836878997</c:v>
                </c:pt>
                <c:pt idx="10">
                  <c:v>1099.4657331497513</c:v>
                </c:pt>
                <c:pt idx="11">
                  <c:v>1125.3625675842541</c:v>
                </c:pt>
                <c:pt idx="12">
                  <c:v>1150.8154028812057</c:v>
                </c:pt>
                <c:pt idx="13">
                  <c:v>1175.7247953607539</c:v>
                </c:pt>
                <c:pt idx="14">
                  <c:v>1200.1029419549113</c:v>
                </c:pt>
                <c:pt idx="15">
                  <c:v>1224.0158582158722</c:v>
                </c:pt>
                <c:pt idx="16">
                  <c:v>1247.4885868716333</c:v>
                </c:pt>
                <c:pt idx="17">
                  <c:v>1270.3497638294364</c:v>
                </c:pt>
                <c:pt idx="18">
                  <c:v>1292.6994614561479</c:v>
                </c:pt>
                <c:pt idx="19">
                  <c:v>1314.5398680911806</c:v>
                </c:pt>
                <c:pt idx="20">
                  <c:v>1335.8730248139059</c:v>
                </c:pt>
                <c:pt idx="21">
                  <c:v>1356.6992041534695</c:v>
                </c:pt>
                <c:pt idx="22">
                  <c:v>1377.0187007388163</c:v>
                </c:pt>
                <c:pt idx="23">
                  <c:v>1396.8311848418066</c:v>
                </c:pt>
                <c:pt idx="24">
                  <c:v>1416.1880744621863</c:v>
                </c:pt>
                <c:pt idx="25">
                  <c:v>1434.9827284217279</c:v>
                </c:pt>
                <c:pt idx="26">
                  <c:v>1453.2643283495611</c:v>
                </c:pt>
                <c:pt idx="27">
                  <c:v>1471.0612287293775</c:v>
                </c:pt>
                <c:pt idx="28">
                  <c:v>1488.3859351256353</c:v>
                </c:pt>
                <c:pt idx="29">
                  <c:v>1505.2613998766292</c:v>
                </c:pt>
                <c:pt idx="30">
                  <c:v>1521.5694276505101</c:v>
                </c:pt>
                <c:pt idx="31">
                  <c:v>1537.3664431845939</c:v>
                </c:pt>
                <c:pt idx="32">
                  <c:v>1552.7228442447451</c:v>
                </c:pt>
                <c:pt idx="33">
                  <c:v>1567.6047454288655</c:v>
                </c:pt>
                <c:pt idx="34">
                  <c:v>1582.0452543472325</c:v>
                </c:pt>
                <c:pt idx="35">
                  <c:v>1595.9390660644085</c:v>
                </c:pt>
                <c:pt idx="36">
                  <c:v>1609.4258690087645</c:v>
                </c:pt>
                <c:pt idx="37">
                  <c:v>1622.4073412220441</c:v>
                </c:pt>
                <c:pt idx="38">
                  <c:v>1634.9229291409865</c:v>
                </c:pt>
                <c:pt idx="39">
                  <c:v>1647.0388239483902</c:v>
                </c:pt>
                <c:pt idx="40">
                  <c:v>1658.6540640274254</c:v>
                </c:pt>
                <c:pt idx="41">
                  <c:v>1669.9525068290134</c:v>
                </c:pt>
                <c:pt idx="42">
                  <c:v>1680.726169057381</c:v>
                </c:pt>
                <c:pt idx="43">
                  <c:v>1691.049892741411</c:v>
                </c:pt>
                <c:pt idx="44">
                  <c:v>1700.9939177615724</c:v>
                </c:pt>
                <c:pt idx="45">
                  <c:v>1710.4564188475531</c:v>
                </c:pt>
                <c:pt idx="46">
                  <c:v>1719.5878557298599</c:v>
                </c:pt>
                <c:pt idx="47">
                  <c:v>1728.2250023569804</c:v>
                </c:pt>
                <c:pt idx="48">
                  <c:v>1736.6487745903544</c:v>
                </c:pt>
                <c:pt idx="49">
                  <c:v>1744.4940309084236</c:v>
                </c:pt>
                <c:pt idx="50">
                  <c:v>1752.0396900312105</c:v>
                </c:pt>
                <c:pt idx="51">
                  <c:v>1759.1222523427443</c:v>
                </c:pt>
                <c:pt idx="52">
                  <c:v>1765.8910428345669</c:v>
                </c:pt>
                <c:pt idx="53">
                  <c:v>1772.2409883999158</c:v>
                </c:pt>
                <c:pt idx="54">
                  <c:v>1778.2438293592252</c:v>
                </c:pt>
                <c:pt idx="55">
                  <c:v>1783.889733779414</c:v>
                </c:pt>
                <c:pt idx="56">
                  <c:v>1789.1367269443574</c:v>
                </c:pt>
                <c:pt idx="57">
                  <c:v>1794.1058828805174</c:v>
                </c:pt>
                <c:pt idx="58">
                  <c:v>1798.7855257660178</c:v>
                </c:pt>
                <c:pt idx="59">
                  <c:v>1803.0415881294807</c:v>
                </c:pt>
                <c:pt idx="60">
                  <c:v>1806.9756940399202</c:v>
                </c:pt>
                <c:pt idx="61">
                  <c:v>1810.5329543384171</c:v>
                </c:pt>
                <c:pt idx="62">
                  <c:v>1813.8279698902691</c:v>
                </c:pt>
                <c:pt idx="63">
                  <c:v>1816.7917868461957</c:v>
                </c:pt>
                <c:pt idx="64">
                  <c:v>1819.4032451354205</c:v>
                </c:pt>
                <c:pt idx="65">
                  <c:v>1821.765557207859</c:v>
                </c:pt>
                <c:pt idx="66">
                  <c:v>1823.9567264233226</c:v>
                </c:pt>
                <c:pt idx="67">
                  <c:v>1825.6864944281406</c:v>
                </c:pt>
                <c:pt idx="68">
                  <c:v>1827.1434330248542</c:v>
                </c:pt>
                <c:pt idx="69">
                  <c:v>1828.3499597670925</c:v>
                </c:pt>
                <c:pt idx="70">
                  <c:v>1829.2505240125342</c:v>
                </c:pt>
                <c:pt idx="71">
                  <c:v>1829.8522136029985</c:v>
                </c:pt>
                <c:pt idx="72">
                  <c:v>1830.2307769718939</c:v>
                </c:pt>
                <c:pt idx="73">
                  <c:v>1830.3531570802138</c:v>
                </c:pt>
                <c:pt idx="74">
                  <c:v>1830.1968183287404</c:v>
                </c:pt>
                <c:pt idx="75" formatCode="General">
                  <c:v>1829.7692003570862</c:v>
                </c:pt>
                <c:pt idx="76" formatCode="General">
                  <c:v>1829.1117804886464</c:v>
                </c:pt>
                <c:pt idx="77" formatCode="General">
                  <c:v>1828.2451395527403</c:v>
                </c:pt>
                <c:pt idx="78" formatCode="General">
                  <c:v>1827.1270816516956</c:v>
                </c:pt>
                <c:pt idx="79" formatCode="General">
                  <c:v>1825.7642766205056</c:v>
                </c:pt>
                <c:pt idx="80" formatCode="General">
                  <c:v>1824.1626679786661</c:v>
                </c:pt>
                <c:pt idx="81" formatCode="General">
                  <c:v>1822.3476276277329</c:v>
                </c:pt>
                <c:pt idx="82" formatCode="General">
                  <c:v>1820.3543037920397</c:v>
                </c:pt>
                <c:pt idx="83" formatCode="General">
                  <c:v>1818.1395009271021</c:v>
                </c:pt>
                <c:pt idx="84" formatCode="General">
                  <c:v>1815.7083512208687</c:v>
                </c:pt>
                <c:pt idx="85" formatCode="General">
                  <c:v>1813.0683134136575</c:v>
                </c:pt>
                <c:pt idx="86" formatCode="General">
                  <c:v>1810.3247190044374</c:v>
                </c:pt>
                <c:pt idx="87" formatCode="General">
                  <c:v>1807.2829285524786</c:v>
                </c:pt>
                <c:pt idx="88" formatCode="General">
                  <c:v>1804.1772142303575</c:v>
                </c:pt>
                <c:pt idx="89" formatCode="General">
                  <c:v>1800.8047044623618</c:v>
                </c:pt>
                <c:pt idx="90" formatCode="General">
                  <c:v>1797.2479919577747</c:v>
                </c:pt>
                <c:pt idx="91" formatCode="General">
                  <c:v>1793.5124447465976</c:v>
                </c:pt>
                <c:pt idx="92" formatCode="General">
                  <c:v>1789.6033301480984</c:v>
                </c:pt>
                <c:pt idx="93" formatCode="General">
                  <c:v>1785.5258415628612</c:v>
                </c:pt>
              </c:numCache>
            </c:numRef>
          </c:yVal>
          <c:smooth val="0"/>
          <c:extLst xmlns:c16r2="http://schemas.microsoft.com/office/drawing/2015/06/chart">
            <c:ext xmlns:c16="http://schemas.microsoft.com/office/drawing/2014/chart" uri="{C3380CC4-5D6E-409C-BE32-E72D297353CC}">
              <c16:uniqueId val="{00000003-7BC3-4588-A091-BDFF1FCCBF36}"/>
            </c:ext>
          </c:extLst>
        </c:ser>
        <c:ser>
          <c:idx val="4"/>
          <c:order val="4"/>
          <c:tx>
            <c:strRef>
              <c:f>'Opt Alt Max'!$F$1</c:f>
              <c:strCache>
                <c:ptCount val="1"/>
                <c:pt idx="0">
                  <c:v>0,9</c:v>
                </c:pt>
              </c:strCache>
            </c:strRef>
          </c:tx>
          <c:marker>
            <c:symbol val="none"/>
          </c:marker>
          <c:xVal>
            <c:numRef>
              <c:f>'Opt Alt Max'!$A$3:$A$170</c:f>
              <c:numCache>
                <c:formatCode>0.00</c:formatCode>
                <c:ptCount val="168"/>
                <c:pt idx="0">
                  <c:v>1.85</c:v>
                </c:pt>
                <c:pt idx="1">
                  <c:v>1.9</c:v>
                </c:pt>
                <c:pt idx="2">
                  <c:v>1.95</c:v>
                </c:pt>
                <c:pt idx="3">
                  <c:v>2</c:v>
                </c:pt>
                <c:pt idx="4">
                  <c:v>2.0499999999999998</c:v>
                </c:pt>
                <c:pt idx="5">
                  <c:v>2.1</c:v>
                </c:pt>
                <c:pt idx="6">
                  <c:v>2.15</c:v>
                </c:pt>
                <c:pt idx="7">
                  <c:v>2.2000000000000002</c:v>
                </c:pt>
                <c:pt idx="8">
                  <c:v>2.25</c:v>
                </c:pt>
                <c:pt idx="9">
                  <c:v>2.2999999999999998</c:v>
                </c:pt>
                <c:pt idx="10">
                  <c:v>2.35</c:v>
                </c:pt>
                <c:pt idx="11">
                  <c:v>2.4</c:v>
                </c:pt>
                <c:pt idx="12">
                  <c:v>2.4500000000000002</c:v>
                </c:pt>
                <c:pt idx="13">
                  <c:v>2.5</c:v>
                </c:pt>
                <c:pt idx="14">
                  <c:v>2.5499999999999998</c:v>
                </c:pt>
                <c:pt idx="15">
                  <c:v>2.6</c:v>
                </c:pt>
                <c:pt idx="16">
                  <c:v>2.65</c:v>
                </c:pt>
                <c:pt idx="17">
                  <c:v>2.7</c:v>
                </c:pt>
                <c:pt idx="18">
                  <c:v>2.75</c:v>
                </c:pt>
                <c:pt idx="19">
                  <c:v>2.8</c:v>
                </c:pt>
                <c:pt idx="20">
                  <c:v>2.85</c:v>
                </c:pt>
                <c:pt idx="21">
                  <c:v>2.9</c:v>
                </c:pt>
                <c:pt idx="22">
                  <c:v>2.95</c:v>
                </c:pt>
                <c:pt idx="23">
                  <c:v>3</c:v>
                </c:pt>
                <c:pt idx="24">
                  <c:v>3.05</c:v>
                </c:pt>
                <c:pt idx="25">
                  <c:v>3.1</c:v>
                </c:pt>
                <c:pt idx="26">
                  <c:v>3.15</c:v>
                </c:pt>
                <c:pt idx="27">
                  <c:v>3.2</c:v>
                </c:pt>
                <c:pt idx="28">
                  <c:v>3.25</c:v>
                </c:pt>
                <c:pt idx="29">
                  <c:v>3.3</c:v>
                </c:pt>
                <c:pt idx="30">
                  <c:v>3.35</c:v>
                </c:pt>
                <c:pt idx="31">
                  <c:v>3.4</c:v>
                </c:pt>
                <c:pt idx="32">
                  <c:v>3.45</c:v>
                </c:pt>
                <c:pt idx="33">
                  <c:v>3.5</c:v>
                </c:pt>
                <c:pt idx="34">
                  <c:v>3.55</c:v>
                </c:pt>
                <c:pt idx="35">
                  <c:v>3.6</c:v>
                </c:pt>
                <c:pt idx="36">
                  <c:v>3.65</c:v>
                </c:pt>
                <c:pt idx="37">
                  <c:v>3.7</c:v>
                </c:pt>
                <c:pt idx="38">
                  <c:v>3.75</c:v>
                </c:pt>
                <c:pt idx="39">
                  <c:v>3.8</c:v>
                </c:pt>
                <c:pt idx="40">
                  <c:v>3.85</c:v>
                </c:pt>
                <c:pt idx="41">
                  <c:v>3.9</c:v>
                </c:pt>
                <c:pt idx="42">
                  <c:v>3.95</c:v>
                </c:pt>
                <c:pt idx="43">
                  <c:v>4</c:v>
                </c:pt>
                <c:pt idx="44">
                  <c:v>4.05</c:v>
                </c:pt>
                <c:pt idx="45">
                  <c:v>4.0999999999999996</c:v>
                </c:pt>
                <c:pt idx="46">
                  <c:v>4.1500000000000004</c:v>
                </c:pt>
                <c:pt idx="47">
                  <c:v>4.2</c:v>
                </c:pt>
                <c:pt idx="48">
                  <c:v>4.25</c:v>
                </c:pt>
                <c:pt idx="49">
                  <c:v>4.3</c:v>
                </c:pt>
                <c:pt idx="50">
                  <c:v>4.3499999999999996</c:v>
                </c:pt>
                <c:pt idx="51">
                  <c:v>4.4000000000000004</c:v>
                </c:pt>
                <c:pt idx="52">
                  <c:v>4.45</c:v>
                </c:pt>
                <c:pt idx="53">
                  <c:v>4.5</c:v>
                </c:pt>
                <c:pt idx="54">
                  <c:v>4.55</c:v>
                </c:pt>
                <c:pt idx="55">
                  <c:v>4.5999999999999996</c:v>
                </c:pt>
                <c:pt idx="56">
                  <c:v>4.6500000000000004</c:v>
                </c:pt>
                <c:pt idx="57">
                  <c:v>4.7</c:v>
                </c:pt>
                <c:pt idx="58">
                  <c:v>4.75</c:v>
                </c:pt>
                <c:pt idx="59">
                  <c:v>4.8</c:v>
                </c:pt>
                <c:pt idx="60">
                  <c:v>4.8499999999999996</c:v>
                </c:pt>
                <c:pt idx="61">
                  <c:v>4.9000000000000004</c:v>
                </c:pt>
                <c:pt idx="62">
                  <c:v>4.95</c:v>
                </c:pt>
                <c:pt idx="63">
                  <c:v>5</c:v>
                </c:pt>
                <c:pt idx="64">
                  <c:v>5.05</c:v>
                </c:pt>
                <c:pt idx="65">
                  <c:v>5.0999999999999996</c:v>
                </c:pt>
                <c:pt idx="66">
                  <c:v>5.15</c:v>
                </c:pt>
                <c:pt idx="67">
                  <c:v>5.2</c:v>
                </c:pt>
                <c:pt idx="68">
                  <c:v>5.25</c:v>
                </c:pt>
                <c:pt idx="69">
                  <c:v>5.3</c:v>
                </c:pt>
                <c:pt idx="70">
                  <c:v>5.35</c:v>
                </c:pt>
                <c:pt idx="71">
                  <c:v>5.4</c:v>
                </c:pt>
                <c:pt idx="72">
                  <c:v>5.45</c:v>
                </c:pt>
                <c:pt idx="73">
                  <c:v>5.5</c:v>
                </c:pt>
                <c:pt idx="74">
                  <c:v>5.55</c:v>
                </c:pt>
                <c:pt idx="75">
                  <c:v>5.6</c:v>
                </c:pt>
                <c:pt idx="76">
                  <c:v>5.65</c:v>
                </c:pt>
                <c:pt idx="77">
                  <c:v>5.7</c:v>
                </c:pt>
                <c:pt idx="78">
                  <c:v>5.75</c:v>
                </c:pt>
                <c:pt idx="79">
                  <c:v>5.8</c:v>
                </c:pt>
                <c:pt idx="80">
                  <c:v>5.85</c:v>
                </c:pt>
                <c:pt idx="81">
                  <c:v>5.9</c:v>
                </c:pt>
                <c:pt idx="82">
                  <c:v>5.95</c:v>
                </c:pt>
                <c:pt idx="83">
                  <c:v>6</c:v>
                </c:pt>
                <c:pt idx="84">
                  <c:v>6.05</c:v>
                </c:pt>
                <c:pt idx="85">
                  <c:v>6.1</c:v>
                </c:pt>
                <c:pt idx="86">
                  <c:v>6.15</c:v>
                </c:pt>
                <c:pt idx="87">
                  <c:v>6.2</c:v>
                </c:pt>
                <c:pt idx="88">
                  <c:v>6.25</c:v>
                </c:pt>
                <c:pt idx="89">
                  <c:v>6.3</c:v>
                </c:pt>
                <c:pt idx="90">
                  <c:v>6.35</c:v>
                </c:pt>
                <c:pt idx="91">
                  <c:v>6.4</c:v>
                </c:pt>
                <c:pt idx="92">
                  <c:v>6.45</c:v>
                </c:pt>
                <c:pt idx="93">
                  <c:v>6.5</c:v>
                </c:pt>
              </c:numCache>
            </c:numRef>
          </c:xVal>
          <c:yVal>
            <c:numRef>
              <c:f>'Opt Alt Max'!$F$3:$F$170</c:f>
              <c:numCache>
                <c:formatCode>0.0</c:formatCode>
                <c:ptCount val="168"/>
                <c:pt idx="1">
                  <c:v>793.25593899684986</c:v>
                </c:pt>
                <c:pt idx="2">
                  <c:v>804.79229710155494</c:v>
                </c:pt>
                <c:pt idx="3">
                  <c:v>845.38901665058802</c:v>
                </c:pt>
                <c:pt idx="4">
                  <c:v>875.99144750849541</c:v>
                </c:pt>
                <c:pt idx="5">
                  <c:v>903.80211192525996</c:v>
                </c:pt>
                <c:pt idx="6">
                  <c:v>930.13818314880086</c:v>
                </c:pt>
                <c:pt idx="7">
                  <c:v>955.51271686851953</c:v>
                </c:pt>
                <c:pt idx="8">
                  <c:v>980.0494890011729</c:v>
                </c:pt>
                <c:pt idx="9">
                  <c:v>1004.0801109315618</c:v>
                </c:pt>
                <c:pt idx="10">
                  <c:v>1027.4499700882595</c:v>
                </c:pt>
                <c:pt idx="11">
                  <c:v>1050.3623283344809</c:v>
                </c:pt>
                <c:pt idx="12">
                  <c:v>1072.8338199504776</c:v>
                </c:pt>
                <c:pt idx="13">
                  <c:v>1094.8600654757818</c:v>
                </c:pt>
                <c:pt idx="14">
                  <c:v>1116.4495594573621</c:v>
                </c:pt>
                <c:pt idx="15">
                  <c:v>1137.6154711506761</c:v>
                </c:pt>
                <c:pt idx="16">
                  <c:v>1158.4388930658936</c:v>
                </c:pt>
                <c:pt idx="17">
                  <c:v>1178.7507956952518</c:v>
                </c:pt>
                <c:pt idx="18">
                  <c:v>1198.635422672646</c:v>
                </c:pt>
                <c:pt idx="19">
                  <c:v>1218.0925603428041</c:v>
                </c:pt>
                <c:pt idx="20">
                  <c:v>1237.1219335587325</c:v>
                </c:pt>
                <c:pt idx="21">
                  <c:v>1255.7216078841757</c:v>
                </c:pt>
                <c:pt idx="22">
                  <c:v>1273.926880774103</c:v>
                </c:pt>
                <c:pt idx="23">
                  <c:v>1291.7077253460445</c:v>
                </c:pt>
                <c:pt idx="24">
                  <c:v>1309.1106289716558</c:v>
                </c:pt>
                <c:pt idx="25">
                  <c:v>1326.0317760452112</c:v>
                </c:pt>
                <c:pt idx="26">
                  <c:v>1342.5158602782303</c:v>
                </c:pt>
                <c:pt idx="27">
                  <c:v>1358.5604244422693</c:v>
                </c:pt>
                <c:pt idx="28">
                  <c:v>1374.2146745247546</c:v>
                </c:pt>
                <c:pt idx="29">
                  <c:v>1389.5217448491182</c:v>
                </c:pt>
                <c:pt idx="30">
                  <c:v>1404.3323620233521</c:v>
                </c:pt>
                <c:pt idx="31">
                  <c:v>1418.6982108723462</c:v>
                </c:pt>
                <c:pt idx="32">
                  <c:v>1432.7009798017109</c:v>
                </c:pt>
                <c:pt idx="33">
                  <c:v>1446.2931060352441</c:v>
                </c:pt>
                <c:pt idx="34">
                  <c:v>1459.5009252109876</c:v>
                </c:pt>
                <c:pt idx="35">
                  <c:v>1472.2776217052644</c:v>
                </c:pt>
                <c:pt idx="36">
                  <c:v>1484.6658629767705</c:v>
                </c:pt>
                <c:pt idx="37">
                  <c:v>1496.6055779533999</c:v>
                </c:pt>
                <c:pt idx="38">
                  <c:v>1508.2207752230333</c:v>
                </c:pt>
                <c:pt idx="39">
                  <c:v>1519.4152189866716</c:v>
                </c:pt>
                <c:pt idx="40">
                  <c:v>1530.2168196596122</c:v>
                </c:pt>
                <c:pt idx="41">
                  <c:v>1540.7528931433374</c:v>
                </c:pt>
                <c:pt idx="42">
                  <c:v>1550.7741455301773</c:v>
                </c:pt>
                <c:pt idx="43">
                  <c:v>1560.5168177755324</c:v>
                </c:pt>
                <c:pt idx="44">
                  <c:v>1569.8091500854293</c:v>
                </c:pt>
                <c:pt idx="45">
                  <c:v>1578.8145996277574</c:v>
                </c:pt>
                <c:pt idx="46">
                  <c:v>1587.3947763106059</c:v>
                </c:pt>
                <c:pt idx="47">
                  <c:v>1595.6868151796236</c:v>
                </c:pt>
                <c:pt idx="48">
                  <c:v>1603.6479824101039</c:v>
                </c:pt>
                <c:pt idx="49">
                  <c:v>1611.253548712313</c:v>
                </c:pt>
                <c:pt idx="50">
                  <c:v>1618.4343441240044</c:v>
                </c:pt>
                <c:pt idx="51">
                  <c:v>1625.3768188609135</c:v>
                </c:pt>
                <c:pt idx="52">
                  <c:v>1631.9108931108756</c:v>
                </c:pt>
                <c:pt idx="53">
                  <c:v>1638.1712700122107</c:v>
                </c:pt>
                <c:pt idx="54">
                  <c:v>1644.0824967050107</c:v>
                </c:pt>
                <c:pt idx="55">
                  <c:v>1649.666957658789</c:v>
                </c:pt>
                <c:pt idx="56">
                  <c:v>1654.9778380510381</c:v>
                </c:pt>
                <c:pt idx="57">
                  <c:v>1659.9206273653053</c:v>
                </c:pt>
                <c:pt idx="58">
                  <c:v>1664.7294978548512</c:v>
                </c:pt>
                <c:pt idx="59">
                  <c:v>1669.1096439150854</c:v>
                </c:pt>
                <c:pt idx="60">
                  <c:v>1673.1582045596988</c:v>
                </c:pt>
                <c:pt idx="61">
                  <c:v>1676.9947506432968</c:v>
                </c:pt>
                <c:pt idx="62">
                  <c:v>1680.4998307794488</c:v>
                </c:pt>
                <c:pt idx="63">
                  <c:v>1683.7024600509283</c:v>
                </c:pt>
                <c:pt idx="64">
                  <c:v>1686.6953523878617</c:v>
                </c:pt>
                <c:pt idx="65">
                  <c:v>1689.3783459625879</c:v>
                </c:pt>
                <c:pt idx="66">
                  <c:v>1691.8824671225543</c:v>
                </c:pt>
                <c:pt idx="67">
                  <c:v>1694.0821960977687</c:v>
                </c:pt>
                <c:pt idx="68">
                  <c:v>1695.9937505209043</c:v>
                </c:pt>
                <c:pt idx="69">
                  <c:v>1697.6212380993509</c:v>
                </c:pt>
                <c:pt idx="70">
                  <c:v>1699.0205163621326</c:v>
                </c:pt>
                <c:pt idx="71">
                  <c:v>1700.2043942954863</c:v>
                </c:pt>
                <c:pt idx="72">
                  <c:v>1701.1218209179697</c:v>
                </c:pt>
                <c:pt idx="73">
                  <c:v>1701.7794568248607</c:v>
                </c:pt>
                <c:pt idx="74">
                  <c:v>1702.2323957207689</c:v>
                </c:pt>
                <c:pt idx="75" formatCode="General">
                  <c:v>1702.480808151827</c:v>
                </c:pt>
                <c:pt idx="76" formatCode="General">
                  <c:v>1702.485878109037</c:v>
                </c:pt>
                <c:pt idx="77" formatCode="General">
                  <c:v>1702.2539441671227</c:v>
                </c:pt>
                <c:pt idx="78" formatCode="General">
                  <c:v>1701.7925986761329</c:v>
                </c:pt>
                <c:pt idx="79" formatCode="General">
                  <c:v>1701.185984700975</c:v>
                </c:pt>
                <c:pt idx="80" formatCode="General">
                  <c:v>1700.3578124809669</c:v>
                </c:pt>
                <c:pt idx="81" formatCode="General">
                  <c:v>1699.3135080727627</c:v>
                </c:pt>
                <c:pt idx="82" formatCode="General">
                  <c:v>1698.0592235205452</c:v>
                </c:pt>
                <c:pt idx="83" formatCode="General">
                  <c:v>1696.6011109772371</c:v>
                </c:pt>
                <c:pt idx="84" formatCode="General">
                  <c:v>1694.9824239381089</c:v>
                </c:pt>
                <c:pt idx="85" formatCode="General">
                  <c:v>1693.1944251848668</c:v>
                </c:pt>
                <c:pt idx="86" formatCode="General">
                  <c:v>1691.3070056138749</c:v>
                </c:pt>
                <c:pt idx="87" formatCode="General">
                  <c:v>1689.1420565441679</c:v>
                </c:pt>
                <c:pt idx="88" formatCode="General">
                  <c:v>1686.8836681393066</c:v>
                </c:pt>
                <c:pt idx="89" formatCode="General">
                  <c:v>1684.3630980484984</c:v>
                </c:pt>
                <c:pt idx="90" formatCode="General">
                  <c:v>1681.6710604177858</c:v>
                </c:pt>
                <c:pt idx="91" formatCode="General">
                  <c:v>1678.8424792941948</c:v>
                </c:pt>
                <c:pt idx="92" formatCode="General">
                  <c:v>1675.8663759580159</c:v>
                </c:pt>
                <c:pt idx="93" formatCode="General">
                  <c:v>1672.7303350498282</c:v>
                </c:pt>
              </c:numCache>
            </c:numRef>
          </c:yVal>
          <c:smooth val="0"/>
          <c:extLst xmlns:c16r2="http://schemas.microsoft.com/office/drawing/2015/06/chart">
            <c:ext xmlns:c16="http://schemas.microsoft.com/office/drawing/2014/chart" uri="{C3380CC4-5D6E-409C-BE32-E72D297353CC}">
              <c16:uniqueId val="{00000004-7BC3-4588-A091-BDFF1FCCBF36}"/>
            </c:ext>
          </c:extLst>
        </c:ser>
        <c:dLbls>
          <c:showLegendKey val="0"/>
          <c:showVal val="0"/>
          <c:showCatName val="0"/>
          <c:showSerName val="0"/>
          <c:showPercent val="0"/>
          <c:showBubbleSize val="0"/>
        </c:dLbls>
        <c:axId val="113226112"/>
        <c:axId val="113228032"/>
      </c:scatterChart>
      <c:valAx>
        <c:axId val="113226112"/>
        <c:scaling>
          <c:orientation val="minMax"/>
        </c:scaling>
        <c:delete val="0"/>
        <c:axPos val="b"/>
        <c:majorGridlines/>
        <c:minorGridlines>
          <c:spPr>
            <a:ln w="6350"/>
          </c:spPr>
        </c:minorGridlines>
        <c:title>
          <c:tx>
            <c:rich>
              <a:bodyPr/>
              <a:lstStyle/>
              <a:p>
                <a:pPr>
                  <a:defRPr sz="1000" b="1" i="0" u="none" strike="noStrike" baseline="0">
                    <a:solidFill>
                      <a:srgbClr val="000000"/>
                    </a:solidFill>
                    <a:latin typeface="Calibri"/>
                    <a:ea typeface="Calibri"/>
                    <a:cs typeface="Calibri"/>
                  </a:defRPr>
                </a:pPr>
                <a:r>
                  <a:rPr lang="es-ES"/>
                  <a:t>Peso Cohete (kg)</a:t>
                </a:r>
              </a:p>
            </c:rich>
          </c:tx>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13228032"/>
        <c:crosses val="autoZero"/>
        <c:crossBetween val="midCat"/>
      </c:valAx>
      <c:valAx>
        <c:axId val="113228032"/>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Altura max (m)</a:t>
                </a:r>
              </a:p>
            </c:rich>
          </c:tx>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13226112"/>
        <c:crosses val="autoZero"/>
        <c:crossBetween val="midCat"/>
      </c:valAx>
    </c:plotArea>
    <c:legend>
      <c:legendPos val="r"/>
      <c:layout/>
      <c:overlay val="0"/>
      <c:txPr>
        <a:bodyPr/>
        <a:lstStyle/>
        <a:p>
          <a:pPr>
            <a:defRPr sz="92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vmlDrawing5.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7</xdr:col>
      <xdr:colOff>9525</xdr:colOff>
      <xdr:row>129</xdr:row>
      <xdr:rowOff>28575</xdr:rowOff>
    </xdr:from>
    <xdr:to>
      <xdr:col>11</xdr:col>
      <xdr:colOff>180975</xdr:colOff>
      <xdr:row>143</xdr:row>
      <xdr:rowOff>104775</xdr:rowOff>
    </xdr:to>
    <xdr:pic>
      <xdr:nvPicPr>
        <xdr:cNvPr id="7850851"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3525" y="24545925"/>
          <a:ext cx="3219450" cy="274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149</xdr:row>
      <xdr:rowOff>0</xdr:rowOff>
    </xdr:from>
    <xdr:to>
      <xdr:col>10</xdr:col>
      <xdr:colOff>752475</xdr:colOff>
      <xdr:row>165</xdr:row>
      <xdr:rowOff>180975</xdr:rowOff>
    </xdr:to>
    <xdr:pic>
      <xdr:nvPicPr>
        <xdr:cNvPr id="7850852"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28336875"/>
          <a:ext cx="3038475" cy="3267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65</xdr:row>
      <xdr:rowOff>0</xdr:rowOff>
    </xdr:from>
    <xdr:to>
      <xdr:col>10</xdr:col>
      <xdr:colOff>161925</xdr:colOff>
      <xdr:row>79</xdr:row>
      <xdr:rowOff>76200</xdr:rowOff>
    </xdr:to>
    <xdr:pic>
      <xdr:nvPicPr>
        <xdr:cNvPr id="7850853" name="3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0" y="12334875"/>
          <a:ext cx="3209925" cy="274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84</xdr:row>
      <xdr:rowOff>0</xdr:rowOff>
    </xdr:from>
    <xdr:to>
      <xdr:col>9</xdr:col>
      <xdr:colOff>752475</xdr:colOff>
      <xdr:row>100</xdr:row>
      <xdr:rowOff>180975</xdr:rowOff>
    </xdr:to>
    <xdr:pic>
      <xdr:nvPicPr>
        <xdr:cNvPr id="7850854" name="4 Imagen"/>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0" y="15963900"/>
          <a:ext cx="3038475" cy="3267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xdr:row>
      <xdr:rowOff>0</xdr:rowOff>
    </xdr:from>
    <xdr:to>
      <xdr:col>9</xdr:col>
      <xdr:colOff>161925</xdr:colOff>
      <xdr:row>15</xdr:row>
      <xdr:rowOff>76200</xdr:rowOff>
    </xdr:to>
    <xdr:pic>
      <xdr:nvPicPr>
        <xdr:cNvPr id="7850855" name="5 Imagen"/>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00" y="190500"/>
          <a:ext cx="3209925" cy="274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20</xdr:row>
      <xdr:rowOff>0</xdr:rowOff>
    </xdr:from>
    <xdr:to>
      <xdr:col>8</xdr:col>
      <xdr:colOff>752475</xdr:colOff>
      <xdr:row>36</xdr:row>
      <xdr:rowOff>180975</xdr:rowOff>
    </xdr:to>
    <xdr:pic>
      <xdr:nvPicPr>
        <xdr:cNvPr id="7850856" name="7 Imagen"/>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00" y="3819525"/>
          <a:ext cx="3038475" cy="3267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95250</xdr:colOff>
      <xdr:row>194</xdr:row>
      <xdr:rowOff>123825</xdr:rowOff>
    </xdr:from>
    <xdr:to>
      <xdr:col>11</xdr:col>
      <xdr:colOff>276225</xdr:colOff>
      <xdr:row>208</xdr:row>
      <xdr:rowOff>133350</xdr:rowOff>
    </xdr:to>
    <xdr:pic>
      <xdr:nvPicPr>
        <xdr:cNvPr id="7850857" name="1 Imagen"/>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29250" y="36995100"/>
          <a:ext cx="3228975" cy="2676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66675</xdr:colOff>
      <xdr:row>213</xdr:row>
      <xdr:rowOff>66675</xdr:rowOff>
    </xdr:from>
    <xdr:to>
      <xdr:col>11</xdr:col>
      <xdr:colOff>57150</xdr:colOff>
      <xdr:row>230</xdr:row>
      <xdr:rowOff>57150</xdr:rowOff>
    </xdr:to>
    <xdr:pic>
      <xdr:nvPicPr>
        <xdr:cNvPr id="7850858" name="2 Imagen"/>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00675" y="40566975"/>
          <a:ext cx="3038475" cy="3267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258</xdr:row>
      <xdr:rowOff>0</xdr:rowOff>
    </xdr:from>
    <xdr:to>
      <xdr:col>12</xdr:col>
      <xdr:colOff>170967</xdr:colOff>
      <xdr:row>272</xdr:row>
      <xdr:rowOff>76438</xdr:rowOff>
    </xdr:to>
    <xdr:pic>
      <xdr:nvPicPr>
        <xdr:cNvPr id="2" name="Imagen 1"/>
        <xdr:cNvPicPr>
          <a:picLocks noChangeAspect="1"/>
        </xdr:cNvPicPr>
      </xdr:nvPicPr>
      <xdr:blipFill>
        <a:blip xmlns:r="http://schemas.openxmlformats.org/officeDocument/2006/relationships" r:embed="rId8"/>
        <a:stretch>
          <a:fillRect/>
        </a:stretch>
      </xdr:blipFill>
      <xdr:spPr>
        <a:xfrm>
          <a:off x="6096000" y="49244250"/>
          <a:ext cx="3218967" cy="2743438"/>
        </a:xfrm>
        <a:prstGeom prst="rect">
          <a:avLst/>
        </a:prstGeom>
      </xdr:spPr>
    </xdr:pic>
    <xdr:clientData/>
  </xdr:twoCellAnchor>
  <xdr:twoCellAnchor editAs="oneCell">
    <xdr:from>
      <xdr:col>8</xdr:col>
      <xdr:colOff>0</xdr:colOff>
      <xdr:row>277</xdr:row>
      <xdr:rowOff>0</xdr:rowOff>
    </xdr:from>
    <xdr:to>
      <xdr:col>11</xdr:col>
      <xdr:colOff>756168</xdr:colOff>
      <xdr:row>293</xdr:row>
      <xdr:rowOff>185014</xdr:rowOff>
    </xdr:to>
    <xdr:pic>
      <xdr:nvPicPr>
        <xdr:cNvPr id="3" name="Imagen 2"/>
        <xdr:cNvPicPr>
          <a:picLocks noChangeAspect="1"/>
        </xdr:cNvPicPr>
      </xdr:nvPicPr>
      <xdr:blipFill>
        <a:blip xmlns:r="http://schemas.openxmlformats.org/officeDocument/2006/relationships" r:embed="rId9"/>
        <a:stretch>
          <a:fillRect/>
        </a:stretch>
      </xdr:blipFill>
      <xdr:spPr>
        <a:xfrm>
          <a:off x="6096000" y="52877357"/>
          <a:ext cx="3042168" cy="32738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408215</xdr:colOff>
      <xdr:row>2</xdr:row>
      <xdr:rowOff>27214</xdr:rowOff>
    </xdr:from>
    <xdr:to>
      <xdr:col>22</xdr:col>
      <xdr:colOff>227240</xdr:colOff>
      <xdr:row>50</xdr:row>
      <xdr:rowOff>13607</xdr:rowOff>
    </xdr:to>
    <xdr:graphicFrame macro="">
      <xdr:nvGraphicFramePr>
        <xdr:cNvPr id="752503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130969</xdr:colOff>
      <xdr:row>7</xdr:row>
      <xdr:rowOff>119063</xdr:rowOff>
    </xdr:from>
    <xdr:to>
      <xdr:col>5</xdr:col>
      <xdr:colOff>226219</xdr:colOff>
      <xdr:row>7</xdr:row>
      <xdr:rowOff>119063</xdr:rowOff>
    </xdr:to>
    <xdr:cxnSp macro="">
      <xdr:nvCxnSpPr>
        <xdr:cNvPr id="12" name="11 Conector recto"/>
        <xdr:cNvCxnSpPr/>
      </xdr:nvCxnSpPr>
      <xdr:spPr>
        <a:xfrm>
          <a:off x="3940969" y="1452563"/>
          <a:ext cx="952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419100</xdr:colOff>
      <xdr:row>60</xdr:row>
      <xdr:rowOff>0</xdr:rowOff>
    </xdr:from>
    <xdr:to>
      <xdr:col>22</xdr:col>
      <xdr:colOff>544285</xdr:colOff>
      <xdr:row>77</xdr:row>
      <xdr:rowOff>57150</xdr:rowOff>
    </xdr:to>
    <xdr:graphicFrame macro="">
      <xdr:nvGraphicFramePr>
        <xdr:cNvPr id="7525035"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394608</xdr:colOff>
      <xdr:row>6</xdr:row>
      <xdr:rowOff>136072</xdr:rowOff>
    </xdr:from>
    <xdr:to>
      <xdr:col>14</xdr:col>
      <xdr:colOff>68036</xdr:colOff>
      <xdr:row>7</xdr:row>
      <xdr:rowOff>54429</xdr:rowOff>
    </xdr:to>
    <xdr:sp macro="" textlink="">
      <xdr:nvSpPr>
        <xdr:cNvPr id="2" name="1 Abrir corchete"/>
        <xdr:cNvSpPr/>
      </xdr:nvSpPr>
      <xdr:spPr>
        <a:xfrm rot="5400000">
          <a:off x="9647464" y="748394"/>
          <a:ext cx="108857" cy="1197428"/>
        </a:xfrm>
        <a:prstGeom prst="leftBracket">
          <a:avLst>
            <a:gd name="adj" fmla="val 0"/>
          </a:avLst>
        </a:prstGeom>
        <a:ln>
          <a:solidFill>
            <a:srgbClr val="00B0F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21</xdr:col>
      <xdr:colOff>707572</xdr:colOff>
      <xdr:row>6</xdr:row>
      <xdr:rowOff>136070</xdr:rowOff>
    </xdr:from>
    <xdr:to>
      <xdr:col>22</xdr:col>
      <xdr:colOff>84365</xdr:colOff>
      <xdr:row>7</xdr:row>
      <xdr:rowOff>68034</xdr:rowOff>
    </xdr:to>
    <xdr:sp macro="" textlink="">
      <xdr:nvSpPr>
        <xdr:cNvPr id="6" name="5 Abrir corchete"/>
        <xdr:cNvSpPr/>
      </xdr:nvSpPr>
      <xdr:spPr>
        <a:xfrm rot="5400000">
          <a:off x="16282308" y="1284512"/>
          <a:ext cx="122464" cy="138793"/>
        </a:xfrm>
        <a:prstGeom prst="leftBracket">
          <a:avLst>
            <a:gd name="adj" fmla="val 0"/>
          </a:avLst>
        </a:prstGeom>
        <a:ln>
          <a:solidFill>
            <a:srgbClr val="00B0F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14</xdr:col>
      <xdr:colOff>125186</xdr:colOff>
      <xdr:row>6</xdr:row>
      <xdr:rowOff>138794</xdr:rowOff>
    </xdr:from>
    <xdr:to>
      <xdr:col>21</xdr:col>
      <xdr:colOff>639536</xdr:colOff>
      <xdr:row>7</xdr:row>
      <xdr:rowOff>68036</xdr:rowOff>
    </xdr:to>
    <xdr:sp macro="" textlink="">
      <xdr:nvSpPr>
        <xdr:cNvPr id="7" name="6 Abrir corchete"/>
        <xdr:cNvSpPr/>
      </xdr:nvSpPr>
      <xdr:spPr>
        <a:xfrm rot="5400000">
          <a:off x="13222061" y="-1568903"/>
          <a:ext cx="119742" cy="5848350"/>
        </a:xfrm>
        <a:prstGeom prst="leftBracket">
          <a:avLst>
            <a:gd name="adj" fmla="val 0"/>
          </a:avLst>
        </a:prstGeom>
        <a:ln>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oneCellAnchor>
    <xdr:from>
      <xdr:col>17</xdr:col>
      <xdr:colOff>367393</xdr:colOff>
      <xdr:row>4</xdr:row>
      <xdr:rowOff>81643</xdr:rowOff>
    </xdr:from>
    <xdr:ext cx="959493" cy="468077"/>
    <xdr:sp macro="" textlink="">
      <xdr:nvSpPr>
        <xdr:cNvPr id="3" name="2 CuadroTexto"/>
        <xdr:cNvSpPr txBox="1"/>
      </xdr:nvSpPr>
      <xdr:spPr>
        <a:xfrm>
          <a:off x="13389429" y="843643"/>
          <a:ext cx="959493" cy="468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es-ES" sz="1200" b="1">
              <a:solidFill>
                <a:srgbClr val="7030A0"/>
              </a:solidFill>
            </a:rPr>
            <a:t>Tobera </a:t>
          </a:r>
        </a:p>
        <a:p>
          <a:pPr algn="ctr"/>
          <a:r>
            <a:rPr lang="es-ES" sz="1200" b="1">
              <a:solidFill>
                <a:srgbClr val="7030A0"/>
              </a:solidFill>
            </a:rPr>
            <a:t>Supersónica</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0.09572</cdr:x>
      <cdr:y>0.04606</cdr:y>
    </cdr:from>
    <cdr:to>
      <cdr:x>0.19914</cdr:x>
      <cdr:y>0.09707</cdr:y>
    </cdr:to>
    <cdr:sp macro="" textlink="">
      <cdr:nvSpPr>
        <cdr:cNvPr id="2" name="2 CuadroTexto"/>
        <cdr:cNvSpPr txBox="1"/>
      </cdr:nvSpPr>
      <cdr:spPr>
        <a:xfrm xmlns:a="http://schemas.openxmlformats.org/drawingml/2006/main">
          <a:off x="771977" y="421822"/>
          <a:ext cx="834078" cy="46710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ctr">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r>
            <a:rPr lang="es-ES" sz="1200" b="1">
              <a:solidFill>
                <a:srgbClr val="00B0F0"/>
              </a:solidFill>
            </a:rPr>
            <a:t>Tobera </a:t>
          </a:r>
        </a:p>
        <a:p xmlns:a="http://schemas.openxmlformats.org/drawingml/2006/main">
          <a:pPr algn="ctr"/>
          <a:r>
            <a:rPr lang="es-ES" sz="1200" b="1">
              <a:solidFill>
                <a:srgbClr val="00B0F0"/>
              </a:solidFill>
            </a:rPr>
            <a:t>Subsónica</a:t>
          </a:r>
        </a:p>
      </cdr:txBody>
    </cdr:sp>
  </cdr:relSizeAnchor>
</c:userShapes>
</file>

<file path=xl/drawings/drawing4.xml><?xml version="1.0" encoding="utf-8"?>
<xdr:wsDr xmlns:xdr="http://schemas.openxmlformats.org/drawingml/2006/spreadsheetDrawing" xmlns:a="http://schemas.openxmlformats.org/drawingml/2006/main">
  <xdr:twoCellAnchor>
    <xdr:from>
      <xdr:col>31</xdr:col>
      <xdr:colOff>114300</xdr:colOff>
      <xdr:row>5</xdr:row>
      <xdr:rowOff>47625</xdr:rowOff>
    </xdr:from>
    <xdr:to>
      <xdr:col>44</xdr:col>
      <xdr:colOff>361950</xdr:colOff>
      <xdr:row>34</xdr:row>
      <xdr:rowOff>142875</xdr:rowOff>
    </xdr:to>
    <xdr:graphicFrame macro="">
      <xdr:nvGraphicFramePr>
        <xdr:cNvPr id="8433789" name="Gráfico 107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76200</xdr:colOff>
      <xdr:row>35</xdr:row>
      <xdr:rowOff>66675</xdr:rowOff>
    </xdr:from>
    <xdr:to>
      <xdr:col>43</xdr:col>
      <xdr:colOff>628650</xdr:colOff>
      <xdr:row>74</xdr:row>
      <xdr:rowOff>66675</xdr:rowOff>
    </xdr:to>
    <xdr:graphicFrame macro="">
      <xdr:nvGraphicFramePr>
        <xdr:cNvPr id="8433790"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381000</xdr:colOff>
      <xdr:row>35</xdr:row>
      <xdr:rowOff>76200</xdr:rowOff>
    </xdr:from>
    <xdr:to>
      <xdr:col>35</xdr:col>
      <xdr:colOff>638175</xdr:colOff>
      <xdr:row>73</xdr:row>
      <xdr:rowOff>161925</xdr:rowOff>
    </xdr:to>
    <xdr:graphicFrame macro="">
      <xdr:nvGraphicFramePr>
        <xdr:cNvPr id="843379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25</xdr:col>
      <xdr:colOff>161925</xdr:colOff>
      <xdr:row>2</xdr:row>
      <xdr:rowOff>123825</xdr:rowOff>
    </xdr:from>
    <xdr:to>
      <xdr:col>38</xdr:col>
      <xdr:colOff>409575</xdr:colOff>
      <xdr:row>28</xdr:row>
      <xdr:rowOff>171450</xdr:rowOff>
    </xdr:to>
    <xdr:graphicFrame macro="">
      <xdr:nvGraphicFramePr>
        <xdr:cNvPr id="7210703" name="Gráfico 107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295275</xdr:colOff>
      <xdr:row>29</xdr:row>
      <xdr:rowOff>180975</xdr:rowOff>
    </xdr:from>
    <xdr:to>
      <xdr:col>38</xdr:col>
      <xdr:colOff>314325</xdr:colOff>
      <xdr:row>68</xdr:row>
      <xdr:rowOff>180975</xdr:rowOff>
    </xdr:to>
    <xdr:graphicFrame macro="">
      <xdr:nvGraphicFramePr>
        <xdr:cNvPr id="7210704"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381000</xdr:colOff>
      <xdr:row>69</xdr:row>
      <xdr:rowOff>180975</xdr:rowOff>
    </xdr:from>
    <xdr:to>
      <xdr:col>35</xdr:col>
      <xdr:colOff>723900</xdr:colOff>
      <xdr:row>101</xdr:row>
      <xdr:rowOff>123825</xdr:rowOff>
    </xdr:to>
    <xdr:graphicFrame macro="">
      <xdr:nvGraphicFramePr>
        <xdr:cNvPr id="721070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533400</xdr:colOff>
          <xdr:row>2</xdr:row>
          <xdr:rowOff>57150</xdr:rowOff>
        </xdr:from>
        <xdr:to>
          <xdr:col>15</xdr:col>
          <xdr:colOff>523875</xdr:colOff>
          <xdr:row>5</xdr:row>
          <xdr:rowOff>9525</xdr:rowOff>
        </xdr:to>
        <xdr:sp macro="" textlink="">
          <xdr:nvSpPr>
            <xdr:cNvPr id="7211009" name="CommandButton1" hidden="1">
              <a:extLst>
                <a:ext uri="{63B3BB69-23CF-44E3-9099-C40C66FF867C}">
                  <a14:compatExt spid="_x0000_s7211009"/>
                </a:ext>
              </a:extLst>
            </xdr:cNvPr>
            <xdr:cNvSpPr/>
          </xdr:nvSpPr>
          <xdr:spPr>
            <a:xfrm>
              <a:off x="0" y="0"/>
              <a:ext cx="0" cy="0"/>
            </a:xfrm>
            <a:prstGeom prst="rect">
              <a:avLst/>
            </a:prstGeom>
          </xdr:spPr>
        </xdr:sp>
        <xdr:clientData/>
      </xdr:twoCellAnchor>
    </mc:Choice>
    <mc:Fallback/>
  </mc:AlternateContent>
  <xdr:twoCellAnchor>
    <xdr:from>
      <xdr:col>8</xdr:col>
      <xdr:colOff>542925</xdr:colOff>
      <xdr:row>5</xdr:row>
      <xdr:rowOff>171450</xdr:rowOff>
    </xdr:from>
    <xdr:to>
      <xdr:col>20</xdr:col>
      <xdr:colOff>533400</xdr:colOff>
      <xdr:row>31</xdr:row>
      <xdr:rowOff>171450</xdr:rowOff>
    </xdr:to>
    <xdr:graphicFrame macro="">
      <xdr:nvGraphicFramePr>
        <xdr:cNvPr id="721192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477563</xdr:colOff>
      <xdr:row>6</xdr:row>
      <xdr:rowOff>171981</xdr:rowOff>
    </xdr:from>
    <xdr:to>
      <xdr:col>20</xdr:col>
      <xdr:colOff>357188</xdr:colOff>
      <xdr:row>8</xdr:row>
      <xdr:rowOff>23813</xdr:rowOff>
    </xdr:to>
    <xdr:sp macro="" textlink="'sim lan'!Y18">
      <xdr:nvSpPr>
        <xdr:cNvPr id="4" name="3 CuadroTexto"/>
        <xdr:cNvSpPr txBox="1"/>
      </xdr:nvSpPr>
      <xdr:spPr>
        <a:xfrm>
          <a:off x="13241063" y="1314981"/>
          <a:ext cx="641625" cy="2328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F3F7FC7-4E9B-4052-9C45-8475BEE46229}" type="TxLink">
            <a:rPr lang="en-US" sz="1100" b="1" i="0" u="none" strike="noStrike">
              <a:solidFill>
                <a:srgbClr val="C00000"/>
              </a:solidFill>
              <a:latin typeface="Calibri"/>
            </a:rPr>
            <a:pPr/>
            <a:t>1882</a:t>
          </a:fld>
          <a:endParaRPr lang="es-ES" sz="1200"/>
        </a:p>
      </xdr:txBody>
    </xdr:sp>
    <xdr:clientData/>
  </xdr:twoCellAnchor>
  <xdr:twoCellAnchor>
    <xdr:from>
      <xdr:col>18</xdr:col>
      <xdr:colOff>449778</xdr:colOff>
      <xdr:row>6</xdr:row>
      <xdr:rowOff>161398</xdr:rowOff>
    </xdr:from>
    <xdr:to>
      <xdr:col>19</xdr:col>
      <xdr:colOff>407445</xdr:colOff>
      <xdr:row>8</xdr:row>
      <xdr:rowOff>23815</xdr:rowOff>
    </xdr:to>
    <xdr:sp macro="" textlink="">
      <xdr:nvSpPr>
        <xdr:cNvPr id="5" name="4 CuadroTexto"/>
        <xdr:cNvSpPr txBox="1"/>
      </xdr:nvSpPr>
      <xdr:spPr>
        <a:xfrm>
          <a:off x="12451278" y="1304398"/>
          <a:ext cx="719667" cy="2434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 sz="1100" b="1"/>
            <a:t>It (n*s) =</a:t>
          </a:r>
        </a:p>
      </xdr:txBody>
    </xdr:sp>
    <xdr:clientData/>
  </xdr:twoCellAnchor>
  <xdr:twoCellAnchor>
    <xdr:from>
      <xdr:col>19</xdr:col>
      <xdr:colOff>641615</xdr:colOff>
      <xdr:row>8</xdr:row>
      <xdr:rowOff>125939</xdr:rowOff>
    </xdr:from>
    <xdr:to>
      <xdr:col>20</xdr:col>
      <xdr:colOff>476506</xdr:colOff>
      <xdr:row>9</xdr:row>
      <xdr:rowOff>174625</xdr:rowOff>
    </xdr:to>
    <xdr:sp macro="" textlink="'sim lan'!E1">
      <xdr:nvSpPr>
        <xdr:cNvPr id="6" name="5 CuadroTexto"/>
        <xdr:cNvSpPr txBox="1"/>
      </xdr:nvSpPr>
      <xdr:spPr>
        <a:xfrm>
          <a:off x="13405115" y="1649939"/>
          <a:ext cx="596891" cy="2391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933D6B6-069E-47D3-A347-01132B7CEB6A}" type="TxLink">
            <a:rPr lang="en-US" sz="1100" b="1" i="0" u="none" strike="noStrike">
              <a:solidFill>
                <a:srgbClr val="538DD5"/>
              </a:solidFill>
              <a:latin typeface="Calibri"/>
            </a:rPr>
            <a:pPr/>
            <a:t>0,08</a:t>
          </a:fld>
          <a:endParaRPr lang="es-ES" sz="1200"/>
        </a:p>
      </xdr:txBody>
    </xdr:sp>
    <xdr:clientData/>
  </xdr:twoCellAnchor>
</xdr:wsDr>
</file>

<file path=xl/drawings/drawing7.xml><?xml version="1.0" encoding="utf-8"?>
<c:userShapes xmlns:c="http://schemas.openxmlformats.org/drawingml/2006/chart">
  <cdr:relSizeAnchor xmlns:cdr="http://schemas.openxmlformats.org/drawingml/2006/chartDrawing">
    <cdr:from>
      <cdr:x>0.82505</cdr:x>
      <cdr:y>0.10726</cdr:y>
    </cdr:from>
    <cdr:to>
      <cdr:x>0.92264</cdr:x>
      <cdr:y>0.15641</cdr:y>
    </cdr:to>
    <cdr:sp macro="" textlink="">
      <cdr:nvSpPr>
        <cdr:cNvPr id="2" name="2 CuadroTexto"/>
        <cdr:cNvSpPr txBox="1"/>
      </cdr:nvSpPr>
      <cdr:spPr>
        <a:xfrm xmlns:a="http://schemas.openxmlformats.org/drawingml/2006/main">
          <a:off x="7536394" y="531283"/>
          <a:ext cx="891467" cy="24341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s-ES" sz="1000" b="1"/>
            <a:t>ø</a:t>
          </a:r>
          <a:r>
            <a:rPr lang="es-ES" sz="800" b="1"/>
            <a:t> cohete (mm</a:t>
          </a:r>
          <a:r>
            <a:rPr lang="es-ES" sz="1000" b="1"/>
            <a:t>)</a:t>
          </a:r>
        </a:p>
      </cdr:txBody>
    </cdr:sp>
  </cdr:relSizeAnchor>
  <cdr:relSizeAnchor xmlns:cdr="http://schemas.openxmlformats.org/drawingml/2006/chartDrawing">
    <cdr:from>
      <cdr:x>0.81346</cdr:x>
      <cdr:y>0.17479</cdr:y>
    </cdr:from>
    <cdr:to>
      <cdr:x>0.92585</cdr:x>
      <cdr:y>0.24615</cdr:y>
    </cdr:to>
    <cdr:sp macro="" textlink="">
      <cdr:nvSpPr>
        <cdr:cNvPr id="3" name="2 CuadroTexto"/>
        <cdr:cNvSpPr txBox="1"/>
      </cdr:nvSpPr>
      <cdr:spPr>
        <a:xfrm xmlns:a="http://schemas.openxmlformats.org/drawingml/2006/main">
          <a:off x="7430563" y="865716"/>
          <a:ext cx="1026582" cy="353483"/>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s-ES" sz="900" b="1"/>
            <a:t>masa propulsante (kg)</a:t>
          </a:r>
        </a:p>
      </cdr:txBody>
    </cdr:sp>
  </cdr:relSizeAnchor>
  <cdr:relSizeAnchor xmlns:cdr="http://schemas.openxmlformats.org/drawingml/2006/chartDrawing">
    <cdr:from>
      <cdr:x>0.92747</cdr:x>
      <cdr:y>0.19615</cdr:y>
    </cdr:from>
    <cdr:to>
      <cdr:x>0.99305</cdr:x>
      <cdr:y>0.23974</cdr:y>
    </cdr:to>
    <cdr:sp macro="" textlink="'sim lan'!$K$2">
      <cdr:nvSpPr>
        <cdr:cNvPr id="4" name="1 CuadroTexto"/>
        <cdr:cNvSpPr txBox="1"/>
      </cdr:nvSpPr>
      <cdr:spPr>
        <a:xfrm xmlns:a="http://schemas.openxmlformats.org/drawingml/2006/main">
          <a:off x="8471957" y="971552"/>
          <a:ext cx="599021" cy="215900"/>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EA9AFB9B-8BE1-4F3A-B1DD-1F1B11E01716}" type="TxLink">
            <a:rPr lang="en-US" sz="1100" b="1" i="0" u="none" strike="noStrike">
              <a:solidFill>
                <a:srgbClr val="538DD5"/>
              </a:solidFill>
              <a:latin typeface="Calibri"/>
            </a:rPr>
            <a:pPr/>
            <a:t>1,874</a:t>
          </a:fld>
          <a:endParaRPr lang="es-ES" sz="1200"/>
        </a:p>
      </cdr:txBody>
    </cdr:sp>
  </cdr:relSizeAnchor>
</c:userShapes>
</file>

<file path=xl/drawings/drawing8.xml><?xml version="1.0" encoding="utf-8"?>
<xdr:wsDr xmlns:xdr="http://schemas.openxmlformats.org/drawingml/2006/spreadsheetDrawing" xmlns:a="http://schemas.openxmlformats.org/drawingml/2006/main">
  <xdr:twoCellAnchor>
    <xdr:from>
      <xdr:col>6</xdr:col>
      <xdr:colOff>447675</xdr:colOff>
      <xdr:row>0</xdr:row>
      <xdr:rowOff>142875</xdr:rowOff>
    </xdr:from>
    <xdr:to>
      <xdr:col>20</xdr:col>
      <xdr:colOff>723900</xdr:colOff>
      <xdr:row>34</xdr:row>
      <xdr:rowOff>95250</xdr:rowOff>
    </xdr:to>
    <xdr:graphicFrame macro="">
      <xdr:nvGraphicFramePr>
        <xdr:cNvPr id="7209355"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1_MISDOC\Y_Privado%20y%20Personal\Rckt\10_JESUS%20SAEZ\01_S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_MISDOC/Y_Privado%20y%20Personal/Rckt/10_JESUS%20SAEZ/01_SR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ckt\10_JESUS%20SAEZ\01_S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ckt/10_JESUS%20SAEZ/01_S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MSOFFICE\EXCEL\BATES3_.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SOFFICE/EXCEL/BATES3_.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refreshError="1"/>
      <sheetData sheetId="1">
        <row r="12">
          <cell r="C12">
            <v>1</v>
          </cell>
        </row>
      </sheetData>
      <sheetData sheetId="2" refreshError="1"/>
      <sheetData sheetId="3" refreshError="1"/>
      <sheetData sheetId="4" refreshError="1"/>
      <sheetData sheetId="5">
        <row r="9">
          <cell r="F9">
            <v>1.879</v>
          </cell>
          <cell r="G9">
            <v>1.841</v>
          </cell>
          <cell r="H9">
            <v>1.89</v>
          </cell>
        </row>
        <row r="12">
          <cell r="G12">
            <v>39.9</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sheetData sheetId="1">
        <row r="12">
          <cell r="C12">
            <v>1</v>
          </cell>
        </row>
      </sheetData>
      <sheetData sheetId="2"/>
      <sheetData sheetId="3"/>
      <sheetData sheetId="4"/>
      <sheetData sheetId="5">
        <row r="9">
          <cell r="F9">
            <v>1.879</v>
          </cell>
          <cell r="G9">
            <v>1.841</v>
          </cell>
          <cell r="H9">
            <v>1.89</v>
          </cell>
        </row>
        <row r="12">
          <cell r="G12">
            <v>39.9</v>
          </cell>
        </row>
      </sheetData>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refreshError="1"/>
      <sheetData sheetId="1" refreshError="1">
        <row r="27">
          <cell r="C27">
            <v>6.0778267781571561E-2</v>
          </cell>
        </row>
        <row r="33">
          <cell r="C33">
            <v>72.037192301468835</v>
          </cell>
        </row>
        <row r="35">
          <cell r="C35">
            <v>6.49992378386216</v>
          </cell>
        </row>
        <row r="42">
          <cell r="C42">
            <v>0.215</v>
          </cell>
        </row>
        <row r="45">
          <cell r="G45">
            <v>10.75</v>
          </cell>
          <cell r="M45">
            <v>72.037192301468835</v>
          </cell>
        </row>
        <row r="46">
          <cell r="M46">
            <v>73.924351350100821</v>
          </cell>
        </row>
        <row r="47">
          <cell r="M47">
            <v>75.758993190821386</v>
          </cell>
        </row>
        <row r="48">
          <cell r="M48">
            <v>77.541117823630486</v>
          </cell>
        </row>
        <row r="49">
          <cell r="M49">
            <v>79.270725248528123</v>
          </cell>
        </row>
        <row r="50">
          <cell r="M50">
            <v>80.947815465514324</v>
          </cell>
        </row>
        <row r="51">
          <cell r="M51">
            <v>82.572388474589076</v>
          </cell>
        </row>
        <row r="52">
          <cell r="M52">
            <v>84.144444275752363</v>
          </cell>
        </row>
        <row r="53">
          <cell r="M53">
            <v>85.663982869004229</v>
          </cell>
        </row>
        <row r="54">
          <cell r="M54">
            <v>87.131004254344617</v>
          </cell>
        </row>
        <row r="55">
          <cell r="M55">
            <v>88.545508431773555</v>
          </cell>
        </row>
        <row r="56">
          <cell r="M56">
            <v>89.907495401291058</v>
          </cell>
        </row>
        <row r="57">
          <cell r="M57">
            <v>91.216965162897111</v>
          </cell>
        </row>
        <row r="58">
          <cell r="M58">
            <v>92.4739177165917</v>
          </cell>
        </row>
        <row r="59">
          <cell r="M59">
            <v>93.678353062374839</v>
          </cell>
        </row>
        <row r="60">
          <cell r="M60">
            <v>94.830271200246543</v>
          </cell>
        </row>
        <row r="61">
          <cell r="M61">
            <v>95.929672130206797</v>
          </cell>
        </row>
        <row r="62">
          <cell r="M62">
            <v>96.976555852255572</v>
          </cell>
        </row>
        <row r="63">
          <cell r="M63">
            <v>97.970922366392941</v>
          </cell>
        </row>
        <row r="64">
          <cell r="M64">
            <v>98.912771672618803</v>
          </cell>
        </row>
        <row r="65">
          <cell r="M65">
            <v>99.802103770933243</v>
          </cell>
        </row>
        <row r="66">
          <cell r="M66">
            <v>100.63891866133625</v>
          </cell>
        </row>
        <row r="67">
          <cell r="M67">
            <v>101.4232163438278</v>
          </cell>
        </row>
        <row r="68">
          <cell r="M68">
            <v>102.15499681840788</v>
          </cell>
        </row>
        <row r="69">
          <cell r="M69">
            <v>102.83426008507654</v>
          </cell>
        </row>
        <row r="70">
          <cell r="M70">
            <v>103.4610061438337</v>
          </cell>
        </row>
        <row r="71">
          <cell r="M71">
            <v>104.03523499467947</v>
          </cell>
        </row>
        <row r="72">
          <cell r="M72">
            <v>104.55694663761375</v>
          </cell>
        </row>
        <row r="73">
          <cell r="M73">
            <v>105.02614107263659</v>
          </cell>
        </row>
        <row r="74">
          <cell r="M74">
            <v>105.44281829974797</v>
          </cell>
        </row>
        <row r="75">
          <cell r="M75">
            <v>105.80697831894793</v>
          </cell>
        </row>
        <row r="76">
          <cell r="M76">
            <v>106.11862113023642</v>
          </cell>
        </row>
        <row r="77">
          <cell r="M77">
            <v>106.37774673361346</v>
          </cell>
        </row>
        <row r="78">
          <cell r="M78">
            <v>106.58435512907904</v>
          </cell>
        </row>
        <row r="79">
          <cell r="M79">
            <v>106.73844631663319</v>
          </cell>
        </row>
        <row r="80">
          <cell r="M80">
            <v>106.84002029627587</v>
          </cell>
        </row>
        <row r="81">
          <cell r="M81">
            <v>106.88907706800711</v>
          </cell>
        </row>
        <row r="82">
          <cell r="M82">
            <v>106.88561663182688</v>
          </cell>
        </row>
        <row r="83">
          <cell r="M83">
            <v>106.82963898773524</v>
          </cell>
        </row>
        <row r="84">
          <cell r="M84">
            <v>106.72114413573213</v>
          </cell>
        </row>
        <row r="85">
          <cell r="M85">
            <v>106.56013207581759</v>
          </cell>
        </row>
        <row r="86">
          <cell r="M86">
            <v>106.34660280799154</v>
          </cell>
        </row>
        <row r="87">
          <cell r="M87">
            <v>106.0805563322541</v>
          </cell>
        </row>
        <row r="88">
          <cell r="M88">
            <v>105.76199264860519</v>
          </cell>
        </row>
        <row r="89">
          <cell r="M89">
            <v>105.39091175704483</v>
          </cell>
        </row>
        <row r="90">
          <cell r="M90">
            <v>104.96731365757299</v>
          </cell>
        </row>
        <row r="91">
          <cell r="M91">
            <v>104.49119835018976</v>
          </cell>
        </row>
        <row r="92">
          <cell r="M92">
            <v>103.96256583489502</v>
          </cell>
        </row>
        <row r="93">
          <cell r="M93">
            <v>103.38141611168888</v>
          </cell>
        </row>
        <row r="94">
          <cell r="M94">
            <v>102.74774918057126</v>
          </cell>
        </row>
        <row r="95">
          <cell r="C95">
            <v>10.749999999999995</v>
          </cell>
          <cell r="G95">
            <v>5.3290705182007514E-15</v>
          </cell>
          <cell r="M95">
            <v>102.0615650415422</v>
          </cell>
        </row>
        <row r="96">
          <cell r="C96">
            <v>0</v>
          </cell>
        </row>
      </sheetData>
      <sheetData sheetId="2" refreshError="1">
        <row r="9">
          <cell r="C9">
            <v>8314</v>
          </cell>
        </row>
        <row r="10">
          <cell r="C10">
            <v>41.98</v>
          </cell>
        </row>
        <row r="11">
          <cell r="C11">
            <v>198.04668889947595</v>
          </cell>
        </row>
        <row r="12">
          <cell r="C12">
            <v>1.1326000000000001</v>
          </cell>
        </row>
        <row r="13">
          <cell r="C13">
            <v>0.95</v>
          </cell>
        </row>
        <row r="14">
          <cell r="C14">
            <v>1720</v>
          </cell>
        </row>
        <row r="15">
          <cell r="C15">
            <v>1634</v>
          </cell>
        </row>
        <row r="16">
          <cell r="C16">
            <v>0.10100000000000001</v>
          </cell>
        </row>
        <row r="17">
          <cell r="C17">
            <v>895.70129027384849</v>
          </cell>
        </row>
        <row r="18">
          <cell r="C18">
            <v>61</v>
          </cell>
        </row>
        <row r="19">
          <cell r="C19">
            <v>0</v>
          </cell>
        </row>
        <row r="22">
          <cell r="X22">
            <v>0</v>
          </cell>
        </row>
        <row r="23">
          <cell r="J23">
            <v>3.0050691152762473E-4</v>
          </cell>
        </row>
        <row r="24">
          <cell r="C24">
            <v>1.2889688249400186E-2</v>
          </cell>
        </row>
        <row r="862">
          <cell r="D862">
            <v>3.4461322684364859E-13</v>
          </cell>
          <cell r="I862">
            <v>3.3182294227913635E-5</v>
          </cell>
          <cell r="AB862">
            <v>1.7843562030934108</v>
          </cell>
        </row>
        <row r="863">
          <cell r="P863">
            <v>10.35613660290203</v>
          </cell>
        </row>
        <row r="864">
          <cell r="D864">
            <v>10.749999999999655</v>
          </cell>
        </row>
        <row r="907">
          <cell r="AA907">
            <v>0.02</v>
          </cell>
        </row>
        <row r="909">
          <cell r="AA909">
            <v>1.9948294078038498E-4</v>
          </cell>
          <cell r="AB909">
            <v>0.20217888037078355</v>
          </cell>
        </row>
      </sheetData>
      <sheetData sheetId="3" refreshError="1">
        <row r="3">
          <cell r="C3">
            <v>1.044</v>
          </cell>
        </row>
        <row r="4">
          <cell r="C4">
            <v>0.75</v>
          </cell>
        </row>
        <row r="5">
          <cell r="C5">
            <v>1</v>
          </cell>
        </row>
        <row r="8">
          <cell r="C8">
            <v>33.182294227913637</v>
          </cell>
        </row>
        <row r="9">
          <cell r="C9">
            <v>0.96888037830800933</v>
          </cell>
        </row>
        <row r="10">
          <cell r="C10">
            <v>0.96888037830800378</v>
          </cell>
        </row>
        <row r="16">
          <cell r="C16">
            <v>63.733327443690563</v>
          </cell>
        </row>
        <row r="17">
          <cell r="C17">
            <v>58.401028610726868</v>
          </cell>
        </row>
        <row r="862">
          <cell r="E862">
            <v>33.182294227913637</v>
          </cell>
          <cell r="F862">
            <v>1</v>
          </cell>
        </row>
        <row r="911">
          <cell r="L911">
            <v>58.401028610726868</v>
          </cell>
        </row>
      </sheetData>
      <sheetData sheetId="4" refreshError="1"/>
      <sheetData sheetId="5" refreshError="1">
        <row r="10">
          <cell r="F10">
            <v>1.0429999999999999</v>
          </cell>
          <cell r="G10">
            <v>1.042</v>
          </cell>
          <cell r="H10">
            <v>1.044</v>
          </cell>
        </row>
        <row r="11">
          <cell r="F11">
            <v>1.1308</v>
          </cell>
          <cell r="G11">
            <v>1.1361000000000001</v>
          </cell>
          <cell r="H11">
            <v>1.1326000000000001</v>
          </cell>
        </row>
        <row r="12">
          <cell r="F12">
            <v>42.39</v>
          </cell>
          <cell r="G12">
            <v>39.9</v>
          </cell>
          <cell r="H12">
            <v>41.98</v>
          </cell>
        </row>
        <row r="13">
          <cell r="F13">
            <v>1710</v>
          </cell>
          <cell r="G13">
            <v>1600</v>
          </cell>
          <cell r="H13">
            <v>1720</v>
          </cell>
        </row>
      </sheetData>
      <sheetData sheetId="6" refreshError="1">
        <row r="8">
          <cell r="G8">
            <v>0.1</v>
          </cell>
          <cell r="H8" t="str">
            <v>to</v>
          </cell>
          <cell r="I8">
            <v>0.77913500000000002</v>
          </cell>
          <cell r="J8">
            <v>8.8754449677853557</v>
          </cell>
          <cell r="K8">
            <v>0.61929999999999996</v>
          </cell>
        </row>
        <row r="9">
          <cell r="G9">
            <v>0.77913500000000002</v>
          </cell>
          <cell r="H9" t="str">
            <v>to</v>
          </cell>
          <cell r="I9">
            <v>2.5718350000000001</v>
          </cell>
          <cell r="J9">
            <v>7.5527844238794399</v>
          </cell>
          <cell r="K9">
            <v>-8.6999999999999994E-3</v>
          </cell>
        </row>
        <row r="10">
          <cell r="G10">
            <v>2.5718350000000001</v>
          </cell>
          <cell r="H10" t="str">
            <v>to</v>
          </cell>
          <cell r="I10">
            <v>5.9297000000000004</v>
          </cell>
          <cell r="J10">
            <v>3.8408799049960156</v>
          </cell>
          <cell r="K10">
            <v>0.68820000000000003</v>
          </cell>
        </row>
        <row r="11">
          <cell r="G11">
            <v>5.9297000000000004</v>
          </cell>
          <cell r="H11" t="str">
            <v>to</v>
          </cell>
          <cell r="I11">
            <v>8.5015350000000005</v>
          </cell>
          <cell r="J11">
            <v>17.20418640980624</v>
          </cell>
          <cell r="K11">
            <v>-0.14810000000000001</v>
          </cell>
        </row>
        <row r="12">
          <cell r="G12">
            <v>8.5015350000000005</v>
          </cell>
          <cell r="H12" t="str">
            <v>to</v>
          </cell>
          <cell r="I12">
            <v>11.204375000000001</v>
          </cell>
          <cell r="J12">
            <v>4.7752408634765926</v>
          </cell>
          <cell r="K12">
            <v>0.44169999999999998</v>
          </cell>
        </row>
        <row r="19">
          <cell r="G19">
            <v>0.10100000000000001</v>
          </cell>
          <cell r="H19" t="str">
            <v>to</v>
          </cell>
          <cell r="I19">
            <v>0.80671499999999996</v>
          </cell>
          <cell r="J19">
            <v>10.707683798033065</v>
          </cell>
          <cell r="K19">
            <v>0.62470000000000003</v>
          </cell>
        </row>
        <row r="20">
          <cell r="G20">
            <v>0.80671499999999996</v>
          </cell>
          <cell r="H20" t="str">
            <v>to</v>
          </cell>
          <cell r="I20">
            <v>1.5031099999999999</v>
          </cell>
          <cell r="J20">
            <v>8.7632800710177339</v>
          </cell>
          <cell r="K20">
            <v>-0.31419999999999998</v>
          </cell>
        </row>
        <row r="21">
          <cell r="G21">
            <v>1.5031099999999999</v>
          </cell>
          <cell r="H21" t="str">
            <v>to</v>
          </cell>
          <cell r="I21">
            <v>3.7922500000000001</v>
          </cell>
          <cell r="J21">
            <v>7.8521657949784069</v>
          </cell>
          <cell r="K21">
            <v>-1.2999999999999999E-2</v>
          </cell>
        </row>
        <row r="22">
          <cell r="G22">
            <v>3.7922500000000001</v>
          </cell>
          <cell r="H22" t="str">
            <v>to</v>
          </cell>
          <cell r="I22">
            <v>7.0328999999999997</v>
          </cell>
          <cell r="J22">
            <v>3.9067683041390504</v>
          </cell>
          <cell r="K22">
            <v>0.53539999999999999</v>
          </cell>
        </row>
        <row r="23">
          <cell r="G23">
            <v>7.0328999999999997</v>
          </cell>
          <cell r="H23" t="str">
            <v>to</v>
          </cell>
          <cell r="I23">
            <v>10.67346</v>
          </cell>
          <cell r="J23">
            <v>9.6532036198768516</v>
          </cell>
          <cell r="K23">
            <v>6.3799999999999996E-2</v>
          </cell>
        </row>
        <row r="52">
          <cell r="J52">
            <v>8.8000000000000007</v>
          </cell>
          <cell r="K52">
            <v>0.32</v>
          </cell>
        </row>
        <row r="59">
          <cell r="B59">
            <v>0</v>
          </cell>
          <cell r="C59" t="str">
            <v>to</v>
          </cell>
          <cell r="D59">
            <v>6.8950000000000005</v>
          </cell>
          <cell r="E59">
            <v>8.8000000000000007</v>
          </cell>
          <cell r="F59">
            <v>0.32</v>
          </cell>
        </row>
        <row r="60">
          <cell r="B60">
            <v>6.8950000000000005</v>
          </cell>
          <cell r="C60" t="str">
            <v>to</v>
          </cell>
          <cell r="D60">
            <v>34.475000000000001</v>
          </cell>
          <cell r="E60">
            <v>8.8000000000000007</v>
          </cell>
          <cell r="F60">
            <v>0.32</v>
          </cell>
        </row>
        <row r="61">
          <cell r="B61">
            <v>34.475000000000001</v>
          </cell>
          <cell r="C61" t="str">
            <v>to</v>
          </cell>
          <cell r="D61">
            <v>68.95</v>
          </cell>
          <cell r="E61">
            <v>8.8000000000000007</v>
          </cell>
          <cell r="F61">
            <v>0.32</v>
          </cell>
        </row>
        <row r="62">
          <cell r="B62">
            <v>68.95</v>
          </cell>
          <cell r="C62" t="str">
            <v>to</v>
          </cell>
          <cell r="D62">
            <v>137.9</v>
          </cell>
          <cell r="E62">
            <v>8.8000000000000007</v>
          </cell>
          <cell r="F62">
            <v>0.32</v>
          </cell>
        </row>
        <row r="63">
          <cell r="B63">
            <v>137.9</v>
          </cell>
          <cell r="C63" t="str">
            <v>to</v>
          </cell>
          <cell r="D63">
            <v>206.85</v>
          </cell>
          <cell r="E63">
            <v>8.8000000000000007</v>
          </cell>
          <cell r="F63">
            <v>0.32</v>
          </cell>
        </row>
      </sheetData>
      <sheetData sheetId="7" refreshError="1"/>
      <sheetData sheetId="8" refreshError="1">
        <row r="6">
          <cell r="B6">
            <v>1.26</v>
          </cell>
          <cell r="C6" t="str">
            <v>A</v>
          </cell>
          <cell r="D6">
            <v>1.26</v>
          </cell>
        </row>
        <row r="7">
          <cell r="B7">
            <v>2.5</v>
          </cell>
          <cell r="C7" t="str">
            <v>B</v>
          </cell>
          <cell r="D7">
            <v>2.5</v>
          </cell>
        </row>
        <row r="8">
          <cell r="B8">
            <v>5</v>
          </cell>
          <cell r="C8" t="str">
            <v>C</v>
          </cell>
          <cell r="D8">
            <v>5</v>
          </cell>
        </row>
        <row r="9">
          <cell r="B9">
            <v>10</v>
          </cell>
          <cell r="C9" t="str">
            <v>D</v>
          </cell>
          <cell r="D9">
            <v>10</v>
          </cell>
        </row>
        <row r="10">
          <cell r="B10">
            <v>20</v>
          </cell>
          <cell r="C10" t="str">
            <v>E</v>
          </cell>
          <cell r="D10">
            <v>20</v>
          </cell>
        </row>
        <row r="11">
          <cell r="B11">
            <v>40</v>
          </cell>
          <cell r="C11" t="str">
            <v>F</v>
          </cell>
          <cell r="D11">
            <v>40</v>
          </cell>
        </row>
        <row r="12">
          <cell r="B12">
            <v>80</v>
          </cell>
          <cell r="C12" t="str">
            <v>G</v>
          </cell>
          <cell r="D12">
            <v>80</v>
          </cell>
        </row>
        <row r="13">
          <cell r="B13">
            <v>160</v>
          </cell>
          <cell r="C13" t="str">
            <v>H</v>
          </cell>
          <cell r="D13">
            <v>160</v>
          </cell>
        </row>
        <row r="14">
          <cell r="B14">
            <v>320</v>
          </cell>
          <cell r="C14" t="str">
            <v>I</v>
          </cell>
          <cell r="D14">
            <v>320</v>
          </cell>
        </row>
        <row r="15">
          <cell r="B15">
            <v>640</v>
          </cell>
          <cell r="C15" t="str">
            <v>J</v>
          </cell>
          <cell r="D15">
            <v>640</v>
          </cell>
        </row>
        <row r="16">
          <cell r="B16">
            <v>1280</v>
          </cell>
          <cell r="C16" t="str">
            <v>K</v>
          </cell>
          <cell r="D16">
            <v>1280</v>
          </cell>
        </row>
        <row r="17">
          <cell r="B17">
            <v>2560</v>
          </cell>
          <cell r="C17" t="str">
            <v>L</v>
          </cell>
          <cell r="D17">
            <v>2560</v>
          </cell>
        </row>
        <row r="18">
          <cell r="B18">
            <v>5120</v>
          </cell>
          <cell r="C18" t="str">
            <v>M</v>
          </cell>
          <cell r="D18">
            <v>5120</v>
          </cell>
        </row>
        <row r="19">
          <cell r="B19">
            <v>10240</v>
          </cell>
          <cell r="C19" t="str">
            <v>N</v>
          </cell>
          <cell r="D19">
            <v>10240</v>
          </cell>
        </row>
        <row r="20">
          <cell r="B20">
            <v>20480</v>
          </cell>
          <cell r="C20" t="str">
            <v>O</v>
          </cell>
          <cell r="D20">
            <v>20480</v>
          </cell>
        </row>
        <row r="21">
          <cell r="B21">
            <v>40960</v>
          </cell>
          <cell r="C21" t="str">
            <v>P</v>
          </cell>
          <cell r="D21">
            <v>40960</v>
          </cell>
        </row>
        <row r="22">
          <cell r="B22">
            <v>81920</v>
          </cell>
          <cell r="C22" t="str">
            <v>Q</v>
          </cell>
          <cell r="D22">
            <v>81920</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refreshError="1"/>
      <sheetData sheetId="1" refreshError="1">
        <row r="27">
          <cell r="C27">
            <v>6.0778267781571561E-2</v>
          </cell>
        </row>
        <row r="33">
          <cell r="C33">
            <v>72.037192301468835</v>
          </cell>
        </row>
        <row r="35">
          <cell r="C35">
            <v>6.49992378386216</v>
          </cell>
        </row>
        <row r="42">
          <cell r="C42">
            <v>0.215</v>
          </cell>
        </row>
        <row r="45">
          <cell r="G45">
            <v>10.75</v>
          </cell>
          <cell r="M45">
            <v>72.037192301468835</v>
          </cell>
        </row>
        <row r="46">
          <cell r="M46">
            <v>73.924351350100821</v>
          </cell>
        </row>
        <row r="47">
          <cell r="M47">
            <v>75.758993190821386</v>
          </cell>
        </row>
        <row r="48">
          <cell r="M48">
            <v>77.541117823630486</v>
          </cell>
        </row>
        <row r="49">
          <cell r="M49">
            <v>79.270725248528123</v>
          </cell>
        </row>
        <row r="50">
          <cell r="M50">
            <v>80.947815465514324</v>
          </cell>
        </row>
        <row r="51">
          <cell r="M51">
            <v>82.572388474589076</v>
          </cell>
        </row>
        <row r="52">
          <cell r="M52">
            <v>84.144444275752363</v>
          </cell>
        </row>
        <row r="53">
          <cell r="M53">
            <v>85.663982869004229</v>
          </cell>
        </row>
        <row r="54">
          <cell r="M54">
            <v>87.131004254344617</v>
          </cell>
        </row>
        <row r="55">
          <cell r="M55">
            <v>88.545508431773555</v>
          </cell>
        </row>
        <row r="56">
          <cell r="M56">
            <v>89.907495401291058</v>
          </cell>
        </row>
        <row r="57">
          <cell r="M57">
            <v>91.216965162897111</v>
          </cell>
        </row>
        <row r="58">
          <cell r="M58">
            <v>92.4739177165917</v>
          </cell>
        </row>
        <row r="59">
          <cell r="M59">
            <v>93.678353062374839</v>
          </cell>
        </row>
        <row r="60">
          <cell r="M60">
            <v>94.830271200246543</v>
          </cell>
        </row>
        <row r="61">
          <cell r="M61">
            <v>95.929672130206797</v>
          </cell>
        </row>
        <row r="62">
          <cell r="M62">
            <v>96.976555852255572</v>
          </cell>
        </row>
        <row r="63">
          <cell r="M63">
            <v>97.970922366392941</v>
          </cell>
        </row>
        <row r="64">
          <cell r="M64">
            <v>98.912771672618803</v>
          </cell>
        </row>
        <row r="65">
          <cell r="M65">
            <v>99.802103770933243</v>
          </cell>
        </row>
        <row r="66">
          <cell r="M66">
            <v>100.63891866133625</v>
          </cell>
        </row>
        <row r="67">
          <cell r="M67">
            <v>101.4232163438278</v>
          </cell>
        </row>
        <row r="68">
          <cell r="M68">
            <v>102.15499681840788</v>
          </cell>
        </row>
        <row r="69">
          <cell r="M69">
            <v>102.83426008507654</v>
          </cell>
        </row>
        <row r="70">
          <cell r="M70">
            <v>103.4610061438337</v>
          </cell>
        </row>
        <row r="71">
          <cell r="M71">
            <v>104.03523499467947</v>
          </cell>
        </row>
        <row r="72">
          <cell r="M72">
            <v>104.55694663761375</v>
          </cell>
        </row>
        <row r="73">
          <cell r="M73">
            <v>105.02614107263659</v>
          </cell>
        </row>
        <row r="74">
          <cell r="M74">
            <v>105.44281829974797</v>
          </cell>
        </row>
        <row r="75">
          <cell r="M75">
            <v>105.80697831894793</v>
          </cell>
        </row>
        <row r="76">
          <cell r="M76">
            <v>106.11862113023642</v>
          </cell>
        </row>
        <row r="77">
          <cell r="M77">
            <v>106.37774673361346</v>
          </cell>
        </row>
        <row r="78">
          <cell r="M78">
            <v>106.58435512907904</v>
          </cell>
        </row>
        <row r="79">
          <cell r="M79">
            <v>106.73844631663319</v>
          </cell>
        </row>
        <row r="80">
          <cell r="M80">
            <v>106.84002029627587</v>
          </cell>
        </row>
        <row r="81">
          <cell r="M81">
            <v>106.88907706800711</v>
          </cell>
        </row>
        <row r="82">
          <cell r="M82">
            <v>106.88561663182688</v>
          </cell>
        </row>
        <row r="83">
          <cell r="M83">
            <v>106.82963898773524</v>
          </cell>
        </row>
        <row r="84">
          <cell r="M84">
            <v>106.72114413573213</v>
          </cell>
        </row>
        <row r="85">
          <cell r="M85">
            <v>106.56013207581759</v>
          </cell>
        </row>
        <row r="86">
          <cell r="M86">
            <v>106.34660280799154</v>
          </cell>
        </row>
        <row r="87">
          <cell r="M87">
            <v>106.0805563322541</v>
          </cell>
        </row>
        <row r="88">
          <cell r="M88">
            <v>105.76199264860519</v>
          </cell>
        </row>
        <row r="89">
          <cell r="M89">
            <v>105.39091175704483</v>
          </cell>
        </row>
        <row r="90">
          <cell r="M90">
            <v>104.96731365757299</v>
          </cell>
        </row>
        <row r="91">
          <cell r="M91">
            <v>104.49119835018976</v>
          </cell>
        </row>
        <row r="92">
          <cell r="M92">
            <v>103.96256583489502</v>
          </cell>
        </row>
        <row r="93">
          <cell r="M93">
            <v>103.38141611168888</v>
          </cell>
        </row>
        <row r="94">
          <cell r="M94">
            <v>102.74774918057126</v>
          </cell>
        </row>
        <row r="95">
          <cell r="C95">
            <v>10.749999999999995</v>
          </cell>
          <cell r="G95">
            <v>5.3290705182007514E-15</v>
          </cell>
          <cell r="M95">
            <v>102.0615650415422</v>
          </cell>
        </row>
        <row r="96">
          <cell r="C96">
            <v>0</v>
          </cell>
        </row>
      </sheetData>
      <sheetData sheetId="2" refreshError="1">
        <row r="9">
          <cell r="C9">
            <v>8314</v>
          </cell>
        </row>
        <row r="10">
          <cell r="C10">
            <v>41.98</v>
          </cell>
        </row>
        <row r="11">
          <cell r="C11">
            <v>198.04668889947595</v>
          </cell>
        </row>
        <row r="12">
          <cell r="C12">
            <v>1.1326000000000001</v>
          </cell>
        </row>
        <row r="13">
          <cell r="C13">
            <v>0.95</v>
          </cell>
        </row>
        <row r="14">
          <cell r="C14">
            <v>1720</v>
          </cell>
        </row>
        <row r="15">
          <cell r="C15">
            <v>1634</v>
          </cell>
        </row>
        <row r="16">
          <cell r="C16">
            <v>0.10100000000000001</v>
          </cell>
        </row>
        <row r="17">
          <cell r="C17">
            <v>895.70129027384849</v>
          </cell>
        </row>
        <row r="18">
          <cell r="C18">
            <v>61</v>
          </cell>
        </row>
        <row r="19">
          <cell r="C19">
            <v>0</v>
          </cell>
        </row>
        <row r="22">
          <cell r="X22">
            <v>0</v>
          </cell>
        </row>
        <row r="23">
          <cell r="J23">
            <v>3.0050691152762473E-4</v>
          </cell>
        </row>
        <row r="24">
          <cell r="C24">
            <v>1.2889688249400186E-2</v>
          </cell>
        </row>
        <row r="862">
          <cell r="D862">
            <v>3.4461322684364859E-13</v>
          </cell>
          <cell r="I862">
            <v>3.3182294227913635E-5</v>
          </cell>
          <cell r="AB862">
            <v>1.7843562030934108</v>
          </cell>
        </row>
        <row r="863">
          <cell r="P863">
            <v>10.35613660290203</v>
          </cell>
        </row>
        <row r="864">
          <cell r="D864">
            <v>10.749999999999655</v>
          </cell>
        </row>
        <row r="907">
          <cell r="AA907">
            <v>0.02</v>
          </cell>
        </row>
        <row r="909">
          <cell r="AA909">
            <v>1.9948294078038498E-4</v>
          </cell>
          <cell r="AB909">
            <v>0.20217888037078355</v>
          </cell>
        </row>
      </sheetData>
      <sheetData sheetId="3" refreshError="1">
        <row r="3">
          <cell r="C3">
            <v>1.044</v>
          </cell>
        </row>
        <row r="4">
          <cell r="C4">
            <v>0.75</v>
          </cell>
        </row>
        <row r="5">
          <cell r="C5">
            <v>1</v>
          </cell>
        </row>
        <row r="8">
          <cell r="C8">
            <v>33.182294227913637</v>
          </cell>
        </row>
        <row r="9">
          <cell r="C9">
            <v>0.96888037830800933</v>
          </cell>
        </row>
        <row r="10">
          <cell r="C10">
            <v>0.96888037830800378</v>
          </cell>
        </row>
        <row r="16">
          <cell r="C16">
            <v>63.733327443690563</v>
          </cell>
        </row>
        <row r="17">
          <cell r="C17">
            <v>58.401028610726868</v>
          </cell>
        </row>
        <row r="862">
          <cell r="E862">
            <v>33.182294227913637</v>
          </cell>
          <cell r="F862">
            <v>1</v>
          </cell>
        </row>
        <row r="911">
          <cell r="L911">
            <v>58.401028610726868</v>
          </cell>
        </row>
      </sheetData>
      <sheetData sheetId="4" refreshError="1"/>
      <sheetData sheetId="5" refreshError="1">
        <row r="10">
          <cell r="F10">
            <v>1.0429999999999999</v>
          </cell>
          <cell r="G10">
            <v>1.042</v>
          </cell>
          <cell r="H10">
            <v>1.044</v>
          </cell>
        </row>
        <row r="11">
          <cell r="F11">
            <v>1.1308</v>
          </cell>
          <cell r="G11">
            <v>1.1361000000000001</v>
          </cell>
          <cell r="H11">
            <v>1.1326000000000001</v>
          </cell>
        </row>
        <row r="12">
          <cell r="F12">
            <v>42.39</v>
          </cell>
          <cell r="G12">
            <v>39.9</v>
          </cell>
          <cell r="H12">
            <v>41.98</v>
          </cell>
        </row>
        <row r="13">
          <cell r="F13">
            <v>1710</v>
          </cell>
          <cell r="G13">
            <v>1600</v>
          </cell>
          <cell r="H13">
            <v>1720</v>
          </cell>
        </row>
      </sheetData>
      <sheetData sheetId="6" refreshError="1">
        <row r="8">
          <cell r="G8">
            <v>0.1</v>
          </cell>
          <cell r="H8" t="str">
            <v>to</v>
          </cell>
          <cell r="I8">
            <v>0.77913500000000002</v>
          </cell>
          <cell r="J8">
            <v>8.8754449677853557</v>
          </cell>
          <cell r="K8">
            <v>0.61929999999999996</v>
          </cell>
        </row>
        <row r="9">
          <cell r="G9">
            <v>0.77913500000000002</v>
          </cell>
          <cell r="H9" t="str">
            <v>to</v>
          </cell>
          <cell r="I9">
            <v>2.5718350000000001</v>
          </cell>
          <cell r="J9">
            <v>7.5527844238794399</v>
          </cell>
          <cell r="K9">
            <v>-8.6999999999999994E-3</v>
          </cell>
        </row>
        <row r="10">
          <cell r="G10">
            <v>2.5718350000000001</v>
          </cell>
          <cell r="H10" t="str">
            <v>to</v>
          </cell>
          <cell r="I10">
            <v>5.9297000000000004</v>
          </cell>
          <cell r="J10">
            <v>3.8408799049960156</v>
          </cell>
          <cell r="K10">
            <v>0.68820000000000003</v>
          </cell>
        </row>
        <row r="11">
          <cell r="G11">
            <v>5.9297000000000004</v>
          </cell>
          <cell r="H11" t="str">
            <v>to</v>
          </cell>
          <cell r="I11">
            <v>8.5015350000000005</v>
          </cell>
          <cell r="J11">
            <v>17.20418640980624</v>
          </cell>
          <cell r="K11">
            <v>-0.14810000000000001</v>
          </cell>
        </row>
        <row r="12">
          <cell r="G12">
            <v>8.5015350000000005</v>
          </cell>
          <cell r="H12" t="str">
            <v>to</v>
          </cell>
          <cell r="I12">
            <v>11.204375000000001</v>
          </cell>
          <cell r="J12">
            <v>4.7752408634765926</v>
          </cell>
          <cell r="K12">
            <v>0.44169999999999998</v>
          </cell>
        </row>
        <row r="19">
          <cell r="G19">
            <v>0.10100000000000001</v>
          </cell>
          <cell r="H19" t="str">
            <v>to</v>
          </cell>
          <cell r="I19">
            <v>0.80671499999999996</v>
          </cell>
          <cell r="J19">
            <v>10.707683798033065</v>
          </cell>
          <cell r="K19">
            <v>0.62470000000000003</v>
          </cell>
        </row>
        <row r="20">
          <cell r="G20">
            <v>0.80671499999999996</v>
          </cell>
          <cell r="H20" t="str">
            <v>to</v>
          </cell>
          <cell r="I20">
            <v>1.5031099999999999</v>
          </cell>
          <cell r="J20">
            <v>8.7632800710177339</v>
          </cell>
          <cell r="K20">
            <v>-0.31419999999999998</v>
          </cell>
        </row>
        <row r="21">
          <cell r="G21">
            <v>1.5031099999999999</v>
          </cell>
          <cell r="H21" t="str">
            <v>to</v>
          </cell>
          <cell r="I21">
            <v>3.7922500000000001</v>
          </cell>
          <cell r="J21">
            <v>7.8521657949784069</v>
          </cell>
          <cell r="K21">
            <v>-1.2999999999999999E-2</v>
          </cell>
        </row>
        <row r="22">
          <cell r="G22">
            <v>3.7922500000000001</v>
          </cell>
          <cell r="H22" t="str">
            <v>to</v>
          </cell>
          <cell r="I22">
            <v>7.0328999999999997</v>
          </cell>
          <cell r="J22">
            <v>3.9067683041390504</v>
          </cell>
          <cell r="K22">
            <v>0.53539999999999999</v>
          </cell>
        </row>
        <row r="23">
          <cell r="G23">
            <v>7.0328999999999997</v>
          </cell>
          <cell r="H23" t="str">
            <v>to</v>
          </cell>
          <cell r="I23">
            <v>10.67346</v>
          </cell>
          <cell r="J23">
            <v>9.6532036198768516</v>
          </cell>
          <cell r="K23">
            <v>6.3799999999999996E-2</v>
          </cell>
        </row>
        <row r="52">
          <cell r="J52">
            <v>8.8000000000000007</v>
          </cell>
          <cell r="K52">
            <v>0.32</v>
          </cell>
        </row>
        <row r="59">
          <cell r="B59">
            <v>0</v>
          </cell>
          <cell r="C59" t="str">
            <v>to</v>
          </cell>
          <cell r="D59">
            <v>6.8950000000000005</v>
          </cell>
          <cell r="E59">
            <v>8.8000000000000007</v>
          </cell>
          <cell r="F59">
            <v>0.32</v>
          </cell>
        </row>
        <row r="60">
          <cell r="B60">
            <v>6.8950000000000005</v>
          </cell>
          <cell r="C60" t="str">
            <v>to</v>
          </cell>
          <cell r="D60">
            <v>34.475000000000001</v>
          </cell>
          <cell r="E60">
            <v>8.8000000000000007</v>
          </cell>
          <cell r="F60">
            <v>0.32</v>
          </cell>
        </row>
        <row r="61">
          <cell r="B61">
            <v>34.475000000000001</v>
          </cell>
          <cell r="C61" t="str">
            <v>to</v>
          </cell>
          <cell r="D61">
            <v>68.95</v>
          </cell>
          <cell r="E61">
            <v>8.8000000000000007</v>
          </cell>
          <cell r="F61">
            <v>0.32</v>
          </cell>
        </row>
        <row r="62">
          <cell r="B62">
            <v>68.95</v>
          </cell>
          <cell r="C62" t="str">
            <v>to</v>
          </cell>
          <cell r="D62">
            <v>137.9</v>
          </cell>
          <cell r="E62">
            <v>8.8000000000000007</v>
          </cell>
          <cell r="F62">
            <v>0.32</v>
          </cell>
        </row>
        <row r="63">
          <cell r="B63">
            <v>137.9</v>
          </cell>
          <cell r="C63" t="str">
            <v>to</v>
          </cell>
          <cell r="D63">
            <v>206.85</v>
          </cell>
          <cell r="E63">
            <v>8.8000000000000007</v>
          </cell>
          <cell r="F63">
            <v>0.32</v>
          </cell>
        </row>
      </sheetData>
      <sheetData sheetId="7" refreshError="1"/>
      <sheetData sheetId="8" refreshError="1">
        <row r="6">
          <cell r="B6">
            <v>1.26</v>
          </cell>
          <cell r="C6" t="str">
            <v>A</v>
          </cell>
          <cell r="D6">
            <v>1.26</v>
          </cell>
        </row>
        <row r="7">
          <cell r="B7">
            <v>2.5</v>
          </cell>
          <cell r="C7" t="str">
            <v>B</v>
          </cell>
          <cell r="D7">
            <v>2.5</v>
          </cell>
        </row>
        <row r="8">
          <cell r="B8">
            <v>5</v>
          </cell>
          <cell r="C8" t="str">
            <v>C</v>
          </cell>
          <cell r="D8">
            <v>5</v>
          </cell>
        </row>
        <row r="9">
          <cell r="B9">
            <v>10</v>
          </cell>
          <cell r="C9" t="str">
            <v>D</v>
          </cell>
          <cell r="D9">
            <v>10</v>
          </cell>
        </row>
        <row r="10">
          <cell r="B10">
            <v>20</v>
          </cell>
          <cell r="C10" t="str">
            <v>E</v>
          </cell>
          <cell r="D10">
            <v>20</v>
          </cell>
        </row>
        <row r="11">
          <cell r="B11">
            <v>40</v>
          </cell>
          <cell r="C11" t="str">
            <v>F</v>
          </cell>
          <cell r="D11">
            <v>40</v>
          </cell>
        </row>
        <row r="12">
          <cell r="B12">
            <v>80</v>
          </cell>
          <cell r="C12" t="str">
            <v>G</v>
          </cell>
          <cell r="D12">
            <v>80</v>
          </cell>
        </row>
        <row r="13">
          <cell r="B13">
            <v>160</v>
          </cell>
          <cell r="C13" t="str">
            <v>H</v>
          </cell>
          <cell r="D13">
            <v>160</v>
          </cell>
        </row>
        <row r="14">
          <cell r="B14">
            <v>320</v>
          </cell>
          <cell r="C14" t="str">
            <v>I</v>
          </cell>
          <cell r="D14">
            <v>320</v>
          </cell>
        </row>
        <row r="15">
          <cell r="B15">
            <v>640</v>
          </cell>
          <cell r="C15" t="str">
            <v>J</v>
          </cell>
          <cell r="D15">
            <v>640</v>
          </cell>
        </row>
        <row r="16">
          <cell r="B16">
            <v>1280</v>
          </cell>
          <cell r="C16" t="str">
            <v>K</v>
          </cell>
          <cell r="D16">
            <v>1280</v>
          </cell>
        </row>
        <row r="17">
          <cell r="B17">
            <v>2560</v>
          </cell>
          <cell r="C17" t="str">
            <v>L</v>
          </cell>
          <cell r="D17">
            <v>2560</v>
          </cell>
        </row>
        <row r="18">
          <cell r="B18">
            <v>5120</v>
          </cell>
          <cell r="C18" t="str">
            <v>M</v>
          </cell>
          <cell r="D18">
            <v>5120</v>
          </cell>
        </row>
        <row r="19">
          <cell r="B19">
            <v>10240</v>
          </cell>
          <cell r="C19" t="str">
            <v>N</v>
          </cell>
          <cell r="D19">
            <v>10240</v>
          </cell>
        </row>
        <row r="20">
          <cell r="B20">
            <v>20480</v>
          </cell>
          <cell r="C20" t="str">
            <v>O</v>
          </cell>
          <cell r="D20">
            <v>20480</v>
          </cell>
        </row>
        <row r="21">
          <cell r="B21">
            <v>40960</v>
          </cell>
          <cell r="C21" t="str">
            <v>P</v>
          </cell>
          <cell r="D21">
            <v>40960</v>
          </cell>
        </row>
        <row r="22">
          <cell r="B22">
            <v>81920</v>
          </cell>
          <cell r="C22" t="str">
            <v>Q</v>
          </cell>
          <cell r="D22">
            <v>81920</v>
          </cell>
        </row>
      </sheetData>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class"/>
      <sheetName val="Perf"/>
      <sheetName val="Press"/>
      <sheetName val="Burnrate"/>
    </sheetNames>
    <sheetDataSet>
      <sheetData sheetId="0" refreshError="1">
        <row r="25">
          <cell r="F25">
            <v>7.8909999999999982</v>
          </cell>
        </row>
      </sheetData>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class"/>
      <sheetName val="Perf"/>
      <sheetName val="Press"/>
      <sheetName val="Burnrate"/>
    </sheetNames>
    <sheetDataSet>
      <sheetData sheetId="0" refreshError="1">
        <row r="25">
          <cell r="F25">
            <v>7.8909999999999982</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image" Target="../media/image10.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9"/>
  <sheetViews>
    <sheetView workbookViewId="0">
      <selection activeCell="A24" sqref="A24"/>
    </sheetView>
  </sheetViews>
  <sheetFormatPr baseColWidth="10" defaultRowHeight="15" x14ac:dyDescent="0.25"/>
  <cols>
    <col min="1" max="1" width="159.7109375" style="21" customWidth="1"/>
    <col min="2" max="16384" width="11.42578125" style="213"/>
  </cols>
  <sheetData>
    <row r="2" spans="1:1" x14ac:dyDescent="0.25">
      <c r="A2" s="300" t="s">
        <v>334</v>
      </c>
    </row>
    <row r="3" spans="1:1" x14ac:dyDescent="0.25">
      <c r="A3" s="21" t="s">
        <v>335</v>
      </c>
    </row>
    <row r="4" spans="1:1" x14ac:dyDescent="0.25">
      <c r="A4" s="21" t="s">
        <v>336</v>
      </c>
    </row>
    <row r="5" spans="1:1" x14ac:dyDescent="0.25">
      <c r="A5" s="21" t="s">
        <v>337</v>
      </c>
    </row>
    <row r="7" spans="1:1" x14ac:dyDescent="0.25">
      <c r="A7" s="300" t="s">
        <v>338</v>
      </c>
    </row>
    <row r="8" spans="1:1" ht="30" x14ac:dyDescent="0.25">
      <c r="A8" s="21" t="s">
        <v>339</v>
      </c>
    </row>
    <row r="9" spans="1:1" ht="30" x14ac:dyDescent="0.25">
      <c r="A9" s="21" t="s">
        <v>340</v>
      </c>
    </row>
    <row r="11" spans="1:1" x14ac:dyDescent="0.25">
      <c r="A11" s="300" t="s">
        <v>341</v>
      </c>
    </row>
    <row r="12" spans="1:1" x14ac:dyDescent="0.25">
      <c r="A12" s="21" t="s">
        <v>342</v>
      </c>
    </row>
    <row r="13" spans="1:1" x14ac:dyDescent="0.25">
      <c r="A13" s="21" t="s">
        <v>343</v>
      </c>
    </row>
    <row r="14" spans="1:1" ht="30" x14ac:dyDescent="0.25">
      <c r="A14" s="21" t="s">
        <v>344</v>
      </c>
    </row>
    <row r="15" spans="1:1" ht="30" x14ac:dyDescent="0.25">
      <c r="A15" s="21" t="s">
        <v>345</v>
      </c>
    </row>
    <row r="16" spans="1:1" x14ac:dyDescent="0.25">
      <c r="A16" s="301" t="s">
        <v>346</v>
      </c>
    </row>
    <row r="17" spans="1:1" x14ac:dyDescent="0.25">
      <c r="A17" s="302" t="s">
        <v>347</v>
      </c>
    </row>
    <row r="18" spans="1:1" x14ac:dyDescent="0.25">
      <c r="A18" s="21" t="s">
        <v>348</v>
      </c>
    </row>
    <row r="19" spans="1:1" x14ac:dyDescent="0.25">
      <c r="A19" s="21" t="s">
        <v>349</v>
      </c>
    </row>
    <row r="20" spans="1:1" ht="30" x14ac:dyDescent="0.25">
      <c r="A20" s="21" t="s">
        <v>350</v>
      </c>
    </row>
    <row r="21" spans="1:1" x14ac:dyDescent="0.25">
      <c r="A21" s="21" t="s">
        <v>351</v>
      </c>
    </row>
    <row r="22" spans="1:1" x14ac:dyDescent="0.25">
      <c r="A22" s="21" t="s">
        <v>352</v>
      </c>
    </row>
    <row r="24" spans="1:1" ht="30" x14ac:dyDescent="0.25">
      <c r="A24" s="303" t="s">
        <v>353</v>
      </c>
    </row>
    <row r="26" spans="1:1" x14ac:dyDescent="0.25">
      <c r="A26" s="300" t="s">
        <v>354</v>
      </c>
    </row>
    <row r="27" spans="1:1" x14ac:dyDescent="0.25">
      <c r="A27" s="21" t="s">
        <v>355</v>
      </c>
    </row>
    <row r="28" spans="1:1" x14ac:dyDescent="0.25">
      <c r="A28" s="21" t="s">
        <v>356</v>
      </c>
    </row>
    <row r="29" spans="1:1" x14ac:dyDescent="0.25">
      <c r="A29" s="21" t="s">
        <v>357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F1011"/>
  <sheetViews>
    <sheetView zoomScale="80" zoomScaleNormal="80" workbookViewId="0">
      <selection activeCell="F8" sqref="F8"/>
    </sheetView>
  </sheetViews>
  <sheetFormatPr baseColWidth="10" defaultRowHeight="15" x14ac:dyDescent="0.25"/>
  <cols>
    <col min="1" max="1" width="6" style="105" bestFit="1" customWidth="1"/>
    <col min="2" max="2" width="9" customWidth="1"/>
    <col min="3" max="3" width="9" style="156" customWidth="1"/>
    <col min="4" max="4" width="9" customWidth="1"/>
    <col min="5" max="5" width="9" style="213" customWidth="1"/>
    <col min="6" max="6" width="9" customWidth="1"/>
  </cols>
  <sheetData>
    <row r="1" spans="1:6" x14ac:dyDescent="0.25">
      <c r="A1" s="154" t="s">
        <v>202</v>
      </c>
      <c r="B1" s="18" t="s">
        <v>203</v>
      </c>
      <c r="C1" s="18" t="s">
        <v>204</v>
      </c>
      <c r="D1" s="211" t="s">
        <v>240</v>
      </c>
      <c r="E1" s="211" t="s">
        <v>261</v>
      </c>
      <c r="F1" s="18" t="s">
        <v>260</v>
      </c>
    </row>
    <row r="2" spans="1:6" x14ac:dyDescent="0.25">
      <c r="A2" s="105">
        <v>0</v>
      </c>
      <c r="B2" s="105">
        <v>0.58343564075927812</v>
      </c>
      <c r="C2" s="155">
        <v>0</v>
      </c>
      <c r="D2">
        <v>8.988800000000001E-2</v>
      </c>
      <c r="E2" s="213">
        <v>0.9</v>
      </c>
      <c r="F2" s="7">
        <v>2.7290345420216452E-2</v>
      </c>
    </row>
    <row r="3" spans="1:6" x14ac:dyDescent="0.25">
      <c r="A3" s="105">
        <v>4.1669999999999997E-3</v>
      </c>
      <c r="B3" s="105">
        <v>0.46538861082255151</v>
      </c>
      <c r="C3" s="156">
        <v>0</v>
      </c>
      <c r="D3">
        <v>2.5756000000000001E-2</v>
      </c>
      <c r="E3" s="213">
        <v>0.90416700000000005</v>
      </c>
      <c r="F3" s="7">
        <v>0.14548390903369454</v>
      </c>
    </row>
    <row r="4" spans="1:6" x14ac:dyDescent="0.25">
      <c r="A4" s="105">
        <v>8.3330000000000001E-3</v>
      </c>
      <c r="B4" s="105">
        <v>0.73099442818018678</v>
      </c>
      <c r="C4" s="156">
        <v>1.0765111502347281E-2</v>
      </c>
      <c r="D4">
        <v>4.7133000000000001E-2</v>
      </c>
      <c r="E4" s="213">
        <v>0.90833300000000006</v>
      </c>
      <c r="F4" s="7">
        <v>2.7290345420216452E-2</v>
      </c>
    </row>
    <row r="5" spans="1:6" x14ac:dyDescent="0.25">
      <c r="A5" s="105">
        <v>1.2500000000000001E-2</v>
      </c>
      <c r="B5" s="105">
        <v>0.96708848805364045</v>
      </c>
      <c r="C5" s="156">
        <v>1.0765111502347281E-2</v>
      </c>
      <c r="D5">
        <v>2.5756000000000001E-2</v>
      </c>
      <c r="E5" s="213">
        <v>0.91249999999999998</v>
      </c>
      <c r="F5" s="7">
        <v>0.44096781806738911</v>
      </c>
    </row>
    <row r="6" spans="1:6" x14ac:dyDescent="0.25">
      <c r="A6" s="105">
        <v>1.6667000000000001E-2</v>
      </c>
      <c r="B6" s="105">
        <v>1.0556237605061851</v>
      </c>
      <c r="C6" s="156">
        <v>0</v>
      </c>
      <c r="D6">
        <v>6.8511000000000002E-2</v>
      </c>
      <c r="E6" s="213">
        <v>0.91666700000000001</v>
      </c>
      <c r="F6" s="7">
        <v>0.55916138168086715</v>
      </c>
    </row>
    <row r="7" spans="1:6" x14ac:dyDescent="0.25">
      <c r="A7" s="105">
        <v>2.0833000000000001E-2</v>
      </c>
      <c r="B7" s="105">
        <v>1.0556237605061851</v>
      </c>
      <c r="C7" s="156">
        <v>2.7958113262910957E-2</v>
      </c>
      <c r="D7">
        <v>4.3781000000000002E-3</v>
      </c>
      <c r="E7" s="213">
        <v>0.92083300000000001</v>
      </c>
      <c r="F7" s="7">
        <v>2.2729680540762969</v>
      </c>
    </row>
    <row r="8" spans="1:6" x14ac:dyDescent="0.25">
      <c r="A8" s="105">
        <v>2.5000000000000001E-2</v>
      </c>
      <c r="B8" s="105">
        <v>1.0556237605061851</v>
      </c>
      <c r="C8" s="156">
        <v>6.807511737089135E-2</v>
      </c>
      <c r="D8">
        <v>6.8511000000000002E-2</v>
      </c>
      <c r="E8" s="213">
        <v>0.92500000000000004</v>
      </c>
      <c r="F8" s="7">
        <v>5.0505167989930291</v>
      </c>
    </row>
    <row r="9" spans="1:6" x14ac:dyDescent="0.25">
      <c r="A9" s="105">
        <v>2.9166999999999998E-2</v>
      </c>
      <c r="B9" s="105">
        <v>0.70148267069600523</v>
      </c>
      <c r="C9" s="156">
        <v>0</v>
      </c>
      <c r="D9">
        <v>0</v>
      </c>
      <c r="E9" s="213">
        <v>0.92916700000000008</v>
      </c>
      <c r="F9" s="7">
        <v>7.5916784166828037</v>
      </c>
    </row>
    <row r="10" spans="1:6" x14ac:dyDescent="0.25">
      <c r="A10" s="105">
        <v>3.3333000000000002E-2</v>
      </c>
      <c r="B10" s="105">
        <v>0</v>
      </c>
      <c r="C10" s="156">
        <v>4.5151115023473722E-2</v>
      </c>
      <c r="D10">
        <v>4.7133000000000001E-2</v>
      </c>
      <c r="E10" s="213">
        <v>0.93333299999999997</v>
      </c>
      <c r="F10" s="7">
        <v>7.7689687621030208</v>
      </c>
    </row>
    <row r="11" spans="1:6" x14ac:dyDescent="0.25">
      <c r="A11" s="105">
        <v>3.7499999999999999E-2</v>
      </c>
      <c r="B11" s="105">
        <v>0</v>
      </c>
      <c r="C11" s="156">
        <v>9.0999119718309887E-2</v>
      </c>
      <c r="D11">
        <v>0</v>
      </c>
      <c r="E11" s="213">
        <v>0.9375</v>
      </c>
      <c r="F11" s="7">
        <v>0</v>
      </c>
    </row>
    <row r="12" spans="1:6" x14ac:dyDescent="0.25">
      <c r="A12" s="105">
        <v>4.1667000000000003E-2</v>
      </c>
      <c r="B12" s="105">
        <v>2.2712248559826093E-2</v>
      </c>
      <c r="C12" s="156">
        <v>0.10819212147887265</v>
      </c>
      <c r="D12">
        <v>8.988800000000001E-2</v>
      </c>
      <c r="E12" s="213">
        <v>0.94166700000000003</v>
      </c>
      <c r="F12" s="7">
        <v>0</v>
      </c>
    </row>
    <row r="13" spans="1:6" x14ac:dyDescent="0.25">
      <c r="A13" s="105">
        <v>4.5832999999999999E-2</v>
      </c>
      <c r="B13" s="105">
        <v>0.28831806591746134</v>
      </c>
      <c r="C13" s="156">
        <v>0.13111612382629118</v>
      </c>
      <c r="D13">
        <v>4.3781000000000002E-3</v>
      </c>
      <c r="E13" s="213">
        <v>0.94583300000000003</v>
      </c>
      <c r="F13" s="7">
        <v>0</v>
      </c>
    </row>
    <row r="14" spans="1:6" x14ac:dyDescent="0.25">
      <c r="A14" s="105">
        <v>0.05</v>
      </c>
      <c r="B14" s="105">
        <v>2.2712248559826093E-2</v>
      </c>
      <c r="C14" s="156">
        <v>0.17123312793427248</v>
      </c>
      <c r="D14">
        <v>2.5756000000000001E-2</v>
      </c>
      <c r="E14" s="213">
        <v>0.95000000000000007</v>
      </c>
      <c r="F14" s="7">
        <v>0</v>
      </c>
    </row>
    <row r="15" spans="1:6" x14ac:dyDescent="0.25">
      <c r="A15" s="105">
        <v>5.4167E-2</v>
      </c>
      <c r="B15" s="105">
        <v>0.40636509585418801</v>
      </c>
      <c r="C15" s="156">
        <v>0.6182511737089198</v>
      </c>
      <c r="D15">
        <v>4.3781000000000002E-3</v>
      </c>
      <c r="E15" s="213">
        <v>0.95416699999999999</v>
      </c>
      <c r="F15" s="7">
        <v>0</v>
      </c>
    </row>
    <row r="16" spans="1:6" x14ac:dyDescent="0.25">
      <c r="A16" s="105">
        <v>5.8333000000000003E-2</v>
      </c>
      <c r="B16" s="105">
        <v>8.1735763528189634E-2</v>
      </c>
      <c r="C16" s="156">
        <v>7.2891358568075129</v>
      </c>
      <c r="D16">
        <v>8.988800000000001E-2</v>
      </c>
      <c r="E16" s="213">
        <v>0.95833299999999999</v>
      </c>
      <c r="F16" s="7">
        <v>0</v>
      </c>
    </row>
    <row r="17" spans="1:6" x14ac:dyDescent="0.25">
      <c r="A17" s="105">
        <v>6.25E-2</v>
      </c>
      <c r="B17" s="105">
        <v>0.40636509585418801</v>
      </c>
      <c r="C17" s="156">
        <v>20.619443221830991</v>
      </c>
      <c r="D17">
        <v>0.1754</v>
      </c>
      <c r="E17" s="213">
        <v>0.96250000000000002</v>
      </c>
      <c r="F17" s="7">
        <v>0</v>
      </c>
    </row>
    <row r="18" spans="1:6" x14ac:dyDescent="0.25">
      <c r="A18" s="105">
        <v>6.6667000000000004E-2</v>
      </c>
      <c r="B18" s="105">
        <v>0.37685333837000645</v>
      </c>
      <c r="C18" s="156">
        <v>11.621772300469486</v>
      </c>
      <c r="D18">
        <v>4.7133000000000001E-2</v>
      </c>
      <c r="E18" s="213">
        <v>0.96666700000000005</v>
      </c>
      <c r="F18" s="7">
        <v>0</v>
      </c>
    </row>
    <row r="19" spans="1:6" x14ac:dyDescent="0.25">
      <c r="A19" s="105">
        <v>7.0832999999999993E-2</v>
      </c>
      <c r="B19" s="105">
        <v>0.40636509585418801</v>
      </c>
      <c r="C19" s="156">
        <v>0</v>
      </c>
      <c r="D19">
        <v>2.5756000000000001E-2</v>
      </c>
      <c r="E19" s="213">
        <v>0.97083300000000006</v>
      </c>
      <c r="F19" s="7">
        <v>0</v>
      </c>
    </row>
    <row r="20" spans="1:6" x14ac:dyDescent="0.25">
      <c r="A20" s="105">
        <v>7.4999999999999997E-2</v>
      </c>
      <c r="B20" s="105">
        <v>0.37685333837000645</v>
      </c>
      <c r="C20" s="156">
        <v>0</v>
      </c>
      <c r="D20">
        <v>8.988800000000001E-2</v>
      </c>
      <c r="E20" s="213">
        <v>0.97499999999999998</v>
      </c>
      <c r="F20" s="7">
        <v>4.9323232353795499</v>
      </c>
    </row>
    <row r="21" spans="1:6" x14ac:dyDescent="0.25">
      <c r="A21" s="105">
        <v>7.9167000000000001E-2</v>
      </c>
      <c r="B21" s="105">
        <v>0.28831806591746134</v>
      </c>
      <c r="C21" s="156">
        <v>0</v>
      </c>
      <c r="D21">
        <v>4.3781000000000002E-3</v>
      </c>
      <c r="E21" s="213">
        <v>0.97916700000000001</v>
      </c>
      <c r="F21" s="7">
        <v>9.4827754344984498</v>
      </c>
    </row>
    <row r="22" spans="1:6" x14ac:dyDescent="0.25">
      <c r="A22" s="105">
        <v>8.3333000000000004E-2</v>
      </c>
      <c r="B22" s="105">
        <v>0.19978279346491626</v>
      </c>
      <c r="C22" s="156">
        <v>0</v>
      </c>
      <c r="D22">
        <v>2.5756000000000001E-2</v>
      </c>
      <c r="E22" s="213">
        <v>0.98333300000000001</v>
      </c>
      <c r="F22" s="7">
        <v>2.8639358721436863</v>
      </c>
    </row>
    <row r="23" spans="1:6" x14ac:dyDescent="0.25">
      <c r="A23" s="105">
        <v>8.7499999999999994E-2</v>
      </c>
      <c r="B23" s="105">
        <v>2.2712248559826093E-2</v>
      </c>
      <c r="C23" s="156">
        <v>0</v>
      </c>
      <c r="D23">
        <v>4.3781000000000002E-3</v>
      </c>
      <c r="E23" s="213">
        <v>0.98750000000000004</v>
      </c>
      <c r="F23" s="7">
        <v>3.2185165629841199</v>
      </c>
    </row>
    <row r="24" spans="1:6" x14ac:dyDescent="0.25">
      <c r="A24" s="105">
        <v>9.1666999999999998E-2</v>
      </c>
      <c r="B24" s="105">
        <v>0.14075927849655273</v>
      </c>
      <c r="C24" s="156">
        <v>0</v>
      </c>
      <c r="D24">
        <v>2.5756000000000001E-2</v>
      </c>
      <c r="E24" s="213">
        <v>0.99166700000000008</v>
      </c>
      <c r="F24" s="7">
        <v>2.3320648358830351</v>
      </c>
    </row>
    <row r="25" spans="1:6" x14ac:dyDescent="0.25">
      <c r="A25" s="105">
        <v>9.5833000000000002E-2</v>
      </c>
      <c r="B25" s="105">
        <v>2.2712248559826093E-2</v>
      </c>
      <c r="C25" s="156">
        <v>0</v>
      </c>
      <c r="D25">
        <v>4.3781000000000002E-3</v>
      </c>
      <c r="E25" s="213">
        <v>0.99583299999999997</v>
      </c>
      <c r="F25" s="7">
        <v>0</v>
      </c>
    </row>
    <row r="26" spans="1:6" x14ac:dyDescent="0.25">
      <c r="A26" s="105">
        <v>0.1</v>
      </c>
      <c r="B26" s="105">
        <v>0.14075927849655273</v>
      </c>
      <c r="C26" s="156">
        <v>0</v>
      </c>
      <c r="D26">
        <v>4.3781000000000002E-3</v>
      </c>
      <c r="E26" s="213">
        <v>1</v>
      </c>
      <c r="F26" s="7">
        <v>0</v>
      </c>
    </row>
    <row r="27" spans="1:6" x14ac:dyDescent="0.25">
      <c r="A27" s="105">
        <v>0.104167</v>
      </c>
      <c r="B27" s="105">
        <v>0.17027103598073473</v>
      </c>
      <c r="C27" s="156">
        <v>0</v>
      </c>
      <c r="D27">
        <v>6.8511000000000002E-2</v>
      </c>
      <c r="E27" s="213">
        <v>1.004167</v>
      </c>
      <c r="F27" s="7">
        <v>0</v>
      </c>
    </row>
    <row r="28" spans="1:6" x14ac:dyDescent="0.25">
      <c r="A28" s="105">
        <v>0.108333</v>
      </c>
      <c r="B28" s="105">
        <v>8.1735763528189634E-2</v>
      </c>
      <c r="C28" s="156">
        <v>0</v>
      </c>
      <c r="D28">
        <v>4.3781000000000002E-3</v>
      </c>
      <c r="E28" s="213">
        <v>1.0083329999999999</v>
      </c>
      <c r="F28" s="7">
        <v>0</v>
      </c>
    </row>
    <row r="29" spans="1:6" x14ac:dyDescent="0.25">
      <c r="A29" s="105">
        <v>0.1125</v>
      </c>
      <c r="B29" s="105">
        <v>0.37685333837000645</v>
      </c>
      <c r="C29" s="156">
        <v>0</v>
      </c>
      <c r="D29">
        <v>4.3781000000000002E-3</v>
      </c>
      <c r="E29" s="213">
        <v>1.0125</v>
      </c>
      <c r="F29" s="7">
        <v>0</v>
      </c>
    </row>
    <row r="30" spans="1:6" x14ac:dyDescent="0.25">
      <c r="A30" s="105">
        <v>0.11666700000000001</v>
      </c>
      <c r="B30" s="105">
        <v>0.40636509585418801</v>
      </c>
      <c r="C30" s="156">
        <v>0</v>
      </c>
      <c r="D30">
        <v>0.13263999999999998</v>
      </c>
      <c r="E30" s="213">
        <v>1.016667</v>
      </c>
      <c r="F30" s="7">
        <v>0.85464529071456175</v>
      </c>
    </row>
    <row r="31" spans="1:6" x14ac:dyDescent="0.25">
      <c r="A31" s="105">
        <v>0.120833</v>
      </c>
      <c r="B31" s="105">
        <v>0.40636509585418801</v>
      </c>
      <c r="C31" s="156">
        <v>0</v>
      </c>
      <c r="D31">
        <v>0.13263999999999998</v>
      </c>
      <c r="E31" s="213">
        <v>1.0208330000000001</v>
      </c>
      <c r="F31" s="7">
        <v>1.9183873632358632</v>
      </c>
    </row>
    <row r="32" spans="1:6" x14ac:dyDescent="0.25">
      <c r="A32" s="105">
        <v>0.125</v>
      </c>
      <c r="B32" s="105">
        <v>0.37685333837000645</v>
      </c>
      <c r="C32" s="156">
        <v>0</v>
      </c>
      <c r="D32">
        <v>0.1754</v>
      </c>
      <c r="E32" s="213">
        <v>1.0249999999999999</v>
      </c>
      <c r="F32" s="7">
        <v>1.7410970178156462</v>
      </c>
    </row>
    <row r="33" spans="1:6" x14ac:dyDescent="0.25">
      <c r="A33" s="105">
        <v>0.129167</v>
      </c>
      <c r="B33" s="105">
        <v>0.43587685333837001</v>
      </c>
      <c r="C33" s="156">
        <v>0</v>
      </c>
      <c r="D33">
        <v>0.13263999999999998</v>
      </c>
      <c r="E33" s="213">
        <v>1.0291669999999999</v>
      </c>
      <c r="F33" s="7">
        <v>0.85464529071456175</v>
      </c>
    </row>
    <row r="34" spans="1:6" x14ac:dyDescent="0.25">
      <c r="A34" s="105">
        <v>0.13333300000000001</v>
      </c>
      <c r="B34" s="105">
        <v>0.28831806591746134</v>
      </c>
      <c r="C34" s="156">
        <v>0</v>
      </c>
      <c r="D34">
        <v>0.11126999999999999</v>
      </c>
      <c r="E34" s="213">
        <v>1.0333330000000001</v>
      </c>
      <c r="F34" s="7">
        <v>0</v>
      </c>
    </row>
    <row r="35" spans="1:6" x14ac:dyDescent="0.25">
      <c r="A35" s="105">
        <v>0.13750000000000001</v>
      </c>
      <c r="B35" s="105">
        <v>0.22929455094909781</v>
      </c>
      <c r="C35" s="156">
        <v>4.1141615316901419</v>
      </c>
      <c r="D35">
        <v>0.11126999999999999</v>
      </c>
      <c r="E35" s="213">
        <v>1.0375000000000001</v>
      </c>
      <c r="F35" s="7">
        <v>0</v>
      </c>
    </row>
    <row r="36" spans="1:6" x14ac:dyDescent="0.25">
      <c r="A36" s="105">
        <v>0.14166699999999999</v>
      </c>
      <c r="B36" s="105">
        <v>8.1735763528189634E-2</v>
      </c>
      <c r="C36" s="156">
        <v>20.201080178990615</v>
      </c>
      <c r="D36">
        <v>6.8511000000000002E-2</v>
      </c>
      <c r="E36" s="213">
        <v>1.0416669999999999</v>
      </c>
      <c r="F36" s="7">
        <v>0</v>
      </c>
    </row>
    <row r="37" spans="1:6" x14ac:dyDescent="0.25">
      <c r="A37" s="105">
        <v>0.14583299999999999</v>
      </c>
      <c r="B37" s="105">
        <v>8.1735763528189634E-2</v>
      </c>
      <c r="C37" s="156">
        <v>3.4550964642018789</v>
      </c>
      <c r="D37">
        <v>4.3781000000000002E-3</v>
      </c>
      <c r="E37" s="213">
        <v>1.045833</v>
      </c>
      <c r="F37" s="7">
        <v>0</v>
      </c>
    </row>
    <row r="38" spans="1:6" x14ac:dyDescent="0.25">
      <c r="A38" s="105">
        <v>0.15</v>
      </c>
      <c r="B38" s="105">
        <v>2.2712248559826093E-2</v>
      </c>
      <c r="C38" s="156">
        <v>0</v>
      </c>
      <c r="D38">
        <v>6.8511000000000002E-2</v>
      </c>
      <c r="E38" s="213">
        <v>1.05</v>
      </c>
      <c r="F38" s="7">
        <v>0</v>
      </c>
    </row>
    <row r="39" spans="1:6" x14ac:dyDescent="0.25">
      <c r="A39" s="105">
        <v>0.154167</v>
      </c>
      <c r="B39" s="105">
        <v>8.1735763528189634E-2</v>
      </c>
      <c r="C39" s="156">
        <v>0</v>
      </c>
      <c r="D39">
        <v>0</v>
      </c>
      <c r="E39" s="213">
        <v>1.0541670000000001</v>
      </c>
      <c r="F39" s="7">
        <v>0.55916138168086715</v>
      </c>
    </row>
    <row r="40" spans="1:6" x14ac:dyDescent="0.25">
      <c r="A40" s="105">
        <v>0.158333</v>
      </c>
      <c r="B40" s="105">
        <v>0.11124752101237118</v>
      </c>
      <c r="C40" s="156">
        <v>0</v>
      </c>
      <c r="D40">
        <v>2.5756000000000001E-2</v>
      </c>
      <c r="E40" s="213">
        <v>1.058333</v>
      </c>
      <c r="F40" s="7">
        <v>0.97283885432804029</v>
      </c>
    </row>
    <row r="41" spans="1:6" x14ac:dyDescent="0.25">
      <c r="A41" s="105">
        <v>0.16250000000000001</v>
      </c>
      <c r="B41" s="105">
        <v>0.17027103598073473</v>
      </c>
      <c r="C41" s="156">
        <v>0</v>
      </c>
      <c r="D41">
        <v>8.988800000000001E-2</v>
      </c>
      <c r="E41" s="213">
        <v>1.0625</v>
      </c>
      <c r="F41" s="7">
        <v>1.0910324179415178</v>
      </c>
    </row>
    <row r="42" spans="1:6" x14ac:dyDescent="0.25">
      <c r="A42" s="105">
        <v>0.16666700000000001</v>
      </c>
      <c r="B42" s="105">
        <v>0.3473415808858249</v>
      </c>
      <c r="C42" s="156">
        <v>0</v>
      </c>
      <c r="D42">
        <v>8.988800000000001E-2</v>
      </c>
      <c r="E42" s="213">
        <v>1.066667</v>
      </c>
      <c r="F42" s="7">
        <v>0.26367747264717262</v>
      </c>
    </row>
    <row r="43" spans="1:6" x14ac:dyDescent="0.25">
      <c r="A43" s="105">
        <v>0.17083300000000001</v>
      </c>
      <c r="B43" s="105">
        <v>0.37685333837000645</v>
      </c>
      <c r="C43" s="156">
        <v>14.280956572769956</v>
      </c>
      <c r="D43">
        <v>0.21815000000000001</v>
      </c>
      <c r="E43" s="213">
        <v>1.0708329999999999</v>
      </c>
      <c r="F43" s="7">
        <v>0</v>
      </c>
    </row>
    <row r="44" spans="1:6" x14ac:dyDescent="0.25">
      <c r="A44" s="105">
        <v>0.17499999999999999</v>
      </c>
      <c r="B44" s="105">
        <v>0.43587685333837001</v>
      </c>
      <c r="C44" s="156">
        <v>13.455692488262914</v>
      </c>
      <c r="D44">
        <v>0.36780000000000002</v>
      </c>
      <c r="E44" s="213">
        <v>1.075</v>
      </c>
      <c r="F44" s="7">
        <v>0</v>
      </c>
    </row>
    <row r="45" spans="1:6" x14ac:dyDescent="0.25">
      <c r="A45" s="105">
        <v>0.17916699999999999</v>
      </c>
      <c r="B45" s="105">
        <v>0.43587685333837001</v>
      </c>
      <c r="C45" s="156">
        <v>13.725049515845072</v>
      </c>
      <c r="D45">
        <v>0.36780000000000002</v>
      </c>
      <c r="E45" s="213">
        <v>1.079167</v>
      </c>
      <c r="F45" s="7">
        <v>0</v>
      </c>
    </row>
    <row r="46" spans="1:6" x14ac:dyDescent="0.25">
      <c r="A46" s="105">
        <v>0.183333</v>
      </c>
      <c r="B46" s="105">
        <v>0.40636509585418801</v>
      </c>
      <c r="C46" s="156">
        <v>20.195349178403763</v>
      </c>
      <c r="D46">
        <v>0.41055000000000003</v>
      </c>
      <c r="E46" s="213">
        <v>1.0833330000000001</v>
      </c>
      <c r="F46" s="7">
        <v>0</v>
      </c>
    </row>
    <row r="47" spans="1:6" x14ac:dyDescent="0.25">
      <c r="A47" s="105">
        <v>0.1875</v>
      </c>
      <c r="B47" s="105">
        <v>0.40636509585418801</v>
      </c>
      <c r="C47" s="156">
        <v>13.392651481807516</v>
      </c>
      <c r="D47">
        <v>0.66708000000000001</v>
      </c>
      <c r="E47" s="213">
        <v>1.0874999999999999</v>
      </c>
      <c r="F47" s="7">
        <v>8.6387127226955726E-2</v>
      </c>
    </row>
    <row r="48" spans="1:6" x14ac:dyDescent="0.25">
      <c r="A48" s="105">
        <v>0.191667</v>
      </c>
      <c r="B48" s="105">
        <v>0.3178298234016429</v>
      </c>
      <c r="C48" s="156">
        <v>9.4841090815727735</v>
      </c>
      <c r="D48">
        <v>0.79535</v>
      </c>
      <c r="E48" s="213">
        <v>1.0916669999999999</v>
      </c>
      <c r="F48" s="7">
        <v>0.73645172710108409</v>
      </c>
    </row>
    <row r="49" spans="1:6" x14ac:dyDescent="0.25">
      <c r="A49" s="105">
        <v>0.19583300000000001</v>
      </c>
      <c r="B49" s="105">
        <v>0.17027103598073473</v>
      </c>
      <c r="C49" s="156">
        <v>7.2604808538732408</v>
      </c>
      <c r="D49">
        <v>8.988800000000001E-2</v>
      </c>
      <c r="E49" s="213">
        <v>1.0958330000000001</v>
      </c>
      <c r="F49" s="7">
        <v>0.79554850890782336</v>
      </c>
    </row>
    <row r="50" spans="1:6" x14ac:dyDescent="0.25">
      <c r="A50" s="105">
        <v>0.2</v>
      </c>
      <c r="B50" s="105">
        <v>8.1735763528189634E-2</v>
      </c>
      <c r="C50" s="156">
        <v>7.8966219190140867</v>
      </c>
      <c r="D50">
        <v>0.38917000000000002</v>
      </c>
      <c r="E50" s="213">
        <v>1.1000000000000001</v>
      </c>
      <c r="F50" s="7">
        <v>0.32277425445391145</v>
      </c>
    </row>
    <row r="51" spans="1:6" x14ac:dyDescent="0.25">
      <c r="A51" s="105">
        <v>0.20416699999999999</v>
      </c>
      <c r="B51" s="105">
        <v>0.14075927849655273</v>
      </c>
      <c r="C51" s="156">
        <v>7.1859778462441328</v>
      </c>
      <c r="D51">
        <v>0.56019000000000008</v>
      </c>
      <c r="E51" s="213">
        <v>1.1041669999999999</v>
      </c>
      <c r="F51" s="7">
        <v>0</v>
      </c>
    </row>
    <row r="52" spans="1:6" x14ac:dyDescent="0.25">
      <c r="A52" s="105">
        <v>0.20833299999999999</v>
      </c>
      <c r="B52" s="105">
        <v>5.2224006044007634E-2</v>
      </c>
      <c r="C52" s="156">
        <v>3.0596574237089209</v>
      </c>
      <c r="D52">
        <v>0.41055000000000003</v>
      </c>
      <c r="E52" s="213">
        <v>1.108333</v>
      </c>
      <c r="F52" s="7">
        <v>0</v>
      </c>
    </row>
    <row r="53" spans="1:6" x14ac:dyDescent="0.25">
      <c r="A53" s="105">
        <v>0.21249999999999999</v>
      </c>
      <c r="B53" s="105">
        <v>0.14075927849655273</v>
      </c>
      <c r="C53" s="156">
        <v>0.57813416960093855</v>
      </c>
      <c r="D53">
        <v>0.47467999999999999</v>
      </c>
      <c r="E53" s="213">
        <v>1.1125</v>
      </c>
      <c r="F53" s="7">
        <v>0</v>
      </c>
    </row>
    <row r="54" spans="1:6" x14ac:dyDescent="0.25">
      <c r="A54" s="105">
        <v>0.216667</v>
      </c>
      <c r="B54" s="105">
        <v>0.11124752101237118</v>
      </c>
      <c r="C54" s="156">
        <v>1.5753282717136152</v>
      </c>
      <c r="D54">
        <v>0.43192999999999998</v>
      </c>
      <c r="E54" s="213">
        <v>1.1166670000000001</v>
      </c>
      <c r="F54" s="7">
        <v>0</v>
      </c>
    </row>
    <row r="55" spans="1:6" x14ac:dyDescent="0.25">
      <c r="A55" s="105">
        <v>0.220833</v>
      </c>
      <c r="B55" s="105">
        <v>0.28831806591746134</v>
      </c>
      <c r="C55" s="156">
        <v>0.66983017899060993</v>
      </c>
      <c r="D55">
        <v>0.41055000000000003</v>
      </c>
      <c r="E55" s="213">
        <v>1.120833</v>
      </c>
      <c r="F55" s="7">
        <v>0</v>
      </c>
    </row>
    <row r="56" spans="1:6" x14ac:dyDescent="0.25">
      <c r="A56" s="105">
        <v>0.22500000000000001</v>
      </c>
      <c r="B56" s="105">
        <v>0.43587685333837001</v>
      </c>
      <c r="C56" s="156">
        <v>0</v>
      </c>
      <c r="D56">
        <v>0.43192999999999998</v>
      </c>
      <c r="E56" s="213">
        <v>1.125</v>
      </c>
      <c r="F56" s="7">
        <v>8.6387127226955726E-2</v>
      </c>
    </row>
    <row r="57" spans="1:6" x14ac:dyDescent="0.25">
      <c r="A57" s="105">
        <v>0.22916700000000001</v>
      </c>
      <c r="B57" s="105">
        <v>0.3473415808858249</v>
      </c>
      <c r="C57" s="156">
        <v>0.97357321009389675</v>
      </c>
      <c r="D57">
        <v>0.41055000000000003</v>
      </c>
      <c r="E57" s="213">
        <v>1.129167</v>
      </c>
      <c r="F57" s="7">
        <v>0.14548390903369454</v>
      </c>
    </row>
    <row r="58" spans="1:6" x14ac:dyDescent="0.25">
      <c r="A58" s="105">
        <v>0.23333300000000001</v>
      </c>
      <c r="B58" s="105">
        <v>0.37685333837000645</v>
      </c>
      <c r="C58" s="156">
        <v>1.3976672535211274</v>
      </c>
      <c r="D58">
        <v>0.41055000000000003</v>
      </c>
      <c r="E58" s="213">
        <v>1.1333329999999999</v>
      </c>
      <c r="F58" s="7">
        <v>0.14548390903369454</v>
      </c>
    </row>
    <row r="59" spans="1:6" x14ac:dyDescent="0.25">
      <c r="A59" s="105">
        <v>0.23749999999999999</v>
      </c>
      <c r="B59" s="105">
        <v>0.40636509585418801</v>
      </c>
      <c r="C59" s="156">
        <v>0</v>
      </c>
      <c r="D59">
        <v>0.41055000000000003</v>
      </c>
      <c r="E59" s="213">
        <v>1.1375</v>
      </c>
      <c r="F59" s="7">
        <v>0</v>
      </c>
    </row>
    <row r="60" spans="1:6" x14ac:dyDescent="0.25">
      <c r="A60" s="105">
        <v>0.24166699999999999</v>
      </c>
      <c r="B60" s="105">
        <v>0.3473415808858249</v>
      </c>
      <c r="C60" s="156">
        <v>0</v>
      </c>
      <c r="D60">
        <v>0.43192999999999998</v>
      </c>
      <c r="E60" s="213">
        <v>1.141667</v>
      </c>
      <c r="F60" s="7">
        <v>0</v>
      </c>
    </row>
    <row r="61" spans="1:6" x14ac:dyDescent="0.25">
      <c r="A61" s="105">
        <v>0.245833</v>
      </c>
      <c r="B61" s="105">
        <v>0.3473415808858249</v>
      </c>
      <c r="C61" s="156">
        <v>0</v>
      </c>
      <c r="D61">
        <v>0.41055000000000003</v>
      </c>
      <c r="E61" s="213">
        <v>1.1458330000000001</v>
      </c>
      <c r="F61" s="7">
        <v>0</v>
      </c>
    </row>
    <row r="62" spans="1:6" x14ac:dyDescent="0.25">
      <c r="A62" s="105">
        <v>0.25</v>
      </c>
      <c r="B62" s="105">
        <v>0.28831806591746134</v>
      </c>
      <c r="C62" s="156">
        <v>0</v>
      </c>
      <c r="D62">
        <v>0.45330999999999999</v>
      </c>
      <c r="E62" s="213">
        <v>1.1499999999999999</v>
      </c>
      <c r="F62" s="7">
        <v>0</v>
      </c>
    </row>
    <row r="63" spans="1:6" x14ac:dyDescent="0.25">
      <c r="A63" s="105">
        <v>0.25416699999999998</v>
      </c>
      <c r="B63" s="105">
        <v>0.28831806591746134</v>
      </c>
      <c r="C63" s="156">
        <v>0</v>
      </c>
      <c r="D63">
        <v>0.41055000000000003</v>
      </c>
      <c r="E63" s="213">
        <v>1.1541669999999999</v>
      </c>
      <c r="F63" s="7">
        <v>0.14548390903369454</v>
      </c>
    </row>
    <row r="64" spans="1:6" x14ac:dyDescent="0.25">
      <c r="A64" s="105">
        <v>0.25833299999999998</v>
      </c>
      <c r="B64" s="105">
        <v>0.19978279346491626</v>
      </c>
      <c r="C64" s="156">
        <v>0</v>
      </c>
      <c r="D64">
        <v>0.45330999999999999</v>
      </c>
      <c r="E64" s="213">
        <v>1.1583330000000001</v>
      </c>
      <c r="F64" s="7">
        <v>8.6387127226955726E-2</v>
      </c>
    </row>
    <row r="65" spans="1:6" x14ac:dyDescent="0.25">
      <c r="A65" s="105">
        <v>0.26250000000000001</v>
      </c>
      <c r="B65" s="105">
        <v>0.17027103598073473</v>
      </c>
      <c r="C65" s="156">
        <v>0</v>
      </c>
      <c r="D65">
        <v>0.43192999999999998</v>
      </c>
      <c r="E65" s="213">
        <v>1.1625000000000001</v>
      </c>
      <c r="F65" s="7">
        <v>0.14548390903369454</v>
      </c>
    </row>
    <row r="66" spans="1:6" x14ac:dyDescent="0.25">
      <c r="A66" s="105">
        <v>0.26666699999999999</v>
      </c>
      <c r="B66" s="105">
        <v>0.14075927849655273</v>
      </c>
      <c r="C66" s="156">
        <v>0</v>
      </c>
      <c r="D66">
        <v>0.41055000000000003</v>
      </c>
      <c r="E66" s="213">
        <v>1.1666669999999999</v>
      </c>
      <c r="F66" s="7">
        <v>0.14548390903369454</v>
      </c>
    </row>
    <row r="67" spans="1:6" x14ac:dyDescent="0.25">
      <c r="A67" s="105">
        <v>0.27083299999999999</v>
      </c>
      <c r="B67" s="105">
        <v>0.19978279346491626</v>
      </c>
      <c r="C67" s="156">
        <v>0</v>
      </c>
      <c r="D67">
        <v>0.43192999999999998</v>
      </c>
      <c r="E67" s="213">
        <v>1.170833</v>
      </c>
      <c r="F67" s="7">
        <v>0.14548390903369454</v>
      </c>
    </row>
    <row r="68" spans="1:6" x14ac:dyDescent="0.25">
      <c r="A68" s="105">
        <v>0.27500000000000002</v>
      </c>
      <c r="B68" s="105">
        <v>0.37685333837000645</v>
      </c>
      <c r="C68" s="156">
        <v>0</v>
      </c>
      <c r="D68">
        <v>0.64570000000000005</v>
      </c>
      <c r="E68" s="213">
        <v>1.175</v>
      </c>
      <c r="F68" s="7">
        <v>2.7290345420216452E-2</v>
      </c>
    </row>
    <row r="69" spans="1:6" x14ac:dyDescent="0.25">
      <c r="A69" s="105">
        <v>0.279167</v>
      </c>
      <c r="B69" s="105">
        <v>0.40636509585418801</v>
      </c>
      <c r="C69" s="156">
        <v>0</v>
      </c>
      <c r="D69">
        <v>0.66708000000000001</v>
      </c>
      <c r="E69" s="213">
        <v>1.1791670000000001</v>
      </c>
      <c r="F69" s="7">
        <v>0.14548390903369454</v>
      </c>
    </row>
    <row r="70" spans="1:6" x14ac:dyDescent="0.25">
      <c r="A70" s="105">
        <v>0.283333</v>
      </c>
      <c r="B70" s="105">
        <v>0.40636509585418801</v>
      </c>
      <c r="C70" s="156">
        <v>0</v>
      </c>
      <c r="D70">
        <v>0.77397000000000005</v>
      </c>
      <c r="E70" s="213">
        <v>1.183333</v>
      </c>
      <c r="F70" s="7">
        <v>0.14548390903369454</v>
      </c>
    </row>
    <row r="71" spans="1:6" x14ac:dyDescent="0.25">
      <c r="A71" s="105">
        <v>0.28749999999999998</v>
      </c>
      <c r="B71" s="105">
        <v>0.58343564075927812</v>
      </c>
      <c r="C71" s="156">
        <v>0</v>
      </c>
      <c r="D71">
        <v>0.98774000000000006</v>
      </c>
      <c r="E71" s="213">
        <v>1.1875</v>
      </c>
      <c r="F71" s="7">
        <v>0.14548390903369454</v>
      </c>
    </row>
    <row r="72" spans="1:6" x14ac:dyDescent="0.25">
      <c r="A72" s="105">
        <v>0.29166700000000001</v>
      </c>
      <c r="B72" s="105">
        <v>1.1441590329587308</v>
      </c>
      <c r="C72" s="156">
        <v>0</v>
      </c>
      <c r="D72">
        <v>1.0732999999999999</v>
      </c>
      <c r="E72" s="213">
        <v>1.191667</v>
      </c>
      <c r="F72" s="7">
        <v>0</v>
      </c>
    </row>
    <row r="73" spans="1:6" x14ac:dyDescent="0.25">
      <c r="A73" s="105">
        <v>0.29583300000000001</v>
      </c>
      <c r="B73" s="105">
        <v>2.1180470299367271</v>
      </c>
      <c r="C73" s="156">
        <v>0</v>
      </c>
      <c r="D73">
        <v>1.0732999999999999</v>
      </c>
      <c r="E73" s="213">
        <v>1.1958329999999999</v>
      </c>
      <c r="F73" s="7">
        <v>0</v>
      </c>
    </row>
    <row r="74" spans="1:6" x14ac:dyDescent="0.25">
      <c r="A74" s="105">
        <v>0.3</v>
      </c>
      <c r="B74" s="105">
        <v>10.381339125507601</v>
      </c>
      <c r="C74" s="156">
        <v>0</v>
      </c>
      <c r="D74">
        <v>0.96636999999999995</v>
      </c>
      <c r="E74" s="213">
        <v>1.2</v>
      </c>
      <c r="F74" s="7">
        <v>8.6387127226955726E-2</v>
      </c>
    </row>
    <row r="75" spans="1:6" x14ac:dyDescent="0.25">
      <c r="A75" s="105">
        <v>0.30416700000000002</v>
      </c>
      <c r="B75" s="105">
        <v>42.017943148550387</v>
      </c>
      <c r="C75" s="156">
        <v>0</v>
      </c>
      <c r="D75">
        <v>0.92361000000000004</v>
      </c>
      <c r="E75" s="213">
        <v>1.204167</v>
      </c>
      <c r="F75" s="7">
        <v>8.6387127226955726E-2</v>
      </c>
    </row>
    <row r="76" spans="1:6" x14ac:dyDescent="0.25">
      <c r="A76" s="105">
        <v>0.30833300000000002</v>
      </c>
      <c r="B76" s="105">
        <v>36.912409103786949</v>
      </c>
      <c r="C76" s="156">
        <v>0</v>
      </c>
      <c r="D76">
        <v>1.2443</v>
      </c>
      <c r="E76" s="213">
        <v>1.2083330000000001</v>
      </c>
      <c r="F76" s="7">
        <v>2.7290345420216452E-2</v>
      </c>
    </row>
    <row r="77" spans="1:6" x14ac:dyDescent="0.25">
      <c r="A77" s="105">
        <v>0.3125</v>
      </c>
      <c r="B77" s="105">
        <v>8.3745396165832471</v>
      </c>
      <c r="C77" s="156">
        <v>0</v>
      </c>
      <c r="D77">
        <v>1.1160000000000001</v>
      </c>
      <c r="E77" s="213">
        <v>1.2124999999999999</v>
      </c>
      <c r="F77" s="7">
        <v>8.6387127226955726E-2</v>
      </c>
    </row>
    <row r="78" spans="1:6" x14ac:dyDescent="0.25">
      <c r="A78" s="105">
        <v>0.31666699999999998</v>
      </c>
      <c r="B78" s="105">
        <v>0.11124752101237118</v>
      </c>
      <c r="C78" s="156">
        <v>0</v>
      </c>
      <c r="D78">
        <v>1.1160000000000001</v>
      </c>
      <c r="E78" s="213">
        <v>1.2166669999999999</v>
      </c>
      <c r="F78" s="7">
        <v>0.14548390903369454</v>
      </c>
    </row>
    <row r="79" spans="1:6" x14ac:dyDescent="0.25">
      <c r="A79" s="105">
        <v>0.32083299999999998</v>
      </c>
      <c r="B79" s="105">
        <v>0</v>
      </c>
      <c r="C79" s="156">
        <v>0</v>
      </c>
      <c r="D79">
        <v>1.1160000000000001</v>
      </c>
      <c r="E79" s="213">
        <v>1.2208330000000001</v>
      </c>
      <c r="F79" s="7">
        <v>0.14548390903369454</v>
      </c>
    </row>
    <row r="80" spans="1:6" x14ac:dyDescent="0.25">
      <c r="A80" s="105">
        <v>0.32500000000000001</v>
      </c>
      <c r="B80" s="105">
        <v>0</v>
      </c>
      <c r="C80" s="156">
        <v>0</v>
      </c>
      <c r="D80">
        <v>1.1374000000000002</v>
      </c>
      <c r="E80" s="213">
        <v>1.2250000000000001</v>
      </c>
      <c r="F80" s="7">
        <v>8.6387127226955726E-2</v>
      </c>
    </row>
    <row r="81" spans="1:6" x14ac:dyDescent="0.25">
      <c r="A81" s="105">
        <v>0.32916699999999999</v>
      </c>
      <c r="B81" s="105">
        <v>0</v>
      </c>
      <c r="C81" s="156">
        <v>0</v>
      </c>
      <c r="D81">
        <v>1.0946</v>
      </c>
      <c r="E81" s="213">
        <v>1.2291669999999999</v>
      </c>
      <c r="F81" s="7">
        <v>0.20458069084043337</v>
      </c>
    </row>
    <row r="82" spans="1:6" x14ac:dyDescent="0.25">
      <c r="A82" s="105">
        <v>0.33333299999999999</v>
      </c>
      <c r="B82" s="105">
        <v>0</v>
      </c>
      <c r="C82" s="156">
        <v>0.93345620598591539</v>
      </c>
      <c r="D82">
        <v>1.1160000000000001</v>
      </c>
      <c r="E82" s="213">
        <v>1.233333</v>
      </c>
      <c r="F82" s="7">
        <v>0.38187103626065028</v>
      </c>
    </row>
    <row r="83" spans="1:6" x14ac:dyDescent="0.25">
      <c r="A83" s="105">
        <v>0.33750000000000002</v>
      </c>
      <c r="B83" s="105">
        <v>0</v>
      </c>
      <c r="C83" s="156">
        <v>20.797104240023479</v>
      </c>
      <c r="D83">
        <v>1.0732999999999999</v>
      </c>
      <c r="E83" s="213">
        <v>1.2375</v>
      </c>
      <c r="F83" s="7">
        <v>0.20458069084043337</v>
      </c>
    </row>
    <row r="84" spans="1:6" x14ac:dyDescent="0.25">
      <c r="A84" s="105">
        <v>0.341667</v>
      </c>
      <c r="B84" s="105">
        <v>0</v>
      </c>
      <c r="C84" s="156">
        <v>5.4552156690140867</v>
      </c>
      <c r="D84">
        <v>0.83810000000000007</v>
      </c>
      <c r="E84" s="213">
        <v>1.2416670000000001</v>
      </c>
      <c r="F84" s="7">
        <v>0.67735494529434481</v>
      </c>
    </row>
    <row r="85" spans="1:6" x14ac:dyDescent="0.25">
      <c r="A85" s="105">
        <v>0.345833</v>
      </c>
      <c r="B85" s="105">
        <v>0</v>
      </c>
      <c r="C85" s="156">
        <v>0</v>
      </c>
      <c r="D85">
        <v>0.77397000000000005</v>
      </c>
      <c r="E85" s="213">
        <v>1.245833</v>
      </c>
      <c r="F85" s="7">
        <v>0.85464529071456175</v>
      </c>
    </row>
    <row r="86" spans="1:6" x14ac:dyDescent="0.25">
      <c r="A86" s="105">
        <v>0.35</v>
      </c>
      <c r="B86" s="105">
        <v>0</v>
      </c>
      <c r="C86" s="156">
        <v>0</v>
      </c>
      <c r="D86">
        <v>0.43192999999999998</v>
      </c>
      <c r="E86" s="213">
        <v>1.25</v>
      </c>
      <c r="F86" s="7">
        <v>1.0319356361347787</v>
      </c>
    </row>
    <row r="87" spans="1:6" x14ac:dyDescent="0.25">
      <c r="A87" s="105">
        <v>0.35416700000000001</v>
      </c>
      <c r="B87" s="105">
        <v>0</v>
      </c>
      <c r="C87" s="156">
        <v>0</v>
      </c>
      <c r="D87">
        <v>0.21815000000000001</v>
      </c>
      <c r="E87" s="213">
        <v>1.254167</v>
      </c>
      <c r="F87" s="7">
        <v>1.0910324179415178</v>
      </c>
    </row>
    <row r="88" spans="1:6" x14ac:dyDescent="0.25">
      <c r="A88" s="105">
        <v>0.35833300000000001</v>
      </c>
      <c r="B88" s="105">
        <v>0</v>
      </c>
      <c r="C88" s="156">
        <v>0</v>
      </c>
      <c r="D88">
        <v>0.26091000000000003</v>
      </c>
      <c r="E88" s="213">
        <v>1.2583329999999999</v>
      </c>
      <c r="F88" s="7">
        <v>1.0319356361347787</v>
      </c>
    </row>
    <row r="89" spans="1:6" x14ac:dyDescent="0.25">
      <c r="A89" s="105">
        <v>0.36249999999999999</v>
      </c>
      <c r="B89" s="105">
        <v>0</v>
      </c>
      <c r="C89" s="156">
        <v>0</v>
      </c>
      <c r="D89">
        <v>0</v>
      </c>
      <c r="E89" s="213">
        <v>1.2625</v>
      </c>
      <c r="F89" s="7">
        <v>1.0319356361347787</v>
      </c>
    </row>
    <row r="90" spans="1:6" x14ac:dyDescent="0.25">
      <c r="A90" s="105">
        <v>0.36666700000000002</v>
      </c>
      <c r="B90" s="105">
        <v>0</v>
      </c>
      <c r="C90" s="156">
        <v>0</v>
      </c>
      <c r="D90">
        <v>6.8511000000000002E-2</v>
      </c>
      <c r="E90" s="213">
        <v>1.266667</v>
      </c>
      <c r="F90" s="7">
        <v>0.91374207252130102</v>
      </c>
    </row>
    <row r="91" spans="1:6" x14ac:dyDescent="0.25">
      <c r="A91" s="105">
        <v>0.37083300000000002</v>
      </c>
      <c r="B91" s="105">
        <v>0</v>
      </c>
      <c r="C91" s="156">
        <v>0</v>
      </c>
      <c r="D91">
        <v>0</v>
      </c>
      <c r="E91" s="213">
        <v>1.2708330000000001</v>
      </c>
      <c r="F91" s="7">
        <v>0.67735494529434481</v>
      </c>
    </row>
    <row r="92" spans="1:6" x14ac:dyDescent="0.25">
      <c r="A92" s="105">
        <v>0.375</v>
      </c>
      <c r="B92" s="105">
        <v>0</v>
      </c>
      <c r="C92" s="156">
        <v>0</v>
      </c>
      <c r="D92">
        <v>0</v>
      </c>
      <c r="E92" s="213">
        <v>1.2749999999999999</v>
      </c>
      <c r="F92" s="7">
        <v>0.55916138168086715</v>
      </c>
    </row>
    <row r="93" spans="1:6" x14ac:dyDescent="0.25">
      <c r="A93" s="105">
        <v>0.37916699999999998</v>
      </c>
      <c r="B93" s="105">
        <v>0</v>
      </c>
      <c r="C93" s="156">
        <v>2.7616453931924889</v>
      </c>
      <c r="D93">
        <v>0</v>
      </c>
      <c r="E93" s="213">
        <v>1.2791669999999999</v>
      </c>
      <c r="F93" s="7">
        <v>0.67735494529434481</v>
      </c>
    </row>
    <row r="94" spans="1:6" x14ac:dyDescent="0.25">
      <c r="A94" s="105">
        <v>0.38333299999999998</v>
      </c>
      <c r="B94" s="105">
        <v>0</v>
      </c>
      <c r="C94" s="156">
        <v>20.487630208333339</v>
      </c>
      <c r="D94">
        <v>0</v>
      </c>
      <c r="E94" s="213">
        <v>1.2833330000000001</v>
      </c>
      <c r="F94" s="7">
        <v>0.67735494529434481</v>
      </c>
    </row>
    <row r="95" spans="1:6" x14ac:dyDescent="0.25">
      <c r="A95" s="105">
        <v>0.38750000000000001</v>
      </c>
      <c r="B95" s="105">
        <v>0</v>
      </c>
      <c r="C95" s="156">
        <v>6.8478488116197198</v>
      </c>
      <c r="D95">
        <v>0</v>
      </c>
      <c r="E95" s="213">
        <v>1.2875000000000001</v>
      </c>
      <c r="F95" s="7">
        <v>0.85464529071456175</v>
      </c>
    </row>
    <row r="96" spans="1:6" x14ac:dyDescent="0.25">
      <c r="A96" s="105">
        <v>0.39166699999999999</v>
      </c>
      <c r="B96" s="105">
        <v>0</v>
      </c>
      <c r="C96" s="156">
        <v>0</v>
      </c>
      <c r="D96">
        <v>0</v>
      </c>
      <c r="E96" s="213">
        <v>1.2916669999999999</v>
      </c>
      <c r="F96" s="7">
        <v>0.91374207252130102</v>
      </c>
    </row>
    <row r="97" spans="1:6" x14ac:dyDescent="0.25">
      <c r="A97" s="105">
        <v>0.39583299999999999</v>
      </c>
      <c r="B97" s="105">
        <v>0</v>
      </c>
      <c r="C97" s="156">
        <v>0</v>
      </c>
      <c r="D97">
        <v>0</v>
      </c>
      <c r="E97" s="213">
        <v>1.295833</v>
      </c>
      <c r="F97" s="7">
        <v>1.0319356361347787</v>
      </c>
    </row>
    <row r="98" spans="1:6" x14ac:dyDescent="0.25">
      <c r="A98" s="105">
        <v>0.4</v>
      </c>
      <c r="B98" s="105">
        <v>0</v>
      </c>
      <c r="C98" s="156">
        <v>12.561656396713618</v>
      </c>
      <c r="D98">
        <v>0</v>
      </c>
      <c r="E98" s="213">
        <v>1.3</v>
      </c>
      <c r="F98" s="7">
        <v>0.97283885432804029</v>
      </c>
    </row>
    <row r="99" spans="1:6" x14ac:dyDescent="0.25">
      <c r="A99" s="105">
        <v>0.404167</v>
      </c>
      <c r="B99" s="105">
        <v>0</v>
      </c>
      <c r="C99" s="156">
        <v>1.9822293133802822</v>
      </c>
      <c r="D99">
        <v>0</v>
      </c>
      <c r="E99" s="213">
        <v>1.3041670000000001</v>
      </c>
      <c r="F99" s="7">
        <v>1.3865163269752125</v>
      </c>
    </row>
    <row r="100" spans="1:6" x14ac:dyDescent="0.25">
      <c r="A100" s="105">
        <v>0.408333</v>
      </c>
      <c r="B100" s="105">
        <v>0</v>
      </c>
      <c r="C100" s="156">
        <v>19.75979313380282</v>
      </c>
      <c r="D100">
        <v>0</v>
      </c>
      <c r="E100" s="213">
        <v>1.308333</v>
      </c>
      <c r="F100" s="7">
        <v>1.682000236008907</v>
      </c>
    </row>
    <row r="101" spans="1:6" x14ac:dyDescent="0.25">
      <c r="A101" s="105">
        <v>0.41249999999999998</v>
      </c>
      <c r="B101" s="105">
        <v>0</v>
      </c>
      <c r="C101" s="156">
        <v>11.535807291666671</v>
      </c>
      <c r="D101">
        <v>0</v>
      </c>
      <c r="E101" s="213">
        <v>1.3125</v>
      </c>
      <c r="F101" s="7">
        <v>1.9183873632358632</v>
      </c>
    </row>
    <row r="102" spans="1:6" x14ac:dyDescent="0.25">
      <c r="A102" s="105">
        <v>0.41666700000000001</v>
      </c>
      <c r="B102" s="105">
        <v>0</v>
      </c>
      <c r="C102" s="156">
        <v>1.1111172241784042</v>
      </c>
      <c r="D102">
        <v>0</v>
      </c>
      <c r="E102" s="213">
        <v>1.316667</v>
      </c>
      <c r="F102" s="7">
        <v>1.9183873632358632</v>
      </c>
    </row>
    <row r="103" spans="1:6" x14ac:dyDescent="0.25">
      <c r="A103" s="105">
        <v>0.42083300000000001</v>
      </c>
      <c r="B103" s="105">
        <v>0</v>
      </c>
      <c r="C103" s="156">
        <v>9.7305421068075155</v>
      </c>
      <c r="D103">
        <v>0</v>
      </c>
      <c r="E103" s="213">
        <v>1.3208329999999999</v>
      </c>
      <c r="F103" s="7">
        <v>1.9183873632358632</v>
      </c>
    </row>
    <row r="104" spans="1:6" x14ac:dyDescent="0.25">
      <c r="A104" s="105">
        <v>0.42499999999999999</v>
      </c>
      <c r="B104" s="105">
        <v>0</v>
      </c>
      <c r="C104" s="156">
        <v>6.3435207599765278</v>
      </c>
      <c r="D104">
        <v>0</v>
      </c>
      <c r="E104" s="213">
        <v>1.325</v>
      </c>
      <c r="F104" s="7">
        <v>1.8001937996223856</v>
      </c>
    </row>
    <row r="105" spans="1:6" x14ac:dyDescent="0.25">
      <c r="A105" s="105">
        <v>0.42916700000000002</v>
      </c>
      <c r="B105" s="105">
        <v>0</v>
      </c>
      <c r="C105" s="156">
        <v>18.567745011737095</v>
      </c>
      <c r="D105">
        <v>0</v>
      </c>
      <c r="E105" s="213">
        <v>1.329167</v>
      </c>
      <c r="F105" s="7">
        <v>1.9183873632358632</v>
      </c>
    </row>
    <row r="106" spans="1:6" x14ac:dyDescent="0.25">
      <c r="A106" s="105">
        <v>0.43333300000000002</v>
      </c>
      <c r="B106" s="105">
        <v>50.458305789026355</v>
      </c>
      <c r="C106" s="156">
        <v>10.166098151408452</v>
      </c>
      <c r="D106">
        <v>4.3781000000000002E-3</v>
      </c>
      <c r="E106" s="213">
        <v>1.3333330000000001</v>
      </c>
      <c r="F106" s="7">
        <v>1.682000236008907</v>
      </c>
    </row>
    <row r="107" spans="1:6" x14ac:dyDescent="0.25">
      <c r="A107" s="105">
        <v>0.4375</v>
      </c>
      <c r="B107" s="105">
        <v>13.981773538577771</v>
      </c>
      <c r="C107" s="156">
        <v>8.5442249853286416</v>
      </c>
      <c r="D107">
        <v>0.19678000000000001</v>
      </c>
      <c r="E107" s="213">
        <v>1.3374999999999999</v>
      </c>
      <c r="F107" s="7">
        <v>1.8001937996223856</v>
      </c>
    </row>
    <row r="108" spans="1:6" x14ac:dyDescent="0.25">
      <c r="A108" s="105">
        <v>0.44166699999999998</v>
      </c>
      <c r="B108" s="105">
        <v>0</v>
      </c>
      <c r="C108" s="156">
        <v>12.114638350938971</v>
      </c>
      <c r="D108">
        <v>0.43192999999999998</v>
      </c>
      <c r="E108" s="213">
        <v>1.3416669999999999</v>
      </c>
      <c r="F108" s="7">
        <v>1.9183873632358632</v>
      </c>
    </row>
    <row r="109" spans="1:6" x14ac:dyDescent="0.25">
      <c r="A109" s="105">
        <v>0.44583299999999998</v>
      </c>
      <c r="B109" s="105">
        <v>0</v>
      </c>
      <c r="C109" s="156">
        <v>13.627622505868549</v>
      </c>
      <c r="D109">
        <v>0.32504</v>
      </c>
      <c r="E109" s="213">
        <v>1.3458330000000001</v>
      </c>
      <c r="F109" s="7">
        <v>1.9183873632358632</v>
      </c>
    </row>
    <row r="110" spans="1:6" x14ac:dyDescent="0.25">
      <c r="A110" s="105">
        <v>0.45</v>
      </c>
      <c r="B110" s="105">
        <v>0</v>
      </c>
      <c r="C110" s="156">
        <v>11.512883289319252</v>
      </c>
      <c r="D110">
        <v>0.34642000000000001</v>
      </c>
      <c r="E110" s="213">
        <v>1.35</v>
      </c>
      <c r="F110" s="7">
        <v>1.9774841450426024</v>
      </c>
    </row>
    <row r="111" spans="1:6" x14ac:dyDescent="0.25">
      <c r="A111" s="105">
        <v>0.45416699999999999</v>
      </c>
      <c r="B111" s="105">
        <v>0</v>
      </c>
      <c r="C111" s="156">
        <v>12.126100352112676</v>
      </c>
      <c r="D111">
        <v>0.21815000000000001</v>
      </c>
      <c r="E111" s="213">
        <v>1.3541669999999999</v>
      </c>
      <c r="F111" s="7">
        <v>2.0365809268493407</v>
      </c>
    </row>
    <row r="112" spans="1:6" x14ac:dyDescent="0.25">
      <c r="A112" s="105">
        <v>0.45833299999999999</v>
      </c>
      <c r="B112" s="105">
        <v>17.936349041458119</v>
      </c>
      <c r="C112" s="156">
        <v>15.358384683098597</v>
      </c>
      <c r="D112">
        <v>2.5756000000000001E-2</v>
      </c>
      <c r="E112" s="213">
        <v>1.358333</v>
      </c>
      <c r="F112" s="7">
        <v>1.9183873632358632</v>
      </c>
    </row>
    <row r="113" spans="1:6" x14ac:dyDescent="0.25">
      <c r="A113" s="105">
        <v>0.46250000000000002</v>
      </c>
      <c r="B113" s="105">
        <v>0</v>
      </c>
      <c r="C113" s="156">
        <v>12.91124743251174</v>
      </c>
      <c r="D113">
        <v>8.988800000000001E-2</v>
      </c>
      <c r="E113" s="213">
        <v>1.3625</v>
      </c>
      <c r="F113" s="7">
        <v>2.0956777086560803</v>
      </c>
    </row>
    <row r="114" spans="1:6" x14ac:dyDescent="0.25">
      <c r="A114" s="105">
        <v>0.466667</v>
      </c>
      <c r="B114" s="105">
        <v>4.5970346586079893</v>
      </c>
      <c r="C114" s="156">
        <v>12.762241417253524</v>
      </c>
      <c r="D114">
        <v>8.988800000000001E-2</v>
      </c>
      <c r="E114" s="213">
        <v>1.3666670000000001</v>
      </c>
      <c r="F114" s="7">
        <v>2.5093551813032522</v>
      </c>
    </row>
    <row r="115" spans="1:6" x14ac:dyDescent="0.25">
      <c r="A115" s="105">
        <v>0.470833</v>
      </c>
      <c r="B115" s="105">
        <v>1.7639059401265467</v>
      </c>
      <c r="C115" s="156">
        <v>14.785284624413148</v>
      </c>
      <c r="D115">
        <v>0</v>
      </c>
      <c r="E115" s="213">
        <v>1.370833</v>
      </c>
      <c r="F115" s="7">
        <v>2.8048390903369476</v>
      </c>
    </row>
    <row r="116" spans="1:6" x14ac:dyDescent="0.25">
      <c r="A116" s="105">
        <v>0.47499999999999998</v>
      </c>
      <c r="B116" s="105">
        <v>0</v>
      </c>
      <c r="C116" s="156">
        <v>16.286806778169019</v>
      </c>
      <c r="D116">
        <v>0</v>
      </c>
      <c r="E116" s="213">
        <v>1.375</v>
      </c>
      <c r="F116" s="7">
        <v>3.5140004720178144</v>
      </c>
    </row>
    <row r="117" spans="1:6" x14ac:dyDescent="0.25">
      <c r="A117" s="105">
        <v>0.47916700000000001</v>
      </c>
      <c r="B117" s="105">
        <v>0</v>
      </c>
      <c r="C117" s="156">
        <v>15.169261663732399</v>
      </c>
      <c r="D117">
        <v>0</v>
      </c>
      <c r="E117" s="213">
        <v>1.379167</v>
      </c>
      <c r="F117" s="7">
        <v>2.4502583994965139</v>
      </c>
    </row>
    <row r="118" spans="1:6" x14ac:dyDescent="0.25">
      <c r="A118" s="105">
        <v>0.48333300000000001</v>
      </c>
      <c r="B118" s="105">
        <v>0.87855321560109501</v>
      </c>
      <c r="C118" s="156">
        <v>15.834057731807516</v>
      </c>
      <c r="D118">
        <v>0</v>
      </c>
      <c r="E118" s="213">
        <v>1.3833329999999999</v>
      </c>
      <c r="F118" s="7">
        <v>2.0365809268493407</v>
      </c>
    </row>
    <row r="119" spans="1:6" x14ac:dyDescent="0.25">
      <c r="A119" s="105">
        <v>0.48749999999999999</v>
      </c>
      <c r="B119" s="105">
        <v>0</v>
      </c>
      <c r="C119" s="156">
        <v>16.768210827464792</v>
      </c>
      <c r="D119">
        <v>0</v>
      </c>
      <c r="E119" s="213">
        <v>1.3875</v>
      </c>
      <c r="F119" s="7">
        <v>2.0365809268493407</v>
      </c>
    </row>
    <row r="120" spans="1:6" x14ac:dyDescent="0.25">
      <c r="A120" s="105">
        <v>0.49166700000000002</v>
      </c>
      <c r="B120" s="105">
        <v>0.49490036830673306</v>
      </c>
      <c r="C120" s="156">
        <v>17.937334947183103</v>
      </c>
      <c r="D120">
        <v>0</v>
      </c>
      <c r="E120" s="213">
        <v>1.391667</v>
      </c>
      <c r="F120" s="7">
        <v>2.3320648358830351</v>
      </c>
    </row>
    <row r="121" spans="1:6" x14ac:dyDescent="0.25">
      <c r="A121" s="105">
        <v>0.49583300000000002</v>
      </c>
      <c r="B121" s="105">
        <v>0.58343564075927812</v>
      </c>
      <c r="C121" s="156">
        <v>17.19230487089202</v>
      </c>
      <c r="D121">
        <v>0</v>
      </c>
      <c r="E121" s="213">
        <v>1.3958330000000001</v>
      </c>
      <c r="F121" s="7">
        <v>2.0956777086560803</v>
      </c>
    </row>
    <row r="122" spans="1:6" x14ac:dyDescent="0.25">
      <c r="A122" s="105">
        <v>0.5</v>
      </c>
      <c r="B122" s="105">
        <v>0</v>
      </c>
      <c r="C122" s="156">
        <v>18.034761957159631</v>
      </c>
      <c r="D122">
        <v>0</v>
      </c>
      <c r="E122" s="213">
        <v>1.4</v>
      </c>
      <c r="F122" s="7">
        <v>2.4502583994965139</v>
      </c>
    </row>
    <row r="123" spans="1:6" x14ac:dyDescent="0.25">
      <c r="A123" s="105">
        <v>0.50416700000000003</v>
      </c>
      <c r="B123" s="105">
        <v>0</v>
      </c>
      <c r="C123" s="156">
        <v>19.060611062206579</v>
      </c>
      <c r="D123">
        <v>0.34642000000000001</v>
      </c>
      <c r="E123" s="213">
        <v>1.4041670000000002</v>
      </c>
      <c r="F123" s="7">
        <v>3.0412262175639029</v>
      </c>
    </row>
    <row r="124" spans="1:6" x14ac:dyDescent="0.25">
      <c r="A124" s="105">
        <v>0.50833300000000003</v>
      </c>
      <c r="B124" s="105">
        <v>2.2712248559826093E-2</v>
      </c>
      <c r="C124" s="156">
        <v>18.791254034624416</v>
      </c>
      <c r="D124">
        <v>0.34642000000000001</v>
      </c>
      <c r="E124" s="213">
        <v>1.4083330000000001</v>
      </c>
      <c r="F124" s="7">
        <v>3.5730972538245536</v>
      </c>
    </row>
    <row r="125" spans="1:6" x14ac:dyDescent="0.25">
      <c r="A125" s="105">
        <v>0.51249999999999996</v>
      </c>
      <c r="B125" s="105">
        <v>0</v>
      </c>
      <c r="C125" s="156">
        <v>18.688096024061036</v>
      </c>
      <c r="D125">
        <v>0.41055000000000003</v>
      </c>
      <c r="E125" s="213">
        <v>1.4125000000000001</v>
      </c>
      <c r="F125" s="7">
        <v>3.6912908174380314</v>
      </c>
    </row>
    <row r="126" spans="1:6" x14ac:dyDescent="0.25">
      <c r="A126" s="105">
        <v>0.51666699999999999</v>
      </c>
      <c r="B126" s="105">
        <v>0</v>
      </c>
      <c r="C126" s="156">
        <v>19.754062133215967</v>
      </c>
      <c r="D126">
        <v>0.70984000000000003</v>
      </c>
      <c r="E126" s="213">
        <v>1.4166669999999999</v>
      </c>
      <c r="F126" s="7">
        <v>3.4549036902110761</v>
      </c>
    </row>
    <row r="127" spans="1:6" x14ac:dyDescent="0.25">
      <c r="A127" s="105">
        <v>0.52083299999999999</v>
      </c>
      <c r="B127" s="105">
        <v>2.2712248559826093E-2</v>
      </c>
      <c r="C127" s="156">
        <v>19.765524134389679</v>
      </c>
      <c r="D127">
        <v>0.58157000000000003</v>
      </c>
      <c r="E127" s="213">
        <v>1.420833</v>
      </c>
      <c r="F127" s="7">
        <v>2.9821294357571646</v>
      </c>
    </row>
    <row r="128" spans="1:6" x14ac:dyDescent="0.25">
      <c r="A128" s="105">
        <v>0.52500000000000002</v>
      </c>
      <c r="B128" s="105">
        <v>8.1735763528189634E-2</v>
      </c>
      <c r="C128" s="156">
        <v>19.771255134976531</v>
      </c>
      <c r="D128">
        <v>0.73121000000000003</v>
      </c>
      <c r="E128" s="213">
        <v>1.425</v>
      </c>
      <c r="F128" s="7">
        <v>2.8639358721436863</v>
      </c>
    </row>
    <row r="129" spans="1:6" x14ac:dyDescent="0.25">
      <c r="A129" s="105">
        <v>0.52916700000000005</v>
      </c>
      <c r="B129" s="105">
        <v>0</v>
      </c>
      <c r="C129" s="156">
        <v>20.499092209507044</v>
      </c>
      <c r="D129">
        <v>0.88085999999999998</v>
      </c>
      <c r="E129" s="213">
        <v>1.4291670000000001</v>
      </c>
      <c r="F129" s="7">
        <v>2.9821294357571646</v>
      </c>
    </row>
    <row r="130" spans="1:6" x14ac:dyDescent="0.25">
      <c r="A130" s="105">
        <v>0.53333299999999995</v>
      </c>
      <c r="B130" s="105">
        <v>0</v>
      </c>
      <c r="C130" s="156">
        <v>20.470437206572775</v>
      </c>
      <c r="D130">
        <v>0.83810000000000007</v>
      </c>
      <c r="E130" s="213">
        <v>1.433333</v>
      </c>
      <c r="F130" s="7">
        <v>2.9230326539504254</v>
      </c>
    </row>
    <row r="131" spans="1:6" x14ac:dyDescent="0.25">
      <c r="A131" s="105">
        <v>0.53749999999999998</v>
      </c>
      <c r="B131" s="105">
        <v>0.28831806591746134</v>
      </c>
      <c r="C131" s="156">
        <v>20.544940214201883</v>
      </c>
      <c r="D131">
        <v>1.2657</v>
      </c>
      <c r="E131" s="213">
        <v>1.4375</v>
      </c>
      <c r="F131" s="7">
        <v>2.9230326539504254</v>
      </c>
    </row>
    <row r="132" spans="1:6" x14ac:dyDescent="0.25">
      <c r="A132" s="105">
        <v>0.54166700000000001</v>
      </c>
      <c r="B132" s="105">
        <v>8.1735763528189634E-2</v>
      </c>
      <c r="C132" s="156">
        <v>20.699677230046952</v>
      </c>
      <c r="D132">
        <v>1.5649000000000002</v>
      </c>
      <c r="E132" s="213">
        <v>1.441667</v>
      </c>
      <c r="F132" s="7">
        <v>2.9821294357571646</v>
      </c>
    </row>
    <row r="133" spans="1:6" x14ac:dyDescent="0.25">
      <c r="A133" s="105">
        <v>0.54583300000000001</v>
      </c>
      <c r="B133" s="105">
        <v>0.37685333837000645</v>
      </c>
      <c r="C133" s="156">
        <v>20.705408230633811</v>
      </c>
      <c r="D133">
        <v>1.8214999999999999</v>
      </c>
      <c r="E133" s="213">
        <v>1.4458329999999999</v>
      </c>
      <c r="F133" s="7">
        <v>2.9821294357571646</v>
      </c>
    </row>
    <row r="134" spans="1:6" x14ac:dyDescent="0.25">
      <c r="A134" s="105">
        <v>0.55000000000000004</v>
      </c>
      <c r="B134" s="105">
        <v>0.46538861082255151</v>
      </c>
      <c r="C134" s="156">
        <v>20.693946229460099</v>
      </c>
      <c r="D134">
        <v>1.7145999999999999</v>
      </c>
      <c r="E134" s="213">
        <v>1.4500000000000002</v>
      </c>
      <c r="F134" s="7">
        <v>2.9230326539504254</v>
      </c>
    </row>
    <row r="135" spans="1:6" x14ac:dyDescent="0.25">
      <c r="A135" s="105">
        <v>0.55416699999999997</v>
      </c>
      <c r="B135" s="105">
        <v>0.70148267069600523</v>
      </c>
      <c r="C135" s="156">
        <v>20.711139231220663</v>
      </c>
      <c r="D135">
        <v>1.5649000000000002</v>
      </c>
      <c r="E135" s="213">
        <v>1.454167</v>
      </c>
      <c r="F135" s="7">
        <v>2.9230326539504254</v>
      </c>
    </row>
    <row r="136" spans="1:6" x14ac:dyDescent="0.25">
      <c r="A136" s="105">
        <v>0.55833299999999997</v>
      </c>
      <c r="B136" s="105">
        <v>1.4392766078005479</v>
      </c>
      <c r="C136" s="156">
        <v>20.705408230633811</v>
      </c>
      <c r="D136">
        <v>1.7145999999999999</v>
      </c>
      <c r="E136" s="213">
        <v>1.4583330000000001</v>
      </c>
      <c r="F136" s="7">
        <v>3.0412262175639029</v>
      </c>
    </row>
    <row r="137" spans="1:6" x14ac:dyDescent="0.25">
      <c r="A137" s="105">
        <v>0.5625</v>
      </c>
      <c r="B137" s="105">
        <v>2.7673056945887238</v>
      </c>
      <c r="C137" s="156">
        <v>20.722601232394371</v>
      </c>
      <c r="D137">
        <v>1.5007999999999999</v>
      </c>
      <c r="E137" s="213">
        <v>1.4624999999999999</v>
      </c>
      <c r="F137" s="7">
        <v>3.1594197811773816</v>
      </c>
    </row>
    <row r="138" spans="1:6" x14ac:dyDescent="0.25">
      <c r="A138" s="105">
        <v>0.56666700000000003</v>
      </c>
      <c r="B138" s="105">
        <v>8.1089337992256123</v>
      </c>
      <c r="C138" s="156">
        <v>20.734063233568079</v>
      </c>
      <c r="D138">
        <v>1.5222</v>
      </c>
      <c r="E138" s="213">
        <v>1.4666670000000002</v>
      </c>
      <c r="F138" s="7">
        <v>3.395806908404337</v>
      </c>
    </row>
    <row r="139" spans="1:6" x14ac:dyDescent="0.25">
      <c r="A139" s="105">
        <v>0.57083300000000003</v>
      </c>
      <c r="B139" s="105">
        <v>15.929549532533761</v>
      </c>
      <c r="C139" s="156">
        <v>20.728332232981224</v>
      </c>
      <c r="D139">
        <v>1.9284000000000001</v>
      </c>
      <c r="E139" s="213">
        <v>1.4708330000000001</v>
      </c>
      <c r="F139" s="7">
        <v>3.8094843810515098</v>
      </c>
    </row>
    <row r="140" spans="1:6" x14ac:dyDescent="0.25">
      <c r="A140" s="105">
        <v>0.57499999999999996</v>
      </c>
      <c r="B140" s="105">
        <v>21.09410709226556</v>
      </c>
      <c r="C140" s="156">
        <v>20.728332232981224</v>
      </c>
      <c r="D140">
        <v>1.8214999999999999</v>
      </c>
      <c r="E140" s="213">
        <v>1.4750000000000001</v>
      </c>
      <c r="F140" s="7">
        <v>3.8094843810515098</v>
      </c>
    </row>
    <row r="141" spans="1:6" x14ac:dyDescent="0.25">
      <c r="A141" s="105">
        <v>0.57916699999999999</v>
      </c>
      <c r="B141" s="105">
        <v>14.660543960713948</v>
      </c>
      <c r="C141" s="156">
        <v>20.745525234741788</v>
      </c>
      <c r="D141">
        <v>1.4367000000000001</v>
      </c>
      <c r="E141" s="213">
        <v>1.4791669999999999</v>
      </c>
      <c r="F141" s="7">
        <v>3.868581162858248</v>
      </c>
    </row>
    <row r="142" spans="1:6" x14ac:dyDescent="0.25">
      <c r="A142" s="105">
        <v>0.58333299999999999</v>
      </c>
      <c r="B142" s="105">
        <v>11.296203607517237</v>
      </c>
      <c r="C142" s="156">
        <v>20.728332232981224</v>
      </c>
      <c r="D142">
        <v>1.5222</v>
      </c>
      <c r="E142" s="213">
        <v>1.483333</v>
      </c>
      <c r="F142" s="7">
        <v>3.8094843810515098</v>
      </c>
    </row>
    <row r="143" spans="1:6" x14ac:dyDescent="0.25">
      <c r="A143" s="105">
        <v>0.58750000000000002</v>
      </c>
      <c r="B143" s="105">
        <v>10.558409670412694</v>
      </c>
      <c r="C143" s="156">
        <v>20.745525234741788</v>
      </c>
      <c r="D143">
        <v>1.7786999999999999</v>
      </c>
      <c r="E143" s="213">
        <v>1.4875</v>
      </c>
      <c r="F143" s="7">
        <v>3.7503875992447706</v>
      </c>
    </row>
    <row r="144" spans="1:6" x14ac:dyDescent="0.25">
      <c r="A144" s="105">
        <v>0.59166700000000005</v>
      </c>
      <c r="B144" s="105">
        <v>12.476673906884502</v>
      </c>
      <c r="C144" s="156">
        <v>20.739794234154935</v>
      </c>
      <c r="D144">
        <v>1.5222</v>
      </c>
      <c r="E144" s="213">
        <v>1.4916670000000001</v>
      </c>
      <c r="F144" s="7">
        <v>3.8094843810515098</v>
      </c>
    </row>
    <row r="145" spans="1:6" x14ac:dyDescent="0.25">
      <c r="A145" s="105">
        <v>0.59583299999999995</v>
      </c>
      <c r="B145" s="105">
        <v>9.0828217962036071</v>
      </c>
      <c r="C145" s="156">
        <v>20.745525234741788</v>
      </c>
      <c r="D145">
        <v>0.81672</v>
      </c>
      <c r="E145" s="213">
        <v>1.495833</v>
      </c>
      <c r="F145" s="7">
        <v>4.0458715082784655</v>
      </c>
    </row>
    <row r="146" spans="1:6" x14ac:dyDescent="0.25">
      <c r="A146" s="105">
        <v>0.6</v>
      </c>
      <c r="B146" s="105">
        <v>10.705968457833603</v>
      </c>
      <c r="C146" s="156">
        <v>20.745525234741788</v>
      </c>
      <c r="D146">
        <v>0</v>
      </c>
      <c r="E146" s="213">
        <v>1.5</v>
      </c>
      <c r="F146" s="7">
        <v>4.0458715082784655</v>
      </c>
    </row>
    <row r="147" spans="1:6" x14ac:dyDescent="0.25">
      <c r="A147" s="105">
        <v>0.60416700000000001</v>
      </c>
      <c r="B147" s="105">
        <v>8.6991689489092465</v>
      </c>
      <c r="C147" s="156">
        <v>20.739794234154935</v>
      </c>
      <c r="D147">
        <v>0</v>
      </c>
      <c r="E147" s="213">
        <v>1.504167</v>
      </c>
      <c r="F147" s="7">
        <v>4.1640650718919439</v>
      </c>
    </row>
    <row r="148" spans="1:6" x14ac:dyDescent="0.25">
      <c r="A148" s="105">
        <v>0.60833300000000001</v>
      </c>
      <c r="B148" s="105">
        <v>8.5516101614883375</v>
      </c>
      <c r="C148" s="156">
        <v>20.751256235328643</v>
      </c>
      <c r="D148">
        <v>0</v>
      </c>
      <c r="E148" s="213">
        <v>1.5083329999999999</v>
      </c>
      <c r="F148" s="7">
        <v>4.1640650718919439</v>
      </c>
    </row>
    <row r="149" spans="1:6" x14ac:dyDescent="0.25">
      <c r="A149" s="105">
        <v>0.61250000000000004</v>
      </c>
      <c r="B149" s="105">
        <v>7.8728397393521581</v>
      </c>
      <c r="C149" s="156">
        <v>20.756987235915499</v>
      </c>
      <c r="D149">
        <v>0</v>
      </c>
      <c r="E149" s="213">
        <v>1.5125000000000002</v>
      </c>
      <c r="F149" s="7">
        <v>4.1049682900852043</v>
      </c>
    </row>
    <row r="150" spans="1:6" x14ac:dyDescent="0.25">
      <c r="A150" s="105">
        <v>0.61666699999999997</v>
      </c>
      <c r="B150" s="105">
        <v>8.2860043441307027</v>
      </c>
      <c r="C150" s="156">
        <v>20.762718236502351</v>
      </c>
      <c r="D150">
        <v>0</v>
      </c>
      <c r="E150" s="213">
        <v>1.516667</v>
      </c>
      <c r="F150" s="7">
        <v>3.868581162858248</v>
      </c>
    </row>
    <row r="151" spans="1:6" x14ac:dyDescent="0.25">
      <c r="A151" s="105">
        <v>0.62083299999999997</v>
      </c>
      <c r="B151" s="105">
        <v>8.7877042213617891</v>
      </c>
      <c r="C151" s="156">
        <v>20.756987235915499</v>
      </c>
      <c r="D151">
        <v>0</v>
      </c>
      <c r="E151" s="213">
        <v>1.5208330000000001</v>
      </c>
      <c r="F151" s="7">
        <v>3.9276779446649877</v>
      </c>
    </row>
    <row r="152" spans="1:6" x14ac:dyDescent="0.25">
      <c r="A152" s="105">
        <v>0.625</v>
      </c>
      <c r="B152" s="105">
        <v>8.6106336764567022</v>
      </c>
      <c r="C152" s="156">
        <v>20.768449237089207</v>
      </c>
      <c r="D152">
        <v>0</v>
      </c>
      <c r="E152" s="213">
        <v>1.5249999999999999</v>
      </c>
      <c r="F152" s="7">
        <v>4.8141296717660715</v>
      </c>
    </row>
    <row r="153" spans="1:6" x14ac:dyDescent="0.25">
      <c r="A153" s="105">
        <v>0.62916700000000003</v>
      </c>
      <c r="B153" s="105">
        <v>7.3711398621210691</v>
      </c>
      <c r="C153" s="156">
        <v>20.768449237089207</v>
      </c>
      <c r="D153">
        <v>4.4508999999999999</v>
      </c>
      <c r="E153" s="213">
        <v>1.5291670000000002</v>
      </c>
      <c r="F153" s="7">
        <v>5.1096135807997669</v>
      </c>
    </row>
    <row r="154" spans="1:6" x14ac:dyDescent="0.25">
      <c r="A154" s="105">
        <v>0.63333300000000003</v>
      </c>
      <c r="B154" s="105">
        <v>7.7547927094154323</v>
      </c>
      <c r="C154" s="156">
        <v>20.751256235328643</v>
      </c>
      <c r="D154">
        <v>15.994999999999999</v>
      </c>
      <c r="E154" s="213">
        <v>1.5333330000000001</v>
      </c>
      <c r="F154" s="7">
        <v>5.286903926219984</v>
      </c>
    </row>
    <row r="155" spans="1:6" x14ac:dyDescent="0.25">
      <c r="A155" s="105">
        <v>0.63749999999999996</v>
      </c>
      <c r="B155" s="105">
        <v>8.3745396165832471</v>
      </c>
      <c r="C155" s="156">
        <v>20.756987235915499</v>
      </c>
      <c r="D155">
        <v>1.9497</v>
      </c>
      <c r="E155" s="213">
        <v>1.5375000000000001</v>
      </c>
      <c r="F155" s="7">
        <v>5.7005813988671559</v>
      </c>
    </row>
    <row r="156" spans="1:6" x14ac:dyDescent="0.25">
      <c r="A156" s="105">
        <v>0.64166699999999999</v>
      </c>
      <c r="B156" s="105">
        <v>0.3178298234016429</v>
      </c>
      <c r="C156" s="156">
        <v>20.751256235328643</v>
      </c>
      <c r="D156">
        <v>0</v>
      </c>
      <c r="E156" s="213">
        <v>1.5416669999999999</v>
      </c>
      <c r="F156" s="7">
        <v>5.7596781806738964</v>
      </c>
    </row>
    <row r="157" spans="1:6" x14ac:dyDescent="0.25">
      <c r="A157" s="105">
        <v>0.64583299999999999</v>
      </c>
      <c r="B157" s="105">
        <v>0</v>
      </c>
      <c r="C157" s="156">
        <v>20.756987235915499</v>
      </c>
      <c r="D157">
        <v>0</v>
      </c>
      <c r="E157" s="213">
        <v>1.545833</v>
      </c>
      <c r="F157" s="7">
        <v>5.9369685260941134</v>
      </c>
    </row>
    <row r="158" spans="1:6" x14ac:dyDescent="0.25">
      <c r="A158" s="105">
        <v>0.65</v>
      </c>
      <c r="B158" s="105">
        <v>0</v>
      </c>
      <c r="C158" s="156">
        <v>20.77418023767606</v>
      </c>
      <c r="D158">
        <v>0</v>
      </c>
      <c r="E158" s="213">
        <v>1.55</v>
      </c>
      <c r="F158" s="7">
        <v>6.05516208970759</v>
      </c>
    </row>
    <row r="159" spans="1:6" x14ac:dyDescent="0.25">
      <c r="A159" s="105">
        <v>0.65416700000000005</v>
      </c>
      <c r="B159" s="105">
        <v>0</v>
      </c>
      <c r="C159" s="156">
        <v>20.756987235915499</v>
      </c>
      <c r="D159">
        <v>7.6361999999999997</v>
      </c>
      <c r="E159" s="213">
        <v>1.5541670000000001</v>
      </c>
      <c r="F159" s="7">
        <v>6.6461299077749789</v>
      </c>
    </row>
    <row r="160" spans="1:6" x14ac:dyDescent="0.25">
      <c r="A160" s="105">
        <v>0.65833299999999995</v>
      </c>
      <c r="B160" s="105">
        <v>0</v>
      </c>
      <c r="C160" s="156">
        <v>20.768449237089207</v>
      </c>
      <c r="D160">
        <v>5.9260000000000002</v>
      </c>
      <c r="E160" s="213">
        <v>1.558333</v>
      </c>
      <c r="F160" s="7">
        <v>7.000710598615413</v>
      </c>
    </row>
    <row r="161" spans="1:6" x14ac:dyDescent="0.25">
      <c r="A161" s="105">
        <v>0.66249999999999998</v>
      </c>
      <c r="B161" s="105">
        <v>0</v>
      </c>
      <c r="C161" s="156">
        <v>20.768449237089207</v>
      </c>
      <c r="D161">
        <v>0</v>
      </c>
      <c r="E161" s="213">
        <v>1.5625</v>
      </c>
      <c r="F161" s="7">
        <v>7.0598073804221535</v>
      </c>
    </row>
    <row r="162" spans="1:6" x14ac:dyDescent="0.25">
      <c r="A162" s="105">
        <v>0.66666700000000001</v>
      </c>
      <c r="B162" s="105">
        <v>0</v>
      </c>
      <c r="C162" s="156">
        <v>20.762718236502351</v>
      </c>
      <c r="D162">
        <v>0</v>
      </c>
      <c r="E162" s="213">
        <v>1.566667</v>
      </c>
      <c r="F162" s="7">
        <v>7.2961945076491084</v>
      </c>
    </row>
    <row r="163" spans="1:6" x14ac:dyDescent="0.25">
      <c r="A163" s="105">
        <v>0.67083300000000001</v>
      </c>
      <c r="B163" s="105">
        <v>0</v>
      </c>
      <c r="C163" s="156">
        <v>20.751256235328643</v>
      </c>
      <c r="D163">
        <v>2.6979000000000002</v>
      </c>
      <c r="E163" s="213">
        <v>1.5708329999999999</v>
      </c>
      <c r="F163" s="7">
        <v>7.8280655439097595</v>
      </c>
    </row>
    <row r="164" spans="1:6" x14ac:dyDescent="0.25">
      <c r="A164" s="105">
        <v>0.67500000000000004</v>
      </c>
      <c r="B164" s="105">
        <v>0</v>
      </c>
      <c r="C164" s="156">
        <v>20.785642238849771</v>
      </c>
      <c r="D164">
        <v>2.4842</v>
      </c>
      <c r="E164" s="213">
        <v>1.5750000000000002</v>
      </c>
      <c r="F164" s="7">
        <v>7.8280655439097595</v>
      </c>
    </row>
    <row r="165" spans="1:6" x14ac:dyDescent="0.25">
      <c r="A165" s="105">
        <v>0.67916699999999997</v>
      </c>
      <c r="B165" s="105">
        <v>0</v>
      </c>
      <c r="C165" s="156">
        <v>20.768449237089207</v>
      </c>
      <c r="D165">
        <v>0</v>
      </c>
      <c r="E165" s="213">
        <v>1.579167</v>
      </c>
      <c r="F165" s="7">
        <v>8.4190333619771476</v>
      </c>
    </row>
    <row r="166" spans="1:6" x14ac:dyDescent="0.25">
      <c r="A166" s="105">
        <v>0.68333299999999997</v>
      </c>
      <c r="B166" s="105">
        <v>0</v>
      </c>
      <c r="C166" s="156">
        <v>20.768449237089207</v>
      </c>
      <c r="D166">
        <v>0</v>
      </c>
      <c r="E166" s="213">
        <v>1.5833330000000001</v>
      </c>
      <c r="F166" s="7">
        <v>8.8918076164310609</v>
      </c>
    </row>
    <row r="167" spans="1:6" x14ac:dyDescent="0.25">
      <c r="A167" s="105">
        <v>0.6875</v>
      </c>
      <c r="B167" s="105">
        <v>0</v>
      </c>
      <c r="C167" s="156">
        <v>20.756987235915499</v>
      </c>
      <c r="D167">
        <v>2.1635</v>
      </c>
      <c r="E167" s="213">
        <v>1.5874999999999999</v>
      </c>
      <c r="F167" s="7">
        <v>9.660065779918666</v>
      </c>
    </row>
    <row r="168" spans="1:6" x14ac:dyDescent="0.25">
      <c r="A168" s="105">
        <v>0.69166700000000003</v>
      </c>
      <c r="B168" s="105">
        <v>0</v>
      </c>
      <c r="C168" s="156">
        <v>20.77418023767606</v>
      </c>
      <c r="D168">
        <v>2.2275999999999998</v>
      </c>
      <c r="E168" s="213">
        <v>1.5916670000000002</v>
      </c>
      <c r="F168" s="7">
        <v>9.8373561253388839</v>
      </c>
    </row>
    <row r="169" spans="1:6" x14ac:dyDescent="0.25">
      <c r="A169" s="105">
        <v>0.69583300000000003</v>
      </c>
      <c r="B169" s="105">
        <v>0</v>
      </c>
      <c r="C169" s="156">
        <v>20.751256235328643</v>
      </c>
      <c r="D169">
        <v>0.51744000000000001</v>
      </c>
      <c r="E169" s="213">
        <v>1.5958330000000001</v>
      </c>
      <c r="F169" s="7">
        <v>10.251033597986055</v>
      </c>
    </row>
    <row r="170" spans="1:6" x14ac:dyDescent="0.25">
      <c r="A170" s="105">
        <v>0.7</v>
      </c>
      <c r="B170" s="105">
        <v>0</v>
      </c>
      <c r="C170" s="156">
        <v>20.779911238262919</v>
      </c>
      <c r="D170">
        <v>0.47467999999999999</v>
      </c>
      <c r="E170" s="213">
        <v>1.6</v>
      </c>
      <c r="F170" s="7">
        <v>10.782904634246707</v>
      </c>
    </row>
    <row r="171" spans="1:6" x14ac:dyDescent="0.25">
      <c r="A171" s="105">
        <v>0.70416699999999999</v>
      </c>
      <c r="B171" s="105">
        <v>0</v>
      </c>
      <c r="C171" s="156">
        <v>20.751256235328643</v>
      </c>
      <c r="D171">
        <v>1.3939000000000001</v>
      </c>
      <c r="E171" s="213">
        <v>1.6041669999999999</v>
      </c>
      <c r="F171" s="7">
        <v>11.373872452314096</v>
      </c>
    </row>
    <row r="172" spans="1:6" x14ac:dyDescent="0.25">
      <c r="A172" s="105">
        <v>0.70833299999999999</v>
      </c>
      <c r="B172" s="105">
        <v>0</v>
      </c>
      <c r="C172" s="156">
        <v>20.768449237089207</v>
      </c>
      <c r="D172">
        <v>2.2063000000000001</v>
      </c>
      <c r="E172" s="213">
        <v>1.608333</v>
      </c>
      <c r="F172" s="7">
        <v>11.610259579541053</v>
      </c>
    </row>
    <row r="173" spans="1:6" x14ac:dyDescent="0.25">
      <c r="A173" s="105">
        <v>0.71250000000000002</v>
      </c>
      <c r="B173" s="105">
        <v>0</v>
      </c>
      <c r="C173" s="156">
        <v>20.779911238262919</v>
      </c>
      <c r="D173">
        <v>0.90222999999999998</v>
      </c>
      <c r="E173" s="213">
        <v>1.6125</v>
      </c>
      <c r="F173" s="7">
        <v>12.674001652062351</v>
      </c>
    </row>
    <row r="174" spans="1:6" x14ac:dyDescent="0.25">
      <c r="A174" s="105">
        <v>0.71666700000000005</v>
      </c>
      <c r="B174" s="105">
        <v>0</v>
      </c>
      <c r="C174" s="156">
        <v>20.77418023767606</v>
      </c>
      <c r="D174">
        <v>0.58157000000000003</v>
      </c>
      <c r="E174" s="213">
        <v>1.6166670000000001</v>
      </c>
      <c r="F174" s="7">
        <v>13.560453379163439</v>
      </c>
    </row>
    <row r="175" spans="1:6" x14ac:dyDescent="0.25">
      <c r="A175" s="105">
        <v>0.72083299999999995</v>
      </c>
      <c r="B175" s="105">
        <v>0</v>
      </c>
      <c r="C175" s="156">
        <v>20.762718236502351</v>
      </c>
      <c r="D175">
        <v>1.6718</v>
      </c>
      <c r="E175" s="213">
        <v>1.620833</v>
      </c>
      <c r="F175" s="7">
        <v>14.50600188807126</v>
      </c>
    </row>
    <row r="176" spans="1:6" x14ac:dyDescent="0.25">
      <c r="A176" s="105">
        <v>0.72499999999999998</v>
      </c>
      <c r="B176" s="105">
        <v>0</v>
      </c>
      <c r="C176" s="156">
        <v>20.77418023767606</v>
      </c>
      <c r="D176">
        <v>1.2657</v>
      </c>
      <c r="E176" s="213">
        <v>1.625</v>
      </c>
      <c r="F176" s="7">
        <v>15.510647178785824</v>
      </c>
    </row>
    <row r="177" spans="1:6" x14ac:dyDescent="0.25">
      <c r="A177" s="105">
        <v>0.72916700000000001</v>
      </c>
      <c r="B177" s="105">
        <v>1.1146472754745491</v>
      </c>
      <c r="C177" s="156">
        <v>20.768449237089207</v>
      </c>
      <c r="D177">
        <v>1.0946</v>
      </c>
      <c r="E177" s="213">
        <v>1.629167</v>
      </c>
      <c r="F177" s="7">
        <v>16.692582814920602</v>
      </c>
    </row>
    <row r="178" spans="1:6" x14ac:dyDescent="0.25">
      <c r="A178" s="105">
        <v>0.73333300000000001</v>
      </c>
      <c r="B178" s="105">
        <v>88.321890641231462</v>
      </c>
      <c r="C178" s="156">
        <v>20.768449237089207</v>
      </c>
      <c r="D178">
        <v>1.8855999999999999</v>
      </c>
      <c r="E178" s="213">
        <v>1.6333329999999999</v>
      </c>
      <c r="F178" s="7">
        <v>17.579034542021688</v>
      </c>
    </row>
    <row r="179" spans="1:6" x14ac:dyDescent="0.25">
      <c r="A179" s="105">
        <v>0.73750000000000004</v>
      </c>
      <c r="B179" s="105">
        <v>24.074794598167912</v>
      </c>
      <c r="C179" s="156">
        <v>20.756987235915499</v>
      </c>
      <c r="D179">
        <v>1.8000999999999998</v>
      </c>
      <c r="E179" s="213">
        <v>1.6375000000000002</v>
      </c>
      <c r="F179" s="7">
        <v>18.701873396349725</v>
      </c>
    </row>
    <row r="180" spans="1:6" x14ac:dyDescent="0.25">
      <c r="A180" s="105">
        <v>0.74166699999999997</v>
      </c>
      <c r="B180" s="105">
        <v>6.8989517423741624</v>
      </c>
      <c r="C180" s="156">
        <v>20.768449237089207</v>
      </c>
      <c r="D180">
        <v>1.5222</v>
      </c>
      <c r="E180" s="213">
        <v>1.641667</v>
      </c>
      <c r="F180" s="7">
        <v>20.002002596097984</v>
      </c>
    </row>
    <row r="181" spans="1:6" x14ac:dyDescent="0.25">
      <c r="A181" s="105">
        <v>0.74583299999999997</v>
      </c>
      <c r="B181" s="105">
        <v>0</v>
      </c>
      <c r="C181" s="156">
        <v>20.785642238849771</v>
      </c>
      <c r="D181">
        <v>1.7572999999999999</v>
      </c>
      <c r="E181" s="213">
        <v>1.6458330000000001</v>
      </c>
      <c r="F181" s="7">
        <v>21.656712486686672</v>
      </c>
    </row>
    <row r="182" spans="1:6" x14ac:dyDescent="0.25">
      <c r="A182" s="105">
        <v>0.75</v>
      </c>
      <c r="B182" s="105">
        <v>6.9579752573425262</v>
      </c>
      <c r="C182" s="156">
        <v>20.768449237089207</v>
      </c>
      <c r="D182">
        <v>1.9710999999999999</v>
      </c>
      <c r="E182" s="213">
        <v>1.65</v>
      </c>
      <c r="F182" s="7">
        <v>22.661357777401239</v>
      </c>
    </row>
    <row r="183" spans="1:6" x14ac:dyDescent="0.25">
      <c r="A183" s="105">
        <v>0.75416700000000003</v>
      </c>
      <c r="B183" s="105">
        <v>20.120219095287563</v>
      </c>
      <c r="C183" s="156">
        <v>20.762718236502351</v>
      </c>
      <c r="D183">
        <v>1.6077000000000001</v>
      </c>
      <c r="E183" s="213">
        <v>1.6541670000000002</v>
      </c>
      <c r="F183" s="7">
        <v>24.25697088618319</v>
      </c>
    </row>
    <row r="184" spans="1:6" x14ac:dyDescent="0.25">
      <c r="A184" s="105">
        <v>0.75833300000000003</v>
      </c>
      <c r="B184" s="105">
        <v>13.332514873925771</v>
      </c>
      <c r="C184" s="156">
        <v>20.779911238262919</v>
      </c>
      <c r="D184">
        <v>1.4581</v>
      </c>
      <c r="E184" s="213">
        <v>1.6583330000000001</v>
      </c>
      <c r="F184" s="7">
        <v>25.320712958704487</v>
      </c>
    </row>
    <row r="185" spans="1:6" x14ac:dyDescent="0.25">
      <c r="A185" s="105">
        <v>0.76249999999999996</v>
      </c>
      <c r="B185" s="105">
        <v>5.1577580508074412</v>
      </c>
      <c r="C185" s="156">
        <v>20.779911238262919</v>
      </c>
      <c r="D185">
        <v>1.7786999999999999</v>
      </c>
      <c r="E185" s="213">
        <v>1.6625000000000001</v>
      </c>
      <c r="F185" s="7">
        <v>26.857229285679704</v>
      </c>
    </row>
    <row r="186" spans="1:6" x14ac:dyDescent="0.25">
      <c r="A186" s="105">
        <v>0.76666699999999999</v>
      </c>
      <c r="B186" s="105">
        <v>15.103220322976675</v>
      </c>
      <c r="C186" s="156">
        <v>20.785642238849771</v>
      </c>
      <c r="D186">
        <v>1.8214999999999999</v>
      </c>
      <c r="E186" s="213">
        <v>1.6666669999999999</v>
      </c>
      <c r="F186" s="7">
        <v>28.039164921814482</v>
      </c>
    </row>
    <row r="187" spans="1:6" x14ac:dyDescent="0.25">
      <c r="A187" s="105">
        <v>0.77083299999999999</v>
      </c>
      <c r="B187" s="105">
        <v>15.988573047502127</v>
      </c>
      <c r="C187" s="156">
        <v>20.768449237089207</v>
      </c>
      <c r="D187">
        <v>1.7572999999999999</v>
      </c>
      <c r="E187" s="213">
        <v>1.670833</v>
      </c>
      <c r="F187" s="7">
        <v>29.75297159420991</v>
      </c>
    </row>
    <row r="188" spans="1:6" x14ac:dyDescent="0.25">
      <c r="A188" s="105">
        <v>0.77500000000000002</v>
      </c>
      <c r="B188" s="105">
        <v>8.8172159788459723</v>
      </c>
      <c r="C188" s="156">
        <v>20.791373239436624</v>
      </c>
      <c r="D188">
        <v>1.6718</v>
      </c>
      <c r="E188" s="213">
        <v>1.675</v>
      </c>
      <c r="F188" s="7">
        <v>31.939552521059248</v>
      </c>
    </row>
    <row r="189" spans="1:6" x14ac:dyDescent="0.25">
      <c r="A189" s="105">
        <v>0.77916700000000005</v>
      </c>
      <c r="B189" s="105">
        <v>16.608319954669941</v>
      </c>
      <c r="C189" s="156">
        <v>20.779911238262919</v>
      </c>
      <c r="D189">
        <v>1.8000999999999998</v>
      </c>
      <c r="E189" s="213">
        <v>1.6791670000000001</v>
      </c>
      <c r="F189" s="7">
        <v>34.126133447908593</v>
      </c>
    </row>
    <row r="190" spans="1:6" x14ac:dyDescent="0.25">
      <c r="A190" s="105">
        <v>0.78333299999999995</v>
      </c>
      <c r="B190" s="105">
        <v>13.804702993672679</v>
      </c>
      <c r="C190" s="156">
        <v>20.785642238849771</v>
      </c>
      <c r="D190">
        <v>1.907</v>
      </c>
      <c r="E190" s="213">
        <v>1.683333</v>
      </c>
      <c r="F190" s="7">
        <v>35.72174655669054</v>
      </c>
    </row>
    <row r="191" spans="1:6" x14ac:dyDescent="0.25">
      <c r="A191" s="105">
        <v>0.78749999999999998</v>
      </c>
      <c r="B191" s="105">
        <v>13.598120691283405</v>
      </c>
      <c r="C191" s="156">
        <v>20.77418023767606</v>
      </c>
      <c r="D191">
        <v>1.8000999999999998</v>
      </c>
      <c r="E191" s="213">
        <v>1.6875</v>
      </c>
      <c r="F191" s="7">
        <v>37.376456447279232</v>
      </c>
    </row>
    <row r="192" spans="1:6" x14ac:dyDescent="0.25">
      <c r="A192" s="105">
        <v>0.79166700000000001</v>
      </c>
      <c r="B192" s="105">
        <v>15.132732080460856</v>
      </c>
      <c r="C192" s="156">
        <v>20.779911238262919</v>
      </c>
      <c r="D192">
        <v>1.8214999999999999</v>
      </c>
      <c r="E192" s="213">
        <v>1.691667</v>
      </c>
      <c r="F192" s="7">
        <v>38.440198519800532</v>
      </c>
    </row>
    <row r="193" spans="1:6" x14ac:dyDescent="0.25">
      <c r="A193" s="105">
        <v>0.79583300000000001</v>
      </c>
      <c r="B193" s="105">
        <v>14.306402870903767</v>
      </c>
      <c r="C193" s="156">
        <v>20.791373239436624</v>
      </c>
      <c r="D193">
        <v>1.9284000000000001</v>
      </c>
      <c r="E193" s="213">
        <v>1.6958329999999999</v>
      </c>
      <c r="F193" s="7">
        <v>40.15400519219596</v>
      </c>
    </row>
    <row r="194" spans="1:6" x14ac:dyDescent="0.25">
      <c r="A194" s="105">
        <v>0.8</v>
      </c>
      <c r="B194" s="105">
        <v>15.663943715176126</v>
      </c>
      <c r="C194" s="156">
        <v>20.791373239436624</v>
      </c>
      <c r="D194">
        <v>1.8428</v>
      </c>
      <c r="E194" s="213">
        <v>1.7000000000000002</v>
      </c>
      <c r="F194" s="7">
        <v>41.986005428204876</v>
      </c>
    </row>
    <row r="195" spans="1:6" x14ac:dyDescent="0.25">
      <c r="A195" s="105">
        <v>0.80416699999999997</v>
      </c>
      <c r="B195" s="105">
        <v>16.431249409764849</v>
      </c>
      <c r="C195" s="156">
        <v>20.785642238849771</v>
      </c>
      <c r="D195">
        <v>1.8000999999999998</v>
      </c>
      <c r="E195" s="213">
        <v>1.704167</v>
      </c>
      <c r="F195" s="7">
        <v>44.881747736735079</v>
      </c>
    </row>
    <row r="196" spans="1:6" x14ac:dyDescent="0.25">
      <c r="A196" s="105">
        <v>0.80833299999999997</v>
      </c>
      <c r="B196" s="105">
        <v>17.729766739068843</v>
      </c>
      <c r="C196" s="156">
        <v>20.791373239436624</v>
      </c>
      <c r="D196">
        <v>2.0994000000000002</v>
      </c>
      <c r="E196" s="213">
        <v>1.7083330000000001</v>
      </c>
      <c r="F196" s="7">
        <v>47.363812572618116</v>
      </c>
    </row>
    <row r="197" spans="1:6" x14ac:dyDescent="0.25">
      <c r="A197" s="105">
        <v>0.8125</v>
      </c>
      <c r="B197" s="105">
        <v>18.083907828879028</v>
      </c>
      <c r="C197" s="156">
        <v>20.785642238849771</v>
      </c>
      <c r="D197">
        <v>2.1208</v>
      </c>
      <c r="E197" s="213">
        <v>1.7124999999999999</v>
      </c>
      <c r="F197" s="7">
        <v>50.318651662955062</v>
      </c>
    </row>
    <row r="198" spans="1:6" x14ac:dyDescent="0.25">
      <c r="A198" s="105">
        <v>0.81666700000000003</v>
      </c>
      <c r="B198" s="105">
        <v>18.17244310133157</v>
      </c>
      <c r="C198" s="156">
        <v>20.791373239436624</v>
      </c>
      <c r="D198">
        <v>2.1421000000000001</v>
      </c>
      <c r="E198" s="213">
        <v>1.7166670000000002</v>
      </c>
      <c r="F198" s="7">
        <v>52.032458335350491</v>
      </c>
    </row>
    <row r="199" spans="1:6" x14ac:dyDescent="0.25">
      <c r="A199" s="105">
        <v>0.82083300000000003</v>
      </c>
      <c r="B199" s="105">
        <v>18.821701765983569</v>
      </c>
      <c r="C199" s="156">
        <v>20.779911238262919</v>
      </c>
      <c r="D199">
        <v>2.3773</v>
      </c>
      <c r="E199" s="213">
        <v>1.7208330000000001</v>
      </c>
      <c r="F199" s="7">
        <v>53.450781098712227</v>
      </c>
    </row>
    <row r="200" spans="1:6" x14ac:dyDescent="0.25">
      <c r="A200" s="105">
        <v>0.82499999999999996</v>
      </c>
      <c r="B200" s="105">
        <v>19.087307583341204</v>
      </c>
      <c r="C200" s="156">
        <v>20.779911238262919</v>
      </c>
      <c r="D200">
        <v>2.4628000000000001</v>
      </c>
      <c r="E200" s="213">
        <v>1.7250000000000001</v>
      </c>
      <c r="F200" s="7">
        <v>55.519168461948091</v>
      </c>
    </row>
    <row r="201" spans="1:6" x14ac:dyDescent="0.25">
      <c r="A201" s="105">
        <v>0.82916699999999999</v>
      </c>
      <c r="B201" s="105">
        <v>18.467560676173388</v>
      </c>
      <c r="C201" s="156">
        <v>20.791373239436624</v>
      </c>
      <c r="D201">
        <v>2.5055000000000001</v>
      </c>
      <c r="E201" s="213">
        <v>1.7291669999999999</v>
      </c>
      <c r="F201" s="7">
        <v>57.705749388797436</v>
      </c>
    </row>
    <row r="202" spans="1:6" x14ac:dyDescent="0.25">
      <c r="A202" s="105">
        <v>0.83333299999999999</v>
      </c>
      <c r="B202" s="105">
        <v>19.470960430635564</v>
      </c>
      <c r="C202" s="156">
        <v>20.785642238849771</v>
      </c>
      <c r="D202">
        <v>2.6979000000000002</v>
      </c>
      <c r="E202" s="213">
        <v>1.733333</v>
      </c>
      <c r="F202" s="7">
        <v>59.774136752033293</v>
      </c>
    </row>
    <row r="203" spans="1:6" x14ac:dyDescent="0.25">
      <c r="A203" s="105">
        <v>0.83750000000000002</v>
      </c>
      <c r="B203" s="105">
        <v>19.972660307866654</v>
      </c>
      <c r="C203" s="156">
        <v>20.77418023767606</v>
      </c>
      <c r="D203">
        <v>2.5911</v>
      </c>
      <c r="E203" s="213">
        <v>1.7375</v>
      </c>
      <c r="F203" s="7">
        <v>61.960717678882638</v>
      </c>
    </row>
    <row r="204" spans="1:6" x14ac:dyDescent="0.25">
      <c r="A204" s="105">
        <v>0.84166700000000005</v>
      </c>
      <c r="B204" s="105">
        <v>19.736566247993199</v>
      </c>
      <c r="C204" s="156">
        <v>20.791373239436624</v>
      </c>
      <c r="D204">
        <v>2.4842</v>
      </c>
      <c r="E204" s="213">
        <v>1.7416670000000001</v>
      </c>
      <c r="F204" s="7">
        <v>63.851814696698284</v>
      </c>
    </row>
    <row r="205" spans="1:6" x14ac:dyDescent="0.25">
      <c r="A205" s="105">
        <v>0.84583299999999995</v>
      </c>
      <c r="B205" s="105">
        <v>20.887524789876288</v>
      </c>
      <c r="C205" s="156">
        <v>20.797104240023479</v>
      </c>
      <c r="D205">
        <v>2.5911</v>
      </c>
      <c r="E205" s="213">
        <v>1.745833</v>
      </c>
      <c r="F205" s="7">
        <v>65.565621369093719</v>
      </c>
    </row>
    <row r="206" spans="1:6" x14ac:dyDescent="0.25">
      <c r="A206" s="105">
        <v>0.85</v>
      </c>
      <c r="B206" s="105">
        <v>21.330201152139011</v>
      </c>
      <c r="C206" s="156">
        <v>20.785642238849771</v>
      </c>
      <c r="D206">
        <v>2.7835000000000001</v>
      </c>
      <c r="E206" s="213">
        <v>1.75</v>
      </c>
      <c r="F206" s="7">
        <v>67.102137696068937</v>
      </c>
    </row>
    <row r="207" spans="1:6" x14ac:dyDescent="0.25">
      <c r="A207" s="105">
        <v>0.85416700000000001</v>
      </c>
      <c r="B207" s="105">
        <v>21.09410709226556</v>
      </c>
      <c r="C207" s="156">
        <v>20.797104240023479</v>
      </c>
      <c r="D207">
        <v>2.7406999999999999</v>
      </c>
      <c r="E207" s="213">
        <v>1.754167</v>
      </c>
      <c r="F207" s="7">
        <v>69.11142827749805</v>
      </c>
    </row>
    <row r="208" spans="1:6" x14ac:dyDescent="0.25">
      <c r="A208" s="105">
        <v>0.85833300000000001</v>
      </c>
      <c r="B208" s="105">
        <v>21.418736424591561</v>
      </c>
      <c r="C208" s="156">
        <v>20.785642238849771</v>
      </c>
      <c r="D208">
        <v>2.6551999999999998</v>
      </c>
      <c r="E208" s="213">
        <v>1.7583329999999999</v>
      </c>
      <c r="F208" s="7">
        <v>71.357105986154139</v>
      </c>
    </row>
    <row r="209" spans="1:6" x14ac:dyDescent="0.25">
      <c r="A209" s="105">
        <v>0.86250000000000004</v>
      </c>
      <c r="B209" s="105">
        <v>21.831901029370105</v>
      </c>
      <c r="C209" s="156">
        <v>20.797104240023479</v>
      </c>
      <c r="D209">
        <v>2.6551999999999998</v>
      </c>
      <c r="E209" s="213">
        <v>1.7625000000000002</v>
      </c>
      <c r="F209" s="7">
        <v>73.307299785776536</v>
      </c>
    </row>
    <row r="210" spans="1:6" x14ac:dyDescent="0.25">
      <c r="A210" s="105">
        <v>0.86666699999999997</v>
      </c>
      <c r="B210" s="105">
        <v>22.186042119180282</v>
      </c>
      <c r="C210" s="156">
        <v>20.797104240023479</v>
      </c>
      <c r="D210">
        <v>2.8475999999999999</v>
      </c>
      <c r="E210" s="213">
        <v>1.766667</v>
      </c>
      <c r="F210" s="7">
        <v>75.139300021785431</v>
      </c>
    </row>
    <row r="211" spans="1:6" x14ac:dyDescent="0.25">
      <c r="A211" s="105">
        <v>0.87083299999999997</v>
      </c>
      <c r="B211" s="105">
        <v>22.451647936537917</v>
      </c>
      <c r="C211" s="156">
        <v>20.808566241197191</v>
      </c>
      <c r="D211">
        <v>2.8261999999999996</v>
      </c>
      <c r="E211" s="213">
        <v>1.7708330000000001</v>
      </c>
      <c r="F211" s="7">
        <v>76.55762278514716</v>
      </c>
    </row>
    <row r="212" spans="1:6" x14ac:dyDescent="0.25">
      <c r="A212" s="105">
        <v>0.875</v>
      </c>
      <c r="B212" s="105">
        <v>23.189441873642458</v>
      </c>
      <c r="C212" s="156">
        <v>20.791373239436624</v>
      </c>
      <c r="D212">
        <v>2.8690000000000002</v>
      </c>
      <c r="E212" s="213">
        <v>1.7749999999999999</v>
      </c>
      <c r="F212" s="7">
        <v>78.507816584769543</v>
      </c>
    </row>
    <row r="213" spans="1:6" x14ac:dyDescent="0.25">
      <c r="A213" s="105">
        <v>0.87916700000000003</v>
      </c>
      <c r="B213" s="105">
        <v>23.573094720936819</v>
      </c>
      <c r="C213" s="156">
        <v>20.802835240610332</v>
      </c>
      <c r="D213">
        <v>2.8475999999999999</v>
      </c>
      <c r="E213" s="213">
        <v>1.7791670000000002</v>
      </c>
      <c r="F213" s="7">
        <v>80.753494293425632</v>
      </c>
    </row>
    <row r="214" spans="1:6" x14ac:dyDescent="0.25">
      <c r="A214" s="105">
        <v>0.88333300000000003</v>
      </c>
      <c r="B214" s="105">
        <v>24.074794598167912</v>
      </c>
      <c r="C214" s="156">
        <v>20.791373239436624</v>
      </c>
      <c r="D214">
        <v>2.9116999999999997</v>
      </c>
      <c r="E214" s="213">
        <v>1.7833330000000001</v>
      </c>
      <c r="F214" s="7">
        <v>82.408204184014323</v>
      </c>
    </row>
    <row r="215" spans="1:6" x14ac:dyDescent="0.25">
      <c r="A215" s="105">
        <v>0.88749999999999996</v>
      </c>
      <c r="B215" s="105">
        <v>24.310888658041364</v>
      </c>
      <c r="C215" s="156">
        <v>20.814297241784043</v>
      </c>
      <c r="D215">
        <v>3.1683000000000003</v>
      </c>
      <c r="E215" s="213">
        <v>1.7875000000000001</v>
      </c>
      <c r="F215" s="7">
        <v>83.708333383762579</v>
      </c>
    </row>
    <row r="216" spans="1:6" x14ac:dyDescent="0.25">
      <c r="A216" s="105">
        <v>0.89166699999999999</v>
      </c>
      <c r="B216" s="105">
        <v>24.36991217300973</v>
      </c>
      <c r="C216" s="156">
        <v>20.808566241197191</v>
      </c>
      <c r="D216">
        <v>3.2324000000000002</v>
      </c>
      <c r="E216" s="213">
        <v>1.7916669999999999</v>
      </c>
      <c r="F216" s="7">
        <v>85.244849710737796</v>
      </c>
    </row>
    <row r="217" spans="1:6" x14ac:dyDescent="0.25">
      <c r="A217" s="105">
        <v>0.89583299999999999</v>
      </c>
      <c r="B217" s="105">
        <v>24.606006232883182</v>
      </c>
      <c r="C217" s="156">
        <v>20.797104240023479</v>
      </c>
      <c r="D217">
        <v>3.2538</v>
      </c>
      <c r="E217" s="213">
        <v>1.795833</v>
      </c>
      <c r="F217" s="7">
        <v>87.195043510360179</v>
      </c>
    </row>
    <row r="218" spans="1:6" x14ac:dyDescent="0.25">
      <c r="A218" s="105">
        <v>0.9</v>
      </c>
      <c r="B218" s="105">
        <v>24.724053262819908</v>
      </c>
      <c r="C218" s="156">
        <v>20.791373239436624</v>
      </c>
      <c r="D218">
        <v>3.4674999999999998</v>
      </c>
      <c r="E218" s="213">
        <v>1.8</v>
      </c>
      <c r="F218" s="7">
        <v>89.32252765540278</v>
      </c>
    </row>
    <row r="219" spans="1:6" x14ac:dyDescent="0.25">
      <c r="A219" s="105">
        <v>0.90416700000000005</v>
      </c>
      <c r="B219" s="105">
        <v>24.901123807725</v>
      </c>
      <c r="C219" s="156">
        <v>20.808566241197191</v>
      </c>
      <c r="D219">
        <v>3.7026999999999997</v>
      </c>
      <c r="E219" s="213">
        <v>1.8041670000000001</v>
      </c>
      <c r="F219" s="7">
        <v>91.863689273092547</v>
      </c>
    </row>
    <row r="220" spans="1:6" x14ac:dyDescent="0.25">
      <c r="A220" s="105">
        <v>0.90833299999999995</v>
      </c>
      <c r="B220" s="105">
        <v>25.048682595145905</v>
      </c>
      <c r="C220" s="156">
        <v>20.825759242957751</v>
      </c>
      <c r="D220">
        <v>3.7454000000000001</v>
      </c>
      <c r="E220" s="213">
        <v>1.808333</v>
      </c>
      <c r="F220" s="7">
        <v>94.818528363429508</v>
      </c>
    </row>
    <row r="221" spans="1:6" x14ac:dyDescent="0.25">
      <c r="A221" s="105">
        <v>0.91249999999999998</v>
      </c>
      <c r="B221" s="105">
        <v>25.166729625082635</v>
      </c>
      <c r="C221" s="156">
        <v>20.802835240610332</v>
      </c>
      <c r="D221">
        <v>3.8736999999999999</v>
      </c>
      <c r="E221" s="213">
        <v>1.8125</v>
      </c>
      <c r="F221" s="7">
        <v>97.359689981119274</v>
      </c>
    </row>
    <row r="222" spans="1:6" x14ac:dyDescent="0.25">
      <c r="A222" s="105">
        <v>0.91666700000000001</v>
      </c>
      <c r="B222" s="105">
        <v>25.756964774766267</v>
      </c>
      <c r="C222" s="156">
        <v>20.802835240610332</v>
      </c>
      <c r="D222">
        <v>3.9378000000000002</v>
      </c>
      <c r="E222" s="213">
        <v>1.816667</v>
      </c>
      <c r="F222" s="7">
        <v>99.191690217128183</v>
      </c>
    </row>
    <row r="223" spans="1:6" x14ac:dyDescent="0.25">
      <c r="A223" s="105">
        <v>0.92083300000000001</v>
      </c>
      <c r="B223" s="105">
        <v>25.668429502313725</v>
      </c>
      <c r="C223" s="156">
        <v>20.808566241197191</v>
      </c>
      <c r="D223">
        <v>3.9378000000000002</v>
      </c>
      <c r="E223" s="213">
        <v>1.8208329999999999</v>
      </c>
      <c r="F223" s="7">
        <v>101.55556148939775</v>
      </c>
    </row>
    <row r="224" spans="1:6" x14ac:dyDescent="0.25">
      <c r="A224" s="105">
        <v>0.92500000000000004</v>
      </c>
      <c r="B224" s="105">
        <v>26.347199924449903</v>
      </c>
      <c r="C224" s="156">
        <v>20.808566241197191</v>
      </c>
      <c r="D224">
        <v>3.9591999999999996</v>
      </c>
      <c r="E224" s="213">
        <v>1.8250000000000002</v>
      </c>
      <c r="F224" s="7">
        <v>104.33311023431447</v>
      </c>
    </row>
    <row r="225" spans="1:6" x14ac:dyDescent="0.25">
      <c r="A225" s="105">
        <v>0.92916699999999997</v>
      </c>
      <c r="B225" s="105">
        <v>26.140617622060628</v>
      </c>
      <c r="C225" s="156">
        <v>20.831490243544607</v>
      </c>
      <c r="D225">
        <v>3.9805999999999999</v>
      </c>
      <c r="E225" s="213">
        <v>1.829167</v>
      </c>
      <c r="F225" s="7">
        <v>106.75607828839077</v>
      </c>
    </row>
    <row r="226" spans="1:6" x14ac:dyDescent="0.25">
      <c r="A226" s="105">
        <v>0.93333299999999997</v>
      </c>
      <c r="B226" s="105">
        <v>26.553782226839171</v>
      </c>
      <c r="C226" s="156">
        <v>20.820028242370896</v>
      </c>
      <c r="D226">
        <v>4.0875000000000004</v>
      </c>
      <c r="E226" s="213">
        <v>1.8333330000000001</v>
      </c>
      <c r="F226" s="7">
        <v>109.41543346969402</v>
      </c>
    </row>
    <row r="227" spans="1:6" x14ac:dyDescent="0.25">
      <c r="A227" s="105">
        <v>0.9375</v>
      </c>
      <c r="B227" s="105">
        <v>26.81938804419681</v>
      </c>
      <c r="C227" s="156">
        <v>20.820028242370896</v>
      </c>
      <c r="D227">
        <v>4.1516000000000002</v>
      </c>
      <c r="E227" s="213">
        <v>1.8374999999999999</v>
      </c>
      <c r="F227" s="7">
        <v>113.49311141435901</v>
      </c>
    </row>
    <row r="228" spans="1:6" x14ac:dyDescent="0.25">
      <c r="A228" s="105">
        <v>0.94166700000000003</v>
      </c>
      <c r="B228" s="105">
        <v>27.586693738785531</v>
      </c>
      <c r="C228" s="156">
        <v>20.820028242370896</v>
      </c>
      <c r="D228">
        <v>4.2798999999999996</v>
      </c>
      <c r="E228" s="213">
        <v>1.8416670000000002</v>
      </c>
      <c r="F228" s="7">
        <v>118.33904752251161</v>
      </c>
    </row>
    <row r="229" spans="1:6" x14ac:dyDescent="0.25">
      <c r="A229" s="105">
        <v>0.94583300000000003</v>
      </c>
      <c r="B229" s="105">
        <v>28.20644064595335</v>
      </c>
      <c r="C229" s="156">
        <v>20.831490243544607</v>
      </c>
      <c r="D229">
        <v>4.3013000000000003</v>
      </c>
      <c r="E229" s="213">
        <v>1.8458330000000001</v>
      </c>
      <c r="F229" s="7">
        <v>123.00769328524397</v>
      </c>
    </row>
    <row r="230" spans="1:6" x14ac:dyDescent="0.25">
      <c r="A230" s="105">
        <v>0.95</v>
      </c>
      <c r="B230" s="105">
        <v>28.413022948342618</v>
      </c>
      <c r="C230" s="156">
        <v>20.808566241197191</v>
      </c>
      <c r="D230">
        <v>4.3226000000000004</v>
      </c>
      <c r="E230" s="213">
        <v>1.85</v>
      </c>
      <c r="F230" s="7">
        <v>127.38085513894266</v>
      </c>
    </row>
    <row r="231" spans="1:6" x14ac:dyDescent="0.25">
      <c r="A231" s="105">
        <v>0.95416699999999999</v>
      </c>
      <c r="B231" s="105">
        <v>28.501558220795168</v>
      </c>
      <c r="C231" s="156">
        <v>20.831490243544607</v>
      </c>
      <c r="D231">
        <v>4.4081000000000001</v>
      </c>
      <c r="E231" s="213">
        <v>1.8541669999999999</v>
      </c>
      <c r="F231" s="7">
        <v>132.04950090167503</v>
      </c>
    </row>
    <row r="232" spans="1:6" x14ac:dyDescent="0.25">
      <c r="A232" s="105">
        <v>0.95833299999999999</v>
      </c>
      <c r="B232" s="105">
        <v>28.619605250731894</v>
      </c>
      <c r="C232" s="156">
        <v>20.831490243544607</v>
      </c>
      <c r="D232">
        <v>4.6218999999999992</v>
      </c>
      <c r="E232" s="213">
        <v>1.858333</v>
      </c>
      <c r="F232" s="7">
        <v>137.66369517331523</v>
      </c>
    </row>
    <row r="233" spans="1:6" x14ac:dyDescent="0.25">
      <c r="A233" s="105">
        <v>0.96250000000000002</v>
      </c>
      <c r="B233" s="105">
        <v>28.914722825573708</v>
      </c>
      <c r="C233" s="156">
        <v>20.825759242957751</v>
      </c>
      <c r="D233">
        <v>4.6005000000000003</v>
      </c>
      <c r="E233" s="213">
        <v>1.8625</v>
      </c>
      <c r="F233" s="7">
        <v>143.04150231772849</v>
      </c>
    </row>
    <row r="234" spans="1:6" x14ac:dyDescent="0.25">
      <c r="A234" s="105">
        <v>0.96666700000000005</v>
      </c>
      <c r="B234" s="105">
        <v>29.327887430352252</v>
      </c>
      <c r="C234" s="156">
        <v>20.837221244131459</v>
      </c>
      <c r="D234">
        <v>4.6861000000000006</v>
      </c>
      <c r="E234" s="213">
        <v>1.8666670000000001</v>
      </c>
      <c r="F234" s="7">
        <v>146.64640600793953</v>
      </c>
    </row>
    <row r="235" spans="1:6" x14ac:dyDescent="0.25">
      <c r="A235" s="105">
        <v>0.97083299999999995</v>
      </c>
      <c r="B235" s="105">
        <v>29.327887430352252</v>
      </c>
      <c r="C235" s="156">
        <v>20.831490243544607</v>
      </c>
      <c r="D235">
        <v>4.9640000000000004</v>
      </c>
      <c r="E235" s="213">
        <v>1.870833</v>
      </c>
      <c r="F235" s="7">
        <v>150.36950326176409</v>
      </c>
    </row>
    <row r="236" spans="1:6" x14ac:dyDescent="0.25">
      <c r="A236" s="105">
        <v>0.97499999999999998</v>
      </c>
      <c r="B236" s="105">
        <v>29.859099065067525</v>
      </c>
      <c r="C236" s="156">
        <v>20.837221244131459</v>
      </c>
      <c r="D236">
        <v>5.0922000000000001</v>
      </c>
      <c r="E236" s="213">
        <v>1.875</v>
      </c>
      <c r="F236" s="7">
        <v>154.09260051558866</v>
      </c>
    </row>
    <row r="237" spans="1:6" x14ac:dyDescent="0.25">
      <c r="A237" s="105">
        <v>0.97916700000000001</v>
      </c>
      <c r="B237" s="105">
        <v>29.475446217773158</v>
      </c>
      <c r="C237" s="156">
        <v>20.837221244131459</v>
      </c>
      <c r="D237">
        <v>5.2418999999999993</v>
      </c>
      <c r="E237" s="213">
        <v>1.879167</v>
      </c>
      <c r="F237" s="7">
        <v>157.57931064218627</v>
      </c>
    </row>
    <row r="238" spans="1:6" x14ac:dyDescent="0.25">
      <c r="A238" s="105">
        <v>0.98333300000000001</v>
      </c>
      <c r="B238" s="105">
        <v>29.741052035130796</v>
      </c>
      <c r="C238" s="156">
        <v>20.831490243544607</v>
      </c>
      <c r="D238">
        <v>5.4128999999999996</v>
      </c>
      <c r="E238" s="213">
        <v>1.8833329999999999</v>
      </c>
      <c r="F238" s="7">
        <v>160.59324651432996</v>
      </c>
    </row>
    <row r="239" spans="1:6" x14ac:dyDescent="0.25">
      <c r="A239" s="105">
        <v>0.98750000000000004</v>
      </c>
      <c r="B239" s="105">
        <v>29.829587307583342</v>
      </c>
      <c r="C239" s="156">
        <v>20.842952244718315</v>
      </c>
      <c r="D239">
        <v>5.6266999999999996</v>
      </c>
      <c r="E239" s="213">
        <v>1.8875000000000002</v>
      </c>
      <c r="F239" s="7">
        <v>163.19350491382644</v>
      </c>
    </row>
    <row r="240" spans="1:6" x14ac:dyDescent="0.25">
      <c r="A240" s="105">
        <v>0.99166699999999997</v>
      </c>
      <c r="B240" s="105">
        <v>30.272263669846065</v>
      </c>
      <c r="C240" s="156">
        <v>20.837221244131459</v>
      </c>
      <c r="D240">
        <v>5.6479999999999997</v>
      </c>
      <c r="E240" s="213">
        <v>1.891667</v>
      </c>
      <c r="F240" s="7">
        <v>167.50756998571842</v>
      </c>
    </row>
    <row r="241" spans="1:6" x14ac:dyDescent="0.25">
      <c r="A241" s="105">
        <v>0.99583299999999997</v>
      </c>
      <c r="B241" s="105">
        <v>31.334686939276605</v>
      </c>
      <c r="C241" s="156">
        <v>20.848683245305168</v>
      </c>
      <c r="D241">
        <v>5.6479999999999997</v>
      </c>
      <c r="E241" s="213">
        <v>1.8958330000000001</v>
      </c>
      <c r="F241" s="7">
        <v>171.52615114857664</v>
      </c>
    </row>
    <row r="242" spans="1:6" x14ac:dyDescent="0.25">
      <c r="A242" s="105">
        <v>1</v>
      </c>
      <c r="B242" s="105">
        <v>32.603692511096426</v>
      </c>
      <c r="C242" s="156">
        <v>20.848683245305168</v>
      </c>
      <c r="D242">
        <v>5.8831999999999995</v>
      </c>
      <c r="E242" s="213">
        <v>1.9</v>
      </c>
      <c r="F242" s="7">
        <v>174.54008702072034</v>
      </c>
    </row>
    <row r="243" spans="1:6" x14ac:dyDescent="0.25">
      <c r="A243" s="105">
        <v>1.004167</v>
      </c>
      <c r="B243" s="105">
        <v>33.902209840400424</v>
      </c>
      <c r="C243" s="156">
        <v>20.848683245305168</v>
      </c>
      <c r="D243">
        <v>5.9687000000000001</v>
      </c>
      <c r="E243" s="213">
        <v>1.9041670000000002</v>
      </c>
      <c r="F243" s="7">
        <v>176.72666794756969</v>
      </c>
    </row>
    <row r="244" spans="1:6" x14ac:dyDescent="0.25">
      <c r="A244" s="105">
        <v>1.0083329999999999</v>
      </c>
      <c r="B244" s="105">
        <v>34.817074322410051</v>
      </c>
      <c r="C244" s="156">
        <v>20.848683245305168</v>
      </c>
      <c r="D244">
        <v>6.0756000000000006</v>
      </c>
      <c r="E244" s="213">
        <v>1.9083329999999998</v>
      </c>
      <c r="F244" s="7">
        <v>177.73131323828423</v>
      </c>
    </row>
    <row r="245" spans="1:6" x14ac:dyDescent="0.25">
      <c r="A245" s="105">
        <v>1.0125</v>
      </c>
      <c r="B245" s="105">
        <v>35.466332987062053</v>
      </c>
      <c r="C245" s="156">
        <v>20.831490243544607</v>
      </c>
      <c r="D245">
        <v>6.0970000000000004</v>
      </c>
      <c r="E245" s="213">
        <v>1.9125000000000001</v>
      </c>
      <c r="F245" s="7">
        <v>180.15428129236054</v>
      </c>
    </row>
    <row r="246" spans="1:6" x14ac:dyDescent="0.25">
      <c r="A246" s="105">
        <v>1.016667</v>
      </c>
      <c r="B246" s="105">
        <v>35.495844744546233</v>
      </c>
      <c r="C246" s="156">
        <v>20.854414245892023</v>
      </c>
      <c r="D246">
        <v>6.0756000000000006</v>
      </c>
      <c r="E246" s="213">
        <v>1.9166669999999999</v>
      </c>
      <c r="F246" s="7">
        <v>183.64099141895815</v>
      </c>
    </row>
    <row r="247" spans="1:6" x14ac:dyDescent="0.25">
      <c r="A247" s="105">
        <v>1.0208330000000001</v>
      </c>
      <c r="B247" s="105">
        <v>35.731938804419691</v>
      </c>
      <c r="C247" s="156">
        <v>20.848683245305168</v>
      </c>
      <c r="D247">
        <v>6.2679999999999998</v>
      </c>
      <c r="E247" s="213">
        <v>1.920833</v>
      </c>
      <c r="F247" s="7">
        <v>188.84150821795117</v>
      </c>
    </row>
    <row r="248" spans="1:6" x14ac:dyDescent="0.25">
      <c r="A248" s="105">
        <v>1.0249999999999999</v>
      </c>
      <c r="B248" s="105">
        <v>35.82047407687223</v>
      </c>
      <c r="C248" s="156">
        <v>20.854414245892023</v>
      </c>
      <c r="D248">
        <v>6.4176000000000002</v>
      </c>
      <c r="E248" s="213">
        <v>1.9249999999999998</v>
      </c>
      <c r="F248" s="7">
        <v>194.51479927139812</v>
      </c>
    </row>
    <row r="249" spans="1:6" x14ac:dyDescent="0.25">
      <c r="A249" s="105">
        <v>1.0291669999999999</v>
      </c>
      <c r="B249" s="105">
        <v>35.938521106808956</v>
      </c>
      <c r="C249" s="156">
        <v>20.854414245892023</v>
      </c>
      <c r="D249">
        <v>6.3963000000000001</v>
      </c>
      <c r="E249" s="213">
        <v>1.9291670000000001</v>
      </c>
      <c r="F249" s="7">
        <v>199.41983216135742</v>
      </c>
    </row>
    <row r="250" spans="1:6" x14ac:dyDescent="0.25">
      <c r="A250" s="105">
        <v>1.0333330000000001</v>
      </c>
      <c r="B250" s="105">
        <v>35.554868259514592</v>
      </c>
      <c r="C250" s="156">
        <v>20.848683245305168</v>
      </c>
      <c r="D250">
        <v>6.4817999999999998</v>
      </c>
      <c r="E250" s="213">
        <v>1.9333330000000002</v>
      </c>
      <c r="F250" s="7">
        <v>204.14757470589655</v>
      </c>
    </row>
    <row r="251" spans="1:6" x14ac:dyDescent="0.25">
      <c r="A251" s="105">
        <v>1.0375000000000001</v>
      </c>
      <c r="B251" s="105">
        <v>36.145103409198228</v>
      </c>
      <c r="C251" s="156">
        <v>20.848683245305168</v>
      </c>
      <c r="D251">
        <v>6.7168999999999999</v>
      </c>
      <c r="E251" s="213">
        <v>1.9375</v>
      </c>
      <c r="F251" s="7">
        <v>208.87531725043567</v>
      </c>
    </row>
    <row r="252" spans="1:6" x14ac:dyDescent="0.25">
      <c r="A252" s="105">
        <v>1.0416669999999999</v>
      </c>
      <c r="B252" s="105">
        <v>35.879497591840597</v>
      </c>
      <c r="C252" s="156">
        <v>20.842952244718315</v>
      </c>
      <c r="D252">
        <v>6.7596999999999996</v>
      </c>
      <c r="E252" s="213">
        <v>1.9416669999999998</v>
      </c>
      <c r="F252" s="7">
        <v>220.81286717539695</v>
      </c>
    </row>
    <row r="253" spans="1:6" x14ac:dyDescent="0.25">
      <c r="A253" s="105">
        <v>1.045833</v>
      </c>
      <c r="B253" s="105">
        <v>35.997544621777323</v>
      </c>
      <c r="C253" s="156">
        <v>20.848683245305168</v>
      </c>
      <c r="D253">
        <v>6.8238000000000003</v>
      </c>
      <c r="E253" s="213">
        <v>1.9458329999999999</v>
      </c>
      <c r="F253" s="7">
        <v>232.27764284590427</v>
      </c>
    </row>
    <row r="254" spans="1:6" x14ac:dyDescent="0.25">
      <c r="A254" s="105">
        <v>1.05</v>
      </c>
      <c r="B254" s="105">
        <v>35.84998583435641</v>
      </c>
      <c r="C254" s="156">
        <v>20.848683245305168</v>
      </c>
      <c r="D254">
        <v>7.1231</v>
      </c>
      <c r="E254" s="213">
        <v>1.9500000000000002</v>
      </c>
      <c r="F254" s="7">
        <v>235.58706262708168</v>
      </c>
    </row>
    <row r="255" spans="1:6" x14ac:dyDescent="0.25">
      <c r="A255" s="105">
        <v>1.0541670000000001</v>
      </c>
      <c r="B255" s="105">
        <v>35.997544621777323</v>
      </c>
      <c r="C255" s="156">
        <v>20.848683245305168</v>
      </c>
      <c r="D255">
        <v>7.1017000000000001</v>
      </c>
      <c r="E255" s="213">
        <v>1.954167</v>
      </c>
      <c r="F255" s="7">
        <v>234.40512699094688</v>
      </c>
    </row>
    <row r="256" spans="1:6" x14ac:dyDescent="0.25">
      <c r="A256" s="105">
        <v>1.058333</v>
      </c>
      <c r="B256" s="105">
        <v>36.410709226555866</v>
      </c>
      <c r="C256" s="156">
        <v>20.860145246478879</v>
      </c>
      <c r="D256">
        <v>7.2513999999999994</v>
      </c>
      <c r="E256" s="213">
        <v>1.9583330000000001</v>
      </c>
      <c r="F256" s="7">
        <v>236.17803044514906</v>
      </c>
    </row>
    <row r="257" spans="1:6" x14ac:dyDescent="0.25">
      <c r="A257" s="105">
        <v>1.0625</v>
      </c>
      <c r="B257" s="105">
        <v>36.882897346302769</v>
      </c>
      <c r="C257" s="156">
        <v>20.860145246478879</v>
      </c>
      <c r="D257">
        <v>7.4223999999999997</v>
      </c>
      <c r="E257" s="213">
        <v>1.9624999999999999</v>
      </c>
      <c r="F257" s="7">
        <v>236.59170791779624</v>
      </c>
    </row>
    <row r="258" spans="1:6" x14ac:dyDescent="0.25">
      <c r="A258" s="105">
        <v>1.066667</v>
      </c>
      <c r="B258" s="105">
        <v>37.679714798375677</v>
      </c>
      <c r="C258" s="156">
        <v>20.854414245892023</v>
      </c>
      <c r="D258">
        <v>7.4009999999999998</v>
      </c>
      <c r="E258" s="213">
        <v>1.9666670000000002</v>
      </c>
      <c r="F258" s="7">
        <v>236.7099014814097</v>
      </c>
    </row>
    <row r="259" spans="1:6" x14ac:dyDescent="0.25">
      <c r="A259" s="105">
        <v>1.0708329999999999</v>
      </c>
      <c r="B259" s="105">
        <v>38.004344130701675</v>
      </c>
      <c r="C259" s="156">
        <v>20.860145246478879</v>
      </c>
      <c r="D259">
        <v>7.5506000000000002</v>
      </c>
      <c r="E259" s="213">
        <v>1.9708329999999998</v>
      </c>
      <c r="F259" s="7">
        <v>237.59635320851078</v>
      </c>
    </row>
    <row r="260" spans="1:6" x14ac:dyDescent="0.25">
      <c r="A260" s="105">
        <v>1.075</v>
      </c>
      <c r="B260" s="105">
        <v>38.004344130701675</v>
      </c>
      <c r="C260" s="156">
        <v>20.842952244718315</v>
      </c>
      <c r="D260">
        <v>7.7003000000000004</v>
      </c>
      <c r="E260" s="213">
        <v>1.9750000000000001</v>
      </c>
      <c r="F260" s="7">
        <v>239.07377275367929</v>
      </c>
    </row>
    <row r="261" spans="1:6" x14ac:dyDescent="0.25">
      <c r="A261" s="105">
        <v>1.079167</v>
      </c>
      <c r="B261" s="105">
        <v>38.004344130701675</v>
      </c>
      <c r="C261" s="156">
        <v>20.854414245892023</v>
      </c>
      <c r="D261">
        <v>7.7643999999999993</v>
      </c>
      <c r="E261" s="213">
        <v>1.9791669999999999</v>
      </c>
      <c r="F261" s="7">
        <v>241.79222471678926</v>
      </c>
    </row>
    <row r="262" spans="1:6" x14ac:dyDescent="0.25">
      <c r="A262" s="105">
        <v>1.0833330000000001</v>
      </c>
      <c r="B262" s="105">
        <v>38.033855888185855</v>
      </c>
      <c r="C262" s="156">
        <v>20.848683245305168</v>
      </c>
      <c r="D262">
        <v>7.9353999999999996</v>
      </c>
      <c r="E262" s="213">
        <v>1.983333</v>
      </c>
      <c r="F262" s="7">
        <v>241.43764402594883</v>
      </c>
    </row>
    <row r="263" spans="1:6" x14ac:dyDescent="0.25">
      <c r="A263" s="105">
        <v>1.0874999999999999</v>
      </c>
      <c r="B263" s="105">
        <v>38.033855888185855</v>
      </c>
      <c r="C263" s="156">
        <v>20.837221244131459</v>
      </c>
      <c r="D263">
        <v>8.2347000000000001</v>
      </c>
      <c r="E263" s="213">
        <v>1.9874999999999998</v>
      </c>
      <c r="F263" s="7">
        <v>242.67867644389034</v>
      </c>
    </row>
    <row r="264" spans="1:6" x14ac:dyDescent="0.25">
      <c r="A264" s="105">
        <v>1.0916669999999999</v>
      </c>
      <c r="B264" s="105">
        <v>38.004344130701675</v>
      </c>
      <c r="C264" s="156">
        <v>20.848683245305168</v>
      </c>
      <c r="D264">
        <v>8.4484999999999992</v>
      </c>
      <c r="E264" s="213">
        <v>1.9916670000000001</v>
      </c>
      <c r="F264" s="7">
        <v>245.0425477161599</v>
      </c>
    </row>
    <row r="265" spans="1:6" x14ac:dyDescent="0.25">
      <c r="A265" s="105">
        <v>1.0958330000000001</v>
      </c>
      <c r="B265" s="105">
        <v>37.620691283407318</v>
      </c>
      <c r="C265" s="156">
        <v>20.842952244718315</v>
      </c>
      <c r="D265">
        <v>8.7692000000000014</v>
      </c>
      <c r="E265" s="213">
        <v>1.9958330000000002</v>
      </c>
      <c r="F265" s="7">
        <v>245.57441875242054</v>
      </c>
    </row>
    <row r="266" spans="1:6" x14ac:dyDescent="0.25">
      <c r="A266" s="105">
        <v>1.1000000000000001</v>
      </c>
      <c r="B266" s="105">
        <v>37.945320615733309</v>
      </c>
      <c r="C266" s="156">
        <v>20.842952244718315</v>
      </c>
      <c r="D266">
        <v>8.876100000000001</v>
      </c>
      <c r="E266" s="213">
        <v>2</v>
      </c>
      <c r="F266" s="7">
        <v>244.21519277086557</v>
      </c>
    </row>
    <row r="267" spans="1:6" x14ac:dyDescent="0.25">
      <c r="A267" s="105">
        <v>1.1041669999999999</v>
      </c>
      <c r="B267" s="105">
        <v>37.679714798375677</v>
      </c>
      <c r="C267" s="156">
        <v>20.848683245305168</v>
      </c>
      <c r="D267">
        <v>9.1326000000000001</v>
      </c>
      <c r="E267" s="213">
        <v>2.0041669999999998</v>
      </c>
      <c r="F267" s="7">
        <v>243.68332173460493</v>
      </c>
    </row>
    <row r="268" spans="1:6" x14ac:dyDescent="0.25">
      <c r="A268" s="105">
        <v>1.108333</v>
      </c>
      <c r="B268" s="105">
        <v>38.004344130701675</v>
      </c>
      <c r="C268" s="156">
        <v>20.837221244131459</v>
      </c>
      <c r="D268">
        <v>9.4532000000000007</v>
      </c>
      <c r="E268" s="213">
        <v>2.0083329999999999</v>
      </c>
      <c r="F268" s="7">
        <v>246.10628978868121</v>
      </c>
    </row>
    <row r="269" spans="1:6" x14ac:dyDescent="0.25">
      <c r="A269" s="105">
        <v>1.1125</v>
      </c>
      <c r="B269" s="105">
        <v>37.709226555859857</v>
      </c>
      <c r="C269" s="156">
        <v>20.865876247065732</v>
      </c>
      <c r="D269">
        <v>9.6883999999999997</v>
      </c>
      <c r="E269" s="213">
        <v>2.0125000000000002</v>
      </c>
      <c r="F269" s="7">
        <v>247.7609996792699</v>
      </c>
    </row>
    <row r="270" spans="1:6" x14ac:dyDescent="0.25">
      <c r="A270" s="105">
        <v>1.1166670000000001</v>
      </c>
      <c r="B270" s="105">
        <v>37.915808858249136</v>
      </c>
      <c r="C270" s="156">
        <v>20.860145246478879</v>
      </c>
      <c r="D270">
        <v>9.9662999999999986</v>
      </c>
      <c r="E270" s="213">
        <v>2.016667</v>
      </c>
      <c r="F270" s="7">
        <v>248.58835462456423</v>
      </c>
    </row>
    <row r="271" spans="1:6" x14ac:dyDescent="0.25">
      <c r="A271" s="105">
        <v>1.120833</v>
      </c>
      <c r="B271" s="105">
        <v>38.328973463027673</v>
      </c>
      <c r="C271" s="156">
        <v>20.848683245305168</v>
      </c>
      <c r="D271">
        <v>10.223000000000001</v>
      </c>
      <c r="E271" s="213">
        <v>2.0208330000000001</v>
      </c>
      <c r="F271" s="7">
        <v>249.82938704250574</v>
      </c>
    </row>
    <row r="272" spans="1:6" x14ac:dyDescent="0.25">
      <c r="A272" s="105">
        <v>1.125</v>
      </c>
      <c r="B272" s="105">
        <v>38.712626310322044</v>
      </c>
      <c r="C272" s="156">
        <v>20.842952244718315</v>
      </c>
      <c r="D272">
        <v>10.287000000000001</v>
      </c>
      <c r="E272" s="213">
        <v>2.0249999999999999</v>
      </c>
      <c r="F272" s="7">
        <v>249.88848382431252</v>
      </c>
    </row>
    <row r="273" spans="1:6" x14ac:dyDescent="0.25">
      <c r="A273" s="105">
        <v>1.129167</v>
      </c>
      <c r="B273" s="105">
        <v>39.332373217489852</v>
      </c>
      <c r="C273" s="156">
        <v>20.848683245305168</v>
      </c>
      <c r="D273">
        <v>10.478999999999999</v>
      </c>
      <c r="E273" s="213">
        <v>2.0291670000000002</v>
      </c>
      <c r="F273" s="7">
        <v>249.00203209721144</v>
      </c>
    </row>
    <row r="274" spans="1:6" x14ac:dyDescent="0.25">
      <c r="A274" s="105">
        <v>1.1333329999999999</v>
      </c>
      <c r="B274" s="105">
        <v>39.391396732458219</v>
      </c>
      <c r="C274" s="156">
        <v>20.837221244131459</v>
      </c>
      <c r="D274">
        <v>10.542999999999999</v>
      </c>
      <c r="E274" s="213">
        <v>2.0333329999999998</v>
      </c>
      <c r="F274" s="7">
        <v>249.88848382431252</v>
      </c>
    </row>
    <row r="275" spans="1:6" x14ac:dyDescent="0.25">
      <c r="A275" s="105">
        <v>1.1375</v>
      </c>
      <c r="B275" s="105">
        <v>39.420908489942398</v>
      </c>
      <c r="C275" s="156">
        <v>20.860145246478879</v>
      </c>
      <c r="D275">
        <v>10.586</v>
      </c>
      <c r="E275" s="213">
        <v>2.0375000000000001</v>
      </c>
      <c r="F275" s="7">
        <v>249.82938704250574</v>
      </c>
    </row>
    <row r="276" spans="1:6" x14ac:dyDescent="0.25">
      <c r="A276" s="105">
        <v>1.141667</v>
      </c>
      <c r="B276" s="105">
        <v>39.479932004910765</v>
      </c>
      <c r="C276" s="156">
        <v>20.831490243544607</v>
      </c>
      <c r="D276">
        <v>10.672000000000001</v>
      </c>
      <c r="E276" s="213">
        <v>2.0416669999999999</v>
      </c>
      <c r="F276" s="7">
        <v>250.30216129695967</v>
      </c>
    </row>
    <row r="277" spans="1:6" x14ac:dyDescent="0.25">
      <c r="A277" s="105">
        <v>1.1458330000000001</v>
      </c>
      <c r="B277" s="105">
        <v>39.65700254981585</v>
      </c>
      <c r="C277" s="156">
        <v>20.831490243544607</v>
      </c>
      <c r="D277">
        <v>10.757</v>
      </c>
      <c r="E277" s="213">
        <v>2.045833</v>
      </c>
      <c r="F277" s="7">
        <v>250.71583876960685</v>
      </c>
    </row>
    <row r="278" spans="1:6" x14ac:dyDescent="0.25">
      <c r="A278" s="105">
        <v>1.1499999999999999</v>
      </c>
      <c r="B278" s="105">
        <v>39.716026064784216</v>
      </c>
      <c r="C278" s="156">
        <v>20.848683245305168</v>
      </c>
      <c r="D278">
        <v>11.141999999999999</v>
      </c>
      <c r="E278" s="213">
        <v>2.0499999999999998</v>
      </c>
      <c r="F278" s="7">
        <v>249.5929999152788</v>
      </c>
    </row>
    <row r="279" spans="1:6" x14ac:dyDescent="0.25">
      <c r="A279" s="105">
        <v>1.1541669999999999</v>
      </c>
      <c r="B279" s="105">
        <v>39.62749079233167</v>
      </c>
      <c r="C279" s="156">
        <v>20.860145246478879</v>
      </c>
      <c r="D279">
        <v>11.313000000000001</v>
      </c>
      <c r="E279" s="213">
        <v>2.0541670000000001</v>
      </c>
      <c r="F279" s="7">
        <v>249.00203209721144</v>
      </c>
    </row>
    <row r="280" spans="1:6" x14ac:dyDescent="0.25">
      <c r="A280" s="105">
        <v>1.1583330000000001</v>
      </c>
      <c r="B280" s="105">
        <v>39.509443762394945</v>
      </c>
      <c r="C280" s="156">
        <v>20.842952244718315</v>
      </c>
      <c r="D280">
        <v>11.462999999999999</v>
      </c>
      <c r="E280" s="213">
        <v>2.0583330000000002</v>
      </c>
      <c r="F280" s="7">
        <v>251.12951624225403</v>
      </c>
    </row>
    <row r="281" spans="1:6" x14ac:dyDescent="0.25">
      <c r="A281" s="105">
        <v>1.1625000000000001</v>
      </c>
      <c r="B281" s="105">
        <v>39.509443762394945</v>
      </c>
      <c r="C281" s="156">
        <v>20.837221244131459</v>
      </c>
      <c r="D281">
        <v>11.634</v>
      </c>
      <c r="E281" s="213">
        <v>2.0625</v>
      </c>
      <c r="F281" s="7">
        <v>251.60229049670792</v>
      </c>
    </row>
    <row r="282" spans="1:6" x14ac:dyDescent="0.25">
      <c r="A282" s="105">
        <v>1.1666669999999999</v>
      </c>
      <c r="B282" s="105">
        <v>39.863584852205122</v>
      </c>
      <c r="C282" s="156">
        <v>20.837221244131459</v>
      </c>
      <c r="D282">
        <v>11.89</v>
      </c>
      <c r="E282" s="213">
        <v>2.0666669999999998</v>
      </c>
      <c r="F282" s="7">
        <v>253.07971004187641</v>
      </c>
    </row>
    <row r="283" spans="1:6" x14ac:dyDescent="0.25">
      <c r="A283" s="105">
        <v>1.170833</v>
      </c>
      <c r="B283" s="105">
        <v>39.420908489942398</v>
      </c>
      <c r="C283" s="156">
        <v>20.842952244718315</v>
      </c>
      <c r="D283">
        <v>12.275</v>
      </c>
      <c r="E283" s="213">
        <v>2.0708329999999999</v>
      </c>
      <c r="F283" s="7">
        <v>253.55248429633031</v>
      </c>
    </row>
    <row r="284" spans="1:6" x14ac:dyDescent="0.25">
      <c r="A284" s="105">
        <v>1.175</v>
      </c>
      <c r="B284" s="105">
        <v>39.509443762394945</v>
      </c>
      <c r="C284" s="156">
        <v>20.848683245305168</v>
      </c>
      <c r="D284">
        <v>12.51</v>
      </c>
      <c r="E284" s="213">
        <v>2.0750000000000002</v>
      </c>
      <c r="F284" s="7">
        <v>251.12951624225403</v>
      </c>
    </row>
    <row r="285" spans="1:6" x14ac:dyDescent="0.25">
      <c r="A285" s="105">
        <v>1.1791670000000001</v>
      </c>
      <c r="B285" s="105">
        <v>39.981631882141855</v>
      </c>
      <c r="C285" s="156">
        <v>20.831490243544607</v>
      </c>
      <c r="D285">
        <v>12.766999999999999</v>
      </c>
      <c r="E285" s="213">
        <v>2.079167</v>
      </c>
      <c r="F285" s="7">
        <v>253.78887142355728</v>
      </c>
    </row>
    <row r="286" spans="1:6" x14ac:dyDescent="0.25">
      <c r="A286" s="105">
        <v>1.183333</v>
      </c>
      <c r="B286" s="105">
        <v>40.247237699499486</v>
      </c>
      <c r="C286" s="156">
        <v>20.848683245305168</v>
      </c>
      <c r="D286">
        <v>13.087</v>
      </c>
      <c r="E286" s="213">
        <v>2.0833330000000001</v>
      </c>
      <c r="F286" s="7">
        <v>253.67067785994379</v>
      </c>
    </row>
    <row r="287" spans="1:6" x14ac:dyDescent="0.25">
      <c r="A287" s="105">
        <v>1.1875</v>
      </c>
      <c r="B287" s="105">
        <v>40.542355274341304</v>
      </c>
      <c r="C287" s="156">
        <v>20.848683245305168</v>
      </c>
      <c r="D287">
        <v>13.343999999999999</v>
      </c>
      <c r="E287" s="213">
        <v>2.0874999999999999</v>
      </c>
      <c r="F287" s="7">
        <v>253.84796820536403</v>
      </c>
    </row>
    <row r="288" spans="1:6" x14ac:dyDescent="0.25">
      <c r="A288" s="105">
        <v>1.191667</v>
      </c>
      <c r="B288" s="105">
        <v>41.16210218150912</v>
      </c>
      <c r="C288" s="156">
        <v>20.831490243544607</v>
      </c>
      <c r="D288">
        <v>13.429</v>
      </c>
      <c r="E288" s="213">
        <v>2.0916670000000002</v>
      </c>
      <c r="F288" s="7">
        <v>253.61158107813708</v>
      </c>
    </row>
    <row r="289" spans="1:6" x14ac:dyDescent="0.25">
      <c r="A289" s="105">
        <v>1.1958329999999999</v>
      </c>
      <c r="B289" s="105">
        <v>41.13259042402494</v>
      </c>
      <c r="C289" s="156">
        <v>20.842952244718315</v>
      </c>
      <c r="D289">
        <v>13.429</v>
      </c>
      <c r="E289" s="213">
        <v>2.0958329999999998</v>
      </c>
      <c r="F289" s="7">
        <v>254.02525855078423</v>
      </c>
    </row>
    <row r="290" spans="1:6" x14ac:dyDescent="0.25">
      <c r="A290" s="105">
        <v>1.2</v>
      </c>
      <c r="B290" s="105">
        <v>41.604778543771843</v>
      </c>
      <c r="C290" s="156">
        <v>20.848683245305168</v>
      </c>
      <c r="D290">
        <v>13.728999999999999</v>
      </c>
      <c r="E290" s="213">
        <v>2.1</v>
      </c>
      <c r="F290" s="7">
        <v>254.02525855078423</v>
      </c>
    </row>
    <row r="291" spans="1:6" x14ac:dyDescent="0.25">
      <c r="A291" s="105">
        <v>1.204167</v>
      </c>
      <c r="B291" s="105">
        <v>41.13259042402494</v>
      </c>
      <c r="C291" s="156">
        <v>20.848683245305168</v>
      </c>
      <c r="D291">
        <v>13.536</v>
      </c>
      <c r="E291" s="213">
        <v>2.1041669999999999</v>
      </c>
      <c r="F291" s="7">
        <v>254.14345211439772</v>
      </c>
    </row>
    <row r="292" spans="1:6" x14ac:dyDescent="0.25">
      <c r="A292" s="105">
        <v>1.2083330000000001</v>
      </c>
      <c r="B292" s="105">
        <v>41.339172726414212</v>
      </c>
      <c r="C292" s="156">
        <v>20.837221244131459</v>
      </c>
      <c r="D292">
        <v>13.836</v>
      </c>
      <c r="E292" s="213">
        <v>2.108333</v>
      </c>
      <c r="F292" s="7">
        <v>253.78887142355728</v>
      </c>
    </row>
    <row r="293" spans="1:6" x14ac:dyDescent="0.25">
      <c r="A293" s="105">
        <v>1.2124999999999999</v>
      </c>
      <c r="B293" s="105">
        <v>41.427707998866751</v>
      </c>
      <c r="C293" s="156">
        <v>20.837221244131459</v>
      </c>
      <c r="D293">
        <v>14.156000000000001</v>
      </c>
      <c r="E293" s="213">
        <v>2.1124999999999998</v>
      </c>
      <c r="F293" s="7">
        <v>249.17932244263164</v>
      </c>
    </row>
    <row r="294" spans="1:6" x14ac:dyDescent="0.25">
      <c r="A294" s="105">
        <v>1.2166669999999999</v>
      </c>
      <c r="B294" s="105">
        <v>40.985031636604027</v>
      </c>
      <c r="C294" s="156">
        <v>20.837221244131459</v>
      </c>
      <c r="D294">
        <v>14.135</v>
      </c>
      <c r="E294" s="213">
        <v>2.1166670000000001</v>
      </c>
      <c r="F294" s="7">
        <v>253.90706498717074</v>
      </c>
    </row>
    <row r="295" spans="1:6" x14ac:dyDescent="0.25">
      <c r="A295" s="105">
        <v>1.2208330000000001</v>
      </c>
      <c r="B295" s="105">
        <v>40.926008121635661</v>
      </c>
      <c r="C295" s="156">
        <v>20.831490243544607</v>
      </c>
      <c r="D295">
        <v>14.242000000000001</v>
      </c>
      <c r="E295" s="213">
        <v>2.1208330000000002</v>
      </c>
      <c r="F295" s="7">
        <v>254.08435533259097</v>
      </c>
    </row>
    <row r="296" spans="1:6" x14ac:dyDescent="0.25">
      <c r="A296" s="105">
        <v>1.2250000000000001</v>
      </c>
      <c r="B296" s="105">
        <v>40.955519879119848</v>
      </c>
      <c r="C296" s="156">
        <v>20.831490243544607</v>
      </c>
      <c r="D296">
        <v>14.433999999999999</v>
      </c>
      <c r="E296" s="213">
        <v>2.125</v>
      </c>
      <c r="F296" s="7">
        <v>254.02525855078423</v>
      </c>
    </row>
    <row r="297" spans="1:6" x14ac:dyDescent="0.25">
      <c r="A297" s="105">
        <v>1.2291669999999999</v>
      </c>
      <c r="B297" s="105">
        <v>40.985031636604027</v>
      </c>
      <c r="C297" s="156">
        <v>20.837221244131459</v>
      </c>
      <c r="D297">
        <v>14.733000000000001</v>
      </c>
      <c r="E297" s="213">
        <v>2.1291669999999998</v>
      </c>
      <c r="F297" s="7">
        <v>254.08435533259097</v>
      </c>
    </row>
    <row r="298" spans="1:6" x14ac:dyDescent="0.25">
      <c r="A298" s="105">
        <v>1.233333</v>
      </c>
      <c r="B298" s="105">
        <v>41.427707998866751</v>
      </c>
      <c r="C298" s="156">
        <v>20.842952244718315</v>
      </c>
      <c r="D298">
        <v>14.882999999999999</v>
      </c>
      <c r="E298" s="213">
        <v>2.1333329999999999</v>
      </c>
      <c r="F298" s="7">
        <v>254.02525855078423</v>
      </c>
    </row>
    <row r="299" spans="1:6" x14ac:dyDescent="0.25">
      <c r="A299" s="105">
        <v>1.2375</v>
      </c>
      <c r="B299" s="105">
        <v>41.545755028803484</v>
      </c>
      <c r="C299" s="156">
        <v>20.842952244718315</v>
      </c>
      <c r="D299">
        <v>15.118</v>
      </c>
      <c r="E299" s="213">
        <v>2.1375000000000002</v>
      </c>
      <c r="F299" s="7">
        <v>254.20254889620443</v>
      </c>
    </row>
    <row r="300" spans="1:6" x14ac:dyDescent="0.25">
      <c r="A300" s="105">
        <v>1.2416670000000001</v>
      </c>
      <c r="B300" s="105">
        <v>42.047454906034567</v>
      </c>
      <c r="C300" s="156">
        <v>20.825759242957751</v>
      </c>
      <c r="D300">
        <v>15.268000000000001</v>
      </c>
      <c r="E300" s="213">
        <v>2.141667</v>
      </c>
      <c r="F300" s="7">
        <v>254.02525855078423</v>
      </c>
    </row>
    <row r="301" spans="1:6" x14ac:dyDescent="0.25">
      <c r="A301" s="105">
        <v>1.245833</v>
      </c>
      <c r="B301" s="105">
        <v>42.401595995844751</v>
      </c>
      <c r="C301" s="156">
        <v>20.837221244131459</v>
      </c>
      <c r="D301">
        <v>15.523999999999999</v>
      </c>
      <c r="E301" s="213">
        <v>2.1458330000000001</v>
      </c>
      <c r="F301" s="7">
        <v>253.96616176897751</v>
      </c>
    </row>
    <row r="302" spans="1:6" x14ac:dyDescent="0.25">
      <c r="A302" s="105">
        <v>1.25</v>
      </c>
      <c r="B302" s="105">
        <v>42.726225328170756</v>
      </c>
      <c r="C302" s="156">
        <v>20.837221244131459</v>
      </c>
      <c r="D302">
        <v>15.567</v>
      </c>
      <c r="E302" s="213">
        <v>2.15</v>
      </c>
      <c r="F302" s="7">
        <v>253.72977464175054</v>
      </c>
    </row>
    <row r="303" spans="1:6" x14ac:dyDescent="0.25">
      <c r="A303" s="105">
        <v>1.254167</v>
      </c>
      <c r="B303" s="105">
        <v>42.578666540749843</v>
      </c>
      <c r="C303" s="156">
        <v>20.848683245305168</v>
      </c>
      <c r="D303">
        <v>15.695</v>
      </c>
      <c r="E303" s="213">
        <v>2.1541670000000002</v>
      </c>
      <c r="F303" s="7">
        <v>254.02525855078423</v>
      </c>
    </row>
    <row r="304" spans="1:6" x14ac:dyDescent="0.25">
      <c r="A304" s="105">
        <v>1.2583329999999999</v>
      </c>
      <c r="B304" s="105">
        <v>42.873784115591654</v>
      </c>
      <c r="C304" s="156">
        <v>20.837221244131459</v>
      </c>
      <c r="D304">
        <v>15.802</v>
      </c>
      <c r="E304" s="213">
        <v>2.1583329999999998</v>
      </c>
      <c r="F304" s="7">
        <v>253.78887142355728</v>
      </c>
    </row>
    <row r="305" spans="1:6" x14ac:dyDescent="0.25">
      <c r="A305" s="105">
        <v>1.2625</v>
      </c>
      <c r="B305" s="105">
        <v>42.932807630560021</v>
      </c>
      <c r="C305" s="156">
        <v>20.837221244131459</v>
      </c>
      <c r="D305">
        <v>15.781000000000001</v>
      </c>
      <c r="E305" s="213">
        <v>2.1625000000000001</v>
      </c>
      <c r="F305" s="7">
        <v>253.90706498717074</v>
      </c>
    </row>
    <row r="306" spans="1:6" x14ac:dyDescent="0.25">
      <c r="A306" s="105">
        <v>1.266667</v>
      </c>
      <c r="B306" s="105">
        <v>43.286948720370198</v>
      </c>
      <c r="C306" s="156">
        <v>20.831490243544607</v>
      </c>
      <c r="D306">
        <v>15.888</v>
      </c>
      <c r="E306" s="213">
        <v>2.1666669999999999</v>
      </c>
      <c r="F306" s="7">
        <v>253.67067785994379</v>
      </c>
    </row>
    <row r="307" spans="1:6" x14ac:dyDescent="0.25">
      <c r="A307" s="105">
        <v>1.2708330000000001</v>
      </c>
      <c r="B307" s="105">
        <v>43.109878175465113</v>
      </c>
      <c r="C307" s="156">
        <v>20.808566241197191</v>
      </c>
      <c r="D307">
        <v>15.909000000000001</v>
      </c>
      <c r="E307" s="213">
        <v>2.170833</v>
      </c>
      <c r="F307" s="7">
        <v>253.55248429633031</v>
      </c>
    </row>
    <row r="308" spans="1:6" x14ac:dyDescent="0.25">
      <c r="A308" s="105">
        <v>1.2749999999999999</v>
      </c>
      <c r="B308" s="105">
        <v>42.873784115591654</v>
      </c>
      <c r="C308" s="156">
        <v>20.831490243544607</v>
      </c>
      <c r="D308">
        <v>15.952</v>
      </c>
      <c r="E308" s="213">
        <v>2.1749999999999998</v>
      </c>
      <c r="F308" s="7">
        <v>253.67067785994379</v>
      </c>
    </row>
    <row r="309" spans="1:6" x14ac:dyDescent="0.25">
      <c r="A309" s="105">
        <v>1.2791669999999999</v>
      </c>
      <c r="B309" s="105">
        <v>43.080366417980926</v>
      </c>
      <c r="C309" s="156">
        <v>20.814297241784043</v>
      </c>
      <c r="D309">
        <v>16.166</v>
      </c>
      <c r="E309" s="213">
        <v>2.1791670000000001</v>
      </c>
      <c r="F309" s="7">
        <v>253.3751939509101</v>
      </c>
    </row>
    <row r="310" spans="1:6" x14ac:dyDescent="0.25">
      <c r="A310" s="105">
        <v>1.2833330000000001</v>
      </c>
      <c r="B310" s="105">
        <v>42.962319388044207</v>
      </c>
      <c r="C310" s="156">
        <v>20.837221244131459</v>
      </c>
      <c r="D310">
        <v>16.23</v>
      </c>
      <c r="E310" s="213">
        <v>2.1833330000000002</v>
      </c>
      <c r="F310" s="7">
        <v>253.55248429633031</v>
      </c>
    </row>
    <row r="311" spans="1:6" x14ac:dyDescent="0.25">
      <c r="A311" s="105">
        <v>1.2875000000000001</v>
      </c>
      <c r="B311" s="105">
        <v>43.168901690433472</v>
      </c>
      <c r="C311" s="156">
        <v>20.831490243544607</v>
      </c>
      <c r="D311">
        <v>16.422000000000001</v>
      </c>
      <c r="E311" s="213">
        <v>2.1875</v>
      </c>
      <c r="F311" s="7">
        <v>253.55248429633031</v>
      </c>
    </row>
    <row r="312" spans="1:6" x14ac:dyDescent="0.25">
      <c r="A312" s="105">
        <v>1.2916669999999999</v>
      </c>
      <c r="B312" s="105">
        <v>43.316460477854378</v>
      </c>
      <c r="C312" s="156">
        <v>20.837221244131459</v>
      </c>
      <c r="D312">
        <v>16.657</v>
      </c>
      <c r="E312" s="213">
        <v>2.1916669999999998</v>
      </c>
      <c r="F312" s="7">
        <v>252.60693578742249</v>
      </c>
    </row>
    <row r="313" spans="1:6" x14ac:dyDescent="0.25">
      <c r="A313" s="105">
        <v>1.295833</v>
      </c>
      <c r="B313" s="105">
        <v>43.375483992822744</v>
      </c>
      <c r="C313" s="156">
        <v>20.825759242957751</v>
      </c>
      <c r="D313">
        <v>16.850000000000001</v>
      </c>
      <c r="E313" s="213">
        <v>2.1958329999999999</v>
      </c>
      <c r="F313" s="7">
        <v>253.25700038729664</v>
      </c>
    </row>
    <row r="314" spans="1:6" x14ac:dyDescent="0.25">
      <c r="A314" s="105">
        <v>1.3</v>
      </c>
      <c r="B314" s="105">
        <v>43.818160355085467</v>
      </c>
      <c r="C314" s="156">
        <v>20.825759242957751</v>
      </c>
      <c r="D314">
        <v>17</v>
      </c>
      <c r="E314" s="213">
        <v>2.2000000000000002</v>
      </c>
      <c r="F314" s="7">
        <v>253.07971004187641</v>
      </c>
    </row>
    <row r="315" spans="1:6" x14ac:dyDescent="0.25">
      <c r="A315" s="105">
        <v>1.3041670000000001</v>
      </c>
      <c r="B315" s="105">
        <v>44.231324959864018</v>
      </c>
      <c r="C315" s="156">
        <v>20.820028242370896</v>
      </c>
      <c r="D315">
        <v>17.234999999999999</v>
      </c>
      <c r="E315" s="213">
        <v>2.204167</v>
      </c>
      <c r="F315" s="7">
        <v>253.31609716910336</v>
      </c>
    </row>
    <row r="316" spans="1:6" x14ac:dyDescent="0.25">
      <c r="A316" s="105">
        <v>1.308333</v>
      </c>
      <c r="B316" s="105">
        <v>44.644489564642555</v>
      </c>
      <c r="C316" s="156">
        <v>20.814297241784043</v>
      </c>
      <c r="D316">
        <v>17.533999999999999</v>
      </c>
      <c r="E316" s="213">
        <v>2.2083330000000001</v>
      </c>
      <c r="F316" s="7">
        <v>251.95687118754836</v>
      </c>
    </row>
    <row r="317" spans="1:6" x14ac:dyDescent="0.25">
      <c r="A317" s="105">
        <v>1.3125</v>
      </c>
      <c r="B317" s="105">
        <v>44.46741901973747</v>
      </c>
      <c r="C317" s="156">
        <v>20.825759242957751</v>
      </c>
      <c r="D317">
        <v>17.725999999999999</v>
      </c>
      <c r="E317" s="213">
        <v>2.2124999999999999</v>
      </c>
      <c r="F317" s="7">
        <v>252.13416153296856</v>
      </c>
    </row>
    <row r="318" spans="1:6" x14ac:dyDescent="0.25">
      <c r="A318" s="105">
        <v>1.316667</v>
      </c>
      <c r="B318" s="105">
        <v>44.96911889696856</v>
      </c>
      <c r="C318" s="156">
        <v>20.825759242957751</v>
      </c>
      <c r="D318">
        <v>17.855</v>
      </c>
      <c r="E318" s="213">
        <v>2.2166670000000002</v>
      </c>
      <c r="F318" s="7">
        <v>251.18861302406077</v>
      </c>
    </row>
    <row r="319" spans="1:6" x14ac:dyDescent="0.25">
      <c r="A319" s="105">
        <v>1.3208329999999999</v>
      </c>
      <c r="B319" s="105">
        <v>44.851071867031834</v>
      </c>
      <c r="C319" s="156">
        <v>20.831490243544607</v>
      </c>
      <c r="D319">
        <v>17.983000000000001</v>
      </c>
      <c r="E319" s="213">
        <v>2.2208329999999998</v>
      </c>
      <c r="F319" s="7">
        <v>249.77029026069903</v>
      </c>
    </row>
    <row r="320" spans="1:6" x14ac:dyDescent="0.25">
      <c r="A320" s="105">
        <v>1.325</v>
      </c>
      <c r="B320" s="105">
        <v>44.851071867031834</v>
      </c>
      <c r="C320" s="156">
        <v>20.837221244131459</v>
      </c>
      <c r="D320">
        <v>18.068000000000001</v>
      </c>
      <c r="E320" s="213">
        <v>2.2250000000000001</v>
      </c>
      <c r="F320" s="7">
        <v>247.11093507939577</v>
      </c>
    </row>
    <row r="321" spans="1:6" x14ac:dyDescent="0.25">
      <c r="A321" s="105">
        <v>1.329167</v>
      </c>
      <c r="B321" s="105">
        <v>45.057654169421106</v>
      </c>
      <c r="C321" s="156">
        <v>20.820028242370896</v>
      </c>
      <c r="D321">
        <v>18.175000000000001</v>
      </c>
      <c r="E321" s="213">
        <v>2.2291669999999999</v>
      </c>
      <c r="F321" s="7">
        <v>245.0425477161599</v>
      </c>
    </row>
    <row r="322" spans="1:6" x14ac:dyDescent="0.25">
      <c r="A322" s="105">
        <v>1.3333330000000001</v>
      </c>
      <c r="B322" s="105">
        <v>45.205212956842011</v>
      </c>
      <c r="C322" s="156">
        <v>20.814297241784043</v>
      </c>
      <c r="D322">
        <v>18.303999999999998</v>
      </c>
      <c r="E322" s="213">
        <v>2.233333</v>
      </c>
      <c r="F322" s="7">
        <v>244.09699920725208</v>
      </c>
    </row>
    <row r="323" spans="1:6" x14ac:dyDescent="0.25">
      <c r="A323" s="105">
        <v>1.3374999999999999</v>
      </c>
      <c r="B323" s="105">
        <v>45.087165926905286</v>
      </c>
      <c r="C323" s="156">
        <v>20.808566241197191</v>
      </c>
      <c r="D323">
        <v>18.539000000000001</v>
      </c>
      <c r="E323" s="213">
        <v>2.2374999999999998</v>
      </c>
      <c r="F323" s="7">
        <v>241.67403115317578</v>
      </c>
    </row>
    <row r="324" spans="1:6" x14ac:dyDescent="0.25">
      <c r="A324" s="105">
        <v>1.3416669999999999</v>
      </c>
      <c r="B324" s="105">
        <v>44.880583624516007</v>
      </c>
      <c r="C324" s="156">
        <v>20.808566241197191</v>
      </c>
      <c r="D324">
        <v>18.751999999999999</v>
      </c>
      <c r="E324" s="213">
        <v>2.2416670000000001</v>
      </c>
      <c r="F324" s="7">
        <v>240.3148051716208</v>
      </c>
    </row>
    <row r="325" spans="1:6" x14ac:dyDescent="0.25">
      <c r="A325" s="105">
        <v>1.3458330000000001</v>
      </c>
      <c r="B325" s="105">
        <v>45.323259986778737</v>
      </c>
      <c r="C325" s="156">
        <v>20.820028242370896</v>
      </c>
      <c r="D325">
        <v>18.902000000000001</v>
      </c>
      <c r="E325" s="213">
        <v>2.2458330000000002</v>
      </c>
      <c r="F325" s="7">
        <v>239.84203091716688</v>
      </c>
    </row>
    <row r="326" spans="1:6" x14ac:dyDescent="0.25">
      <c r="A326" s="105">
        <v>1.35</v>
      </c>
      <c r="B326" s="105">
        <v>45.028142411936919</v>
      </c>
      <c r="C326" s="156">
        <v>20.808566241197191</v>
      </c>
      <c r="D326">
        <v>19.073</v>
      </c>
      <c r="E326" s="213">
        <v>2.25</v>
      </c>
      <c r="F326" s="7">
        <v>240.01932126258708</v>
      </c>
    </row>
    <row r="327" spans="1:6" x14ac:dyDescent="0.25">
      <c r="A327" s="105">
        <v>1.3541669999999999</v>
      </c>
      <c r="B327" s="105">
        <v>45.264236471810378</v>
      </c>
      <c r="C327" s="156">
        <v>20.802835240610332</v>
      </c>
      <c r="D327">
        <v>19.265999999999998</v>
      </c>
      <c r="E327" s="213">
        <v>2.2541669999999998</v>
      </c>
      <c r="F327" s="7">
        <v>240.43299873523426</v>
      </c>
    </row>
    <row r="328" spans="1:6" x14ac:dyDescent="0.25">
      <c r="A328" s="105">
        <v>1.358333</v>
      </c>
      <c r="B328" s="105">
        <v>45.736424591557281</v>
      </c>
      <c r="C328" s="156">
        <v>20.831490243544607</v>
      </c>
      <c r="D328">
        <v>19.478999999999999</v>
      </c>
      <c r="E328" s="213">
        <v>2.2583329999999999</v>
      </c>
      <c r="F328" s="7">
        <v>241.49674080775557</v>
      </c>
    </row>
    <row r="329" spans="1:6" x14ac:dyDescent="0.25">
      <c r="A329" s="105">
        <v>1.3625</v>
      </c>
      <c r="B329" s="105">
        <v>45.529842289168009</v>
      </c>
      <c r="C329" s="156">
        <v>20.808566241197191</v>
      </c>
      <c r="D329">
        <v>19.713999999999999</v>
      </c>
      <c r="E329" s="213">
        <v>2.2625000000000002</v>
      </c>
      <c r="F329" s="7">
        <v>240.43299873523426</v>
      </c>
    </row>
    <row r="330" spans="1:6" x14ac:dyDescent="0.25">
      <c r="A330" s="105">
        <v>1.3666670000000001</v>
      </c>
      <c r="B330" s="105">
        <v>45.94300689394656</v>
      </c>
      <c r="C330" s="156">
        <v>20.820028242370896</v>
      </c>
      <c r="D330">
        <v>19.885000000000002</v>
      </c>
      <c r="E330" s="213">
        <v>2.266667</v>
      </c>
      <c r="F330" s="7">
        <v>239.19196631729275</v>
      </c>
    </row>
    <row r="331" spans="1:6" x14ac:dyDescent="0.25">
      <c r="A331" s="105">
        <v>1.370833</v>
      </c>
      <c r="B331" s="105">
        <v>46.356171498725097</v>
      </c>
      <c r="C331" s="156">
        <v>20.814297241784043</v>
      </c>
      <c r="D331">
        <v>20.120999999999999</v>
      </c>
      <c r="E331" s="213">
        <v>2.2708330000000001</v>
      </c>
      <c r="F331" s="7">
        <v>239.07377275367929</v>
      </c>
    </row>
    <row r="332" spans="1:6" x14ac:dyDescent="0.25">
      <c r="A332" s="105">
        <v>1.375</v>
      </c>
      <c r="B332" s="105">
        <v>46.474218528661829</v>
      </c>
      <c r="C332" s="156">
        <v>20.831490243544607</v>
      </c>
      <c r="D332">
        <v>20.440999999999999</v>
      </c>
      <c r="E332" s="213">
        <v>2.2749999999999999</v>
      </c>
      <c r="F332" s="7">
        <v>235.82344975430863</v>
      </c>
    </row>
    <row r="333" spans="1:6" x14ac:dyDescent="0.25">
      <c r="A333" s="105">
        <v>1.379167</v>
      </c>
      <c r="B333" s="105">
        <v>47.005430163377099</v>
      </c>
      <c r="C333" s="156">
        <v>20.831490243544607</v>
      </c>
      <c r="D333">
        <v>20.719000000000001</v>
      </c>
      <c r="E333" s="213">
        <v>2.2791670000000002</v>
      </c>
      <c r="F333" s="7">
        <v>232.39583640951776</v>
      </c>
    </row>
    <row r="334" spans="1:6" x14ac:dyDescent="0.25">
      <c r="A334" s="105">
        <v>1.3833329999999999</v>
      </c>
      <c r="B334" s="105">
        <v>46.710312588535281</v>
      </c>
      <c r="C334" s="156">
        <v>20.808566241197191</v>
      </c>
      <c r="D334">
        <v>20.847000000000001</v>
      </c>
      <c r="E334" s="213">
        <v>2.2833329999999998</v>
      </c>
      <c r="F334" s="7">
        <v>231.39119111880319</v>
      </c>
    </row>
    <row r="335" spans="1:6" x14ac:dyDescent="0.25">
      <c r="A335" s="105">
        <v>1.3875</v>
      </c>
      <c r="B335" s="105">
        <v>46.739824346019461</v>
      </c>
      <c r="C335" s="156">
        <v>20.808566241197191</v>
      </c>
      <c r="D335">
        <v>21.04</v>
      </c>
      <c r="E335" s="213">
        <v>2.2875000000000001</v>
      </c>
      <c r="F335" s="7">
        <v>227.78628742859212</v>
      </c>
    </row>
    <row r="336" spans="1:6" x14ac:dyDescent="0.25">
      <c r="A336" s="105">
        <v>1.391667</v>
      </c>
      <c r="B336" s="105">
        <v>46.710312588535281</v>
      </c>
      <c r="C336" s="156">
        <v>20.797104240023479</v>
      </c>
      <c r="D336">
        <v>21.167999999999999</v>
      </c>
      <c r="E336" s="213">
        <v>2.2916669999999999</v>
      </c>
      <c r="F336" s="7">
        <v>226.72254535607084</v>
      </c>
    </row>
    <row r="337" spans="1:6" x14ac:dyDescent="0.25">
      <c r="A337" s="105">
        <v>1.3958330000000001</v>
      </c>
      <c r="B337" s="105">
        <v>46.592265558598548</v>
      </c>
      <c r="C337" s="156">
        <v>20.808566241197191</v>
      </c>
      <c r="D337">
        <v>21.402999999999999</v>
      </c>
      <c r="E337" s="213">
        <v>2.295833</v>
      </c>
      <c r="F337" s="7">
        <v>225.83609362896973</v>
      </c>
    </row>
    <row r="338" spans="1:6" x14ac:dyDescent="0.25">
      <c r="A338" s="105">
        <v>1.4</v>
      </c>
      <c r="B338" s="105">
        <v>46.503730286146002</v>
      </c>
      <c r="C338" s="156">
        <v>20.797104240023479</v>
      </c>
      <c r="D338">
        <v>21.51</v>
      </c>
      <c r="E338" s="213">
        <v>2.2999999999999998</v>
      </c>
      <c r="F338" s="7">
        <v>225.65880328354953</v>
      </c>
    </row>
    <row r="339" spans="1:6" x14ac:dyDescent="0.25">
      <c r="A339" s="105">
        <v>1.4041669999999999</v>
      </c>
      <c r="B339" s="105">
        <v>46.562753801114368</v>
      </c>
      <c r="C339" s="156">
        <v>20.814297241784043</v>
      </c>
      <c r="D339">
        <v>21.617000000000001</v>
      </c>
      <c r="E339" s="213">
        <v>2.3041670000000001</v>
      </c>
      <c r="F339" s="7">
        <v>225.4815129381293</v>
      </c>
    </row>
    <row r="340" spans="1:6" x14ac:dyDescent="0.25">
      <c r="A340" s="105">
        <v>1.4083330000000001</v>
      </c>
      <c r="B340" s="105">
        <v>46.975918405892919</v>
      </c>
      <c r="C340" s="156">
        <v>20.808566241197191</v>
      </c>
      <c r="D340">
        <v>21.916</v>
      </c>
      <c r="E340" s="213">
        <v>2.3083330000000002</v>
      </c>
      <c r="F340" s="7">
        <v>223.59041592031366</v>
      </c>
    </row>
    <row r="341" spans="1:6" x14ac:dyDescent="0.25">
      <c r="A341" s="105">
        <v>1.4125000000000001</v>
      </c>
      <c r="B341" s="105">
        <v>47.064453678345458</v>
      </c>
      <c r="C341" s="156">
        <v>20.797104240023479</v>
      </c>
      <c r="D341">
        <v>22.065999999999999</v>
      </c>
      <c r="E341" s="213">
        <v>2.3125</v>
      </c>
      <c r="F341" s="7">
        <v>223.70860948392715</v>
      </c>
    </row>
    <row r="342" spans="1:6" x14ac:dyDescent="0.25">
      <c r="A342" s="105">
        <v>1.4166669999999999</v>
      </c>
      <c r="B342" s="105">
        <v>47.212012465766371</v>
      </c>
      <c r="C342" s="156">
        <v>20.808566241197191</v>
      </c>
      <c r="D342">
        <v>22.451000000000001</v>
      </c>
      <c r="E342" s="213">
        <v>2.3166669999999998</v>
      </c>
      <c r="F342" s="7">
        <v>220.16280257552279</v>
      </c>
    </row>
    <row r="343" spans="1:6" x14ac:dyDescent="0.25">
      <c r="A343" s="105">
        <v>1.420833</v>
      </c>
      <c r="B343" s="105">
        <v>47.566153555576548</v>
      </c>
      <c r="C343" s="156">
        <v>20.814297241784043</v>
      </c>
      <c r="D343">
        <v>22.643000000000001</v>
      </c>
      <c r="E343" s="213">
        <v>2.3208329999999999</v>
      </c>
      <c r="F343" s="7">
        <v>218.50809268493413</v>
      </c>
    </row>
    <row r="344" spans="1:6" x14ac:dyDescent="0.25">
      <c r="A344" s="105">
        <v>1.425</v>
      </c>
      <c r="B344" s="105">
        <v>47.625177070544908</v>
      </c>
      <c r="C344" s="156">
        <v>20.814297241784043</v>
      </c>
      <c r="D344">
        <v>22.878</v>
      </c>
      <c r="E344" s="213">
        <v>2.3250000000000002</v>
      </c>
      <c r="F344" s="7">
        <v>217.14886670337913</v>
      </c>
    </row>
    <row r="345" spans="1:6" x14ac:dyDescent="0.25">
      <c r="A345" s="105">
        <v>1.4291670000000001</v>
      </c>
      <c r="B345" s="105">
        <v>47.713712342997461</v>
      </c>
      <c r="C345" s="156">
        <v>20.797104240023479</v>
      </c>
      <c r="D345">
        <v>23.048999999999999</v>
      </c>
      <c r="E345" s="213">
        <v>2.329167</v>
      </c>
      <c r="F345" s="7">
        <v>215.55325359459715</v>
      </c>
    </row>
    <row r="346" spans="1:6" x14ac:dyDescent="0.25">
      <c r="A346" s="105">
        <v>1.433333</v>
      </c>
      <c r="B346" s="105">
        <v>47.890782887902546</v>
      </c>
      <c r="C346" s="156">
        <v>20.814297241784043</v>
      </c>
      <c r="D346">
        <v>23.413</v>
      </c>
      <c r="E346" s="213">
        <v>2.3333330000000001</v>
      </c>
      <c r="F346" s="7">
        <v>213.89854370400849</v>
      </c>
    </row>
    <row r="347" spans="1:6" x14ac:dyDescent="0.25">
      <c r="A347" s="105">
        <v>1.4375</v>
      </c>
      <c r="B347" s="105">
        <v>47.890782887902546</v>
      </c>
      <c r="C347" s="156">
        <v>20.808566241197191</v>
      </c>
      <c r="D347">
        <v>23.648</v>
      </c>
      <c r="E347" s="213">
        <v>2.3374999999999999</v>
      </c>
      <c r="F347" s="7">
        <v>211.94834990438611</v>
      </c>
    </row>
    <row r="348" spans="1:6" x14ac:dyDescent="0.25">
      <c r="A348" s="105">
        <v>1.441667</v>
      </c>
      <c r="B348" s="105">
        <v>48.24492397771273</v>
      </c>
      <c r="C348" s="156">
        <v>20.797104240023479</v>
      </c>
      <c r="D348">
        <v>23.84</v>
      </c>
      <c r="E348" s="213">
        <v>2.3416670000000002</v>
      </c>
      <c r="F348" s="7">
        <v>211.12099495909175</v>
      </c>
    </row>
    <row r="349" spans="1:6" x14ac:dyDescent="0.25">
      <c r="A349" s="105">
        <v>1.4458329999999999</v>
      </c>
      <c r="B349" s="105">
        <v>48.451506280101995</v>
      </c>
      <c r="C349" s="156">
        <v>20.797104240023479</v>
      </c>
      <c r="D349">
        <v>24.053999999999998</v>
      </c>
      <c r="E349" s="213">
        <v>2.3458329999999998</v>
      </c>
      <c r="F349" s="7">
        <v>210.05725288657044</v>
      </c>
    </row>
    <row r="350" spans="1:6" x14ac:dyDescent="0.25">
      <c r="A350" s="105">
        <v>1.45</v>
      </c>
      <c r="B350" s="105">
        <v>48.30394749268109</v>
      </c>
      <c r="C350" s="156">
        <v>20.802835240610332</v>
      </c>
      <c r="D350">
        <v>24.353000000000002</v>
      </c>
      <c r="E350" s="213">
        <v>2.35</v>
      </c>
      <c r="F350" s="7">
        <v>208.93441403224242</v>
      </c>
    </row>
    <row r="351" spans="1:6" x14ac:dyDescent="0.25">
      <c r="A351" s="105">
        <v>1.454167</v>
      </c>
      <c r="B351" s="105">
        <v>48.156388705260177</v>
      </c>
      <c r="C351" s="156">
        <v>20.808566241197191</v>
      </c>
      <c r="D351">
        <v>24.396000000000001</v>
      </c>
      <c r="E351" s="213">
        <v>2.3541669999999999</v>
      </c>
      <c r="F351" s="7">
        <v>208.46163977778849</v>
      </c>
    </row>
    <row r="352" spans="1:6" x14ac:dyDescent="0.25">
      <c r="A352" s="105">
        <v>1.4583330000000001</v>
      </c>
      <c r="B352" s="105">
        <v>48.30394749268109</v>
      </c>
      <c r="C352" s="156">
        <v>20.797104240023479</v>
      </c>
      <c r="D352">
        <v>24.673999999999999</v>
      </c>
      <c r="E352" s="213">
        <v>2.358333</v>
      </c>
      <c r="F352" s="7">
        <v>207.51609126888067</v>
      </c>
    </row>
    <row r="353" spans="1:6" x14ac:dyDescent="0.25">
      <c r="A353" s="105">
        <v>1.4624999999999999</v>
      </c>
      <c r="B353" s="105">
        <v>48.156388705260177</v>
      </c>
      <c r="C353" s="156">
        <v>20.797104240023479</v>
      </c>
      <c r="D353">
        <v>24.673999999999999</v>
      </c>
      <c r="E353" s="213">
        <v>2.3624999999999998</v>
      </c>
      <c r="F353" s="7">
        <v>206.21596206913242</v>
      </c>
    </row>
    <row r="354" spans="1:6" x14ac:dyDescent="0.25">
      <c r="A354" s="105">
        <v>1.4666669999999999</v>
      </c>
      <c r="B354" s="105">
        <v>48.421994522617815</v>
      </c>
      <c r="C354" s="156">
        <v>20.791373239436624</v>
      </c>
      <c r="D354">
        <v>24.866</v>
      </c>
      <c r="E354" s="213">
        <v>2.3666670000000001</v>
      </c>
      <c r="F354" s="7">
        <v>204.08847792408983</v>
      </c>
    </row>
    <row r="355" spans="1:6" x14ac:dyDescent="0.25">
      <c r="A355" s="105">
        <v>1.4708330000000001</v>
      </c>
      <c r="B355" s="105">
        <v>48.510529795070362</v>
      </c>
      <c r="C355" s="156">
        <v>20.797104240023479</v>
      </c>
      <c r="D355">
        <v>25.23</v>
      </c>
      <c r="E355" s="213">
        <v>2.3708330000000002</v>
      </c>
      <c r="F355" s="7">
        <v>202.61105837892131</v>
      </c>
    </row>
    <row r="356" spans="1:6" x14ac:dyDescent="0.25">
      <c r="A356" s="105">
        <v>1.4750000000000001</v>
      </c>
      <c r="B356" s="105">
        <v>48.628576825007087</v>
      </c>
      <c r="C356" s="156">
        <v>20.791373239436624</v>
      </c>
      <c r="D356">
        <v>25.166</v>
      </c>
      <c r="E356" s="213">
        <v>2.375</v>
      </c>
      <c r="F356" s="7">
        <v>200.83815492471916</v>
      </c>
    </row>
    <row r="357" spans="1:6" x14ac:dyDescent="0.25">
      <c r="A357" s="105">
        <v>1.4791669999999999</v>
      </c>
      <c r="B357" s="105">
        <v>49.130276702238184</v>
      </c>
      <c r="C357" s="156">
        <v>20.802835240610332</v>
      </c>
      <c r="D357">
        <v>25.443999999999999</v>
      </c>
      <c r="E357" s="213">
        <v>2.3791669999999998</v>
      </c>
      <c r="F357" s="7">
        <v>199.53802572497091</v>
      </c>
    </row>
    <row r="358" spans="1:6" x14ac:dyDescent="0.25">
      <c r="A358" s="105">
        <v>1.483333</v>
      </c>
      <c r="B358" s="105">
        <v>49.395882519595816</v>
      </c>
      <c r="C358" s="156">
        <v>20.797104240023479</v>
      </c>
      <c r="D358">
        <v>25.722000000000001</v>
      </c>
      <c r="E358" s="213">
        <v>2.3833329999999999</v>
      </c>
      <c r="F358" s="7">
        <v>198.17879974341591</v>
      </c>
    </row>
    <row r="359" spans="1:6" x14ac:dyDescent="0.25">
      <c r="A359" s="105">
        <v>1.4875</v>
      </c>
      <c r="B359" s="105">
        <v>49.691000094437626</v>
      </c>
      <c r="C359" s="156">
        <v>20.802835240610332</v>
      </c>
      <c r="D359">
        <v>25.742999999999999</v>
      </c>
      <c r="E359" s="213">
        <v>2.3875000000000002</v>
      </c>
      <c r="F359" s="7">
        <v>196.52408985282722</v>
      </c>
    </row>
    <row r="360" spans="1:6" x14ac:dyDescent="0.25">
      <c r="A360" s="105">
        <v>1.4916670000000001</v>
      </c>
      <c r="B360" s="105">
        <v>49.868070639342719</v>
      </c>
      <c r="C360" s="156">
        <v>20.791373239436624</v>
      </c>
      <c r="D360">
        <v>26.106000000000002</v>
      </c>
      <c r="E360" s="213">
        <v>2.391667</v>
      </c>
      <c r="F360" s="7">
        <v>195.04667030765876</v>
      </c>
    </row>
    <row r="361" spans="1:6" x14ac:dyDescent="0.25">
      <c r="A361" s="105">
        <v>1.495833</v>
      </c>
      <c r="B361" s="105">
        <v>50.133676456700357</v>
      </c>
      <c r="C361" s="156">
        <v>20.791373239436624</v>
      </c>
      <c r="D361">
        <v>26.448</v>
      </c>
      <c r="E361" s="213">
        <v>2.3958330000000001</v>
      </c>
      <c r="F361" s="7">
        <v>193.33286363526332</v>
      </c>
    </row>
    <row r="362" spans="1:6" x14ac:dyDescent="0.25">
      <c r="A362" s="105">
        <v>1.5</v>
      </c>
      <c r="B362" s="105">
        <v>50.192699971668723</v>
      </c>
      <c r="C362" s="156">
        <v>20.785642238849771</v>
      </c>
      <c r="D362">
        <v>26.577000000000002</v>
      </c>
      <c r="E362" s="213">
        <v>2.4</v>
      </c>
      <c r="F362" s="7">
        <v>191.97363765370832</v>
      </c>
    </row>
    <row r="363" spans="1:6" x14ac:dyDescent="0.25">
      <c r="A363" s="105">
        <v>1.504167</v>
      </c>
      <c r="B363" s="105">
        <v>50.163188214184537</v>
      </c>
      <c r="C363" s="156">
        <v>20.802835240610332</v>
      </c>
      <c r="D363">
        <v>26.876000000000001</v>
      </c>
      <c r="E363" s="213">
        <v>2.4041670000000002</v>
      </c>
      <c r="F363" s="7">
        <v>191.14628270841399</v>
      </c>
    </row>
    <row r="364" spans="1:6" x14ac:dyDescent="0.25">
      <c r="A364" s="105">
        <v>1.5083329999999999</v>
      </c>
      <c r="B364" s="105">
        <v>50.133676456700357</v>
      </c>
      <c r="C364" s="156">
        <v>20.791373239436624</v>
      </c>
      <c r="D364">
        <v>27.196999999999999</v>
      </c>
      <c r="E364" s="213">
        <v>2.4083329999999998</v>
      </c>
      <c r="F364" s="7">
        <v>188.90060499975789</v>
      </c>
    </row>
    <row r="365" spans="1:6" x14ac:dyDescent="0.25">
      <c r="A365" s="105">
        <v>1.5125</v>
      </c>
      <c r="B365" s="105">
        <v>50.163188214184537</v>
      </c>
      <c r="C365" s="156">
        <v>20.802835240610332</v>
      </c>
      <c r="D365">
        <v>27.196999999999999</v>
      </c>
      <c r="E365" s="213">
        <v>2.4125000000000001</v>
      </c>
      <c r="F365" s="7">
        <v>184.88202383689966</v>
      </c>
    </row>
    <row r="366" spans="1:6" x14ac:dyDescent="0.25">
      <c r="A366" s="105">
        <v>1.516667</v>
      </c>
      <c r="B366" s="105">
        <v>50.163188214184537</v>
      </c>
      <c r="C366" s="156">
        <v>20.791373239436624</v>
      </c>
      <c r="D366">
        <v>27.346</v>
      </c>
      <c r="E366" s="213">
        <v>2.4166669999999999</v>
      </c>
      <c r="F366" s="7">
        <v>182.75453969185708</v>
      </c>
    </row>
    <row r="367" spans="1:6" x14ac:dyDescent="0.25">
      <c r="A367" s="105">
        <v>1.5208330000000001</v>
      </c>
      <c r="B367" s="105">
        <v>50.251723486637083</v>
      </c>
      <c r="C367" s="156">
        <v>20.791373239436624</v>
      </c>
      <c r="D367">
        <v>27.667000000000002</v>
      </c>
      <c r="E367" s="213">
        <v>2.420833</v>
      </c>
      <c r="F367" s="7">
        <v>183.16821716450423</v>
      </c>
    </row>
    <row r="368" spans="1:6" x14ac:dyDescent="0.25">
      <c r="A368" s="105">
        <v>1.5249999999999999</v>
      </c>
      <c r="B368" s="105">
        <v>50.281235244121262</v>
      </c>
      <c r="C368" s="156">
        <v>20.791373239436624</v>
      </c>
      <c r="D368">
        <v>27.881</v>
      </c>
      <c r="E368" s="213">
        <v>2.4249999999999998</v>
      </c>
      <c r="F368" s="7">
        <v>184.35015280063902</v>
      </c>
    </row>
    <row r="369" spans="1:6" x14ac:dyDescent="0.25">
      <c r="A369" s="105">
        <v>1.5291669999999999</v>
      </c>
      <c r="B369" s="105">
        <v>50.900982151289078</v>
      </c>
      <c r="C369" s="156">
        <v>20.785642238849771</v>
      </c>
      <c r="D369">
        <v>28.052</v>
      </c>
      <c r="E369" s="213">
        <v>2.4291670000000001</v>
      </c>
      <c r="F369" s="7">
        <v>182.34086221920987</v>
      </c>
    </row>
    <row r="370" spans="1:6" x14ac:dyDescent="0.25">
      <c r="A370" s="105">
        <v>1.5333330000000001</v>
      </c>
      <c r="B370" s="105">
        <v>51.402682028520168</v>
      </c>
      <c r="C370" s="156">
        <v>20.797104240023479</v>
      </c>
      <c r="D370">
        <v>28.286999999999999</v>
      </c>
      <c r="E370" s="213">
        <v>2.4333330000000002</v>
      </c>
      <c r="F370" s="7">
        <v>180.92253945584812</v>
      </c>
    </row>
    <row r="371" spans="1:6" x14ac:dyDescent="0.25">
      <c r="A371" s="105">
        <v>1.5375000000000001</v>
      </c>
      <c r="B371" s="105">
        <v>51.432193786004348</v>
      </c>
      <c r="C371" s="156">
        <v>20.785642238849771</v>
      </c>
      <c r="D371">
        <v>28.478999999999999</v>
      </c>
      <c r="E371" s="213">
        <v>2.4375</v>
      </c>
      <c r="F371" s="7">
        <v>177.790410020091</v>
      </c>
    </row>
    <row r="372" spans="1:6" x14ac:dyDescent="0.25">
      <c r="A372" s="105">
        <v>1.5416669999999999</v>
      </c>
      <c r="B372" s="105">
        <v>51.727311360846166</v>
      </c>
      <c r="C372" s="156">
        <v>20.791373239436624</v>
      </c>
      <c r="D372">
        <v>28.713999999999999</v>
      </c>
      <c r="E372" s="213">
        <v>2.4416669999999998</v>
      </c>
      <c r="F372" s="7">
        <v>177.49492611105728</v>
      </c>
    </row>
    <row r="373" spans="1:6" x14ac:dyDescent="0.25">
      <c r="A373" s="105">
        <v>1.545833</v>
      </c>
      <c r="B373" s="105">
        <v>51.992917178203804</v>
      </c>
      <c r="C373" s="156">
        <v>20.791373239436624</v>
      </c>
      <c r="D373">
        <v>28.907</v>
      </c>
      <c r="E373" s="213">
        <v>2.4458329999999999</v>
      </c>
      <c r="F373" s="7">
        <v>176.25389369311577</v>
      </c>
    </row>
    <row r="374" spans="1:6" x14ac:dyDescent="0.25">
      <c r="A374" s="105">
        <v>1.55</v>
      </c>
      <c r="B374" s="105">
        <v>52.05194069317217</v>
      </c>
      <c r="C374" s="156">
        <v>20.791373239436624</v>
      </c>
      <c r="D374">
        <v>29.035</v>
      </c>
      <c r="E374" s="213">
        <v>2.4500000000000002</v>
      </c>
      <c r="F374" s="7">
        <v>172.353506093871</v>
      </c>
    </row>
    <row r="375" spans="1:6" x14ac:dyDescent="0.25">
      <c r="A375" s="105">
        <v>1.5541670000000001</v>
      </c>
      <c r="B375" s="105">
        <v>52.05194069317217</v>
      </c>
      <c r="C375" s="156">
        <v>20.791373239436624</v>
      </c>
      <c r="D375">
        <v>29.504999999999999</v>
      </c>
      <c r="E375" s="213">
        <v>2.454167</v>
      </c>
      <c r="F375" s="7">
        <v>169.51686056714752</v>
      </c>
    </row>
    <row r="376" spans="1:6" x14ac:dyDescent="0.25">
      <c r="A376" s="105">
        <v>1.558333</v>
      </c>
      <c r="B376" s="105">
        <v>52.140475965624709</v>
      </c>
      <c r="C376" s="156">
        <v>20.791373239436624</v>
      </c>
      <c r="D376">
        <v>29.655000000000001</v>
      </c>
      <c r="E376" s="213">
        <v>2.4583330000000001</v>
      </c>
      <c r="F376" s="7">
        <v>166.14834400416339</v>
      </c>
    </row>
    <row r="377" spans="1:6" x14ac:dyDescent="0.25">
      <c r="A377" s="105">
        <v>1.5625</v>
      </c>
      <c r="B377" s="105">
        <v>52.05194069317217</v>
      </c>
      <c r="C377" s="156">
        <v>20.797104240023479</v>
      </c>
      <c r="D377">
        <v>29.826000000000001</v>
      </c>
      <c r="E377" s="213">
        <v>2.4624999999999999</v>
      </c>
      <c r="F377" s="7">
        <v>163.90266629550732</v>
      </c>
    </row>
    <row r="378" spans="1:6" x14ac:dyDescent="0.25">
      <c r="A378" s="105">
        <v>1.566667</v>
      </c>
      <c r="B378" s="105">
        <v>52.08145245065635</v>
      </c>
      <c r="C378" s="156">
        <v>20.785642238849771</v>
      </c>
      <c r="D378">
        <v>30.167999999999999</v>
      </c>
      <c r="E378" s="213">
        <v>2.4666670000000002</v>
      </c>
      <c r="F378" s="7">
        <v>161.30240789601081</v>
      </c>
    </row>
    <row r="379" spans="1:6" x14ac:dyDescent="0.25">
      <c r="A379" s="105">
        <v>1.5708329999999999</v>
      </c>
      <c r="B379" s="105">
        <v>52.140475965624709</v>
      </c>
      <c r="C379" s="156">
        <v>20.802835240610332</v>
      </c>
      <c r="D379">
        <v>30.295999999999999</v>
      </c>
      <c r="E379" s="213">
        <v>2.4708329999999998</v>
      </c>
      <c r="F379" s="7">
        <v>157.28382673315255</v>
      </c>
    </row>
    <row r="380" spans="1:6" x14ac:dyDescent="0.25">
      <c r="A380" s="105">
        <v>1.575</v>
      </c>
      <c r="B380" s="105">
        <v>52.966805175181797</v>
      </c>
      <c r="C380" s="156">
        <v>20.797104240023479</v>
      </c>
      <c r="D380">
        <v>30.446000000000002</v>
      </c>
      <c r="E380" s="213">
        <v>2.4750000000000001</v>
      </c>
      <c r="F380" s="7">
        <v>153.32434235210104</v>
      </c>
    </row>
    <row r="381" spans="1:6" x14ac:dyDescent="0.25">
      <c r="A381" s="105">
        <v>1.579167</v>
      </c>
      <c r="B381" s="105">
        <v>52.907781660213431</v>
      </c>
      <c r="C381" s="156">
        <v>20.791373239436624</v>
      </c>
      <c r="D381">
        <v>30.766999999999999</v>
      </c>
      <c r="E381" s="213">
        <v>2.4791669999999999</v>
      </c>
      <c r="F381" s="7">
        <v>145.34627680819131</v>
      </c>
    </row>
    <row r="382" spans="1:6" x14ac:dyDescent="0.25">
      <c r="A382" s="105">
        <v>1.5833330000000001</v>
      </c>
      <c r="B382" s="105">
        <v>53.202899235055249</v>
      </c>
      <c r="C382" s="156">
        <v>20.791373239436624</v>
      </c>
      <c r="D382">
        <v>30.852</v>
      </c>
      <c r="E382" s="213">
        <v>2.483333</v>
      </c>
      <c r="F382" s="7">
        <v>124.95788708486637</v>
      </c>
    </row>
    <row r="383" spans="1:6" x14ac:dyDescent="0.25">
      <c r="A383" s="105">
        <v>1.5874999999999999</v>
      </c>
      <c r="B383" s="105">
        <v>53.409481537444528</v>
      </c>
      <c r="C383" s="156">
        <v>20.791373239436624</v>
      </c>
      <c r="D383">
        <v>31.257999999999999</v>
      </c>
      <c r="E383" s="213">
        <v>2.4874999999999998</v>
      </c>
      <c r="F383" s="7">
        <v>109.2381431242738</v>
      </c>
    </row>
    <row r="384" spans="1:6" x14ac:dyDescent="0.25">
      <c r="A384" s="105">
        <v>1.5916669999999999</v>
      </c>
      <c r="B384" s="105">
        <v>53.675087354802166</v>
      </c>
      <c r="C384" s="156">
        <v>20.797104240023479</v>
      </c>
      <c r="D384">
        <v>31.75</v>
      </c>
      <c r="E384" s="213">
        <v>2.4916670000000001</v>
      </c>
      <c r="F384" s="7">
        <v>128.09001652062355</v>
      </c>
    </row>
    <row r="385" spans="1:6" x14ac:dyDescent="0.25">
      <c r="A385" s="105">
        <v>1.5958330000000001</v>
      </c>
      <c r="B385" s="105">
        <v>54.412881291906707</v>
      </c>
      <c r="C385" s="156">
        <v>20.791373239436624</v>
      </c>
      <c r="D385">
        <v>31.9</v>
      </c>
      <c r="E385" s="213">
        <v>2.4958330000000002</v>
      </c>
      <c r="F385" s="7">
        <v>143.80976048121607</v>
      </c>
    </row>
    <row r="386" spans="1:6" x14ac:dyDescent="0.25">
      <c r="A386" s="105">
        <v>1.6</v>
      </c>
      <c r="B386" s="105">
        <v>54.737510624232705</v>
      </c>
      <c r="C386" s="156">
        <v>20.785642238849771</v>
      </c>
      <c r="D386">
        <v>32.947000000000003</v>
      </c>
      <c r="E386" s="213">
        <v>2.5</v>
      </c>
      <c r="F386" s="7">
        <v>128.09001652062355</v>
      </c>
    </row>
    <row r="387" spans="1:6" x14ac:dyDescent="0.25">
      <c r="A387" s="105">
        <v>1.6041669999999999</v>
      </c>
      <c r="B387" s="105">
        <v>55.032628199074516</v>
      </c>
      <c r="C387" s="156">
        <v>20.797104240023479</v>
      </c>
      <c r="D387">
        <v>34.421999999999997</v>
      </c>
      <c r="E387" s="213">
        <v>2.5041669999999998</v>
      </c>
      <c r="F387" s="7">
        <v>133.70421079226369</v>
      </c>
    </row>
    <row r="388" spans="1:6" x14ac:dyDescent="0.25">
      <c r="A388" s="105">
        <v>1.608333</v>
      </c>
      <c r="B388" s="105">
        <v>55.44579280385306</v>
      </c>
      <c r="C388" s="156">
        <v>20.797104240023479</v>
      </c>
      <c r="D388">
        <v>35.597999999999999</v>
      </c>
      <c r="E388" s="213">
        <v>2.5083329999999999</v>
      </c>
      <c r="F388" s="7">
        <v>144.40072829928349</v>
      </c>
    </row>
    <row r="389" spans="1:6" x14ac:dyDescent="0.25">
      <c r="A389" s="105">
        <v>1.6125</v>
      </c>
      <c r="B389" s="105">
        <v>55.593351591273965</v>
      </c>
      <c r="C389" s="156">
        <v>20.791373239436624</v>
      </c>
      <c r="D389">
        <v>36.774000000000001</v>
      </c>
      <c r="E389" s="213">
        <v>2.5125000000000002</v>
      </c>
      <c r="F389" s="7">
        <v>137.90008230054218</v>
      </c>
    </row>
    <row r="390" spans="1:6" x14ac:dyDescent="0.25">
      <c r="A390" s="105">
        <v>1.6166670000000001</v>
      </c>
      <c r="B390" s="105">
        <v>55.711398621210698</v>
      </c>
      <c r="C390" s="156">
        <v>20.779911238262919</v>
      </c>
      <c r="D390">
        <v>37.991999999999997</v>
      </c>
      <c r="E390" s="213">
        <v>2.516667</v>
      </c>
      <c r="F390" s="7">
        <v>193.0373797262296</v>
      </c>
    </row>
    <row r="391" spans="1:6" x14ac:dyDescent="0.25">
      <c r="A391" s="105">
        <v>1.620833</v>
      </c>
      <c r="B391" s="105">
        <v>55.711398621210698</v>
      </c>
      <c r="C391" s="156">
        <v>20.791373239436624</v>
      </c>
      <c r="D391">
        <v>39.274999999999999</v>
      </c>
      <c r="E391" s="213">
        <v>2.5208330000000001</v>
      </c>
      <c r="F391" s="7">
        <v>247.34732220662272</v>
      </c>
    </row>
    <row r="392" spans="1:6" x14ac:dyDescent="0.25">
      <c r="A392" s="105">
        <v>1.625</v>
      </c>
      <c r="B392" s="105">
        <v>55.563839833789785</v>
      </c>
      <c r="C392" s="156">
        <v>20.791373239436624</v>
      </c>
      <c r="D392">
        <v>40.579000000000001</v>
      </c>
      <c r="E392" s="213">
        <v>2.5249999999999999</v>
      </c>
      <c r="F392" s="7">
        <v>136.54085631898718</v>
      </c>
    </row>
    <row r="393" spans="1:6" x14ac:dyDescent="0.25">
      <c r="A393" s="105">
        <v>1.629167</v>
      </c>
      <c r="B393" s="105">
        <v>55.94749268108415</v>
      </c>
      <c r="C393" s="156">
        <v>20.785642238849771</v>
      </c>
      <c r="D393">
        <v>42.289000000000001</v>
      </c>
      <c r="E393" s="213">
        <v>2.5291670000000002</v>
      </c>
      <c r="F393" s="7">
        <v>69.11142827749805</v>
      </c>
    </row>
    <row r="394" spans="1:6" x14ac:dyDescent="0.25">
      <c r="A394" s="105">
        <v>1.6333329999999999</v>
      </c>
      <c r="B394" s="105">
        <v>56.154074983473421</v>
      </c>
      <c r="C394" s="156">
        <v>20.791373239436624</v>
      </c>
      <c r="D394">
        <v>44.448</v>
      </c>
      <c r="E394" s="213">
        <v>2.5333329999999998</v>
      </c>
      <c r="F394" s="7">
        <v>93.222915254647546</v>
      </c>
    </row>
    <row r="395" spans="1:6" x14ac:dyDescent="0.25">
      <c r="A395" s="105">
        <v>1.6375</v>
      </c>
      <c r="B395" s="105">
        <v>56.183586740957601</v>
      </c>
      <c r="C395" s="156">
        <v>20.779911238262919</v>
      </c>
      <c r="D395">
        <v>45.987000000000002</v>
      </c>
      <c r="E395" s="213">
        <v>2.5375000000000001</v>
      </c>
      <c r="F395" s="7">
        <v>164.07995664092752</v>
      </c>
    </row>
    <row r="396" spans="1:6" x14ac:dyDescent="0.25">
      <c r="A396" s="105">
        <v>1.641667</v>
      </c>
      <c r="B396" s="105">
        <v>56.331145528378514</v>
      </c>
      <c r="C396" s="156">
        <v>20.791373239436624</v>
      </c>
      <c r="D396">
        <v>47.74</v>
      </c>
      <c r="E396" s="213">
        <v>2.5416669999999999</v>
      </c>
      <c r="F396" s="7">
        <v>252.13416153296856</v>
      </c>
    </row>
    <row r="397" spans="1:6" x14ac:dyDescent="0.25">
      <c r="A397" s="105">
        <v>1.6458330000000001</v>
      </c>
      <c r="B397" s="105">
        <v>56.301633770894334</v>
      </c>
      <c r="C397" s="156">
        <v>20.797104240023479</v>
      </c>
      <c r="D397">
        <v>49.408000000000001</v>
      </c>
      <c r="E397" s="213">
        <v>2.545833</v>
      </c>
      <c r="F397" s="7">
        <v>241.20125689872188</v>
      </c>
    </row>
    <row r="398" spans="1:6" x14ac:dyDescent="0.25">
      <c r="A398" s="105">
        <v>1.65</v>
      </c>
      <c r="B398" s="105">
        <v>56.478704315799419</v>
      </c>
      <c r="C398" s="156">
        <v>20.779911238262919</v>
      </c>
      <c r="D398">
        <v>50.625999999999998</v>
      </c>
      <c r="E398" s="213">
        <v>2.5499999999999998</v>
      </c>
      <c r="F398" s="7">
        <v>254.43893602343138</v>
      </c>
    </row>
    <row r="399" spans="1:6" x14ac:dyDescent="0.25">
      <c r="A399" s="105">
        <v>1.6541669999999999</v>
      </c>
      <c r="B399" s="105">
        <v>56.773821890641237</v>
      </c>
      <c r="C399" s="156">
        <v>20.791373239436624</v>
      </c>
      <c r="D399">
        <v>51.780999999999999</v>
      </c>
      <c r="E399" s="213">
        <v>2.5541670000000001</v>
      </c>
      <c r="F399" s="7">
        <v>215.25776968556349</v>
      </c>
    </row>
    <row r="400" spans="1:6" x14ac:dyDescent="0.25">
      <c r="A400" s="105">
        <v>1.6583330000000001</v>
      </c>
      <c r="B400" s="105">
        <v>56.449192558315239</v>
      </c>
      <c r="C400" s="156">
        <v>20.779911238262919</v>
      </c>
      <c r="D400">
        <v>52.720999999999997</v>
      </c>
      <c r="E400" s="213">
        <v>2.5583330000000002</v>
      </c>
      <c r="F400" s="7">
        <v>186.00486269122769</v>
      </c>
    </row>
    <row r="401" spans="1:6" x14ac:dyDescent="0.25">
      <c r="A401" s="105">
        <v>1.6625000000000001</v>
      </c>
      <c r="B401" s="105">
        <v>56.714798375672871</v>
      </c>
      <c r="C401" s="156">
        <v>20.779911238262919</v>
      </c>
      <c r="D401">
        <v>53.042000000000002</v>
      </c>
      <c r="E401" s="213">
        <v>2.5625</v>
      </c>
      <c r="F401" s="7">
        <v>195.04667030765876</v>
      </c>
    </row>
    <row r="402" spans="1:6" x14ac:dyDescent="0.25">
      <c r="A402" s="105">
        <v>1.6666669999999999</v>
      </c>
      <c r="B402" s="105">
        <v>56.655774860704511</v>
      </c>
      <c r="C402" s="156">
        <v>20.785642238849771</v>
      </c>
      <c r="D402">
        <v>53.491</v>
      </c>
      <c r="E402" s="213">
        <v>2.5666669999999998</v>
      </c>
      <c r="F402" s="7">
        <v>231.74577180964363</v>
      </c>
    </row>
    <row r="403" spans="1:6" x14ac:dyDescent="0.25">
      <c r="A403" s="105">
        <v>1.670833</v>
      </c>
      <c r="B403" s="105">
        <v>57.186986495419781</v>
      </c>
      <c r="C403" s="156">
        <v>20.791373239436624</v>
      </c>
      <c r="D403">
        <v>53.704999999999998</v>
      </c>
      <c r="E403" s="213">
        <v>2.5708329999999999</v>
      </c>
      <c r="F403" s="7">
        <v>164.49363411357473</v>
      </c>
    </row>
    <row r="404" spans="1:6" x14ac:dyDescent="0.25">
      <c r="A404" s="105">
        <v>1.675</v>
      </c>
      <c r="B404" s="105">
        <v>57.42308055529324</v>
      </c>
      <c r="C404" s="156">
        <v>20.768449237089207</v>
      </c>
      <c r="D404">
        <v>53.982999999999997</v>
      </c>
      <c r="E404" s="213">
        <v>2.5750000000000002</v>
      </c>
      <c r="F404" s="7">
        <v>154.44718120642909</v>
      </c>
    </row>
    <row r="405" spans="1:6" x14ac:dyDescent="0.25">
      <c r="A405" s="105">
        <v>1.6791670000000001</v>
      </c>
      <c r="B405" s="105">
        <v>57.482104070261599</v>
      </c>
      <c r="C405" s="156">
        <v>20.785642238849771</v>
      </c>
      <c r="D405">
        <v>54.41</v>
      </c>
      <c r="E405" s="213">
        <v>2.579167</v>
      </c>
      <c r="F405" s="7">
        <v>153.50163269752127</v>
      </c>
    </row>
    <row r="406" spans="1:6" x14ac:dyDescent="0.25">
      <c r="A406" s="105">
        <v>1.683333</v>
      </c>
      <c r="B406" s="105">
        <v>57.895268675040143</v>
      </c>
      <c r="C406" s="156">
        <v>20.785642238849771</v>
      </c>
      <c r="D406">
        <v>54.945</v>
      </c>
      <c r="E406" s="213">
        <v>2.5833330000000001</v>
      </c>
      <c r="F406" s="7">
        <v>131.28124273818742</v>
      </c>
    </row>
    <row r="407" spans="1:6" x14ac:dyDescent="0.25">
      <c r="A407" s="105">
        <v>1.6875</v>
      </c>
      <c r="B407" s="105">
        <v>58.042827462461048</v>
      </c>
      <c r="C407" s="156">
        <v>20.779911238262919</v>
      </c>
      <c r="D407">
        <v>55.777999999999999</v>
      </c>
      <c r="E407" s="213">
        <v>2.5874999999999999</v>
      </c>
      <c r="F407" s="7">
        <v>98.541625617254056</v>
      </c>
    </row>
    <row r="408" spans="1:6" x14ac:dyDescent="0.25">
      <c r="A408" s="105">
        <v>1.691667</v>
      </c>
      <c r="B408" s="105">
        <v>58.24940976485032</v>
      </c>
      <c r="C408" s="156">
        <v>20.779911238262919</v>
      </c>
      <c r="D408">
        <v>56.398000000000003</v>
      </c>
      <c r="E408" s="213">
        <v>2.5916670000000002</v>
      </c>
      <c r="F408" s="7">
        <v>102.32381965288535</v>
      </c>
    </row>
    <row r="409" spans="1:6" x14ac:dyDescent="0.25">
      <c r="A409" s="105">
        <v>1.6958329999999999</v>
      </c>
      <c r="B409" s="105">
        <v>58.810133157049776</v>
      </c>
      <c r="C409" s="156">
        <v>20.77418023767606</v>
      </c>
      <c r="D409">
        <v>57.082000000000001</v>
      </c>
      <c r="E409" s="213">
        <v>2.5958329999999998</v>
      </c>
      <c r="F409" s="7">
        <v>93.104721691034058</v>
      </c>
    </row>
    <row r="410" spans="1:6" x14ac:dyDescent="0.25">
      <c r="A410" s="105">
        <v>1.7</v>
      </c>
      <c r="B410" s="105">
        <v>58.928180186986502</v>
      </c>
      <c r="C410" s="156">
        <v>20.768449237089207</v>
      </c>
      <c r="D410">
        <v>58.173000000000002</v>
      </c>
      <c r="E410" s="213">
        <v>2.6</v>
      </c>
      <c r="F410" s="7">
        <v>69.229621841111538</v>
      </c>
    </row>
    <row r="411" spans="1:6" x14ac:dyDescent="0.25">
      <c r="A411" s="105">
        <v>1.704167</v>
      </c>
      <c r="B411" s="105">
        <v>58.810133157049776</v>
      </c>
      <c r="C411" s="156">
        <v>20.791373239436624</v>
      </c>
      <c r="D411">
        <v>59.113</v>
      </c>
      <c r="E411" s="213">
        <v>2.6041669999999999</v>
      </c>
      <c r="F411" s="7">
        <v>58.651297897705255</v>
      </c>
    </row>
    <row r="412" spans="1:6" x14ac:dyDescent="0.25">
      <c r="A412" s="105">
        <v>1.7083330000000001</v>
      </c>
      <c r="B412" s="105">
        <v>58.839644914533956</v>
      </c>
      <c r="C412" s="156">
        <v>20.779911238262919</v>
      </c>
      <c r="D412">
        <v>60.802</v>
      </c>
      <c r="E412" s="213">
        <v>2.608333</v>
      </c>
      <c r="F412" s="7">
        <v>51.146006608249408</v>
      </c>
    </row>
    <row r="413" spans="1:6" x14ac:dyDescent="0.25">
      <c r="A413" s="105">
        <v>1.7124999999999999</v>
      </c>
      <c r="B413" s="105">
        <v>58.839644914533956</v>
      </c>
      <c r="C413" s="156">
        <v>20.768449237089207</v>
      </c>
      <c r="D413">
        <v>63.154000000000003</v>
      </c>
      <c r="E413" s="213">
        <v>2.6124999999999998</v>
      </c>
      <c r="F413" s="7">
        <v>44.822650954928335</v>
      </c>
    </row>
    <row r="414" spans="1:6" x14ac:dyDescent="0.25">
      <c r="A414" s="105">
        <v>1.7166669999999999</v>
      </c>
      <c r="B414" s="105">
        <v>59.105250731891594</v>
      </c>
      <c r="C414" s="156">
        <v>20.779911238262919</v>
      </c>
      <c r="D414">
        <v>65.183999999999997</v>
      </c>
      <c r="E414" s="213">
        <v>2.6166670000000001</v>
      </c>
      <c r="F414" s="7">
        <v>41.51323117375096</v>
      </c>
    </row>
    <row r="415" spans="1:6" x14ac:dyDescent="0.25">
      <c r="A415" s="105">
        <v>1.7208330000000001</v>
      </c>
      <c r="B415" s="105">
        <v>59.400368306733412</v>
      </c>
      <c r="C415" s="156">
        <v>20.779911238262919</v>
      </c>
      <c r="D415">
        <v>66.852000000000004</v>
      </c>
      <c r="E415" s="213">
        <v>2.6208330000000002</v>
      </c>
      <c r="F415" s="7">
        <v>37.908327483539885</v>
      </c>
    </row>
    <row r="416" spans="1:6" x14ac:dyDescent="0.25">
      <c r="A416" s="105">
        <v>1.7250000000000001</v>
      </c>
      <c r="B416" s="105">
        <v>59.341344791765046</v>
      </c>
      <c r="C416" s="156">
        <v>20.768449237089207</v>
      </c>
      <c r="D416">
        <v>69.503</v>
      </c>
      <c r="E416" s="213">
        <v>2.625</v>
      </c>
      <c r="F416" s="7">
        <v>33.298778502614248</v>
      </c>
    </row>
    <row r="417" spans="1:6" x14ac:dyDescent="0.25">
      <c r="A417" s="105">
        <v>1.7291669999999999</v>
      </c>
      <c r="B417" s="105">
        <v>59.134762489375774</v>
      </c>
      <c r="C417" s="156">
        <v>20.768449237089207</v>
      </c>
      <c r="D417">
        <v>72.751999999999995</v>
      </c>
      <c r="E417" s="213">
        <v>2.6291669999999998</v>
      </c>
      <c r="F417" s="7">
        <v>29.22110055794926</v>
      </c>
    </row>
    <row r="418" spans="1:6" x14ac:dyDescent="0.25">
      <c r="A418" s="105">
        <v>1.733333</v>
      </c>
      <c r="B418" s="105">
        <v>59.459391821701772</v>
      </c>
      <c r="C418" s="156">
        <v>20.791373239436624</v>
      </c>
      <c r="D418">
        <v>74.42</v>
      </c>
      <c r="E418" s="213">
        <v>2.6333329999999999</v>
      </c>
      <c r="F418" s="7">
        <v>25.498003304124705</v>
      </c>
    </row>
    <row r="419" spans="1:6" x14ac:dyDescent="0.25">
      <c r="A419" s="105">
        <v>1.7375</v>
      </c>
      <c r="B419" s="105">
        <v>59.665974124091044</v>
      </c>
      <c r="C419" s="156">
        <v>20.779911238262919</v>
      </c>
      <c r="D419">
        <v>76.022999999999996</v>
      </c>
      <c r="E419" s="213">
        <v>2.6375000000000002</v>
      </c>
      <c r="F419" s="7">
        <v>22.661357777401239</v>
      </c>
    </row>
    <row r="420" spans="1:6" x14ac:dyDescent="0.25">
      <c r="A420" s="105">
        <v>1.7416670000000001</v>
      </c>
      <c r="B420" s="105">
        <v>60.462791576163951</v>
      </c>
      <c r="C420" s="156">
        <v>20.791373239436624</v>
      </c>
      <c r="D420">
        <v>77.177000000000007</v>
      </c>
      <c r="E420" s="213">
        <v>2.641667</v>
      </c>
      <c r="F420" s="7">
        <v>20.947551105005804</v>
      </c>
    </row>
    <row r="421" spans="1:6" x14ac:dyDescent="0.25">
      <c r="A421" s="105">
        <v>1.745833</v>
      </c>
      <c r="B421" s="105">
        <v>60.934979695910855</v>
      </c>
      <c r="C421" s="156">
        <v>20.779911238262919</v>
      </c>
      <c r="D421">
        <v>77.347999999999999</v>
      </c>
      <c r="E421" s="213">
        <v>2.6458330000000001</v>
      </c>
      <c r="F421" s="7">
        <v>19.174647650803639</v>
      </c>
    </row>
    <row r="422" spans="1:6" x14ac:dyDescent="0.25">
      <c r="A422" s="105">
        <v>1.75</v>
      </c>
      <c r="B422" s="105">
        <v>60.462791576163951</v>
      </c>
      <c r="C422" s="156">
        <v>20.779911238262919</v>
      </c>
      <c r="D422">
        <v>77.733000000000004</v>
      </c>
      <c r="E422" s="213">
        <v>2.65</v>
      </c>
      <c r="F422" s="7">
        <v>17.992712014668857</v>
      </c>
    </row>
    <row r="423" spans="1:6" x14ac:dyDescent="0.25">
      <c r="A423" s="105">
        <v>1.754167</v>
      </c>
      <c r="B423" s="105">
        <v>60.580838606100677</v>
      </c>
      <c r="C423" s="156">
        <v>20.779911238262919</v>
      </c>
      <c r="D423">
        <v>77.903999999999996</v>
      </c>
      <c r="E423" s="213">
        <v>2.6541670000000002</v>
      </c>
      <c r="F423" s="7">
        <v>17.106260287567775</v>
      </c>
    </row>
    <row r="424" spans="1:6" x14ac:dyDescent="0.25">
      <c r="A424" s="105">
        <v>1.7583329999999999</v>
      </c>
      <c r="B424" s="105">
        <v>60.669373878553223</v>
      </c>
      <c r="C424" s="156">
        <v>20.768449237089207</v>
      </c>
      <c r="D424">
        <v>77.924999999999997</v>
      </c>
      <c r="E424" s="213">
        <v>2.6583329999999998</v>
      </c>
      <c r="F424" s="7">
        <v>16.633486033113861</v>
      </c>
    </row>
    <row r="425" spans="1:6" x14ac:dyDescent="0.25">
      <c r="A425" s="105">
        <v>1.7625</v>
      </c>
      <c r="B425" s="105">
        <v>60.639862121069037</v>
      </c>
      <c r="C425" s="156">
        <v>20.77418023767606</v>
      </c>
      <c r="D425">
        <v>77.626000000000005</v>
      </c>
      <c r="E425" s="213">
        <v>2.6625000000000001</v>
      </c>
      <c r="F425" s="7">
        <v>17.165357069374512</v>
      </c>
    </row>
    <row r="426" spans="1:6" x14ac:dyDescent="0.25">
      <c r="A426" s="105">
        <v>1.766667</v>
      </c>
      <c r="B426" s="105">
        <v>60.521815091132318</v>
      </c>
      <c r="C426" s="156">
        <v>20.785642238849771</v>
      </c>
      <c r="D426">
        <v>77.733000000000004</v>
      </c>
      <c r="E426" s="213">
        <v>2.6666669999999999</v>
      </c>
      <c r="F426" s="7">
        <v>18.524583050929508</v>
      </c>
    </row>
    <row r="427" spans="1:6" x14ac:dyDescent="0.25">
      <c r="A427" s="105">
        <v>1.7708330000000001</v>
      </c>
      <c r="B427" s="105">
        <v>60.315232788743046</v>
      </c>
      <c r="C427" s="156">
        <v>20.768449237089207</v>
      </c>
      <c r="D427">
        <v>77.69</v>
      </c>
      <c r="E427" s="213">
        <v>2.670833</v>
      </c>
      <c r="F427" s="7">
        <v>20.829357541392326</v>
      </c>
    </row>
    <row r="428" spans="1:6" x14ac:dyDescent="0.25">
      <c r="A428" s="105">
        <v>1.7749999999999999</v>
      </c>
      <c r="B428" s="105">
        <v>60.994003210879221</v>
      </c>
      <c r="C428" s="156">
        <v>20.77418023767606</v>
      </c>
      <c r="D428">
        <v>77.135000000000005</v>
      </c>
      <c r="E428" s="213">
        <v>2.6749999999999998</v>
      </c>
      <c r="F428" s="7">
        <v>22.36587386836754</v>
      </c>
    </row>
    <row r="429" spans="1:6" x14ac:dyDescent="0.25">
      <c r="A429" s="105">
        <v>1.7791669999999999</v>
      </c>
      <c r="B429" s="105">
        <v>61.141561998300133</v>
      </c>
      <c r="C429" s="156">
        <v>20.756987235915499</v>
      </c>
      <c r="D429">
        <v>77.22</v>
      </c>
      <c r="E429" s="213">
        <v>2.6791670000000001</v>
      </c>
      <c r="F429" s="7">
        <v>20.829357541392326</v>
      </c>
    </row>
    <row r="430" spans="1:6" x14ac:dyDescent="0.25">
      <c r="A430" s="105">
        <v>1.7833330000000001</v>
      </c>
      <c r="B430" s="105">
        <v>61.348144300689405</v>
      </c>
      <c r="C430" s="156">
        <v>20.768449237089207</v>
      </c>
      <c r="D430">
        <v>77.241</v>
      </c>
      <c r="E430" s="213">
        <v>2.6833330000000002</v>
      </c>
      <c r="F430" s="7">
        <v>19.529228341644075</v>
      </c>
    </row>
    <row r="431" spans="1:6" x14ac:dyDescent="0.25">
      <c r="A431" s="105">
        <v>1.7875000000000001</v>
      </c>
      <c r="B431" s="105">
        <v>61.466191330626124</v>
      </c>
      <c r="C431" s="156">
        <v>20.768449237089207</v>
      </c>
      <c r="D431">
        <v>77.712000000000003</v>
      </c>
      <c r="E431" s="213">
        <v>2.6875</v>
      </c>
      <c r="F431" s="7">
        <v>19.351937996223857</v>
      </c>
    </row>
    <row r="432" spans="1:6" x14ac:dyDescent="0.25">
      <c r="A432" s="105">
        <v>1.7916669999999999</v>
      </c>
      <c r="B432" s="105">
        <v>61.731797147983762</v>
      </c>
      <c r="C432" s="156">
        <v>20.77418023767606</v>
      </c>
      <c r="D432">
        <v>77.968000000000004</v>
      </c>
      <c r="E432" s="213">
        <v>2.6916669999999998</v>
      </c>
      <c r="F432" s="7">
        <v>18.465486269122771</v>
      </c>
    </row>
    <row r="433" spans="1:6" x14ac:dyDescent="0.25">
      <c r="A433" s="105">
        <v>1.795833</v>
      </c>
      <c r="B433" s="105">
        <v>61.908867692888855</v>
      </c>
      <c r="C433" s="156">
        <v>20.779911238262919</v>
      </c>
      <c r="D433">
        <v>78.652000000000001</v>
      </c>
      <c r="E433" s="213">
        <v>2.6958329999999999</v>
      </c>
      <c r="F433" s="7">
        <v>17.815421669248639</v>
      </c>
    </row>
    <row r="434" spans="1:6" x14ac:dyDescent="0.25">
      <c r="A434" s="105">
        <v>1.8</v>
      </c>
      <c r="B434" s="105">
        <v>62.05642648030976</v>
      </c>
      <c r="C434" s="156">
        <v>20.756987235915499</v>
      </c>
      <c r="D434">
        <v>79.251000000000005</v>
      </c>
      <c r="E434" s="213">
        <v>2.7</v>
      </c>
      <c r="F434" s="7">
        <v>17.697228105635165</v>
      </c>
    </row>
    <row r="435" spans="1:6" x14ac:dyDescent="0.25">
      <c r="A435" s="105">
        <v>1.8041670000000001</v>
      </c>
      <c r="B435" s="105">
        <v>61.997402965341394</v>
      </c>
      <c r="C435" s="156">
        <v>20.762718236502351</v>
      </c>
      <c r="D435">
        <v>79.656999999999996</v>
      </c>
      <c r="E435" s="213">
        <v>2.704167</v>
      </c>
      <c r="F435" s="7">
        <v>17.283550632987989</v>
      </c>
    </row>
    <row r="436" spans="1:6" x14ac:dyDescent="0.25">
      <c r="A436" s="105">
        <v>1.808333</v>
      </c>
      <c r="B436" s="105">
        <v>62.52861460005667</v>
      </c>
      <c r="C436" s="156">
        <v>20.768449237089207</v>
      </c>
      <c r="D436">
        <v>80.17</v>
      </c>
      <c r="E436" s="213">
        <v>2.7083330000000001</v>
      </c>
      <c r="F436" s="7">
        <v>16.692582814920602</v>
      </c>
    </row>
    <row r="437" spans="1:6" x14ac:dyDescent="0.25">
      <c r="A437" s="105">
        <v>1.8125</v>
      </c>
      <c r="B437" s="105">
        <v>62.676173387477576</v>
      </c>
      <c r="C437" s="156">
        <v>20.77418023767606</v>
      </c>
      <c r="D437">
        <v>80.534000000000006</v>
      </c>
      <c r="E437" s="213">
        <v>2.7124999999999999</v>
      </c>
      <c r="F437" s="7">
        <v>15.747034306012777</v>
      </c>
    </row>
    <row r="438" spans="1:6" x14ac:dyDescent="0.25">
      <c r="A438" s="105">
        <v>1.816667</v>
      </c>
      <c r="B438" s="105">
        <v>62.144961752762306</v>
      </c>
      <c r="C438" s="156">
        <v>20.768449237089207</v>
      </c>
      <c r="D438">
        <v>80.94</v>
      </c>
      <c r="E438" s="213">
        <v>2.7166670000000002</v>
      </c>
      <c r="F438" s="7">
        <v>14.50600188807126</v>
      </c>
    </row>
    <row r="439" spans="1:6" x14ac:dyDescent="0.25">
      <c r="A439" s="105">
        <v>1.8208329999999999</v>
      </c>
      <c r="B439" s="105">
        <v>62.676173387477576</v>
      </c>
      <c r="C439" s="156">
        <v>20.756987235915499</v>
      </c>
      <c r="D439">
        <v>81.751999999999995</v>
      </c>
      <c r="E439" s="213">
        <v>2.7208329999999998</v>
      </c>
      <c r="F439" s="7">
        <v>13.619550160970174</v>
      </c>
    </row>
    <row r="440" spans="1:6" x14ac:dyDescent="0.25">
      <c r="A440" s="105">
        <v>1.825</v>
      </c>
      <c r="B440" s="105">
        <v>62.617149872509216</v>
      </c>
      <c r="C440" s="156">
        <v>20.762718236502351</v>
      </c>
      <c r="D440">
        <v>82.478999999999999</v>
      </c>
      <c r="E440" s="213">
        <v>2.7250000000000001</v>
      </c>
      <c r="F440" s="7">
        <v>12.969485561096048</v>
      </c>
    </row>
    <row r="441" spans="1:6" x14ac:dyDescent="0.25">
      <c r="A441" s="105">
        <v>1.829167</v>
      </c>
      <c r="B441" s="105">
        <v>62.794220417414301</v>
      </c>
      <c r="C441" s="156">
        <v>20.779911238262919</v>
      </c>
      <c r="D441">
        <v>82.992000000000004</v>
      </c>
      <c r="E441" s="213">
        <v>2.7291669999999999</v>
      </c>
      <c r="F441" s="7">
        <v>12.910388779289308</v>
      </c>
    </row>
    <row r="442" spans="1:6" x14ac:dyDescent="0.25">
      <c r="A442" s="105">
        <v>1.8333330000000001</v>
      </c>
      <c r="B442" s="105">
        <v>63.00080271980358</v>
      </c>
      <c r="C442" s="156">
        <v>20.768449237089207</v>
      </c>
      <c r="D442">
        <v>83.313000000000002</v>
      </c>
      <c r="E442" s="213">
        <v>2.733333</v>
      </c>
      <c r="F442" s="7">
        <v>12.851291997482571</v>
      </c>
    </row>
    <row r="443" spans="1:6" x14ac:dyDescent="0.25">
      <c r="A443" s="105">
        <v>1.8374999999999999</v>
      </c>
      <c r="B443" s="105">
        <v>63.089337992256119</v>
      </c>
      <c r="C443" s="156">
        <v>20.768449237089207</v>
      </c>
      <c r="D443">
        <v>83.504999999999995</v>
      </c>
      <c r="E443" s="213">
        <v>2.7374999999999998</v>
      </c>
      <c r="F443" s="7">
        <v>13.146775906516265</v>
      </c>
    </row>
    <row r="444" spans="1:6" x14ac:dyDescent="0.25">
      <c r="A444" s="105">
        <v>1.8416669999999999</v>
      </c>
      <c r="B444" s="105">
        <v>63.059826234771933</v>
      </c>
      <c r="C444" s="156">
        <v>20.768449237089207</v>
      </c>
      <c r="D444">
        <v>83.697000000000003</v>
      </c>
      <c r="E444" s="213">
        <v>2.7416670000000001</v>
      </c>
      <c r="F444" s="7">
        <v>13.737743724583655</v>
      </c>
    </row>
    <row r="445" spans="1:6" x14ac:dyDescent="0.25">
      <c r="A445" s="105">
        <v>1.8458330000000001</v>
      </c>
      <c r="B445" s="105">
        <v>63.472990839550484</v>
      </c>
      <c r="C445" s="156">
        <v>20.791373239436624</v>
      </c>
      <c r="D445">
        <v>84.338999999999999</v>
      </c>
      <c r="E445" s="213">
        <v>2.7458330000000002</v>
      </c>
      <c r="F445" s="7">
        <v>14.683292233491477</v>
      </c>
    </row>
    <row r="446" spans="1:6" x14ac:dyDescent="0.25">
      <c r="A446" s="105">
        <v>1.85</v>
      </c>
      <c r="B446" s="105">
        <v>63.738596656908115</v>
      </c>
      <c r="C446" s="156">
        <v>20.785642238849771</v>
      </c>
      <c r="D446">
        <v>84.959000000000003</v>
      </c>
      <c r="E446" s="213">
        <v>2.75</v>
      </c>
      <c r="F446" s="7">
        <v>15.451550396979084</v>
      </c>
    </row>
    <row r="447" spans="1:6" x14ac:dyDescent="0.25">
      <c r="A447" s="105">
        <v>1.8541669999999999</v>
      </c>
      <c r="B447" s="105">
        <v>64.033714231749926</v>
      </c>
      <c r="C447" s="156">
        <v>20.756987235915499</v>
      </c>
      <c r="D447">
        <v>85.620999999999995</v>
      </c>
      <c r="E447" s="213">
        <v>2.7541669999999998</v>
      </c>
      <c r="F447" s="7">
        <v>16.456195687693647</v>
      </c>
    </row>
    <row r="448" spans="1:6" x14ac:dyDescent="0.25">
      <c r="A448" s="105">
        <v>1.858333</v>
      </c>
      <c r="B448" s="105">
        <v>64.240296534139205</v>
      </c>
      <c r="C448" s="156">
        <v>20.791373239436624</v>
      </c>
      <c r="D448">
        <v>86.519000000000005</v>
      </c>
      <c r="E448" s="213">
        <v>2.7583329999999999</v>
      </c>
      <c r="F448" s="7">
        <v>16.928969942147557</v>
      </c>
    </row>
    <row r="449" spans="1:6" x14ac:dyDescent="0.25">
      <c r="A449" s="105">
        <v>1.8625</v>
      </c>
      <c r="B449" s="105">
        <v>64.712484653886108</v>
      </c>
      <c r="C449" s="156">
        <v>20.779911238262919</v>
      </c>
      <c r="D449">
        <v>87.117999999999995</v>
      </c>
      <c r="E449" s="213">
        <v>2.7625000000000002</v>
      </c>
      <c r="F449" s="7">
        <v>17.165357069374512</v>
      </c>
    </row>
    <row r="450" spans="1:6" x14ac:dyDescent="0.25">
      <c r="A450" s="105">
        <v>1.8666670000000001</v>
      </c>
      <c r="B450" s="105">
        <v>64.417367079044297</v>
      </c>
      <c r="C450" s="156">
        <v>20.779911238262919</v>
      </c>
      <c r="D450">
        <v>88.016000000000005</v>
      </c>
      <c r="E450" s="213">
        <v>2.766667</v>
      </c>
      <c r="F450" s="7">
        <v>16.33800212408017</v>
      </c>
    </row>
    <row r="451" spans="1:6" x14ac:dyDescent="0.25">
      <c r="A451" s="105">
        <v>1.870833</v>
      </c>
      <c r="B451" s="105">
        <v>64.771508168854481</v>
      </c>
      <c r="C451" s="156">
        <v>20.751256235328643</v>
      </c>
      <c r="D451">
        <v>88.784999999999997</v>
      </c>
      <c r="E451" s="213">
        <v>2.7708330000000001</v>
      </c>
      <c r="F451" s="7">
        <v>15.747034306012777</v>
      </c>
    </row>
    <row r="452" spans="1:6" x14ac:dyDescent="0.25">
      <c r="A452" s="105">
        <v>1.875</v>
      </c>
      <c r="B452" s="105">
        <v>65.125649258664652</v>
      </c>
      <c r="C452" s="156">
        <v>20.768449237089207</v>
      </c>
      <c r="D452">
        <v>89.340999999999994</v>
      </c>
      <c r="E452" s="213">
        <v>2.7749999999999999</v>
      </c>
      <c r="F452" s="7">
        <v>14.919679360718433</v>
      </c>
    </row>
    <row r="453" spans="1:6" x14ac:dyDescent="0.25">
      <c r="A453" s="105">
        <v>1.879167</v>
      </c>
      <c r="B453" s="105">
        <v>65.155161016148838</v>
      </c>
      <c r="C453" s="156">
        <v>20.745525234741788</v>
      </c>
      <c r="D453">
        <v>89.960999999999999</v>
      </c>
      <c r="E453" s="213">
        <v>2.7791670000000002</v>
      </c>
      <c r="F453" s="7">
        <v>14.62419545168474</v>
      </c>
    </row>
    <row r="454" spans="1:6" x14ac:dyDescent="0.25">
      <c r="A454" s="105">
        <v>1.8833329999999999</v>
      </c>
      <c r="B454" s="105">
        <v>65.509302105959023</v>
      </c>
      <c r="C454" s="156">
        <v>20.751256235328643</v>
      </c>
      <c r="D454">
        <v>90.174999999999997</v>
      </c>
      <c r="E454" s="213">
        <v>2.7833329999999998</v>
      </c>
      <c r="F454" s="7">
        <v>14.210517979037565</v>
      </c>
    </row>
    <row r="455" spans="1:6" x14ac:dyDescent="0.25">
      <c r="A455" s="105">
        <v>1.8875</v>
      </c>
      <c r="B455" s="105">
        <v>65.509302105959023</v>
      </c>
      <c r="C455" s="156">
        <v>20.739794234154935</v>
      </c>
      <c r="D455">
        <v>90.218000000000004</v>
      </c>
      <c r="E455" s="213">
        <v>2.7875000000000001</v>
      </c>
      <c r="F455" s="7">
        <v>13.501356597356699</v>
      </c>
    </row>
    <row r="456" spans="1:6" x14ac:dyDescent="0.25">
      <c r="A456" s="105">
        <v>1.891667</v>
      </c>
      <c r="B456" s="105">
        <v>65.273208046085571</v>
      </c>
      <c r="C456" s="156">
        <v>20.728332232981224</v>
      </c>
      <c r="D456">
        <v>90.430999999999997</v>
      </c>
      <c r="E456" s="213">
        <v>2.7916669999999999</v>
      </c>
      <c r="F456" s="7">
        <v>12.969485561096048</v>
      </c>
    </row>
    <row r="457" spans="1:6" x14ac:dyDescent="0.25">
      <c r="A457" s="105">
        <v>1.8958330000000001</v>
      </c>
      <c r="B457" s="105">
        <v>65.745396165832474</v>
      </c>
      <c r="C457" s="156">
        <v>20.722601232394371</v>
      </c>
      <c r="D457">
        <v>90.474000000000004</v>
      </c>
      <c r="E457" s="213">
        <v>2.795833</v>
      </c>
      <c r="F457" s="7">
        <v>12.733098433869092</v>
      </c>
    </row>
    <row r="458" spans="1:6" x14ac:dyDescent="0.25">
      <c r="A458" s="105">
        <v>1.9</v>
      </c>
      <c r="B458" s="105">
        <v>65.745396165832474</v>
      </c>
      <c r="C458" s="156">
        <v>20.745525234741788</v>
      </c>
      <c r="D458">
        <v>90.623999999999995</v>
      </c>
      <c r="E458" s="213">
        <v>2.8</v>
      </c>
      <c r="F458" s="7">
        <v>12.378517743028658</v>
      </c>
    </row>
    <row r="459" spans="1:6" x14ac:dyDescent="0.25">
      <c r="A459" s="105">
        <v>1.9041669999999999</v>
      </c>
      <c r="B459" s="105">
        <v>65.83393143828502</v>
      </c>
      <c r="C459" s="156">
        <v>20.722601232394371</v>
      </c>
      <c r="D459">
        <v>90.581000000000003</v>
      </c>
      <c r="E459" s="213">
        <v>2.8041670000000001</v>
      </c>
      <c r="F459" s="7">
        <v>11.964840270381487</v>
      </c>
    </row>
    <row r="460" spans="1:6" x14ac:dyDescent="0.25">
      <c r="A460" s="105">
        <v>1.9083330000000001</v>
      </c>
      <c r="B460" s="105">
        <v>65.922466710737552</v>
      </c>
      <c r="C460" s="156">
        <v>20.734063233568079</v>
      </c>
      <c r="D460">
        <v>90.644999999999996</v>
      </c>
      <c r="E460" s="213">
        <v>2.8083330000000002</v>
      </c>
      <c r="F460" s="7">
        <v>12.201227397608442</v>
      </c>
    </row>
    <row r="461" spans="1:6" x14ac:dyDescent="0.25">
      <c r="A461" s="105">
        <v>1.9125000000000001</v>
      </c>
      <c r="B461" s="105">
        <v>65.83393143828502</v>
      </c>
      <c r="C461" s="156">
        <v>20.716870231807516</v>
      </c>
      <c r="D461">
        <v>90.602000000000004</v>
      </c>
      <c r="E461" s="213">
        <v>2.8125</v>
      </c>
      <c r="F461" s="7">
        <v>12.910388779289308</v>
      </c>
    </row>
    <row r="462" spans="1:6" x14ac:dyDescent="0.25">
      <c r="A462" s="105">
        <v>1.9166669999999999</v>
      </c>
      <c r="B462" s="105">
        <v>65.568325620927382</v>
      </c>
      <c r="C462" s="156">
        <v>20.751256235328643</v>
      </c>
      <c r="D462">
        <v>90.623999999999995</v>
      </c>
      <c r="E462" s="213">
        <v>2.8166669999999998</v>
      </c>
      <c r="F462" s="7">
        <v>13.501356597356699</v>
      </c>
    </row>
    <row r="463" spans="1:6" x14ac:dyDescent="0.25">
      <c r="A463" s="105">
        <v>1.920833</v>
      </c>
      <c r="B463" s="105">
        <v>65.686372650864101</v>
      </c>
      <c r="C463" s="156">
        <v>20.722601232394371</v>
      </c>
      <c r="D463">
        <v>90.623999999999995</v>
      </c>
      <c r="E463" s="213">
        <v>2.8208329999999999</v>
      </c>
      <c r="F463" s="7">
        <v>14.446905106264524</v>
      </c>
    </row>
    <row r="464" spans="1:6" x14ac:dyDescent="0.25">
      <c r="A464" s="105">
        <v>1.925</v>
      </c>
      <c r="B464" s="105">
        <v>65.568325620927382</v>
      </c>
      <c r="C464" s="156">
        <v>20.728332232981224</v>
      </c>
      <c r="D464">
        <v>90.644999999999996</v>
      </c>
      <c r="E464" s="213">
        <v>2.8250000000000002</v>
      </c>
      <c r="F464" s="7">
        <v>14.978776142525174</v>
      </c>
    </row>
    <row r="465" spans="1:6" x14ac:dyDescent="0.25">
      <c r="A465" s="105">
        <v>1.9291670000000001</v>
      </c>
      <c r="B465" s="105">
        <v>65.745396165832474</v>
      </c>
      <c r="C465" s="156">
        <v>20.734063233568079</v>
      </c>
      <c r="D465">
        <v>90.644999999999996</v>
      </c>
      <c r="E465" s="213">
        <v>2.829167</v>
      </c>
      <c r="F465" s="7">
        <v>15.628840742399301</v>
      </c>
    </row>
    <row r="466" spans="1:6" x14ac:dyDescent="0.25">
      <c r="A466" s="105">
        <v>1.933333</v>
      </c>
      <c r="B466" s="105">
        <v>65.745396165832474</v>
      </c>
      <c r="C466" s="156">
        <v>20.722601232394371</v>
      </c>
      <c r="D466">
        <v>90.623999999999995</v>
      </c>
      <c r="E466" s="213">
        <v>2.8333330000000001</v>
      </c>
      <c r="F466" s="7">
        <v>15.806131087819518</v>
      </c>
    </row>
    <row r="467" spans="1:6" x14ac:dyDescent="0.25">
      <c r="A467" s="105">
        <v>1.9375</v>
      </c>
      <c r="B467" s="105">
        <v>65.981490225705912</v>
      </c>
      <c r="C467" s="156">
        <v>20.728332232981224</v>
      </c>
      <c r="D467">
        <v>90.644999999999996</v>
      </c>
      <c r="E467" s="213">
        <v>2.8374999999999999</v>
      </c>
      <c r="F467" s="7">
        <v>16.160711778659952</v>
      </c>
    </row>
    <row r="468" spans="1:6" x14ac:dyDescent="0.25">
      <c r="A468" s="105">
        <v>1.941667</v>
      </c>
      <c r="B468" s="105">
        <v>66.247096043063564</v>
      </c>
      <c r="C468" s="156">
        <v>20.711139231220663</v>
      </c>
      <c r="D468">
        <v>90.644999999999996</v>
      </c>
      <c r="E468" s="213">
        <v>2.8416670000000002</v>
      </c>
      <c r="F468" s="7">
        <v>16.042518215046471</v>
      </c>
    </row>
    <row r="469" spans="1:6" x14ac:dyDescent="0.25">
      <c r="A469" s="105">
        <v>1.9458329999999999</v>
      </c>
      <c r="B469" s="105">
        <v>66.070025498158472</v>
      </c>
      <c r="C469" s="156">
        <v>20.716870231807516</v>
      </c>
      <c r="D469">
        <v>90.644999999999996</v>
      </c>
      <c r="E469" s="213">
        <v>2.8458329999999998</v>
      </c>
      <c r="F469" s="7">
        <v>16.042518215046471</v>
      </c>
    </row>
    <row r="470" spans="1:6" x14ac:dyDescent="0.25">
      <c r="A470" s="105">
        <v>1.95</v>
      </c>
      <c r="B470" s="105">
        <v>66.483190102937002</v>
      </c>
      <c r="C470" s="156">
        <v>20.711139231220663</v>
      </c>
      <c r="D470">
        <v>90.644999999999996</v>
      </c>
      <c r="E470" s="213">
        <v>2.85</v>
      </c>
      <c r="F470" s="7">
        <v>15.687937524206042</v>
      </c>
    </row>
    <row r="471" spans="1:6" x14ac:dyDescent="0.25">
      <c r="A471" s="105">
        <v>1.954167</v>
      </c>
      <c r="B471" s="105">
        <v>66.8373311927472</v>
      </c>
      <c r="C471" s="156">
        <v>20.705408230633811</v>
      </c>
      <c r="D471">
        <v>90.644999999999996</v>
      </c>
      <c r="E471" s="213">
        <v>2.8541669999999999</v>
      </c>
      <c r="F471" s="7">
        <v>14.978776142525174</v>
      </c>
    </row>
    <row r="472" spans="1:6" x14ac:dyDescent="0.25">
      <c r="A472" s="105">
        <v>1.9583330000000001</v>
      </c>
      <c r="B472" s="105">
        <v>66.807819435263013</v>
      </c>
      <c r="C472" s="156">
        <v>20.705408230633811</v>
      </c>
      <c r="D472">
        <v>90.644999999999996</v>
      </c>
      <c r="E472" s="213">
        <v>2.858333</v>
      </c>
      <c r="F472" s="7">
        <v>14.446905106264524</v>
      </c>
    </row>
    <row r="473" spans="1:6" x14ac:dyDescent="0.25">
      <c r="A473" s="105">
        <v>1.9624999999999999</v>
      </c>
      <c r="B473" s="105">
        <v>67.132448767589011</v>
      </c>
      <c r="C473" s="156">
        <v>20.699677230046952</v>
      </c>
      <c r="D473">
        <v>90.623999999999995</v>
      </c>
      <c r="E473" s="213">
        <v>2.8624999999999998</v>
      </c>
      <c r="F473" s="7">
        <v>13.855937288197133</v>
      </c>
    </row>
    <row r="474" spans="1:6" x14ac:dyDescent="0.25">
      <c r="A474" s="105">
        <v>1.9666669999999999</v>
      </c>
      <c r="B474" s="105">
        <v>67.457078099914995</v>
      </c>
      <c r="C474" s="156">
        <v>20.699677230046952</v>
      </c>
      <c r="D474">
        <v>90.644999999999996</v>
      </c>
      <c r="E474" s="213">
        <v>2.8666670000000001</v>
      </c>
      <c r="F474" s="7">
        <v>13.205872688323005</v>
      </c>
    </row>
    <row r="475" spans="1:6" x14ac:dyDescent="0.25">
      <c r="A475" s="105">
        <v>1.9708330000000001</v>
      </c>
      <c r="B475" s="105">
        <v>67.457078099914995</v>
      </c>
      <c r="C475" s="156">
        <v>20.705408230633811</v>
      </c>
      <c r="D475">
        <v>90.644999999999996</v>
      </c>
      <c r="E475" s="213">
        <v>2.8708330000000002</v>
      </c>
      <c r="F475" s="7">
        <v>12.851291997482571</v>
      </c>
    </row>
    <row r="476" spans="1:6" x14ac:dyDescent="0.25">
      <c r="A476" s="105">
        <v>1.9750000000000001</v>
      </c>
      <c r="B476" s="105">
        <v>67.161960525073184</v>
      </c>
      <c r="C476" s="156">
        <v>20.699677230046952</v>
      </c>
      <c r="D476">
        <v>90.623999999999995</v>
      </c>
      <c r="E476" s="213">
        <v>2.875</v>
      </c>
      <c r="F476" s="7">
        <v>12.851291997482571</v>
      </c>
    </row>
    <row r="477" spans="1:6" x14ac:dyDescent="0.25">
      <c r="A477" s="105">
        <v>1.9791669999999999</v>
      </c>
      <c r="B477" s="105">
        <v>67.280007555009917</v>
      </c>
      <c r="C477" s="156">
        <v>20.699677230046952</v>
      </c>
      <c r="D477">
        <v>90.644999999999996</v>
      </c>
      <c r="E477" s="213">
        <v>2.8791669999999998</v>
      </c>
      <c r="F477" s="7">
        <v>12.910388779289308</v>
      </c>
    </row>
    <row r="478" spans="1:6" x14ac:dyDescent="0.25">
      <c r="A478" s="105">
        <v>1.983333</v>
      </c>
      <c r="B478" s="105">
        <v>67.604636887335914</v>
      </c>
      <c r="C478" s="156">
        <v>20.705408230633811</v>
      </c>
      <c r="D478">
        <v>90.644999999999996</v>
      </c>
      <c r="E478" s="213">
        <v>2.8833329999999999</v>
      </c>
      <c r="F478" s="7">
        <v>13.383163033743221</v>
      </c>
    </row>
    <row r="479" spans="1:6" x14ac:dyDescent="0.25">
      <c r="A479" s="105">
        <v>1.9875</v>
      </c>
      <c r="B479" s="105">
        <v>67.634148644820101</v>
      </c>
      <c r="C479" s="156">
        <v>20.699677230046952</v>
      </c>
      <c r="D479">
        <v>90.644999999999996</v>
      </c>
      <c r="E479" s="213">
        <v>2.8875000000000002</v>
      </c>
      <c r="F479" s="7">
        <v>13.678646942776915</v>
      </c>
    </row>
    <row r="480" spans="1:6" x14ac:dyDescent="0.25">
      <c r="A480" s="105">
        <v>1.9916670000000001</v>
      </c>
      <c r="B480" s="105">
        <v>68.106336764567004</v>
      </c>
      <c r="C480" s="156">
        <v>20.699677230046952</v>
      </c>
      <c r="D480">
        <v>90.623999999999995</v>
      </c>
      <c r="E480" s="213">
        <v>2.891667</v>
      </c>
      <c r="F480" s="7">
        <v>14.565098669877999</v>
      </c>
    </row>
    <row r="481" spans="1:6" x14ac:dyDescent="0.25">
      <c r="A481" s="105">
        <v>1.995833</v>
      </c>
      <c r="B481" s="105">
        <v>67.427566342430836</v>
      </c>
      <c r="C481" s="156">
        <v>20.705408230633811</v>
      </c>
      <c r="D481">
        <v>90.644999999999996</v>
      </c>
      <c r="E481" s="213">
        <v>2.8958330000000001</v>
      </c>
      <c r="F481" s="7">
        <v>14.801485797104958</v>
      </c>
    </row>
    <row r="482" spans="1:6" x14ac:dyDescent="0.25">
      <c r="A482" s="105">
        <v>2</v>
      </c>
      <c r="B482" s="105">
        <v>67.899754462177739</v>
      </c>
      <c r="C482" s="156">
        <v>20.699677230046952</v>
      </c>
      <c r="D482">
        <v>90.644999999999996</v>
      </c>
      <c r="E482" s="213">
        <v>2.9</v>
      </c>
      <c r="F482" s="7">
        <v>15.628840742399301</v>
      </c>
    </row>
    <row r="483" spans="1:6" x14ac:dyDescent="0.25">
      <c r="A483" s="105">
        <v>2.0041669999999998</v>
      </c>
      <c r="B483" s="105">
        <v>67.781707432241006</v>
      </c>
      <c r="C483" s="156">
        <v>20.699677230046952</v>
      </c>
      <c r="D483">
        <v>90.602000000000004</v>
      </c>
      <c r="E483" s="213">
        <v>2.9041669999999997</v>
      </c>
      <c r="F483" s="7">
        <v>16.042518215046471</v>
      </c>
    </row>
    <row r="484" spans="1:6" x14ac:dyDescent="0.25">
      <c r="A484" s="105">
        <v>2.0083329999999999</v>
      </c>
      <c r="B484" s="105">
        <v>67.988289734630271</v>
      </c>
      <c r="C484" s="156">
        <v>20.688215228873243</v>
      </c>
      <c r="D484">
        <v>90.644999999999996</v>
      </c>
      <c r="E484" s="213">
        <v>2.9083329999999998</v>
      </c>
      <c r="F484" s="7">
        <v>16.278905342273429</v>
      </c>
    </row>
    <row r="485" spans="1:6" x14ac:dyDescent="0.25">
      <c r="A485" s="105">
        <v>2.0125000000000002</v>
      </c>
      <c r="B485" s="105">
        <v>68.312919066956283</v>
      </c>
      <c r="C485" s="156">
        <v>20.630905223004699</v>
      </c>
      <c r="D485">
        <v>90.644999999999996</v>
      </c>
      <c r="E485" s="213">
        <v>2.9125000000000001</v>
      </c>
      <c r="F485" s="7">
        <v>15.983421433239736</v>
      </c>
    </row>
    <row r="486" spans="1:6" x14ac:dyDescent="0.25">
      <c r="A486" s="105">
        <v>2.016667</v>
      </c>
      <c r="B486" s="105">
        <v>68.312919066956283</v>
      </c>
      <c r="C486" s="156">
        <v>20.481899207746483</v>
      </c>
      <c r="D486">
        <v>90.665999999999997</v>
      </c>
      <c r="E486" s="213">
        <v>2.9166669999999999</v>
      </c>
      <c r="F486" s="7">
        <v>12.614904870255614</v>
      </c>
    </row>
    <row r="487" spans="1:6" x14ac:dyDescent="0.25">
      <c r="A487" s="105">
        <v>2.0208330000000001</v>
      </c>
      <c r="B487" s="105">
        <v>68.489989611861375</v>
      </c>
      <c r="C487" s="156">
        <v>20.413127200704231</v>
      </c>
      <c r="D487">
        <v>90.644999999999996</v>
      </c>
      <c r="E487" s="213">
        <v>2.920833</v>
      </c>
      <c r="F487" s="7">
        <v>18.465486269122771</v>
      </c>
    </row>
    <row r="488" spans="1:6" x14ac:dyDescent="0.25">
      <c r="A488" s="105">
        <v>2.0249999999999999</v>
      </c>
      <c r="B488" s="105">
        <v>68.69657191425064</v>
      </c>
      <c r="C488" s="156">
        <v>19.937454151995308</v>
      </c>
      <c r="D488">
        <v>90.644999999999996</v>
      </c>
      <c r="E488" s="213">
        <v>2.9249999999999998</v>
      </c>
      <c r="F488" s="7">
        <v>10.842001416053444</v>
      </c>
    </row>
    <row r="489" spans="1:6" x14ac:dyDescent="0.25">
      <c r="A489" s="105">
        <v>2.0291670000000002</v>
      </c>
      <c r="B489" s="105">
        <v>68.460477854377189</v>
      </c>
      <c r="C489" s="156">
        <v>19.622249119718315</v>
      </c>
      <c r="D489">
        <v>90.644999999999996</v>
      </c>
      <c r="E489" s="213">
        <v>2.9291670000000001</v>
      </c>
      <c r="F489" s="7">
        <v>9.8964529071456226</v>
      </c>
    </row>
    <row r="490" spans="1:6" x14ac:dyDescent="0.25">
      <c r="A490" s="105">
        <v>2.0333329999999998</v>
      </c>
      <c r="B490" s="105">
        <v>68.637548399282267</v>
      </c>
      <c r="C490" s="156">
        <v>19.232541079812211</v>
      </c>
      <c r="D490">
        <v>90.688000000000002</v>
      </c>
      <c r="E490" s="213">
        <v>2.9333329999999997</v>
      </c>
      <c r="F490" s="7">
        <v>12.555808088448876</v>
      </c>
    </row>
    <row r="491" spans="1:6" x14ac:dyDescent="0.25">
      <c r="A491" s="105">
        <v>2.0375000000000001</v>
      </c>
      <c r="B491" s="105">
        <v>68.283407309472096</v>
      </c>
      <c r="C491" s="156">
        <v>19.100728066314556</v>
      </c>
      <c r="D491">
        <v>90.623999999999995</v>
      </c>
      <c r="E491" s="213">
        <v>2.9375</v>
      </c>
      <c r="F491" s="7">
        <v>12.910388779289308</v>
      </c>
    </row>
    <row r="492" spans="1:6" x14ac:dyDescent="0.25">
      <c r="A492" s="105">
        <v>2.0416669999999999</v>
      </c>
      <c r="B492" s="105">
        <v>68.844130701671546</v>
      </c>
      <c r="C492" s="156">
        <v>18.562014011150239</v>
      </c>
      <c r="D492">
        <v>90.623999999999995</v>
      </c>
      <c r="E492" s="213">
        <v>2.9416669999999998</v>
      </c>
      <c r="F492" s="7">
        <v>14.151421197230826</v>
      </c>
    </row>
    <row r="493" spans="1:6" x14ac:dyDescent="0.25">
      <c r="A493" s="105">
        <v>2.045833</v>
      </c>
      <c r="B493" s="105">
        <v>68.578524884313907</v>
      </c>
      <c r="C493" s="156">
        <v>18.894412045187796</v>
      </c>
      <c r="D493">
        <v>90.623999999999995</v>
      </c>
      <c r="E493" s="213">
        <v>2.9458329999999999</v>
      </c>
      <c r="F493" s="7">
        <v>13.501356597356699</v>
      </c>
    </row>
    <row r="494" spans="1:6" x14ac:dyDescent="0.25">
      <c r="A494" s="105">
        <v>2.0499999999999998</v>
      </c>
      <c r="B494" s="105">
        <v>68.991689489092465</v>
      </c>
      <c r="C494" s="156">
        <v>19.129383069248831</v>
      </c>
      <c r="D494">
        <v>90.644999999999996</v>
      </c>
      <c r="E494" s="213">
        <v>2.9499999999999997</v>
      </c>
      <c r="F494" s="7">
        <v>12.851291997482571</v>
      </c>
    </row>
    <row r="495" spans="1:6" x14ac:dyDescent="0.25">
      <c r="A495" s="105">
        <v>2.0541670000000001</v>
      </c>
      <c r="B495" s="105">
        <v>69.552412881291914</v>
      </c>
      <c r="C495" s="156">
        <v>19.186693075117375</v>
      </c>
      <c r="D495">
        <v>90.644999999999996</v>
      </c>
      <c r="E495" s="213">
        <v>2.954167</v>
      </c>
      <c r="F495" s="7">
        <v>12.083033833994962</v>
      </c>
    </row>
    <row r="496" spans="1:6" x14ac:dyDescent="0.25">
      <c r="A496" s="105">
        <v>2.0583330000000002</v>
      </c>
      <c r="B496" s="105">
        <v>69.080224761544997</v>
      </c>
      <c r="C496" s="156">
        <v>19.456050102699532</v>
      </c>
      <c r="D496">
        <v>90.644999999999996</v>
      </c>
      <c r="E496" s="213">
        <v>2.9583330000000001</v>
      </c>
      <c r="F496" s="7">
        <v>11.72845314315453</v>
      </c>
    </row>
    <row r="497" spans="1:6" x14ac:dyDescent="0.25">
      <c r="A497" s="105">
        <v>2.0625</v>
      </c>
      <c r="B497" s="105">
        <v>68.991689489092465</v>
      </c>
      <c r="C497" s="156">
        <v>19.112190067488267</v>
      </c>
      <c r="D497">
        <v>90.644999999999996</v>
      </c>
      <c r="E497" s="213">
        <v>2.9624999999999999</v>
      </c>
      <c r="F497" s="7">
        <v>12.378517743028658</v>
      </c>
    </row>
    <row r="498" spans="1:6" x14ac:dyDescent="0.25">
      <c r="A498" s="105">
        <v>2.0666669999999998</v>
      </c>
      <c r="B498" s="105">
        <v>69.286807063934276</v>
      </c>
      <c r="C498" s="156">
        <v>19.215348078051647</v>
      </c>
      <c r="D498">
        <v>90.623999999999995</v>
      </c>
      <c r="E498" s="213">
        <v>2.9666669999999997</v>
      </c>
      <c r="F498" s="7">
        <v>13.087679124709524</v>
      </c>
    </row>
    <row r="499" spans="1:6" x14ac:dyDescent="0.25">
      <c r="A499" s="105">
        <v>2.0708329999999999</v>
      </c>
      <c r="B499" s="105">
        <v>69.404854093870995</v>
      </c>
      <c r="C499" s="156">
        <v>18.917336047535215</v>
      </c>
      <c r="D499">
        <v>90.623999999999995</v>
      </c>
      <c r="E499" s="213">
        <v>2.9708329999999998</v>
      </c>
      <c r="F499" s="7">
        <v>13.678646942776915</v>
      </c>
    </row>
    <row r="500" spans="1:6" x14ac:dyDescent="0.25">
      <c r="A500" s="105">
        <v>2.0750000000000002</v>
      </c>
      <c r="B500" s="105">
        <v>69.080224761544997</v>
      </c>
      <c r="C500" s="156">
        <v>19.031956059272307</v>
      </c>
      <c r="D500">
        <v>90.623999999999995</v>
      </c>
      <c r="E500" s="213">
        <v>2.9750000000000001</v>
      </c>
      <c r="F500" s="7">
        <v>13.737743724583655</v>
      </c>
    </row>
    <row r="501" spans="1:6" x14ac:dyDescent="0.25">
      <c r="A501" s="105">
        <v>2.079167</v>
      </c>
      <c r="B501" s="105">
        <v>68.991689489092465</v>
      </c>
      <c r="C501" s="156">
        <v>18.796985035211275</v>
      </c>
      <c r="D501">
        <v>90.644999999999996</v>
      </c>
      <c r="E501" s="213">
        <v>2.9791669999999999</v>
      </c>
      <c r="F501" s="7">
        <v>13.737743724583655</v>
      </c>
    </row>
    <row r="502" spans="1:6" x14ac:dyDescent="0.25">
      <c r="A502" s="105">
        <v>2.0833330000000001</v>
      </c>
      <c r="B502" s="105">
        <v>69.080224761544997</v>
      </c>
      <c r="C502" s="156">
        <v>18.327042987089207</v>
      </c>
      <c r="D502">
        <v>90.623999999999995</v>
      </c>
      <c r="E502" s="213">
        <v>2.983333</v>
      </c>
      <c r="F502" s="7">
        <v>13.501356597356699</v>
      </c>
    </row>
    <row r="503" spans="1:6" x14ac:dyDescent="0.25">
      <c r="A503" s="105">
        <v>2.0874999999999999</v>
      </c>
      <c r="B503" s="105">
        <v>69.05071300406081</v>
      </c>
      <c r="C503" s="156">
        <v>18.023299955985919</v>
      </c>
      <c r="D503">
        <v>90.644999999999996</v>
      </c>
      <c r="E503" s="213">
        <v>2.9874999999999998</v>
      </c>
      <c r="F503" s="7">
        <v>13.855937288197133</v>
      </c>
    </row>
    <row r="504" spans="1:6" x14ac:dyDescent="0.25">
      <c r="A504" s="105">
        <v>2.0916670000000002</v>
      </c>
      <c r="B504" s="105">
        <v>69.877042213617912</v>
      </c>
      <c r="C504" s="156">
        <v>17.822714935446012</v>
      </c>
      <c r="D504">
        <v>90.623999999999995</v>
      </c>
      <c r="E504" s="213">
        <v>2.9916670000000001</v>
      </c>
      <c r="F504" s="7">
        <v>14.62419545168474</v>
      </c>
    </row>
    <row r="505" spans="1:6" x14ac:dyDescent="0.25">
      <c r="A505" s="105">
        <v>2.0958329999999998</v>
      </c>
      <c r="B505" s="105">
        <v>69.522901123807728</v>
      </c>
      <c r="C505" s="156">
        <v>17.060491857394368</v>
      </c>
      <c r="D505">
        <v>90.644999999999996</v>
      </c>
      <c r="E505" s="213">
        <v>2.9958329999999997</v>
      </c>
      <c r="F505" s="7">
        <v>14.801485797104958</v>
      </c>
    </row>
    <row r="506" spans="1:6" x14ac:dyDescent="0.25">
      <c r="A506" s="105">
        <v>2.1</v>
      </c>
      <c r="B506" s="105">
        <v>70.408253848333175</v>
      </c>
      <c r="C506" s="156">
        <v>17.180842869718315</v>
      </c>
      <c r="D506">
        <v>90.644999999999996</v>
      </c>
      <c r="E506" s="213">
        <v>3</v>
      </c>
      <c r="F506" s="7">
        <v>14.801485797104958</v>
      </c>
    </row>
    <row r="507" spans="1:6" x14ac:dyDescent="0.25">
      <c r="A507" s="105">
        <v>2.1041669999999999</v>
      </c>
      <c r="B507" s="105">
        <v>70.850930210595905</v>
      </c>
      <c r="C507" s="156">
        <v>17.100608861502351</v>
      </c>
      <c r="D507">
        <v>90.644999999999996</v>
      </c>
      <c r="E507" s="213">
        <v>3.0041669999999998</v>
      </c>
      <c r="F507" s="7">
        <v>14.742389015298217</v>
      </c>
    </row>
    <row r="508" spans="1:6" x14ac:dyDescent="0.25">
      <c r="A508" s="105">
        <v>2.108333</v>
      </c>
      <c r="B508" s="105">
        <v>70.408253848333175</v>
      </c>
      <c r="C508" s="156">
        <v>17.060491857394368</v>
      </c>
      <c r="D508">
        <v>90.644999999999996</v>
      </c>
      <c r="E508" s="213">
        <v>3.0083329999999999</v>
      </c>
      <c r="F508" s="7">
        <v>13.855937288197133</v>
      </c>
    </row>
    <row r="509" spans="1:6" x14ac:dyDescent="0.25">
      <c r="A509" s="105">
        <v>2.1124999999999998</v>
      </c>
      <c r="B509" s="105">
        <v>70.290206818396442</v>
      </c>
      <c r="C509" s="156">
        <v>17.163649867957748</v>
      </c>
      <c r="D509">
        <v>90.644999999999996</v>
      </c>
      <c r="E509" s="213">
        <v>3.0124999999999997</v>
      </c>
      <c r="F509" s="7">
        <v>13.855937288197133</v>
      </c>
    </row>
    <row r="510" spans="1:6" x14ac:dyDescent="0.25">
      <c r="A510" s="105">
        <v>2.1166670000000001</v>
      </c>
      <c r="B510" s="105">
        <v>70.585324393238267</v>
      </c>
      <c r="C510" s="156">
        <v>17.467392899061036</v>
      </c>
      <c r="D510">
        <v>90.688000000000002</v>
      </c>
      <c r="E510" s="213">
        <v>3.016667</v>
      </c>
      <c r="F510" s="7">
        <v>13.737743724583655</v>
      </c>
    </row>
    <row r="511" spans="1:6" x14ac:dyDescent="0.25">
      <c r="A511" s="105">
        <v>2.1208330000000002</v>
      </c>
      <c r="B511" s="105">
        <v>70.791906695627532</v>
      </c>
      <c r="C511" s="156">
        <v>17.438737896126764</v>
      </c>
      <c r="D511">
        <v>90.623999999999995</v>
      </c>
      <c r="E511" s="213">
        <v>3.0208330000000001</v>
      </c>
      <c r="F511" s="7">
        <v>13.796840506390392</v>
      </c>
    </row>
    <row r="512" spans="1:6" x14ac:dyDescent="0.25">
      <c r="A512" s="105">
        <v>2.125</v>
      </c>
      <c r="B512" s="105">
        <v>70.260695060912269</v>
      </c>
      <c r="C512" s="156">
        <v>17.851369938380284</v>
      </c>
      <c r="D512">
        <v>90.644999999999996</v>
      </c>
      <c r="E512" s="213">
        <v>3.0249999999999999</v>
      </c>
      <c r="F512" s="7">
        <v>13.855937288197133</v>
      </c>
    </row>
    <row r="513" spans="1:6" x14ac:dyDescent="0.25">
      <c r="A513" s="105">
        <v>2.1291669999999998</v>
      </c>
      <c r="B513" s="105">
        <v>70.349230333364815</v>
      </c>
      <c r="C513" s="156">
        <v>17.885755941901415</v>
      </c>
      <c r="D513">
        <v>90.644999999999996</v>
      </c>
      <c r="E513" s="213">
        <v>3.0291669999999997</v>
      </c>
      <c r="F513" s="7">
        <v>13.796840506390392</v>
      </c>
    </row>
    <row r="514" spans="1:6" x14ac:dyDescent="0.25">
      <c r="A514" s="105">
        <v>2.1333329999999999</v>
      </c>
      <c r="B514" s="105">
        <v>70.585324393238267</v>
      </c>
      <c r="C514" s="156">
        <v>17.599205912558688</v>
      </c>
      <c r="D514">
        <v>90.644999999999996</v>
      </c>
      <c r="E514" s="213">
        <v>3.0333329999999998</v>
      </c>
      <c r="F514" s="7">
        <v>13.383163033743221</v>
      </c>
    </row>
    <row r="515" spans="1:6" x14ac:dyDescent="0.25">
      <c r="A515" s="105">
        <v>2.1375000000000002</v>
      </c>
      <c r="B515" s="105">
        <v>71.057512512985184</v>
      </c>
      <c r="C515" s="156">
        <v>17.106339862089207</v>
      </c>
      <c r="D515">
        <v>90.644999999999996</v>
      </c>
      <c r="E515" s="213">
        <v>3.0375000000000001</v>
      </c>
      <c r="F515" s="7">
        <v>13.205872688323005</v>
      </c>
    </row>
    <row r="516" spans="1:6" x14ac:dyDescent="0.25">
      <c r="A516" s="105">
        <v>2.141667</v>
      </c>
      <c r="B516" s="105">
        <v>71.323118330342808</v>
      </c>
      <c r="C516" s="156">
        <v>16.940140845070427</v>
      </c>
      <c r="D516">
        <v>90.665999999999997</v>
      </c>
      <c r="E516" s="213">
        <v>3.0416669999999999</v>
      </c>
      <c r="F516" s="7">
        <v>13.383163033743221</v>
      </c>
    </row>
    <row r="517" spans="1:6" x14ac:dyDescent="0.25">
      <c r="A517" s="105">
        <v>2.1458330000000001</v>
      </c>
      <c r="B517" s="105">
        <v>71.264094815374435</v>
      </c>
      <c r="C517" s="156">
        <v>16.699438820422539</v>
      </c>
      <c r="D517">
        <v>90.623999999999995</v>
      </c>
      <c r="E517" s="213">
        <v>3.045833</v>
      </c>
      <c r="F517" s="7">
        <v>13.619550160970174</v>
      </c>
    </row>
    <row r="518" spans="1:6" x14ac:dyDescent="0.25">
      <c r="A518" s="105">
        <v>2.15</v>
      </c>
      <c r="B518" s="105">
        <v>71.352630087826995</v>
      </c>
      <c r="C518" s="156">
        <v>16.412888791079816</v>
      </c>
      <c r="D518">
        <v>90.644999999999996</v>
      </c>
      <c r="E518" s="213">
        <v>3.05</v>
      </c>
      <c r="F518" s="7">
        <v>13.974130851810608</v>
      </c>
    </row>
    <row r="519" spans="1:6" x14ac:dyDescent="0.25">
      <c r="A519" s="105">
        <v>2.1541670000000002</v>
      </c>
      <c r="B519" s="105">
        <v>70.968977240532624</v>
      </c>
      <c r="C519" s="156">
        <v>15.776747725938971</v>
      </c>
      <c r="D519">
        <v>90.623999999999995</v>
      </c>
      <c r="E519" s="213">
        <v>3.0541670000000001</v>
      </c>
      <c r="F519" s="7">
        <v>14.033227633617349</v>
      </c>
    </row>
    <row r="520" spans="1:6" x14ac:dyDescent="0.25">
      <c r="A520" s="105">
        <v>2.1583329999999998</v>
      </c>
      <c r="B520" s="105">
        <v>71.14604778543773</v>
      </c>
      <c r="C520" s="156">
        <v>15.398501687206576</v>
      </c>
      <c r="D520">
        <v>90.665999999999997</v>
      </c>
      <c r="E520" s="213">
        <v>3.0583329999999997</v>
      </c>
      <c r="F520" s="7">
        <v>14.151421197230826</v>
      </c>
    </row>
    <row r="521" spans="1:6" x14ac:dyDescent="0.25">
      <c r="A521" s="105">
        <v>2.1625000000000001</v>
      </c>
      <c r="B521" s="105">
        <v>70.998488998016811</v>
      </c>
      <c r="C521" s="156">
        <v>15.34119168133803</v>
      </c>
      <c r="D521">
        <v>90.623999999999995</v>
      </c>
      <c r="E521" s="213">
        <v>3.0625</v>
      </c>
      <c r="F521" s="7">
        <v>14.092324415424089</v>
      </c>
    </row>
    <row r="522" spans="1:6" x14ac:dyDescent="0.25">
      <c r="A522" s="105">
        <v>2.1666669999999999</v>
      </c>
      <c r="B522" s="105">
        <v>70.083624516007191</v>
      </c>
      <c r="C522" s="156">
        <v>15.536045701291085</v>
      </c>
      <c r="D522">
        <v>90.665999999999997</v>
      </c>
      <c r="E522" s="213">
        <v>3.0666669999999998</v>
      </c>
      <c r="F522" s="7">
        <v>14.269614760844306</v>
      </c>
    </row>
    <row r="523" spans="1:6" x14ac:dyDescent="0.25">
      <c r="A523" s="105">
        <v>2.170833</v>
      </c>
      <c r="B523" s="105">
        <v>70.909953725564264</v>
      </c>
      <c r="C523" s="156">
        <v>15.622010710093898</v>
      </c>
      <c r="D523">
        <v>90.644999999999996</v>
      </c>
      <c r="E523" s="213">
        <v>3.0708329999999999</v>
      </c>
      <c r="F523" s="7">
        <v>14.62419545168474</v>
      </c>
    </row>
    <row r="524" spans="1:6" x14ac:dyDescent="0.25">
      <c r="A524" s="105">
        <v>2.1749999999999998</v>
      </c>
      <c r="B524" s="105">
        <v>70.349230333364815</v>
      </c>
      <c r="C524" s="156">
        <v>16.063297755281692</v>
      </c>
      <c r="D524">
        <v>90.709000000000003</v>
      </c>
      <c r="E524" s="213">
        <v>3.0749999999999997</v>
      </c>
      <c r="F524" s="7">
        <v>14.742389015298217</v>
      </c>
    </row>
    <row r="525" spans="1:6" x14ac:dyDescent="0.25">
      <c r="A525" s="105">
        <v>2.1791670000000001</v>
      </c>
      <c r="B525" s="105">
        <v>70.437765605817361</v>
      </c>
      <c r="C525" s="156">
        <v>16.338385783450708</v>
      </c>
      <c r="D525">
        <v>90.623999999999995</v>
      </c>
      <c r="E525" s="213">
        <v>3.079167</v>
      </c>
      <c r="F525" s="7">
        <v>14.683292233491477</v>
      </c>
    </row>
    <row r="526" spans="1:6" x14ac:dyDescent="0.25">
      <c r="A526" s="105">
        <v>2.1833330000000002</v>
      </c>
      <c r="B526" s="105">
        <v>70.083624516007191</v>
      </c>
      <c r="C526" s="156">
        <v>16.063297755281692</v>
      </c>
      <c r="D526">
        <v>90.644999999999996</v>
      </c>
      <c r="E526" s="213">
        <v>3.0833330000000001</v>
      </c>
      <c r="F526" s="7">
        <v>14.683292233491477</v>
      </c>
    </row>
    <row r="527" spans="1:6" x14ac:dyDescent="0.25">
      <c r="A527" s="105">
        <v>2.1875</v>
      </c>
      <c r="B527" s="105">
        <v>70.555812635754094</v>
      </c>
      <c r="C527" s="156">
        <v>15.908560739436624</v>
      </c>
      <c r="D527">
        <v>90.644999999999996</v>
      </c>
      <c r="E527" s="213">
        <v>3.0874999999999999</v>
      </c>
      <c r="F527" s="7">
        <v>14.210517979037565</v>
      </c>
    </row>
    <row r="528" spans="1:6" x14ac:dyDescent="0.25">
      <c r="A528" s="105">
        <v>2.1916669999999998</v>
      </c>
      <c r="B528" s="105">
        <v>70.939465483048451</v>
      </c>
      <c r="C528" s="156">
        <v>16.149262764084508</v>
      </c>
      <c r="D528">
        <v>90.623999999999995</v>
      </c>
      <c r="E528" s="213">
        <v>3.0916669999999997</v>
      </c>
      <c r="F528" s="7">
        <v>14.269614760844306</v>
      </c>
    </row>
    <row r="529" spans="1:6" x14ac:dyDescent="0.25">
      <c r="A529" s="105">
        <v>2.1958329999999999</v>
      </c>
      <c r="B529" s="105">
        <v>71.441165360279541</v>
      </c>
      <c r="C529" s="156">
        <v>15.432887690727705</v>
      </c>
      <c r="D529">
        <v>90.644999999999996</v>
      </c>
      <c r="E529" s="213">
        <v>3.0958329999999998</v>
      </c>
      <c r="F529" s="7">
        <v>14.210517979037565</v>
      </c>
    </row>
    <row r="530" spans="1:6" x14ac:dyDescent="0.25">
      <c r="A530" s="105">
        <v>2.2000000000000002</v>
      </c>
      <c r="B530" s="105">
        <v>71.765794692605525</v>
      </c>
      <c r="C530" s="156">
        <v>15.215109668427234</v>
      </c>
      <c r="D530">
        <v>90.644999999999996</v>
      </c>
      <c r="E530" s="213">
        <v>3.1</v>
      </c>
      <c r="F530" s="7">
        <v>14.328711542651043</v>
      </c>
    </row>
    <row r="531" spans="1:6" x14ac:dyDescent="0.25">
      <c r="A531" s="105">
        <v>2.204167</v>
      </c>
      <c r="B531" s="105">
        <v>72.297006327320801</v>
      </c>
      <c r="C531" s="156">
        <v>15.02025564847418</v>
      </c>
      <c r="D531">
        <v>90.623999999999995</v>
      </c>
      <c r="E531" s="213">
        <v>3.1041669999999999</v>
      </c>
      <c r="F531" s="7">
        <v>14.210517979037565</v>
      </c>
    </row>
    <row r="532" spans="1:6" x14ac:dyDescent="0.25">
      <c r="A532" s="105">
        <v>2.2083330000000001</v>
      </c>
      <c r="B532" s="105">
        <v>72.739682689583532</v>
      </c>
      <c r="C532" s="156">
        <v>14.894173635563384</v>
      </c>
      <c r="D532">
        <v>90.644999999999996</v>
      </c>
      <c r="E532" s="213">
        <v>3.108333</v>
      </c>
      <c r="F532" s="7">
        <v>14.092324415424089</v>
      </c>
    </row>
    <row r="533" spans="1:6" x14ac:dyDescent="0.25">
      <c r="A533" s="105">
        <v>2.2124999999999999</v>
      </c>
      <c r="B533" s="105">
        <v>72.621635659646813</v>
      </c>
      <c r="C533" s="156">
        <v>14.12048855633803</v>
      </c>
      <c r="D533">
        <v>90.665999999999997</v>
      </c>
      <c r="E533" s="213">
        <v>3.1124999999999998</v>
      </c>
      <c r="F533" s="7">
        <v>13.855937288197133</v>
      </c>
    </row>
    <row r="534" spans="1:6" x14ac:dyDescent="0.25">
      <c r="A534" s="105">
        <v>2.2166670000000002</v>
      </c>
      <c r="B534" s="105">
        <v>72.651147417130986</v>
      </c>
      <c r="C534" s="156">
        <v>14.103295554577468</v>
      </c>
      <c r="D534">
        <v>90.665999999999997</v>
      </c>
      <c r="E534" s="213">
        <v>3.1166670000000001</v>
      </c>
      <c r="F534" s="7">
        <v>13.915034070003871</v>
      </c>
    </row>
    <row r="535" spans="1:6" x14ac:dyDescent="0.25">
      <c r="A535" s="105">
        <v>2.2208329999999998</v>
      </c>
      <c r="B535" s="105">
        <v>73.211870809330449</v>
      </c>
      <c r="C535" s="156">
        <v>14.166336561032866</v>
      </c>
      <c r="D535">
        <v>90.644999999999996</v>
      </c>
      <c r="E535" s="213">
        <v>3.1208329999999997</v>
      </c>
      <c r="F535" s="7">
        <v>13.855937288197133</v>
      </c>
    </row>
    <row r="536" spans="1:6" x14ac:dyDescent="0.25">
      <c r="A536" s="105">
        <v>2.2250000000000001</v>
      </c>
      <c r="B536" s="105">
        <v>73.241382566814622</v>
      </c>
      <c r="C536" s="156">
        <v>13.868324530516434</v>
      </c>
      <c r="D536">
        <v>90.644999999999996</v>
      </c>
      <c r="E536" s="213">
        <v>3.125</v>
      </c>
      <c r="F536" s="7">
        <v>14.033227633617349</v>
      </c>
    </row>
    <row r="537" spans="1:6" x14ac:dyDescent="0.25">
      <c r="A537" s="105">
        <v>2.2291669999999999</v>
      </c>
      <c r="B537" s="105">
        <v>73.241382566814622</v>
      </c>
      <c r="C537" s="156">
        <v>14.051716549295779</v>
      </c>
      <c r="D537">
        <v>90.623999999999995</v>
      </c>
      <c r="E537" s="213">
        <v>3.1291669999999998</v>
      </c>
      <c r="F537" s="7">
        <v>14.269614760844306</v>
      </c>
    </row>
    <row r="538" spans="1:6" x14ac:dyDescent="0.25">
      <c r="A538" s="105">
        <v>2.233333</v>
      </c>
      <c r="B538" s="105">
        <v>73.270894324298808</v>
      </c>
      <c r="C538" s="156">
        <v>14.4643485915493</v>
      </c>
      <c r="D538">
        <v>90.688000000000002</v>
      </c>
      <c r="E538" s="213">
        <v>3.1333329999999999</v>
      </c>
      <c r="F538" s="7">
        <v>14.446905106264524</v>
      </c>
    </row>
    <row r="539" spans="1:6" x14ac:dyDescent="0.25">
      <c r="A539" s="105">
        <v>2.2374999999999998</v>
      </c>
      <c r="B539" s="105">
        <v>73.35942959675134</v>
      </c>
      <c r="C539" s="156">
        <v>14.206453565140848</v>
      </c>
      <c r="D539">
        <v>90.623999999999995</v>
      </c>
      <c r="E539" s="213">
        <v>3.1374999999999997</v>
      </c>
      <c r="F539" s="7">
        <v>14.50600188807126</v>
      </c>
    </row>
    <row r="540" spans="1:6" x14ac:dyDescent="0.25">
      <c r="A540" s="105">
        <v>2.2416670000000001</v>
      </c>
      <c r="B540" s="105">
        <v>73.477476626688073</v>
      </c>
      <c r="C540" s="156">
        <v>14.521658597417845</v>
      </c>
      <c r="D540">
        <v>90.665999999999997</v>
      </c>
      <c r="E540" s="213">
        <v>3.141667</v>
      </c>
      <c r="F540" s="7">
        <v>14.50600188807126</v>
      </c>
    </row>
    <row r="541" spans="1:6" x14ac:dyDescent="0.25">
      <c r="A541" s="105">
        <v>2.2458330000000002</v>
      </c>
      <c r="B541" s="105">
        <v>73.743082444045712</v>
      </c>
      <c r="C541" s="156">
        <v>14.578968603286386</v>
      </c>
      <c r="D541">
        <v>90.644999999999996</v>
      </c>
      <c r="E541" s="213">
        <v>3.1458330000000001</v>
      </c>
      <c r="F541" s="7">
        <v>14.62419545168474</v>
      </c>
    </row>
    <row r="542" spans="1:6" x14ac:dyDescent="0.25">
      <c r="A542" s="105">
        <v>2.25</v>
      </c>
      <c r="B542" s="105">
        <v>74.126735291340069</v>
      </c>
      <c r="C542" s="156">
        <v>14.34972857981221</v>
      </c>
      <c r="D542">
        <v>90.665999999999997</v>
      </c>
      <c r="E542" s="213">
        <v>3.15</v>
      </c>
      <c r="F542" s="7">
        <v>14.683292233491477</v>
      </c>
    </row>
    <row r="543" spans="1:6" x14ac:dyDescent="0.25">
      <c r="A543" s="105">
        <v>2.2541669999999998</v>
      </c>
      <c r="B543" s="105">
        <v>74.569411653602799</v>
      </c>
      <c r="C543" s="156">
        <v>14.2121845657277</v>
      </c>
      <c r="D543">
        <v>90.644999999999996</v>
      </c>
      <c r="E543" s="213">
        <v>3.1541669999999997</v>
      </c>
      <c r="F543" s="7">
        <v>14.742389015298217</v>
      </c>
    </row>
    <row r="544" spans="1:6" x14ac:dyDescent="0.25">
      <c r="A544" s="105">
        <v>2.2583329999999999</v>
      </c>
      <c r="B544" s="105">
        <v>74.746482198507891</v>
      </c>
      <c r="C544" s="156">
        <v>14.217915566314558</v>
      </c>
      <c r="D544">
        <v>90.665999999999997</v>
      </c>
      <c r="E544" s="213">
        <v>3.1583329999999998</v>
      </c>
      <c r="F544" s="7">
        <v>14.742389015298217</v>
      </c>
    </row>
    <row r="545" spans="1:6" x14ac:dyDescent="0.25">
      <c r="A545" s="105">
        <v>2.2625000000000002</v>
      </c>
      <c r="B545" s="105">
        <v>74.953064500897156</v>
      </c>
      <c r="C545" s="156">
        <v>13.81101452464789</v>
      </c>
      <c r="D545">
        <v>90.644999999999996</v>
      </c>
      <c r="E545" s="213">
        <v>3.1625000000000001</v>
      </c>
      <c r="F545" s="7">
        <v>14.742389015298217</v>
      </c>
    </row>
    <row r="546" spans="1:6" x14ac:dyDescent="0.25">
      <c r="A546" s="105">
        <v>2.266667</v>
      </c>
      <c r="B546" s="105">
        <v>74.805505713476251</v>
      </c>
      <c r="C546" s="156">
        <v>13.541657497065732</v>
      </c>
      <c r="D546">
        <v>90.644999999999996</v>
      </c>
      <c r="E546" s="213">
        <v>3.1666669999999999</v>
      </c>
      <c r="F546" s="7">
        <v>14.62419545168474</v>
      </c>
    </row>
    <row r="547" spans="1:6" x14ac:dyDescent="0.25">
      <c r="A547" s="105">
        <v>2.2708330000000001</v>
      </c>
      <c r="B547" s="105">
        <v>74.835017470960437</v>
      </c>
      <c r="C547" s="156">
        <v>13.427037485328642</v>
      </c>
      <c r="D547">
        <v>90.644999999999996</v>
      </c>
      <c r="E547" s="213">
        <v>3.170833</v>
      </c>
      <c r="F547" s="7">
        <v>14.683292233491477</v>
      </c>
    </row>
    <row r="548" spans="1:6" x14ac:dyDescent="0.25">
      <c r="A548" s="105">
        <v>2.2749999999999999</v>
      </c>
      <c r="B548" s="105">
        <v>74.687458683539518</v>
      </c>
      <c r="C548" s="156">
        <v>13.094639451291082</v>
      </c>
      <c r="D548">
        <v>90.730999999999995</v>
      </c>
      <c r="E548" s="213">
        <v>3.1749999999999998</v>
      </c>
      <c r="F548" s="7">
        <v>14.683292233491477</v>
      </c>
    </row>
    <row r="549" spans="1:6" x14ac:dyDescent="0.25">
      <c r="A549" s="105">
        <v>2.2791670000000002</v>
      </c>
      <c r="B549" s="105">
        <v>74.510388138634426</v>
      </c>
      <c r="C549" s="156">
        <v>12.997212441314558</v>
      </c>
      <c r="D549">
        <v>90.709000000000003</v>
      </c>
      <c r="E549" s="213">
        <v>3.1791670000000001</v>
      </c>
      <c r="F549" s="7">
        <v>14.62419545168474</v>
      </c>
    </row>
    <row r="550" spans="1:6" x14ac:dyDescent="0.25">
      <c r="A550" s="105">
        <v>2.2833329999999998</v>
      </c>
      <c r="B550" s="105">
        <v>74.362829351213534</v>
      </c>
      <c r="C550" s="156">
        <v>13.180604460093898</v>
      </c>
      <c r="D550">
        <v>90.665999999999997</v>
      </c>
      <c r="E550" s="213">
        <v>3.1833329999999997</v>
      </c>
      <c r="F550" s="7">
        <v>14.50600188807126</v>
      </c>
    </row>
    <row r="551" spans="1:6" x14ac:dyDescent="0.25">
      <c r="A551" s="105">
        <v>2.2875000000000001</v>
      </c>
      <c r="B551" s="105">
        <v>74.510388138634426</v>
      </c>
      <c r="C551" s="156">
        <v>13.151949457159626</v>
      </c>
      <c r="D551">
        <v>90.688000000000002</v>
      </c>
      <c r="E551" s="213">
        <v>3.1875</v>
      </c>
      <c r="F551" s="7">
        <v>14.328711542651043</v>
      </c>
    </row>
    <row r="552" spans="1:6" x14ac:dyDescent="0.25">
      <c r="A552" s="105">
        <v>2.2916669999999999</v>
      </c>
      <c r="B552" s="105">
        <v>74.894040985928797</v>
      </c>
      <c r="C552" s="156">
        <v>13.146218456572774</v>
      </c>
      <c r="D552">
        <v>90.665999999999997</v>
      </c>
      <c r="E552" s="213">
        <v>3.1916669999999998</v>
      </c>
      <c r="F552" s="7">
        <v>14.151421197230826</v>
      </c>
    </row>
    <row r="553" spans="1:6" x14ac:dyDescent="0.25">
      <c r="A553" s="105">
        <v>2.295833</v>
      </c>
      <c r="B553" s="105">
        <v>74.421852866181879</v>
      </c>
      <c r="C553" s="156">
        <v>13.123294454225354</v>
      </c>
      <c r="D553">
        <v>90.688000000000002</v>
      </c>
      <c r="E553" s="213">
        <v>3.1958329999999999</v>
      </c>
      <c r="F553" s="7">
        <v>13.915034070003871</v>
      </c>
    </row>
    <row r="554" spans="1:6" x14ac:dyDescent="0.25">
      <c r="A554" s="105">
        <v>2.2999999999999998</v>
      </c>
      <c r="B554" s="105">
        <v>74.687458683539518</v>
      </c>
      <c r="C554" s="156">
        <v>12.871130428403758</v>
      </c>
      <c r="D554">
        <v>90.623999999999995</v>
      </c>
      <c r="E554" s="213">
        <v>3.1999999999999997</v>
      </c>
      <c r="F554" s="7">
        <v>14.033227633617349</v>
      </c>
    </row>
    <row r="555" spans="1:6" x14ac:dyDescent="0.25">
      <c r="A555" s="105">
        <v>2.3041670000000001</v>
      </c>
      <c r="B555" s="105">
        <v>74.569411653602799</v>
      </c>
      <c r="C555" s="156">
        <v>12.613235401995309</v>
      </c>
      <c r="D555">
        <v>90.581000000000003</v>
      </c>
      <c r="E555" s="213">
        <v>3.204167</v>
      </c>
      <c r="F555" s="7">
        <v>14.033227633617349</v>
      </c>
    </row>
    <row r="556" spans="1:6" x14ac:dyDescent="0.25">
      <c r="A556" s="105">
        <v>2.3083330000000002</v>
      </c>
      <c r="B556" s="105">
        <v>74.657946926055345</v>
      </c>
      <c r="C556" s="156">
        <v>12.212065360915494</v>
      </c>
      <c r="D556">
        <v>90.581000000000003</v>
      </c>
      <c r="E556" s="213">
        <v>3.2083330000000001</v>
      </c>
      <c r="F556" s="7">
        <v>14.210517979037565</v>
      </c>
    </row>
    <row r="557" spans="1:6" x14ac:dyDescent="0.25">
      <c r="A557" s="105">
        <v>2.3125</v>
      </c>
      <c r="B557" s="105">
        <v>75.543299650580792</v>
      </c>
      <c r="C557" s="156">
        <v>11.26645026408451</v>
      </c>
      <c r="D557">
        <v>90.751999999999995</v>
      </c>
      <c r="E557" s="213">
        <v>3.2124999999999999</v>
      </c>
      <c r="F557" s="7">
        <v>14.151421197230826</v>
      </c>
    </row>
    <row r="558" spans="1:6" x14ac:dyDescent="0.25">
      <c r="A558" s="105">
        <v>2.3166669999999998</v>
      </c>
      <c r="B558" s="105">
        <v>75.661346680517511</v>
      </c>
      <c r="C558" s="156">
        <v>12.69346941021127</v>
      </c>
      <c r="D558">
        <v>90.751999999999995</v>
      </c>
      <c r="E558" s="213">
        <v>3.2166669999999997</v>
      </c>
      <c r="F558" s="7">
        <v>14.269614760844306</v>
      </c>
    </row>
    <row r="559" spans="1:6" x14ac:dyDescent="0.25">
      <c r="A559" s="105">
        <v>2.3208329999999999</v>
      </c>
      <c r="B559" s="105">
        <v>76.044999527811882</v>
      </c>
      <c r="C559" s="156">
        <v>14.796746625586856</v>
      </c>
      <c r="D559">
        <v>90.688000000000002</v>
      </c>
      <c r="E559" s="213">
        <v>3.2208329999999998</v>
      </c>
      <c r="F559" s="7">
        <v>14.565098669877999</v>
      </c>
    </row>
    <row r="560" spans="1:6" x14ac:dyDescent="0.25">
      <c r="A560" s="105">
        <v>2.3250000000000002</v>
      </c>
      <c r="B560" s="105">
        <v>76.36962886013788</v>
      </c>
      <c r="C560" s="156">
        <v>13.409844483568078</v>
      </c>
      <c r="D560">
        <v>90.688000000000002</v>
      </c>
      <c r="E560" s="213">
        <v>3.2250000000000001</v>
      </c>
      <c r="F560" s="7">
        <v>14.62419545168474</v>
      </c>
    </row>
    <row r="561" spans="1:6" x14ac:dyDescent="0.25">
      <c r="A561" s="105">
        <v>2.329167</v>
      </c>
      <c r="B561" s="105">
        <v>76.133534800264428</v>
      </c>
      <c r="C561" s="156">
        <v>9.8680861208920216</v>
      </c>
      <c r="D561">
        <v>90.751999999999995</v>
      </c>
      <c r="E561" s="213">
        <v>3.2291669999999999</v>
      </c>
      <c r="F561" s="7">
        <v>14.565098669877999</v>
      </c>
    </row>
    <row r="562" spans="1:6" x14ac:dyDescent="0.25">
      <c r="A562" s="105">
        <v>2.3333330000000001</v>
      </c>
      <c r="B562" s="105">
        <v>76.605722920011331</v>
      </c>
      <c r="C562" s="156">
        <v>10.475572183098594</v>
      </c>
      <c r="D562">
        <v>90.772999999999996</v>
      </c>
      <c r="E562" s="213">
        <v>3.233333</v>
      </c>
      <c r="F562" s="7">
        <v>14.62419545168474</v>
      </c>
    </row>
    <row r="563" spans="1:6" x14ac:dyDescent="0.25">
      <c r="A563" s="105">
        <v>2.3374999999999999</v>
      </c>
      <c r="B563" s="105">
        <v>76.044999527811882</v>
      </c>
      <c r="C563" s="156">
        <v>11.449842282863854</v>
      </c>
      <c r="D563">
        <v>90.688000000000002</v>
      </c>
      <c r="E563" s="213">
        <v>3.2374999999999998</v>
      </c>
      <c r="F563" s="7">
        <v>14.62419545168474</v>
      </c>
    </row>
    <row r="564" spans="1:6" x14ac:dyDescent="0.25">
      <c r="A564" s="105">
        <v>2.3416670000000002</v>
      </c>
      <c r="B564" s="105">
        <v>75.425252620644073</v>
      </c>
      <c r="C564" s="156">
        <v>10.57299919307512</v>
      </c>
      <c r="D564">
        <v>90.665999999999997</v>
      </c>
      <c r="E564" s="213">
        <v>3.2416670000000001</v>
      </c>
      <c r="F564" s="7">
        <v>14.62419545168474</v>
      </c>
    </row>
    <row r="565" spans="1:6" x14ac:dyDescent="0.25">
      <c r="A565" s="105">
        <v>2.3458329999999998</v>
      </c>
      <c r="B565" s="105">
        <v>75.159646803286435</v>
      </c>
      <c r="C565" s="156">
        <v>9.3351030663145576</v>
      </c>
      <c r="D565">
        <v>90.709000000000003</v>
      </c>
      <c r="E565" s="213">
        <v>3.2458329999999997</v>
      </c>
      <c r="F565" s="7">
        <v>14.565098669877999</v>
      </c>
    </row>
    <row r="566" spans="1:6" x14ac:dyDescent="0.25">
      <c r="A566" s="105">
        <v>2.35</v>
      </c>
      <c r="B566" s="105">
        <v>75.277693833223154</v>
      </c>
      <c r="C566" s="156">
        <v>9.8910101232394414</v>
      </c>
      <c r="D566">
        <v>90.730999999999995</v>
      </c>
      <c r="E566" s="213">
        <v>3.25</v>
      </c>
      <c r="F566" s="7">
        <v>14.328711542651043</v>
      </c>
    </row>
    <row r="567" spans="1:6" x14ac:dyDescent="0.25">
      <c r="A567" s="105">
        <v>2.3541669999999999</v>
      </c>
      <c r="B567" s="105">
        <v>75.100623288318062</v>
      </c>
      <c r="C567" s="156">
        <v>9.9139341255868558</v>
      </c>
      <c r="D567">
        <v>90.688000000000002</v>
      </c>
      <c r="E567" s="213">
        <v>3.2541669999999998</v>
      </c>
      <c r="F567" s="7">
        <v>14.50600188807126</v>
      </c>
    </row>
    <row r="568" spans="1:6" x14ac:dyDescent="0.25">
      <c r="A568" s="105">
        <v>2.358333</v>
      </c>
      <c r="B568" s="105">
        <v>74.982576258381329</v>
      </c>
      <c r="C568" s="156">
        <v>8.4525289759389715</v>
      </c>
      <c r="D568">
        <v>90.665999999999997</v>
      </c>
      <c r="E568" s="213">
        <v>3.2583329999999999</v>
      </c>
      <c r="F568" s="7">
        <v>14.210517979037565</v>
      </c>
    </row>
    <row r="569" spans="1:6" x14ac:dyDescent="0.25">
      <c r="A569" s="105">
        <v>2.3624999999999998</v>
      </c>
      <c r="B569" s="105">
        <v>75.425252620644073</v>
      </c>
      <c r="C569" s="156">
        <v>8.2691369571596258</v>
      </c>
      <c r="D569">
        <v>90.688000000000002</v>
      </c>
      <c r="E569" s="213">
        <v>3.2624999999999997</v>
      </c>
      <c r="F569" s="7">
        <v>13.974130851810608</v>
      </c>
    </row>
    <row r="570" spans="1:6" x14ac:dyDescent="0.25">
      <c r="A570" s="105">
        <v>2.3666670000000001</v>
      </c>
      <c r="B570" s="105">
        <v>75.838417225422617</v>
      </c>
      <c r="C570" s="156">
        <v>10.194753154342726</v>
      </c>
      <c r="D570">
        <v>90.665999999999997</v>
      </c>
      <c r="E570" s="213">
        <v>3.266667</v>
      </c>
      <c r="F570" s="7">
        <v>14.033227633617349</v>
      </c>
    </row>
    <row r="571" spans="1:6" x14ac:dyDescent="0.25">
      <c r="A571" s="105">
        <v>2.3708330000000002</v>
      </c>
      <c r="B571" s="105">
        <v>76.546699405042958</v>
      </c>
      <c r="C571" s="156">
        <v>11.507152288732399</v>
      </c>
      <c r="D571">
        <v>90.644999999999996</v>
      </c>
      <c r="E571" s="213">
        <v>3.2708330000000001</v>
      </c>
      <c r="F571" s="7">
        <v>13.855937288197133</v>
      </c>
    </row>
    <row r="572" spans="1:6" x14ac:dyDescent="0.25">
      <c r="A572" s="105">
        <v>2.375</v>
      </c>
      <c r="B572" s="105">
        <v>76.340117102653707</v>
      </c>
      <c r="C572" s="156">
        <v>8.6301899941314595</v>
      </c>
      <c r="D572">
        <v>90.688000000000002</v>
      </c>
      <c r="E572" s="213">
        <v>3.2749999999999999</v>
      </c>
      <c r="F572" s="7">
        <v>13.855937288197133</v>
      </c>
    </row>
    <row r="573" spans="1:6" x14ac:dyDescent="0.25">
      <c r="A573" s="105">
        <v>2.3791669999999998</v>
      </c>
      <c r="B573" s="105">
        <v>76.31060534516952</v>
      </c>
      <c r="C573" s="156">
        <v>6.7332287998826317</v>
      </c>
      <c r="D573">
        <v>90.623999999999995</v>
      </c>
      <c r="E573" s="213">
        <v>3.2791669999999997</v>
      </c>
      <c r="F573" s="7">
        <v>13.855937288197133</v>
      </c>
    </row>
    <row r="574" spans="1:6" x14ac:dyDescent="0.25">
      <c r="A574" s="105">
        <v>2.3833329999999999</v>
      </c>
      <c r="B574" s="105">
        <v>76.222070072716974</v>
      </c>
      <c r="C574" s="156">
        <v>7.0255098298122096</v>
      </c>
      <c r="D574">
        <v>90.623999999999995</v>
      </c>
      <c r="E574" s="213">
        <v>3.2833329999999998</v>
      </c>
      <c r="F574" s="7">
        <v>13.855937288197133</v>
      </c>
    </row>
    <row r="575" spans="1:6" x14ac:dyDescent="0.25">
      <c r="A575" s="105">
        <v>2.3875000000000002</v>
      </c>
      <c r="B575" s="105">
        <v>76.192558315232787</v>
      </c>
      <c r="C575" s="156">
        <v>6.2747487529342738</v>
      </c>
      <c r="D575">
        <v>90.709000000000003</v>
      </c>
      <c r="E575" s="213">
        <v>3.2875000000000001</v>
      </c>
      <c r="F575" s="7">
        <v>13.915034070003871</v>
      </c>
    </row>
    <row r="576" spans="1:6" x14ac:dyDescent="0.25">
      <c r="A576" s="105">
        <v>2.391667</v>
      </c>
      <c r="B576" s="105">
        <v>75.985976012843508</v>
      </c>
      <c r="C576" s="156">
        <v>4.7503025968309878</v>
      </c>
      <c r="D576">
        <v>90.665999999999997</v>
      </c>
      <c r="E576" s="213">
        <v>3.2916669999999999</v>
      </c>
      <c r="F576" s="7">
        <v>13.915034070003871</v>
      </c>
    </row>
    <row r="577" spans="1:6" x14ac:dyDescent="0.25">
      <c r="A577" s="105">
        <v>2.3958330000000001</v>
      </c>
      <c r="B577" s="105">
        <v>75.307205590707341</v>
      </c>
      <c r="C577" s="156">
        <v>4.263167546948357</v>
      </c>
      <c r="D577">
        <v>90.602000000000004</v>
      </c>
      <c r="E577" s="213">
        <v>3.295833</v>
      </c>
      <c r="F577" s="7">
        <v>13.915034070003871</v>
      </c>
    </row>
    <row r="578" spans="1:6" x14ac:dyDescent="0.25">
      <c r="A578" s="105">
        <v>2.4</v>
      </c>
      <c r="B578" s="105">
        <v>75.189158560770608</v>
      </c>
      <c r="C578" s="156">
        <v>4.5669105780516448</v>
      </c>
      <c r="D578">
        <v>90.665999999999997</v>
      </c>
      <c r="E578" s="213">
        <v>3.3</v>
      </c>
      <c r="F578" s="7">
        <v>14.210517979037565</v>
      </c>
    </row>
    <row r="579" spans="1:6" x14ac:dyDescent="0.25">
      <c r="A579" s="105">
        <v>2.4041670000000002</v>
      </c>
      <c r="B579" s="105">
        <v>74.953064500897156</v>
      </c>
      <c r="C579" s="156">
        <v>4.6872615903755879</v>
      </c>
      <c r="D579">
        <v>90.602000000000004</v>
      </c>
      <c r="E579" s="213">
        <v>3.3041670000000001</v>
      </c>
      <c r="F579" s="7">
        <v>13.974130851810608</v>
      </c>
    </row>
    <row r="580" spans="1:6" x14ac:dyDescent="0.25">
      <c r="A580" s="105">
        <v>2.4083329999999998</v>
      </c>
      <c r="B580" s="105">
        <v>75.041599773349702</v>
      </c>
      <c r="C580" s="156">
        <v>3.3462074530516439</v>
      </c>
      <c r="D580">
        <v>90.644999999999996</v>
      </c>
      <c r="E580" s="213">
        <v>3.3083329999999997</v>
      </c>
      <c r="F580" s="7">
        <v>14.151421197230826</v>
      </c>
    </row>
    <row r="581" spans="1:6" x14ac:dyDescent="0.25">
      <c r="A581" s="105">
        <v>2.4125000000000001</v>
      </c>
      <c r="B581" s="105">
        <v>74.953064500897156</v>
      </c>
      <c r="C581" s="156">
        <v>2.0853873239436624</v>
      </c>
      <c r="D581">
        <v>90.644999999999996</v>
      </c>
      <c r="E581" s="213">
        <v>3.3125</v>
      </c>
      <c r="F581" s="7">
        <v>13.974130851810608</v>
      </c>
    </row>
    <row r="582" spans="1:6" x14ac:dyDescent="0.25">
      <c r="A582" s="105">
        <v>2.4166669999999999</v>
      </c>
      <c r="B582" s="105">
        <v>74.923552743412969</v>
      </c>
      <c r="C582" s="156">
        <v>1.8446852992957747</v>
      </c>
      <c r="D582">
        <v>90.644999999999996</v>
      </c>
      <c r="E582" s="213">
        <v>3.3166669999999998</v>
      </c>
      <c r="F582" s="7">
        <v>14.033227633617349</v>
      </c>
    </row>
    <row r="583" spans="1:6" x14ac:dyDescent="0.25">
      <c r="A583" s="105">
        <v>2.420833</v>
      </c>
      <c r="B583" s="105">
        <v>75.307205590707341</v>
      </c>
      <c r="C583" s="156">
        <v>2.0338083186619724</v>
      </c>
      <c r="D583">
        <v>90.644999999999996</v>
      </c>
      <c r="E583" s="213">
        <v>3.3208329999999999</v>
      </c>
      <c r="F583" s="7">
        <v>13.915034070003871</v>
      </c>
    </row>
    <row r="584" spans="1:6" x14ac:dyDescent="0.25">
      <c r="A584" s="105">
        <v>2.4249999999999998</v>
      </c>
      <c r="B584" s="105">
        <v>75.159646803286435</v>
      </c>
      <c r="C584" s="156">
        <v>1.6899482834507045</v>
      </c>
      <c r="D584">
        <v>90.644999999999996</v>
      </c>
      <c r="E584" s="213">
        <v>3.3249999999999997</v>
      </c>
      <c r="F584" s="7">
        <v>13.974130851810608</v>
      </c>
    </row>
    <row r="585" spans="1:6" x14ac:dyDescent="0.25">
      <c r="A585" s="105">
        <v>2.4291670000000001</v>
      </c>
      <c r="B585" s="105">
        <v>75.012088015865515</v>
      </c>
      <c r="C585" s="156">
        <v>1.0079592136150231</v>
      </c>
      <c r="D585">
        <v>90.665999999999997</v>
      </c>
      <c r="E585" s="213">
        <v>3.329167</v>
      </c>
      <c r="F585" s="7">
        <v>13.915034070003871</v>
      </c>
    </row>
    <row r="586" spans="1:6" x14ac:dyDescent="0.25">
      <c r="A586" s="105">
        <v>2.4333330000000002</v>
      </c>
      <c r="B586" s="105">
        <v>74.923552743412969</v>
      </c>
      <c r="C586" s="156">
        <v>0.54947916666666696</v>
      </c>
      <c r="D586">
        <v>90.665999999999997</v>
      </c>
      <c r="E586" s="213">
        <v>3.3333330000000001</v>
      </c>
      <c r="F586" s="7">
        <v>13.915034070003871</v>
      </c>
    </row>
    <row r="587" spans="1:6" x14ac:dyDescent="0.25">
      <c r="A587" s="105">
        <v>2.4375</v>
      </c>
      <c r="B587" s="105">
        <v>75.159646803286435</v>
      </c>
      <c r="C587" s="156">
        <v>1.0824622212441317</v>
      </c>
      <c r="D587">
        <v>90.623999999999995</v>
      </c>
      <c r="E587" s="213">
        <v>3.3374999999999999</v>
      </c>
      <c r="F587" s="7">
        <v>13.855937288197133</v>
      </c>
    </row>
    <row r="588" spans="1:6" x14ac:dyDescent="0.25">
      <c r="A588" s="105">
        <v>2.4416669999999998</v>
      </c>
      <c r="B588" s="105">
        <v>74.775993955992078</v>
      </c>
      <c r="C588" s="156">
        <v>0.84749119718309884</v>
      </c>
      <c r="D588">
        <v>90.665999999999997</v>
      </c>
      <c r="E588" s="213">
        <v>3.3416669999999997</v>
      </c>
      <c r="F588" s="7">
        <v>13.855937288197133</v>
      </c>
    </row>
    <row r="589" spans="1:6" x14ac:dyDescent="0.25">
      <c r="A589" s="105">
        <v>2.4458329999999999</v>
      </c>
      <c r="B589" s="105">
        <v>75.159646803286435</v>
      </c>
      <c r="C589" s="156">
        <v>0.93345620598591539</v>
      </c>
      <c r="D589">
        <v>90.644999999999996</v>
      </c>
      <c r="E589" s="213">
        <v>3.3458329999999998</v>
      </c>
      <c r="F589" s="7">
        <v>13.796840506390392</v>
      </c>
    </row>
    <row r="590" spans="1:6" x14ac:dyDescent="0.25">
      <c r="A590" s="105">
        <v>2.4500000000000002</v>
      </c>
      <c r="B590" s="105">
        <v>74.982576258381329</v>
      </c>
      <c r="C590" s="156">
        <v>0.74433318661971859</v>
      </c>
      <c r="D590">
        <v>90.644999999999996</v>
      </c>
      <c r="E590" s="213">
        <v>3.35</v>
      </c>
      <c r="F590" s="7">
        <v>13.737743724583655</v>
      </c>
    </row>
    <row r="591" spans="1:6" x14ac:dyDescent="0.25">
      <c r="A591" s="105">
        <v>2.454167</v>
      </c>
      <c r="B591" s="105">
        <v>74.215270563792615</v>
      </c>
      <c r="C591" s="156">
        <v>0.72140918427230005</v>
      </c>
      <c r="D591">
        <v>90.623999999999995</v>
      </c>
      <c r="E591" s="213">
        <v>3.3541669999999999</v>
      </c>
      <c r="F591" s="7">
        <v>13.678646942776915</v>
      </c>
    </row>
    <row r="592" spans="1:6" x14ac:dyDescent="0.25">
      <c r="A592" s="105">
        <v>2.4583330000000001</v>
      </c>
      <c r="B592" s="105">
        <v>74.362829351213534</v>
      </c>
      <c r="C592" s="156">
        <v>0.9506492077464791</v>
      </c>
      <c r="D592">
        <v>90.665999999999997</v>
      </c>
      <c r="E592" s="213">
        <v>3.358333</v>
      </c>
      <c r="F592" s="7">
        <v>13.796840506390392</v>
      </c>
    </row>
    <row r="593" spans="1:6" x14ac:dyDescent="0.25">
      <c r="A593" s="105">
        <v>2.4624999999999999</v>
      </c>
      <c r="B593" s="105">
        <v>73.949664746434976</v>
      </c>
      <c r="C593" s="156">
        <v>0.79591219190140872</v>
      </c>
      <c r="D593">
        <v>90.644999999999996</v>
      </c>
      <c r="E593" s="213">
        <v>3.3624999999999998</v>
      </c>
      <c r="F593" s="7">
        <v>13.678646942776915</v>
      </c>
    </row>
    <row r="594" spans="1:6" x14ac:dyDescent="0.25">
      <c r="A594" s="105">
        <v>2.4666670000000002</v>
      </c>
      <c r="B594" s="105">
        <v>74.303805836245161</v>
      </c>
      <c r="C594" s="156">
        <v>0</v>
      </c>
      <c r="D594">
        <v>90.644999999999996</v>
      </c>
      <c r="E594" s="213">
        <v>3.3666670000000001</v>
      </c>
      <c r="F594" s="7">
        <v>13.796840506390392</v>
      </c>
    </row>
    <row r="595" spans="1:6" x14ac:dyDescent="0.25">
      <c r="A595" s="105">
        <v>2.4708329999999998</v>
      </c>
      <c r="B595" s="105">
        <v>74.835017470960437</v>
      </c>
      <c r="C595" s="156">
        <v>0</v>
      </c>
      <c r="D595">
        <v>90.665999999999997</v>
      </c>
      <c r="E595" s="213">
        <v>3.3708329999999997</v>
      </c>
      <c r="F595" s="7">
        <v>13.737743724583655</v>
      </c>
    </row>
    <row r="596" spans="1:6" x14ac:dyDescent="0.25">
      <c r="A596" s="105">
        <v>2.4750000000000001</v>
      </c>
      <c r="B596" s="105">
        <v>74.628435168571158</v>
      </c>
      <c r="C596" s="156">
        <v>0.13684712441314514</v>
      </c>
      <c r="D596">
        <v>90.730999999999995</v>
      </c>
      <c r="E596" s="213">
        <v>3.375</v>
      </c>
      <c r="F596" s="7">
        <v>13.737743724583655</v>
      </c>
    </row>
    <row r="597" spans="1:6" x14ac:dyDescent="0.25">
      <c r="A597" s="105">
        <v>2.4791669999999999</v>
      </c>
      <c r="B597" s="105">
        <v>74.835017470960437</v>
      </c>
      <c r="C597" s="156">
        <v>6.807511737089135E-2</v>
      </c>
      <c r="D597">
        <v>90.644999999999996</v>
      </c>
      <c r="E597" s="213">
        <v>3.3791669999999998</v>
      </c>
      <c r="F597" s="7">
        <v>13.737743724583655</v>
      </c>
    </row>
    <row r="598" spans="1:6" x14ac:dyDescent="0.25">
      <c r="A598" s="105">
        <v>2.483333</v>
      </c>
      <c r="B598" s="105">
        <v>74.510388138634426</v>
      </c>
      <c r="C598" s="156">
        <v>0</v>
      </c>
      <c r="D598">
        <v>90.644999999999996</v>
      </c>
      <c r="E598" s="213">
        <v>3.3833329999999999</v>
      </c>
      <c r="F598" s="7">
        <v>13.855937288197133</v>
      </c>
    </row>
    <row r="599" spans="1:6" x14ac:dyDescent="0.25">
      <c r="A599" s="105">
        <v>2.4874999999999998</v>
      </c>
      <c r="B599" s="105">
        <v>73.86112947398243</v>
      </c>
      <c r="C599" s="156">
        <v>0</v>
      </c>
      <c r="D599">
        <v>90.623999999999995</v>
      </c>
      <c r="E599" s="213">
        <v>3.3874999999999997</v>
      </c>
      <c r="F599" s="7">
        <v>13.855937288197133</v>
      </c>
    </row>
    <row r="600" spans="1:6" x14ac:dyDescent="0.25">
      <c r="A600" s="105">
        <v>2.4916670000000001</v>
      </c>
      <c r="B600" s="105">
        <v>73.684058929077352</v>
      </c>
      <c r="C600" s="156">
        <v>0</v>
      </c>
      <c r="D600">
        <v>90.644999999999996</v>
      </c>
      <c r="E600" s="213">
        <v>3.391667</v>
      </c>
      <c r="F600" s="7">
        <v>13.678646942776915</v>
      </c>
    </row>
    <row r="601" spans="1:6" x14ac:dyDescent="0.25">
      <c r="A601" s="105">
        <v>2.4958330000000002</v>
      </c>
      <c r="B601" s="105">
        <v>73.50698838417226</v>
      </c>
      <c r="C601" s="156">
        <v>0</v>
      </c>
      <c r="D601">
        <v>90.644999999999996</v>
      </c>
      <c r="E601" s="213">
        <v>3.3958330000000001</v>
      </c>
      <c r="F601" s="7">
        <v>12.910388779289308</v>
      </c>
    </row>
    <row r="602" spans="1:6" x14ac:dyDescent="0.25">
      <c r="A602" s="105">
        <v>2.5</v>
      </c>
      <c r="B602" s="105">
        <v>73.300406081782995</v>
      </c>
      <c r="C602" s="156">
        <v>0</v>
      </c>
      <c r="D602">
        <v>90.665999999999997</v>
      </c>
      <c r="E602" s="213">
        <v>3.4</v>
      </c>
      <c r="F602" s="7">
        <v>12.674001652062351</v>
      </c>
    </row>
    <row r="603" spans="1:6" x14ac:dyDescent="0.25">
      <c r="A603" s="105">
        <v>2.5041669999999998</v>
      </c>
      <c r="B603" s="105">
        <v>72.85772971952025</v>
      </c>
      <c r="C603" s="156">
        <v>0</v>
      </c>
      <c r="D603">
        <v>90.644999999999996</v>
      </c>
      <c r="E603" s="213">
        <v>3.4041669999999997</v>
      </c>
      <c r="F603" s="7">
        <v>12.437614524835396</v>
      </c>
    </row>
    <row r="604" spans="1:6" x14ac:dyDescent="0.25">
      <c r="A604" s="105">
        <v>2.5083329999999999</v>
      </c>
      <c r="B604" s="105">
        <v>72.85772971952025</v>
      </c>
      <c r="C604" s="156">
        <v>0</v>
      </c>
      <c r="D604">
        <v>90.644999999999996</v>
      </c>
      <c r="E604" s="213">
        <v>3.4083329999999998</v>
      </c>
      <c r="F604" s="7">
        <v>12.674001652062351</v>
      </c>
    </row>
    <row r="605" spans="1:6" x14ac:dyDescent="0.25">
      <c r="A605" s="105">
        <v>2.5125000000000002</v>
      </c>
      <c r="B605" s="105">
        <v>72.267494569836614</v>
      </c>
      <c r="C605" s="156">
        <v>0</v>
      </c>
      <c r="D605">
        <v>90.644999999999996</v>
      </c>
      <c r="E605" s="213">
        <v>3.4125000000000001</v>
      </c>
      <c r="F605" s="7">
        <v>12.792195215675831</v>
      </c>
    </row>
    <row r="606" spans="1:6" x14ac:dyDescent="0.25">
      <c r="A606" s="105">
        <v>2.516667</v>
      </c>
      <c r="B606" s="105">
        <v>72.385541599773347</v>
      </c>
      <c r="C606" s="156">
        <v>0</v>
      </c>
      <c r="D606">
        <v>90.665999999999997</v>
      </c>
      <c r="E606" s="213">
        <v>3.4166669999999999</v>
      </c>
      <c r="F606" s="7">
        <v>12.792195215675831</v>
      </c>
    </row>
    <row r="607" spans="1:6" x14ac:dyDescent="0.25">
      <c r="A607" s="105">
        <v>2.5208330000000001</v>
      </c>
      <c r="B607" s="105">
        <v>72.06091226744735</v>
      </c>
      <c r="C607" s="156">
        <v>0</v>
      </c>
      <c r="D607">
        <v>90.644999999999996</v>
      </c>
      <c r="E607" s="213">
        <v>3.420833</v>
      </c>
      <c r="F607" s="7">
        <v>12.792195215675831</v>
      </c>
    </row>
    <row r="608" spans="1:6" x14ac:dyDescent="0.25">
      <c r="A608" s="105">
        <v>2.5249999999999999</v>
      </c>
      <c r="B608" s="105">
        <v>71.677259420152993</v>
      </c>
      <c r="C608" s="156">
        <v>0</v>
      </c>
      <c r="D608">
        <v>90.644999999999996</v>
      </c>
      <c r="E608" s="213">
        <v>3.4249999999999998</v>
      </c>
      <c r="F608" s="7">
        <v>12.910388779289308</v>
      </c>
    </row>
    <row r="609" spans="1:6" x14ac:dyDescent="0.25">
      <c r="A609" s="105">
        <v>2.5291670000000002</v>
      </c>
      <c r="B609" s="105">
        <v>71.854329965058071</v>
      </c>
      <c r="C609" s="156">
        <v>0</v>
      </c>
      <c r="D609">
        <v>90.623999999999995</v>
      </c>
      <c r="E609" s="213">
        <v>3.4291670000000001</v>
      </c>
      <c r="F609" s="7">
        <v>12.555808088448876</v>
      </c>
    </row>
    <row r="610" spans="1:6" x14ac:dyDescent="0.25">
      <c r="A610" s="105">
        <v>2.5333329999999998</v>
      </c>
      <c r="B610" s="105">
        <v>71.913353480026444</v>
      </c>
      <c r="C610" s="156">
        <v>0</v>
      </c>
      <c r="D610">
        <v>90.688000000000002</v>
      </c>
      <c r="E610" s="213">
        <v>3.4333329999999997</v>
      </c>
      <c r="F610" s="7">
        <v>11.964840270381487</v>
      </c>
    </row>
    <row r="611" spans="1:6" x14ac:dyDescent="0.25">
      <c r="A611" s="105">
        <v>2.5375000000000001</v>
      </c>
      <c r="B611" s="105">
        <v>71.677259420152993</v>
      </c>
      <c r="C611" s="156">
        <v>0</v>
      </c>
      <c r="D611">
        <v>90.644999999999996</v>
      </c>
      <c r="E611" s="213">
        <v>3.4375</v>
      </c>
      <c r="F611" s="7">
        <v>11.72845314315453</v>
      </c>
    </row>
    <row r="612" spans="1:6" x14ac:dyDescent="0.25">
      <c r="A612" s="105">
        <v>2.5416669999999999</v>
      </c>
      <c r="B612" s="105">
        <v>71.55921239021626</v>
      </c>
      <c r="C612" s="156">
        <v>9.6730120305163841E-2</v>
      </c>
      <c r="D612">
        <v>90.665999999999997</v>
      </c>
      <c r="E612" s="213">
        <v>3.4416669999999998</v>
      </c>
      <c r="F612" s="7">
        <v>11.72845314315453</v>
      </c>
    </row>
    <row r="613" spans="1:6" x14ac:dyDescent="0.25">
      <c r="A613" s="105">
        <v>2.545833</v>
      </c>
      <c r="B613" s="105">
        <v>71.14604778543773</v>
      </c>
      <c r="C613" s="156">
        <v>0.48643816021126712</v>
      </c>
      <c r="D613">
        <v>90.623999999999995</v>
      </c>
      <c r="E613" s="213">
        <v>3.4458329999999999</v>
      </c>
      <c r="F613" s="7">
        <v>11.72845314315453</v>
      </c>
    </row>
    <row r="614" spans="1:6" x14ac:dyDescent="0.25">
      <c r="A614" s="105">
        <v>2.5499999999999998</v>
      </c>
      <c r="B614" s="105">
        <v>71.14604778543773</v>
      </c>
      <c r="C614" s="156">
        <v>2.2227112676056093E-2</v>
      </c>
      <c r="D614">
        <v>90.665999999999997</v>
      </c>
      <c r="E614" s="213">
        <v>3.4499999999999997</v>
      </c>
      <c r="F614" s="7">
        <v>11.72845314315453</v>
      </c>
    </row>
    <row r="615" spans="1:6" x14ac:dyDescent="0.25">
      <c r="A615" s="105">
        <v>2.5541670000000001</v>
      </c>
      <c r="B615" s="105">
        <v>71.352630087826995</v>
      </c>
      <c r="C615" s="156">
        <v>0</v>
      </c>
      <c r="D615">
        <v>90.644999999999996</v>
      </c>
      <c r="E615" s="213">
        <v>3.454167</v>
      </c>
      <c r="F615" s="7">
        <v>11.669356361347791</v>
      </c>
    </row>
    <row r="616" spans="1:6" x14ac:dyDescent="0.25">
      <c r="A616" s="105">
        <v>2.5583330000000002</v>
      </c>
      <c r="B616" s="105">
        <v>70.850930210595905</v>
      </c>
      <c r="C616" s="156">
        <v>0</v>
      </c>
      <c r="D616">
        <v>90.665999999999997</v>
      </c>
      <c r="E616" s="213">
        <v>3.4583330000000001</v>
      </c>
      <c r="F616" s="7">
        <v>11.610259579541053</v>
      </c>
    </row>
    <row r="617" spans="1:6" x14ac:dyDescent="0.25">
      <c r="A617" s="105">
        <v>2.5625</v>
      </c>
      <c r="B617" s="105">
        <v>70.968977240532624</v>
      </c>
      <c r="C617" s="156">
        <v>0</v>
      </c>
      <c r="D617">
        <v>90.623999999999995</v>
      </c>
      <c r="E617" s="213">
        <v>3.4624999999999999</v>
      </c>
      <c r="F617" s="7">
        <v>11.72845314315453</v>
      </c>
    </row>
    <row r="618" spans="1:6" x14ac:dyDescent="0.25">
      <c r="A618" s="105">
        <v>2.5666669999999998</v>
      </c>
      <c r="B618" s="105">
        <v>70.732883180659172</v>
      </c>
      <c r="C618" s="156">
        <v>0</v>
      </c>
      <c r="D618">
        <v>90.665999999999997</v>
      </c>
      <c r="E618" s="213">
        <v>3.4666669999999997</v>
      </c>
      <c r="F618" s="7">
        <v>11.72845314315453</v>
      </c>
    </row>
    <row r="619" spans="1:6" x14ac:dyDescent="0.25">
      <c r="A619" s="105">
        <v>2.5708329999999999</v>
      </c>
      <c r="B619" s="105">
        <v>70.526300878269907</v>
      </c>
      <c r="C619" s="156">
        <v>0</v>
      </c>
      <c r="D619">
        <v>90.623999999999995</v>
      </c>
      <c r="E619" s="213">
        <v>3.4708329999999998</v>
      </c>
      <c r="F619" s="7">
        <v>11.610259579541053</v>
      </c>
    </row>
    <row r="620" spans="1:6" x14ac:dyDescent="0.25">
      <c r="A620" s="105">
        <v>2.5750000000000002</v>
      </c>
      <c r="B620" s="105">
        <v>70.319718575880628</v>
      </c>
      <c r="C620" s="156">
        <v>5.0341109154924193E-3</v>
      </c>
      <c r="D620">
        <v>90.688000000000002</v>
      </c>
      <c r="E620" s="213">
        <v>3.4750000000000001</v>
      </c>
      <c r="F620" s="7">
        <v>11.72845314315453</v>
      </c>
    </row>
    <row r="621" spans="1:6" x14ac:dyDescent="0.25">
      <c r="A621" s="105">
        <v>2.579167</v>
      </c>
      <c r="B621" s="105">
        <v>70.349230333364815</v>
      </c>
      <c r="D621">
        <v>90.709000000000003</v>
      </c>
      <c r="E621" s="213">
        <v>3.4791669999999999</v>
      </c>
      <c r="F621" s="7">
        <v>11.669356361347791</v>
      </c>
    </row>
    <row r="622" spans="1:6" x14ac:dyDescent="0.25">
      <c r="A622" s="105">
        <v>2.5833330000000001</v>
      </c>
      <c r="B622" s="105">
        <v>70.408253848333175</v>
      </c>
      <c r="D622">
        <v>90.665999999999997</v>
      </c>
      <c r="E622" s="213">
        <v>3.483333</v>
      </c>
      <c r="F622" s="7">
        <v>11.72845314315453</v>
      </c>
    </row>
    <row r="623" spans="1:6" x14ac:dyDescent="0.25">
      <c r="A623" s="105">
        <v>2.5874999999999999</v>
      </c>
      <c r="B623" s="105">
        <v>70.496789120785721</v>
      </c>
      <c r="D623">
        <v>90.665999999999997</v>
      </c>
      <c r="E623" s="213">
        <v>3.4874999999999998</v>
      </c>
      <c r="F623" s="7">
        <v>11.314775670507357</v>
      </c>
    </row>
    <row r="624" spans="1:6" x14ac:dyDescent="0.25">
      <c r="A624" s="105">
        <v>2.5916670000000002</v>
      </c>
      <c r="B624" s="105">
        <v>70.703371423174985</v>
      </c>
      <c r="D624">
        <v>90.816000000000003</v>
      </c>
      <c r="E624" s="213">
        <v>3.4916670000000001</v>
      </c>
      <c r="F624" s="7">
        <v>10.782904634246707</v>
      </c>
    </row>
    <row r="625" spans="1:6" x14ac:dyDescent="0.25">
      <c r="A625" s="105">
        <v>2.5958329999999998</v>
      </c>
      <c r="B625" s="105">
        <v>70.850930210595905</v>
      </c>
      <c r="D625">
        <v>90.902000000000001</v>
      </c>
      <c r="E625" s="213">
        <v>3.4958329999999997</v>
      </c>
      <c r="F625" s="7">
        <v>10.782904634246707</v>
      </c>
    </row>
    <row r="626" spans="1:6" x14ac:dyDescent="0.25">
      <c r="A626" s="105">
        <v>2.6</v>
      </c>
      <c r="B626" s="105">
        <v>70.614836150722454</v>
      </c>
      <c r="D626">
        <v>90.986999999999995</v>
      </c>
      <c r="E626" s="213">
        <v>3.5</v>
      </c>
      <c r="F626" s="7">
        <v>10.782904634246707</v>
      </c>
    </row>
    <row r="627" spans="1:6" x14ac:dyDescent="0.25">
      <c r="A627" s="105">
        <v>2.6041669999999999</v>
      </c>
      <c r="B627" s="105">
        <v>70.526300878269907</v>
      </c>
      <c r="D627">
        <v>90.751999999999995</v>
      </c>
      <c r="E627" s="213">
        <v>3.5041669999999998</v>
      </c>
      <c r="F627" s="7">
        <v>10.664711070633228</v>
      </c>
    </row>
    <row r="628" spans="1:6" x14ac:dyDescent="0.25">
      <c r="A628" s="105">
        <v>2.608333</v>
      </c>
      <c r="B628" s="105">
        <v>70.408253848333175</v>
      </c>
      <c r="D628">
        <v>90.644999999999996</v>
      </c>
      <c r="E628" s="213">
        <v>3.5083329999999999</v>
      </c>
      <c r="F628" s="7">
        <v>10.723807852439968</v>
      </c>
    </row>
    <row r="629" spans="1:6" x14ac:dyDescent="0.25">
      <c r="A629" s="105">
        <v>2.6124999999999998</v>
      </c>
      <c r="B629" s="105">
        <v>70.054112758523004</v>
      </c>
      <c r="D629">
        <v>90.644999999999996</v>
      </c>
      <c r="E629" s="213">
        <v>3.5124999999999997</v>
      </c>
      <c r="F629" s="7">
        <v>10.782904634246707</v>
      </c>
    </row>
    <row r="630" spans="1:6" x14ac:dyDescent="0.25">
      <c r="A630" s="105">
        <v>2.6166670000000001</v>
      </c>
      <c r="B630" s="105">
        <v>69.936065728586271</v>
      </c>
      <c r="D630">
        <v>90.623999999999995</v>
      </c>
      <c r="E630" s="213">
        <v>3.516667</v>
      </c>
      <c r="F630" s="7">
        <v>10.723807852439968</v>
      </c>
    </row>
    <row r="631" spans="1:6" x14ac:dyDescent="0.25">
      <c r="A631" s="105">
        <v>2.6208330000000002</v>
      </c>
      <c r="B631" s="105">
        <v>69.581924638776087</v>
      </c>
      <c r="D631">
        <v>90.581000000000003</v>
      </c>
      <c r="E631" s="213">
        <v>3.5208330000000001</v>
      </c>
      <c r="F631" s="7">
        <v>10.664711070633228</v>
      </c>
    </row>
    <row r="632" spans="1:6" x14ac:dyDescent="0.25">
      <c r="A632" s="105">
        <v>2.625</v>
      </c>
      <c r="B632" s="105">
        <v>69.788506941165366</v>
      </c>
      <c r="D632">
        <v>90.388999999999996</v>
      </c>
      <c r="E632" s="213">
        <v>3.5249999999999999</v>
      </c>
      <c r="F632" s="7">
        <v>10.664711070633228</v>
      </c>
    </row>
    <row r="633" spans="1:6" x14ac:dyDescent="0.25">
      <c r="A633" s="105">
        <v>2.6291669999999998</v>
      </c>
      <c r="B633" s="105">
        <v>69.670459911228633</v>
      </c>
      <c r="D633">
        <v>89.555000000000007</v>
      </c>
      <c r="E633" s="213">
        <v>3.5291669999999997</v>
      </c>
      <c r="F633" s="7">
        <v>10.782904634246707</v>
      </c>
    </row>
    <row r="634" spans="1:6" x14ac:dyDescent="0.25">
      <c r="A634" s="105">
        <v>2.6333329999999999</v>
      </c>
      <c r="B634" s="105">
        <v>69.847530456133725</v>
      </c>
      <c r="D634">
        <v>85.557000000000002</v>
      </c>
      <c r="E634" s="213">
        <v>3.5333329999999998</v>
      </c>
      <c r="F634" s="7">
        <v>10.723807852439968</v>
      </c>
    </row>
    <row r="635" spans="1:6" x14ac:dyDescent="0.25">
      <c r="A635" s="105">
        <v>2.6375000000000002</v>
      </c>
      <c r="B635" s="105">
        <v>69.758995183681179</v>
      </c>
      <c r="D635">
        <v>82.286000000000001</v>
      </c>
      <c r="E635" s="213">
        <v>3.5375000000000001</v>
      </c>
      <c r="F635" s="7">
        <v>10.664711070633228</v>
      </c>
    </row>
    <row r="636" spans="1:6" x14ac:dyDescent="0.25">
      <c r="A636" s="105">
        <v>2.641667</v>
      </c>
      <c r="B636" s="105">
        <v>69.758995183681179</v>
      </c>
      <c r="D636">
        <v>79.763999999999996</v>
      </c>
      <c r="E636" s="213">
        <v>3.5416669999999999</v>
      </c>
      <c r="F636" s="7">
        <v>10.723807852439968</v>
      </c>
    </row>
    <row r="637" spans="1:6" x14ac:dyDescent="0.25">
      <c r="A637" s="105">
        <v>2.6458330000000001</v>
      </c>
      <c r="B637" s="105">
        <v>69.10973651902917</v>
      </c>
      <c r="D637">
        <v>76.792000000000002</v>
      </c>
      <c r="E637" s="213">
        <v>3.545833</v>
      </c>
      <c r="F637" s="7">
        <v>10.664711070633228</v>
      </c>
    </row>
    <row r="638" spans="1:6" x14ac:dyDescent="0.25">
      <c r="A638" s="105">
        <v>2.65</v>
      </c>
      <c r="B638" s="105">
        <v>68.844130701671546</v>
      </c>
      <c r="D638">
        <v>77.177000000000007</v>
      </c>
      <c r="E638" s="213">
        <v>3.55</v>
      </c>
      <c r="F638" s="7">
        <v>10.54651750701975</v>
      </c>
    </row>
    <row r="639" spans="1:6" x14ac:dyDescent="0.25">
      <c r="A639" s="105">
        <v>2.6541670000000002</v>
      </c>
      <c r="B639" s="105">
        <v>68.755595429218999</v>
      </c>
      <c r="D639">
        <v>76.087000000000003</v>
      </c>
      <c r="E639" s="213">
        <v>3.5541670000000001</v>
      </c>
      <c r="F639" s="7">
        <v>10.782904634246707</v>
      </c>
    </row>
    <row r="640" spans="1:6" x14ac:dyDescent="0.25">
      <c r="A640" s="105">
        <v>2.6583329999999998</v>
      </c>
      <c r="B640" s="105">
        <v>68.489989611861375</v>
      </c>
      <c r="D640">
        <v>75.231999999999999</v>
      </c>
      <c r="E640" s="213">
        <v>3.5583329999999997</v>
      </c>
      <c r="F640" s="7">
        <v>10.664711070633228</v>
      </c>
    </row>
    <row r="641" spans="1:6" x14ac:dyDescent="0.25">
      <c r="A641" s="105">
        <v>2.6625000000000001</v>
      </c>
      <c r="B641" s="105">
        <v>68.637548399282267</v>
      </c>
      <c r="D641">
        <v>73.927999999999997</v>
      </c>
      <c r="E641" s="213">
        <v>3.5625</v>
      </c>
      <c r="F641" s="7">
        <v>10.723807852439968</v>
      </c>
    </row>
    <row r="642" spans="1:6" x14ac:dyDescent="0.25">
      <c r="A642" s="105">
        <v>2.6666669999999999</v>
      </c>
      <c r="B642" s="105">
        <v>67.781707432241006</v>
      </c>
      <c r="D642">
        <v>71.790000000000006</v>
      </c>
      <c r="E642" s="213">
        <v>3.5666669999999998</v>
      </c>
      <c r="F642" s="7">
        <v>10.664711070633228</v>
      </c>
    </row>
    <row r="643" spans="1:6" x14ac:dyDescent="0.25">
      <c r="A643" s="105">
        <v>2.670833</v>
      </c>
      <c r="B643" s="105">
        <v>67.604636887335914</v>
      </c>
      <c r="D643">
        <v>69.096999999999994</v>
      </c>
      <c r="E643" s="213">
        <v>3.5708329999999999</v>
      </c>
      <c r="F643" s="7">
        <v>10.782904634246707</v>
      </c>
    </row>
    <row r="644" spans="1:6" x14ac:dyDescent="0.25">
      <c r="A644" s="105">
        <v>2.6749999999999998</v>
      </c>
      <c r="B644" s="105">
        <v>67.457078099914995</v>
      </c>
      <c r="D644">
        <v>65.590999999999994</v>
      </c>
      <c r="E644" s="213">
        <v>3.5749999999999997</v>
      </c>
      <c r="F644" s="7">
        <v>11.078388543280402</v>
      </c>
    </row>
    <row r="645" spans="1:6" x14ac:dyDescent="0.25">
      <c r="A645" s="105">
        <v>2.6791670000000001</v>
      </c>
      <c r="B645" s="105">
        <v>67.043913495136465</v>
      </c>
      <c r="D645">
        <v>61.08</v>
      </c>
      <c r="E645" s="213">
        <v>3.579167</v>
      </c>
      <c r="F645" s="7">
        <v>11.255678888700619</v>
      </c>
    </row>
    <row r="646" spans="1:6" x14ac:dyDescent="0.25">
      <c r="A646" s="105">
        <v>2.6833330000000002</v>
      </c>
      <c r="B646" s="105">
        <v>66.8373311927472</v>
      </c>
      <c r="D646">
        <v>55.244</v>
      </c>
      <c r="E646" s="213">
        <v>3.5833330000000001</v>
      </c>
      <c r="F646" s="7">
        <v>11.492066015927573</v>
      </c>
    </row>
    <row r="647" spans="1:6" x14ac:dyDescent="0.25">
      <c r="A647" s="105">
        <v>2.6875</v>
      </c>
      <c r="B647" s="105">
        <v>66.778307677778827</v>
      </c>
      <c r="D647">
        <v>55.713999999999999</v>
      </c>
      <c r="E647" s="213">
        <v>3.5874999999999999</v>
      </c>
      <c r="F647" s="7">
        <v>11.551162797734312</v>
      </c>
    </row>
    <row r="648" spans="1:6" x14ac:dyDescent="0.25">
      <c r="A648" s="105">
        <v>2.6916669999999998</v>
      </c>
      <c r="B648" s="105">
        <v>66.217584285579377</v>
      </c>
      <c r="D648">
        <v>56.441000000000003</v>
      </c>
      <c r="E648" s="213">
        <v>3.5916669999999997</v>
      </c>
      <c r="F648" s="7">
        <v>11.255678888700619</v>
      </c>
    </row>
    <row r="649" spans="1:6" x14ac:dyDescent="0.25">
      <c r="A649" s="105">
        <v>2.6958329999999999</v>
      </c>
      <c r="B649" s="105">
        <v>66.099537255642645</v>
      </c>
      <c r="D649">
        <v>55.948999999999998</v>
      </c>
      <c r="E649" s="213">
        <v>3.5958329999999998</v>
      </c>
      <c r="F649" s="7">
        <v>10.842001416053444</v>
      </c>
    </row>
    <row r="650" spans="1:6" x14ac:dyDescent="0.25">
      <c r="A650" s="105">
        <v>2.7</v>
      </c>
      <c r="B650" s="105">
        <v>65.627349135895741</v>
      </c>
      <c r="D650">
        <v>58.151000000000003</v>
      </c>
      <c r="E650" s="213">
        <v>3.6</v>
      </c>
      <c r="F650" s="7">
        <v>10.664711070633228</v>
      </c>
    </row>
    <row r="651" spans="1:6" x14ac:dyDescent="0.25">
      <c r="A651" s="105">
        <v>2.704167</v>
      </c>
      <c r="B651" s="105">
        <v>65.243696288601384</v>
      </c>
      <c r="D651">
        <v>86.091999999999999</v>
      </c>
      <c r="E651" s="213">
        <v>3.6041669999999999</v>
      </c>
      <c r="F651" s="7">
        <v>10.369227161599534</v>
      </c>
    </row>
    <row r="652" spans="1:6" x14ac:dyDescent="0.25">
      <c r="A652" s="105">
        <v>2.7083330000000001</v>
      </c>
      <c r="B652" s="105">
        <v>64.830531683822841</v>
      </c>
      <c r="D652">
        <v>90.623999999999995</v>
      </c>
      <c r="E652" s="213">
        <v>3.608333</v>
      </c>
      <c r="F652" s="7">
        <v>9.8964529071456226</v>
      </c>
    </row>
    <row r="653" spans="1:6" x14ac:dyDescent="0.25">
      <c r="A653" s="105">
        <v>2.7124999999999999</v>
      </c>
      <c r="B653" s="105">
        <v>64.092737746718299</v>
      </c>
      <c r="D653">
        <v>90.709000000000003</v>
      </c>
      <c r="E653" s="213">
        <v>3.6124999999999998</v>
      </c>
      <c r="F653" s="7">
        <v>9.8964529071456226</v>
      </c>
    </row>
    <row r="654" spans="1:6" x14ac:dyDescent="0.25">
      <c r="A654" s="105">
        <v>2.7166670000000002</v>
      </c>
      <c r="B654" s="105">
        <v>63.738596656908115</v>
      </c>
      <c r="D654">
        <v>88.807000000000002</v>
      </c>
      <c r="E654" s="213">
        <v>3.6166670000000001</v>
      </c>
      <c r="F654" s="7">
        <v>9.8373561253388839</v>
      </c>
    </row>
    <row r="655" spans="1:6" x14ac:dyDescent="0.25">
      <c r="A655" s="105">
        <v>2.7208329999999998</v>
      </c>
      <c r="B655" s="105">
        <v>63.709084899423942</v>
      </c>
      <c r="D655">
        <v>86.498000000000005</v>
      </c>
      <c r="E655" s="213">
        <v>3.6208329999999997</v>
      </c>
      <c r="F655" s="7">
        <v>9.8373561253388839</v>
      </c>
    </row>
    <row r="656" spans="1:6" x14ac:dyDescent="0.25">
      <c r="A656" s="105">
        <v>2.7250000000000001</v>
      </c>
      <c r="B656" s="105">
        <v>63.177873264708666</v>
      </c>
      <c r="D656">
        <v>83.89</v>
      </c>
      <c r="E656" s="213">
        <v>3.625</v>
      </c>
      <c r="F656" s="7">
        <v>9.8373561253388839</v>
      </c>
    </row>
    <row r="657" spans="1:6" x14ac:dyDescent="0.25">
      <c r="A657" s="105">
        <v>2.7291669999999999</v>
      </c>
      <c r="B657" s="105">
        <v>62.912267447351034</v>
      </c>
      <c r="D657">
        <v>68.069999999999993</v>
      </c>
      <c r="E657" s="213">
        <v>3.6291669999999998</v>
      </c>
      <c r="F657" s="7">
        <v>9.8964529071456226</v>
      </c>
    </row>
    <row r="658" spans="1:6" x14ac:dyDescent="0.25">
      <c r="A658" s="105">
        <v>2.733333</v>
      </c>
      <c r="B658" s="105">
        <v>62.823732174898488</v>
      </c>
      <c r="D658">
        <v>82.864000000000004</v>
      </c>
      <c r="E658" s="213">
        <v>3.6333329999999999</v>
      </c>
      <c r="F658" s="7">
        <v>10.191936816179318</v>
      </c>
    </row>
    <row r="659" spans="1:6" x14ac:dyDescent="0.25">
      <c r="A659" s="105">
        <v>2.7374999999999998</v>
      </c>
      <c r="B659" s="105">
        <v>62.646661629993403</v>
      </c>
      <c r="D659">
        <v>65.590999999999994</v>
      </c>
      <c r="E659" s="213">
        <v>3.6374999999999997</v>
      </c>
      <c r="F659" s="7">
        <v>10.487420725213012</v>
      </c>
    </row>
    <row r="660" spans="1:6" x14ac:dyDescent="0.25">
      <c r="A660" s="105">
        <v>2.7416670000000001</v>
      </c>
      <c r="B660" s="105">
        <v>62.351544055151585</v>
      </c>
      <c r="D660">
        <v>62.896999999999998</v>
      </c>
      <c r="E660" s="213">
        <v>3.641667</v>
      </c>
      <c r="F660" s="7">
        <v>10.664711070633228</v>
      </c>
    </row>
    <row r="661" spans="1:6" x14ac:dyDescent="0.25">
      <c r="A661" s="105">
        <v>2.7458330000000002</v>
      </c>
      <c r="B661" s="105">
        <v>62.05642648030976</v>
      </c>
      <c r="D661">
        <v>55.884999999999998</v>
      </c>
      <c r="E661" s="213">
        <v>3.6458330000000001</v>
      </c>
      <c r="F661" s="7">
        <v>10.073743252565839</v>
      </c>
    </row>
    <row r="662" spans="1:6" x14ac:dyDescent="0.25">
      <c r="A662" s="105">
        <v>2.75</v>
      </c>
      <c r="B662" s="105">
        <v>61.820332420436308</v>
      </c>
      <c r="D662">
        <v>53.875999999999998</v>
      </c>
      <c r="E662" s="213">
        <v>3.65</v>
      </c>
      <c r="F662" s="7">
        <v>9.7191625617254047</v>
      </c>
    </row>
    <row r="663" spans="1:6" x14ac:dyDescent="0.25">
      <c r="A663" s="105">
        <v>2.7541669999999998</v>
      </c>
      <c r="B663" s="105">
        <v>61.584238360562857</v>
      </c>
      <c r="D663">
        <v>54.816000000000003</v>
      </c>
      <c r="E663" s="213">
        <v>3.6541669999999997</v>
      </c>
      <c r="F663" s="7">
        <v>9.7782593435321452</v>
      </c>
    </row>
    <row r="664" spans="1:6" x14ac:dyDescent="0.25">
      <c r="A664" s="105">
        <v>2.7583329999999999</v>
      </c>
      <c r="B664" s="105">
        <v>61.613750118047037</v>
      </c>
      <c r="D664">
        <v>50.412999999999997</v>
      </c>
      <c r="E664" s="213">
        <v>3.6583329999999998</v>
      </c>
      <c r="F664" s="7">
        <v>9.7782593435321452</v>
      </c>
    </row>
    <row r="665" spans="1:6" x14ac:dyDescent="0.25">
      <c r="A665" s="105">
        <v>2.7625000000000002</v>
      </c>
      <c r="B665" s="105">
        <v>61.141561998300133</v>
      </c>
      <c r="D665">
        <v>54.795000000000002</v>
      </c>
      <c r="E665" s="213">
        <v>3.6625000000000001</v>
      </c>
      <c r="F665" s="7">
        <v>9.8373561253388839</v>
      </c>
    </row>
    <row r="666" spans="1:6" x14ac:dyDescent="0.25">
      <c r="A666" s="105">
        <v>2.766667</v>
      </c>
      <c r="B666" s="105">
        <v>60.669373878553223</v>
      </c>
      <c r="D666">
        <v>42.652999999999999</v>
      </c>
      <c r="E666" s="213">
        <v>3.6666669999999999</v>
      </c>
      <c r="F666" s="7">
        <v>9.7782593435321452</v>
      </c>
    </row>
    <row r="667" spans="1:6" x14ac:dyDescent="0.25">
      <c r="A667" s="105">
        <v>2.7708330000000001</v>
      </c>
      <c r="B667" s="105">
        <v>60.344744546227226</v>
      </c>
      <c r="D667">
        <v>42.375</v>
      </c>
      <c r="E667" s="213">
        <v>3.670833</v>
      </c>
      <c r="F667" s="7">
        <v>9.7782593435321452</v>
      </c>
    </row>
    <row r="668" spans="1:6" x14ac:dyDescent="0.25">
      <c r="A668" s="105">
        <v>2.7749999999999999</v>
      </c>
      <c r="B668" s="105">
        <v>59.902068183964495</v>
      </c>
      <c r="D668">
        <v>39.061</v>
      </c>
      <c r="E668" s="213">
        <v>3.6749999999999998</v>
      </c>
      <c r="F668" s="7">
        <v>9.4827754344984498</v>
      </c>
    </row>
    <row r="669" spans="1:6" x14ac:dyDescent="0.25">
      <c r="A669" s="105">
        <v>2.7791670000000002</v>
      </c>
      <c r="B669" s="105">
        <v>59.370856549249226</v>
      </c>
      <c r="D669">
        <v>30.295999999999999</v>
      </c>
      <c r="E669" s="213">
        <v>3.6791670000000001</v>
      </c>
      <c r="F669" s="7">
        <v>9.069097961851277</v>
      </c>
    </row>
    <row r="670" spans="1:6" x14ac:dyDescent="0.25">
      <c r="A670" s="105">
        <v>2.7833329999999998</v>
      </c>
      <c r="B670" s="105">
        <v>59.341344791765046</v>
      </c>
      <c r="D670">
        <v>34.08</v>
      </c>
      <c r="E670" s="213">
        <v>3.6833329999999997</v>
      </c>
      <c r="F670" s="7">
        <v>8.8918076164310609</v>
      </c>
    </row>
    <row r="671" spans="1:6" x14ac:dyDescent="0.25">
      <c r="A671" s="105">
        <v>2.7875000000000001</v>
      </c>
      <c r="B671" s="105">
        <v>59.105250731891594</v>
      </c>
      <c r="D671">
        <v>32.668999999999997</v>
      </c>
      <c r="E671" s="213">
        <v>3.6875</v>
      </c>
      <c r="F671" s="7">
        <v>8.7736140528175817</v>
      </c>
    </row>
    <row r="672" spans="1:6" x14ac:dyDescent="0.25">
      <c r="A672" s="105">
        <v>2.7916669999999999</v>
      </c>
      <c r="B672" s="105">
        <v>58.662574369628871</v>
      </c>
      <c r="D672">
        <v>27.731000000000002</v>
      </c>
      <c r="E672" s="213">
        <v>3.6916669999999998</v>
      </c>
      <c r="F672" s="7">
        <v>8.5963237073973655</v>
      </c>
    </row>
    <row r="673" spans="1:6" x14ac:dyDescent="0.25">
      <c r="A673" s="105">
        <v>2.795833</v>
      </c>
      <c r="B673" s="105">
        <v>58.574039097176318</v>
      </c>
      <c r="D673">
        <v>28.521999999999998</v>
      </c>
      <c r="E673" s="213">
        <v>3.6958329999999999</v>
      </c>
      <c r="F673" s="7">
        <v>8.7145172710108429</v>
      </c>
    </row>
    <row r="674" spans="1:6" x14ac:dyDescent="0.25">
      <c r="A674" s="105">
        <v>2.8</v>
      </c>
      <c r="B674" s="105">
        <v>58.072339219945235</v>
      </c>
      <c r="D674">
        <v>24.844999999999999</v>
      </c>
      <c r="E674" s="213">
        <v>3.6999999999999997</v>
      </c>
      <c r="F674" s="7">
        <v>8.7736140528175817</v>
      </c>
    </row>
    <row r="675" spans="1:6" x14ac:dyDescent="0.25">
      <c r="A675" s="105">
        <v>2.8041670000000001</v>
      </c>
      <c r="B675" s="105">
        <v>57.836245160071783</v>
      </c>
      <c r="D675">
        <v>25.059000000000001</v>
      </c>
      <c r="E675" s="213">
        <v>3.704167</v>
      </c>
      <c r="F675" s="7">
        <v>8.8918076164310609</v>
      </c>
    </row>
    <row r="676" spans="1:6" x14ac:dyDescent="0.25">
      <c r="A676" s="105">
        <v>2.8083330000000002</v>
      </c>
      <c r="B676" s="105">
        <v>57.629662857682511</v>
      </c>
      <c r="D676">
        <v>24.332000000000001</v>
      </c>
      <c r="E676" s="213">
        <v>3.7083330000000001</v>
      </c>
      <c r="F676" s="7">
        <v>9.069097961851277</v>
      </c>
    </row>
    <row r="677" spans="1:6" x14ac:dyDescent="0.25">
      <c r="A677" s="105">
        <v>2.8125</v>
      </c>
      <c r="B677" s="105">
        <v>56.950892435546329</v>
      </c>
      <c r="D677">
        <v>22.920999999999999</v>
      </c>
      <c r="E677" s="213">
        <v>3.7124999999999999</v>
      </c>
      <c r="F677" s="7">
        <v>9.1872915254647545</v>
      </c>
    </row>
    <row r="678" spans="1:6" x14ac:dyDescent="0.25">
      <c r="A678" s="105">
        <v>2.8166669999999998</v>
      </c>
      <c r="B678" s="105">
        <v>56.596751345736152</v>
      </c>
      <c r="D678">
        <v>24.524000000000001</v>
      </c>
      <c r="E678" s="213">
        <v>3.7166669999999997</v>
      </c>
      <c r="F678" s="7">
        <v>8.5372269255906268</v>
      </c>
    </row>
    <row r="679" spans="1:6" x14ac:dyDescent="0.25">
      <c r="A679" s="105">
        <v>2.8208329999999999</v>
      </c>
      <c r="B679" s="105">
        <v>56.390169043346873</v>
      </c>
      <c r="D679">
        <v>23.048999999999999</v>
      </c>
      <c r="E679" s="213">
        <v>3.7208329999999998</v>
      </c>
      <c r="F679" s="7">
        <v>8.0053558893299765</v>
      </c>
    </row>
    <row r="680" spans="1:6" x14ac:dyDescent="0.25">
      <c r="A680" s="105">
        <v>2.8250000000000002</v>
      </c>
      <c r="B680" s="105">
        <v>56.301633770894334</v>
      </c>
      <c r="D680">
        <v>22.045000000000002</v>
      </c>
      <c r="E680" s="213">
        <v>3.7250000000000001</v>
      </c>
      <c r="F680" s="7">
        <v>7.9462591075232378</v>
      </c>
    </row>
    <row r="681" spans="1:6" x14ac:dyDescent="0.25">
      <c r="A681" s="105">
        <v>2.829167</v>
      </c>
      <c r="B681" s="105">
        <v>56.036027953536696</v>
      </c>
      <c r="D681">
        <v>22.387</v>
      </c>
      <c r="E681" s="213">
        <v>3.7291669999999999</v>
      </c>
      <c r="F681" s="7">
        <v>8.0053558893299765</v>
      </c>
    </row>
    <row r="682" spans="1:6" x14ac:dyDescent="0.25">
      <c r="A682" s="105">
        <v>2.8333330000000001</v>
      </c>
      <c r="B682" s="105">
        <v>55.977004438568336</v>
      </c>
      <c r="D682">
        <v>21.702999999999999</v>
      </c>
      <c r="E682" s="213">
        <v>3.733333</v>
      </c>
      <c r="F682" s="7">
        <v>7.8871623257164973</v>
      </c>
    </row>
    <row r="683" spans="1:6" x14ac:dyDescent="0.25">
      <c r="A683" s="105">
        <v>2.8374999999999999</v>
      </c>
      <c r="B683" s="105">
        <v>55.681886863726518</v>
      </c>
      <c r="D683">
        <v>20.504999999999999</v>
      </c>
      <c r="E683" s="213">
        <v>3.7374999999999998</v>
      </c>
      <c r="F683" s="7">
        <v>8.0053558893299765</v>
      </c>
    </row>
    <row r="684" spans="1:6" x14ac:dyDescent="0.25">
      <c r="A684" s="105">
        <v>2.8416670000000002</v>
      </c>
      <c r="B684" s="105">
        <v>55.740910378694878</v>
      </c>
      <c r="D684">
        <v>20.698</v>
      </c>
      <c r="E684" s="213">
        <v>3.7416670000000001</v>
      </c>
      <c r="F684" s="7">
        <v>7.7689687621030208</v>
      </c>
    </row>
    <row r="685" spans="1:6" x14ac:dyDescent="0.25">
      <c r="A685" s="105">
        <v>2.8458329999999998</v>
      </c>
      <c r="B685" s="105">
        <v>55.711398621210698</v>
      </c>
      <c r="D685">
        <v>19.542999999999999</v>
      </c>
      <c r="E685" s="213">
        <v>3.7458329999999997</v>
      </c>
      <c r="F685" s="7">
        <v>7.5916784166828037</v>
      </c>
    </row>
    <row r="686" spans="1:6" x14ac:dyDescent="0.25">
      <c r="A686" s="105">
        <v>2.85</v>
      </c>
      <c r="B686" s="105">
        <v>55.563839833789785</v>
      </c>
      <c r="D686">
        <v>19.713999999999999</v>
      </c>
      <c r="E686" s="213">
        <v>3.75</v>
      </c>
      <c r="F686" s="7">
        <v>7.4143880712625867</v>
      </c>
    </row>
    <row r="687" spans="1:6" x14ac:dyDescent="0.25">
      <c r="A687" s="105">
        <v>2.8541669999999999</v>
      </c>
      <c r="B687" s="105">
        <v>55.209698743979608</v>
      </c>
      <c r="D687">
        <v>20.933</v>
      </c>
      <c r="E687" s="213">
        <v>3.7541669999999998</v>
      </c>
      <c r="F687" s="7">
        <v>7.000710598615413</v>
      </c>
    </row>
    <row r="688" spans="1:6" x14ac:dyDescent="0.25">
      <c r="A688" s="105">
        <v>2.858333</v>
      </c>
      <c r="B688" s="105">
        <v>55.062139956558696</v>
      </c>
      <c r="D688">
        <v>19.350999999999999</v>
      </c>
      <c r="E688" s="213">
        <v>3.7583329999999999</v>
      </c>
      <c r="F688" s="7">
        <v>7.000710598615413</v>
      </c>
    </row>
    <row r="689" spans="1:6" x14ac:dyDescent="0.25">
      <c r="A689" s="105">
        <v>2.8624999999999998</v>
      </c>
      <c r="B689" s="105">
        <v>54.88506941165361</v>
      </c>
      <c r="D689">
        <v>20.292000000000002</v>
      </c>
      <c r="E689" s="213">
        <v>3.7624999999999997</v>
      </c>
      <c r="F689" s="7">
        <v>6.9416138168086743</v>
      </c>
    </row>
    <row r="690" spans="1:6" x14ac:dyDescent="0.25">
      <c r="A690" s="105">
        <v>2.8666670000000001</v>
      </c>
      <c r="B690" s="105">
        <v>54.471904806875067</v>
      </c>
      <c r="D690">
        <v>20.27</v>
      </c>
      <c r="E690" s="213">
        <v>3.766667</v>
      </c>
      <c r="F690" s="7">
        <v>6.8825170350019365</v>
      </c>
    </row>
    <row r="691" spans="1:6" x14ac:dyDescent="0.25">
      <c r="A691" s="105">
        <v>2.8708330000000002</v>
      </c>
      <c r="B691" s="105">
        <v>54.206298989517435</v>
      </c>
      <c r="D691">
        <v>19.222999999999999</v>
      </c>
      <c r="E691" s="213">
        <v>3.7708330000000001</v>
      </c>
      <c r="F691" s="7">
        <v>6.9416138168086743</v>
      </c>
    </row>
    <row r="692" spans="1:6" x14ac:dyDescent="0.25">
      <c r="A692" s="105">
        <v>2.875</v>
      </c>
      <c r="B692" s="105">
        <v>53.498016809897067</v>
      </c>
      <c r="D692">
        <v>18.539000000000001</v>
      </c>
      <c r="E692" s="213">
        <v>3.7749999999999999</v>
      </c>
      <c r="F692" s="7">
        <v>6.8825170350019365</v>
      </c>
    </row>
    <row r="693" spans="1:6" x14ac:dyDescent="0.25">
      <c r="A693" s="105">
        <v>2.8791669999999998</v>
      </c>
      <c r="B693" s="105">
        <v>52.317546510529802</v>
      </c>
      <c r="D693">
        <v>19.372</v>
      </c>
      <c r="E693" s="213">
        <v>3.7791669999999997</v>
      </c>
      <c r="F693" s="7">
        <v>7.000710598615413</v>
      </c>
    </row>
    <row r="694" spans="1:6" x14ac:dyDescent="0.25">
      <c r="A694" s="105">
        <v>2.8833329999999999</v>
      </c>
      <c r="B694" s="105">
        <v>60.167674001322133</v>
      </c>
      <c r="D694">
        <v>19.372</v>
      </c>
      <c r="E694" s="213">
        <v>3.7833329999999998</v>
      </c>
      <c r="F694" s="7">
        <v>7.0598073804221535</v>
      </c>
    </row>
    <row r="695" spans="1:6" x14ac:dyDescent="0.25">
      <c r="A695" s="105">
        <v>2.8875000000000002</v>
      </c>
      <c r="B695" s="105">
        <v>61.820332420436308</v>
      </c>
      <c r="D695">
        <v>19.350999999999999</v>
      </c>
      <c r="E695" s="213">
        <v>3.7875000000000001</v>
      </c>
      <c r="F695" s="7">
        <v>7.2961945076491084</v>
      </c>
    </row>
    <row r="696" spans="1:6" x14ac:dyDescent="0.25">
      <c r="A696" s="105">
        <v>2.891667</v>
      </c>
      <c r="B696" s="105">
        <v>69.699971668712806</v>
      </c>
      <c r="D696">
        <v>19.757000000000001</v>
      </c>
      <c r="E696" s="213">
        <v>3.7916669999999999</v>
      </c>
      <c r="F696" s="7">
        <v>7.2961945076491084</v>
      </c>
    </row>
    <row r="697" spans="1:6" x14ac:dyDescent="0.25">
      <c r="A697" s="105">
        <v>2.8958330000000001</v>
      </c>
      <c r="B697" s="105">
        <v>59.370856549249226</v>
      </c>
      <c r="D697">
        <v>18.646000000000001</v>
      </c>
      <c r="E697" s="213">
        <v>3.795833</v>
      </c>
      <c r="F697" s="7">
        <v>7.2961945076491084</v>
      </c>
    </row>
    <row r="698" spans="1:6" x14ac:dyDescent="0.25">
      <c r="A698" s="105">
        <v>2.9</v>
      </c>
      <c r="B698" s="105">
        <v>58.24940976485032</v>
      </c>
      <c r="D698">
        <v>19.03</v>
      </c>
      <c r="E698" s="213">
        <v>3.8</v>
      </c>
      <c r="F698" s="7">
        <v>7.000710598615413</v>
      </c>
    </row>
    <row r="699" spans="1:6" x14ac:dyDescent="0.25">
      <c r="A699" s="105">
        <v>2.9041670000000002</v>
      </c>
      <c r="B699" s="105">
        <v>58.839644914533956</v>
      </c>
      <c r="D699">
        <v>18.881</v>
      </c>
      <c r="E699" s="213">
        <v>3.8041670000000001</v>
      </c>
      <c r="F699" s="7">
        <v>6.8825170350019365</v>
      </c>
    </row>
    <row r="700" spans="1:6" x14ac:dyDescent="0.25">
      <c r="A700" s="105">
        <v>2.9083329999999998</v>
      </c>
      <c r="B700" s="105">
        <v>56.213098498441788</v>
      </c>
      <c r="D700">
        <v>18.539000000000001</v>
      </c>
      <c r="E700" s="213">
        <v>3.8083329999999997</v>
      </c>
      <c r="F700" s="7">
        <v>6.7643234713884572</v>
      </c>
    </row>
    <row r="701" spans="1:6" x14ac:dyDescent="0.25">
      <c r="A701" s="105">
        <v>2.9125000000000001</v>
      </c>
      <c r="B701" s="105">
        <v>51.579752573425253</v>
      </c>
      <c r="D701">
        <v>18.367999999999999</v>
      </c>
      <c r="E701" s="213">
        <v>3.8125</v>
      </c>
      <c r="F701" s="7">
        <v>6.3506459987412853</v>
      </c>
    </row>
    <row r="702" spans="1:6" x14ac:dyDescent="0.25">
      <c r="A702" s="105">
        <v>2.9166669999999999</v>
      </c>
      <c r="B702" s="105">
        <v>50.458305789026355</v>
      </c>
      <c r="D702">
        <v>18.260999999999999</v>
      </c>
      <c r="E702" s="213">
        <v>3.8166669999999998</v>
      </c>
      <c r="F702" s="7">
        <v>6.232452435127807</v>
      </c>
    </row>
    <row r="703" spans="1:6" x14ac:dyDescent="0.25">
      <c r="A703" s="105">
        <v>2.920833</v>
      </c>
      <c r="B703" s="105">
        <v>48.038341675323458</v>
      </c>
      <c r="D703">
        <v>17.619</v>
      </c>
      <c r="E703" s="213">
        <v>3.8208329999999999</v>
      </c>
      <c r="F703" s="7">
        <v>6.05516208970759</v>
      </c>
    </row>
    <row r="704" spans="1:6" x14ac:dyDescent="0.25">
      <c r="A704" s="105">
        <v>2.9249999999999998</v>
      </c>
      <c r="B704" s="105">
        <v>45.647889319104742</v>
      </c>
      <c r="D704">
        <v>18.41</v>
      </c>
      <c r="E704" s="213">
        <v>3.8249999999999997</v>
      </c>
      <c r="F704" s="7">
        <v>5.9960653079008512</v>
      </c>
    </row>
    <row r="705" spans="1:6" x14ac:dyDescent="0.25">
      <c r="A705" s="105">
        <v>2.9291670000000001</v>
      </c>
      <c r="B705" s="105">
        <v>43.552554537727836</v>
      </c>
      <c r="D705">
        <v>18.687999999999999</v>
      </c>
      <c r="E705" s="213">
        <v>3.829167</v>
      </c>
      <c r="F705" s="7">
        <v>5.9960653079008512</v>
      </c>
    </row>
    <row r="706" spans="1:6" x14ac:dyDescent="0.25">
      <c r="A706" s="105">
        <v>2.9333330000000002</v>
      </c>
      <c r="B706" s="105">
        <v>41.66380205874021</v>
      </c>
      <c r="D706">
        <v>17.640999999999998</v>
      </c>
      <c r="E706" s="213">
        <v>3.8333330000000001</v>
      </c>
      <c r="F706" s="7">
        <v>5.9960653079008512</v>
      </c>
    </row>
    <row r="707" spans="1:6" x14ac:dyDescent="0.25">
      <c r="A707" s="105">
        <v>2.9375</v>
      </c>
      <c r="B707" s="105">
        <v>40.365284729436212</v>
      </c>
      <c r="D707">
        <v>17.768999999999998</v>
      </c>
      <c r="E707" s="213">
        <v>3.8374999999999999</v>
      </c>
      <c r="F707" s="7">
        <v>6.05516208970759</v>
      </c>
    </row>
    <row r="708" spans="1:6" x14ac:dyDescent="0.25">
      <c r="A708" s="105">
        <v>2.9416669999999998</v>
      </c>
      <c r="B708" s="105">
        <v>39.066767400132214</v>
      </c>
      <c r="D708">
        <v>17.363</v>
      </c>
      <c r="E708" s="213">
        <v>3.8416669999999997</v>
      </c>
      <c r="F708" s="7">
        <v>6.05516208970759</v>
      </c>
    </row>
    <row r="709" spans="1:6" x14ac:dyDescent="0.25">
      <c r="A709" s="105">
        <v>2.9458329999999999</v>
      </c>
      <c r="B709" s="105">
        <v>38.033855888185855</v>
      </c>
      <c r="D709">
        <v>18.196999999999999</v>
      </c>
      <c r="E709" s="213">
        <v>3.8458329999999998</v>
      </c>
      <c r="F709" s="7">
        <v>6.05516208970759</v>
      </c>
    </row>
    <row r="710" spans="1:6" x14ac:dyDescent="0.25">
      <c r="A710" s="105">
        <v>2.95</v>
      </c>
      <c r="B710" s="105">
        <v>37.561667768438951</v>
      </c>
      <c r="D710">
        <v>17.384</v>
      </c>
      <c r="E710" s="213">
        <v>3.85</v>
      </c>
      <c r="F710" s="7">
        <v>6.1142588715143287</v>
      </c>
    </row>
    <row r="711" spans="1:6" x14ac:dyDescent="0.25">
      <c r="A711" s="105">
        <v>2.954167</v>
      </c>
      <c r="B711" s="105">
        <v>37.118991406176228</v>
      </c>
      <c r="D711">
        <v>18.774000000000001</v>
      </c>
      <c r="E711" s="213">
        <v>3.8541669999999999</v>
      </c>
      <c r="F711" s="7">
        <v>6.7643234713884572</v>
      </c>
    </row>
    <row r="712" spans="1:6" x14ac:dyDescent="0.25">
      <c r="A712" s="105">
        <v>2.9583330000000001</v>
      </c>
      <c r="B712" s="105">
        <v>37.207526678628767</v>
      </c>
      <c r="D712">
        <v>17.725999999999999</v>
      </c>
      <c r="E712" s="213">
        <v>3.858333</v>
      </c>
      <c r="F712" s="7">
        <v>6.8825170350019365</v>
      </c>
    </row>
    <row r="713" spans="1:6" x14ac:dyDescent="0.25">
      <c r="A713" s="105">
        <v>2.9624999999999999</v>
      </c>
      <c r="B713" s="105">
        <v>36.558268013976779</v>
      </c>
      <c r="D713">
        <v>18.132999999999999</v>
      </c>
      <c r="E713" s="213">
        <v>3.8624999999999998</v>
      </c>
      <c r="F713" s="7">
        <v>7.000710598615413</v>
      </c>
    </row>
    <row r="714" spans="1:6" x14ac:dyDescent="0.25">
      <c r="A714" s="105">
        <v>2.9666670000000002</v>
      </c>
      <c r="B714" s="105">
        <v>36.115591651714048</v>
      </c>
      <c r="D714">
        <v>18.111000000000001</v>
      </c>
      <c r="E714" s="213">
        <v>3.8666670000000001</v>
      </c>
      <c r="F714" s="7">
        <v>6.8825170350019365</v>
      </c>
    </row>
    <row r="715" spans="1:6" x14ac:dyDescent="0.25">
      <c r="A715" s="105">
        <v>2.9708329999999998</v>
      </c>
      <c r="B715" s="105">
        <v>35.554868259514592</v>
      </c>
      <c r="D715">
        <v>17.384</v>
      </c>
      <c r="E715" s="213">
        <v>3.8708329999999997</v>
      </c>
      <c r="F715" s="7">
        <v>6.9416138168086743</v>
      </c>
    </row>
    <row r="716" spans="1:6" x14ac:dyDescent="0.25">
      <c r="A716" s="105">
        <v>2.9750000000000001</v>
      </c>
      <c r="B716" s="105">
        <v>35.289262442156961</v>
      </c>
      <c r="D716">
        <v>17.896999999999998</v>
      </c>
      <c r="E716" s="213">
        <v>3.875</v>
      </c>
      <c r="F716" s="7">
        <v>6.9416138168086743</v>
      </c>
    </row>
    <row r="717" spans="1:6" x14ac:dyDescent="0.25">
      <c r="A717" s="105">
        <v>2.9791669999999999</v>
      </c>
      <c r="B717" s="105">
        <v>34.964633109830963</v>
      </c>
      <c r="D717">
        <v>17.533999999999999</v>
      </c>
      <c r="E717" s="213">
        <v>3.8791669999999998</v>
      </c>
      <c r="F717" s="7">
        <v>7.17800094403563</v>
      </c>
    </row>
    <row r="718" spans="1:6" x14ac:dyDescent="0.25">
      <c r="A718" s="105">
        <v>2.983333</v>
      </c>
      <c r="B718" s="105">
        <v>34.492444990084053</v>
      </c>
      <c r="D718">
        <v>17.298999999999999</v>
      </c>
      <c r="E718" s="213">
        <v>3.8833329999999999</v>
      </c>
      <c r="F718" s="7">
        <v>7.5325816348760632</v>
      </c>
    </row>
    <row r="719" spans="1:6" x14ac:dyDescent="0.25">
      <c r="A719" s="105">
        <v>2.9874999999999998</v>
      </c>
      <c r="B719" s="105">
        <v>34.108792142789696</v>
      </c>
      <c r="D719">
        <v>17.704999999999998</v>
      </c>
      <c r="E719" s="213">
        <v>3.8874999999999997</v>
      </c>
      <c r="F719" s="7">
        <v>7.8871623257164973</v>
      </c>
    </row>
    <row r="720" spans="1:6" x14ac:dyDescent="0.25">
      <c r="A720" s="105">
        <v>2.9916670000000001</v>
      </c>
      <c r="B720" s="105">
        <v>34.167815657758062</v>
      </c>
      <c r="D720">
        <v>17.192</v>
      </c>
      <c r="E720" s="213">
        <v>3.891667</v>
      </c>
      <c r="F720" s="7">
        <v>7.8871623257164973</v>
      </c>
    </row>
    <row r="721" spans="1:6" x14ac:dyDescent="0.25">
      <c r="A721" s="105">
        <v>2.9958330000000002</v>
      </c>
      <c r="B721" s="105">
        <v>34.521956747568233</v>
      </c>
      <c r="D721">
        <v>17.427</v>
      </c>
      <c r="E721" s="213">
        <v>3.8958330000000001</v>
      </c>
      <c r="F721" s="7">
        <v>7.8871623257164973</v>
      </c>
    </row>
    <row r="722" spans="1:6" x14ac:dyDescent="0.25">
      <c r="A722" s="105">
        <v>3</v>
      </c>
      <c r="B722" s="105">
        <v>34.197327415242235</v>
      </c>
      <c r="D722">
        <v>16.893000000000001</v>
      </c>
      <c r="E722" s="213">
        <v>3.9</v>
      </c>
      <c r="F722" s="7">
        <v>7.7689687621030208</v>
      </c>
    </row>
    <row r="723" spans="1:6" x14ac:dyDescent="0.25">
      <c r="A723" s="105">
        <v>3.0041669999999998</v>
      </c>
      <c r="B723" s="105">
        <v>34.462933232599873</v>
      </c>
      <c r="D723">
        <v>16.806999999999999</v>
      </c>
      <c r="E723" s="213">
        <v>3.9041669999999997</v>
      </c>
      <c r="F723" s="7">
        <v>7.5916784166828037</v>
      </c>
    </row>
    <row r="724" spans="1:6" x14ac:dyDescent="0.25">
      <c r="A724" s="105">
        <v>3.0083329999999999</v>
      </c>
      <c r="B724" s="105">
        <v>34.876097837378417</v>
      </c>
      <c r="D724">
        <v>16.870999999999999</v>
      </c>
      <c r="E724" s="213">
        <v>3.9083329999999998</v>
      </c>
      <c r="F724" s="7">
        <v>7.2961945076491084</v>
      </c>
    </row>
    <row r="725" spans="1:6" x14ac:dyDescent="0.25">
      <c r="A725" s="105">
        <v>3.0125000000000002</v>
      </c>
      <c r="B725" s="105">
        <v>34.669515534989145</v>
      </c>
      <c r="D725">
        <v>17.640999999999998</v>
      </c>
      <c r="E725" s="213">
        <v>3.9125000000000001</v>
      </c>
      <c r="F725" s="7">
        <v>7.17800094403563</v>
      </c>
    </row>
    <row r="726" spans="1:6" x14ac:dyDescent="0.25">
      <c r="A726" s="105">
        <v>3.016667</v>
      </c>
      <c r="B726" s="105">
        <v>35.082680139767689</v>
      </c>
      <c r="D726">
        <v>17.555</v>
      </c>
      <c r="E726" s="213">
        <v>3.9166669999999999</v>
      </c>
      <c r="F726" s="7">
        <v>7.0598073804221535</v>
      </c>
    </row>
    <row r="727" spans="1:6" x14ac:dyDescent="0.25">
      <c r="A727" s="105">
        <v>3.0208330000000001</v>
      </c>
      <c r="B727" s="105">
        <v>34.256350930210601</v>
      </c>
      <c r="D727">
        <v>17.277000000000001</v>
      </c>
      <c r="E727" s="213">
        <v>3.920833</v>
      </c>
      <c r="F727" s="7">
        <v>7.000710598615413</v>
      </c>
    </row>
    <row r="728" spans="1:6" x14ac:dyDescent="0.25">
      <c r="A728" s="105">
        <v>3.0249999999999999</v>
      </c>
      <c r="B728" s="105">
        <v>34.403909717631514</v>
      </c>
      <c r="D728">
        <v>17.256</v>
      </c>
      <c r="E728" s="213">
        <v>3.9249999999999998</v>
      </c>
      <c r="F728" s="7">
        <v>7.17800094403563</v>
      </c>
    </row>
    <row r="729" spans="1:6" x14ac:dyDescent="0.25">
      <c r="A729" s="105">
        <v>3.0291670000000002</v>
      </c>
      <c r="B729" s="105">
        <v>33.843186325432058</v>
      </c>
      <c r="D729">
        <v>16.827999999999999</v>
      </c>
      <c r="E729" s="213">
        <v>3.9291670000000001</v>
      </c>
      <c r="F729" s="7">
        <v>7.4734848530693254</v>
      </c>
    </row>
    <row r="730" spans="1:6" x14ac:dyDescent="0.25">
      <c r="A730" s="105">
        <v>3.0333329999999998</v>
      </c>
      <c r="B730" s="105">
        <v>33.51855699310606</v>
      </c>
      <c r="D730">
        <v>17.042000000000002</v>
      </c>
      <c r="E730" s="213">
        <v>3.9333329999999997</v>
      </c>
      <c r="F730" s="7">
        <v>7.3552912894558471</v>
      </c>
    </row>
    <row r="731" spans="1:6" x14ac:dyDescent="0.25">
      <c r="A731" s="105">
        <v>3.0375000000000001</v>
      </c>
      <c r="B731" s="105">
        <v>32.957833600906604</v>
      </c>
      <c r="D731">
        <v>17.192</v>
      </c>
      <c r="E731" s="213">
        <v>3.9375</v>
      </c>
      <c r="F731" s="7">
        <v>7.7098719802962803</v>
      </c>
    </row>
    <row r="732" spans="1:6" x14ac:dyDescent="0.25">
      <c r="A732" s="105">
        <v>3.0416669999999999</v>
      </c>
      <c r="B732" s="105">
        <v>32.279063178770421</v>
      </c>
      <c r="D732">
        <v>16.722000000000001</v>
      </c>
      <c r="E732" s="213">
        <v>3.9416669999999998</v>
      </c>
      <c r="F732" s="7">
        <v>7.0598073804221535</v>
      </c>
    </row>
    <row r="733" spans="1:6" x14ac:dyDescent="0.25">
      <c r="A733" s="105">
        <v>3.045833</v>
      </c>
      <c r="B733" s="105">
        <v>32.101992633865336</v>
      </c>
      <c r="D733">
        <v>16.614999999999998</v>
      </c>
      <c r="E733" s="213">
        <v>3.9458329999999999</v>
      </c>
      <c r="F733" s="7">
        <v>6.7052266895817194</v>
      </c>
    </row>
    <row r="734" spans="1:6" x14ac:dyDescent="0.25">
      <c r="A734" s="105">
        <v>3.05</v>
      </c>
      <c r="B734" s="105">
        <v>31.836386816507698</v>
      </c>
      <c r="D734">
        <v>17.277000000000001</v>
      </c>
      <c r="E734" s="213">
        <v>3.9499999999999997</v>
      </c>
      <c r="F734" s="7">
        <v>6.6461299077749789</v>
      </c>
    </row>
    <row r="735" spans="1:6" x14ac:dyDescent="0.25">
      <c r="A735" s="105">
        <v>3.0541670000000001</v>
      </c>
      <c r="B735" s="105">
        <v>31.659316271602609</v>
      </c>
      <c r="D735">
        <v>16.957000000000001</v>
      </c>
      <c r="E735" s="213">
        <v>3.954167</v>
      </c>
      <c r="F735" s="7">
        <v>6.7643234713884572</v>
      </c>
    </row>
    <row r="736" spans="1:6" x14ac:dyDescent="0.25">
      <c r="A736" s="105">
        <v>3.0583330000000002</v>
      </c>
      <c r="B736" s="105">
        <v>31.393710454244971</v>
      </c>
      <c r="D736">
        <v>17.106000000000002</v>
      </c>
      <c r="E736" s="213">
        <v>3.9583330000000001</v>
      </c>
      <c r="F736" s="7">
        <v>6.9416138168086743</v>
      </c>
    </row>
    <row r="737" spans="1:6" x14ac:dyDescent="0.25">
      <c r="A737" s="105">
        <v>3.0625</v>
      </c>
      <c r="B737" s="105">
        <v>31.747851544055152</v>
      </c>
      <c r="D737">
        <v>17.021000000000001</v>
      </c>
      <c r="E737" s="213">
        <v>3.9624999999999999</v>
      </c>
      <c r="F737" s="7">
        <v>6.4688395623547619</v>
      </c>
    </row>
    <row r="738" spans="1:6" x14ac:dyDescent="0.25">
      <c r="A738" s="105">
        <v>3.0666669999999998</v>
      </c>
      <c r="B738" s="105">
        <v>31.570780999150067</v>
      </c>
      <c r="D738">
        <v>17.277000000000001</v>
      </c>
      <c r="E738" s="213">
        <v>3.9666669999999997</v>
      </c>
      <c r="F738" s="7">
        <v>6.409742780548024</v>
      </c>
    </row>
    <row r="739" spans="1:6" x14ac:dyDescent="0.25">
      <c r="A739" s="105">
        <v>3.0708329999999999</v>
      </c>
      <c r="B739" s="105">
        <v>31.570780999150067</v>
      </c>
      <c r="D739">
        <v>17.661999999999999</v>
      </c>
      <c r="E739" s="213">
        <v>3.9708329999999998</v>
      </c>
      <c r="F739" s="7">
        <v>6.4688395623547619</v>
      </c>
    </row>
    <row r="740" spans="1:6" x14ac:dyDescent="0.25">
      <c r="A740" s="105">
        <v>3.0750000000000002</v>
      </c>
      <c r="B740" s="105">
        <v>31.393710454244971</v>
      </c>
      <c r="D740">
        <v>17.855</v>
      </c>
      <c r="E740" s="213">
        <v>3.9750000000000001</v>
      </c>
      <c r="F740" s="7">
        <v>6.6461299077749789</v>
      </c>
    </row>
    <row r="741" spans="1:6" x14ac:dyDescent="0.25">
      <c r="A741" s="105">
        <v>3.079167</v>
      </c>
      <c r="B741" s="105">
        <v>31.364198696760791</v>
      </c>
      <c r="D741">
        <v>17.768999999999998</v>
      </c>
      <c r="E741" s="213">
        <v>3.9791669999999999</v>
      </c>
      <c r="F741" s="7">
        <v>6.823420253195196</v>
      </c>
    </row>
    <row r="742" spans="1:6" x14ac:dyDescent="0.25">
      <c r="A742" s="105">
        <v>3.0833330000000001</v>
      </c>
      <c r="B742" s="105">
        <v>31.039569364434797</v>
      </c>
      <c r="D742">
        <v>17.832999999999998</v>
      </c>
      <c r="E742" s="213">
        <v>3.983333</v>
      </c>
      <c r="F742" s="7">
        <v>7.000710598615413</v>
      </c>
    </row>
    <row r="743" spans="1:6" x14ac:dyDescent="0.25">
      <c r="A743" s="105">
        <v>3.0874999999999999</v>
      </c>
      <c r="B743" s="105">
        <v>30.567381244687883</v>
      </c>
      <c r="D743">
        <v>17.704999999999998</v>
      </c>
      <c r="E743" s="213">
        <v>3.9874999999999998</v>
      </c>
      <c r="F743" s="7">
        <v>6.6461299077749789</v>
      </c>
    </row>
    <row r="744" spans="1:6" x14ac:dyDescent="0.25">
      <c r="A744" s="105">
        <v>3.0916670000000002</v>
      </c>
      <c r="B744" s="105">
        <v>30.124704882425156</v>
      </c>
      <c r="D744">
        <v>18.196999999999999</v>
      </c>
      <c r="E744" s="213">
        <v>3.9916670000000001</v>
      </c>
      <c r="F744" s="7">
        <v>6.4688395623547619</v>
      </c>
    </row>
    <row r="745" spans="1:6" x14ac:dyDescent="0.25">
      <c r="A745" s="105">
        <v>3.0958329999999998</v>
      </c>
      <c r="B745" s="105">
        <v>29.71154027764662</v>
      </c>
      <c r="D745">
        <v>17.768999999999998</v>
      </c>
      <c r="E745" s="213">
        <v>3.9958329999999997</v>
      </c>
      <c r="F745" s="7">
        <v>5.9960653079008512</v>
      </c>
    </row>
    <row r="746" spans="1:6" x14ac:dyDescent="0.25">
      <c r="A746" s="105">
        <v>3.1</v>
      </c>
      <c r="B746" s="105">
        <v>29.623005005194067</v>
      </c>
      <c r="D746">
        <v>17.384</v>
      </c>
      <c r="E746" s="213">
        <v>4</v>
      </c>
      <c r="F746" s="7">
        <v>5.9369685260941134</v>
      </c>
    </row>
    <row r="747" spans="1:6" x14ac:dyDescent="0.25">
      <c r="A747" s="105">
        <v>3.1041669999999999</v>
      </c>
      <c r="B747" s="105">
        <v>29.357399187836435</v>
      </c>
      <c r="D747">
        <v>18.196999999999999</v>
      </c>
      <c r="E747" s="213">
        <v>4.0041669999999998</v>
      </c>
      <c r="F747" s="7">
        <v>5.641484617060418</v>
      </c>
    </row>
    <row r="748" spans="1:6" x14ac:dyDescent="0.25">
      <c r="A748" s="105">
        <v>3.108333</v>
      </c>
      <c r="B748" s="105">
        <v>29.504957975257344</v>
      </c>
      <c r="D748">
        <v>12.489000000000001</v>
      </c>
      <c r="E748" s="213">
        <v>4.0083330000000004</v>
      </c>
      <c r="F748" s="7">
        <v>5.1687103626065056</v>
      </c>
    </row>
    <row r="749" spans="1:6" x14ac:dyDescent="0.25">
      <c r="A749" s="105">
        <v>3.1124999999999998</v>
      </c>
      <c r="B749" s="105">
        <v>29.682028520162433</v>
      </c>
      <c r="D749">
        <v>9.6456</v>
      </c>
      <c r="E749" s="213">
        <v>4.0125000000000002</v>
      </c>
      <c r="F749" s="7">
        <v>5.1096135807997669</v>
      </c>
    </row>
    <row r="750" spans="1:6" x14ac:dyDescent="0.25">
      <c r="A750" s="105">
        <v>3.1166670000000001</v>
      </c>
      <c r="B750" s="105">
        <v>30.124704882425156</v>
      </c>
      <c r="D750">
        <v>27.324999999999999</v>
      </c>
      <c r="E750" s="213">
        <v>4.016667</v>
      </c>
      <c r="F750" s="7">
        <v>4.9914200171862886</v>
      </c>
    </row>
    <row r="751" spans="1:6" x14ac:dyDescent="0.25">
      <c r="A751" s="105">
        <v>3.1208330000000002</v>
      </c>
      <c r="B751" s="105">
        <v>30.272263669846065</v>
      </c>
      <c r="D751">
        <v>20.035</v>
      </c>
      <c r="E751" s="213">
        <v>4.0208330000000005</v>
      </c>
      <c r="F751" s="7">
        <v>5.0505167989930291</v>
      </c>
    </row>
    <row r="752" spans="1:6" x14ac:dyDescent="0.25">
      <c r="A752" s="105">
        <v>3.125</v>
      </c>
      <c r="B752" s="105">
        <v>30.036169609972614</v>
      </c>
      <c r="D752">
        <v>15.161</v>
      </c>
      <c r="E752" s="213">
        <v>4.0250000000000004</v>
      </c>
      <c r="F752" s="7">
        <v>5.1096135807997669</v>
      </c>
    </row>
    <row r="753" spans="1:6" x14ac:dyDescent="0.25">
      <c r="A753" s="105">
        <v>3.1291669999999998</v>
      </c>
      <c r="B753" s="105">
        <v>30.360798942298612</v>
      </c>
      <c r="D753">
        <v>21.446000000000002</v>
      </c>
      <c r="E753" s="213">
        <v>4.0291670000000002</v>
      </c>
      <c r="F753" s="7">
        <v>5.1096135807997669</v>
      </c>
    </row>
    <row r="754" spans="1:6" x14ac:dyDescent="0.25">
      <c r="A754" s="105">
        <v>3.1333329999999999</v>
      </c>
      <c r="B754" s="105">
        <v>30.124704882425156</v>
      </c>
      <c r="D754">
        <v>15.010999999999999</v>
      </c>
      <c r="E754" s="213">
        <v>4.0333329999999998</v>
      </c>
      <c r="F754" s="7">
        <v>5.1096135807997669</v>
      </c>
    </row>
    <row r="755" spans="1:6" x14ac:dyDescent="0.25">
      <c r="A755" s="105">
        <v>3.1375000000000002</v>
      </c>
      <c r="B755" s="105">
        <v>29.888610822551705</v>
      </c>
      <c r="D755">
        <v>15.717000000000001</v>
      </c>
      <c r="E755" s="213">
        <v>4.0375000000000005</v>
      </c>
      <c r="F755" s="7">
        <v>5.4050974898334623</v>
      </c>
    </row>
    <row r="756" spans="1:6" x14ac:dyDescent="0.25">
      <c r="A756" s="105">
        <v>3.141667</v>
      </c>
      <c r="B756" s="105">
        <v>29.268863915383889</v>
      </c>
      <c r="D756">
        <v>17.661999999999999</v>
      </c>
      <c r="E756" s="213">
        <v>4.0416670000000003</v>
      </c>
      <c r="F756" s="7">
        <v>5.286903926219984</v>
      </c>
    </row>
    <row r="757" spans="1:6" x14ac:dyDescent="0.25">
      <c r="A757" s="105">
        <v>3.1458330000000001</v>
      </c>
      <c r="B757" s="105">
        <v>28.973746340542075</v>
      </c>
      <c r="D757">
        <v>13.856999999999999</v>
      </c>
      <c r="E757" s="213">
        <v>4.045833</v>
      </c>
      <c r="F757" s="7">
        <v>4.2822586355054213</v>
      </c>
    </row>
    <row r="758" spans="1:6" x14ac:dyDescent="0.25">
      <c r="A758" s="105">
        <v>3.15</v>
      </c>
      <c r="B758" s="105">
        <v>28.413022948342618</v>
      </c>
      <c r="D758">
        <v>15.161</v>
      </c>
      <c r="E758" s="213">
        <v>4.05</v>
      </c>
      <c r="F758" s="7">
        <v>3.395806908404337</v>
      </c>
    </row>
    <row r="759" spans="1:6" x14ac:dyDescent="0.25">
      <c r="A759" s="105">
        <v>3.1541670000000002</v>
      </c>
      <c r="B759" s="105">
        <v>28.176928888469167</v>
      </c>
      <c r="D759">
        <v>15.14</v>
      </c>
      <c r="E759" s="213">
        <v>4.0541670000000005</v>
      </c>
      <c r="F759" s="7">
        <v>2.627548744916731</v>
      </c>
    </row>
    <row r="760" spans="1:6" x14ac:dyDescent="0.25">
      <c r="A760" s="105">
        <v>3.1583329999999998</v>
      </c>
      <c r="B760" s="105">
        <v>28.324487675890076</v>
      </c>
      <c r="D760">
        <v>12.831</v>
      </c>
      <c r="E760" s="213">
        <v>4.0583330000000002</v>
      </c>
      <c r="F760" s="7">
        <v>1.9183873632358632</v>
      </c>
    </row>
    <row r="761" spans="1:6" x14ac:dyDescent="0.25">
      <c r="A761" s="105">
        <v>3.1625000000000001</v>
      </c>
      <c r="B761" s="105">
        <v>28.176928888469167</v>
      </c>
      <c r="D761">
        <v>14.733000000000001</v>
      </c>
      <c r="E761" s="213">
        <v>4.0625</v>
      </c>
      <c r="F761" s="7">
        <v>1.50470989058869</v>
      </c>
    </row>
    <row r="762" spans="1:6" x14ac:dyDescent="0.25">
      <c r="A762" s="105">
        <v>3.1666669999999999</v>
      </c>
      <c r="B762" s="105">
        <v>28.413022948342618</v>
      </c>
      <c r="D762">
        <v>13.728999999999999</v>
      </c>
      <c r="E762" s="213">
        <v>4.0666669999999998</v>
      </c>
      <c r="F762" s="7">
        <v>1.1501291997482572</v>
      </c>
    </row>
    <row r="763" spans="1:6" x14ac:dyDescent="0.25">
      <c r="A763" s="105">
        <v>3.170833</v>
      </c>
      <c r="B763" s="105">
        <v>28.235952403437533</v>
      </c>
      <c r="D763">
        <v>12.617000000000001</v>
      </c>
      <c r="E763" s="213">
        <v>4.0708330000000004</v>
      </c>
      <c r="F763" s="7">
        <v>1.0910324179415178</v>
      </c>
    </row>
    <row r="764" spans="1:6" x14ac:dyDescent="0.25">
      <c r="A764" s="105">
        <v>3.1749999999999998</v>
      </c>
      <c r="B764" s="105">
        <v>28.649117008216074</v>
      </c>
      <c r="D764">
        <v>13.579000000000001</v>
      </c>
      <c r="E764" s="213">
        <v>4.0750000000000002</v>
      </c>
      <c r="F764" s="7">
        <v>1.0910324179415178</v>
      </c>
    </row>
    <row r="765" spans="1:6" x14ac:dyDescent="0.25">
      <c r="A765" s="105">
        <v>3.1791670000000001</v>
      </c>
      <c r="B765" s="105">
        <v>28.353999433374259</v>
      </c>
      <c r="D765">
        <v>12.147</v>
      </c>
      <c r="E765" s="213">
        <v>4.079167</v>
      </c>
      <c r="F765" s="7">
        <v>0.61825816348760643</v>
      </c>
    </row>
    <row r="766" spans="1:6" x14ac:dyDescent="0.25">
      <c r="A766" s="105">
        <v>3.1833330000000002</v>
      </c>
      <c r="B766" s="105">
        <v>28.294975918405893</v>
      </c>
      <c r="D766">
        <v>12.852</v>
      </c>
      <c r="E766" s="213">
        <v>4.0833330000000005</v>
      </c>
      <c r="F766" s="7">
        <v>0.14548390903369454</v>
      </c>
    </row>
    <row r="767" spans="1:6" x14ac:dyDescent="0.25">
      <c r="A767" s="105">
        <v>3.1875</v>
      </c>
      <c r="B767" s="105">
        <v>28.235952403437533</v>
      </c>
      <c r="D767">
        <v>13.151999999999999</v>
      </c>
      <c r="E767" s="213">
        <v>4.0875000000000004</v>
      </c>
      <c r="F767" s="7">
        <v>0</v>
      </c>
    </row>
    <row r="768" spans="1:6" x14ac:dyDescent="0.25">
      <c r="A768" s="105">
        <v>3.1916669999999998</v>
      </c>
      <c r="B768" s="105">
        <v>27.793276041174806</v>
      </c>
      <c r="D768">
        <v>12.467000000000001</v>
      </c>
    </row>
    <row r="769" spans="1:4" x14ac:dyDescent="0.25">
      <c r="A769" s="105">
        <v>3.1958329999999999</v>
      </c>
      <c r="B769" s="105">
        <v>27.616205496269714</v>
      </c>
      <c r="D769">
        <v>12.831</v>
      </c>
    </row>
    <row r="770" spans="1:4" x14ac:dyDescent="0.25">
      <c r="A770" s="105">
        <v>3.2</v>
      </c>
      <c r="B770" s="105">
        <v>27.350599678912079</v>
      </c>
      <c r="D770">
        <v>12.403</v>
      </c>
    </row>
    <row r="771" spans="1:4" x14ac:dyDescent="0.25">
      <c r="A771" s="105">
        <v>3.204167</v>
      </c>
      <c r="B771" s="105">
        <v>26.996458589101898</v>
      </c>
      <c r="D771">
        <v>12.125</v>
      </c>
    </row>
    <row r="772" spans="1:4" x14ac:dyDescent="0.25">
      <c r="A772" s="105">
        <v>3.2083330000000001</v>
      </c>
      <c r="B772" s="105">
        <v>27.262064406459537</v>
      </c>
      <c r="D772">
        <v>12.295999999999999</v>
      </c>
    </row>
    <row r="773" spans="1:4" x14ac:dyDescent="0.25">
      <c r="A773" s="105">
        <v>3.2124999999999999</v>
      </c>
      <c r="B773" s="105">
        <v>27.055482104070261</v>
      </c>
      <c r="D773">
        <v>11.741</v>
      </c>
    </row>
    <row r="774" spans="1:4" x14ac:dyDescent="0.25">
      <c r="A774" s="105">
        <v>3.2166670000000002</v>
      </c>
      <c r="B774" s="105">
        <v>27.20304089149117</v>
      </c>
      <c r="D774">
        <v>11.976000000000001</v>
      </c>
    </row>
    <row r="775" spans="1:4" x14ac:dyDescent="0.25">
      <c r="A775" s="105">
        <v>3.2208329999999998</v>
      </c>
      <c r="B775" s="105">
        <v>27.291576163943716</v>
      </c>
      <c r="D775">
        <v>11.954000000000001</v>
      </c>
    </row>
    <row r="776" spans="1:4" x14ac:dyDescent="0.25">
      <c r="A776" s="105">
        <v>3.2250000000000001</v>
      </c>
      <c r="B776" s="105">
        <v>27.144017376522807</v>
      </c>
      <c r="D776">
        <v>11.57</v>
      </c>
    </row>
    <row r="777" spans="1:4" x14ac:dyDescent="0.25">
      <c r="A777" s="105">
        <v>3.2291669999999999</v>
      </c>
      <c r="B777" s="105">
        <v>26.996458589101898</v>
      </c>
      <c r="D777">
        <v>12.019</v>
      </c>
    </row>
    <row r="778" spans="1:4" x14ac:dyDescent="0.25">
      <c r="A778" s="105">
        <v>3.233333</v>
      </c>
      <c r="B778" s="105">
        <v>27.173529134006991</v>
      </c>
      <c r="D778">
        <v>11.313000000000001</v>
      </c>
    </row>
    <row r="779" spans="1:4" x14ac:dyDescent="0.25">
      <c r="A779" s="105">
        <v>3.2374999999999998</v>
      </c>
      <c r="B779" s="105">
        <v>26.789876286712627</v>
      </c>
      <c r="D779">
        <v>11.377000000000001</v>
      </c>
    </row>
    <row r="780" spans="1:4" x14ac:dyDescent="0.25">
      <c r="A780" s="105">
        <v>3.2416670000000001</v>
      </c>
      <c r="B780" s="105">
        <v>26.671829256775901</v>
      </c>
      <c r="D780">
        <v>11.634</v>
      </c>
    </row>
    <row r="781" spans="1:4" x14ac:dyDescent="0.25">
      <c r="A781" s="105">
        <v>3.2458330000000002</v>
      </c>
      <c r="B781" s="105">
        <v>26.465246954386629</v>
      </c>
      <c r="D781">
        <v>11.356</v>
      </c>
    </row>
    <row r="782" spans="1:4" x14ac:dyDescent="0.25">
      <c r="A782" s="105">
        <v>3.25</v>
      </c>
      <c r="B782" s="105">
        <v>25.934035319671359</v>
      </c>
      <c r="D782">
        <v>11.548</v>
      </c>
    </row>
    <row r="783" spans="1:4" x14ac:dyDescent="0.25">
      <c r="A783" s="105">
        <v>3.2541669999999998</v>
      </c>
      <c r="B783" s="105">
        <v>26.140617622060628</v>
      </c>
      <c r="D783">
        <v>11.42</v>
      </c>
    </row>
    <row r="784" spans="1:4" x14ac:dyDescent="0.25">
      <c r="A784" s="105">
        <v>3.2583329999999999</v>
      </c>
      <c r="B784" s="105">
        <v>25.668429502313725</v>
      </c>
      <c r="D784">
        <v>10.971</v>
      </c>
    </row>
    <row r="785" spans="1:4" x14ac:dyDescent="0.25">
      <c r="A785" s="105">
        <v>3.2625000000000002</v>
      </c>
      <c r="B785" s="105">
        <v>25.84550004721881</v>
      </c>
      <c r="D785">
        <v>10.821</v>
      </c>
    </row>
    <row r="786" spans="1:4" x14ac:dyDescent="0.25">
      <c r="A786" s="105">
        <v>3.266667</v>
      </c>
      <c r="B786" s="105">
        <v>25.84550004721881</v>
      </c>
      <c r="D786">
        <v>10.715</v>
      </c>
    </row>
    <row r="787" spans="1:4" x14ac:dyDescent="0.25">
      <c r="A787" s="105">
        <v>3.2708330000000001</v>
      </c>
      <c r="B787" s="105">
        <v>26.052082349608085</v>
      </c>
      <c r="D787">
        <v>10.608000000000001</v>
      </c>
    </row>
    <row r="788" spans="1:4" x14ac:dyDescent="0.25">
      <c r="A788" s="105">
        <v>3.2749999999999999</v>
      </c>
      <c r="B788" s="105">
        <v>25.727453017282084</v>
      </c>
      <c r="D788">
        <v>10.414999999999999</v>
      </c>
    </row>
    <row r="789" spans="1:4" x14ac:dyDescent="0.25">
      <c r="A789" s="105">
        <v>3.2791670000000002</v>
      </c>
      <c r="B789" s="105">
        <v>25.520870714892816</v>
      </c>
      <c r="D789">
        <v>10.266</v>
      </c>
    </row>
    <row r="790" spans="1:4" x14ac:dyDescent="0.25">
      <c r="A790" s="105">
        <v>3.2833329999999998</v>
      </c>
      <c r="B790" s="105">
        <v>25.697941259797904</v>
      </c>
      <c r="D790">
        <v>10.029999999999999</v>
      </c>
    </row>
    <row r="791" spans="1:4" x14ac:dyDescent="0.25">
      <c r="A791" s="105">
        <v>3.2875000000000001</v>
      </c>
      <c r="B791" s="105">
        <v>25.550382472376999</v>
      </c>
      <c r="D791">
        <v>9.8593999999999991</v>
      </c>
    </row>
    <row r="792" spans="1:4" x14ac:dyDescent="0.25">
      <c r="A792" s="105">
        <v>3.2916669999999999</v>
      </c>
      <c r="B792" s="105">
        <v>25.520870714892816</v>
      </c>
      <c r="D792">
        <v>9.6883999999999997</v>
      </c>
    </row>
    <row r="793" spans="1:4" x14ac:dyDescent="0.25">
      <c r="A793" s="105">
        <v>3.295833</v>
      </c>
      <c r="B793" s="105">
        <v>25.107706110114272</v>
      </c>
      <c r="D793">
        <v>9.6456</v>
      </c>
    </row>
    <row r="794" spans="1:4" x14ac:dyDescent="0.25">
      <c r="A794" s="105">
        <v>3.3</v>
      </c>
      <c r="B794" s="105">
        <v>25.255264897535181</v>
      </c>
      <c r="D794">
        <v>9.8807999999999989</v>
      </c>
    </row>
    <row r="795" spans="1:4" x14ac:dyDescent="0.25">
      <c r="A795" s="105">
        <v>3.3041670000000001</v>
      </c>
      <c r="B795" s="105">
        <v>24.960147322693363</v>
      </c>
      <c r="D795">
        <v>9.6456</v>
      </c>
    </row>
    <row r="796" spans="1:4" x14ac:dyDescent="0.25">
      <c r="A796" s="105">
        <v>3.3083330000000002</v>
      </c>
      <c r="B796" s="105">
        <v>24.487959202946456</v>
      </c>
      <c r="D796">
        <v>9.5815000000000001</v>
      </c>
    </row>
    <row r="797" spans="1:4" x14ac:dyDescent="0.25">
      <c r="A797" s="105">
        <v>3.3125</v>
      </c>
      <c r="B797" s="105">
        <v>24.36991217300973</v>
      </c>
      <c r="D797">
        <v>9.5601000000000003</v>
      </c>
    </row>
    <row r="798" spans="1:4" x14ac:dyDescent="0.25">
      <c r="A798" s="105">
        <v>3.3166669999999998</v>
      </c>
      <c r="B798" s="105">
        <v>24.104306355652092</v>
      </c>
      <c r="D798">
        <v>9.2822000000000013</v>
      </c>
    </row>
    <row r="799" spans="1:4" x14ac:dyDescent="0.25">
      <c r="A799" s="105">
        <v>3.3208329999999999</v>
      </c>
      <c r="B799" s="105">
        <v>24.192841628104638</v>
      </c>
      <c r="D799">
        <v>9.1539999999999999</v>
      </c>
    </row>
    <row r="800" spans="1:4" x14ac:dyDescent="0.25">
      <c r="A800" s="105">
        <v>3.3250000000000002</v>
      </c>
      <c r="B800" s="105">
        <v>24.251865143073001</v>
      </c>
      <c r="D800">
        <v>8.4484999999999992</v>
      </c>
    </row>
    <row r="801" spans="1:4" x14ac:dyDescent="0.25">
      <c r="A801" s="105">
        <v>3.329167</v>
      </c>
      <c r="B801" s="105">
        <v>23.956747568231187</v>
      </c>
      <c r="D801">
        <v>8.3202000000000016</v>
      </c>
    </row>
    <row r="802" spans="1:4" x14ac:dyDescent="0.25">
      <c r="A802" s="105">
        <v>3.3333330000000001</v>
      </c>
      <c r="B802" s="105">
        <v>24.42893568797809</v>
      </c>
      <c r="D802">
        <v>8.9187999999999992</v>
      </c>
    </row>
    <row r="803" spans="1:4" x14ac:dyDescent="0.25">
      <c r="A803" s="105">
        <v>3.3374999999999999</v>
      </c>
      <c r="B803" s="105">
        <v>24.39942393049391</v>
      </c>
      <c r="D803">
        <v>8.6195000000000004</v>
      </c>
    </row>
    <row r="804" spans="1:4" x14ac:dyDescent="0.25">
      <c r="A804" s="105">
        <v>3.3416670000000002</v>
      </c>
      <c r="B804" s="105">
        <v>24.42893568797809</v>
      </c>
      <c r="D804">
        <v>9.0471000000000004</v>
      </c>
    </row>
    <row r="805" spans="1:4" x14ac:dyDescent="0.25">
      <c r="A805" s="105">
        <v>3.3458329999999998</v>
      </c>
      <c r="B805" s="105">
        <v>23.927235810747003</v>
      </c>
      <c r="D805">
        <v>9.0897999999999985</v>
      </c>
    </row>
    <row r="806" spans="1:4" x14ac:dyDescent="0.25">
      <c r="A806" s="105">
        <v>3.35</v>
      </c>
      <c r="B806" s="105">
        <v>24.015771083199546</v>
      </c>
      <c r="D806">
        <v>8.491299999999999</v>
      </c>
    </row>
    <row r="807" spans="1:4" x14ac:dyDescent="0.25">
      <c r="A807" s="105">
        <v>3.3541669999999999</v>
      </c>
      <c r="B807" s="105">
        <v>23.927235810747003</v>
      </c>
      <c r="D807">
        <v>8.5340000000000007</v>
      </c>
    </row>
    <row r="808" spans="1:4" x14ac:dyDescent="0.25">
      <c r="A808" s="105">
        <v>3.358333</v>
      </c>
      <c r="B808" s="105">
        <v>23.661629993389369</v>
      </c>
      <c r="D808">
        <v>8.6623000000000001</v>
      </c>
    </row>
    <row r="809" spans="1:4" x14ac:dyDescent="0.25">
      <c r="A809" s="105">
        <v>3.3624999999999998</v>
      </c>
      <c r="B809" s="105">
        <v>23.041883086221549</v>
      </c>
      <c r="D809">
        <v>8.2774999999999999</v>
      </c>
    </row>
    <row r="810" spans="1:4" x14ac:dyDescent="0.25">
      <c r="A810" s="105">
        <v>3.3666670000000001</v>
      </c>
      <c r="B810" s="105">
        <v>23.130418358674095</v>
      </c>
      <c r="D810">
        <v>8.6195000000000004</v>
      </c>
    </row>
    <row r="811" spans="1:4" x14ac:dyDescent="0.25">
      <c r="A811" s="105">
        <v>3.3708330000000002</v>
      </c>
      <c r="B811" s="105">
        <v>23.100906601189916</v>
      </c>
      <c r="D811">
        <v>8.0851000000000006</v>
      </c>
    </row>
    <row r="812" spans="1:4" x14ac:dyDescent="0.25">
      <c r="A812" s="105">
        <v>3.375</v>
      </c>
      <c r="B812" s="105">
        <v>23.396024176031734</v>
      </c>
      <c r="D812">
        <v>7.9996</v>
      </c>
    </row>
    <row r="813" spans="1:4" x14ac:dyDescent="0.25">
      <c r="A813" s="105">
        <v>3.3791669999999998</v>
      </c>
      <c r="B813" s="105">
        <v>24.045282840683729</v>
      </c>
      <c r="D813">
        <v>8.1492000000000004</v>
      </c>
    </row>
    <row r="814" spans="1:4" x14ac:dyDescent="0.25">
      <c r="A814" s="105">
        <v>3.3833329999999999</v>
      </c>
      <c r="B814" s="105">
        <v>23.89772405326282</v>
      </c>
      <c r="D814">
        <v>7.7858000000000001</v>
      </c>
    </row>
    <row r="815" spans="1:4" x14ac:dyDescent="0.25">
      <c r="A815" s="105">
        <v>3.3875000000000002</v>
      </c>
      <c r="B815" s="105">
        <v>24.045282840683729</v>
      </c>
      <c r="D815">
        <v>7.7003000000000004</v>
      </c>
    </row>
    <row r="816" spans="1:4" x14ac:dyDescent="0.25">
      <c r="A816" s="105">
        <v>3.391667</v>
      </c>
      <c r="B816" s="105">
        <v>23.720653508357728</v>
      </c>
      <c r="D816">
        <v>7.7003000000000004</v>
      </c>
    </row>
    <row r="817" spans="1:4" x14ac:dyDescent="0.25">
      <c r="A817" s="105">
        <v>3.3958330000000001</v>
      </c>
      <c r="B817" s="105">
        <v>23.779677023326094</v>
      </c>
      <c r="D817">
        <v>7.4223999999999997</v>
      </c>
    </row>
    <row r="818" spans="1:4" x14ac:dyDescent="0.25">
      <c r="A818" s="105">
        <v>3.4</v>
      </c>
      <c r="B818" s="105">
        <v>23.100906601189916</v>
      </c>
      <c r="D818">
        <v>7.2086000000000006</v>
      </c>
    </row>
    <row r="819" spans="1:4" x14ac:dyDescent="0.25">
      <c r="A819" s="105">
        <v>3.4041670000000002</v>
      </c>
      <c r="B819" s="105">
        <v>22.717253753895552</v>
      </c>
      <c r="D819">
        <v>7.0161999999999995</v>
      </c>
    </row>
    <row r="820" spans="1:4" x14ac:dyDescent="0.25">
      <c r="A820" s="105">
        <v>3.4083329999999998</v>
      </c>
      <c r="B820" s="105">
        <v>22.569694966474643</v>
      </c>
      <c r="D820">
        <v>6.8878999999999992</v>
      </c>
    </row>
    <row r="821" spans="1:4" x14ac:dyDescent="0.25">
      <c r="A821" s="105">
        <v>3.4125000000000001</v>
      </c>
      <c r="B821" s="105">
        <v>22.4811596940221</v>
      </c>
      <c r="D821">
        <v>6.9093</v>
      </c>
    </row>
    <row r="822" spans="1:4" x14ac:dyDescent="0.25">
      <c r="A822" s="105">
        <v>3.4166669999999999</v>
      </c>
      <c r="B822" s="105">
        <v>22.451647936537917</v>
      </c>
      <c r="D822">
        <v>6.7596999999999996</v>
      </c>
    </row>
    <row r="823" spans="1:4" x14ac:dyDescent="0.25">
      <c r="A823" s="105">
        <v>3.420833</v>
      </c>
      <c r="B823" s="105">
        <v>22.776277268863915</v>
      </c>
      <c r="D823">
        <v>6.9734999999999996</v>
      </c>
    </row>
    <row r="824" spans="1:4" x14ac:dyDescent="0.25">
      <c r="A824" s="105">
        <v>3.4249999999999998</v>
      </c>
      <c r="B824" s="105">
        <v>23.071394843705733</v>
      </c>
      <c r="D824">
        <v>7.0161999999999995</v>
      </c>
    </row>
    <row r="825" spans="1:4" x14ac:dyDescent="0.25">
      <c r="A825" s="105">
        <v>3.4291670000000001</v>
      </c>
      <c r="B825" s="105">
        <v>22.569694966474643</v>
      </c>
      <c r="D825">
        <v>6.7168999999999999</v>
      </c>
    </row>
    <row r="826" spans="1:4" x14ac:dyDescent="0.25">
      <c r="A826" s="105">
        <v>3.4333330000000002</v>
      </c>
      <c r="B826" s="105">
        <v>23.455047691000093</v>
      </c>
      <c r="D826">
        <v>6.7383000000000006</v>
      </c>
    </row>
    <row r="827" spans="1:4" x14ac:dyDescent="0.25">
      <c r="A827" s="105">
        <v>3.4375</v>
      </c>
      <c r="B827" s="105">
        <v>22.835300783832281</v>
      </c>
      <c r="D827">
        <v>6.5887000000000002</v>
      </c>
    </row>
    <row r="828" spans="1:4" x14ac:dyDescent="0.25">
      <c r="A828" s="105">
        <v>3.4416669999999998</v>
      </c>
      <c r="B828" s="105">
        <v>23.750165265841911</v>
      </c>
      <c r="D828">
        <v>6.4390000000000001</v>
      </c>
    </row>
    <row r="829" spans="1:4" x14ac:dyDescent="0.25">
      <c r="A829" s="105">
        <v>3.4458329999999999</v>
      </c>
      <c r="B829" s="105">
        <v>22.953347813769007</v>
      </c>
      <c r="D829">
        <v>6.4176000000000002</v>
      </c>
    </row>
    <row r="830" spans="1:4" x14ac:dyDescent="0.25">
      <c r="A830" s="105">
        <v>3.45</v>
      </c>
      <c r="B830" s="105">
        <v>22.864812541316461</v>
      </c>
      <c r="D830">
        <v>6.2679999999999998</v>
      </c>
    </row>
    <row r="831" spans="1:4" x14ac:dyDescent="0.25">
      <c r="A831" s="105">
        <v>3.454167</v>
      </c>
      <c r="B831" s="105">
        <v>22.333600906601191</v>
      </c>
      <c r="D831">
        <v>5.9473000000000003</v>
      </c>
    </row>
    <row r="832" spans="1:4" x14ac:dyDescent="0.25">
      <c r="A832" s="105">
        <v>3.4583330000000001</v>
      </c>
      <c r="B832" s="105">
        <v>22.09750684672774</v>
      </c>
      <c r="D832">
        <v>6.0327999999999999</v>
      </c>
    </row>
    <row r="833" spans="1:4" x14ac:dyDescent="0.25">
      <c r="A833" s="105">
        <v>3.4624999999999999</v>
      </c>
      <c r="B833" s="105">
        <v>21.802389271885922</v>
      </c>
      <c r="D833">
        <v>5.7976999999999999</v>
      </c>
    </row>
    <row r="834" spans="1:4" x14ac:dyDescent="0.25">
      <c r="A834" s="105">
        <v>3.4666670000000002</v>
      </c>
      <c r="B834" s="105">
        <v>21.625318726980829</v>
      </c>
      <c r="D834">
        <v>5.5625</v>
      </c>
    </row>
    <row r="835" spans="1:4" x14ac:dyDescent="0.25">
      <c r="A835" s="105">
        <v>3.4708329999999998</v>
      </c>
      <c r="B835" s="105">
        <v>22.127018604211919</v>
      </c>
      <c r="D835">
        <v>5.6053000000000006</v>
      </c>
    </row>
    <row r="836" spans="1:4" x14ac:dyDescent="0.25">
      <c r="A836" s="105">
        <v>3.4750000000000001</v>
      </c>
      <c r="B836" s="105">
        <v>22.717253753895552</v>
      </c>
      <c r="D836">
        <v>5.6479999999999997</v>
      </c>
    </row>
    <row r="837" spans="1:4" x14ac:dyDescent="0.25">
      <c r="A837" s="105">
        <v>3.4791669999999999</v>
      </c>
      <c r="B837" s="105">
        <v>21.418736424591561</v>
      </c>
      <c r="D837">
        <v>5.6693999999999996</v>
      </c>
    </row>
    <row r="838" spans="1:4" x14ac:dyDescent="0.25">
      <c r="A838" s="105">
        <v>3.483333</v>
      </c>
      <c r="B838" s="105">
        <v>17.405137406742849</v>
      </c>
      <c r="D838">
        <v>5.7336</v>
      </c>
    </row>
    <row r="839" spans="1:4" x14ac:dyDescent="0.25">
      <c r="A839" s="105">
        <v>3.4874999999999998</v>
      </c>
      <c r="B839" s="105">
        <v>16.401737652280669</v>
      </c>
      <c r="D839">
        <v>5.6266999999999996</v>
      </c>
    </row>
    <row r="840" spans="1:4" x14ac:dyDescent="0.25">
      <c r="A840" s="105">
        <v>3.4916670000000001</v>
      </c>
      <c r="B840" s="105">
        <v>11.915950514685049</v>
      </c>
      <c r="D840">
        <v>5.5625</v>
      </c>
    </row>
    <row r="841" spans="1:4" x14ac:dyDescent="0.25">
      <c r="A841" s="105">
        <v>3.4958330000000002</v>
      </c>
      <c r="B841" s="105">
        <v>16.962461044480122</v>
      </c>
      <c r="D841">
        <v>5.5198</v>
      </c>
    </row>
    <row r="842" spans="1:4" x14ac:dyDescent="0.25">
      <c r="A842" s="105">
        <v>3.5</v>
      </c>
      <c r="B842" s="105">
        <v>15.339314382850127</v>
      </c>
      <c r="D842">
        <v>5.4556000000000004</v>
      </c>
    </row>
    <row r="843" spans="1:4" x14ac:dyDescent="0.25">
      <c r="A843" s="105">
        <v>3.5041669999999998</v>
      </c>
      <c r="B843" s="105">
        <v>18.260978373784116</v>
      </c>
      <c r="D843">
        <v>5.1135999999999999</v>
      </c>
    </row>
    <row r="844" spans="1:4" x14ac:dyDescent="0.25">
      <c r="A844" s="105">
        <v>3.5083329999999999</v>
      </c>
      <c r="B844" s="105">
        <v>16.667343469638304</v>
      </c>
      <c r="D844">
        <v>5.0281000000000002</v>
      </c>
    </row>
    <row r="845" spans="1:4" x14ac:dyDescent="0.25">
      <c r="A845" s="105">
        <v>3.5125000000000002</v>
      </c>
      <c r="B845" s="105">
        <v>18.467560676173388</v>
      </c>
      <c r="D845">
        <v>4.8571</v>
      </c>
    </row>
    <row r="846" spans="1:4" x14ac:dyDescent="0.25">
      <c r="A846" s="105">
        <v>3.516667</v>
      </c>
      <c r="B846" s="105">
        <v>18.467560676173388</v>
      </c>
      <c r="D846">
        <v>4.6646999999999998</v>
      </c>
    </row>
    <row r="847" spans="1:4" x14ac:dyDescent="0.25">
      <c r="A847" s="105">
        <v>3.5208330000000001</v>
      </c>
      <c r="B847" s="105">
        <v>18.939748795920295</v>
      </c>
      <c r="D847">
        <v>4.6646999999999998</v>
      </c>
    </row>
    <row r="848" spans="1:4" x14ac:dyDescent="0.25">
      <c r="A848" s="105">
        <v>3.5249999999999999</v>
      </c>
      <c r="B848" s="105">
        <v>19.382425158183022</v>
      </c>
      <c r="D848">
        <v>4.5792000000000002</v>
      </c>
    </row>
    <row r="849" spans="1:4" x14ac:dyDescent="0.25">
      <c r="A849" s="105">
        <v>3.5291670000000002</v>
      </c>
      <c r="B849" s="105">
        <v>19.441448673151381</v>
      </c>
      <c r="D849">
        <v>4.6005000000000003</v>
      </c>
    </row>
    <row r="850" spans="1:4" x14ac:dyDescent="0.25">
      <c r="A850" s="105">
        <v>3.5333329999999998</v>
      </c>
      <c r="B850" s="105">
        <v>19.087307583341204</v>
      </c>
      <c r="D850">
        <v>4.5363999999999995</v>
      </c>
    </row>
    <row r="851" spans="1:4" x14ac:dyDescent="0.25">
      <c r="A851" s="105">
        <v>3.5375000000000001</v>
      </c>
      <c r="B851" s="105">
        <v>20.710454244971196</v>
      </c>
      <c r="D851">
        <v>4.4936999999999996</v>
      </c>
    </row>
    <row r="852" spans="1:4" x14ac:dyDescent="0.25">
      <c r="A852" s="105">
        <v>3.5416669999999999</v>
      </c>
      <c r="B852" s="105">
        <v>19.500472188119748</v>
      </c>
      <c r="D852">
        <v>4.5792000000000002</v>
      </c>
    </row>
    <row r="853" spans="1:4" x14ac:dyDescent="0.25">
      <c r="A853" s="105">
        <v>3.545833</v>
      </c>
      <c r="B853" s="105">
        <v>21.09410709226556</v>
      </c>
      <c r="D853">
        <v>4.5792000000000002</v>
      </c>
    </row>
    <row r="854" spans="1:4" x14ac:dyDescent="0.25">
      <c r="A854" s="105">
        <v>3.55</v>
      </c>
      <c r="B854" s="105">
        <v>20.120219095287563</v>
      </c>
      <c r="D854">
        <v>4.5578000000000003</v>
      </c>
    </row>
    <row r="855" spans="1:4" x14ac:dyDescent="0.25">
      <c r="A855" s="105">
        <v>3.5541670000000001</v>
      </c>
      <c r="B855" s="105">
        <v>20.651430730002833</v>
      </c>
      <c r="D855">
        <v>4.2798999999999996</v>
      </c>
    </row>
    <row r="856" spans="1:4" x14ac:dyDescent="0.25">
      <c r="A856" s="105">
        <v>3.5583330000000002</v>
      </c>
      <c r="B856" s="105">
        <v>20.651430730002833</v>
      </c>
      <c r="D856">
        <v>4.173</v>
      </c>
    </row>
    <row r="857" spans="1:4" x14ac:dyDescent="0.25">
      <c r="A857" s="105">
        <v>3.5625</v>
      </c>
      <c r="B857" s="105">
        <v>21.064595334781377</v>
      </c>
      <c r="D857">
        <v>4.0019999999999998</v>
      </c>
    </row>
    <row r="858" spans="1:4" x14ac:dyDescent="0.25">
      <c r="A858" s="105">
        <v>3.5666669999999998</v>
      </c>
      <c r="B858" s="105">
        <v>21.005571819813014</v>
      </c>
      <c r="D858">
        <v>3.9378000000000002</v>
      </c>
    </row>
    <row r="859" spans="1:4" x14ac:dyDescent="0.25">
      <c r="A859" s="105">
        <v>3.5708329999999999</v>
      </c>
      <c r="B859" s="105">
        <v>19.854613277929925</v>
      </c>
      <c r="D859">
        <v>3.9165000000000001</v>
      </c>
    </row>
    <row r="860" spans="1:4" x14ac:dyDescent="0.25">
      <c r="A860" s="105">
        <v>3.5750000000000002</v>
      </c>
      <c r="B860" s="105">
        <v>20.710454244971196</v>
      </c>
      <c r="D860">
        <v>3.8523000000000001</v>
      </c>
    </row>
    <row r="861" spans="1:4" x14ac:dyDescent="0.25">
      <c r="A861" s="105">
        <v>3.579167</v>
      </c>
      <c r="B861" s="105">
        <v>20.917036547360468</v>
      </c>
      <c r="D861">
        <v>3.6813000000000002</v>
      </c>
    </row>
    <row r="862" spans="1:4" x14ac:dyDescent="0.25">
      <c r="A862" s="105">
        <v>3.5833330000000001</v>
      </c>
      <c r="B862" s="105">
        <v>19.264378128246296</v>
      </c>
      <c r="D862">
        <v>3.5529999999999999</v>
      </c>
    </row>
    <row r="863" spans="1:4" x14ac:dyDescent="0.25">
      <c r="A863" s="105">
        <v>3.5874999999999999</v>
      </c>
      <c r="B863" s="105">
        <v>20.710454244971196</v>
      </c>
      <c r="D863">
        <v>3.4034</v>
      </c>
    </row>
    <row r="864" spans="1:4" x14ac:dyDescent="0.25">
      <c r="A864" s="105">
        <v>3.5916670000000002</v>
      </c>
      <c r="B864" s="105">
        <v>20.769477759939559</v>
      </c>
      <c r="D864">
        <v>3.2751000000000001</v>
      </c>
    </row>
    <row r="865" spans="1:4" x14ac:dyDescent="0.25">
      <c r="A865" s="105">
        <v>3.5958329999999998</v>
      </c>
      <c r="B865" s="105">
        <v>19.264378128246296</v>
      </c>
      <c r="D865">
        <v>3.2751000000000001</v>
      </c>
    </row>
    <row r="866" spans="1:4" x14ac:dyDescent="0.25">
      <c r="A866" s="105">
        <v>3.6</v>
      </c>
      <c r="B866" s="105">
        <v>20.651430730002833</v>
      </c>
      <c r="D866">
        <v>3.2538</v>
      </c>
    </row>
    <row r="867" spans="1:4" x14ac:dyDescent="0.25">
      <c r="A867" s="105">
        <v>3.6041669999999999</v>
      </c>
      <c r="B867" s="105">
        <v>20.503871942581924</v>
      </c>
      <c r="D867">
        <v>3.2109999999999999</v>
      </c>
    </row>
    <row r="868" spans="1:4" x14ac:dyDescent="0.25">
      <c r="A868" s="105">
        <v>3.608333</v>
      </c>
      <c r="B868" s="105">
        <v>19.234866370762113</v>
      </c>
      <c r="D868">
        <v>3.1469</v>
      </c>
    </row>
    <row r="869" spans="1:4" x14ac:dyDescent="0.25">
      <c r="A869" s="105">
        <v>3.6124999999999998</v>
      </c>
      <c r="B869" s="105">
        <v>19.884125035414108</v>
      </c>
      <c r="D869">
        <v>3.1683000000000003</v>
      </c>
    </row>
    <row r="870" spans="1:4" x14ac:dyDescent="0.25">
      <c r="A870" s="105">
        <v>3.6166670000000001</v>
      </c>
      <c r="B870" s="105">
        <v>19.441448673151381</v>
      </c>
      <c r="D870">
        <v>3.1896</v>
      </c>
    </row>
    <row r="871" spans="1:4" x14ac:dyDescent="0.25">
      <c r="A871" s="105">
        <v>3.6208330000000002</v>
      </c>
      <c r="B871" s="105">
        <v>18.142931343847387</v>
      </c>
      <c r="D871">
        <v>3.1683000000000003</v>
      </c>
    </row>
    <row r="872" spans="1:4" x14ac:dyDescent="0.25">
      <c r="A872" s="105">
        <v>3.625</v>
      </c>
      <c r="B872" s="105">
        <v>18.969260553404478</v>
      </c>
      <c r="D872">
        <v>3.1040999999999999</v>
      </c>
    </row>
    <row r="873" spans="1:4" x14ac:dyDescent="0.25">
      <c r="A873" s="105">
        <v>3.6291669999999998</v>
      </c>
      <c r="B873" s="105">
        <v>18.349513646236662</v>
      </c>
      <c r="D873">
        <v>2.9331</v>
      </c>
    </row>
    <row r="874" spans="1:4" x14ac:dyDescent="0.25">
      <c r="A874" s="105">
        <v>3.6333329999999999</v>
      </c>
      <c r="B874" s="105">
        <v>18.083907828879028</v>
      </c>
      <c r="D874">
        <v>2.8261999999999996</v>
      </c>
    </row>
    <row r="875" spans="1:4" x14ac:dyDescent="0.25">
      <c r="A875" s="105">
        <v>3.6375000000000002</v>
      </c>
      <c r="B875" s="105">
        <v>17.847813769005572</v>
      </c>
      <c r="D875">
        <v>2.7406999999999999</v>
      </c>
    </row>
    <row r="876" spans="1:4" x14ac:dyDescent="0.25">
      <c r="A876" s="105">
        <v>3.641667</v>
      </c>
      <c r="B876" s="105">
        <v>18.024884313910661</v>
      </c>
      <c r="D876">
        <v>2.6124000000000001</v>
      </c>
    </row>
    <row r="877" spans="1:4" x14ac:dyDescent="0.25">
      <c r="A877" s="105">
        <v>3.6458330000000001</v>
      </c>
      <c r="B877" s="105">
        <v>18.467560676173388</v>
      </c>
      <c r="D877">
        <v>2.5268999999999999</v>
      </c>
    </row>
    <row r="878" spans="1:4" x14ac:dyDescent="0.25">
      <c r="A878" s="105">
        <v>3.65</v>
      </c>
      <c r="B878" s="105">
        <v>17.110019831901031</v>
      </c>
      <c r="D878">
        <v>2.4842</v>
      </c>
    </row>
    <row r="879" spans="1:4" x14ac:dyDescent="0.25">
      <c r="A879" s="105">
        <v>3.6541670000000002</v>
      </c>
      <c r="B879" s="105">
        <v>18.526584191141751</v>
      </c>
      <c r="D879">
        <v>2.3559000000000001</v>
      </c>
    </row>
    <row r="880" spans="1:4" x14ac:dyDescent="0.25">
      <c r="A880" s="105">
        <v>3.6583329999999998</v>
      </c>
      <c r="B880" s="105">
        <v>20.238266125224289</v>
      </c>
      <c r="D880">
        <v>2.3559000000000001</v>
      </c>
    </row>
    <row r="881" spans="1:4" x14ac:dyDescent="0.25">
      <c r="A881" s="105">
        <v>3.6625000000000001</v>
      </c>
      <c r="B881" s="105">
        <v>23.720653508357728</v>
      </c>
      <c r="D881">
        <v>2.1421000000000001</v>
      </c>
    </row>
    <row r="882" spans="1:4" x14ac:dyDescent="0.25">
      <c r="A882" s="105">
        <v>3.6666669999999999</v>
      </c>
      <c r="B882" s="105">
        <v>19.20535461327793</v>
      </c>
      <c r="D882">
        <v>2.1421000000000001</v>
      </c>
    </row>
    <row r="883" spans="1:4" x14ac:dyDescent="0.25">
      <c r="A883" s="105">
        <v>3.670833</v>
      </c>
      <c r="B883" s="105">
        <v>19.087307583341204</v>
      </c>
      <c r="D883">
        <v>2.1421000000000001</v>
      </c>
    </row>
    <row r="884" spans="1:4" x14ac:dyDescent="0.25">
      <c r="A884" s="105">
        <v>3.6749999999999998</v>
      </c>
      <c r="B884" s="105">
        <v>16.549296439701578</v>
      </c>
      <c r="D884">
        <v>2.1208</v>
      </c>
    </row>
    <row r="885" spans="1:4" x14ac:dyDescent="0.25">
      <c r="A885" s="105">
        <v>3.6791670000000001</v>
      </c>
      <c r="B885" s="105">
        <v>16.313202379828123</v>
      </c>
      <c r="D885">
        <v>2.1421000000000001</v>
      </c>
    </row>
    <row r="886" spans="1:4" x14ac:dyDescent="0.25">
      <c r="A886" s="105">
        <v>3.6833330000000002</v>
      </c>
      <c r="B886" s="105">
        <v>15.427849655302674</v>
      </c>
      <c r="D886">
        <v>1.8214999999999999</v>
      </c>
    </row>
    <row r="887" spans="1:4" x14ac:dyDescent="0.25">
      <c r="A887" s="105">
        <v>3.6875</v>
      </c>
      <c r="B887" s="105">
        <v>15.132732080460856</v>
      </c>
      <c r="D887">
        <v>1.7786999999999999</v>
      </c>
    </row>
    <row r="888" spans="1:4" x14ac:dyDescent="0.25">
      <c r="A888" s="105">
        <v>3.6916669999999998</v>
      </c>
      <c r="B888" s="105">
        <v>14.453961658324674</v>
      </c>
      <c r="D888">
        <v>1.7572999999999999</v>
      </c>
    </row>
    <row r="889" spans="1:4" x14ac:dyDescent="0.25">
      <c r="A889" s="105">
        <v>3.6958329999999999</v>
      </c>
      <c r="B889" s="105">
        <v>14.158844083482858</v>
      </c>
      <c r="D889">
        <v>1.5435999999999999</v>
      </c>
    </row>
    <row r="890" spans="1:4" x14ac:dyDescent="0.25">
      <c r="A890" s="105">
        <v>3.7</v>
      </c>
      <c r="B890" s="105">
        <v>13.568608933799228</v>
      </c>
      <c r="D890">
        <v>1.4794</v>
      </c>
    </row>
    <row r="891" spans="1:4" x14ac:dyDescent="0.25">
      <c r="A891" s="105">
        <v>3.704167</v>
      </c>
      <c r="B891" s="105">
        <v>13.450561903862496</v>
      </c>
      <c r="D891">
        <v>1.4153</v>
      </c>
    </row>
    <row r="892" spans="1:4" x14ac:dyDescent="0.25">
      <c r="A892" s="105">
        <v>3.7083330000000001</v>
      </c>
      <c r="B892" s="105">
        <v>12.712767966757959</v>
      </c>
      <c r="D892">
        <v>1.3939000000000001</v>
      </c>
    </row>
    <row r="893" spans="1:4" x14ac:dyDescent="0.25">
      <c r="A893" s="105">
        <v>3.7124999999999999</v>
      </c>
      <c r="B893" s="105">
        <v>12.56520917933705</v>
      </c>
      <c r="D893">
        <v>1.2869999999999999</v>
      </c>
    </row>
    <row r="894" spans="1:4" x14ac:dyDescent="0.25">
      <c r="A894" s="105">
        <v>3.7166670000000002</v>
      </c>
      <c r="B894" s="105">
        <v>11.768391727264142</v>
      </c>
      <c r="D894">
        <v>1.2657</v>
      </c>
    </row>
    <row r="895" spans="1:4" x14ac:dyDescent="0.25">
      <c r="A895" s="105">
        <v>3.7208329999999998</v>
      </c>
      <c r="B895" s="105">
        <v>11.414250637453963</v>
      </c>
      <c r="D895">
        <v>1.1374000000000002</v>
      </c>
    </row>
    <row r="896" spans="1:4" x14ac:dyDescent="0.25">
      <c r="A896" s="105">
        <v>3.7250000000000001</v>
      </c>
      <c r="B896" s="105">
        <v>10.883039002738693</v>
      </c>
      <c r="D896">
        <v>1.1160000000000001</v>
      </c>
    </row>
    <row r="897" spans="1:4" x14ac:dyDescent="0.25">
      <c r="A897" s="105">
        <v>3.7291669999999999</v>
      </c>
      <c r="B897" s="105">
        <v>10.587921427896875</v>
      </c>
      <c r="D897">
        <v>1.0946</v>
      </c>
    </row>
    <row r="898" spans="1:4" x14ac:dyDescent="0.25">
      <c r="A898" s="105">
        <v>3.733333</v>
      </c>
      <c r="B898" s="105">
        <v>9.9681745207290593</v>
      </c>
      <c r="D898">
        <v>0.94499</v>
      </c>
    </row>
    <row r="899" spans="1:4" x14ac:dyDescent="0.25">
      <c r="A899" s="105">
        <v>3.7374999999999998</v>
      </c>
      <c r="B899" s="105">
        <v>9.9386627632448761</v>
      </c>
      <c r="D899">
        <v>0.77397000000000005</v>
      </c>
    </row>
    <row r="900" spans="1:4" x14ac:dyDescent="0.25">
      <c r="A900" s="105">
        <v>3.7416670000000001</v>
      </c>
      <c r="B900" s="105">
        <v>9.7911039758239671</v>
      </c>
      <c r="D900">
        <v>0.58157000000000003</v>
      </c>
    </row>
    <row r="901" spans="1:4" x14ac:dyDescent="0.25">
      <c r="A901" s="105">
        <v>3.7458330000000002</v>
      </c>
      <c r="B901" s="105">
        <v>9.8206157333081503</v>
      </c>
      <c r="D901">
        <v>0.43192999999999998</v>
      </c>
    </row>
    <row r="902" spans="1:4" x14ac:dyDescent="0.25">
      <c r="A902" s="105">
        <v>3.75</v>
      </c>
      <c r="B902" s="105">
        <v>9.8206157333081503</v>
      </c>
      <c r="D902">
        <v>0.43192999999999998</v>
      </c>
    </row>
    <row r="903" spans="1:4" x14ac:dyDescent="0.25">
      <c r="A903" s="105">
        <v>3.7541669999999998</v>
      </c>
      <c r="B903" s="105">
        <v>9.7615922183397892</v>
      </c>
      <c r="D903">
        <v>0.41055000000000003</v>
      </c>
    </row>
    <row r="904" spans="1:4" x14ac:dyDescent="0.25">
      <c r="A904" s="105">
        <v>3.7583329999999999</v>
      </c>
      <c r="B904" s="105">
        <v>9.3484276135612419</v>
      </c>
      <c r="D904">
        <v>0.43192999999999998</v>
      </c>
    </row>
    <row r="905" spans="1:4" x14ac:dyDescent="0.25">
      <c r="A905" s="105">
        <v>3.7625000000000002</v>
      </c>
      <c r="B905" s="105">
        <v>9.171357068656155</v>
      </c>
      <c r="D905">
        <v>0.43192999999999998</v>
      </c>
    </row>
    <row r="906" spans="1:4" x14ac:dyDescent="0.25">
      <c r="A906" s="105">
        <v>3.766667</v>
      </c>
      <c r="B906" s="105">
        <v>8.9647747662668813</v>
      </c>
      <c r="D906">
        <v>0.43192999999999998</v>
      </c>
    </row>
    <row r="907" spans="1:4" x14ac:dyDescent="0.25">
      <c r="A907" s="105">
        <v>3.7708330000000001</v>
      </c>
      <c r="B907" s="105">
        <v>8.7877042213617891</v>
      </c>
      <c r="D907">
        <v>0.36780000000000002</v>
      </c>
    </row>
    <row r="908" spans="1:4" x14ac:dyDescent="0.25">
      <c r="A908" s="105">
        <v>3.7749999999999999</v>
      </c>
      <c r="B908" s="105">
        <v>8.2860043441307027</v>
      </c>
      <c r="D908">
        <v>0.1754</v>
      </c>
    </row>
    <row r="909" spans="1:4" x14ac:dyDescent="0.25">
      <c r="A909" s="105">
        <v>3.7791670000000002</v>
      </c>
      <c r="B909" s="105">
        <v>8.2269808291623381</v>
      </c>
      <c r="D909">
        <v>4.3781000000000002E-3</v>
      </c>
    </row>
    <row r="910" spans="1:4" x14ac:dyDescent="0.25">
      <c r="A910" s="105">
        <v>3.7833329999999998</v>
      </c>
      <c r="B910" s="105">
        <v>8.1679573141939752</v>
      </c>
      <c r="D910">
        <v>2.5756000000000001E-2</v>
      </c>
    </row>
    <row r="911" spans="1:4" x14ac:dyDescent="0.25">
      <c r="A911" s="105">
        <v>3.7875000000000001</v>
      </c>
      <c r="B911" s="105">
        <v>8.2564925866465195</v>
      </c>
      <c r="D911">
        <v>4.3781000000000002E-3</v>
      </c>
    </row>
    <row r="912" spans="1:4" x14ac:dyDescent="0.25">
      <c r="A912" s="105">
        <v>3.7916669999999999</v>
      </c>
      <c r="B912" s="105">
        <v>8.2564925866465195</v>
      </c>
      <c r="D912">
        <v>0</v>
      </c>
    </row>
    <row r="913" spans="1:4" x14ac:dyDescent="0.25">
      <c r="A913" s="105">
        <v>3.795833</v>
      </c>
      <c r="B913" s="105">
        <v>8.1679573141939752</v>
      </c>
    </row>
    <row r="914" spans="1:4" x14ac:dyDescent="0.25">
      <c r="A914" s="105">
        <v>3.8</v>
      </c>
      <c r="B914" s="105">
        <v>7.9613750118047033</v>
      </c>
      <c r="D914">
        <v>0</v>
      </c>
    </row>
    <row r="915" spans="1:4" x14ac:dyDescent="0.25">
      <c r="A915" s="105">
        <v>3.8041670000000001</v>
      </c>
      <c r="B915" s="105">
        <v>7.7843044668996129</v>
      </c>
      <c r="D915">
        <v>0</v>
      </c>
    </row>
    <row r="916" spans="1:4" x14ac:dyDescent="0.25">
      <c r="A916" s="105">
        <v>3.8083330000000002</v>
      </c>
      <c r="B916" s="105">
        <v>7.4596751345736143</v>
      </c>
      <c r="D916">
        <v>0</v>
      </c>
    </row>
    <row r="917" spans="1:4" x14ac:dyDescent="0.25">
      <c r="A917" s="105">
        <v>3.8125</v>
      </c>
      <c r="B917" s="105">
        <v>7.430163377089432</v>
      </c>
      <c r="D917">
        <v>0</v>
      </c>
    </row>
    <row r="918" spans="1:4" x14ac:dyDescent="0.25">
      <c r="A918" s="105">
        <v>3.8166669999999998</v>
      </c>
      <c r="B918" s="105">
        <v>7.3121163471527062</v>
      </c>
      <c r="D918">
        <v>0</v>
      </c>
    </row>
    <row r="919" spans="1:4" x14ac:dyDescent="0.25">
      <c r="A919" s="105">
        <v>3.8208329999999999</v>
      </c>
      <c r="B919" s="105">
        <v>7.223581074700161</v>
      </c>
      <c r="D919">
        <v>0</v>
      </c>
    </row>
    <row r="920" spans="1:4" x14ac:dyDescent="0.25">
      <c r="A920" s="105">
        <v>3.8250000000000002</v>
      </c>
      <c r="B920" s="105">
        <v>6.9874870148267068</v>
      </c>
      <c r="D920">
        <v>0</v>
      </c>
    </row>
    <row r="921" spans="1:4" x14ac:dyDescent="0.25">
      <c r="A921" s="105">
        <v>3.829167</v>
      </c>
      <c r="B921" s="105">
        <v>6.6628576825007082</v>
      </c>
      <c r="D921">
        <v>0</v>
      </c>
    </row>
    <row r="922" spans="1:4" x14ac:dyDescent="0.25">
      <c r="A922" s="105">
        <v>3.8333330000000001</v>
      </c>
      <c r="B922" s="105">
        <v>6.721881197469072</v>
      </c>
      <c r="D922">
        <v>0</v>
      </c>
    </row>
    <row r="923" spans="1:4" x14ac:dyDescent="0.25">
      <c r="A923" s="105">
        <v>3.8374999999999999</v>
      </c>
      <c r="B923" s="105">
        <v>6.3972518651430734</v>
      </c>
      <c r="D923">
        <v>4.3781000000000002E-3</v>
      </c>
    </row>
    <row r="924" spans="1:4" x14ac:dyDescent="0.25">
      <c r="A924" s="105">
        <v>3.8416670000000002</v>
      </c>
      <c r="B924" s="105">
        <v>6.1611578052696192</v>
      </c>
      <c r="D924">
        <v>4.3781000000000002E-3</v>
      </c>
    </row>
    <row r="925" spans="1:4" x14ac:dyDescent="0.25">
      <c r="A925" s="105">
        <v>3.8458329999999998</v>
      </c>
      <c r="B925" s="105">
        <v>5.9545755028803482</v>
      </c>
      <c r="D925">
        <v>0</v>
      </c>
    </row>
    <row r="926" spans="1:4" x14ac:dyDescent="0.25">
      <c r="A926" s="105">
        <v>3.85</v>
      </c>
      <c r="B926" s="105">
        <v>6.0431107753328934</v>
      </c>
      <c r="D926">
        <v>0</v>
      </c>
    </row>
    <row r="927" spans="1:4" x14ac:dyDescent="0.25">
      <c r="A927" s="105">
        <v>3.8541669999999999</v>
      </c>
      <c r="B927" s="105">
        <v>5.8955519879119844</v>
      </c>
      <c r="D927">
        <v>0</v>
      </c>
    </row>
    <row r="928" spans="1:4" x14ac:dyDescent="0.25">
      <c r="A928" s="105">
        <v>3.858333</v>
      </c>
      <c r="B928" s="105">
        <v>5.7479932004910763</v>
      </c>
      <c r="D928">
        <v>0</v>
      </c>
    </row>
    <row r="929" spans="1:4" x14ac:dyDescent="0.25">
      <c r="A929" s="105">
        <v>3.8624999999999998</v>
      </c>
      <c r="B929" s="105">
        <v>5.5118991406176221</v>
      </c>
      <c r="D929">
        <v>0</v>
      </c>
    </row>
    <row r="930" spans="1:4" x14ac:dyDescent="0.25">
      <c r="A930" s="105">
        <v>3.8666670000000001</v>
      </c>
      <c r="B930" s="105">
        <v>5.3938521106808954</v>
      </c>
      <c r="D930">
        <v>0</v>
      </c>
    </row>
    <row r="931" spans="1:4" x14ac:dyDescent="0.25">
      <c r="A931" s="105">
        <v>3.8708330000000002</v>
      </c>
      <c r="B931" s="105">
        <v>5.3643403531967131</v>
      </c>
      <c r="D931">
        <v>0</v>
      </c>
    </row>
    <row r="932" spans="1:4" x14ac:dyDescent="0.25">
      <c r="A932" s="105">
        <v>3.875</v>
      </c>
      <c r="B932" s="105">
        <v>5.3348285957125325</v>
      </c>
      <c r="D932">
        <v>0</v>
      </c>
    </row>
    <row r="933" spans="1:4" x14ac:dyDescent="0.25">
      <c r="A933" s="105">
        <v>3.8791669999999998</v>
      </c>
      <c r="B933" s="105">
        <v>5.3643403531967131</v>
      </c>
      <c r="D933">
        <v>0</v>
      </c>
    </row>
    <row r="934" spans="1:4" x14ac:dyDescent="0.25">
      <c r="A934" s="105">
        <v>3.8833329999999999</v>
      </c>
      <c r="B934" s="105">
        <v>5.3053168382283502</v>
      </c>
      <c r="D934">
        <v>0</v>
      </c>
    </row>
    <row r="935" spans="1:4" x14ac:dyDescent="0.25">
      <c r="A935" s="105">
        <v>3.8875000000000002</v>
      </c>
      <c r="B935" s="105">
        <v>5.2758050807441697</v>
      </c>
      <c r="D935">
        <v>0</v>
      </c>
    </row>
    <row r="936" spans="1:4" x14ac:dyDescent="0.25">
      <c r="A936" s="105">
        <v>3.891667</v>
      </c>
      <c r="B936" s="105">
        <v>5.3053168382283502</v>
      </c>
      <c r="D936">
        <v>0</v>
      </c>
    </row>
    <row r="937" spans="1:4" x14ac:dyDescent="0.25">
      <c r="A937" s="105">
        <v>3.8958330000000001</v>
      </c>
      <c r="B937" s="105">
        <v>5.1872698082916244</v>
      </c>
      <c r="D937">
        <v>0</v>
      </c>
    </row>
    <row r="938" spans="1:4" x14ac:dyDescent="0.25">
      <c r="A938" s="105">
        <v>3.9</v>
      </c>
      <c r="B938" s="105">
        <v>5.0987345358390783</v>
      </c>
      <c r="D938">
        <v>0</v>
      </c>
    </row>
    <row r="939" spans="1:4" x14ac:dyDescent="0.25">
      <c r="A939" s="105">
        <v>3.9041670000000002</v>
      </c>
      <c r="B939" s="105">
        <v>5.1577580508074412</v>
      </c>
      <c r="D939">
        <v>0</v>
      </c>
    </row>
    <row r="940" spans="1:4" x14ac:dyDescent="0.25">
      <c r="A940" s="105">
        <v>3.9083329999999998</v>
      </c>
      <c r="B940" s="105">
        <v>4.9806875059023525</v>
      </c>
      <c r="D940">
        <v>0</v>
      </c>
    </row>
    <row r="941" spans="1:4" x14ac:dyDescent="0.25">
      <c r="A941" s="105">
        <v>3.9125000000000001</v>
      </c>
      <c r="B941" s="105">
        <v>4.9511757484181702</v>
      </c>
      <c r="D941">
        <v>0</v>
      </c>
    </row>
    <row r="942" spans="1:4" x14ac:dyDescent="0.25">
      <c r="A942" s="105">
        <v>3.9166669999999999</v>
      </c>
      <c r="B942" s="105">
        <v>4.9511757484181702</v>
      </c>
      <c r="D942">
        <v>0</v>
      </c>
    </row>
    <row r="943" spans="1:4" x14ac:dyDescent="0.25">
      <c r="A943" s="105">
        <v>3.920833</v>
      </c>
      <c r="B943" s="105">
        <v>4.8331287184814427</v>
      </c>
      <c r="D943">
        <v>0</v>
      </c>
    </row>
    <row r="944" spans="1:4" x14ac:dyDescent="0.25">
      <c r="A944" s="105">
        <v>3.9249999999999998</v>
      </c>
      <c r="B944" s="105">
        <v>4.8921522334498064</v>
      </c>
      <c r="D944">
        <v>0</v>
      </c>
    </row>
    <row r="945" spans="1:4" x14ac:dyDescent="0.25">
      <c r="A945" s="105">
        <v>3.9291670000000001</v>
      </c>
      <c r="B945" s="105">
        <v>4.360940598734536</v>
      </c>
      <c r="D945">
        <v>0</v>
      </c>
    </row>
    <row r="946" spans="1:4" x14ac:dyDescent="0.25">
      <c r="A946" s="105">
        <v>3.9333330000000002</v>
      </c>
      <c r="B946" s="105">
        <v>4.508499386155445</v>
      </c>
      <c r="D946">
        <v>0</v>
      </c>
    </row>
    <row r="947" spans="1:4" x14ac:dyDescent="0.25">
      <c r="A947" s="105">
        <v>3.9375</v>
      </c>
      <c r="B947" s="105">
        <v>4.360940598734536</v>
      </c>
      <c r="D947">
        <v>0</v>
      </c>
    </row>
    <row r="948" spans="1:4" x14ac:dyDescent="0.25">
      <c r="A948" s="105">
        <v>3.9416669999999998</v>
      </c>
      <c r="B948" s="105">
        <v>4.360940598734536</v>
      </c>
      <c r="D948">
        <v>0</v>
      </c>
    </row>
    <row r="949" spans="1:4" x14ac:dyDescent="0.25">
      <c r="A949" s="105">
        <v>3.9458329999999999</v>
      </c>
      <c r="B949" s="105">
        <v>4.2133818113136279</v>
      </c>
      <c r="D949">
        <v>0</v>
      </c>
    </row>
    <row r="950" spans="1:4" x14ac:dyDescent="0.25">
      <c r="A950" s="105">
        <v>3.95</v>
      </c>
      <c r="B950" s="105">
        <v>3.9182642364718103</v>
      </c>
      <c r="D950">
        <v>4.3781000000000002E-3</v>
      </c>
    </row>
    <row r="951" spans="1:4" x14ac:dyDescent="0.25">
      <c r="A951" s="105">
        <v>3.954167</v>
      </c>
      <c r="B951" s="105">
        <v>3.8297289640192655</v>
      </c>
      <c r="D951">
        <v>4.3781000000000002E-3</v>
      </c>
    </row>
    <row r="952" spans="1:4" x14ac:dyDescent="0.25">
      <c r="A952" s="105">
        <v>3.9583330000000001</v>
      </c>
      <c r="B952" s="105">
        <v>3.4460761167249028</v>
      </c>
      <c r="D952">
        <v>2.5756000000000001E-2</v>
      </c>
    </row>
    <row r="953" spans="1:4" x14ac:dyDescent="0.25">
      <c r="A953" s="105">
        <v>3.9624999999999999</v>
      </c>
      <c r="B953" s="105">
        <v>3.4165643592407213</v>
      </c>
      <c r="D953">
        <v>0.21815000000000001</v>
      </c>
    </row>
    <row r="954" spans="1:4" x14ac:dyDescent="0.25">
      <c r="A954" s="105">
        <v>3.9666670000000002</v>
      </c>
      <c r="B954" s="105">
        <v>3.4165643592407213</v>
      </c>
      <c r="D954">
        <v>0.30366000000000004</v>
      </c>
    </row>
    <row r="955" spans="1:4" x14ac:dyDescent="0.25">
      <c r="A955" s="105">
        <v>3.9708329999999998</v>
      </c>
      <c r="B955" s="105">
        <v>3.4165643592407213</v>
      </c>
      <c r="D955">
        <v>0.32504</v>
      </c>
    </row>
    <row r="956" spans="1:4" x14ac:dyDescent="0.25">
      <c r="A956" s="105">
        <v>3.9750000000000001</v>
      </c>
      <c r="B956" s="105">
        <v>3.4165643592407213</v>
      </c>
      <c r="D956">
        <v>0.28229000000000004</v>
      </c>
    </row>
    <row r="957" spans="1:4" x14ac:dyDescent="0.25">
      <c r="A957" s="105">
        <v>3.9791669999999999</v>
      </c>
      <c r="B957" s="105">
        <v>3.4165643592407213</v>
      </c>
      <c r="D957">
        <v>0.19678000000000001</v>
      </c>
    </row>
    <row r="958" spans="1:4" x14ac:dyDescent="0.25">
      <c r="A958" s="105">
        <v>3.983333</v>
      </c>
      <c r="B958" s="105">
        <v>3.5641231466616299</v>
      </c>
      <c r="D958">
        <v>0.41055000000000003</v>
      </c>
    </row>
    <row r="959" spans="1:4" x14ac:dyDescent="0.25">
      <c r="A959" s="105">
        <v>3.9874999999999998</v>
      </c>
      <c r="B959" s="105">
        <v>3.4165643592407213</v>
      </c>
      <c r="D959">
        <v>0.13263999999999998</v>
      </c>
    </row>
    <row r="960" spans="1:4" x14ac:dyDescent="0.25">
      <c r="A960" s="105">
        <v>3.9916670000000001</v>
      </c>
      <c r="B960" s="105">
        <v>3.4165643592407213</v>
      </c>
      <c r="D960">
        <v>0.30366000000000004</v>
      </c>
    </row>
    <row r="961" spans="1:4" x14ac:dyDescent="0.25">
      <c r="A961" s="105">
        <v>3.9958330000000002</v>
      </c>
      <c r="B961" s="105">
        <v>3.4165643592407213</v>
      </c>
      <c r="D961">
        <v>4.3781000000000002E-3</v>
      </c>
    </row>
    <row r="962" spans="1:4" x14ac:dyDescent="0.25">
      <c r="A962" s="105">
        <v>4</v>
      </c>
      <c r="B962" s="105">
        <v>3.3870526017565399</v>
      </c>
      <c r="D962">
        <v>0</v>
      </c>
    </row>
    <row r="963" spans="1:4" x14ac:dyDescent="0.25">
      <c r="A963" s="105">
        <v>4.0041669999999998</v>
      </c>
      <c r="B963" s="105">
        <v>3.2099820568514499</v>
      </c>
      <c r="D963">
        <v>0</v>
      </c>
    </row>
    <row r="964" spans="1:4" x14ac:dyDescent="0.25">
      <c r="A964" s="105">
        <v>4.0083330000000004</v>
      </c>
      <c r="B964" s="105">
        <v>3.0624232694305409</v>
      </c>
      <c r="D964">
        <v>0</v>
      </c>
    </row>
    <row r="965" spans="1:4" x14ac:dyDescent="0.25">
      <c r="A965" s="105">
        <v>4.0125000000000002</v>
      </c>
      <c r="B965" s="105">
        <v>3.180470299367268</v>
      </c>
      <c r="D965">
        <v>0</v>
      </c>
    </row>
    <row r="966" spans="1:4" x14ac:dyDescent="0.25">
      <c r="A966" s="105">
        <v>4.016667</v>
      </c>
      <c r="B966" s="105">
        <v>2.8853527245254509</v>
      </c>
      <c r="D966">
        <v>0</v>
      </c>
    </row>
    <row r="967" spans="1:4" x14ac:dyDescent="0.25">
      <c r="A967" s="105">
        <v>4.0208329999999997</v>
      </c>
      <c r="B967" s="105">
        <v>2.8558409670412694</v>
      </c>
      <c r="D967">
        <v>0.43192999999999998</v>
      </c>
    </row>
    <row r="968" spans="1:4" x14ac:dyDescent="0.25">
      <c r="A968" s="105">
        <v>4.0250000000000004</v>
      </c>
      <c r="B968" s="105">
        <v>2.9148644820096323</v>
      </c>
      <c r="D968">
        <v>0.15402000000000002</v>
      </c>
    </row>
    <row r="969" spans="1:4" x14ac:dyDescent="0.25">
      <c r="A969" s="105">
        <v>4.0291670000000002</v>
      </c>
      <c r="B969" s="105">
        <v>2.6197469071678161</v>
      </c>
      <c r="D969">
        <v>0</v>
      </c>
    </row>
    <row r="970" spans="1:4" x14ac:dyDescent="0.25">
      <c r="A970" s="105">
        <v>4.0333329999999998</v>
      </c>
      <c r="B970" s="105">
        <v>2.5607233921994519</v>
      </c>
      <c r="D970">
        <v>0</v>
      </c>
    </row>
    <row r="971" spans="1:4" x14ac:dyDescent="0.25">
      <c r="A971" s="105">
        <v>4.0374999999999996</v>
      </c>
      <c r="B971" s="105">
        <v>2.4721881197469076</v>
      </c>
      <c r="D971">
        <v>0</v>
      </c>
    </row>
    <row r="972" spans="1:4" x14ac:dyDescent="0.25">
      <c r="A972" s="105">
        <v>4.0416670000000003</v>
      </c>
      <c r="B972" s="105">
        <v>2.2951175748418171</v>
      </c>
      <c r="D972">
        <v>0</v>
      </c>
    </row>
    <row r="973" spans="1:4" x14ac:dyDescent="0.25">
      <c r="A973" s="105">
        <v>4.045833</v>
      </c>
      <c r="B973" s="105">
        <v>2.4426763622627261</v>
      </c>
      <c r="D973">
        <v>0</v>
      </c>
    </row>
    <row r="974" spans="1:4" x14ac:dyDescent="0.25">
      <c r="A974" s="105">
        <v>4.05</v>
      </c>
      <c r="B974" s="105">
        <v>2.4131646047785433</v>
      </c>
      <c r="D974">
        <v>0</v>
      </c>
    </row>
    <row r="975" spans="1:4" x14ac:dyDescent="0.25">
      <c r="A975" s="105">
        <v>4.0541669999999996</v>
      </c>
      <c r="B975" s="105">
        <v>2.4721881197469076</v>
      </c>
      <c r="D975">
        <v>0</v>
      </c>
    </row>
    <row r="976" spans="1:4" x14ac:dyDescent="0.25">
      <c r="A976" s="105">
        <v>4.0583330000000002</v>
      </c>
      <c r="B976" s="105">
        <v>2.4131646047785433</v>
      </c>
      <c r="D976">
        <v>0</v>
      </c>
    </row>
    <row r="977" spans="1:4" x14ac:dyDescent="0.25">
      <c r="A977" s="105">
        <v>4.0625</v>
      </c>
      <c r="B977" s="105">
        <v>2.0885352724525448</v>
      </c>
      <c r="D977">
        <v>0</v>
      </c>
    </row>
    <row r="978" spans="1:4" x14ac:dyDescent="0.25">
      <c r="A978" s="105">
        <v>4.0666669999999998</v>
      </c>
      <c r="B978" s="105">
        <v>2</v>
      </c>
      <c r="D978">
        <v>0</v>
      </c>
    </row>
    <row r="979" spans="1:4" x14ac:dyDescent="0.25">
      <c r="A979" s="105">
        <v>4.0708330000000004</v>
      </c>
      <c r="B979" s="105">
        <v>2</v>
      </c>
      <c r="D979">
        <v>0</v>
      </c>
    </row>
    <row r="980" spans="1:4" x14ac:dyDescent="0.25">
      <c r="A980" s="105">
        <v>4.0750000000000002</v>
      </c>
      <c r="B980" s="105">
        <v>1.9704882425158186</v>
      </c>
      <c r="D980">
        <v>0</v>
      </c>
    </row>
    <row r="981" spans="1:4" x14ac:dyDescent="0.25">
      <c r="A981" s="105">
        <v>4.079167</v>
      </c>
      <c r="B981" s="105">
        <v>1.9114647275474546</v>
      </c>
      <c r="D981">
        <v>0</v>
      </c>
    </row>
    <row r="982" spans="1:4" x14ac:dyDescent="0.25">
      <c r="A982" s="105">
        <v>4.0833329999999997</v>
      </c>
      <c r="B982" s="105">
        <v>1.6753706676740012</v>
      </c>
      <c r="D982">
        <v>0</v>
      </c>
    </row>
    <row r="983" spans="1:4" x14ac:dyDescent="0.25">
      <c r="A983" s="105">
        <v>4.0875000000000004</v>
      </c>
      <c r="B983" s="105">
        <v>1.5278118802530927</v>
      </c>
      <c r="D983">
        <v>0</v>
      </c>
    </row>
    <row r="984" spans="1:4" x14ac:dyDescent="0.25">
      <c r="A984" s="105">
        <v>4.0916670000000002</v>
      </c>
      <c r="B984" s="105">
        <v>1.3507413353480024</v>
      </c>
      <c r="D984">
        <v>0</v>
      </c>
    </row>
    <row r="985" spans="1:4" x14ac:dyDescent="0.25">
      <c r="A985" s="105">
        <v>4.0958329999999998</v>
      </c>
      <c r="B985" s="105">
        <v>1.2326943054112753</v>
      </c>
      <c r="D985">
        <v>0</v>
      </c>
    </row>
    <row r="986" spans="1:4" x14ac:dyDescent="0.25">
      <c r="A986" s="105">
        <v>4.0999999999999996</v>
      </c>
      <c r="B986" s="105">
        <v>1.2031825479270937</v>
      </c>
      <c r="D986">
        <v>0</v>
      </c>
    </row>
    <row r="987" spans="1:4" x14ac:dyDescent="0.25">
      <c r="A987" s="105">
        <v>4.1041670000000003</v>
      </c>
      <c r="B987" s="105">
        <v>1.2031825479270937</v>
      </c>
      <c r="D987">
        <v>0</v>
      </c>
    </row>
    <row r="988" spans="1:4" x14ac:dyDescent="0.25">
      <c r="A988" s="105">
        <v>4.108333</v>
      </c>
      <c r="B988" s="105">
        <v>1.2622060628954577</v>
      </c>
      <c r="D988">
        <v>0</v>
      </c>
    </row>
    <row r="989" spans="1:4" x14ac:dyDescent="0.25">
      <c r="A989" s="105">
        <v>4.1124999999999998</v>
      </c>
      <c r="B989" s="105">
        <v>1.2622060628954577</v>
      </c>
      <c r="D989">
        <v>0</v>
      </c>
    </row>
    <row r="990" spans="1:4" x14ac:dyDescent="0.25">
      <c r="A990" s="105">
        <v>4.1166669999999996</v>
      </c>
      <c r="B990" s="105">
        <v>1.3212295778638208</v>
      </c>
      <c r="D990">
        <v>0</v>
      </c>
    </row>
    <row r="991" spans="1:4" x14ac:dyDescent="0.25">
      <c r="A991" s="105">
        <v>4.1208330000000002</v>
      </c>
      <c r="B991" s="105">
        <v>1.2622060628954577</v>
      </c>
      <c r="D991">
        <v>0</v>
      </c>
    </row>
    <row r="992" spans="1:4" x14ac:dyDescent="0.25">
      <c r="A992" s="105">
        <v>4.125</v>
      </c>
      <c r="B992" s="105">
        <v>1.0851355179903677</v>
      </c>
      <c r="D992">
        <v>0</v>
      </c>
    </row>
    <row r="993" spans="1:4" x14ac:dyDescent="0.25">
      <c r="A993" s="105">
        <v>4.1291669999999998</v>
      </c>
      <c r="B993" s="105">
        <v>1.0851355179903677</v>
      </c>
      <c r="D993">
        <v>0</v>
      </c>
    </row>
    <row r="994" spans="1:4" x14ac:dyDescent="0.25">
      <c r="A994" s="105">
        <v>4.1333330000000004</v>
      </c>
      <c r="B994" s="105">
        <v>1.0556237605061851</v>
      </c>
      <c r="D994">
        <v>0</v>
      </c>
    </row>
    <row r="995" spans="1:4" x14ac:dyDescent="0.25">
      <c r="A995" s="105">
        <v>4.1375000000000002</v>
      </c>
      <c r="B995" s="105">
        <v>1.0556237605061851</v>
      </c>
      <c r="D995">
        <v>0</v>
      </c>
    </row>
    <row r="996" spans="1:4" x14ac:dyDescent="0.25">
      <c r="A996" s="105">
        <v>4.141667</v>
      </c>
      <c r="B996" s="105">
        <v>1.0261120030220037</v>
      </c>
      <c r="D996">
        <v>0</v>
      </c>
    </row>
    <row r="997" spans="1:4" x14ac:dyDescent="0.25">
      <c r="A997" s="105">
        <v>4.1458329999999997</v>
      </c>
      <c r="B997" s="105">
        <v>1.0261120030220037</v>
      </c>
      <c r="D997">
        <v>0</v>
      </c>
    </row>
    <row r="998" spans="1:4" x14ac:dyDescent="0.25">
      <c r="A998" s="105">
        <v>4.1500000000000004</v>
      </c>
      <c r="B998" s="105">
        <v>0.90806497308527745</v>
      </c>
      <c r="D998">
        <v>0</v>
      </c>
    </row>
    <row r="999" spans="1:4" x14ac:dyDescent="0.25">
      <c r="A999" s="105">
        <v>4.1541670000000002</v>
      </c>
      <c r="B999" s="105">
        <v>0.58343564075927812</v>
      </c>
      <c r="D999">
        <v>0</v>
      </c>
    </row>
    <row r="1000" spans="1:4" x14ac:dyDescent="0.25">
      <c r="A1000" s="105">
        <v>4.1583329999999998</v>
      </c>
      <c r="B1000" s="105">
        <v>0.84904145811691345</v>
      </c>
      <c r="D1000">
        <v>0</v>
      </c>
    </row>
    <row r="1001" spans="1:4" x14ac:dyDescent="0.25">
      <c r="A1001" s="105">
        <v>4.1624999999999996</v>
      </c>
      <c r="B1001" s="105">
        <v>0.55392388327509656</v>
      </c>
      <c r="D1001">
        <v>0</v>
      </c>
    </row>
    <row r="1002" spans="1:4" x14ac:dyDescent="0.25">
      <c r="A1002" s="105">
        <v>4.1666670000000003</v>
      </c>
      <c r="B1002" s="105">
        <v>0.55392388327509656</v>
      </c>
      <c r="D1002">
        <v>0</v>
      </c>
    </row>
    <row r="1003" spans="1:4" x14ac:dyDescent="0.25">
      <c r="A1003" s="105">
        <v>4.170833</v>
      </c>
      <c r="B1003" s="105">
        <v>0.46538861082255151</v>
      </c>
      <c r="D1003">
        <v>0</v>
      </c>
    </row>
    <row r="1004" spans="1:4" x14ac:dyDescent="0.25">
      <c r="A1004" s="105">
        <v>4.1749999999999998</v>
      </c>
      <c r="B1004" s="105">
        <v>0.40636509585418801</v>
      </c>
      <c r="D1004">
        <v>0</v>
      </c>
    </row>
    <row r="1005" spans="1:4" x14ac:dyDescent="0.25">
      <c r="A1005" s="105">
        <v>4.1791669999999996</v>
      </c>
      <c r="B1005" s="105">
        <v>0.22929455094909781</v>
      </c>
      <c r="D1005">
        <v>0</v>
      </c>
    </row>
    <row r="1006" spans="1:4" x14ac:dyDescent="0.25">
      <c r="A1006" s="105">
        <v>4.1833330000000002</v>
      </c>
      <c r="B1006" s="105">
        <v>8.1735763528189634E-2</v>
      </c>
      <c r="D1006">
        <v>0</v>
      </c>
    </row>
    <row r="1007" spans="1:4" x14ac:dyDescent="0.25">
      <c r="A1007" s="105">
        <v>4.1875</v>
      </c>
      <c r="B1007" s="105">
        <v>0</v>
      </c>
      <c r="D1007">
        <v>0</v>
      </c>
    </row>
    <row r="1008" spans="1:4" x14ac:dyDescent="0.25">
      <c r="A1008" s="105">
        <v>4.1916669999999998</v>
      </c>
      <c r="B1008" s="105">
        <v>2.2712248559826093E-2</v>
      </c>
      <c r="D1008">
        <v>0</v>
      </c>
    </row>
    <row r="1009" spans="1:4" x14ac:dyDescent="0.25">
      <c r="A1009" s="105">
        <v>4.1958330000000004</v>
      </c>
      <c r="B1009" s="105">
        <v>0</v>
      </c>
      <c r="D1009">
        <v>0</v>
      </c>
    </row>
    <row r="1010" spans="1:4" x14ac:dyDescent="0.25">
      <c r="A1010" s="105">
        <v>4.2</v>
      </c>
      <c r="B1010" s="105">
        <v>0</v>
      </c>
      <c r="D1010">
        <v>0</v>
      </c>
    </row>
    <row r="1011" spans="1:4" x14ac:dyDescent="0.25">
      <c r="A1011" s="105">
        <v>4.204167</v>
      </c>
      <c r="B1011" s="105">
        <v>0</v>
      </c>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M103"/>
  <sheetViews>
    <sheetView zoomScale="90" zoomScaleNormal="90" workbookViewId="0">
      <selection activeCell="J1" sqref="D1:J65536"/>
    </sheetView>
  </sheetViews>
  <sheetFormatPr baseColWidth="10" defaultRowHeight="15" outlineLevelCol="1" x14ac:dyDescent="0.25"/>
  <cols>
    <col min="1" max="1" width="13.85546875" customWidth="1"/>
    <col min="2" max="2" width="15.7109375" style="213" customWidth="1"/>
    <col min="3" max="3" width="15.7109375" customWidth="1"/>
    <col min="4" max="10" width="0" hidden="1" customWidth="1" outlineLevel="1"/>
    <col min="11" max="11" width="11.42578125" collapsed="1"/>
    <col min="14" max="14" width="11.85546875" bestFit="1" customWidth="1"/>
  </cols>
  <sheetData>
    <row r="1" spans="1:13" s="213" customFormat="1" x14ac:dyDescent="0.25">
      <c r="A1" s="159" t="s">
        <v>319</v>
      </c>
      <c r="B1" s="282">
        <v>340.3</v>
      </c>
    </row>
    <row r="2" spans="1:13" x14ac:dyDescent="0.25">
      <c r="A2" s="279" t="s">
        <v>311</v>
      </c>
      <c r="B2" s="279" t="s">
        <v>320</v>
      </c>
      <c r="C2" s="279" t="s">
        <v>321</v>
      </c>
      <c r="D2" s="240" t="s">
        <v>312</v>
      </c>
      <c r="E2" s="240" t="s">
        <v>313</v>
      </c>
      <c r="F2" s="240" t="s">
        <v>314</v>
      </c>
      <c r="G2" s="240" t="s">
        <v>315</v>
      </c>
      <c r="H2" s="240" t="s">
        <v>316</v>
      </c>
      <c r="I2" s="240" t="s">
        <v>317</v>
      </c>
      <c r="J2" s="240" t="s">
        <v>318</v>
      </c>
    </row>
    <row r="3" spans="1:13" x14ac:dyDescent="0.25">
      <c r="A3" s="281">
        <v>0</v>
      </c>
      <c r="B3" s="281">
        <f t="shared" ref="B3:B34" si="0">A3*$B$1</f>
        <v>0</v>
      </c>
      <c r="C3" s="283">
        <v>0.60275741622345702</v>
      </c>
      <c r="D3" s="278">
        <v>0.27835830232567299</v>
      </c>
      <c r="E3" s="278">
        <v>0</v>
      </c>
      <c r="F3" s="278">
        <v>5.4966224529057098E-2</v>
      </c>
      <c r="G3" s="278">
        <v>1.84662897762852E-2</v>
      </c>
      <c r="H3" s="278">
        <v>6.1879441874128902E-8</v>
      </c>
      <c r="I3" s="278">
        <v>5.8455243488391401E-2</v>
      </c>
      <c r="J3" s="278">
        <v>0.192511294224608</v>
      </c>
      <c r="M3" s="213"/>
    </row>
    <row r="4" spans="1:13" x14ac:dyDescent="0.25">
      <c r="A4" s="281">
        <v>8.9999999999999993E-3</v>
      </c>
      <c r="B4" s="281">
        <f t="shared" si="0"/>
        <v>3.0627</v>
      </c>
      <c r="C4" s="283">
        <v>0.47544173142310903</v>
      </c>
      <c r="D4" s="278">
        <v>0.19689384986146899</v>
      </c>
      <c r="E4" s="278">
        <v>0</v>
      </c>
      <c r="F4" s="278">
        <v>6.5355466867608902E-2</v>
      </c>
      <c r="G4" s="278">
        <v>1.30619379998098E-2</v>
      </c>
      <c r="H4" s="278">
        <v>7.4631326033664696E-8</v>
      </c>
      <c r="I4" s="278">
        <v>4.1347708470908601E-2</v>
      </c>
      <c r="J4" s="278">
        <v>0.15878269359198599</v>
      </c>
    </row>
    <row r="5" spans="1:13" x14ac:dyDescent="0.25">
      <c r="A5" s="281">
        <v>1.7999999999999999E-2</v>
      </c>
      <c r="B5" s="281">
        <f t="shared" si="0"/>
        <v>6.1254</v>
      </c>
      <c r="C5" s="283">
        <v>0.57236714555616197</v>
      </c>
      <c r="D5" s="278">
        <v>0.303186017269373</v>
      </c>
      <c r="E5" s="278">
        <v>0</v>
      </c>
      <c r="F5" s="278">
        <v>5.2667586008743203E-2</v>
      </c>
      <c r="G5" s="278">
        <v>2.01133603856502E-2</v>
      </c>
      <c r="H5" s="278">
        <v>1.6389414265348299E-7</v>
      </c>
      <c r="I5" s="278">
        <v>6.3669063626568406E-2</v>
      </c>
      <c r="J5" s="278">
        <v>0.132730954371684</v>
      </c>
    </row>
    <row r="6" spans="1:13" x14ac:dyDescent="0.25">
      <c r="A6" s="281">
        <v>2.7E-2</v>
      </c>
      <c r="B6" s="281">
        <f t="shared" si="0"/>
        <v>9.1881000000000004</v>
      </c>
      <c r="C6" s="283">
        <v>0.55200054016156697</v>
      </c>
      <c r="D6" s="278">
        <v>0.29659550000009199</v>
      </c>
      <c r="E6" s="278">
        <v>0</v>
      </c>
      <c r="F6" s="278">
        <v>5.3249522582985001E-2</v>
      </c>
      <c r="G6" s="278">
        <v>1.9676145470006099E-2</v>
      </c>
      <c r="H6" s="278">
        <v>4.0617564471275798E-7</v>
      </c>
      <c r="I6" s="278">
        <v>6.22850550000194E-2</v>
      </c>
      <c r="J6" s="278">
        <v>0.120193910932819</v>
      </c>
    </row>
    <row r="7" spans="1:13" x14ac:dyDescent="0.25">
      <c r="A7" s="281">
        <v>3.5999999999999997E-2</v>
      </c>
      <c r="B7" s="281">
        <f t="shared" si="0"/>
        <v>12.2508</v>
      </c>
      <c r="C7" s="283">
        <v>0.53743477126592298</v>
      </c>
      <c r="D7" s="278">
        <v>0.290980393147863</v>
      </c>
      <c r="E7" s="278">
        <v>0</v>
      </c>
      <c r="F7" s="278">
        <v>5.3760850911570103E-2</v>
      </c>
      <c r="G7" s="278">
        <v>1.93036392814292E-2</v>
      </c>
      <c r="H7" s="278">
        <v>8.7797320908870596E-7</v>
      </c>
      <c r="I7" s="278">
        <v>6.1105882561051102E-2</v>
      </c>
      <c r="J7" s="278">
        <v>0.112283127390801</v>
      </c>
    </row>
    <row r="8" spans="1:13" x14ac:dyDescent="0.25">
      <c r="A8" s="281">
        <v>4.4999999999999998E-2</v>
      </c>
      <c r="B8" s="281">
        <f t="shared" si="0"/>
        <v>15.313499999999999</v>
      </c>
      <c r="C8" s="283">
        <v>0.526160660910301</v>
      </c>
      <c r="D8" s="278">
        <v>0.28621836785780802</v>
      </c>
      <c r="E8" s="278">
        <v>0</v>
      </c>
      <c r="F8" s="278">
        <v>5.4206235394072003E-2</v>
      </c>
      <c r="G8" s="278">
        <v>1.8987726523687E-2</v>
      </c>
      <c r="H8" s="278">
        <v>1.6557618662785801E-6</v>
      </c>
      <c r="I8" s="278">
        <v>6.0105857250139602E-2</v>
      </c>
      <c r="J8" s="278">
        <v>0.10664081812272801</v>
      </c>
    </row>
    <row r="9" spans="1:13" x14ac:dyDescent="0.25">
      <c r="A9" s="281">
        <v>5.3999999999999999E-2</v>
      </c>
      <c r="B9" s="281">
        <f t="shared" si="0"/>
        <v>18.376200000000001</v>
      </c>
      <c r="C9" s="283">
        <v>0.517000118022927</v>
      </c>
      <c r="D9" s="278">
        <v>0.28211700753580699</v>
      </c>
      <c r="E9" s="278">
        <v>0</v>
      </c>
      <c r="F9" s="278">
        <v>5.4598833338406497E-2</v>
      </c>
      <c r="G9" s="278">
        <v>1.8715642279925501E-2</v>
      </c>
      <c r="H9" s="278">
        <v>2.8159775474615298E-6</v>
      </c>
      <c r="I9" s="278">
        <v>5.9244571582519501E-2</v>
      </c>
      <c r="J9" s="278">
        <v>0.10232124730872</v>
      </c>
    </row>
    <row r="10" spans="1:13" x14ac:dyDescent="0.25">
      <c r="A10" s="281">
        <v>6.3E-2</v>
      </c>
      <c r="B10" s="281">
        <f t="shared" si="0"/>
        <v>21.4389</v>
      </c>
      <c r="C10" s="283">
        <v>0.50930714179742598</v>
      </c>
      <c r="D10" s="278">
        <v>0.27852735164169501</v>
      </c>
      <c r="E10" s="278">
        <v>0</v>
      </c>
      <c r="F10" s="278">
        <v>5.4949541404541301E-2</v>
      </c>
      <c r="G10" s="278">
        <v>1.8477504507910001E-2</v>
      </c>
      <c r="H10" s="278">
        <v>4.43499555697374E-6</v>
      </c>
      <c r="I10" s="278">
        <v>5.8490743844755902E-2</v>
      </c>
      <c r="J10" s="278">
        <v>9.8857565402966793E-2</v>
      </c>
    </row>
    <row r="11" spans="1:13" x14ac:dyDescent="0.25">
      <c r="A11" s="281">
        <v>7.1999999999999995E-2</v>
      </c>
      <c r="B11" s="281">
        <f t="shared" si="0"/>
        <v>24.5016</v>
      </c>
      <c r="C11" s="283">
        <v>0.50268992875304097</v>
      </c>
      <c r="D11" s="278">
        <v>0.27534120450268601</v>
      </c>
      <c r="E11" s="278">
        <v>0</v>
      </c>
      <c r="F11" s="278">
        <v>5.5266554890793601E-2</v>
      </c>
      <c r="G11" s="278">
        <v>1.8266135506708199E-2</v>
      </c>
      <c r="H11" s="278">
        <v>6.5891042832954499E-6</v>
      </c>
      <c r="I11" s="278">
        <v>5.78216529455641E-2</v>
      </c>
      <c r="J11" s="278">
        <v>9.5987791803006206E-2</v>
      </c>
    </row>
    <row r="12" spans="1:13" x14ac:dyDescent="0.25">
      <c r="A12" s="281">
        <v>8.1000000000000003E-2</v>
      </c>
      <c r="B12" s="281">
        <f t="shared" si="0"/>
        <v>27.564300000000003</v>
      </c>
      <c r="C12" s="283">
        <v>0.49689333175318801</v>
      </c>
      <c r="D12" s="278">
        <v>0.27247956339027901</v>
      </c>
      <c r="E12" s="278">
        <v>0</v>
      </c>
      <c r="F12" s="278">
        <v>5.55560077394835E-2</v>
      </c>
      <c r="G12" s="278">
        <v>1.80762942353111E-2</v>
      </c>
      <c r="H12" s="278">
        <v>9.3544741679172706E-6</v>
      </c>
      <c r="I12" s="278">
        <v>5.7220708311958503E-2</v>
      </c>
      <c r="J12" s="278">
        <v>9.3551403601987798E-2</v>
      </c>
    </row>
    <row r="13" spans="1:13" x14ac:dyDescent="0.25">
      <c r="A13" s="281">
        <v>0.09</v>
      </c>
      <c r="B13" s="281">
        <f t="shared" si="0"/>
        <v>30.626999999999999</v>
      </c>
      <c r="C13" s="283">
        <v>0.49174214980037001</v>
      </c>
      <c r="D13" s="278">
        <v>0.26988363074840299</v>
      </c>
      <c r="E13" s="278">
        <v>0</v>
      </c>
      <c r="F13" s="278">
        <v>5.5822556898381302E-2</v>
      </c>
      <c r="G13" s="278">
        <v>1.7904080063848998E-2</v>
      </c>
      <c r="H13" s="278">
        <v>1.28071219589564E-5</v>
      </c>
      <c r="I13" s="278">
        <v>5.6675562457164597E-2</v>
      </c>
      <c r="J13" s="278">
        <v>9.1443512510613001E-2</v>
      </c>
    </row>
    <row r="14" spans="1:13" x14ac:dyDescent="0.25">
      <c r="A14" s="281">
        <v>9.9000000000000005E-2</v>
      </c>
      <c r="B14" s="281">
        <f t="shared" si="0"/>
        <v>33.689700000000002</v>
      </c>
      <c r="C14" s="283">
        <v>0.487111029996183</v>
      </c>
      <c r="D14" s="278">
        <v>0.26750871738986598</v>
      </c>
      <c r="E14" s="278">
        <v>0</v>
      </c>
      <c r="F14" s="278">
        <v>5.6069802655459203E-2</v>
      </c>
      <c r="G14" s="278">
        <v>1.7746528311643701E-2</v>
      </c>
      <c r="H14" s="278">
        <v>1.70228702851133E-5</v>
      </c>
      <c r="I14" s="278">
        <v>5.6176830651871901E-2</v>
      </c>
      <c r="J14" s="278">
        <v>8.9592128117056594E-2</v>
      </c>
    </row>
    <row r="15" spans="1:13" x14ac:dyDescent="0.25">
      <c r="A15" s="281">
        <v>0.108</v>
      </c>
      <c r="B15" s="281">
        <f t="shared" si="0"/>
        <v>36.752400000000002</v>
      </c>
      <c r="C15" s="283">
        <v>0.48290729108657598</v>
      </c>
      <c r="D15" s="278">
        <v>0.26532017690007398</v>
      </c>
      <c r="E15" s="278">
        <v>0</v>
      </c>
      <c r="F15" s="278">
        <v>5.6300578583865897E-2</v>
      </c>
      <c r="G15" s="278">
        <v>1.7601340535550899E-2</v>
      </c>
      <c r="H15" s="278">
        <v>2.2077302595474901E-5</v>
      </c>
      <c r="I15" s="278">
        <v>5.5717237149015497E-2</v>
      </c>
      <c r="J15" s="278">
        <v>8.7945880615474398E-2</v>
      </c>
    </row>
    <row r="16" spans="1:13" x14ac:dyDescent="0.25">
      <c r="A16" s="281">
        <v>0.11700000000000001</v>
      </c>
      <c r="B16" s="281">
        <f t="shared" si="0"/>
        <v>39.815100000000001</v>
      </c>
      <c r="C16" s="283">
        <v>0.47906054357040001</v>
      </c>
      <c r="D16" s="278">
        <v>0.26329066397374301</v>
      </c>
      <c r="E16" s="278">
        <v>0</v>
      </c>
      <c r="F16" s="278">
        <v>5.6517151786025198E-2</v>
      </c>
      <c r="G16" s="278">
        <v>1.7466702648018102E-2</v>
      </c>
      <c r="H16" s="278">
        <v>2.8045713521756999E-5</v>
      </c>
      <c r="I16" s="278">
        <v>5.5291039434486003E-2</v>
      </c>
      <c r="J16" s="278">
        <v>8.6466940014606503E-2</v>
      </c>
    </row>
    <row r="17" spans="1:10" x14ac:dyDescent="0.25">
      <c r="A17" s="281">
        <v>0.126</v>
      </c>
      <c r="B17" s="281">
        <f t="shared" si="0"/>
        <v>42.877800000000001</v>
      </c>
      <c r="C17" s="283">
        <v>0.47551611911635799</v>
      </c>
      <c r="D17" s="278">
        <v>0.26139824991042898</v>
      </c>
      <c r="E17" s="278">
        <v>0</v>
      </c>
      <c r="F17" s="278">
        <v>5.6721363127795799E-2</v>
      </c>
      <c r="G17" s="278">
        <v>1.7341159899057899E-2</v>
      </c>
      <c r="H17" s="278">
        <v>3.5003054731794201E-5</v>
      </c>
      <c r="I17" s="278">
        <v>5.4893632481190099E-2</v>
      </c>
      <c r="J17" s="278">
        <v>8.5126710643152803E-2</v>
      </c>
    </row>
    <row r="18" spans="1:10" x14ac:dyDescent="0.25">
      <c r="A18" s="281">
        <v>0.13500000000000001</v>
      </c>
      <c r="B18" s="281">
        <f t="shared" si="0"/>
        <v>45.940500000000007</v>
      </c>
      <c r="C18" s="283">
        <v>0.47223074842628998</v>
      </c>
      <c r="D18" s="278">
        <v>0.25962510020967899</v>
      </c>
      <c r="E18" s="278">
        <v>0</v>
      </c>
      <c r="F18" s="278">
        <v>5.6914727189252202E-2</v>
      </c>
      <c r="G18" s="278">
        <v>1.7223529147910099E-2</v>
      </c>
      <c r="H18" s="278">
        <v>4.3023876356395802E-5</v>
      </c>
      <c r="I18" s="278">
        <v>5.4521271044032697E-2</v>
      </c>
      <c r="J18" s="278">
        <v>8.3903096959059204E-2</v>
      </c>
    </row>
    <row r="19" spans="1:10" x14ac:dyDescent="0.25">
      <c r="A19" s="281">
        <v>0.14399999999999999</v>
      </c>
      <c r="B19" s="281">
        <f t="shared" si="0"/>
        <v>49.0032</v>
      </c>
      <c r="C19" s="283">
        <v>0.46916962463547601</v>
      </c>
      <c r="D19" s="278">
        <v>0.25795652776706002</v>
      </c>
      <c r="E19" s="278">
        <v>0</v>
      </c>
      <c r="F19" s="278">
        <v>5.7098504800605E-2</v>
      </c>
      <c r="G19" s="278">
        <v>1.7112836052066802E-2</v>
      </c>
      <c r="H19" s="278">
        <v>5.2182264086035798E-5</v>
      </c>
      <c r="I19" s="278">
        <v>5.4170870831082601E-2</v>
      </c>
      <c r="J19" s="278">
        <v>8.2778702920575195E-2</v>
      </c>
    </row>
    <row r="20" spans="1:10" x14ac:dyDescent="0.25">
      <c r="A20" s="281">
        <v>0.153</v>
      </c>
      <c r="B20" s="281">
        <f t="shared" si="0"/>
        <v>52.065899999999999</v>
      </c>
      <c r="C20" s="283">
        <v>0.46630435217116101</v>
      </c>
      <c r="D20" s="278">
        <v>0.256380302150154</v>
      </c>
      <c r="E20" s="278">
        <v>0</v>
      </c>
      <c r="F20" s="278">
        <v>5.72737566009551E-2</v>
      </c>
      <c r="G20" s="278">
        <v>1.7008269244641199E-2</v>
      </c>
      <c r="H20" s="278">
        <v>6.2551772049173701E-5</v>
      </c>
      <c r="I20" s="278">
        <v>5.3839863451532299E-2</v>
      </c>
      <c r="J20" s="278">
        <v>8.1739608951829607E-2</v>
      </c>
    </row>
    <row r="21" spans="1:10" x14ac:dyDescent="0.25">
      <c r="A21" s="281">
        <v>0.16200000000000001</v>
      </c>
      <c r="B21" s="281">
        <f t="shared" si="0"/>
        <v>55.128600000000006</v>
      </c>
      <c r="C21" s="283">
        <v>0.46361147942877201</v>
      </c>
      <c r="D21" s="278">
        <v>0.25488613693385198</v>
      </c>
      <c r="E21" s="278">
        <v>0</v>
      </c>
      <c r="F21" s="278">
        <v>5.7441383227628602E-2</v>
      </c>
      <c r="G21" s="278">
        <v>1.6909146324191798E-2</v>
      </c>
      <c r="H21" s="278">
        <v>7.4205351600239102E-5</v>
      </c>
      <c r="I21" s="278">
        <v>5.3526088756109001E-2</v>
      </c>
      <c r="J21" s="278">
        <v>8.0774518835389705E-2</v>
      </c>
    </row>
    <row r="22" spans="1:10" x14ac:dyDescent="0.25">
      <c r="A22" s="281">
        <v>0.17100000000000001</v>
      </c>
      <c r="B22" s="281">
        <f t="shared" si="0"/>
        <v>58.191300000000005</v>
      </c>
      <c r="C22" s="283">
        <v>0.461071426948713</v>
      </c>
      <c r="D22" s="278">
        <v>0.25346530316250898</v>
      </c>
      <c r="E22" s="278">
        <v>0</v>
      </c>
      <c r="F22" s="278">
        <v>5.76021559247216E-2</v>
      </c>
      <c r="G22" s="278">
        <v>1.68148882118009E-2</v>
      </c>
      <c r="H22" s="278">
        <v>8.7215276162386305E-5</v>
      </c>
      <c r="I22" s="278">
        <v>5.3227713664126902E-2</v>
      </c>
      <c r="J22" s="278">
        <v>7.9874150709392397E-2</v>
      </c>
    </row>
    <row r="23" spans="1:10" x14ac:dyDescent="0.25">
      <c r="A23" s="281">
        <v>0.18</v>
      </c>
      <c r="B23" s="281">
        <f t="shared" si="0"/>
        <v>61.253999999999998</v>
      </c>
      <c r="C23" s="283">
        <v>0.458667689952163</v>
      </c>
      <c r="D23" s="278">
        <v>0.25211033370424002</v>
      </c>
      <c r="E23" s="278">
        <v>0</v>
      </c>
      <c r="F23" s="278">
        <v>5.7756740174452002E-2</v>
      </c>
      <c r="G23" s="278">
        <v>1.6724999537939302E-2</v>
      </c>
      <c r="H23" s="278">
        <v>1.01653062287932E-4</v>
      </c>
      <c r="I23" s="278">
        <v>5.29431700778904E-2</v>
      </c>
      <c r="J23" s="278">
        <v>7.9030793395353405E-2</v>
      </c>
    </row>
    <row r="24" spans="1:10" x14ac:dyDescent="0.25">
      <c r="A24" s="281">
        <v>0.189</v>
      </c>
      <c r="B24" s="281">
        <f t="shared" si="0"/>
        <v>64.316699999999997</v>
      </c>
      <c r="C24" s="283">
        <v>0.45638623523072702</v>
      </c>
      <c r="D24" s="278">
        <v>0.25081479415336899</v>
      </c>
      <c r="E24" s="278">
        <v>0</v>
      </c>
      <c r="F24" s="278">
        <v>5.7905714170625899E-2</v>
      </c>
      <c r="G24" s="278">
        <v>1.6639053444134501E-2</v>
      </c>
      <c r="H24" s="278">
        <v>1.1758938711784E-4</v>
      </c>
      <c r="I24" s="278">
        <v>5.2671106772207398E-2</v>
      </c>
      <c r="J24" s="278">
        <v>7.8237977303272394E-2</v>
      </c>
    </row>
    <row r="25" spans="1:10" x14ac:dyDescent="0.25">
      <c r="A25" s="281">
        <v>0.19800000000000001</v>
      </c>
      <c r="B25" s="281">
        <f t="shared" si="0"/>
        <v>67.379400000000004</v>
      </c>
      <c r="C25" s="283">
        <v>0.45421503830755</v>
      </c>
      <c r="D25" s="278">
        <v>0.24957310317314699</v>
      </c>
      <c r="E25" s="278">
        <v>0</v>
      </c>
      <c r="F25" s="278">
        <v>5.8049583425831497E-2</v>
      </c>
      <c r="G25" s="278">
        <v>1.65566796645065E-2</v>
      </c>
      <c r="H25" s="278">
        <v>1.3509400244059299E-4</v>
      </c>
      <c r="I25" s="278">
        <v>5.2410351666360801E-2</v>
      </c>
      <c r="J25" s="278">
        <v>7.7490226375264398E-2</v>
      </c>
    </row>
    <row r="26" spans="1:10" x14ac:dyDescent="0.25">
      <c r="A26" s="281">
        <v>0.20699999999999999</v>
      </c>
      <c r="B26" s="281">
        <f t="shared" si="0"/>
        <v>70.442099999999996</v>
      </c>
      <c r="C26" s="283">
        <v>0.45214372354344101</v>
      </c>
      <c r="D26" s="278">
        <v>0.248380390064663</v>
      </c>
      <c r="E26" s="278">
        <v>0</v>
      </c>
      <c r="F26" s="278">
        <v>5.8188792443120897E-2</v>
      </c>
      <c r="G26" s="278">
        <v>1.6477555076889801E-2</v>
      </c>
      <c r="H26" s="278">
        <v>1.54235645570177E-4</v>
      </c>
      <c r="I26" s="278">
        <v>5.2159881913579301E-2</v>
      </c>
      <c r="J26" s="278">
        <v>7.6782868399617996E-2</v>
      </c>
    </row>
    <row r="27" spans="1:10" x14ac:dyDescent="0.25">
      <c r="A27" s="281">
        <v>0.216</v>
      </c>
      <c r="B27" s="281">
        <f t="shared" si="0"/>
        <v>73.504800000000003</v>
      </c>
      <c r="C27" s="283">
        <v>0.45016328094115099</v>
      </c>
      <c r="D27" s="278">
        <v>0.24723238071318299</v>
      </c>
      <c r="E27" s="278">
        <v>0</v>
      </c>
      <c r="F27" s="278">
        <v>5.8323734132316202E-2</v>
      </c>
      <c r="G27" s="278">
        <v>1.6401396136512501E-2</v>
      </c>
      <c r="H27" s="278">
        <v>1.7508194728257299E-4</v>
      </c>
      <c r="I27" s="278">
        <v>5.1918799949768397E-2</v>
      </c>
      <c r="J27" s="278">
        <v>7.6111888062088198E-2</v>
      </c>
    </row>
    <row r="28" spans="1:10" x14ac:dyDescent="0.25">
      <c r="A28" s="281">
        <v>0.22500000000000001</v>
      </c>
      <c r="B28" s="281">
        <f t="shared" si="0"/>
        <v>76.56750000000001</v>
      </c>
      <c r="C28" s="283">
        <v>0.44826584087838101</v>
      </c>
      <c r="D28" s="278">
        <v>0.24612530541379599</v>
      </c>
      <c r="E28" s="278">
        <v>0</v>
      </c>
      <c r="F28" s="278">
        <v>5.8454757474421901E-2</v>
      </c>
      <c r="G28" s="278">
        <v>1.6327952761151201E-2</v>
      </c>
      <c r="H28" s="278">
        <v>1.9769933706992001E-4</v>
      </c>
      <c r="I28" s="278">
        <v>5.1686314136897199E-2</v>
      </c>
      <c r="J28" s="278">
        <v>7.5473811755044307E-2</v>
      </c>
    </row>
    <row r="29" spans="1:10" x14ac:dyDescent="0.25">
      <c r="A29" s="281">
        <v>0.23400000000000001</v>
      </c>
      <c r="B29" s="281">
        <f t="shared" si="0"/>
        <v>79.630200000000002</v>
      </c>
      <c r="C29" s="283">
        <v>0.44644449314055301</v>
      </c>
      <c r="D29" s="278">
        <v>0.24505582374423199</v>
      </c>
      <c r="E29" s="278">
        <v>0</v>
      </c>
      <c r="F29" s="278">
        <v>5.8582173811376398E-2</v>
      </c>
      <c r="G29" s="278">
        <v>1.6257003347192399E-2</v>
      </c>
      <c r="H29" s="278">
        <v>2.2215294599131299E-4</v>
      </c>
      <c r="I29" s="278">
        <v>5.1461722986288802E-2</v>
      </c>
      <c r="J29" s="278">
        <v>7.4865616305471699E-2</v>
      </c>
    </row>
    <row r="30" spans="1:10" x14ac:dyDescent="0.25">
      <c r="A30" s="281">
        <v>0.24299999999999999</v>
      </c>
      <c r="B30" s="281">
        <f t="shared" si="0"/>
        <v>82.692899999999995</v>
      </c>
      <c r="C30" s="283">
        <v>0.44475518778881301</v>
      </c>
      <c r="D30" s="278">
        <v>0.24402096284949301</v>
      </c>
      <c r="E30" s="278">
        <v>0</v>
      </c>
      <c r="F30" s="278">
        <v>5.87062620469712E-2</v>
      </c>
      <c r="G30" s="278">
        <v>1.6188350675435299E-2</v>
      </c>
      <c r="H30" s="278">
        <v>2.4850650741878002E-4</v>
      </c>
      <c r="I30" s="278">
        <v>5.12444021983934E-2</v>
      </c>
      <c r="J30" s="278">
        <v>7.4346703511101703E-2</v>
      </c>
    </row>
    <row r="31" spans="1:10" x14ac:dyDescent="0.25">
      <c r="A31" s="281">
        <v>0.252</v>
      </c>
      <c r="B31" s="281">
        <f t="shared" si="0"/>
        <v>85.755600000000001</v>
      </c>
      <c r="C31" s="283">
        <v>0.44363170559467202</v>
      </c>
      <c r="D31" s="278">
        <v>0.243018066373658</v>
      </c>
      <c r="E31" s="278">
        <v>0</v>
      </c>
      <c r="F31" s="278">
        <v>5.8827272977783798E-2</v>
      </c>
      <c r="G31" s="278">
        <v>1.6121818523228498E-2</v>
      </c>
      <c r="H31" s="278">
        <v>2.7682225599621698E-4</v>
      </c>
      <c r="I31" s="278">
        <v>5.10337939384682E-2</v>
      </c>
      <c r="J31" s="278">
        <v>7.4353931525537306E-2</v>
      </c>
    </row>
    <row r="32" spans="1:10" x14ac:dyDescent="0.25">
      <c r="A32" s="281">
        <v>0.26100000000000001</v>
      </c>
      <c r="B32" s="281">
        <f t="shared" si="0"/>
        <v>88.818300000000008</v>
      </c>
      <c r="C32" s="283">
        <v>0.44266303926522299</v>
      </c>
      <c r="D32" s="278">
        <v>0.24204475191517</v>
      </c>
      <c r="E32" s="278">
        <v>0</v>
      </c>
      <c r="F32" s="278">
        <v>5.8945432923319802E-2</v>
      </c>
      <c r="G32" s="278">
        <v>1.60572488420524E-2</v>
      </c>
      <c r="H32" s="278">
        <v>3.0716082514781602E-4</v>
      </c>
      <c r="I32" s="278">
        <v>5.08293979021857E-2</v>
      </c>
      <c r="J32" s="278">
        <v>7.4479046857347006E-2</v>
      </c>
    </row>
    <row r="33" spans="1:10" x14ac:dyDescent="0.25">
      <c r="A33" s="281">
        <v>0.27</v>
      </c>
      <c r="B33" s="281">
        <f t="shared" si="0"/>
        <v>91.881000000000014</v>
      </c>
      <c r="C33" s="283">
        <v>0.44172735153694298</v>
      </c>
      <c r="D33" s="278">
        <v>0.241098875358881</v>
      </c>
      <c r="E33" s="278">
        <v>0</v>
      </c>
      <c r="F33" s="278">
        <v>5.9060946787367501E-2</v>
      </c>
      <c r="G33" s="278">
        <v>1.5994499391308099E-2</v>
      </c>
      <c r="H33" s="278">
        <v>3.3958114349048798E-4</v>
      </c>
      <c r="I33" s="278">
        <v>5.0630763825364897E-2</v>
      </c>
      <c r="J33" s="278">
        <v>7.4602685030531399E-2</v>
      </c>
    </row>
    <row r="34" spans="1:10" x14ac:dyDescent="0.25">
      <c r="A34" s="281">
        <v>0.27900000000000003</v>
      </c>
      <c r="B34" s="281">
        <f t="shared" si="0"/>
        <v>94.943700000000007</v>
      </c>
      <c r="C34" s="283">
        <v>0.44082242274894201</v>
      </c>
      <c r="D34" s="278">
        <v>0.240178500796834</v>
      </c>
      <c r="E34" s="278">
        <v>0</v>
      </c>
      <c r="F34" s="278">
        <v>5.9174000654432402E-2</v>
      </c>
      <c r="G34" s="278">
        <v>1.59334417428619E-2</v>
      </c>
      <c r="H34" s="278">
        <v>3.7414033052196003E-4</v>
      </c>
      <c r="I34" s="278">
        <v>5.0437485167334997E-2</v>
      </c>
      <c r="J34" s="278">
        <v>7.4724854056957501E-2</v>
      </c>
    </row>
    <row r="35" spans="1:10" x14ac:dyDescent="0.25">
      <c r="A35" s="281">
        <v>0.28799999999999998</v>
      </c>
      <c r="B35" s="281">
        <f t="shared" ref="B35:B66" si="1">A35*$B$1</f>
        <v>98.006399999999999</v>
      </c>
      <c r="C35" s="283">
        <v>0.439946247889069</v>
      </c>
      <c r="D35" s="278">
        <v>0.239281875022026</v>
      </c>
      <c r="E35" s="278">
        <v>0</v>
      </c>
      <c r="F35" s="278">
        <v>5.92847640036262E-2</v>
      </c>
      <c r="G35" s="278">
        <v>1.5873959588961199E-2</v>
      </c>
      <c r="H35" s="278">
        <v>4.1089359197224299E-4</v>
      </c>
      <c r="I35" s="278">
        <v>5.0249193754625401E-2</v>
      </c>
      <c r="J35" s="278">
        <v>7.4845561927857795E-2</v>
      </c>
    </row>
    <row r="36" spans="1:10" x14ac:dyDescent="0.25">
      <c r="A36" s="281">
        <v>0.29699999999999999</v>
      </c>
      <c r="B36" s="281">
        <f t="shared" si="1"/>
        <v>101.06909999999999</v>
      </c>
      <c r="C36" s="283">
        <v>0.43959008776293101</v>
      </c>
      <c r="D36" s="278">
        <v>0.23883544468273499</v>
      </c>
      <c r="E36" s="278">
        <v>0</v>
      </c>
      <c r="F36" s="278">
        <v>5.93401455676974E-2</v>
      </c>
      <c r="G36" s="278">
        <v>1.5844343400252599E-2</v>
      </c>
      <c r="H36" s="278">
        <v>4.4989411522096103E-4</v>
      </c>
      <c r="I36" s="278">
        <v>5.0155443383374299E-2</v>
      </c>
      <c r="J36" s="278">
        <v>7.49648166136508E-2</v>
      </c>
    </row>
    <row r="37" spans="1:10" x14ac:dyDescent="0.25">
      <c r="A37" s="281">
        <v>0.30599999999999999</v>
      </c>
      <c r="B37" s="281">
        <f t="shared" si="1"/>
        <v>104.1318</v>
      </c>
      <c r="C37" s="283">
        <v>0.43963296713308397</v>
      </c>
      <c r="D37" s="278">
        <v>0.23873455786650499</v>
      </c>
      <c r="E37" s="278">
        <v>0</v>
      </c>
      <c r="F37" s="278">
        <v>5.9352682516787901E-2</v>
      </c>
      <c r="G37" s="278">
        <v>1.5837650568863899E-2</v>
      </c>
      <c r="H37" s="278">
        <v>4.9119296519635697E-4</v>
      </c>
      <c r="I37" s="278">
        <v>5.0134257151965997E-2</v>
      </c>
      <c r="J37" s="278">
        <v>7.5082626063764799E-2</v>
      </c>
    </row>
    <row r="38" spans="1:10" x14ac:dyDescent="0.25">
      <c r="A38" s="281">
        <v>0.315</v>
      </c>
      <c r="B38" s="281">
        <f t="shared" si="1"/>
        <v>107.19450000000001</v>
      </c>
      <c r="C38" s="283">
        <v>0.43967202913745301</v>
      </c>
      <c r="D38" s="278">
        <v>0.23862956048751499</v>
      </c>
      <c r="E38" s="278">
        <v>0</v>
      </c>
      <c r="F38" s="278">
        <v>5.9365738717166799E-2</v>
      </c>
      <c r="G38" s="278">
        <v>1.58306850427418E-2</v>
      </c>
      <c r="H38" s="278">
        <v>5.3483898118347902E-4</v>
      </c>
      <c r="I38" s="278">
        <v>5.0112207702378203E-2</v>
      </c>
      <c r="J38" s="278">
        <v>7.5198998206467499E-2</v>
      </c>
    </row>
    <row r="39" spans="1:10" x14ac:dyDescent="0.25">
      <c r="A39" s="281">
        <v>0.32400000000000001</v>
      </c>
      <c r="B39" s="281">
        <f t="shared" si="1"/>
        <v>110.25720000000001</v>
      </c>
      <c r="C39" s="283">
        <v>0.43970738617626198</v>
      </c>
      <c r="D39" s="278">
        <v>0.238520501996104</v>
      </c>
      <c r="E39" s="278">
        <v>0</v>
      </c>
      <c r="F39" s="278">
        <v>5.9379309034875399E-2</v>
      </c>
      <c r="G39" s="278">
        <v>1.5823450102421598E-2</v>
      </c>
      <c r="H39" s="278">
        <v>5.8087867497892698E-4</v>
      </c>
      <c r="I39" s="278">
        <v>5.0089305419181898E-2</v>
      </c>
      <c r="J39" s="278">
        <v>7.5313940948699407E-2</v>
      </c>
    </row>
    <row r="40" spans="1:10" x14ac:dyDescent="0.25">
      <c r="A40" s="281">
        <v>0.33300000000000002</v>
      </c>
      <c r="B40" s="281">
        <f t="shared" si="1"/>
        <v>113.3199</v>
      </c>
      <c r="C40" s="283">
        <v>0.43973914769029099</v>
      </c>
      <c r="D40" s="278">
        <v>0.238407431378242</v>
      </c>
      <c r="E40" s="278">
        <v>0</v>
      </c>
      <c r="F40" s="278">
        <v>5.9393388418235903E-2</v>
      </c>
      <c r="G40" s="278">
        <v>1.5815948997632601E-2</v>
      </c>
      <c r="H40" s="278">
        <v>6.2935613083737899E-4</v>
      </c>
      <c r="I40" s="278">
        <v>5.0065560589430902E-2</v>
      </c>
      <c r="J40" s="278">
        <v>7.5427462175911397E-2</v>
      </c>
    </row>
    <row r="41" spans="1:10" x14ac:dyDescent="0.25">
      <c r="A41" s="281">
        <v>0.34200000000000003</v>
      </c>
      <c r="B41" s="281">
        <f t="shared" si="1"/>
        <v>116.38260000000001</v>
      </c>
      <c r="C41" s="283">
        <v>0.439767420066555</v>
      </c>
      <c r="D41" s="278">
        <v>0.23829039715971501</v>
      </c>
      <c r="E41" s="278">
        <v>0</v>
      </c>
      <c r="F41" s="278">
        <v>5.9407971896157603E-2</v>
      </c>
      <c r="G41" s="278">
        <v>1.58081849475755E-2</v>
      </c>
      <c r="H41" s="278">
        <v>6.8031290766090203E-4</v>
      </c>
      <c r="I41" s="278">
        <v>5.0040983403540101E-2</v>
      </c>
      <c r="J41" s="278">
        <v>7.5539569751906496E-2</v>
      </c>
    </row>
    <row r="42" spans="1:10" x14ac:dyDescent="0.25">
      <c r="A42" s="281">
        <v>0.35099999999999998</v>
      </c>
      <c r="B42" s="281">
        <f t="shared" si="1"/>
        <v>119.4453</v>
      </c>
      <c r="C42" s="283">
        <v>0.439792306546676</v>
      </c>
      <c r="D42" s="278">
        <v>0.23816944741026599</v>
      </c>
      <c r="E42" s="278">
        <v>0</v>
      </c>
      <c r="F42" s="278">
        <v>5.94230545764858E-2</v>
      </c>
      <c r="G42" s="278">
        <v>1.5800161141196999E-2</v>
      </c>
      <c r="H42" s="278">
        <v>7.3378794388537195E-4</v>
      </c>
      <c r="I42" s="278">
        <v>5.0015583956155803E-2</v>
      </c>
      <c r="J42" s="278">
        <v>7.5650271518686293E-2</v>
      </c>
    </row>
    <row r="43" spans="1:10" x14ac:dyDescent="0.25">
      <c r="A43" s="281">
        <v>0.36</v>
      </c>
      <c r="B43" s="281">
        <f t="shared" si="1"/>
        <v>122.508</v>
      </c>
      <c r="C43" s="283">
        <v>0.43981390713840401</v>
      </c>
      <c r="D43" s="278">
        <v>0.23804462974771101</v>
      </c>
      <c r="E43" s="278">
        <v>0</v>
      </c>
      <c r="F43" s="278">
        <v>5.9438631644390401E-2</v>
      </c>
      <c r="G43" s="278">
        <v>1.5791880737463099E-2</v>
      </c>
      <c r="H43" s="278">
        <v>7.8981746551937398E-4</v>
      </c>
      <c r="I43" s="278">
        <v>4.9989372247019201E-2</v>
      </c>
      <c r="J43" s="278">
        <v>7.5759575296301299E-2</v>
      </c>
    </row>
    <row r="44" spans="1:10" x14ac:dyDescent="0.25">
      <c r="A44" s="281">
        <v>0.36899999999999999</v>
      </c>
      <c r="B44" s="281">
        <f t="shared" si="1"/>
        <v>125.5707</v>
      </c>
      <c r="C44" s="283">
        <v>0.43983231853074001</v>
      </c>
      <c r="D44" s="278">
        <v>0.237915991342003</v>
      </c>
      <c r="E44" s="278">
        <v>0</v>
      </c>
      <c r="F44" s="278">
        <v>5.9454698360793402E-2</v>
      </c>
      <c r="G44" s="278">
        <v>1.57833468656285E-2</v>
      </c>
      <c r="H44" s="278">
        <v>8.4843489778929496E-4</v>
      </c>
      <c r="I44" s="278">
        <v>4.9962358181820703E-2</v>
      </c>
      <c r="J44" s="278">
        <v>7.5867488882704504E-2</v>
      </c>
    </row>
    <row r="45" spans="1:10" x14ac:dyDescent="0.25">
      <c r="A45" s="281">
        <v>0.378</v>
      </c>
      <c r="B45" s="281">
        <f t="shared" si="1"/>
        <v>128.63339999999999</v>
      </c>
      <c r="C45" s="283">
        <v>0.439847634013113</v>
      </c>
      <c r="D45" s="278">
        <v>0.23778357891927401</v>
      </c>
      <c r="E45" s="278">
        <v>0</v>
      </c>
      <c r="F45" s="278">
        <v>5.9471250060835999E-2</v>
      </c>
      <c r="G45" s="278">
        <v>1.5774562625504699E-2</v>
      </c>
      <c r="H45" s="278">
        <v>9.0967078084006297E-4</v>
      </c>
      <c r="I45" s="278">
        <v>4.9934551573047603E-2</v>
      </c>
      <c r="J45" s="278">
        <v>7.5974020053610702E-2</v>
      </c>
    </row>
    <row r="46" spans="1:10" x14ac:dyDescent="0.25">
      <c r="A46" s="281">
        <v>0.38700000000000001</v>
      </c>
      <c r="B46" s="281">
        <f t="shared" si="1"/>
        <v>131.6961</v>
      </c>
      <c r="C46" s="283">
        <v>0.43985994339904899</v>
      </c>
      <c r="D46" s="278">
        <v>0.237647438765827</v>
      </c>
      <c r="E46" s="278">
        <v>0</v>
      </c>
      <c r="F46" s="278">
        <v>5.9488282152381201E-2</v>
      </c>
      <c r="G46" s="278">
        <v>1.5765531087725E-2</v>
      </c>
      <c r="H46" s="278">
        <v>9.7355268993397901E-4</v>
      </c>
      <c r="I46" s="278">
        <v>4.9905962140823802E-2</v>
      </c>
      <c r="J46" s="278">
        <v>7.6079176562357798E-2</v>
      </c>
    </row>
    <row r="47" spans="1:10" x14ac:dyDescent="0.25">
      <c r="A47" s="281">
        <v>0.39600000000000002</v>
      </c>
      <c r="B47" s="281">
        <f t="shared" si="1"/>
        <v>134.75880000000001</v>
      </c>
      <c r="C47" s="283">
        <v>0.43986933295476</v>
      </c>
      <c r="D47" s="278">
        <v>0.23750761673210299</v>
      </c>
      <c r="E47" s="278">
        <v>0</v>
      </c>
      <c r="F47" s="278">
        <v>5.9505790114554001E-2</v>
      </c>
      <c r="G47" s="278">
        <v>1.57562552940077E-2</v>
      </c>
      <c r="H47" s="278">
        <v>1.0401051605801999E-3</v>
      </c>
      <c r="I47" s="278">
        <v>4.9876599513741599E-2</v>
      </c>
      <c r="J47" s="278">
        <v>7.6182966139773295E-2</v>
      </c>
    </row>
    <row r="48" spans="1:10" x14ac:dyDescent="0.25">
      <c r="A48" s="281">
        <v>0.40500000000000003</v>
      </c>
      <c r="B48" s="281">
        <f t="shared" si="1"/>
        <v>137.82150000000001</v>
      </c>
      <c r="C48" s="283">
        <v>0.43987588533308097</v>
      </c>
      <c r="D48" s="278">
        <v>0.23736415823660401</v>
      </c>
      <c r="E48" s="278">
        <v>0</v>
      </c>
      <c r="F48" s="278">
        <v>5.9523769496314903E-2</v>
      </c>
      <c r="G48" s="278">
        <v>1.57467382574163E-2</v>
      </c>
      <c r="H48" s="278">
        <v>1.10934961901483E-3</v>
      </c>
      <c r="I48" s="278">
        <v>4.9846473229686897E-2</v>
      </c>
      <c r="J48" s="278">
        <v>7.62853964940442E-2</v>
      </c>
    </row>
    <row r="49" spans="1:10" x14ac:dyDescent="0.25">
      <c r="A49" s="281">
        <v>0.41399999999999998</v>
      </c>
      <c r="B49" s="281">
        <f t="shared" si="1"/>
        <v>140.88419999999999</v>
      </c>
      <c r="C49" s="283">
        <v>0.43987967951315898</v>
      </c>
      <c r="D49" s="278">
        <v>0.23721710826979001</v>
      </c>
      <c r="E49" s="278">
        <v>0</v>
      </c>
      <c r="F49" s="278">
        <v>5.9542215915069301E-2</v>
      </c>
      <c r="G49" s="278">
        <v>1.5736982962617801E-2</v>
      </c>
      <c r="H49" s="278">
        <v>1.18130431843584E-3</v>
      </c>
      <c r="I49" s="278">
        <v>4.9815592736655798E-2</v>
      </c>
      <c r="J49" s="278">
        <v>7.6386475310590604E-2</v>
      </c>
    </row>
    <row r="50" spans="1:10" x14ac:dyDescent="0.25">
      <c r="A50" s="281">
        <v>0.42299999999999999</v>
      </c>
      <c r="B50" s="281">
        <f t="shared" si="1"/>
        <v>143.9469</v>
      </c>
      <c r="C50" s="283">
        <v>0.43988079074626302</v>
      </c>
      <c r="D50" s="278">
        <v>0.237066511397929</v>
      </c>
      <c r="E50" s="278">
        <v>0</v>
      </c>
      <c r="F50" s="278">
        <v>5.9561125055308403E-2</v>
      </c>
      <c r="G50" s="278">
        <v>1.5726992366138601E-2</v>
      </c>
      <c r="H50" s="278">
        <v>1.2559842813789201E-3</v>
      </c>
      <c r="I50" s="278">
        <v>4.9783967393564998E-2</v>
      </c>
      <c r="J50" s="278">
        <v>7.6486210251942993E-2</v>
      </c>
    </row>
    <row r="51" spans="1:10" x14ac:dyDescent="0.25">
      <c r="A51" s="281">
        <v>0.432</v>
      </c>
      <c r="B51" s="281">
        <f t="shared" si="1"/>
        <v>147.00960000000001</v>
      </c>
      <c r="C51" s="283">
        <v>0.43987929050810098</v>
      </c>
      <c r="D51" s="278">
        <v>0.23691241176692401</v>
      </c>
      <c r="E51" s="278">
        <v>0</v>
      </c>
      <c r="F51" s="278">
        <v>5.9580492667282998E-2</v>
      </c>
      <c r="G51" s="278">
        <v>1.57167693966178E-2</v>
      </c>
      <c r="H51" s="278">
        <v>1.33340124859893E-3</v>
      </c>
      <c r="I51" s="278">
        <v>4.9751606471054102E-2</v>
      </c>
      <c r="J51" s="278">
        <v>7.6584608957623299E-2</v>
      </c>
    </row>
    <row r="52" spans="1:10" x14ac:dyDescent="0.25">
      <c r="A52" s="281">
        <v>0.441</v>
      </c>
      <c r="B52" s="281">
        <f t="shared" si="1"/>
        <v>150.07230000000001</v>
      </c>
      <c r="C52" s="283">
        <v>0.43987524645797399</v>
      </c>
      <c r="D52" s="278">
        <v>0.23675485310609901</v>
      </c>
      <c r="E52" s="278">
        <v>0</v>
      </c>
      <c r="F52" s="278">
        <v>5.9600314565708697E-2</v>
      </c>
      <c r="G52" s="278">
        <v>1.57063169550586E-2</v>
      </c>
      <c r="H52" s="278">
        <v>1.4135636347977301E-3</v>
      </c>
      <c r="I52" s="278">
        <v>4.9718519152280899E-2</v>
      </c>
      <c r="J52" s="278">
        <v>7.6681679044029102E-2</v>
      </c>
    </row>
    <row r="53" spans="1:10" x14ac:dyDescent="0.25">
      <c r="A53" s="281">
        <v>0.45</v>
      </c>
      <c r="B53" s="281">
        <f t="shared" si="1"/>
        <v>153.13500000000002</v>
      </c>
      <c r="C53" s="283">
        <v>0.43986872240507402</v>
      </c>
      <c r="D53" s="278">
        <v>0.23659387873195101</v>
      </c>
      <c r="E53" s="278">
        <v>0</v>
      </c>
      <c r="F53" s="278">
        <v>5.9620586628501102E-2</v>
      </c>
      <c r="G53" s="278">
        <v>1.5695637915077599E-2</v>
      </c>
      <c r="H53" s="278">
        <v>1.4964764915128201E-3</v>
      </c>
      <c r="I53" s="278">
        <v>4.9684714533709699E-2</v>
      </c>
      <c r="J53" s="278">
        <v>7.6777428104322504E-2</v>
      </c>
    </row>
    <row r="54" spans="1:10" x14ac:dyDescent="0.25">
      <c r="A54" s="281">
        <v>0.45900000000000002</v>
      </c>
      <c r="B54" s="281">
        <f t="shared" si="1"/>
        <v>156.1977</v>
      </c>
      <c r="C54" s="283">
        <v>0.439859778282225</v>
      </c>
      <c r="D54" s="278">
        <v>0.23642953155186899</v>
      </c>
      <c r="E54" s="278">
        <v>0</v>
      </c>
      <c r="F54" s="278">
        <v>5.9641304795540299E-2</v>
      </c>
      <c r="G54" s="278">
        <v>1.5684735123151002E-2</v>
      </c>
      <c r="H54" s="278">
        <v>1.5821414774517201E-3</v>
      </c>
      <c r="I54" s="278">
        <v>4.9650201625892398E-2</v>
      </c>
      <c r="J54" s="278">
        <v>7.6871863708320803E-2</v>
      </c>
    </row>
    <row r="55" spans="1:10" x14ac:dyDescent="0.25">
      <c r="A55" s="281">
        <v>0.46800000000000003</v>
      </c>
      <c r="B55" s="281">
        <f t="shared" si="1"/>
        <v>159.2604</v>
      </c>
      <c r="C55" s="283">
        <v>0.43984847012730799</v>
      </c>
      <c r="D55" s="278">
        <v>0.23626185406782199</v>
      </c>
      <c r="E55" s="278">
        <v>0</v>
      </c>
      <c r="F55" s="278">
        <v>5.9662465067465101E-2</v>
      </c>
      <c r="G55" s="278">
        <v>1.56736113988593E-2</v>
      </c>
      <c r="H55" s="278">
        <v>1.67055683652621E-3</v>
      </c>
      <c r="I55" s="278">
        <v>4.9614989354242703E-2</v>
      </c>
      <c r="J55" s="278">
        <v>7.6964993402392406E-2</v>
      </c>
    </row>
    <row r="56" spans="1:10" x14ac:dyDescent="0.25">
      <c r="A56" s="281">
        <v>0.47699999999999998</v>
      </c>
      <c r="B56" s="281">
        <f t="shared" si="1"/>
        <v>162.32310000000001</v>
      </c>
      <c r="C56" s="283">
        <v>0.43983485007260198</v>
      </c>
      <c r="D56" s="278">
        <v>0.23609088838001399</v>
      </c>
      <c r="E56" s="278">
        <v>0</v>
      </c>
      <c r="F56" s="278">
        <v>5.96840635044944E-2</v>
      </c>
      <c r="G56" s="278">
        <v>1.5662269535130099E-2</v>
      </c>
      <c r="H56" s="278">
        <v>1.7617173838063299E-3</v>
      </c>
      <c r="I56" s="278">
        <v>4.95790865598029E-2</v>
      </c>
      <c r="J56" s="278">
        <v>7.7056824709354196E-2</v>
      </c>
    </row>
    <row r="57" spans="1:10" x14ac:dyDescent="0.25">
      <c r="A57" s="281">
        <v>0.48599999999999999</v>
      </c>
      <c r="B57" s="281">
        <f t="shared" si="1"/>
        <v>165.38579999999999</v>
      </c>
      <c r="C57" s="283">
        <v>0.43981896634220702</v>
      </c>
      <c r="D57" s="278">
        <v>0.235916676190496</v>
      </c>
      <c r="E57" s="278">
        <v>0</v>
      </c>
      <c r="F57" s="278">
        <v>5.9706096225275597E-2</v>
      </c>
      <c r="G57" s="278">
        <v>1.56507122984775E-2</v>
      </c>
      <c r="H57" s="278">
        <v>1.8556144995790899E-3</v>
      </c>
      <c r="I57" s="278">
        <v>4.95425020000042E-2</v>
      </c>
      <c r="J57" s="278">
        <v>7.7147365128373904E-2</v>
      </c>
    </row>
    <row r="58" spans="1:10" x14ac:dyDescent="0.25">
      <c r="A58" s="281">
        <v>0.495</v>
      </c>
      <c r="B58" s="281">
        <f t="shared" si="1"/>
        <v>168.4485</v>
      </c>
      <c r="C58" s="283">
        <v>0.439800863257719</v>
      </c>
      <c r="D58" s="278">
        <v>0.235739258806763</v>
      </c>
      <c r="E58" s="278">
        <v>0</v>
      </c>
      <c r="F58" s="278">
        <v>5.97285594057601E-2</v>
      </c>
      <c r="G58" s="278">
        <v>1.5638942429240701E-2</v>
      </c>
      <c r="H58" s="278">
        <v>1.9522361316590599E-3</v>
      </c>
      <c r="I58" s="278">
        <v>4.9505244349420302E-2</v>
      </c>
      <c r="J58" s="278">
        <v>7.7236622134875296E-2</v>
      </c>
    </row>
    <row r="59" spans="1:10" x14ac:dyDescent="0.25">
      <c r="A59" s="281">
        <v>0.504</v>
      </c>
      <c r="B59" s="281">
        <f t="shared" si="1"/>
        <v>171.5112</v>
      </c>
      <c r="C59" s="283">
        <v>0.43978058125224401</v>
      </c>
      <c r="D59" s="278">
        <v>0.23555867714530301</v>
      </c>
      <c r="E59" s="278">
        <v>0</v>
      </c>
      <c r="F59" s="278">
        <v>5.9751449278104003E-2</v>
      </c>
      <c r="G59" s="278">
        <v>1.5626962641819401E-2</v>
      </c>
      <c r="H59" s="278">
        <v>2.0515668060597501E-3</v>
      </c>
      <c r="I59" s="278">
        <v>4.9467322200513503E-2</v>
      </c>
      <c r="J59" s="278">
        <v>7.7324603180445206E-2</v>
      </c>
    </row>
    <row r="60" spans="1:10" x14ac:dyDescent="0.25">
      <c r="A60" s="281">
        <v>0.51300000000000001</v>
      </c>
      <c r="B60" s="281">
        <f t="shared" si="1"/>
        <v>174.57390000000001</v>
      </c>
      <c r="C60" s="283">
        <v>0.43975815689283698</v>
      </c>
      <c r="D60" s="278">
        <v>0.23537497173512001</v>
      </c>
      <c r="E60" s="278">
        <v>0</v>
      </c>
      <c r="F60" s="278">
        <v>5.97747621295944E-2</v>
      </c>
      <c r="G60" s="278">
        <v>1.56147756249078E-2</v>
      </c>
      <c r="H60" s="278">
        <v>2.15358764609438E-3</v>
      </c>
      <c r="I60" s="278">
        <v>4.9428744064375099E-2</v>
      </c>
      <c r="J60" s="278">
        <v>7.7411315692745994E-2</v>
      </c>
    </row>
    <row r="61" spans="1:10" x14ac:dyDescent="0.25">
      <c r="A61" s="281">
        <v>0.52200000000000002</v>
      </c>
      <c r="B61" s="281">
        <f t="shared" si="1"/>
        <v>177.63660000000002</v>
      </c>
      <c r="C61" s="283">
        <v>0.43973362291137602</v>
      </c>
      <c r="D61" s="278">
        <v>0.23518818272122899</v>
      </c>
      <c r="E61" s="278">
        <v>0</v>
      </c>
      <c r="F61" s="278">
        <v>5.9798494301599198E-2</v>
      </c>
      <c r="G61" s="278">
        <v>1.56023840417263E-2</v>
      </c>
      <c r="H61" s="278">
        <v>2.2582763999338899E-3</v>
      </c>
      <c r="I61" s="278">
        <v>4.9389518371458101E-2</v>
      </c>
      <c r="J61" s="278">
        <v>7.7496767075429795E-2</v>
      </c>
    </row>
    <row r="62" spans="1:10" x14ac:dyDescent="0.25">
      <c r="A62" s="281">
        <v>0.53100000000000003</v>
      </c>
      <c r="B62" s="281">
        <f t="shared" si="1"/>
        <v>180.69930000000002</v>
      </c>
      <c r="C62" s="283">
        <v>0.43970700824387499</v>
      </c>
      <c r="D62" s="278">
        <v>0.23499834986811499</v>
      </c>
      <c r="E62" s="278">
        <v>0</v>
      </c>
      <c r="F62" s="278">
        <v>5.98226421885414E-2</v>
      </c>
      <c r="G62" s="278">
        <v>1.55897905302507E-2</v>
      </c>
      <c r="H62" s="278">
        <v>2.3656074766087798E-3</v>
      </c>
      <c r="I62" s="278">
        <v>4.9349653472304203E-2</v>
      </c>
      <c r="J62" s="278">
        <v>7.75809647080552E-2</v>
      </c>
    </row>
    <row r="63" spans="1:10" x14ac:dyDescent="0.25">
      <c r="A63" s="281">
        <v>0.54</v>
      </c>
      <c r="B63" s="281">
        <f t="shared" si="1"/>
        <v>183.76200000000003</v>
      </c>
      <c r="C63" s="283">
        <v>0.43967833807816697</v>
      </c>
      <c r="D63" s="278">
        <v>0.23480551256315901</v>
      </c>
      <c r="E63" s="278">
        <v>0</v>
      </c>
      <c r="F63" s="278">
        <v>5.9847202236896303E-2</v>
      </c>
      <c r="G63" s="278">
        <v>1.55769977034399E-2</v>
      </c>
      <c r="H63" s="278">
        <v>2.4755519903992699E-3</v>
      </c>
      <c r="I63" s="278">
        <v>4.9309157638263303E-2</v>
      </c>
      <c r="J63" s="278">
        <v>7.7663915946008896E-2</v>
      </c>
    </row>
    <row r="64" spans="1:10" x14ac:dyDescent="0.25">
      <c r="A64" s="281">
        <v>0.54900000000000004</v>
      </c>
      <c r="B64" s="281">
        <f t="shared" si="1"/>
        <v>186.82470000000001</v>
      </c>
      <c r="C64" s="283">
        <v>0.439647633909863</v>
      </c>
      <c r="D64" s="278">
        <v>0.23460970982003801</v>
      </c>
      <c r="E64" s="278">
        <v>0</v>
      </c>
      <c r="F64" s="278">
        <v>5.9872170944210899E-2</v>
      </c>
      <c r="G64" s="278">
        <v>1.55640081494613E-2</v>
      </c>
      <c r="H64" s="278">
        <v>2.5880778135167399E-3</v>
      </c>
      <c r="I64" s="278">
        <v>4.9268039062208002E-2</v>
      </c>
      <c r="J64" s="278">
        <v>7.7745628120428498E-2</v>
      </c>
    </row>
    <row r="65" spans="1:10" x14ac:dyDescent="0.25">
      <c r="A65" s="281">
        <v>0.55800000000000005</v>
      </c>
      <c r="B65" s="281">
        <f t="shared" si="1"/>
        <v>189.88740000000001</v>
      </c>
      <c r="C65" s="283">
        <v>0.43961491360645899</v>
      </c>
      <c r="D65" s="278">
        <v>0.23441098028209301</v>
      </c>
      <c r="E65" s="278">
        <v>0</v>
      </c>
      <c r="F65" s="278">
        <v>5.9897544858145003E-2</v>
      </c>
      <c r="G65" s="278">
        <v>1.5550824431914001E-2</v>
      </c>
      <c r="H65" s="278">
        <v>2.7031496369379101E-3</v>
      </c>
      <c r="I65" s="278">
        <v>4.9226305859239601E-2</v>
      </c>
      <c r="J65" s="278">
        <v>7.7826108538129199E-2</v>
      </c>
    </row>
    <row r="66" spans="1:10" x14ac:dyDescent="0.25">
      <c r="A66" s="281">
        <v>0.56699999999999995</v>
      </c>
      <c r="B66" s="281">
        <f t="shared" si="1"/>
        <v>192.95009999999999</v>
      </c>
      <c r="C66" s="283">
        <v>0.43958019147938598</v>
      </c>
      <c r="D66" s="278">
        <v>0.23420936222566499</v>
      </c>
      <c r="E66" s="278">
        <v>0</v>
      </c>
      <c r="F66" s="278">
        <v>5.9923320575534698E-2</v>
      </c>
      <c r="G66" s="278">
        <v>1.5537449090050601E-2</v>
      </c>
      <c r="H66" s="278">
        <v>2.8207290392126502E-3</v>
      </c>
      <c r="I66" s="278">
        <v>4.9183966067389701E-2</v>
      </c>
      <c r="J66" s="278">
        <v>7.7905364481532804E-2</v>
      </c>
    </row>
    <row r="67" spans="1:10" x14ac:dyDescent="0.25">
      <c r="A67" s="281">
        <v>0.57599999999999996</v>
      </c>
      <c r="B67" s="281">
        <f t="shared" ref="B67:B98" si="2">A67*$B$1</f>
        <v>196.0128</v>
      </c>
      <c r="C67" s="283">
        <v>0.43954347836381602</v>
      </c>
      <c r="D67" s="278">
        <v>0.23400489356340301</v>
      </c>
      <c r="E67" s="278">
        <v>0</v>
      </c>
      <c r="F67" s="278">
        <v>5.9949494741475103E-2</v>
      </c>
      <c r="G67" s="278">
        <v>1.5523884638996101E-2</v>
      </c>
      <c r="H67" s="278">
        <v>2.9407745630262E-3</v>
      </c>
      <c r="I67" s="278">
        <v>4.91410276483146E-2</v>
      </c>
      <c r="J67" s="278">
        <v>7.7983403208600394E-2</v>
      </c>
    </row>
    <row r="68" spans="1:10" x14ac:dyDescent="0.25">
      <c r="A68" s="281">
        <v>0.58499999999999996</v>
      </c>
      <c r="B68" s="281">
        <f t="shared" si="2"/>
        <v>199.07550000000001</v>
      </c>
      <c r="C68" s="283">
        <v>0.43950478170593699</v>
      </c>
      <c r="D68" s="278">
        <v>0.233797611847539</v>
      </c>
      <c r="E68" s="278">
        <v>0</v>
      </c>
      <c r="F68" s="278">
        <v>5.9976064048424399E-2</v>
      </c>
      <c r="G68" s="278">
        <v>1.55101335699657E-2</v>
      </c>
      <c r="H68" s="278">
        <v>3.0632417992585001E-3</v>
      </c>
      <c r="I68" s="278">
        <v>4.9097498487983102E-2</v>
      </c>
      <c r="J68" s="278">
        <v>7.8060231952766707E-2</v>
      </c>
    </row>
    <row r="69" spans="1:10" x14ac:dyDescent="0.25">
      <c r="A69" s="281">
        <v>0.59399999999999997</v>
      </c>
      <c r="B69" s="281">
        <f t="shared" si="2"/>
        <v>202.13819999999998</v>
      </c>
      <c r="C69" s="283">
        <v>0.43946410565742799</v>
      </c>
      <c r="D69" s="278">
        <v>0.23358755427313799</v>
      </c>
      <c r="E69" s="278">
        <v>0</v>
      </c>
      <c r="F69" s="278">
        <v>6.0003025235327002E-2</v>
      </c>
      <c r="G69" s="278">
        <v>1.54961983504799E-2</v>
      </c>
      <c r="H69" s="278">
        <v>3.18808347824619E-3</v>
      </c>
      <c r="I69" s="278">
        <v>4.90533863973589E-2</v>
      </c>
      <c r="J69" s="278">
        <v>7.8135857922878096E-2</v>
      </c>
    </row>
    <row r="70" spans="1:10" x14ac:dyDescent="0.25">
      <c r="A70" s="281">
        <v>0.60299999999999998</v>
      </c>
      <c r="B70" s="281">
        <f t="shared" si="2"/>
        <v>205.20089999999999</v>
      </c>
      <c r="C70" s="283">
        <v>0.43927863855794302</v>
      </c>
      <c r="D70" s="278">
        <v>0.23337475768131599</v>
      </c>
      <c r="E70" s="278">
        <v>0</v>
      </c>
      <c r="F70" s="278">
        <v>6.00303750867563E-2</v>
      </c>
      <c r="G70" s="278">
        <v>1.5482081424578501E-2</v>
      </c>
      <c r="H70" s="278">
        <v>3.3152495679180799E-3</v>
      </c>
      <c r="I70" s="278">
        <v>4.9008699113076301E-2</v>
      </c>
      <c r="J70" s="278">
        <v>7.8067475684297699E-2</v>
      </c>
    </row>
    <row r="71" spans="1:10" x14ac:dyDescent="0.25">
      <c r="A71" s="281">
        <v>0.61199999999999999</v>
      </c>
      <c r="B71" s="281">
        <f t="shared" si="2"/>
        <v>208.2636</v>
      </c>
      <c r="C71" s="283">
        <v>0.43880612057920898</v>
      </c>
      <c r="D71" s="278">
        <v>0.23315925856243</v>
      </c>
      <c r="E71" s="278">
        <v>0</v>
      </c>
      <c r="F71" s="278">
        <v>6.0058110432075297E-2</v>
      </c>
      <c r="G71" s="278">
        <v>1.54677852130315E-2</v>
      </c>
      <c r="H71" s="278">
        <v>3.4446873784416301E-3</v>
      </c>
      <c r="I71" s="278">
        <v>4.8963444298110198E-2</v>
      </c>
      <c r="J71" s="278">
        <v>7.7712834695120997E-2</v>
      </c>
    </row>
    <row r="72" spans="1:10" x14ac:dyDescent="0.25">
      <c r="A72" s="281">
        <v>0.621</v>
      </c>
      <c r="B72" s="281">
        <f t="shared" si="2"/>
        <v>211.3263</v>
      </c>
      <c r="C72" s="283">
        <v>0.43833246066623499</v>
      </c>
      <c r="D72" s="278">
        <v>0.23294109305923599</v>
      </c>
      <c r="E72" s="278">
        <v>0</v>
      </c>
      <c r="F72" s="278">
        <v>6.0086228144616498E-2</v>
      </c>
      <c r="G72" s="278">
        <v>1.5453312113549699E-2</v>
      </c>
      <c r="H72" s="278">
        <v>3.5763416729881802E-3</v>
      </c>
      <c r="I72" s="278">
        <v>4.8917629542439597E-2</v>
      </c>
      <c r="J72" s="278">
        <v>7.7357856133404498E-2</v>
      </c>
    </row>
    <row r="73" spans="1:10" x14ac:dyDescent="0.25">
      <c r="A73" s="281">
        <v>0.63</v>
      </c>
      <c r="B73" s="281">
        <f t="shared" si="2"/>
        <v>214.38900000000001</v>
      </c>
      <c r="C73" s="283">
        <v>0.437857665236356</v>
      </c>
      <c r="D73" s="278">
        <v>0.232720296970028</v>
      </c>
      <c r="E73" s="278">
        <v>0</v>
      </c>
      <c r="F73" s="278">
        <v>6.0114725140878802E-2</v>
      </c>
      <c r="G73" s="278">
        <v>1.54386645009916E-2</v>
      </c>
      <c r="H73" s="278">
        <v>3.71015478419602E-3</v>
      </c>
      <c r="I73" s="278">
        <v>4.88712623637058E-2</v>
      </c>
      <c r="J73" s="278">
        <v>7.7002561476556597E-2</v>
      </c>
    </row>
    <row r="74" spans="1:10" x14ac:dyDescent="0.25">
      <c r="A74" s="281">
        <v>0.63900000000000001</v>
      </c>
      <c r="B74" s="281">
        <f t="shared" si="2"/>
        <v>217.45170000000002</v>
      </c>
      <c r="C74" s="283">
        <v>0.43738173771697098</v>
      </c>
      <c r="D74" s="278">
        <v>0.23249690575173201</v>
      </c>
      <c r="E74" s="278">
        <v>0</v>
      </c>
      <c r="F74" s="278">
        <v>6.0143598379741703E-2</v>
      </c>
      <c r="G74" s="278">
        <v>1.54238447275698E-2</v>
      </c>
      <c r="H74" s="278">
        <v>3.8460667358861701E-3</v>
      </c>
      <c r="I74" s="278">
        <v>4.8824350207863701E-2</v>
      </c>
      <c r="J74" s="278">
        <v>7.6646971914178005E-2</v>
      </c>
    </row>
    <row r="75" spans="1:10" x14ac:dyDescent="0.25">
      <c r="A75" s="281">
        <v>0.64800000000000002</v>
      </c>
      <c r="B75" s="281">
        <f t="shared" si="2"/>
        <v>220.51440000000002</v>
      </c>
      <c r="C75" s="283">
        <v>0.43690467867831301</v>
      </c>
      <c r="D75" s="278">
        <v>0.23227095452299201</v>
      </c>
      <c r="E75" s="278">
        <v>0</v>
      </c>
      <c r="F75" s="278">
        <v>6.0172844861696398E-2</v>
      </c>
      <c r="G75" s="278">
        <v>1.5408855123055299E-2</v>
      </c>
      <c r="H75" s="278">
        <v>3.9840153695629398E-3</v>
      </c>
      <c r="I75" s="278">
        <v>4.8776900449828402E-2</v>
      </c>
      <c r="J75" s="278">
        <v>7.6291108351178E-2</v>
      </c>
    </row>
    <row r="76" spans="1:10" x14ac:dyDescent="0.25">
      <c r="A76" s="281">
        <v>0.65700000000000003</v>
      </c>
      <c r="B76" s="281">
        <f t="shared" si="2"/>
        <v>223.57710000000003</v>
      </c>
      <c r="C76" s="283">
        <v>0.43642648597047401</v>
      </c>
      <c r="D76" s="278">
        <v>0.23204247806721501</v>
      </c>
      <c r="E76" s="278">
        <v>0</v>
      </c>
      <c r="F76" s="278">
        <v>6.0202461628093701E-2</v>
      </c>
      <c r="G76" s="278">
        <v>1.5393697994979E-2</v>
      </c>
      <c r="H76" s="278">
        <v>4.1239364752130104E-3</v>
      </c>
      <c r="I76" s="278">
        <v>4.8728920394115097E-2</v>
      </c>
      <c r="J76" s="278">
        <v>7.5934991410858299E-2</v>
      </c>
    </row>
    <row r="77" spans="1:10" x14ac:dyDescent="0.25">
      <c r="A77" s="281">
        <v>0.66600000000000004</v>
      </c>
      <c r="B77" s="281">
        <f t="shared" si="2"/>
        <v>226.63980000000001</v>
      </c>
      <c r="C77" s="283">
        <v>0.43594715486416902</v>
      </c>
      <c r="D77" s="278">
        <v>0.23181151083558801</v>
      </c>
      <c r="E77" s="278">
        <v>0</v>
      </c>
      <c r="F77" s="278">
        <v>6.0232445760407399E-2</v>
      </c>
      <c r="G77" s="278">
        <v>1.53783756288329E-2</v>
      </c>
      <c r="H77" s="278">
        <v>4.2657639259006301E-3</v>
      </c>
      <c r="I77" s="278">
        <v>4.8680417275473502E-2</v>
      </c>
      <c r="J77" s="278">
        <v>7.5578641437965999E-2</v>
      </c>
    </row>
    <row r="78" spans="1:10" x14ac:dyDescent="0.25">
      <c r="A78" s="281">
        <v>0.67500000000000004</v>
      </c>
      <c r="B78" s="281">
        <f t="shared" si="2"/>
        <v>229.70250000000001</v>
      </c>
      <c r="C78" s="283">
        <v>0.435466678194737</v>
      </c>
      <c r="D78" s="278">
        <v>0.23157808695008</v>
      </c>
      <c r="E78" s="278">
        <v>0</v>
      </c>
      <c r="F78" s="278">
        <v>6.0262794379513103E-2</v>
      </c>
      <c r="G78" s="278">
        <v>1.53628902882683E-2</v>
      </c>
      <c r="H78" s="278">
        <v>4.4094298156443397E-3</v>
      </c>
      <c r="I78" s="278">
        <v>4.8631398259516803E-2</v>
      </c>
      <c r="J78" s="278">
        <v>7.5222078501714307E-2</v>
      </c>
    </row>
    <row r="79" spans="1:10" x14ac:dyDescent="0.25">
      <c r="A79" s="281">
        <v>0.68400000000000005</v>
      </c>
      <c r="B79" s="281">
        <f t="shared" si="2"/>
        <v>232.76520000000002</v>
      </c>
      <c r="C79" s="283">
        <v>0.43498504650884701</v>
      </c>
      <c r="D79" s="278">
        <v>0.23134224020640201</v>
      </c>
      <c r="E79" s="278">
        <v>0</v>
      </c>
      <c r="F79" s="278">
        <v>6.0293504644983301E-2</v>
      </c>
      <c r="G79" s="278">
        <v>1.53472442152927E-2</v>
      </c>
      <c r="H79" s="278">
        <v>4.5548646000514899E-3</v>
      </c>
      <c r="I79" s="278">
        <v>4.8581870443344402E-2</v>
      </c>
      <c r="J79" s="278">
        <v>7.4865322398773304E-2</v>
      </c>
    </row>
    <row r="80" spans="1:10" x14ac:dyDescent="0.25">
      <c r="A80" s="281">
        <v>0.69299999999999995</v>
      </c>
      <c r="B80" s="281">
        <f t="shared" si="2"/>
        <v>235.8279</v>
      </c>
      <c r="C80" s="283">
        <v>0.43450224821338101</v>
      </c>
      <c r="D80" s="278">
        <v>0.231104004076951</v>
      </c>
      <c r="E80" s="278">
        <v>0</v>
      </c>
      <c r="F80" s="278">
        <v>6.0324573754395802E-2</v>
      </c>
      <c r="G80" s="278">
        <v>1.53314396304649E-2</v>
      </c>
      <c r="H80" s="278">
        <v>4.7019972391810798E-3</v>
      </c>
      <c r="I80" s="278">
        <v>4.8531840856159601E-2</v>
      </c>
      <c r="J80" s="278">
        <v>7.4508392656229105E-2</v>
      </c>
    </row>
    <row r="81" spans="1:10" x14ac:dyDescent="0.25">
      <c r="A81" s="281">
        <v>0.70199999999999996</v>
      </c>
      <c r="B81" s="281">
        <f t="shared" si="2"/>
        <v>238.89060000000001</v>
      </c>
      <c r="C81" s="283">
        <v>0.43401826972596502</v>
      </c>
      <c r="D81" s="278">
        <v>0.23086341171372099</v>
      </c>
      <c r="E81" s="278">
        <v>0</v>
      </c>
      <c r="F81" s="278">
        <v>6.0355998942657703E-2</v>
      </c>
      <c r="G81" s="278">
        <v>1.53154787330882E-2</v>
      </c>
      <c r="H81" s="278">
        <v>4.8507553421031401E-3</v>
      </c>
      <c r="I81" s="278">
        <v>4.84813164598814E-2</v>
      </c>
      <c r="J81" s="278">
        <v>7.4151308534513294E-2</v>
      </c>
    </row>
    <row r="82" spans="1:10" x14ac:dyDescent="0.25">
      <c r="A82" s="281">
        <v>0.71099999999999997</v>
      </c>
      <c r="B82" s="281">
        <f t="shared" si="2"/>
        <v>241.95329999999998</v>
      </c>
      <c r="C82" s="283">
        <v>0.43353309562661602</v>
      </c>
      <c r="D82" s="278">
        <v>0.23062049595119499</v>
      </c>
      <c r="E82" s="278">
        <v>0</v>
      </c>
      <c r="F82" s="278">
        <v>6.0387777481343198E-2</v>
      </c>
      <c r="G82" s="278">
        <v>1.52993637014022E-2</v>
      </c>
      <c r="H82" s="278">
        <v>5.0010653126237297E-3</v>
      </c>
      <c r="I82" s="278">
        <v>4.8430304149750802E-2</v>
      </c>
      <c r="J82" s="278">
        <v>7.3794089030301505E-2</v>
      </c>
    </row>
    <row r="83" spans="1:10" x14ac:dyDescent="0.25">
      <c r="A83" s="281">
        <v>0.72</v>
      </c>
      <c r="B83" s="281">
        <f t="shared" si="2"/>
        <v>245.01599999999999</v>
      </c>
      <c r="C83" s="283">
        <v>0.43304670880998303</v>
      </c>
      <c r="D83" s="278">
        <v>0.23037528930920101</v>
      </c>
      <c r="E83" s="278">
        <v>0</v>
      </c>
      <c r="F83" s="278">
        <v>6.0419906678044699E-2</v>
      </c>
      <c r="G83" s="278">
        <v>1.52830966927724E-2</v>
      </c>
      <c r="H83" s="278">
        <v>5.1528524956487498E-3</v>
      </c>
      <c r="I83" s="278">
        <v>4.8378810754932298E-2</v>
      </c>
      <c r="J83" s="278">
        <v>7.3436752879383602E-2</v>
      </c>
    </row>
    <row r="84" spans="1:10" x14ac:dyDescent="0.25">
      <c r="A84" s="281">
        <v>0.72899999999999998</v>
      </c>
      <c r="B84" s="281">
        <f t="shared" si="2"/>
        <v>248.0787</v>
      </c>
      <c r="C84" s="283">
        <v>0.43255909063764902</v>
      </c>
      <c r="D84" s="278">
        <v>0.23012782399575399</v>
      </c>
      <c r="E84" s="278">
        <v>0</v>
      </c>
      <c r="F84" s="278">
        <v>6.0452383875738203E-2</v>
      </c>
      <c r="G84" s="278">
        <v>1.5266679843878301E-2</v>
      </c>
      <c r="H84" s="278">
        <v>5.30604132366714E-3</v>
      </c>
      <c r="I84" s="278">
        <v>4.8326843039108398E-2</v>
      </c>
      <c r="J84" s="278">
        <v>7.3079318559503101E-2</v>
      </c>
    </row>
    <row r="85" spans="1:10" x14ac:dyDescent="0.25">
      <c r="A85" s="281">
        <v>0.73799999999999999</v>
      </c>
      <c r="B85" s="281">
        <f t="shared" si="2"/>
        <v>251.1414</v>
      </c>
      <c r="C85" s="283">
        <v>0.43207022109000398</v>
      </c>
      <c r="D85" s="278">
        <v>0.22987813190986101</v>
      </c>
      <c r="E85" s="278">
        <v>0</v>
      </c>
      <c r="F85" s="278">
        <v>6.0485206452160503E-2</v>
      </c>
      <c r="G85" s="278">
        <v>1.5250115270900101E-2</v>
      </c>
      <c r="H85" s="278">
        <v>5.4605554628438299E-3</v>
      </c>
      <c r="I85" s="278">
        <v>4.82744077010707E-2</v>
      </c>
      <c r="J85" s="278">
        <v>7.2721804293167797E-2</v>
      </c>
    </row>
    <row r="86" spans="1:10" x14ac:dyDescent="0.25">
      <c r="A86" s="281">
        <v>0.747</v>
      </c>
      <c r="B86" s="281">
        <f t="shared" si="2"/>
        <v>254.20410000000001</v>
      </c>
      <c r="C86" s="283">
        <v>0.43158007891717398</v>
      </c>
      <c r="D86" s="278">
        <v>0.229626244644307</v>
      </c>
      <c r="E86" s="278">
        <v>0</v>
      </c>
      <c r="F86" s="278">
        <v>6.0518371819200799E-2</v>
      </c>
      <c r="G86" s="278">
        <v>1.5233405069703301E-2</v>
      </c>
      <c r="H86" s="278">
        <v>5.6163179582264201E-3</v>
      </c>
      <c r="I86" s="278">
        <v>4.82215113753044E-2</v>
      </c>
      <c r="J86" s="278">
        <v>7.2364228050432106E-2</v>
      </c>
    </row>
    <row r="87" spans="1:10" x14ac:dyDescent="0.25">
      <c r="A87" s="281">
        <v>0.75600000000000001</v>
      </c>
      <c r="B87" s="281">
        <f t="shared" si="2"/>
        <v>257.26679999999999</v>
      </c>
      <c r="C87" s="283">
        <v>0.431088641788544</v>
      </c>
      <c r="D87" s="278">
        <v>0.229372193488417</v>
      </c>
      <c r="E87" s="278">
        <v>0</v>
      </c>
      <c r="F87" s="278">
        <v>6.0551877422303099E-2</v>
      </c>
      <c r="G87" s="278">
        <v>1.52165513160216E-2</v>
      </c>
      <c r="H87" s="278">
        <v>5.7732513775846598E-3</v>
      </c>
      <c r="I87" s="278">
        <v>4.8168160632567597E-2</v>
      </c>
      <c r="J87" s="278">
        <v>7.2006607551649796E-2</v>
      </c>
    </row>
    <row r="88" spans="1:10" x14ac:dyDescent="0.25">
      <c r="A88" s="281">
        <v>0.76500000000000001</v>
      </c>
      <c r="B88" s="281">
        <f t="shared" si="2"/>
        <v>260.3295</v>
      </c>
      <c r="C88" s="283">
        <v>0.43059588644039898</v>
      </c>
      <c r="D88" s="278">
        <v>0.22911600943079199</v>
      </c>
      <c r="E88" s="278">
        <v>0</v>
      </c>
      <c r="F88" s="278">
        <v>6.0585720739881901E-2</v>
      </c>
      <c r="G88" s="278">
        <v>1.5199556065638701E-2</v>
      </c>
      <c r="H88" s="278">
        <v>5.9312779534202104E-3</v>
      </c>
      <c r="I88" s="278">
        <v>4.81143619804663E-2</v>
      </c>
      <c r="J88" s="278">
        <v>7.1648960270199402E-2</v>
      </c>
    </row>
    <row r="89" spans="1:10" x14ac:dyDescent="0.25">
      <c r="A89" s="281">
        <v>0.77400000000000002</v>
      </c>
      <c r="B89" s="281">
        <f t="shared" si="2"/>
        <v>263.3922</v>
      </c>
      <c r="C89" s="283">
        <v>0.430101788821241</v>
      </c>
      <c r="D89" s="278">
        <v>0.228857723162015</v>
      </c>
      <c r="E89" s="278">
        <v>0</v>
      </c>
      <c r="F89" s="278">
        <v>6.0619899282749301E-2</v>
      </c>
      <c r="G89" s="278">
        <v>1.5182421354568E-2</v>
      </c>
      <c r="H89" s="278">
        <v>6.0903197227044096E-3</v>
      </c>
      <c r="I89" s="278">
        <v>4.80601218640231E-2</v>
      </c>
      <c r="J89" s="278">
        <v>7.1291303435181405E-2</v>
      </c>
    </row>
    <row r="90" spans="1:10" x14ac:dyDescent="0.25">
      <c r="A90" s="281">
        <v>0.78300000000000003</v>
      </c>
      <c r="B90" s="281">
        <f t="shared" si="2"/>
        <v>266.45490000000001</v>
      </c>
      <c r="C90" s="283">
        <v>0.429606324234376</v>
      </c>
      <c r="D90" s="278">
        <v>0.22859736507733899</v>
      </c>
      <c r="E90" s="278">
        <v>0</v>
      </c>
      <c r="F90" s="278">
        <v>6.0654410593553802E-2</v>
      </c>
      <c r="G90" s="278">
        <v>1.51651491992306E-2</v>
      </c>
      <c r="H90" s="278">
        <v>6.2502986639240803E-3</v>
      </c>
      <c r="I90" s="278">
        <v>4.8005446666241201E-2</v>
      </c>
      <c r="J90" s="278">
        <v>7.0933654034087107E-2</v>
      </c>
    </row>
    <row r="91" spans="1:10" x14ac:dyDescent="0.25">
      <c r="A91" s="281">
        <v>0.79200000000000004</v>
      </c>
      <c r="B91" s="281">
        <f t="shared" si="2"/>
        <v>269.51760000000002</v>
      </c>
      <c r="C91" s="283">
        <v>0.43029516312079602</v>
      </c>
      <c r="D91" s="278">
        <v>0.22833496527935199</v>
      </c>
      <c r="E91" s="278">
        <v>0</v>
      </c>
      <c r="F91" s="278">
        <v>6.0689252246230202E-2</v>
      </c>
      <c r="G91" s="278">
        <v>1.51477415966322E-2</v>
      </c>
      <c r="H91" s="278">
        <v>7.5968324744769599E-3</v>
      </c>
      <c r="I91" s="278">
        <v>4.7950342708664002E-2</v>
      </c>
      <c r="J91" s="278">
        <v>7.0576028815440506E-2</v>
      </c>
    </row>
    <row r="92" spans="1:10" x14ac:dyDescent="0.25">
      <c r="A92" s="281">
        <v>0.80100000000000005</v>
      </c>
      <c r="B92" s="281">
        <f t="shared" si="2"/>
        <v>272.58030000000002</v>
      </c>
      <c r="C92" s="283">
        <v>0.43288958390943499</v>
      </c>
      <c r="D92" s="278">
        <v>0.22807055358061201</v>
      </c>
      <c r="E92" s="278">
        <v>0</v>
      </c>
      <c r="F92" s="278">
        <v>6.0724421845460903E-2</v>
      </c>
      <c r="G92" s="278">
        <v>1.51300838613332E-2</v>
      </c>
      <c r="H92" s="278">
        <v>1.0851264078687001E-2</v>
      </c>
      <c r="I92" s="278">
        <v>4.7894816251928402E-2</v>
      </c>
      <c r="J92" s="278">
        <v>7.0218444291413398E-2</v>
      </c>
    </row>
    <row r="93" spans="1:10" x14ac:dyDescent="0.25">
      <c r="A93" s="281">
        <v>0.81</v>
      </c>
      <c r="B93" s="281">
        <f t="shared" si="2"/>
        <v>275.64300000000003</v>
      </c>
      <c r="C93" s="283">
        <v>0.43588527295073998</v>
      </c>
      <c r="D93" s="278">
        <v>0.22780415950625901</v>
      </c>
      <c r="E93" s="278">
        <v>0</v>
      </c>
      <c r="F93" s="278">
        <v>6.07599170261474E-2</v>
      </c>
      <c r="G93" s="278">
        <v>1.5100876730291099E-2</v>
      </c>
      <c r="H93" s="278">
        <v>1.4520529451315E-2</v>
      </c>
      <c r="I93" s="278">
        <v>4.7838873496314299E-2</v>
      </c>
      <c r="J93" s="278">
        <v>6.9860916740413198E-2</v>
      </c>
    </row>
    <row r="94" spans="1:10" x14ac:dyDescent="0.25">
      <c r="A94" s="281">
        <v>0.81899999999999995</v>
      </c>
      <c r="B94" s="281">
        <f t="shared" si="2"/>
        <v>278.70569999999998</v>
      </c>
      <c r="C94" s="283">
        <v>0.43930845898941601</v>
      </c>
      <c r="D94" s="278">
        <v>0.22753581229661099</v>
      </c>
      <c r="E94" s="278">
        <v>0</v>
      </c>
      <c r="F94" s="278">
        <v>6.0795735452892997E-2</v>
      </c>
      <c r="G94" s="278">
        <v>1.50527285509417E-2</v>
      </c>
      <c r="H94" s="278">
        <v>1.86381998970391E-2</v>
      </c>
      <c r="I94" s="278">
        <v>4.7782520582288199E-2</v>
      </c>
      <c r="J94" s="278">
        <v>6.9503462209643693E-2</v>
      </c>
    </row>
    <row r="95" spans="1:10" x14ac:dyDescent="0.25">
      <c r="A95" s="281">
        <v>0.82799999999999996</v>
      </c>
      <c r="B95" s="281">
        <f t="shared" si="2"/>
        <v>281.76839999999999</v>
      </c>
      <c r="C95" s="283">
        <v>0.44319642586077101</v>
      </c>
      <c r="D95" s="278">
        <v>0.227265540909727</v>
      </c>
      <c r="E95" s="278">
        <v>0</v>
      </c>
      <c r="F95" s="278">
        <v>6.0831874819495098E-2</v>
      </c>
      <c r="G95" s="278">
        <v>1.4985746541411001E-2</v>
      </c>
      <c r="H95" s="278">
        <v>2.3241403481455002E-2</v>
      </c>
      <c r="I95" s="278">
        <v>4.7725763591042698E-2</v>
      </c>
      <c r="J95" s="278">
        <v>6.9146096517640504E-2</v>
      </c>
    </row>
    <row r="96" spans="1:10" x14ac:dyDescent="0.25">
      <c r="A96" s="281">
        <v>0.83699999999999997</v>
      </c>
      <c r="B96" s="281">
        <f t="shared" si="2"/>
        <v>284.83109999999999</v>
      </c>
      <c r="C96" s="283">
        <v>0.44765259132608398</v>
      </c>
      <c r="D96" s="278">
        <v>0.226993374023955</v>
      </c>
      <c r="E96" s="278">
        <v>6.2001131687244894E-5</v>
      </c>
      <c r="F96" s="278">
        <v>6.0868332848447997E-2</v>
      </c>
      <c r="G96" s="278">
        <v>1.4900062081633801E-2</v>
      </c>
      <c r="H96" s="278">
        <v>2.8371377438551101E-2</v>
      </c>
      <c r="I96" s="278">
        <v>4.7668608545030397E-2</v>
      </c>
      <c r="J96" s="278">
        <v>6.8788835256779202E-2</v>
      </c>
    </row>
    <row r="97" spans="1:10" x14ac:dyDescent="0.25">
      <c r="A97" s="281">
        <v>0.84599999999999997</v>
      </c>
      <c r="B97" s="281">
        <f t="shared" si="2"/>
        <v>287.8938</v>
      </c>
      <c r="C97" s="283">
        <v>0.45286549339200799</v>
      </c>
      <c r="D97" s="278">
        <v>0.226719340040448</v>
      </c>
      <c r="E97" s="278">
        <v>3.2832376208391702E-4</v>
      </c>
      <c r="F97" s="278">
        <v>6.09051072904555E-2</v>
      </c>
      <c r="G97" s="278">
        <v>1.47958304691476E-2</v>
      </c>
      <c r="H97" s="278">
        <v>3.4074136625620401E-2</v>
      </c>
      <c r="I97" s="278">
        <v>4.7611061408493999E-2</v>
      </c>
      <c r="J97" s="278">
        <v>6.8431693795759002E-2</v>
      </c>
    </row>
    <row r="98" spans="1:10" x14ac:dyDescent="0.25">
      <c r="A98" s="281">
        <v>0.85499999999999998</v>
      </c>
      <c r="B98" s="281">
        <f t="shared" si="2"/>
        <v>290.95650000000001</v>
      </c>
      <c r="C98" s="283">
        <v>0.45897524594922601</v>
      </c>
      <c r="D98" s="278">
        <v>0.22644346708566801</v>
      </c>
      <c r="E98" s="278">
        <v>8.1832752537013605E-4</v>
      </c>
      <c r="F98" s="278">
        <v>6.1011115973398901E-2</v>
      </c>
      <c r="G98" s="278">
        <v>1.46732306439379E-2</v>
      </c>
      <c r="H98" s="278">
        <v>4.0401289350800701E-2</v>
      </c>
      <c r="I98" s="278">
        <v>4.7553128087990303E-2</v>
      </c>
      <c r="J98" s="278">
        <v>6.8074687282060106E-2</v>
      </c>
    </row>
    <row r="99" spans="1:10" x14ac:dyDescent="0.25">
      <c r="A99" s="281">
        <v>0.86399999999999999</v>
      </c>
      <c r="B99" s="281">
        <f>A99*$B$1</f>
        <v>294.01920000000001</v>
      </c>
      <c r="C99" s="283">
        <v>0.46659126305384002</v>
      </c>
      <c r="D99" s="278">
        <v>0.22616578301386001</v>
      </c>
      <c r="E99" s="278">
        <v>1.5331122921080299E-3</v>
      </c>
      <c r="F99" s="278">
        <v>6.1736215364732297E-2</v>
      </c>
      <c r="G99" s="278">
        <v>1.4532464882823099E-2</v>
      </c>
      <c r="H99" s="278">
        <v>4.7411042423031097E-2</v>
      </c>
      <c r="I99" s="278">
        <v>4.7494814432910502E-2</v>
      </c>
      <c r="J99" s="278">
        <v>6.7717830644375199E-2</v>
      </c>
    </row>
    <row r="100" spans="1:10" x14ac:dyDescent="0.25">
      <c r="A100" s="281">
        <v>0.873</v>
      </c>
      <c r="B100" s="281">
        <f>A100*$B$1</f>
        <v>297.08190000000002</v>
      </c>
      <c r="C100" s="283">
        <v>0.47584771989418201</v>
      </c>
      <c r="D100" s="278">
        <v>0.22588631540950399</v>
      </c>
      <c r="E100" s="278">
        <v>2.4726780622976001E-3</v>
      </c>
      <c r="F100" s="278">
        <v>6.3148251021539203E-2</v>
      </c>
      <c r="G100" s="278">
        <v>1.4373758463907101E-2</v>
      </c>
      <c r="H100" s="278">
        <v>5.5169452105920599E-2</v>
      </c>
      <c r="I100" s="278">
        <v>4.7436126235995899E-2</v>
      </c>
      <c r="J100" s="278">
        <v>6.7361138595017495E-2</v>
      </c>
    </row>
    <row r="101" spans="1:10" x14ac:dyDescent="0.25">
      <c r="A101" s="281">
        <v>0.88200000000000001</v>
      </c>
      <c r="B101" s="281">
        <f>A101*$B$1</f>
        <v>300.14460000000003</v>
      </c>
      <c r="C101" s="283">
        <v>0.48682039244807901</v>
      </c>
      <c r="D101" s="278">
        <v>0.22560509158975101</v>
      </c>
      <c r="E101" s="278">
        <v>3.6370248359388498E-3</v>
      </c>
      <c r="F101" s="278">
        <v>6.5247222943819794E-2</v>
      </c>
      <c r="G101" s="278">
        <v>1.4197359301664599E-2</v>
      </c>
      <c r="H101" s="278">
        <v>6.3751998910754698E-2</v>
      </c>
      <c r="I101" s="278">
        <v>4.7377069233847699E-2</v>
      </c>
      <c r="J101" s="278">
        <v>6.70046256323025E-2</v>
      </c>
    </row>
    <row r="102" spans="1:10" x14ac:dyDescent="0.25">
      <c r="A102" s="281">
        <v>0.89100000000000001</v>
      </c>
      <c r="B102" s="281">
        <f>A102*$B$1</f>
        <v>303.20730000000003</v>
      </c>
      <c r="C102" s="283">
        <v>0.49959651024229301</v>
      </c>
      <c r="D102" s="278">
        <v>0.22532213860682901</v>
      </c>
      <c r="E102" s="278">
        <v>5.0261526130317797E-3</v>
      </c>
      <c r="F102" s="278">
        <v>6.8033131131574096E-2</v>
      </c>
      <c r="G102" s="278">
        <v>1.4003537553262099E-2</v>
      </c>
      <c r="H102" s="278">
        <v>7.3245595187255999E-2</v>
      </c>
      <c r="I102" s="278">
        <v>4.7317649107434002E-2</v>
      </c>
      <c r="J102" s="278">
        <v>6.6648306042905905E-2</v>
      </c>
    </row>
    <row r="103" spans="1:10" x14ac:dyDescent="0.25">
      <c r="A103" s="281">
        <v>0.9</v>
      </c>
      <c r="B103" s="281">
        <f>A103*$B$1</f>
        <v>306.27000000000004</v>
      </c>
      <c r="C103" s="283">
        <v>0.51427735150341902</v>
      </c>
      <c r="D103" s="278">
        <v>0.22503748325043099</v>
      </c>
      <c r="E103" s="278">
        <v>6.6400613935763799E-3</v>
      </c>
      <c r="F103" s="278">
        <v>7.1505975584802095E-2</v>
      </c>
      <c r="G103" s="278">
        <v>1.3792585196752799E-2</v>
      </c>
      <c r="H103" s="278">
        <v>8.3751180691069196E-2</v>
      </c>
      <c r="I103" s="278">
        <v>4.7257871482590599E-2</v>
      </c>
      <c r="J103" s="278">
        <v>6.6292193904197202E-2</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A1:R71"/>
  <sheetViews>
    <sheetView zoomScale="80" zoomScaleNormal="80" workbookViewId="0">
      <selection activeCell="J17" sqref="J17"/>
    </sheetView>
  </sheetViews>
  <sheetFormatPr baseColWidth="10" defaultColWidth="9.140625" defaultRowHeight="15" x14ac:dyDescent="0.25"/>
  <cols>
    <col min="1" max="1" width="21.28515625" style="6" customWidth="1"/>
    <col min="2" max="2" width="12.7109375" customWidth="1"/>
    <col min="3" max="3" width="8.7109375" customWidth="1"/>
    <col min="4" max="4" width="9" customWidth="1"/>
    <col min="5" max="5" width="9.85546875" customWidth="1"/>
    <col min="6" max="6" width="11.140625" customWidth="1"/>
    <col min="7" max="7" width="10.140625" customWidth="1"/>
    <col min="8" max="8" width="14" customWidth="1"/>
    <col min="9" max="9" width="11.28515625" bestFit="1" customWidth="1"/>
    <col min="10" max="10" width="12.42578125" customWidth="1"/>
    <col min="11" max="11" width="10" customWidth="1"/>
    <col min="12" max="12" width="11.28515625" customWidth="1"/>
    <col min="14" max="14" width="10.7109375" customWidth="1"/>
    <col min="15" max="15" width="11.7109375" customWidth="1"/>
    <col min="16" max="16" width="9.5703125" bestFit="1" customWidth="1"/>
    <col min="17" max="17" width="63.28515625" customWidth="1"/>
    <col min="18" max="18" width="53.42578125" customWidth="1"/>
  </cols>
  <sheetData>
    <row r="1" spans="1:18" ht="15.75" thickBot="1" x14ac:dyDescent="0.3">
      <c r="A1" s="2" t="s">
        <v>25</v>
      </c>
      <c r="B1" s="3" t="s">
        <v>5</v>
      </c>
      <c r="C1" s="3" t="s">
        <v>6</v>
      </c>
      <c r="D1" s="3" t="s">
        <v>7</v>
      </c>
      <c r="E1" s="3" t="s">
        <v>8</v>
      </c>
      <c r="F1" s="84" t="s">
        <v>28</v>
      </c>
      <c r="G1" s="3" t="s">
        <v>9</v>
      </c>
      <c r="H1" s="8" t="s">
        <v>23</v>
      </c>
      <c r="I1" s="8" t="s">
        <v>24</v>
      </c>
      <c r="J1" s="8" t="s">
        <v>27</v>
      </c>
      <c r="K1" s="8" t="s">
        <v>26</v>
      </c>
      <c r="L1" s="3" t="s">
        <v>10</v>
      </c>
      <c r="M1" s="3" t="s">
        <v>11</v>
      </c>
      <c r="N1" s="3" t="s">
        <v>3</v>
      </c>
      <c r="O1" s="3" t="s">
        <v>22</v>
      </c>
      <c r="P1" s="3" t="s">
        <v>12</v>
      </c>
      <c r="Q1" s="15" t="s">
        <v>13</v>
      </c>
      <c r="R1" s="16" t="s">
        <v>35</v>
      </c>
    </row>
    <row r="2" spans="1:18" x14ac:dyDescent="0.25">
      <c r="A2" s="31">
        <v>1</v>
      </c>
      <c r="B2" s="32">
        <v>65</v>
      </c>
      <c r="C2" s="32" t="s">
        <v>4</v>
      </c>
      <c r="D2" s="32" t="s">
        <v>4</v>
      </c>
      <c r="E2" s="32" t="s">
        <v>4</v>
      </c>
      <c r="F2" s="32">
        <v>35</v>
      </c>
      <c r="G2" s="32">
        <v>12</v>
      </c>
      <c r="H2" s="33" t="s">
        <v>4</v>
      </c>
      <c r="I2" s="34">
        <v>43449</v>
      </c>
      <c r="J2" s="34">
        <v>43450</v>
      </c>
      <c r="K2" s="33">
        <f>+J2-I2</f>
        <v>1</v>
      </c>
      <c r="L2" s="39">
        <v>240</v>
      </c>
      <c r="M2" s="32">
        <v>17</v>
      </c>
      <c r="N2" s="35">
        <f>+K10</f>
        <v>151.96428571428572</v>
      </c>
      <c r="O2" s="36">
        <f>L2/N2</f>
        <v>1.5793184488836662</v>
      </c>
      <c r="P2" s="37">
        <f>+O10</f>
        <v>6.5327115407406051</v>
      </c>
      <c r="Q2" s="38" t="s">
        <v>100</v>
      </c>
      <c r="R2" s="17" t="s">
        <v>263</v>
      </c>
    </row>
    <row r="3" spans="1:18" ht="15.75" thickBot="1" x14ac:dyDescent="0.3">
      <c r="A3" s="70"/>
      <c r="B3" s="71"/>
      <c r="C3" s="71"/>
      <c r="D3" s="71"/>
      <c r="E3" s="71"/>
      <c r="F3" s="71"/>
      <c r="G3" s="71"/>
      <c r="H3" s="72"/>
      <c r="I3" s="73"/>
      <c r="J3" s="73"/>
      <c r="K3" s="72"/>
      <c r="L3" s="74"/>
      <c r="M3" s="71"/>
      <c r="N3" s="75"/>
      <c r="O3" s="76"/>
      <c r="P3" s="77"/>
      <c r="Q3" s="78"/>
      <c r="R3" s="79"/>
    </row>
    <row r="4" spans="1:18" ht="15.75" thickBot="1" x14ac:dyDescent="0.3">
      <c r="A4" s="70"/>
      <c r="B4" s="71"/>
      <c r="C4" s="71"/>
      <c r="D4" s="71"/>
      <c r="E4" s="71"/>
      <c r="F4" s="71"/>
      <c r="G4" s="71"/>
      <c r="H4" s="20"/>
      <c r="I4" s="80" t="s">
        <v>93</v>
      </c>
      <c r="J4" s="80" t="s">
        <v>94</v>
      </c>
      <c r="K4" s="81" t="s">
        <v>95</v>
      </c>
      <c r="L4" s="83" t="s">
        <v>96</v>
      </c>
      <c r="M4" s="83" t="s">
        <v>97</v>
      </c>
      <c r="N4" s="83" t="s">
        <v>22</v>
      </c>
      <c r="O4" s="82" t="s">
        <v>12</v>
      </c>
      <c r="P4" s="76"/>
      <c r="Q4" s="78"/>
      <c r="R4" s="79"/>
    </row>
    <row r="5" spans="1:18" x14ac:dyDescent="0.25">
      <c r="A5" s="70"/>
      <c r="B5" s="71"/>
      <c r="C5" s="71"/>
      <c r="D5" s="71"/>
      <c r="E5" s="71"/>
      <c r="F5" s="71"/>
      <c r="G5" s="71"/>
      <c r="H5" s="20"/>
      <c r="I5" s="213">
        <v>0</v>
      </c>
      <c r="J5" s="20"/>
      <c r="K5" s="20"/>
      <c r="L5" s="20"/>
      <c r="M5" s="20"/>
      <c r="N5" s="224"/>
      <c r="O5" s="224"/>
      <c r="P5" s="76"/>
      <c r="Q5" s="78"/>
      <c r="R5" s="79"/>
    </row>
    <row r="6" spans="1:18" x14ac:dyDescent="0.25">
      <c r="B6" s="213"/>
      <c r="C6" s="213"/>
      <c r="D6" s="213"/>
      <c r="E6" s="213"/>
      <c r="F6" s="213"/>
      <c r="G6" s="213"/>
      <c r="H6" s="213"/>
      <c r="I6" s="213">
        <v>50</v>
      </c>
      <c r="J6" s="225">
        <v>34.035714285714292</v>
      </c>
      <c r="K6" s="225">
        <f>+K5+J6</f>
        <v>34.035714285714292</v>
      </c>
      <c r="L6" s="224">
        <f>(I6-I5)/J6</f>
        <v>1.4690451206715631</v>
      </c>
      <c r="M6" s="224">
        <f>+L6/0.101^0.6193</f>
        <v>6.0765756396142159</v>
      </c>
      <c r="N6" s="224">
        <f>I6/K6</f>
        <v>1.4690451206715631</v>
      </c>
      <c r="O6" s="224">
        <f>+N6/0.101^0.6193</f>
        <v>6.0765756396142159</v>
      </c>
      <c r="P6" s="213"/>
      <c r="Q6" s="213"/>
      <c r="R6" s="213"/>
    </row>
    <row r="7" spans="1:18" x14ac:dyDescent="0.25">
      <c r="B7" s="213"/>
      <c r="C7" s="213"/>
      <c r="D7" s="213"/>
      <c r="E7" s="213"/>
      <c r="F7" s="213"/>
      <c r="G7" s="213"/>
      <c r="H7" s="213"/>
      <c r="I7" s="213">
        <v>100</v>
      </c>
      <c r="J7" s="225">
        <v>34.964285714285715</v>
      </c>
      <c r="K7" s="225">
        <f>+K6+J7</f>
        <v>69</v>
      </c>
      <c r="L7" s="224">
        <f>(I7-I6)/J7</f>
        <v>1.4300306435137895</v>
      </c>
      <c r="M7" s="224">
        <f t="shared" ref="M7:M10" si="0">+L7/0.101^0.6193</f>
        <v>5.9151956941290589</v>
      </c>
      <c r="N7" s="224">
        <f>I7/K7</f>
        <v>1.4492753623188406</v>
      </c>
      <c r="O7" s="224">
        <f t="shared" ref="O7:O10" si="1">+N7/0.101^0.6193</f>
        <v>5.9947997769693053</v>
      </c>
      <c r="P7" s="213"/>
      <c r="Q7" s="213"/>
      <c r="R7" s="213"/>
    </row>
    <row r="8" spans="1:18" x14ac:dyDescent="0.25">
      <c r="B8" s="213"/>
      <c r="C8" s="213"/>
      <c r="D8" s="213"/>
      <c r="E8" s="213"/>
      <c r="F8" s="213"/>
      <c r="G8" s="213"/>
      <c r="H8" s="213"/>
      <c r="I8" s="213">
        <v>150</v>
      </c>
      <c r="J8" s="225">
        <v>34.142857142857139</v>
      </c>
      <c r="K8" s="225">
        <f>+K7+J8</f>
        <v>103.14285714285714</v>
      </c>
      <c r="L8" s="224">
        <f>(I8-I7)/J8</f>
        <v>1.4644351464435148</v>
      </c>
      <c r="M8" s="224">
        <f t="shared" si="0"/>
        <v>6.0575068876070608</v>
      </c>
      <c r="N8" s="224">
        <f>I8/K8</f>
        <v>1.4542936288088644</v>
      </c>
      <c r="O8" s="224">
        <f t="shared" si="1"/>
        <v>6.0155573939255707</v>
      </c>
      <c r="P8" s="213"/>
      <c r="Q8" s="213"/>
      <c r="R8" s="213"/>
    </row>
    <row r="9" spans="1:18" x14ac:dyDescent="0.25">
      <c r="A9" s="4"/>
      <c r="B9" s="213"/>
      <c r="C9" s="213"/>
      <c r="D9" s="226"/>
      <c r="E9" s="213"/>
      <c r="F9" s="213"/>
      <c r="G9" s="213"/>
      <c r="H9" s="213"/>
      <c r="I9" s="213">
        <v>200</v>
      </c>
      <c r="J9" s="225">
        <v>30</v>
      </c>
      <c r="K9" s="225">
        <f>+K8+J9</f>
        <v>133.14285714285714</v>
      </c>
      <c r="L9" s="224">
        <f>(I9-I8)/J9</f>
        <v>1.6666666666666667</v>
      </c>
      <c r="M9" s="224">
        <f t="shared" si="0"/>
        <v>6.8940197435147015</v>
      </c>
      <c r="N9" s="224">
        <f>I9/K9</f>
        <v>1.5021459227467813</v>
      </c>
      <c r="O9" s="224">
        <f t="shared" si="1"/>
        <v>6.2134941894338516</v>
      </c>
      <c r="P9" s="19"/>
      <c r="Q9" s="213"/>
      <c r="R9" s="213"/>
    </row>
    <row r="10" spans="1:18" x14ac:dyDescent="0.25">
      <c r="B10" s="213"/>
      <c r="C10" s="213"/>
      <c r="D10" s="213"/>
      <c r="E10" s="213"/>
      <c r="F10" s="213"/>
      <c r="G10" s="213"/>
      <c r="H10" s="213"/>
      <c r="I10" s="213">
        <v>240</v>
      </c>
      <c r="J10" s="225">
        <v>18.821428571428584</v>
      </c>
      <c r="K10" s="225">
        <f>+K9+J10</f>
        <v>151.96428571428572</v>
      </c>
      <c r="L10" s="224">
        <f>(I10-I9)/J10</f>
        <v>2.1252371916508523</v>
      </c>
      <c r="M10" s="224">
        <f t="shared" si="0"/>
        <v>8.7908562953356277</v>
      </c>
      <c r="N10" s="224">
        <f>I10/K10</f>
        <v>1.5793184488836662</v>
      </c>
      <c r="O10" s="224">
        <f t="shared" si="1"/>
        <v>6.5327115407406051</v>
      </c>
      <c r="P10" s="19"/>
      <c r="Q10" s="213"/>
      <c r="R10" s="213"/>
    </row>
    <row r="11" spans="1:18" x14ac:dyDescent="0.25">
      <c r="A11" s="4"/>
      <c r="B11" s="213"/>
      <c r="C11" s="213"/>
      <c r="D11" s="226"/>
      <c r="E11" s="213"/>
      <c r="F11" s="213"/>
      <c r="G11" s="213"/>
      <c r="H11" s="213"/>
      <c r="I11" s="213"/>
      <c r="J11" s="224"/>
      <c r="K11" s="224"/>
      <c r="L11" s="224"/>
      <c r="M11" s="227">
        <f>AVERAGE(M6:M10)</f>
        <v>6.7468308520401319</v>
      </c>
      <c r="N11" s="224"/>
      <c r="O11" s="224"/>
      <c r="P11" s="228">
        <f>AVERAGE(M11,O10)</f>
        <v>6.6397711963903685</v>
      </c>
      <c r="Q11" s="213"/>
      <c r="R11" s="213"/>
    </row>
    <row r="12" spans="1:18" x14ac:dyDescent="0.25">
      <c r="A12" s="4"/>
      <c r="D12" s="14"/>
      <c r="I12" s="213"/>
      <c r="J12" s="213"/>
      <c r="K12" s="213"/>
      <c r="L12" s="213"/>
      <c r="M12" s="213"/>
      <c r="N12" s="213"/>
      <c r="O12" s="213"/>
      <c r="P12" s="213"/>
    </row>
    <row r="13" spans="1:18" x14ac:dyDescent="0.25">
      <c r="B13" t="s">
        <v>31</v>
      </c>
      <c r="C13" t="s">
        <v>32</v>
      </c>
      <c r="D13" t="s">
        <v>33</v>
      </c>
      <c r="I13" s="213"/>
      <c r="J13" s="213"/>
      <c r="K13" s="213"/>
      <c r="L13" s="213"/>
      <c r="M13" s="213"/>
      <c r="N13" s="213"/>
      <c r="O13" s="213"/>
      <c r="P13" s="213"/>
    </row>
    <row r="14" spans="1:18" x14ac:dyDescent="0.25">
      <c r="A14" s="4" t="s">
        <v>30</v>
      </c>
      <c r="C14">
        <v>155</v>
      </c>
      <c r="D14" s="14">
        <v>1879</v>
      </c>
      <c r="I14" s="213"/>
      <c r="J14" s="213"/>
      <c r="K14" s="213"/>
      <c r="L14" s="213"/>
      <c r="M14" s="213"/>
      <c r="N14" s="213"/>
      <c r="O14" s="213"/>
      <c r="P14" s="213"/>
    </row>
    <row r="15" spans="1:18" x14ac:dyDescent="0.25">
      <c r="A15" s="5" t="s">
        <v>29</v>
      </c>
      <c r="C15">
        <v>135</v>
      </c>
      <c r="J15" s="213"/>
      <c r="K15" s="213"/>
      <c r="L15" s="213"/>
      <c r="M15" s="213"/>
      <c r="N15" s="213"/>
      <c r="O15" s="213"/>
      <c r="P15" s="213"/>
    </row>
    <row r="16" spans="1:18" x14ac:dyDescent="0.25">
      <c r="J16" s="213"/>
      <c r="K16" s="213"/>
      <c r="L16" s="213"/>
      <c r="M16" s="213"/>
      <c r="N16" s="213"/>
      <c r="O16" s="213"/>
      <c r="P16" s="213"/>
    </row>
    <row r="17" spans="1:16" x14ac:dyDescent="0.25">
      <c r="A17" s="5" t="s">
        <v>14</v>
      </c>
      <c r="I17" s="80"/>
      <c r="J17" s="213"/>
      <c r="K17" s="213"/>
      <c r="L17" s="213"/>
      <c r="M17" s="213"/>
      <c r="N17" s="213"/>
      <c r="O17" s="213"/>
      <c r="P17" s="213"/>
    </row>
    <row r="18" spans="1:16" x14ac:dyDescent="0.25">
      <c r="A18" t="s">
        <v>17</v>
      </c>
      <c r="D18" t="s">
        <v>15</v>
      </c>
      <c r="J18" s="213"/>
      <c r="K18" s="213"/>
      <c r="L18" s="213"/>
      <c r="M18" s="213"/>
      <c r="N18" s="213"/>
      <c r="O18" s="213"/>
      <c r="P18" s="213"/>
    </row>
    <row r="19" spans="1:16" x14ac:dyDescent="0.25">
      <c r="A19" s="5" t="s">
        <v>16</v>
      </c>
      <c r="J19" s="213"/>
      <c r="K19" s="213"/>
      <c r="L19" s="213"/>
      <c r="M19" s="213"/>
      <c r="N19" s="213"/>
      <c r="O19" s="213"/>
      <c r="P19" s="213"/>
    </row>
    <row r="20" spans="1:16" x14ac:dyDescent="0.25">
      <c r="A20" t="s">
        <v>17</v>
      </c>
      <c r="D20" t="s">
        <v>19</v>
      </c>
      <c r="J20" s="213"/>
      <c r="K20" s="213"/>
      <c r="L20" s="213"/>
      <c r="M20" s="213"/>
      <c r="N20" s="213"/>
      <c r="O20" s="213"/>
      <c r="P20" s="213"/>
    </row>
    <row r="21" spans="1:16" x14ac:dyDescent="0.25">
      <c r="A21" t="s">
        <v>18</v>
      </c>
      <c r="D21" t="s">
        <v>20</v>
      </c>
      <c r="J21" s="213"/>
      <c r="K21" s="213"/>
      <c r="L21" s="213"/>
      <c r="M21" s="213"/>
      <c r="N21" s="213"/>
      <c r="O21" s="213"/>
      <c r="P21" s="213"/>
    </row>
    <row r="22" spans="1:16" x14ac:dyDescent="0.25">
      <c r="A22"/>
      <c r="J22" s="213"/>
      <c r="K22" s="213"/>
      <c r="L22" s="213"/>
      <c r="M22" s="213"/>
      <c r="N22" s="213"/>
      <c r="O22" s="213"/>
      <c r="P22" s="213"/>
    </row>
    <row r="23" spans="1:16" x14ac:dyDescent="0.25">
      <c r="J23" s="213"/>
      <c r="K23" s="213"/>
      <c r="L23" s="213"/>
      <c r="M23" s="213"/>
      <c r="N23" s="213"/>
      <c r="O23" s="213"/>
      <c r="P23" s="213"/>
    </row>
    <row r="24" spans="1:16" x14ac:dyDescent="0.25">
      <c r="B24" s="1" t="s">
        <v>0</v>
      </c>
      <c r="C24" s="1" t="s">
        <v>10</v>
      </c>
      <c r="D24" s="1" t="s">
        <v>1</v>
      </c>
      <c r="E24" s="1" t="s">
        <v>21</v>
      </c>
      <c r="F24" s="1" t="s">
        <v>2</v>
      </c>
      <c r="G24" s="13" t="s">
        <v>324</v>
      </c>
      <c r="H24" s="9" t="s">
        <v>34</v>
      </c>
      <c r="J24" s="213"/>
      <c r="K24" s="213"/>
      <c r="L24" s="213"/>
      <c r="M24" s="213"/>
      <c r="N24" s="213"/>
      <c r="O24" s="213"/>
      <c r="P24" s="213"/>
    </row>
    <row r="25" spans="1:16" x14ac:dyDescent="0.25">
      <c r="A25" s="6" t="s">
        <v>105</v>
      </c>
      <c r="B25" s="214">
        <v>56.96</v>
      </c>
      <c r="C25" s="10">
        <v>66.209999999999994</v>
      </c>
      <c r="D25" s="91">
        <v>16</v>
      </c>
      <c r="E25" s="44">
        <v>262.2</v>
      </c>
      <c r="F25" s="12">
        <f t="shared" ref="F25:F31" si="2">+PI()/4*(B25^2-D25^2)*C25</f>
        <v>155402.5863822478</v>
      </c>
      <c r="G25" s="11">
        <f t="shared" ref="G25:G31" si="3">+E25/F25*1000000</f>
        <v>1687.2306060277517</v>
      </c>
      <c r="H25" s="45">
        <f t="shared" ref="H25:H31" si="4">+G25/$D$14</f>
        <v>0.89794071635324735</v>
      </c>
      <c r="I25" s="80"/>
      <c r="J25" s="213"/>
      <c r="K25" s="213"/>
      <c r="L25" s="213"/>
      <c r="M25" s="213"/>
      <c r="N25" s="213"/>
      <c r="O25" s="213"/>
      <c r="P25" s="213"/>
    </row>
    <row r="26" spans="1:16" x14ac:dyDescent="0.25">
      <c r="A26" s="6" t="s">
        <v>106</v>
      </c>
      <c r="B26" s="214">
        <v>57.65</v>
      </c>
      <c r="C26" s="10">
        <v>67.3</v>
      </c>
      <c r="D26" s="91">
        <v>16</v>
      </c>
      <c r="E26" s="44">
        <v>280</v>
      </c>
      <c r="F26" s="12">
        <f t="shared" si="2"/>
        <v>162140.94598588746</v>
      </c>
      <c r="G26" s="11">
        <f t="shared" si="3"/>
        <v>1726.8926013566668</v>
      </c>
      <c r="H26" s="45">
        <f t="shared" si="4"/>
        <v>0.91904875005676789</v>
      </c>
      <c r="J26" s="213"/>
      <c r="K26" s="213"/>
      <c r="L26" s="213"/>
      <c r="M26" s="213"/>
      <c r="N26" s="213"/>
      <c r="O26" s="213"/>
      <c r="P26" s="213"/>
    </row>
    <row r="27" spans="1:16" x14ac:dyDescent="0.25">
      <c r="A27" s="6" t="s">
        <v>107</v>
      </c>
      <c r="B27" s="214">
        <v>57.64</v>
      </c>
      <c r="C27" s="10">
        <v>69.540000000000006</v>
      </c>
      <c r="D27" s="91">
        <v>16</v>
      </c>
      <c r="E27" s="44">
        <v>277.10000000000002</v>
      </c>
      <c r="F27" s="12">
        <f t="shared" si="2"/>
        <v>167474.64596566043</v>
      </c>
      <c r="G27" s="11">
        <f t="shared" si="3"/>
        <v>1654.578807450159</v>
      </c>
      <c r="H27" s="45">
        <f t="shared" si="4"/>
        <v>0.88056349518369292</v>
      </c>
      <c r="J27" s="213"/>
      <c r="K27" s="213"/>
      <c r="L27" s="213"/>
      <c r="M27" s="213"/>
      <c r="N27" s="213"/>
      <c r="O27" s="213"/>
      <c r="P27" s="213"/>
    </row>
    <row r="28" spans="1:16" x14ac:dyDescent="0.25">
      <c r="A28" s="6" t="s">
        <v>108</v>
      </c>
      <c r="B28" s="214">
        <v>57.18</v>
      </c>
      <c r="C28" s="10">
        <v>64.72</v>
      </c>
      <c r="D28" s="91">
        <v>16</v>
      </c>
      <c r="E28" s="44">
        <v>254.2</v>
      </c>
      <c r="F28" s="12">
        <f t="shared" si="2"/>
        <v>153181.78903135486</v>
      </c>
      <c r="G28" s="11">
        <f t="shared" si="3"/>
        <v>1659.4661911669386</v>
      </c>
      <c r="H28" s="45">
        <f t="shared" si="4"/>
        <v>0.88316455091375123</v>
      </c>
      <c r="J28" s="213"/>
      <c r="K28" s="213"/>
      <c r="L28" s="213"/>
      <c r="M28" s="213"/>
      <c r="N28" s="213"/>
      <c r="O28" s="213"/>
      <c r="P28" s="213"/>
    </row>
    <row r="29" spans="1:16" s="213" customFormat="1" x14ac:dyDescent="0.25">
      <c r="A29" s="6" t="s">
        <v>109</v>
      </c>
      <c r="B29" s="214">
        <v>57.3</v>
      </c>
      <c r="C29" s="10">
        <v>72.709999999999994</v>
      </c>
      <c r="D29" s="91">
        <v>16</v>
      </c>
      <c r="E29" s="44">
        <v>288.60000000000002</v>
      </c>
      <c r="F29" s="12">
        <f t="shared" si="2"/>
        <v>172877.33232145591</v>
      </c>
      <c r="G29" s="11">
        <f t="shared" si="3"/>
        <v>1669.3917943120744</v>
      </c>
      <c r="H29" s="45">
        <f t="shared" si="4"/>
        <v>0.88844693683452602</v>
      </c>
    </row>
    <row r="30" spans="1:16" s="213" customFormat="1" x14ac:dyDescent="0.25">
      <c r="A30" s="6" t="s">
        <v>255</v>
      </c>
      <c r="B30" s="214">
        <v>57.58</v>
      </c>
      <c r="C30" s="10">
        <v>66.09</v>
      </c>
      <c r="D30" s="91">
        <v>16</v>
      </c>
      <c r="E30" s="44">
        <v>264.39999999999998</v>
      </c>
      <c r="F30" s="12">
        <f t="shared" si="2"/>
        <v>158807.09510798144</v>
      </c>
      <c r="G30" s="11">
        <f t="shared" si="3"/>
        <v>1664.9130180249206</v>
      </c>
      <c r="H30" s="45">
        <f t="shared" si="4"/>
        <v>0.88606334115216634</v>
      </c>
    </row>
    <row r="31" spans="1:16" x14ac:dyDescent="0.25">
      <c r="A31" s="6" t="s">
        <v>256</v>
      </c>
      <c r="B31" s="214">
        <v>57.28</v>
      </c>
      <c r="C31" s="10">
        <v>63.31</v>
      </c>
      <c r="D31" s="91">
        <v>16</v>
      </c>
      <c r="E31" s="44">
        <v>247</v>
      </c>
      <c r="F31" s="12">
        <f t="shared" si="2"/>
        <v>150413.68255950231</v>
      </c>
      <c r="G31" s="11">
        <f t="shared" si="3"/>
        <v>1642.1378414313406</v>
      </c>
      <c r="H31" s="45">
        <f t="shared" si="4"/>
        <v>0.87394243822849416</v>
      </c>
      <c r="J31" s="213"/>
      <c r="K31" s="213"/>
      <c r="L31" s="213"/>
      <c r="M31" s="213"/>
      <c r="N31" s="213"/>
      <c r="O31" s="213"/>
      <c r="P31" s="213"/>
    </row>
    <row r="32" spans="1:16" x14ac:dyDescent="0.25">
      <c r="B32" s="7">
        <f>AVERAGE(B25:B31)</f>
        <v>57.370000000000005</v>
      </c>
      <c r="C32" s="7">
        <f>AVERAGE(C25:C31)</f>
        <v>67.125714285714281</v>
      </c>
      <c r="E32" s="7">
        <f>SUM(E25:E31)</f>
        <v>1873.5</v>
      </c>
      <c r="J32" s="213"/>
      <c r="K32" s="213"/>
      <c r="L32" s="213"/>
      <c r="M32" s="213"/>
      <c r="N32" s="213"/>
      <c r="O32" s="213"/>
      <c r="P32" s="213"/>
    </row>
    <row r="33" spans="2:16" x14ac:dyDescent="0.25">
      <c r="C33">
        <f>SUM(C25:C31)</f>
        <v>469.87999999999994</v>
      </c>
      <c r="E33" s="85"/>
      <c r="F33" s="85"/>
      <c r="J33" s="213"/>
      <c r="K33" s="213"/>
      <c r="L33" s="213"/>
      <c r="M33" s="213"/>
      <c r="N33" s="213"/>
      <c r="O33" s="213"/>
      <c r="P33" s="213"/>
    </row>
    <row r="34" spans="2:16" x14ac:dyDescent="0.25">
      <c r="B34" s="6"/>
      <c r="C34" s="6"/>
      <c r="D34" s="6"/>
      <c r="E34" s="6"/>
      <c r="F34" s="6"/>
      <c r="G34" s="6"/>
      <c r="H34" s="6"/>
      <c r="J34" s="213"/>
      <c r="K34" s="213"/>
      <c r="L34" s="213"/>
      <c r="M34" s="213"/>
      <c r="N34" s="213"/>
      <c r="O34" s="213"/>
      <c r="P34" s="213"/>
    </row>
    <row r="35" spans="2:16" x14ac:dyDescent="0.25">
      <c r="B35" s="6"/>
      <c r="C35" s="6"/>
      <c r="D35" s="6"/>
      <c r="E35" s="6"/>
      <c r="F35" s="6"/>
      <c r="G35" s="6"/>
      <c r="H35" s="6"/>
      <c r="J35" s="213"/>
      <c r="K35" s="213"/>
      <c r="L35" s="213"/>
      <c r="M35" s="213"/>
      <c r="N35" s="213"/>
      <c r="O35" s="213"/>
      <c r="P35" s="213"/>
    </row>
    <row r="36" spans="2:16" x14ac:dyDescent="0.25">
      <c r="B36" s="6"/>
      <c r="C36" s="6"/>
      <c r="D36" s="6"/>
      <c r="E36" s="6"/>
      <c r="F36" s="6"/>
      <c r="G36" s="6"/>
      <c r="H36" s="6"/>
      <c r="J36" s="213"/>
      <c r="K36" s="213"/>
      <c r="L36" s="213"/>
      <c r="M36" s="213"/>
      <c r="N36" s="213"/>
      <c r="O36" s="213"/>
      <c r="P36" s="213"/>
    </row>
    <row r="37" spans="2:16" x14ac:dyDescent="0.25">
      <c r="B37" s="6"/>
      <c r="C37" s="6"/>
      <c r="D37" s="6"/>
      <c r="E37" s="6"/>
      <c r="F37" s="6"/>
      <c r="G37" s="6"/>
      <c r="H37" s="6"/>
      <c r="I37" s="80"/>
      <c r="J37" s="213"/>
      <c r="K37" s="213"/>
      <c r="L37" s="213"/>
      <c r="M37" s="213"/>
      <c r="N37" s="213"/>
      <c r="O37" s="213"/>
      <c r="P37" s="213"/>
    </row>
    <row r="38" spans="2:16" x14ac:dyDescent="0.25">
      <c r="B38" s="6"/>
      <c r="C38" s="6"/>
      <c r="D38" s="6"/>
      <c r="E38" s="6"/>
      <c r="F38" s="6"/>
      <c r="G38" s="6"/>
      <c r="H38" s="6"/>
      <c r="J38" s="213"/>
      <c r="K38" s="213"/>
      <c r="L38" s="213"/>
      <c r="M38" s="213"/>
      <c r="N38" s="213"/>
      <c r="O38" s="213"/>
      <c r="P38" s="213"/>
    </row>
    <row r="39" spans="2:16" x14ac:dyDescent="0.25">
      <c r="J39" s="213"/>
      <c r="K39" s="213"/>
      <c r="L39" s="213"/>
      <c r="M39" s="213"/>
      <c r="N39" s="213"/>
      <c r="O39" s="213"/>
      <c r="P39" s="213"/>
    </row>
    <row r="40" spans="2:16" x14ac:dyDescent="0.25">
      <c r="B40" s="95"/>
      <c r="C40" s="7"/>
      <c r="J40" s="213"/>
      <c r="K40" s="213"/>
      <c r="L40" s="213"/>
      <c r="M40" s="213"/>
      <c r="N40" s="213"/>
      <c r="O40" s="213"/>
      <c r="P40" s="213"/>
    </row>
    <row r="41" spans="2:16" x14ac:dyDescent="0.25">
      <c r="J41" s="213"/>
      <c r="K41" s="213"/>
      <c r="L41" s="213"/>
      <c r="M41" s="213"/>
      <c r="N41" s="213"/>
      <c r="O41" s="213"/>
      <c r="P41" s="213"/>
    </row>
    <row r="42" spans="2:16" x14ac:dyDescent="0.25">
      <c r="J42" s="213"/>
      <c r="K42" s="213"/>
      <c r="L42" s="213"/>
      <c r="M42" s="213"/>
      <c r="N42" s="213"/>
      <c r="O42" s="213"/>
      <c r="P42" s="213"/>
    </row>
    <row r="43" spans="2:16" x14ac:dyDescent="0.25">
      <c r="J43" s="213"/>
      <c r="K43" s="213"/>
      <c r="L43" s="213"/>
      <c r="M43" s="213"/>
      <c r="N43" s="213"/>
      <c r="O43" s="213"/>
      <c r="P43" s="213"/>
    </row>
    <row r="44" spans="2:16" x14ac:dyDescent="0.25">
      <c r="J44" s="213"/>
      <c r="K44" s="213"/>
      <c r="L44" s="213"/>
      <c r="M44" s="213"/>
      <c r="N44" s="213"/>
      <c r="O44" s="213"/>
      <c r="P44" s="213"/>
    </row>
    <row r="45" spans="2:16" x14ac:dyDescent="0.25">
      <c r="J45" s="213"/>
      <c r="K45" s="213"/>
      <c r="L45" s="213"/>
      <c r="M45" s="213"/>
      <c r="N45" s="213"/>
      <c r="O45" s="213"/>
      <c r="P45" s="213"/>
    </row>
    <row r="46" spans="2:16" x14ac:dyDescent="0.25">
      <c r="J46" s="213"/>
      <c r="K46" s="213"/>
      <c r="L46" s="213"/>
      <c r="M46" s="213"/>
      <c r="N46" s="213"/>
      <c r="O46" s="213"/>
      <c r="P46" s="213"/>
    </row>
    <row r="47" spans="2:16" x14ac:dyDescent="0.25">
      <c r="I47" s="80"/>
      <c r="J47" s="213"/>
      <c r="K47" s="213"/>
      <c r="L47" s="213"/>
      <c r="M47" s="213"/>
      <c r="N47" s="213"/>
      <c r="O47" s="213"/>
      <c r="P47" s="213"/>
    </row>
    <row r="48" spans="2:16" x14ac:dyDescent="0.25">
      <c r="J48" s="213"/>
      <c r="K48" s="213"/>
      <c r="L48" s="213"/>
      <c r="M48" s="213"/>
      <c r="N48" s="213"/>
      <c r="O48" s="213"/>
      <c r="P48" s="213"/>
    </row>
    <row r="49" spans="10:16" x14ac:dyDescent="0.25">
      <c r="J49" s="213"/>
      <c r="K49" s="213"/>
      <c r="L49" s="213"/>
      <c r="M49" s="213"/>
      <c r="N49" s="213"/>
      <c r="O49" s="213"/>
      <c r="P49" s="213"/>
    </row>
    <row r="50" spans="10:16" x14ac:dyDescent="0.25">
      <c r="J50" s="213"/>
      <c r="K50" s="213"/>
      <c r="L50" s="213"/>
      <c r="M50" s="213"/>
      <c r="N50" s="213"/>
      <c r="O50" s="213"/>
      <c r="P50" s="213"/>
    </row>
    <row r="51" spans="10:16" x14ac:dyDescent="0.25">
      <c r="J51" s="213"/>
      <c r="K51" s="213"/>
      <c r="L51" s="213"/>
      <c r="M51" s="213"/>
      <c r="N51" s="213"/>
      <c r="O51" s="213"/>
      <c r="P51" s="213"/>
    </row>
    <row r="52" spans="10:16" x14ac:dyDescent="0.25">
      <c r="J52" s="213"/>
      <c r="K52" s="213"/>
      <c r="L52" s="213"/>
      <c r="M52" s="213"/>
      <c r="N52" s="213"/>
      <c r="O52" s="213"/>
      <c r="P52" s="213"/>
    </row>
    <row r="53" spans="10:16" x14ac:dyDescent="0.25">
      <c r="J53" s="213"/>
      <c r="K53" s="213"/>
      <c r="L53" s="213"/>
      <c r="M53" s="213"/>
      <c r="N53" s="213"/>
      <c r="O53" s="213"/>
      <c r="P53" s="213"/>
    </row>
    <row r="54" spans="10:16" x14ac:dyDescent="0.25">
      <c r="J54" s="213"/>
      <c r="K54" s="213"/>
      <c r="L54" s="213"/>
      <c r="M54" s="213"/>
      <c r="N54" s="213"/>
      <c r="O54" s="213"/>
      <c r="P54" s="213"/>
    </row>
    <row r="55" spans="10:16" x14ac:dyDescent="0.25">
      <c r="J55" s="213"/>
      <c r="K55" s="213"/>
      <c r="L55" s="213"/>
      <c r="M55" s="213"/>
      <c r="N55" s="213"/>
      <c r="O55" s="213"/>
      <c r="P55" s="213"/>
    </row>
    <row r="56" spans="10:16" x14ac:dyDescent="0.25">
      <c r="J56" s="213"/>
      <c r="K56" s="213"/>
      <c r="L56" s="213"/>
      <c r="M56" s="213"/>
      <c r="N56" s="213"/>
      <c r="O56" s="213"/>
      <c r="P56" s="213"/>
    </row>
    <row r="57" spans="10:16" x14ac:dyDescent="0.25">
      <c r="J57" s="213"/>
      <c r="K57" s="213"/>
      <c r="L57" s="213"/>
      <c r="M57" s="213"/>
      <c r="N57" s="213"/>
      <c r="O57" s="213"/>
      <c r="P57" s="213"/>
    </row>
    <row r="58" spans="10:16" x14ac:dyDescent="0.25">
      <c r="J58" s="213"/>
      <c r="K58" s="213"/>
      <c r="L58" s="213"/>
      <c r="M58" s="213"/>
      <c r="N58" s="213"/>
      <c r="O58" s="213"/>
      <c r="P58" s="213"/>
    </row>
    <row r="59" spans="10:16" x14ac:dyDescent="0.25">
      <c r="J59" s="213"/>
      <c r="K59" s="213"/>
      <c r="L59" s="213"/>
      <c r="M59" s="213"/>
      <c r="N59" s="213"/>
      <c r="O59" s="213"/>
      <c r="P59" s="213"/>
    </row>
    <row r="60" spans="10:16" x14ac:dyDescent="0.25">
      <c r="J60" s="213"/>
      <c r="K60" s="213"/>
      <c r="L60" s="213"/>
      <c r="M60" s="213"/>
      <c r="N60" s="213"/>
      <c r="O60" s="213"/>
      <c r="P60" s="213"/>
    </row>
    <row r="61" spans="10:16" x14ac:dyDescent="0.25">
      <c r="J61" s="213"/>
      <c r="K61" s="213"/>
      <c r="L61" s="213"/>
      <c r="M61" s="213"/>
      <c r="N61" s="213"/>
      <c r="O61" s="213"/>
      <c r="P61" s="213"/>
    </row>
    <row r="62" spans="10:16" x14ac:dyDescent="0.25">
      <c r="J62" s="213"/>
      <c r="K62" s="213"/>
      <c r="L62" s="213"/>
      <c r="M62" s="213"/>
      <c r="N62" s="213"/>
      <c r="O62" s="213"/>
      <c r="P62" s="213"/>
    </row>
    <row r="63" spans="10:16" x14ac:dyDescent="0.25">
      <c r="J63" s="213"/>
      <c r="K63" s="213"/>
      <c r="L63" s="213"/>
      <c r="M63" s="213"/>
      <c r="N63" s="213"/>
      <c r="O63" s="213"/>
      <c r="P63" s="213"/>
    </row>
    <row r="64" spans="10:16" x14ac:dyDescent="0.25">
      <c r="J64" s="213"/>
      <c r="K64" s="213"/>
      <c r="L64" s="213"/>
      <c r="M64" s="213"/>
      <c r="N64" s="213"/>
      <c r="O64" s="213"/>
      <c r="P64" s="213"/>
    </row>
    <row r="65" spans="10:16" x14ac:dyDescent="0.25">
      <c r="J65" s="213"/>
      <c r="K65" s="213"/>
      <c r="L65" s="213"/>
      <c r="M65" s="213"/>
      <c r="N65" s="213"/>
      <c r="O65" s="213"/>
      <c r="P65" s="213"/>
    </row>
    <row r="66" spans="10:16" x14ac:dyDescent="0.25">
      <c r="J66" s="213"/>
      <c r="K66" s="213"/>
      <c r="L66" s="213"/>
      <c r="M66" s="213"/>
      <c r="N66" s="213"/>
      <c r="O66" s="213"/>
      <c r="P66" s="213"/>
    </row>
    <row r="67" spans="10:16" x14ac:dyDescent="0.25">
      <c r="J67" s="213"/>
      <c r="K67" s="213"/>
      <c r="L67" s="213"/>
      <c r="M67" s="213"/>
      <c r="N67" s="213"/>
      <c r="O67" s="213"/>
      <c r="P67" s="213"/>
    </row>
    <row r="68" spans="10:16" x14ac:dyDescent="0.25">
      <c r="J68" s="213"/>
      <c r="K68" s="213"/>
      <c r="L68" s="213"/>
      <c r="M68" s="213"/>
      <c r="N68" s="213"/>
      <c r="O68" s="213"/>
      <c r="P68" s="213"/>
    </row>
    <row r="69" spans="10:16" x14ac:dyDescent="0.25">
      <c r="J69" s="213"/>
      <c r="K69" s="213"/>
      <c r="L69" s="213"/>
      <c r="M69" s="213"/>
      <c r="N69" s="213"/>
      <c r="O69" s="213"/>
      <c r="P69" s="213"/>
    </row>
    <row r="70" spans="10:16" x14ac:dyDescent="0.25">
      <c r="J70" s="213"/>
      <c r="K70" s="213"/>
      <c r="L70" s="213"/>
      <c r="M70" s="213"/>
      <c r="N70" s="213"/>
      <c r="O70" s="213"/>
      <c r="P70" s="213"/>
    </row>
    <row r="71" spans="10:16" x14ac:dyDescent="0.25">
      <c r="J71" s="213"/>
      <c r="K71" s="213"/>
      <c r="L71" s="213"/>
      <c r="M71" s="213"/>
      <c r="N71" s="213"/>
      <c r="O71" s="213"/>
      <c r="P71" s="213"/>
    </row>
  </sheetData>
  <phoneticPr fontId="5" type="noConversion"/>
  <conditionalFormatting sqref="H25:H26">
    <cfRule type="cellIs" dxfId="8" priority="39" operator="greaterThan">
      <formula>0.9</formula>
    </cfRule>
    <cfRule type="cellIs" dxfId="7" priority="40" operator="between">
      <formula>0.88</formula>
      <formula>0.9</formula>
    </cfRule>
    <cfRule type="cellIs" dxfId="6" priority="41" operator="lessThan">
      <formula>0.88</formula>
    </cfRule>
  </conditionalFormatting>
  <conditionalFormatting sqref="H27:H31">
    <cfRule type="cellIs" dxfId="5" priority="16" operator="greaterThan">
      <formula>0.9</formula>
    </cfRule>
    <cfRule type="cellIs" dxfId="4" priority="17" operator="between">
      <formula>0.88</formula>
      <formula>0.9</formula>
    </cfRule>
    <cfRule type="cellIs" dxfId="3" priority="18" operator="lessThan">
      <formula>0.88</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C000"/>
    <pageSetUpPr fitToPage="1"/>
  </sheetPr>
  <dimension ref="A1:X28"/>
  <sheetViews>
    <sheetView topLeftCell="A13" zoomScale="60" zoomScaleNormal="60" workbookViewId="0">
      <pane xSplit="1" ySplit="3" topLeftCell="B16" activePane="bottomRight" state="frozen"/>
      <selection activeCell="A13" sqref="A13"/>
      <selection pane="topRight" activeCell="B13" sqref="B13"/>
      <selection pane="bottomLeft" activeCell="A16" sqref="A16"/>
      <selection pane="bottomRight" activeCell="B51" sqref="B51"/>
    </sheetView>
  </sheetViews>
  <sheetFormatPr baseColWidth="10" defaultColWidth="9.140625" defaultRowHeight="15" x14ac:dyDescent="0.25"/>
  <cols>
    <col min="1" max="1" width="33" customWidth="1"/>
    <col min="2" max="2" width="9.28515625" customWidth="1"/>
    <col min="3" max="3" width="12.7109375" customWidth="1"/>
    <col min="4" max="4" width="9.140625" customWidth="1"/>
    <col min="5" max="5" width="11.28515625" customWidth="1"/>
    <col min="6" max="6" width="10.85546875" customWidth="1"/>
    <col min="7" max="7" width="13.42578125" customWidth="1"/>
    <col min="8" max="8" width="14" customWidth="1"/>
    <col min="9" max="9" width="15.140625" customWidth="1"/>
    <col min="10" max="10" width="13.5703125" customWidth="1"/>
    <col min="11" max="11" width="8.5703125" customWidth="1"/>
    <col min="12" max="12" width="11.140625" customWidth="1"/>
    <col min="13" max="13" width="10.7109375" customWidth="1"/>
    <col min="14" max="14" width="16.7109375" customWidth="1"/>
    <col min="15" max="15" width="11.42578125" customWidth="1"/>
    <col min="16" max="16" width="9.140625" customWidth="1"/>
    <col min="17" max="17" width="10" bestFit="1" customWidth="1"/>
    <col min="18" max="18" width="28.42578125" style="43" customWidth="1"/>
    <col min="19" max="19" width="10.28515625" bestFit="1" customWidth="1"/>
    <col min="20" max="20" width="10.28515625" customWidth="1"/>
    <col min="21" max="21" width="109.85546875" customWidth="1"/>
    <col min="22" max="22" width="48.42578125" customWidth="1"/>
    <col min="23" max="23" width="13.5703125" customWidth="1"/>
  </cols>
  <sheetData>
    <row r="1" spans="1:24" x14ac:dyDescent="0.25">
      <c r="A1" s="5" t="s">
        <v>41</v>
      </c>
      <c r="B1" t="s">
        <v>42</v>
      </c>
    </row>
    <row r="2" spans="1:24" x14ac:dyDescent="0.25">
      <c r="A2" s="5" t="s">
        <v>43</v>
      </c>
      <c r="B2" s="22">
        <v>41259</v>
      </c>
    </row>
    <row r="4" spans="1:24" x14ac:dyDescent="0.25">
      <c r="A4" s="5" t="s">
        <v>44</v>
      </c>
    </row>
    <row r="6" spans="1:24" x14ac:dyDescent="0.25">
      <c r="A6" s="23" t="s">
        <v>45</v>
      </c>
    </row>
    <row r="7" spans="1:24" x14ac:dyDescent="0.25">
      <c r="A7" t="s">
        <v>46</v>
      </c>
    </row>
    <row r="8" spans="1:24" x14ac:dyDescent="0.25">
      <c r="A8" t="s">
        <v>47</v>
      </c>
    </row>
    <row r="9" spans="1:24" x14ac:dyDescent="0.25">
      <c r="A9" t="s">
        <v>48</v>
      </c>
    </row>
    <row r="10" spans="1:24" x14ac:dyDescent="0.25">
      <c r="A10" t="s">
        <v>49</v>
      </c>
    </row>
    <row r="11" spans="1:24" x14ac:dyDescent="0.25">
      <c r="A11" t="s">
        <v>50</v>
      </c>
    </row>
    <row r="12" spans="1:24" x14ac:dyDescent="0.25">
      <c r="A12" t="s">
        <v>51</v>
      </c>
    </row>
    <row r="13" spans="1:24" x14ac:dyDescent="0.25">
      <c r="A13" t="s">
        <v>52</v>
      </c>
    </row>
    <row r="14" spans="1:24" ht="15.75" thickBot="1" x14ac:dyDescent="0.3"/>
    <row r="15" spans="1:24" s="24" customFormat="1" ht="90.75" thickBot="1" x14ac:dyDescent="0.3">
      <c r="A15" s="57" t="s">
        <v>53</v>
      </c>
      <c r="B15" s="55" t="s">
        <v>37</v>
      </c>
      <c r="C15" s="49" t="s">
        <v>54</v>
      </c>
      <c r="D15" s="49" t="s">
        <v>55</v>
      </c>
      <c r="E15" s="49" t="s">
        <v>56</v>
      </c>
      <c r="F15" s="49" t="s">
        <v>57</v>
      </c>
      <c r="G15" s="50" t="str">
        <f>'prueba propulsante'!G24</f>
        <v>densidad (Kg/cm3)</v>
      </c>
      <c r="H15" s="51" t="str">
        <f>'prueba propulsante'!H24</f>
        <v>Relación (real/ideal)</v>
      </c>
      <c r="I15" s="49" t="s">
        <v>58</v>
      </c>
      <c r="J15" s="49" t="s">
        <v>59</v>
      </c>
      <c r="K15" s="49" t="s">
        <v>60</v>
      </c>
      <c r="L15" s="49" t="s">
        <v>61</v>
      </c>
      <c r="M15" s="49" t="s">
        <v>62</v>
      </c>
      <c r="N15" s="49" t="s">
        <v>63</v>
      </c>
      <c r="O15" s="49" t="s">
        <v>64</v>
      </c>
      <c r="P15" s="49" t="s">
        <v>65</v>
      </c>
      <c r="Q15" s="49" t="s">
        <v>66</v>
      </c>
      <c r="R15" s="49" t="s">
        <v>86</v>
      </c>
      <c r="S15" s="49" t="s">
        <v>67</v>
      </c>
      <c r="T15" s="49" t="s">
        <v>68</v>
      </c>
      <c r="U15" s="49" t="s">
        <v>36</v>
      </c>
      <c r="V15" s="49" t="s">
        <v>85</v>
      </c>
      <c r="W15" s="49" t="s">
        <v>39</v>
      </c>
      <c r="X15" s="52" t="s">
        <v>40</v>
      </c>
    </row>
    <row r="16" spans="1:24" s="40" customFormat="1" ht="409.6" customHeight="1" x14ac:dyDescent="0.25">
      <c r="A16" s="88" t="s">
        <v>104</v>
      </c>
      <c r="B16" s="56" t="s">
        <v>84</v>
      </c>
      <c r="C16" s="212">
        <f>AVERAGE('prueba propulsante'!B25:B31)</f>
        <v>57.370000000000005</v>
      </c>
      <c r="D16" s="68">
        <v>19</v>
      </c>
      <c r="E16" s="26" t="s">
        <v>257</v>
      </c>
      <c r="F16" s="25" t="s">
        <v>98</v>
      </c>
      <c r="G16" s="11">
        <f>AVERAGE('prueba propulsante'!G25:G31)</f>
        <v>1672.0872656814074</v>
      </c>
      <c r="H16" s="45">
        <f>AVERAGE('prueba propulsante'!H25:H31)</f>
        <v>0.88988146124609213</v>
      </c>
      <c r="I16" s="30" t="s">
        <v>258</v>
      </c>
      <c r="J16" s="46">
        <v>1.5</v>
      </c>
      <c r="K16" s="53">
        <f>63.5-3</f>
        <v>60.5</v>
      </c>
      <c r="L16" s="89">
        <f>SUM('prueba propulsante'!E25:E31)</f>
        <v>1873.5</v>
      </c>
      <c r="M16" s="47">
        <v>2106.3000000000002</v>
      </c>
      <c r="N16" s="46" t="s">
        <v>101</v>
      </c>
      <c r="O16" s="54"/>
      <c r="P16" s="47"/>
      <c r="Q16" s="47"/>
      <c r="R16" s="48"/>
      <c r="S16" s="46" t="s">
        <v>99</v>
      </c>
      <c r="T16" s="46" t="s">
        <v>69</v>
      </c>
      <c r="U16" s="48" t="s">
        <v>325</v>
      </c>
      <c r="V16" s="48"/>
      <c r="W16" s="42" t="s">
        <v>92</v>
      </c>
      <c r="X16" s="67" t="s">
        <v>87</v>
      </c>
    </row>
    <row r="17" spans="5:12" x14ac:dyDescent="0.25">
      <c r="G17" s="19"/>
      <c r="H17" s="19"/>
      <c r="I17" s="86"/>
      <c r="J17" s="19"/>
      <c r="L17" s="87"/>
    </row>
    <row r="18" spans="5:12" x14ac:dyDescent="0.25">
      <c r="I18" s="7"/>
      <c r="J18" s="7"/>
      <c r="K18" s="7"/>
      <c r="L18" s="7"/>
    </row>
    <row r="19" spans="5:12" x14ac:dyDescent="0.25">
      <c r="I19" s="7"/>
      <c r="J19" s="7"/>
      <c r="K19" s="7"/>
      <c r="L19" s="7"/>
    </row>
    <row r="20" spans="5:12" x14ac:dyDescent="0.25">
      <c r="I20" s="7"/>
      <c r="J20" s="7"/>
      <c r="K20" s="7"/>
      <c r="L20" s="7"/>
    </row>
    <row r="24" spans="5:12" x14ac:dyDescent="0.25">
      <c r="E24" s="7"/>
    </row>
    <row r="25" spans="5:12" x14ac:dyDescent="0.25">
      <c r="E25" s="7"/>
    </row>
    <row r="26" spans="5:12" x14ac:dyDescent="0.25">
      <c r="E26" s="7"/>
    </row>
    <row r="27" spans="5:12" x14ac:dyDescent="0.25">
      <c r="E27" s="7"/>
    </row>
    <row r="28" spans="5:12" x14ac:dyDescent="0.25">
      <c r="E28" s="92"/>
    </row>
  </sheetData>
  <conditionalFormatting sqref="H16">
    <cfRule type="cellIs" dxfId="2" priority="4" operator="greaterThan">
      <formula>0.9</formula>
    </cfRule>
    <cfRule type="cellIs" dxfId="1" priority="5" operator="between">
      <formula>0.88</formula>
      <formula>0.9</formula>
    </cfRule>
    <cfRule type="cellIs" dxfId="0" priority="6" operator="lessThan">
      <formula>0.88</formula>
    </cfRule>
  </conditionalFormatting>
  <pageMargins left="0.7" right="0.7" top="0.75" bottom="0.75" header="0.3" footer="0.3"/>
  <pageSetup paperSize="9" scale="44" orientation="portrait" horizontalDpi="75" verticalDpi="75"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FFC000"/>
  </sheetPr>
  <dimension ref="A1:T10"/>
  <sheetViews>
    <sheetView tabSelected="1" zoomScale="60" zoomScaleNormal="60" workbookViewId="0">
      <pane xSplit="1" ySplit="1" topLeftCell="B2" activePane="bottomRight" state="frozen"/>
      <selection pane="topRight" activeCell="B1" sqref="B1"/>
      <selection pane="bottomLeft" activeCell="A2" sqref="A2"/>
      <selection pane="bottomRight" activeCell="I2" sqref="I2"/>
    </sheetView>
  </sheetViews>
  <sheetFormatPr baseColWidth="10" defaultColWidth="9.140625" defaultRowHeight="15" x14ac:dyDescent="0.25"/>
  <cols>
    <col min="1" max="1" width="31.7109375" customWidth="1"/>
    <col min="2" max="2" width="11.7109375" customWidth="1"/>
    <col min="3" max="3" width="8.85546875" customWidth="1"/>
    <col min="4" max="4" width="10.140625" customWidth="1"/>
    <col min="5" max="5" width="9.85546875" customWidth="1"/>
    <col min="6" max="6" width="12.85546875" customWidth="1"/>
    <col min="7" max="7" width="11.140625" customWidth="1"/>
    <col min="8" max="8" width="11" customWidth="1"/>
    <col min="9" max="12" width="11.42578125" customWidth="1"/>
    <col min="13" max="13" width="8.140625" bestFit="1" customWidth="1"/>
    <col min="14" max="14" width="9.28515625" customWidth="1"/>
    <col min="15" max="15" width="10.7109375" customWidth="1"/>
    <col min="16" max="16" width="11" customWidth="1"/>
    <col min="17" max="17" width="11.28515625" style="21" customWidth="1"/>
    <col min="18" max="18" width="6.28515625" style="21" customWidth="1"/>
    <col min="19" max="19" width="208.5703125" style="21" customWidth="1"/>
    <col min="20" max="20" width="47.140625" customWidth="1"/>
    <col min="21" max="21" width="54" customWidth="1"/>
  </cols>
  <sheetData>
    <row r="1" spans="1:20" s="5" customFormat="1" ht="90.75" thickBot="1" x14ac:dyDescent="0.3">
      <c r="A1" s="66" t="s">
        <v>38</v>
      </c>
      <c r="B1" s="64" t="s">
        <v>70</v>
      </c>
      <c r="C1" s="59" t="s">
        <v>71</v>
      </c>
      <c r="D1" s="60" t="s">
        <v>72</v>
      </c>
      <c r="E1" s="61" t="s">
        <v>73</v>
      </c>
      <c r="F1" s="61" t="s">
        <v>74</v>
      </c>
      <c r="G1" s="60" t="s">
        <v>75</v>
      </c>
      <c r="H1" s="61" t="s">
        <v>76</v>
      </c>
      <c r="I1" s="62" t="s">
        <v>77</v>
      </c>
      <c r="J1" s="63" t="s">
        <v>78</v>
      </c>
      <c r="K1" s="62" t="s">
        <v>102</v>
      </c>
      <c r="L1" s="63" t="s">
        <v>103</v>
      </c>
      <c r="M1" s="62" t="s">
        <v>79</v>
      </c>
      <c r="N1" s="61" t="s">
        <v>80</v>
      </c>
      <c r="O1" s="62" t="s">
        <v>81</v>
      </c>
      <c r="P1" s="61" t="s">
        <v>82</v>
      </c>
      <c r="Q1" s="61" t="s">
        <v>68</v>
      </c>
      <c r="R1" s="61" t="s">
        <v>90</v>
      </c>
      <c r="S1" s="49" t="s">
        <v>36</v>
      </c>
      <c r="T1" s="52" t="s">
        <v>88</v>
      </c>
    </row>
    <row r="2" spans="1:20" ht="409.6" customHeight="1" x14ac:dyDescent="0.25">
      <c r="A2" s="58" t="s">
        <v>104</v>
      </c>
      <c r="B2" s="65">
        <v>43460</v>
      </c>
      <c r="C2" s="27" t="s">
        <v>38</v>
      </c>
      <c r="D2" s="90" t="s">
        <v>253</v>
      </c>
      <c r="E2" s="275">
        <f>'teorico Prueba 1'!$G$18</f>
        <v>1.5198581216741158</v>
      </c>
      <c r="F2" s="276">
        <f>'teorico Prueba 1'!$J$17</f>
        <v>62.321363568215695</v>
      </c>
      <c r="G2" s="69" t="s">
        <v>254</v>
      </c>
      <c r="H2" s="273">
        <f>'teorico Prueba 1'!$G$39/9.81</f>
        <v>276.32873352731309</v>
      </c>
      <c r="I2" s="93">
        <f>+'prueba 1'!K10</f>
        <v>1882.0665063495642</v>
      </c>
      <c r="J2" s="94">
        <f>'teorico Prueba 1'!$B$60</f>
        <v>2582.3390846222978</v>
      </c>
      <c r="K2" s="69">
        <f>+'prueba 1'!K11</f>
        <v>102.40290125948202</v>
      </c>
      <c r="L2" s="273">
        <f>'teorico Prueba 1'!$B$61</f>
        <v>140.57108090456489</v>
      </c>
      <c r="M2" s="28" t="s">
        <v>262</v>
      </c>
      <c r="N2" s="274"/>
      <c r="O2" s="69"/>
      <c r="P2" s="29" t="s">
        <v>89</v>
      </c>
      <c r="Q2" s="27" t="s">
        <v>83</v>
      </c>
      <c r="R2" s="27">
        <v>18</v>
      </c>
      <c r="S2" s="230" t="s">
        <v>310</v>
      </c>
      <c r="T2" s="41" t="s">
        <v>91</v>
      </c>
    </row>
    <row r="10" spans="1:20" x14ac:dyDescent="0.25">
      <c r="G10" s="213"/>
      <c r="H10" s="213"/>
    </row>
  </sheetData>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C885"/>
  <sheetViews>
    <sheetView zoomScale="70" zoomScaleNormal="70" workbookViewId="0">
      <selection activeCell="L29" sqref="L29"/>
    </sheetView>
  </sheetViews>
  <sheetFormatPr baseColWidth="10" defaultRowHeight="15" x14ac:dyDescent="0.25"/>
  <cols>
    <col min="21" max="29" width="8.42578125" style="238" customWidth="1"/>
  </cols>
  <sheetData>
    <row r="1" spans="1:29" x14ac:dyDescent="0.25">
      <c r="A1" s="96" t="s">
        <v>110</v>
      </c>
      <c r="B1" s="213"/>
      <c r="C1" s="213"/>
    </row>
    <row r="2" spans="1:29" x14ac:dyDescent="0.25">
      <c r="A2" s="97" t="s">
        <v>111</v>
      </c>
      <c r="B2" s="98">
        <v>60.5</v>
      </c>
      <c r="C2" s="213" t="s">
        <v>112</v>
      </c>
      <c r="U2" s="239" t="s">
        <v>265</v>
      </c>
      <c r="V2" s="239" t="s">
        <v>266</v>
      </c>
      <c r="W2" s="239" t="s">
        <v>269</v>
      </c>
      <c r="X2" s="239" t="s">
        <v>270</v>
      </c>
      <c r="Y2" s="239" t="s">
        <v>271</v>
      </c>
      <c r="Z2" s="239" t="s">
        <v>272</v>
      </c>
      <c r="AA2" s="239" t="s">
        <v>273</v>
      </c>
      <c r="AB2" s="239" t="s">
        <v>267</v>
      </c>
      <c r="AC2" s="239" t="s">
        <v>268</v>
      </c>
    </row>
    <row r="3" spans="1:29" x14ac:dyDescent="0.25">
      <c r="A3" s="97" t="s">
        <v>113</v>
      </c>
      <c r="B3" s="99">
        <v>483</v>
      </c>
      <c r="C3" s="213" t="s">
        <v>112</v>
      </c>
      <c r="U3" s="238">
        <v>0</v>
      </c>
      <c r="V3" s="238">
        <v>0</v>
      </c>
      <c r="W3" s="238">
        <v>1.8679944562273041</v>
      </c>
      <c r="X3" s="238">
        <v>1.2745333299660448</v>
      </c>
      <c r="Y3" s="238">
        <v>0.98623985734459585</v>
      </c>
      <c r="Z3" s="238">
        <v>0.288293472621449</v>
      </c>
      <c r="AA3" s="238">
        <v>3.3007767292297435E-3</v>
      </c>
      <c r="AB3" s="238">
        <v>3.7708226119839727</v>
      </c>
      <c r="AC3" s="238">
        <v>3.6698226119839727</v>
      </c>
    </row>
    <row r="4" spans="1:29" x14ac:dyDescent="0.25">
      <c r="A4" s="97" t="s">
        <v>114</v>
      </c>
      <c r="B4" s="100">
        <v>1388506.0021189714</v>
      </c>
      <c r="C4" s="213" t="s">
        <v>115</v>
      </c>
      <c r="U4" s="238">
        <v>1357.9356416055389</v>
      </c>
      <c r="V4" s="238">
        <v>8.2564827263353641E-3</v>
      </c>
      <c r="W4" s="238">
        <v>1.8653034784334608</v>
      </c>
      <c r="X4" s="238">
        <v>1.4543961925569573</v>
      </c>
      <c r="Y4" s="238">
        <v>1.2021126042599739</v>
      </c>
      <c r="Z4" s="238">
        <v>0.25228358829698339</v>
      </c>
      <c r="AA4" s="238">
        <v>3.7675611840657683E-3</v>
      </c>
      <c r="AB4" s="238">
        <v>4.2651154305689296</v>
      </c>
      <c r="AC4" s="238">
        <v>4.1641154305689296</v>
      </c>
    </row>
    <row r="5" spans="1:29" x14ac:dyDescent="0.25">
      <c r="A5" s="96" t="s">
        <v>116</v>
      </c>
      <c r="B5" s="213"/>
      <c r="C5" s="213"/>
      <c r="U5" s="238">
        <v>1655.1150978235814</v>
      </c>
      <c r="V5" s="238">
        <v>1.0368219095461734E-2</v>
      </c>
      <c r="W5" s="238">
        <v>1.8626130032934762</v>
      </c>
      <c r="X5" s="238">
        <v>1.582765742804326</v>
      </c>
      <c r="Y5" s="238">
        <v>1.364026595817984</v>
      </c>
      <c r="Z5" s="238">
        <v>0.218739146986342</v>
      </c>
      <c r="AA5" s="238">
        <v>4.1393864145420484E-3</v>
      </c>
      <c r="AB5" s="238">
        <v>4.6492831252628566</v>
      </c>
      <c r="AC5" s="238">
        <v>4.5482831252628566</v>
      </c>
    </row>
    <row r="6" spans="1:29" x14ac:dyDescent="0.25">
      <c r="A6" s="97" t="s">
        <v>117</v>
      </c>
      <c r="B6" s="101">
        <v>1</v>
      </c>
      <c r="C6" s="213"/>
      <c r="U6" s="238">
        <v>1878.01267360773</v>
      </c>
      <c r="V6" s="238">
        <v>1.2218456195651284E-2</v>
      </c>
      <c r="W6" s="238">
        <v>1.8599230328685012</v>
      </c>
      <c r="X6" s="238">
        <v>1.6792363833602075</v>
      </c>
      <c r="Y6" s="238">
        <v>1.489867236298261</v>
      </c>
      <c r="Z6" s="238">
        <v>0.18936914706194652</v>
      </c>
      <c r="AA6" s="238">
        <v>4.4427370386989958E-3</v>
      </c>
      <c r="AB6" s="238">
        <v>4.9541819681936721</v>
      </c>
      <c r="AC6" s="238">
        <v>4.8531819681936721</v>
      </c>
    </row>
    <row r="7" spans="1:29" x14ac:dyDescent="0.25">
      <c r="A7" s="97"/>
      <c r="B7" s="213"/>
      <c r="C7" s="213"/>
      <c r="U7" s="238">
        <v>2051.2501648725206</v>
      </c>
      <c r="V7" s="238">
        <v>1.3918313014145218E-2</v>
      </c>
      <c r="W7" s="238">
        <v>1.8572335692196851</v>
      </c>
      <c r="X7" s="238">
        <v>1.7539397338225147</v>
      </c>
      <c r="Y7" s="238">
        <v>1.5897420206855277</v>
      </c>
      <c r="Z7" s="238">
        <v>0.16419771313698694</v>
      </c>
      <c r="AA7" s="238">
        <v>4.6945152339156844E-3</v>
      </c>
      <c r="AB7" s="238">
        <v>5.1995461668045548</v>
      </c>
      <c r="AC7" s="238">
        <v>5.0985461668045549</v>
      </c>
    </row>
    <row r="8" spans="1:29" x14ac:dyDescent="0.25">
      <c r="A8" s="97" t="s">
        <v>118</v>
      </c>
      <c r="B8" s="102">
        <v>57.37</v>
      </c>
      <c r="C8" s="213" t="s">
        <v>112</v>
      </c>
      <c r="U8" s="238">
        <v>2188.7419721442247</v>
      </c>
      <c r="V8" s="238">
        <v>1.552021400416085E-2</v>
      </c>
      <c r="W8" s="238">
        <v>1.8545446144081774</v>
      </c>
      <c r="X8" s="238">
        <v>1.8129265445674676</v>
      </c>
      <c r="Y8" s="238">
        <v>1.6701152231452594</v>
      </c>
      <c r="Z8" s="238">
        <v>0.1428113214222082</v>
      </c>
      <c r="AA8" s="238">
        <v>4.9063347315267325E-3</v>
      </c>
      <c r="AB8" s="238">
        <v>5.3989448043232535</v>
      </c>
      <c r="AC8" s="238">
        <v>5.2979448043232535</v>
      </c>
    </row>
    <row r="9" spans="1:29" x14ac:dyDescent="0.25">
      <c r="A9" s="97" t="s">
        <v>119</v>
      </c>
      <c r="B9" s="98">
        <v>16</v>
      </c>
      <c r="C9" s="213" t="s">
        <v>112</v>
      </c>
      <c r="U9" s="238">
        <v>2299.387085725185</v>
      </c>
      <c r="V9" s="238">
        <v>1.7053598302921667E-2</v>
      </c>
      <c r="W9" s="238">
        <v>1.851856170495128</v>
      </c>
      <c r="X9" s="238">
        <v>1.8601383477878253</v>
      </c>
      <c r="Y9" s="238">
        <v>1.7354316269002374</v>
      </c>
      <c r="Z9" s="238">
        <v>0.12470672088758783</v>
      </c>
      <c r="AA9" s="238">
        <v>5.0865724138933746E-3</v>
      </c>
      <c r="AB9" s="238">
        <v>5.5621609996252408</v>
      </c>
      <c r="AC9" s="238">
        <v>5.4611609996252408</v>
      </c>
    </row>
    <row r="10" spans="1:29" x14ac:dyDescent="0.25">
      <c r="A10" s="97" t="s">
        <v>120</v>
      </c>
      <c r="B10" s="102">
        <v>67.13</v>
      </c>
      <c r="C10" s="213" t="s">
        <v>112</v>
      </c>
      <c r="U10" s="238">
        <v>2389.3043801839967</v>
      </c>
      <c r="V10" s="238">
        <v>1.8536810526585807E-2</v>
      </c>
      <c r="W10" s="238">
        <v>1.8491682395416873</v>
      </c>
      <c r="X10" s="238">
        <v>1.8982963496796463</v>
      </c>
      <c r="Y10" s="238">
        <v>1.7888958583732149</v>
      </c>
      <c r="Z10" s="238">
        <v>0.10940049130643148</v>
      </c>
      <c r="AA10" s="238">
        <v>5.2414802431971601E-3</v>
      </c>
      <c r="AB10" s="238">
        <v>5.6964866881313876</v>
      </c>
      <c r="AC10" s="238">
        <v>5.5954866881313876</v>
      </c>
    </row>
    <row r="11" spans="1:29" x14ac:dyDescent="0.25">
      <c r="A11" s="97" t="s">
        <v>121</v>
      </c>
      <c r="B11" s="98">
        <v>7</v>
      </c>
      <c r="C11" s="213"/>
      <c r="U11" s="238">
        <v>2462.9054783461584</v>
      </c>
      <c r="V11" s="238">
        <v>1.9982102978218071E-2</v>
      </c>
      <c r="W11" s="238">
        <v>1.8464808236090047</v>
      </c>
      <c r="X11" s="238">
        <v>1.9293586828666638</v>
      </c>
      <c r="Y11" s="238">
        <v>1.8328965146179703</v>
      </c>
      <c r="Z11" s="238">
        <v>9.646216824869347E-2</v>
      </c>
      <c r="AA11" s="238">
        <v>5.3758430084801185E-3</v>
      </c>
      <c r="AB11" s="238">
        <v>5.8074913216859745</v>
      </c>
      <c r="AC11" s="238">
        <v>5.7064913216859745</v>
      </c>
    </row>
    <row r="12" spans="1:29" x14ac:dyDescent="0.25">
      <c r="A12" s="97" t="s">
        <v>122</v>
      </c>
      <c r="B12" s="234">
        <v>0.4</v>
      </c>
      <c r="C12" s="213"/>
      <c r="U12" s="238">
        <v>2523.4786228625439</v>
      </c>
      <c r="V12" s="238">
        <v>2.1398073121074994E-2</v>
      </c>
      <c r="W12" s="238">
        <v>1.8437939247582289</v>
      </c>
      <c r="X12" s="238">
        <v>1.9547784393062317</v>
      </c>
      <c r="Y12" s="238">
        <v>1.8692579639946991</v>
      </c>
      <c r="Z12" s="238">
        <v>8.5520475311532618E-2</v>
      </c>
      <c r="AA12" s="238">
        <v>5.4933933467751876E-3</v>
      </c>
      <c r="AB12" s="238">
        <v>5.8995084075257385</v>
      </c>
      <c r="AC12" s="238">
        <v>5.7985084075257385</v>
      </c>
    </row>
    <row r="13" spans="1:29" x14ac:dyDescent="0.25">
      <c r="A13" s="97" t="s">
        <v>123</v>
      </c>
      <c r="B13" s="98">
        <v>1</v>
      </c>
      <c r="C13" s="213"/>
      <c r="U13" s="238">
        <v>2573.5353155552625</v>
      </c>
      <c r="V13" s="238">
        <v>2.2790979456505392E-2</v>
      </c>
      <c r="W13" s="238">
        <v>1.8411075450505112</v>
      </c>
      <c r="X13" s="238">
        <v>1.975659684653654</v>
      </c>
      <c r="Y13" s="238">
        <v>1.8993997202567139</v>
      </c>
      <c r="Z13" s="238">
        <v>7.6259964396940161E-2</v>
      </c>
      <c r="AA13" s="238">
        <v>5.5970869243981607E-3</v>
      </c>
      <c r="AB13" s="238">
        <v>5.9759589305676073</v>
      </c>
      <c r="AC13" s="238">
        <v>5.8749589305676073</v>
      </c>
    </row>
    <row r="14" spans="1:29" x14ac:dyDescent="0.25">
      <c r="A14" s="97" t="s">
        <v>124</v>
      </c>
      <c r="B14" s="98">
        <v>1</v>
      </c>
      <c r="C14" s="213"/>
      <c r="U14" s="238">
        <v>2615.0297184541796</v>
      </c>
      <c r="V14" s="238">
        <v>2.4165508045908793E-2</v>
      </c>
      <c r="W14" s="238">
        <v>1.838421686547</v>
      </c>
      <c r="X14" s="238">
        <v>2.00156576355044</v>
      </c>
      <c r="Y14" s="238">
        <v>1.9244423850031751</v>
      </c>
      <c r="Z14" s="238">
        <v>7.712337854726492E-2</v>
      </c>
      <c r="AA14" s="238">
        <v>5.7005771448360096E-3</v>
      </c>
      <c r="AB14" s="238">
        <v>6.0513542247007406</v>
      </c>
      <c r="AC14" s="238">
        <v>5.9503542247007406</v>
      </c>
    </row>
    <row r="15" spans="1:29" x14ac:dyDescent="0.25">
      <c r="A15" s="97" t="s">
        <v>125</v>
      </c>
      <c r="B15" s="103">
        <v>469.90999999999997</v>
      </c>
      <c r="C15" s="213" t="s">
        <v>112</v>
      </c>
      <c r="U15" s="238">
        <v>2649.5044986102935</v>
      </c>
      <c r="V15" s="238">
        <v>2.5525246126603909E-2</v>
      </c>
      <c r="W15" s="238">
        <v>1.8357363513088467</v>
      </c>
      <c r="X15" s="238">
        <v>1.9974634675238117</v>
      </c>
      <c r="Y15" s="238">
        <v>1.9491393916332396</v>
      </c>
      <c r="Z15" s="238">
        <v>4.8324075890572082E-2</v>
      </c>
      <c r="AA15" s="238">
        <v>5.7655427103895131E-3</v>
      </c>
      <c r="AB15" s="238">
        <v>6.0859325472253181</v>
      </c>
      <c r="AC15" s="238">
        <v>5.9849325472253181</v>
      </c>
    </row>
    <row r="16" spans="1:29" x14ac:dyDescent="0.25">
      <c r="A16" s="97" t="s">
        <v>126</v>
      </c>
      <c r="B16" s="104">
        <v>1120233.6358282678</v>
      </c>
      <c r="C16" s="213" t="s">
        <v>115</v>
      </c>
      <c r="U16" s="238">
        <v>2683.503431339921</v>
      </c>
      <c r="V16" s="238">
        <v>2.6867124845965575E-2</v>
      </c>
      <c r="W16" s="238">
        <v>1.8330515413971993</v>
      </c>
      <c r="X16" s="238">
        <v>1.9953881762425958</v>
      </c>
      <c r="Y16" s="238">
        <v>1.9604661073184126</v>
      </c>
      <c r="Z16" s="238">
        <v>3.4922068924183147E-2</v>
      </c>
      <c r="AA16" s="238">
        <v>5.8125306187570142E-3</v>
      </c>
      <c r="AB16" s="238">
        <v>6.1015782616894443</v>
      </c>
      <c r="AC16" s="238">
        <v>6.0005782616894443</v>
      </c>
    </row>
    <row r="17" spans="1:29" ht="15.75" x14ac:dyDescent="0.25">
      <c r="A17" s="97" t="s">
        <v>127</v>
      </c>
      <c r="B17" s="105">
        <v>0.80679063260706219</v>
      </c>
      <c r="C17" s="213"/>
      <c r="F17" s="113" t="s">
        <v>162</v>
      </c>
      <c r="G17" s="114">
        <v>6.111852963104182</v>
      </c>
      <c r="H17" s="115" t="s">
        <v>157</v>
      </c>
      <c r="I17" s="116" t="s">
        <v>163</v>
      </c>
      <c r="J17" s="117">
        <v>62.321363568215695</v>
      </c>
      <c r="K17" s="118" t="s">
        <v>164</v>
      </c>
      <c r="U17" s="238">
        <v>2699.0962620985697</v>
      </c>
      <c r="V17" s="238">
        <v>2.8211497487474861E-2</v>
      </c>
      <c r="W17" s="238">
        <v>1.8303672588732087</v>
      </c>
      <c r="X17" s="238">
        <v>1.9942377674667489</v>
      </c>
      <c r="Y17" s="238">
        <v>1.9655911263039516</v>
      </c>
      <c r="Z17" s="238">
        <v>2.8646641162797248E-2</v>
      </c>
      <c r="AA17" s="238">
        <v>5.8510895506450628E-3</v>
      </c>
      <c r="AB17" s="238">
        <v>6.1084053890520176</v>
      </c>
      <c r="AC17" s="238">
        <v>6.0074053890520176</v>
      </c>
    </row>
    <row r="18" spans="1:29" x14ac:dyDescent="0.25">
      <c r="A18" s="106" t="s">
        <v>128</v>
      </c>
      <c r="B18" s="213">
        <v>1.879</v>
      </c>
      <c r="C18" s="213" t="s">
        <v>129</v>
      </c>
      <c r="F18" s="119" t="s">
        <v>165</v>
      </c>
      <c r="G18" s="120">
        <v>1.5198581216741158</v>
      </c>
      <c r="H18" s="121" t="s">
        <v>166</v>
      </c>
      <c r="I18" s="308" t="s">
        <v>167</v>
      </c>
      <c r="J18" s="309"/>
      <c r="K18" s="310"/>
      <c r="U18" s="238">
        <v>2706.1515776814431</v>
      </c>
      <c r="V18" s="238">
        <v>2.955700506520495E-2</v>
      </c>
      <c r="W18" s="238">
        <v>1.8276835057980243</v>
      </c>
      <c r="X18" s="238">
        <v>1.9935142337733485</v>
      </c>
      <c r="Y18" s="238">
        <v>1.967827467599206</v>
      </c>
      <c r="Z18" s="238">
        <v>2.568676617414245E-2</v>
      </c>
      <c r="AA18" s="238">
        <v>5.8856701603761073E-3</v>
      </c>
      <c r="AB18" s="238">
        <v>6.1111023831462719</v>
      </c>
      <c r="AC18" s="238">
        <v>6.0101023831462719</v>
      </c>
    </row>
    <row r="19" spans="1:29" x14ac:dyDescent="0.25">
      <c r="A19" s="213"/>
      <c r="B19" s="232">
        <v>0.89</v>
      </c>
      <c r="C19" s="213"/>
      <c r="F19" s="122" t="s">
        <v>168</v>
      </c>
      <c r="G19" s="123">
        <v>1.5528013240396994</v>
      </c>
      <c r="H19" s="124" t="s">
        <v>166</v>
      </c>
      <c r="I19" s="311" t="s">
        <v>169</v>
      </c>
      <c r="J19" s="312"/>
      <c r="K19" s="313"/>
      <c r="U19" s="238">
        <v>2709.2302186842467</v>
      </c>
      <c r="V19" s="238">
        <v>3.0903024365300926E-2</v>
      </c>
      <c r="W19" s="238">
        <v>1.8250002842327961</v>
      </c>
      <c r="X19" s="238">
        <v>1.9929891279156797</v>
      </c>
      <c r="Y19" s="238">
        <v>1.9687109137319239</v>
      </c>
      <c r="Z19" s="238">
        <v>2.4278214183755864E-2</v>
      </c>
      <c r="AA19" s="238">
        <v>5.9183566547230237E-3</v>
      </c>
      <c r="AB19" s="238">
        <v>6.111852963104182</v>
      </c>
      <c r="AC19" s="238">
        <v>6.010852963104182</v>
      </c>
    </row>
    <row r="20" spans="1:29" x14ac:dyDescent="0.25">
      <c r="A20" s="106" t="s">
        <v>130</v>
      </c>
      <c r="B20" s="105">
        <v>1.67231</v>
      </c>
      <c r="C20" s="213" t="s">
        <v>129</v>
      </c>
      <c r="U20" s="238">
        <v>2710.446407596788</v>
      </c>
      <c r="V20" s="238">
        <v>3.2249266609132105E-2</v>
      </c>
      <c r="W20" s="238">
        <v>1.8223175962386735</v>
      </c>
      <c r="X20" s="238">
        <v>1.9925565700568901</v>
      </c>
      <c r="Y20" s="238">
        <v>1.9689567789203288</v>
      </c>
      <c r="Z20" s="238">
        <v>2.3599791136561299E-2</v>
      </c>
      <c r="AA20" s="238">
        <v>5.9501303455166792E-3</v>
      </c>
      <c r="AB20" s="238">
        <v>6.1116798090208695</v>
      </c>
      <c r="AC20" s="238">
        <v>6.0106798090208695</v>
      </c>
    </row>
    <row r="21" spans="1:29" x14ac:dyDescent="0.25">
      <c r="A21" s="97" t="s">
        <v>131</v>
      </c>
      <c r="B21" s="105">
        <v>1.8733779115319704</v>
      </c>
      <c r="C21" s="213" t="s">
        <v>132</v>
      </c>
      <c r="U21" s="238">
        <v>2710.7848759029416</v>
      </c>
      <c r="V21" s="238">
        <v>3.35955968663545E-2</v>
      </c>
      <c r="W21" s="238">
        <v>1.819635443876807</v>
      </c>
      <c r="X21" s="238">
        <v>1.9921670900206896</v>
      </c>
      <c r="Y21" s="238">
        <v>1.9689000593651793</v>
      </c>
      <c r="Z21" s="238">
        <v>2.3267030655510279E-2</v>
      </c>
      <c r="AA21" s="238">
        <v>5.9814558912196E-3</v>
      </c>
      <c r="AB21" s="238">
        <v>6.1110646240702344</v>
      </c>
      <c r="AC21" s="238">
        <v>6.0100646240702345</v>
      </c>
    </row>
    <row r="22" spans="1:29" x14ac:dyDescent="0.25">
      <c r="A22" s="97" t="s">
        <v>133</v>
      </c>
      <c r="B22" s="100">
        <v>33375.052460249302</v>
      </c>
      <c r="C22" s="213" t="s">
        <v>134</v>
      </c>
      <c r="U22" s="238">
        <v>2710.7067933899966</v>
      </c>
      <c r="V22" s="238">
        <v>3.4941951612029822E-2</v>
      </c>
      <c r="W22" s="238">
        <v>1.8169538292083449</v>
      </c>
      <c r="X22" s="238">
        <v>1.9917974122357389</v>
      </c>
      <c r="Y22" s="238">
        <v>1.968698545106508</v>
      </c>
      <c r="Z22" s="238">
        <v>2.3098867129230927E-2</v>
      </c>
      <c r="AA22" s="238">
        <v>6.0125545664855111E-3</v>
      </c>
      <c r="AB22" s="238">
        <v>6.1102356256432104</v>
      </c>
      <c r="AC22" s="238">
        <v>6.0092356256432105</v>
      </c>
    </row>
    <row r="23" spans="1:29" x14ac:dyDescent="0.25">
      <c r="A23" s="97" t="s">
        <v>135</v>
      </c>
      <c r="B23" s="100">
        <v>23620.252861574074</v>
      </c>
      <c r="C23" s="213" t="s">
        <v>134</v>
      </c>
      <c r="U23" s="238">
        <v>2710.4293804295007</v>
      </c>
      <c r="V23" s="238">
        <v>3.6288300708600167E-2</v>
      </c>
      <c r="W23" s="238">
        <v>1.8142727542944388</v>
      </c>
      <c r="X23" s="238">
        <v>1.9914365152525391</v>
      </c>
      <c r="Y23" s="238">
        <v>1.9684269926192615</v>
      </c>
      <c r="Z23" s="238">
        <v>2.3009522633277601E-2</v>
      </c>
      <c r="AA23" s="238">
        <v>6.0435323322543645E-3</v>
      </c>
      <c r="AB23" s="238">
        <v>6.1093015664885328</v>
      </c>
      <c r="AC23" s="238">
        <v>6.0083015664885329</v>
      </c>
    </row>
    <row r="24" spans="1:29" x14ac:dyDescent="0.25">
      <c r="A24" s="97" t="s">
        <v>136</v>
      </c>
      <c r="B24" s="100">
        <v>33877.347666712616</v>
      </c>
      <c r="C24" s="213" t="s">
        <v>134</v>
      </c>
      <c r="U24" s="238">
        <v>2710.0555499129187</v>
      </c>
      <c r="V24" s="238">
        <v>3.763462973382569E-2</v>
      </c>
      <c r="W24" s="238">
        <v>1.811592221196237</v>
      </c>
      <c r="X24" s="238">
        <v>1.9910791483258166</v>
      </c>
      <c r="Y24" s="238">
        <v>1.9681210257097728</v>
      </c>
      <c r="Z24" s="238">
        <v>2.2958122616043797E-2</v>
      </c>
      <c r="AA24" s="238">
        <v>6.0744401982709547E-3</v>
      </c>
      <c r="AB24" s="238">
        <v>6.1083145695140857</v>
      </c>
      <c r="AC24" s="238">
        <v>6.0073145695140857</v>
      </c>
    </row>
    <row r="25" spans="1:29" x14ac:dyDescent="0.25">
      <c r="A25" s="97" t="s">
        <v>137</v>
      </c>
      <c r="B25" s="100">
        <v>90872.652988535992</v>
      </c>
      <c r="C25" s="213" t="s">
        <v>134</v>
      </c>
      <c r="U25" s="238">
        <v>2709.6343430626744</v>
      </c>
      <c r="V25" s="238">
        <v>3.8980931708993666E-2</v>
      </c>
      <c r="W25" s="238">
        <v>1.8089122319748896</v>
      </c>
      <c r="X25" s="238">
        <v>1.9907227951487982</v>
      </c>
      <c r="Y25" s="238">
        <v>1.9677977181200608</v>
      </c>
      <c r="Z25" s="238">
        <v>2.2925077028737473E-2</v>
      </c>
      <c r="AA25" s="238">
        <v>6.105302837451706E-3</v>
      </c>
      <c r="AB25" s="238">
        <v>6.1072997582148325</v>
      </c>
      <c r="AC25" s="238">
        <v>6.0062997582148325</v>
      </c>
    </row>
    <row r="26" spans="1:29" x14ac:dyDescent="0.25">
      <c r="A26" s="107" t="s">
        <v>138</v>
      </c>
      <c r="B26" s="213"/>
      <c r="C26" s="213"/>
      <c r="U26" s="238">
        <v>2709.1892643064416</v>
      </c>
      <c r="V26" s="238">
        <v>4.0327203202246822E-2</v>
      </c>
      <c r="W26" s="238">
        <v>1.8062327886915468</v>
      </c>
      <c r="X26" s="238">
        <v>1.990366242869186</v>
      </c>
      <c r="Y26" s="238">
        <v>1.9674652994767743</v>
      </c>
      <c r="Z26" s="238">
        <v>2.2900943392411666E-2</v>
      </c>
      <c r="AA26" s="238">
        <v>6.1361322283614694E-3</v>
      </c>
      <c r="AB26" s="238">
        <v>6.106269310050604</v>
      </c>
      <c r="AC26" s="238">
        <v>6.005269310050604</v>
      </c>
    </row>
    <row r="27" spans="1:29" x14ac:dyDescent="0.25">
      <c r="A27" s="97" t="s">
        <v>139</v>
      </c>
      <c r="B27" s="108">
        <v>320.50542529671577</v>
      </c>
      <c r="C27" s="213"/>
      <c r="U27" s="238">
        <v>2708.7316428926215</v>
      </c>
      <c r="V27" s="238">
        <v>4.1673442481707658E-2</v>
      </c>
      <c r="W27" s="238">
        <v>1.8035538934073576</v>
      </c>
      <c r="X27" s="238">
        <v>1.9900089035719359</v>
      </c>
      <c r="Y27" s="238">
        <v>1.9671277587133023</v>
      </c>
      <c r="Z27" s="238">
        <v>2.2881144858633684E-2</v>
      </c>
      <c r="AA27" s="238">
        <v>6.1669341966082546E-3</v>
      </c>
      <c r="AB27" s="238">
        <v>6.1052291599829545</v>
      </c>
      <c r="AC27" s="238">
        <v>6.0042291599829545</v>
      </c>
    </row>
    <row r="28" spans="1:29" x14ac:dyDescent="0.25">
      <c r="A28" s="97" t="s">
        <v>140</v>
      </c>
      <c r="B28" s="100">
        <v>283.5292192149584</v>
      </c>
      <c r="C28" s="213" t="s">
        <v>134</v>
      </c>
      <c r="U28" s="238">
        <v>2708.2669701538284</v>
      </c>
      <c r="V28" s="238">
        <v>4.3019648634943196E-2</v>
      </c>
      <c r="W28" s="238">
        <v>1.8008755481834733</v>
      </c>
      <c r="X28" s="238">
        <v>1.9896504906642476</v>
      </c>
      <c r="Y28" s="238">
        <v>1.9667870399269067</v>
      </c>
      <c r="Z28" s="238">
        <v>2.2863450737340862E-2</v>
      </c>
      <c r="AA28" s="238">
        <v>6.1977115690016477E-3</v>
      </c>
      <c r="AB28" s="238">
        <v>6.104182216174884</v>
      </c>
      <c r="AC28" s="238">
        <v>6.003182216174884</v>
      </c>
    </row>
    <row r="29" spans="1:29" x14ac:dyDescent="0.25">
      <c r="A29" s="97" t="s">
        <v>141</v>
      </c>
      <c r="B29" s="105">
        <v>19.000016157687071</v>
      </c>
      <c r="C29" s="213" t="s">
        <v>142</v>
      </c>
      <c r="U29" s="238">
        <v>2707.7979224156988</v>
      </c>
      <c r="V29" s="238">
        <v>4.4365821146724799E-2</v>
      </c>
      <c r="W29" s="238">
        <v>1.7981977550810415</v>
      </c>
      <c r="X29" s="238">
        <v>1.9892908636562334</v>
      </c>
      <c r="Y29" s="238">
        <v>1.9664440957356741</v>
      </c>
      <c r="Z29" s="238">
        <v>2.2846767920559286E-2</v>
      </c>
      <c r="AA29" s="238">
        <v>6.2284657028833512E-3</v>
      </c>
      <c r="AB29" s="238">
        <v>6.1031299111755182</v>
      </c>
      <c r="AC29" s="238">
        <v>6.0021299111755182</v>
      </c>
    </row>
    <row r="30" spans="1:29" x14ac:dyDescent="0.25">
      <c r="A30" s="213"/>
      <c r="B30" s="213"/>
      <c r="C30" s="213"/>
      <c r="U30" s="238">
        <v>2707.3258110921502</v>
      </c>
      <c r="V30" s="238">
        <v>4.5711959695405355E-2</v>
      </c>
      <c r="W30" s="238">
        <v>1.7955205161612138</v>
      </c>
      <c r="X30" s="238">
        <v>1.9889299532764859</v>
      </c>
      <c r="Y30" s="238">
        <v>1.9660993953953545</v>
      </c>
      <c r="Z30" s="238">
        <v>2.2830557881131419E-2</v>
      </c>
      <c r="AA30" s="238">
        <v>6.25919723167352E-3</v>
      </c>
      <c r="AB30" s="238">
        <v>6.1020729542688876</v>
      </c>
      <c r="AC30" s="238">
        <v>6.0010729542688876</v>
      </c>
    </row>
    <row r="31" spans="1:29" x14ac:dyDescent="0.25">
      <c r="A31" s="97" t="s">
        <v>143</v>
      </c>
      <c r="B31" s="99">
        <v>0</v>
      </c>
      <c r="C31" s="213" t="s">
        <v>112</v>
      </c>
      <c r="U31" s="238">
        <v>2706.8512821802919</v>
      </c>
      <c r="V31" s="238">
        <v>4.705806405417675E-2</v>
      </c>
      <c r="W31" s="238">
        <v>1.7928438334851391</v>
      </c>
      <c r="X31" s="238">
        <v>1.988567725167526</v>
      </c>
      <c r="Y31" s="238">
        <v>1.9657531712439551</v>
      </c>
      <c r="Z31" s="238">
        <v>2.2814553923570902E-2</v>
      </c>
      <c r="AA31" s="238">
        <v>6.2899064302975949E-3</v>
      </c>
      <c r="AB31" s="238">
        <v>6.1010116983657259</v>
      </c>
      <c r="AC31" s="238">
        <v>6.0000116983657259</v>
      </c>
    </row>
    <row r="32" spans="1:29" x14ac:dyDescent="0.25">
      <c r="A32" s="97" t="s">
        <v>144</v>
      </c>
      <c r="B32" s="7">
        <v>19.000016157687071</v>
      </c>
      <c r="C32" s="213" t="s">
        <v>142</v>
      </c>
      <c r="U32" s="238">
        <v>2706.3746555263365</v>
      </c>
      <c r="V32" s="238">
        <v>4.8404134042924901E-2</v>
      </c>
      <c r="W32" s="238">
        <v>1.7901677091139674</v>
      </c>
      <c r="X32" s="238">
        <v>1.9882041621697553</v>
      </c>
      <c r="Y32" s="238">
        <v>1.9654055388833689</v>
      </c>
      <c r="Z32" s="238">
        <v>2.2798623286386377E-2</v>
      </c>
      <c r="AA32" s="238">
        <v>6.3205933952314563E-3</v>
      </c>
      <c r="AB32" s="238">
        <v>6.099946319859634</v>
      </c>
      <c r="AC32" s="238">
        <v>5.998946319859634</v>
      </c>
    </row>
    <row r="33" spans="1:29" ht="18" x14ac:dyDescent="0.25">
      <c r="A33" s="125" t="s">
        <v>241</v>
      </c>
      <c r="U33" s="238">
        <v>2705.8960902726908</v>
      </c>
      <c r="V33" s="238">
        <v>4.9750169504628468E-2</v>
      </c>
      <c r="W33" s="238">
        <v>1.7874921451088484</v>
      </c>
      <c r="X33" s="238">
        <v>1.987839255643669</v>
      </c>
      <c r="Y33" s="238">
        <v>1.9650565560943105</v>
      </c>
      <c r="Z33" s="238">
        <v>2.278269954935852E-2</v>
      </c>
      <c r="AA33" s="238">
        <v>6.3512581336808271E-3</v>
      </c>
      <c r="AB33" s="238">
        <v>6.098876907265856</v>
      </c>
      <c r="AC33" s="238">
        <v>5.997876907265856</v>
      </c>
    </row>
    <row r="34" spans="1:29" x14ac:dyDescent="0.25">
      <c r="A34" s="97" t="s">
        <v>145</v>
      </c>
      <c r="B34" s="213">
        <v>8314</v>
      </c>
      <c r="C34" s="109" t="s">
        <v>146</v>
      </c>
      <c r="U34" s="238">
        <v>2705.4156659627038</v>
      </c>
      <c r="V34" s="238">
        <v>5.1096170293728121E-2</v>
      </c>
      <c r="W34" s="238">
        <v>1.7848171435309312</v>
      </c>
      <c r="X34" s="238">
        <v>1.987473001190921</v>
      </c>
      <c r="Y34" s="238">
        <v>1.9647062518714478</v>
      </c>
      <c r="Z34" s="238">
        <v>2.2766749319473201E-2</v>
      </c>
      <c r="AA34" s="238">
        <v>6.3819006079771532E-3</v>
      </c>
      <c r="AB34" s="238">
        <v>6.0978035051279171</v>
      </c>
      <c r="AC34" s="238">
        <v>5.9968035051279172</v>
      </c>
    </row>
    <row r="35" spans="1:29" x14ac:dyDescent="0.25">
      <c r="A35" s="97" t="s">
        <v>147</v>
      </c>
      <c r="B35" s="213">
        <v>42.39</v>
      </c>
      <c r="C35" s="109" t="s">
        <v>148</v>
      </c>
      <c r="U35" s="238">
        <v>2704.9334225116481</v>
      </c>
      <c r="V35" s="238">
        <v>5.2442136270364738E-2</v>
      </c>
      <c r="W35" s="238">
        <v>1.7821427064413669</v>
      </c>
      <c r="X35" s="238">
        <v>1.987105396533456</v>
      </c>
      <c r="Y35" s="238">
        <v>1.9643546408057679</v>
      </c>
      <c r="Z35" s="238">
        <v>2.2750755727688032E-2</v>
      </c>
      <c r="AA35" s="238">
        <v>6.4125207577889823E-3</v>
      </c>
      <c r="AB35" s="238">
        <v>6.0967261358752509</v>
      </c>
      <c r="AC35" s="238">
        <v>5.9957261358752509</v>
      </c>
    </row>
    <row r="36" spans="1:29" x14ac:dyDescent="0.25">
      <c r="A36" s="97" t="s">
        <v>149</v>
      </c>
      <c r="B36" s="110">
        <v>196.13116301014389</v>
      </c>
      <c r="C36" s="109" t="s">
        <v>150</v>
      </c>
      <c r="U36" s="238">
        <v>2704.4493800060891</v>
      </c>
      <c r="V36" s="238">
        <v>5.3788067297510372E-2</v>
      </c>
      <c r="W36" s="238">
        <v>1.7794688359013042</v>
      </c>
      <c r="X36" s="238">
        <v>1.986736440462507</v>
      </c>
      <c r="Y36" s="238">
        <v>1.9640017302444119</v>
      </c>
      <c r="Z36" s="238">
        <v>2.2734710218095033E-2</v>
      </c>
      <c r="AA36" s="238">
        <v>6.4431185112961732E-3</v>
      </c>
      <c r="AB36" s="238">
        <v>6.0956448107648411</v>
      </c>
      <c r="AC36" s="238">
        <v>5.9946448107648411</v>
      </c>
    </row>
    <row r="37" spans="1:29" x14ac:dyDescent="0.25">
      <c r="A37" s="97" t="s">
        <v>151</v>
      </c>
      <c r="B37" s="213">
        <v>1.1308</v>
      </c>
      <c r="C37" s="109"/>
      <c r="U37" s="238">
        <v>2703.9635485604022</v>
      </c>
      <c r="V37" s="238">
        <v>5.5133963239532367E-2</v>
      </c>
      <c r="W37" s="238">
        <v>1.7767955339718939</v>
      </c>
      <c r="X37" s="238">
        <v>1.9863661323055639</v>
      </c>
      <c r="Y37" s="238">
        <v>1.9636475238747959</v>
      </c>
      <c r="Z37" s="238">
        <v>2.2718608430768006E-2</v>
      </c>
      <c r="AA37" s="238">
        <v>6.473693790829859E-3</v>
      </c>
      <c r="AB37" s="238">
        <v>6.0945595353769102</v>
      </c>
      <c r="AC37" s="238">
        <v>5.9935595353769102</v>
      </c>
    </row>
    <row r="38" spans="1:29" x14ac:dyDescent="0.25">
      <c r="A38" s="106" t="s">
        <v>152</v>
      </c>
      <c r="B38" s="233">
        <v>0.9</v>
      </c>
      <c r="C38" s="109"/>
      <c r="U38" s="238">
        <v>2703.4759332508511</v>
      </c>
      <c r="V38" s="238">
        <v>5.6479823961470985E-2</v>
      </c>
      <c r="W38" s="238">
        <v>1.7741228027142839</v>
      </c>
      <c r="X38" s="238">
        <v>1.985994471666704</v>
      </c>
      <c r="Y38" s="238">
        <v>1.9632920235248159</v>
      </c>
      <c r="Z38" s="238">
        <v>2.2702448141888043E-2</v>
      </c>
      <c r="AA38" s="238">
        <v>6.5042465157436257E-3</v>
      </c>
      <c r="AB38" s="238">
        <v>6.093470312398571</v>
      </c>
      <c r="AC38" s="238">
        <v>5.992470312398571</v>
      </c>
    </row>
    <row r="39" spans="1:29" x14ac:dyDescent="0.25">
      <c r="A39" s="97" t="s">
        <v>153</v>
      </c>
      <c r="B39" s="112">
        <v>1710</v>
      </c>
      <c r="C39" s="109" t="s">
        <v>154</v>
      </c>
      <c r="F39" s="113" t="s">
        <v>189</v>
      </c>
      <c r="G39" s="137">
        <v>2710.7848759029416</v>
      </c>
      <c r="H39" s="115" t="s">
        <v>190</v>
      </c>
      <c r="I39" s="213"/>
      <c r="J39" s="113" t="s">
        <v>189</v>
      </c>
      <c r="K39" s="137">
        <v>276.42307105162439</v>
      </c>
      <c r="L39" s="115" t="s">
        <v>191</v>
      </c>
      <c r="U39" s="238">
        <v>2702.9865365937835</v>
      </c>
      <c r="V39" s="238">
        <v>5.7825649328674261E-2</v>
      </c>
      <c r="W39" s="238">
        <v>1.7714506441896263</v>
      </c>
      <c r="X39" s="238">
        <v>1.9856214582839937</v>
      </c>
      <c r="Y39" s="238">
        <v>1.962935230074681</v>
      </c>
      <c r="Z39" s="238">
        <v>2.2686228209312764E-2</v>
      </c>
      <c r="AA39" s="238">
        <v>6.5347766038673883E-3</v>
      </c>
      <c r="AB39" s="238">
        <v>6.0923771430269857</v>
      </c>
      <c r="AC39" s="238">
        <v>5.9913771430269858</v>
      </c>
    </row>
    <row r="40" spans="1:29" x14ac:dyDescent="0.25">
      <c r="A40" s="97" t="s">
        <v>155</v>
      </c>
      <c r="B40" s="100">
        <v>1539</v>
      </c>
      <c r="C40" s="109" t="s">
        <v>154</v>
      </c>
      <c r="F40" s="119" t="s">
        <v>192</v>
      </c>
      <c r="G40" s="138">
        <v>1663.0196308077575</v>
      </c>
      <c r="H40" s="121" t="s">
        <v>190</v>
      </c>
      <c r="I40" s="213"/>
      <c r="J40" s="119" t="s">
        <v>192</v>
      </c>
      <c r="K40" s="138">
        <v>169.58077258487631</v>
      </c>
      <c r="L40" s="121" t="s">
        <v>190</v>
      </c>
      <c r="U40" s="238">
        <v>2702.4953598009361</v>
      </c>
      <c r="V40" s="238">
        <v>5.9171439206612338E-2</v>
      </c>
      <c r="W40" s="238">
        <v>1.768779060459069</v>
      </c>
      <c r="X40" s="238">
        <v>1.9852470919731691</v>
      </c>
      <c r="Y40" s="238">
        <v>1.9625771439165434</v>
      </c>
      <c r="Z40" s="238">
        <v>2.2669948056625699E-2</v>
      </c>
      <c r="AA40" s="238">
        <v>6.5652839722677948E-3</v>
      </c>
      <c r="AB40" s="238">
        <v>6.0912800276989536</v>
      </c>
      <c r="AC40" s="238">
        <v>5.9902800276989536</v>
      </c>
    </row>
    <row r="41" spans="1:29" x14ac:dyDescent="0.25">
      <c r="A41" s="97" t="s">
        <v>156</v>
      </c>
      <c r="B41" s="111">
        <v>0.10100000000000001</v>
      </c>
      <c r="C41" s="109" t="s">
        <v>157</v>
      </c>
      <c r="F41" s="122" t="s">
        <v>168</v>
      </c>
      <c r="G41" s="123">
        <v>1.5528013240396994</v>
      </c>
      <c r="H41" s="124" t="s">
        <v>193</v>
      </c>
      <c r="I41" s="213"/>
      <c r="J41" s="122" t="s">
        <v>168</v>
      </c>
      <c r="K41" s="123">
        <v>1.5528013240396994</v>
      </c>
      <c r="L41" s="124" t="s">
        <v>193</v>
      </c>
      <c r="U41" s="238">
        <v>2702.0024034121598</v>
      </c>
      <c r="V41" s="238">
        <v>6.0517193460782694E-2</v>
      </c>
      <c r="W41" s="238">
        <v>1.7661080535837621</v>
      </c>
      <c r="X41" s="238">
        <v>1.9848713725813751</v>
      </c>
      <c r="Y41" s="238">
        <v>1.9622177651934825</v>
      </c>
      <c r="Z41" s="238">
        <v>2.2653607387892682E-2</v>
      </c>
      <c r="AA41" s="238">
        <v>6.5957685376252326E-3</v>
      </c>
      <c r="AB41" s="238">
        <v>6.0901789664514423</v>
      </c>
      <c r="AC41" s="238">
        <v>5.9891789664514423</v>
      </c>
    </row>
    <row r="42" spans="1:29" x14ac:dyDescent="0.25">
      <c r="A42" s="97" t="s">
        <v>158</v>
      </c>
      <c r="B42" s="100">
        <v>865.56112642521714</v>
      </c>
      <c r="C42" s="213" t="s">
        <v>159</v>
      </c>
      <c r="U42" s="238">
        <v>2701.5076676244257</v>
      </c>
      <c r="V42" s="238">
        <v>6.1862911956661201E-2</v>
      </c>
      <c r="W42" s="238">
        <v>1.7634376256248567</v>
      </c>
      <c r="X42" s="238">
        <v>1.9844942999755055</v>
      </c>
      <c r="Y42" s="238">
        <v>1.9618570939176083</v>
      </c>
      <c r="Z42" s="238">
        <v>2.2637206057897208E-2</v>
      </c>
      <c r="AA42" s="238">
        <v>6.6262302164364325E-3</v>
      </c>
      <c r="AB42" s="238">
        <v>6.0890739591140646</v>
      </c>
      <c r="AC42" s="238">
        <v>5.9880739591140646</v>
      </c>
    </row>
    <row r="43" spans="1:29" x14ac:dyDescent="0.25">
      <c r="A43" s="97" t="s">
        <v>160</v>
      </c>
      <c r="B43" s="111">
        <v>6</v>
      </c>
      <c r="C43" s="213"/>
      <c r="U43" s="238">
        <v>2701.0111524544</v>
      </c>
      <c r="V43" s="238">
        <v>6.3208594559677006E-2</v>
      </c>
      <c r="W43" s="238">
        <v>1.760767778643501</v>
      </c>
      <c r="X43" s="238">
        <v>1.9841158740347387</v>
      </c>
      <c r="Y43" s="238">
        <v>1.9614951300331076</v>
      </c>
      <c r="Z43" s="238">
        <v>2.2620744001631055E-2</v>
      </c>
      <c r="AA43" s="238">
        <v>6.656668925122314E-3</v>
      </c>
      <c r="AB43" s="238">
        <v>6.0879650054108616</v>
      </c>
      <c r="AC43" s="238">
        <v>5.9869650054108616</v>
      </c>
    </row>
    <row r="44" spans="1:29" x14ac:dyDescent="0.25">
      <c r="A44" s="97" t="s">
        <v>161</v>
      </c>
      <c r="B44" s="111">
        <v>0</v>
      </c>
      <c r="C44" s="213"/>
      <c r="U44" s="238">
        <v>2700.5128578252602</v>
      </c>
      <c r="V44" s="238">
        <v>6.4554241135199211E-2</v>
      </c>
      <c r="W44" s="238">
        <v>1.7580985147008452</v>
      </c>
      <c r="X44" s="238">
        <v>1.9837360946390505</v>
      </c>
      <c r="Y44" s="238">
        <v>1.9611318734495857</v>
      </c>
      <c r="Z44" s="238">
        <v>2.2604221189464813E-2</v>
      </c>
      <c r="AA44" s="238">
        <v>6.687084580075566E-3</v>
      </c>
      <c r="AB44" s="238">
        <v>6.0868521050052511</v>
      </c>
      <c r="AC44" s="238">
        <v>5.9858521050052511</v>
      </c>
    </row>
    <row r="45" spans="1:29" ht="18" x14ac:dyDescent="0.25">
      <c r="A45" s="125" t="s">
        <v>170</v>
      </c>
      <c r="U45" s="238">
        <v>2700.0127836125525</v>
      </c>
      <c r="V45" s="238">
        <v>6.5899851548529842E-2</v>
      </c>
      <c r="W45" s="238">
        <v>1.7554298358580394</v>
      </c>
      <c r="X45" s="238">
        <v>1.983354961672785</v>
      </c>
      <c r="Y45" s="238">
        <v>1.9607673240567893</v>
      </c>
      <c r="Z45" s="238">
        <v>2.2587637615995693E-2</v>
      </c>
      <c r="AA45" s="238">
        <v>6.7174770976932566E-3</v>
      </c>
      <c r="AB45" s="238">
        <v>6.0857352575303745</v>
      </c>
      <c r="AC45" s="238">
        <v>5.9847352575303745</v>
      </c>
    </row>
    <row r="46" spans="1:29" x14ac:dyDescent="0.25">
      <c r="A46" s="97" t="s">
        <v>151</v>
      </c>
      <c r="B46" s="213">
        <v>1.0429999999999999</v>
      </c>
      <c r="C46" s="109"/>
      <c r="U46" s="238">
        <v>2699.5109296644987</v>
      </c>
      <c r="V46" s="238">
        <v>6.7245425664900119E-2</v>
      </c>
      <c r="W46" s="238">
        <v>1.7527617441762331</v>
      </c>
      <c r="X46" s="238">
        <v>1.9829724750210929</v>
      </c>
      <c r="Y46" s="238">
        <v>1.9604014817345472</v>
      </c>
      <c r="Z46" s="238">
        <v>2.257099328654566E-2</v>
      </c>
      <c r="AA46" s="238">
        <v>6.7478463943912844E-3</v>
      </c>
      <c r="AB46" s="238">
        <v>6.0846144626024525</v>
      </c>
      <c r="AC46" s="238">
        <v>5.9836144626024526</v>
      </c>
    </row>
    <row r="47" spans="1:29" x14ac:dyDescent="0.25">
      <c r="A47" s="106" t="s">
        <v>171</v>
      </c>
      <c r="B47" s="216">
        <v>0.55000000000000004</v>
      </c>
      <c r="C47" s="127" t="s">
        <v>172</v>
      </c>
      <c r="U47" s="238">
        <v>2699.0072958156738</v>
      </c>
      <c r="V47" s="238">
        <v>6.8590963349468223E-2</v>
      </c>
      <c r="W47" s="238">
        <v>1.7500942417165763</v>
      </c>
      <c r="X47" s="238">
        <v>1.9825886345690495</v>
      </c>
      <c r="Y47" s="238">
        <v>1.9600343463571459</v>
      </c>
      <c r="Z47" s="238">
        <v>2.2554288211903639E-2</v>
      </c>
      <c r="AA47" s="238">
        <v>6.7781923866117727E-3</v>
      </c>
      <c r="AB47" s="238">
        <v>6.0834897198275684</v>
      </c>
      <c r="AC47" s="238">
        <v>5.9824897198275684</v>
      </c>
    </row>
    <row r="48" spans="1:29" x14ac:dyDescent="0.25">
      <c r="A48" s="97" t="s">
        <v>173</v>
      </c>
      <c r="B48" s="235">
        <v>1.5822000000000001</v>
      </c>
      <c r="C48" s="109"/>
      <c r="U48" s="238">
        <v>2698.5018818930143</v>
      </c>
      <c r="V48" s="238">
        <v>6.9936464467318021E-2</v>
      </c>
      <c r="W48" s="238">
        <v>1.7474273305402186</v>
      </c>
      <c r="X48" s="238">
        <v>1.9822034402022124</v>
      </c>
      <c r="Y48" s="238">
        <v>1.9596659177955518</v>
      </c>
      <c r="Z48" s="238">
        <v>2.2537522406660626E-2</v>
      </c>
      <c r="AA48" s="238">
        <v>6.8085149908282223E-3</v>
      </c>
      <c r="AB48" s="238">
        <v>6.0823610288062886</v>
      </c>
      <c r="AC48" s="238">
        <v>5.9813610288062886</v>
      </c>
    </row>
    <row r="49" spans="1:29" x14ac:dyDescent="0.25">
      <c r="A49" s="97" t="s">
        <v>156</v>
      </c>
      <c r="B49" s="103">
        <v>0.10100000000000001</v>
      </c>
      <c r="C49" s="109" t="s">
        <v>157</v>
      </c>
      <c r="U49" s="238">
        <v>2697.9946877188772</v>
      </c>
      <c r="V49" s="238">
        <v>7.1281928883458273E-2</v>
      </c>
      <c r="W49" s="238">
        <v>1.7447610127083095</v>
      </c>
      <c r="X49" s="238">
        <v>1.9818168918053622</v>
      </c>
      <c r="Y49" s="238">
        <v>1.9592961959189235</v>
      </c>
      <c r="Z49" s="238">
        <v>2.2520695886438791E-2</v>
      </c>
      <c r="AA49" s="238">
        <v>6.838814123546943E-3</v>
      </c>
      <c r="AB49" s="238">
        <v>6.0812283891348917</v>
      </c>
      <c r="AC49" s="238">
        <v>5.9802283891348917</v>
      </c>
    </row>
    <row r="50" spans="1:29" x14ac:dyDescent="0.25">
      <c r="A50" s="97" t="s">
        <v>140</v>
      </c>
      <c r="B50" s="110">
        <v>283.5292192149584</v>
      </c>
      <c r="C50" s="109" t="s">
        <v>134</v>
      </c>
      <c r="U50" s="238">
        <v>2697.4857131131512</v>
      </c>
      <c r="V50" s="238">
        <v>7.2627356462822021E-2</v>
      </c>
      <c r="W50" s="238">
        <v>1.7420952902819995</v>
      </c>
      <c r="X50" s="238">
        <v>1.981428989262688</v>
      </c>
      <c r="Y50" s="238">
        <v>1.9589251805950152</v>
      </c>
      <c r="Z50" s="238">
        <v>2.2503808667672764E-2</v>
      </c>
      <c r="AA50" s="238">
        <v>6.869089701308187E-3</v>
      </c>
      <c r="AB50" s="238">
        <v>6.0800918004063211</v>
      </c>
      <c r="AC50" s="238">
        <v>5.9790918004063212</v>
      </c>
    </row>
    <row r="51" spans="1:29" x14ac:dyDescent="0.25">
      <c r="A51" s="97" t="s">
        <v>174</v>
      </c>
      <c r="B51" s="110">
        <v>448.59993064190718</v>
      </c>
      <c r="C51" s="109" t="s">
        <v>134</v>
      </c>
      <c r="U51" s="238">
        <v>2696.9749578937804</v>
      </c>
      <c r="V51" s="238">
        <v>7.3972747070266159E-2</v>
      </c>
      <c r="W51" s="238">
        <v>1.7394301653224373</v>
      </c>
      <c r="X51" s="238">
        <v>1.9810397324595816</v>
      </c>
      <c r="Y51" s="238">
        <v>1.9585528716904888</v>
      </c>
      <c r="Z51" s="238">
        <v>2.2486860769092898E-2</v>
      </c>
      <c r="AA51" s="238">
        <v>6.8993416406892827E-3</v>
      </c>
      <c r="AB51" s="238">
        <v>6.0789512622128123</v>
      </c>
      <c r="AC51" s="238">
        <v>5.9779512622128124</v>
      </c>
    </row>
    <row r="52" spans="1:29" x14ac:dyDescent="0.25">
      <c r="A52" s="97" t="s">
        <v>175</v>
      </c>
      <c r="B52" s="128">
        <v>0.41294163318073557</v>
      </c>
      <c r="C52" s="129">
        <v>6.0749840461449267E-5</v>
      </c>
      <c r="U52" s="238">
        <v>2696.4624218772001</v>
      </c>
      <c r="V52" s="238">
        <v>7.5318100570570992E-2</v>
      </c>
      <c r="W52" s="238">
        <v>1.7367656398907734</v>
      </c>
      <c r="X52" s="238">
        <v>1.9806491212787165</v>
      </c>
      <c r="Y52" s="238">
        <v>1.9581792690717736</v>
      </c>
      <c r="Z52" s="238">
        <v>2.2469852206942864E-2</v>
      </c>
      <c r="AA52" s="238">
        <v>6.9295698583013328E-3</v>
      </c>
      <c r="AB52" s="238">
        <v>6.07780677414293</v>
      </c>
      <c r="AC52" s="238">
        <v>5.97680677414293</v>
      </c>
    </row>
    <row r="53" spans="1:29" x14ac:dyDescent="0.25">
      <c r="A53" s="97" t="s">
        <v>176</v>
      </c>
      <c r="B53" s="128">
        <v>0.41294163318073546</v>
      </c>
      <c r="C53" s="129">
        <v>6.0749840460783133E-5</v>
      </c>
      <c r="U53" s="238">
        <v>2695.9481048795337</v>
      </c>
      <c r="V53" s="238">
        <v>7.6663416828439912E-2</v>
      </c>
      <c r="W53" s="238">
        <v>1.7341017160481575</v>
      </c>
      <c r="X53" s="238">
        <v>1.9802571556038415</v>
      </c>
      <c r="Y53" s="238">
        <v>1.9578043726040979</v>
      </c>
      <c r="Z53" s="238">
        <v>2.2452782999743626E-2</v>
      </c>
      <c r="AA53" s="238">
        <v>6.9597742707923245E-3</v>
      </c>
      <c r="AB53" s="238">
        <v>6.076658335784189</v>
      </c>
      <c r="AC53" s="238">
        <v>5.975658335784189</v>
      </c>
    </row>
    <row r="54" spans="1:29" x14ac:dyDescent="0.25">
      <c r="A54" s="97" t="s">
        <v>177</v>
      </c>
      <c r="B54" s="7">
        <v>23.899271358322359</v>
      </c>
      <c r="C54" s="109" t="s">
        <v>142</v>
      </c>
      <c r="U54" s="238">
        <v>2695.4320067152498</v>
      </c>
      <c r="V54" s="238">
        <v>7.8008695708499054E-2</v>
      </c>
      <c r="W54" s="238">
        <v>1.7314383958557391</v>
      </c>
      <c r="X54" s="238">
        <v>1.979863835318419</v>
      </c>
      <c r="Y54" s="238">
        <v>1.957428182152344</v>
      </c>
      <c r="Z54" s="238">
        <v>2.2435653166074987E-2</v>
      </c>
      <c r="AA54" s="238">
        <v>6.9899547948472501E-3</v>
      </c>
      <c r="AB54" s="238">
        <v>6.0755059467230135</v>
      </c>
      <c r="AC54" s="238">
        <v>5.9745059467230135</v>
      </c>
    </row>
    <row r="55" spans="1:29" x14ac:dyDescent="0.25">
      <c r="A55" s="97" t="s">
        <v>178</v>
      </c>
      <c r="B55" s="105">
        <v>11.458180145717497</v>
      </c>
      <c r="C55" s="109"/>
      <c r="U55" s="238">
        <v>2694.9141271983367</v>
      </c>
      <c r="V55" s="238">
        <v>7.9353937075296949E-2</v>
      </c>
      <c r="W55" s="238">
        <v>1.7287756813746684</v>
      </c>
      <c r="X55" s="238">
        <v>1.9794691603041175</v>
      </c>
      <c r="Y55" s="238">
        <v>1.9570506975810389</v>
      </c>
      <c r="Z55" s="238">
        <v>2.2418462723078569E-2</v>
      </c>
      <c r="AA55" s="238">
        <v>7.0201113471862189E-3</v>
      </c>
      <c r="AB55" s="238">
        <v>6.0743496065430396</v>
      </c>
      <c r="AC55" s="238">
        <v>5.9733496065430396</v>
      </c>
    </row>
    <row r="56" spans="1:29" x14ac:dyDescent="0.25">
      <c r="A56" s="97" t="s">
        <v>178</v>
      </c>
      <c r="B56" s="105">
        <v>7.9159762543324748</v>
      </c>
      <c r="C56" s="109"/>
      <c r="U56" s="238">
        <v>2694.3944661423047</v>
      </c>
      <c r="V56" s="238">
        <v>8.0699140793304203E-2</v>
      </c>
      <c r="W56" s="238">
        <v>1.7261135746660947</v>
      </c>
      <c r="X56" s="238">
        <v>1.979073130443862</v>
      </c>
      <c r="Y56" s="238">
        <v>1.9566719187537955</v>
      </c>
      <c r="Z56" s="238">
        <v>2.240121169006648E-2</v>
      </c>
      <c r="AA56" s="238">
        <v>7.0502438445674198E-3</v>
      </c>
      <c r="AB56" s="238">
        <v>6.0731893148275269</v>
      </c>
      <c r="AC56" s="238">
        <v>5.9721893148275269</v>
      </c>
    </row>
    <row r="57" spans="1:29" x14ac:dyDescent="0.25">
      <c r="A57" s="97" t="s">
        <v>179</v>
      </c>
      <c r="B57" s="105">
        <v>0.54142036036989183</v>
      </c>
      <c r="C57" s="213"/>
      <c r="U57" s="238">
        <v>2693.8730233593901</v>
      </c>
      <c r="V57" s="238">
        <v>8.2044306726913194E-2</v>
      </c>
      <c r="W57" s="238">
        <v>1.7234520777911679</v>
      </c>
      <c r="X57" s="238">
        <v>1.9786757456187403</v>
      </c>
      <c r="Y57" s="238">
        <v>1.956291845534103</v>
      </c>
      <c r="Z57" s="238">
        <v>2.2383900084637309E-2</v>
      </c>
      <c r="AA57" s="238">
        <v>7.0803522037848655E-3</v>
      </c>
      <c r="AB57" s="238">
        <v>6.0720250711573307</v>
      </c>
      <c r="AC57" s="238">
        <v>5.9710250711573307</v>
      </c>
    </row>
    <row r="58" spans="1:29" x14ac:dyDescent="0.25">
      <c r="A58" s="97" t="s">
        <v>180</v>
      </c>
      <c r="B58" s="105">
        <v>1.5643154492567724</v>
      </c>
      <c r="C58" s="109"/>
      <c r="U58" s="238">
        <v>2693.349798661664</v>
      </c>
      <c r="V58" s="238">
        <v>8.338943474043771E-2</v>
      </c>
      <c r="W58" s="238">
        <v>1.7207911928110373</v>
      </c>
      <c r="X58" s="238">
        <v>1.9782770057104138</v>
      </c>
      <c r="Y58" s="238">
        <v>1.9559104777846641</v>
      </c>
      <c r="Z58" s="238">
        <v>2.2366527925749669E-2</v>
      </c>
      <c r="AA58" s="238">
        <v>7.110436341670261E-3</v>
      </c>
      <c r="AB58" s="238">
        <v>6.0708568751123844</v>
      </c>
      <c r="AC58" s="238">
        <v>5.9698568751123844</v>
      </c>
    </row>
    <row r="59" spans="1:29" x14ac:dyDescent="0.25">
      <c r="A59" s="130" t="s">
        <v>181</v>
      </c>
      <c r="B59" s="131">
        <v>2710.7848759029416</v>
      </c>
      <c r="C59" s="132" t="s">
        <v>182</v>
      </c>
      <c r="U59" s="238">
        <v>2692.8247918601296</v>
      </c>
      <c r="V59" s="238">
        <v>8.473452469811267E-2</v>
      </c>
      <c r="W59" s="238">
        <v>1.7181309217868541</v>
      </c>
      <c r="X59" s="238">
        <v>1.9778769105980827</v>
      </c>
      <c r="Y59" s="238">
        <v>1.9555278153678783</v>
      </c>
      <c r="Z59" s="238">
        <v>2.2349095230204341E-2</v>
      </c>
      <c r="AA59" s="238">
        <v>7.1404961750901504E-3</v>
      </c>
      <c r="AB59" s="238">
        <v>6.0696847262692213</v>
      </c>
      <c r="AC59" s="238">
        <v>5.9686847262692213</v>
      </c>
    </row>
    <row r="60" spans="1:29" x14ac:dyDescent="0.25">
      <c r="A60" s="133" t="s">
        <v>183</v>
      </c>
      <c r="B60" s="131">
        <v>2582.3390846222978</v>
      </c>
      <c r="C60" s="134" t="s">
        <v>184</v>
      </c>
      <c r="U60" s="238">
        <v>2692.2980027653448</v>
      </c>
      <c r="V60" s="238">
        <v>8.6079576464093782E-2</v>
      </c>
      <c r="W60" s="238">
        <v>1.7154712667797665</v>
      </c>
      <c r="X60" s="238">
        <v>1.9774754601643665</v>
      </c>
      <c r="Y60" s="238">
        <v>1.9551438581450324</v>
      </c>
      <c r="Z60" s="238">
        <v>2.233160201933404E-2</v>
      </c>
      <c r="AA60" s="238">
        <v>7.1705316209520545E-3</v>
      </c>
      <c r="AB60" s="238">
        <v>6.0685086242059576</v>
      </c>
      <c r="AC60" s="238">
        <v>5.9675086242059576</v>
      </c>
    </row>
    <row r="61" spans="1:29" x14ac:dyDescent="0.25">
      <c r="A61" s="133" t="s">
        <v>186</v>
      </c>
      <c r="B61" s="135">
        <v>140.57108090456489</v>
      </c>
      <c r="C61" s="134" t="s">
        <v>187</v>
      </c>
      <c r="U61" s="238">
        <v>2691.7694311863615</v>
      </c>
      <c r="V61" s="238">
        <v>8.7424589902457231E-2</v>
      </c>
      <c r="W61" s="238">
        <v>1.7128122298509254</v>
      </c>
      <c r="X61" s="238">
        <v>1.9770726542868622</v>
      </c>
      <c r="Y61" s="238">
        <v>1.9547586059779307</v>
      </c>
      <c r="Z61" s="238">
        <v>2.2314048308931467E-2</v>
      </c>
      <c r="AA61" s="238">
        <v>7.2005425961970664E-3</v>
      </c>
      <c r="AB61" s="238">
        <v>6.0673285684960439</v>
      </c>
      <c r="AC61" s="238">
        <v>5.9663285684960439</v>
      </c>
    </row>
    <row r="62" spans="1:29" x14ac:dyDescent="0.25">
      <c r="A62" s="130" t="s">
        <v>188</v>
      </c>
      <c r="B62" s="136" t="s">
        <v>264</v>
      </c>
      <c r="C62" s="134"/>
      <c r="U62" s="238">
        <v>2691.2390769329363</v>
      </c>
      <c r="V62" s="238">
        <v>8.8769564877199308E-2</v>
      </c>
      <c r="W62" s="238">
        <v>1.7101538130614797</v>
      </c>
      <c r="X62" s="238">
        <v>1.976668492846583</v>
      </c>
      <c r="Y62" s="238">
        <v>1.95437205872685</v>
      </c>
      <c r="Z62" s="238">
        <v>2.2296434119732922E-2</v>
      </c>
      <c r="AA62" s="238">
        <v>7.2305290178065439E-3</v>
      </c>
      <c r="AB62" s="238">
        <v>6.0661445587137148</v>
      </c>
      <c r="AC62" s="238">
        <v>5.9651445587137149</v>
      </c>
    </row>
    <row r="63" spans="1:29" s="213" customFormat="1" x14ac:dyDescent="0.25">
      <c r="U63" s="238">
        <v>2690.7069398127105</v>
      </c>
      <c r="V63" s="238">
        <v>9.0114501252236162E-2</v>
      </c>
      <c r="W63" s="238">
        <v>1.7074960184725791</v>
      </c>
      <c r="X63" s="238">
        <v>1.9762629757217243</v>
      </c>
      <c r="Y63" s="238">
        <v>1.9539842162523235</v>
      </c>
      <c r="Z63" s="238">
        <v>2.2278759469400722E-2</v>
      </c>
      <c r="AA63" s="238">
        <v>7.2604908027980213E-3</v>
      </c>
      <c r="AB63" s="238">
        <v>6.0649565944305008</v>
      </c>
      <c r="AC63" s="238">
        <v>5.9639565944305009</v>
      </c>
    </row>
    <row r="64" spans="1:29" s="213" customFormat="1" ht="4.5" customHeight="1" x14ac:dyDescent="0.25">
      <c r="A64" s="231"/>
      <c r="B64" s="231"/>
      <c r="C64" s="231"/>
      <c r="D64" s="231"/>
      <c r="E64" s="231"/>
      <c r="F64" s="231"/>
      <c r="G64" s="231"/>
      <c r="H64" s="231"/>
      <c r="I64" s="231"/>
      <c r="J64" s="231"/>
      <c r="K64" s="231"/>
      <c r="L64" s="231"/>
      <c r="M64" s="231"/>
      <c r="N64" s="231"/>
      <c r="O64" s="231"/>
      <c r="P64" s="231"/>
      <c r="Q64" s="231"/>
      <c r="R64" s="231"/>
      <c r="S64" s="231"/>
      <c r="T64" s="231"/>
      <c r="U64" s="238">
        <v>2690.173019633693</v>
      </c>
      <c r="V64" s="238">
        <v>9.1459398891403421E-2</v>
      </c>
      <c r="W64" s="238">
        <v>1.7048388481453742</v>
      </c>
      <c r="X64" s="238">
        <v>1.9758561027900359</v>
      </c>
      <c r="Y64" s="238">
        <v>1.953595078413999</v>
      </c>
      <c r="Z64" s="238">
        <v>2.2261024376036831E-2</v>
      </c>
      <c r="AA64" s="238">
        <v>7.2904278682258449E-3</v>
      </c>
      <c r="AB64" s="238">
        <v>6.0637646752156558</v>
      </c>
      <c r="AC64" s="238">
        <v>5.9627646752156558</v>
      </c>
    </row>
    <row r="65" spans="1:29" x14ac:dyDescent="0.25">
      <c r="A65" s="96" t="s">
        <v>110</v>
      </c>
      <c r="B65" s="213"/>
      <c r="C65" s="213"/>
      <c r="U65" s="238">
        <v>2689.6373162026657</v>
      </c>
      <c r="V65" s="238">
        <v>9.2804257658455902E-2</v>
      </c>
      <c r="W65" s="238">
        <v>1.7021823041410145</v>
      </c>
      <c r="X65" s="238">
        <v>1.9754478739303669</v>
      </c>
      <c r="Y65" s="238">
        <v>1.9532046450707781</v>
      </c>
      <c r="Z65" s="238">
        <v>2.2243228859588848E-2</v>
      </c>
      <c r="AA65" s="238">
        <v>7.3203401311837009E-3</v>
      </c>
      <c r="AB65" s="238">
        <v>6.0625688006381209</v>
      </c>
      <c r="AC65" s="238">
        <v>5.9615688006381209</v>
      </c>
    </row>
    <row r="66" spans="1:29" x14ac:dyDescent="0.25">
      <c r="A66" s="97" t="s">
        <v>111</v>
      </c>
      <c r="B66" s="98">
        <v>60.5</v>
      </c>
      <c r="C66" s="213" t="s">
        <v>112</v>
      </c>
      <c r="U66" s="238">
        <v>2689.0998293253965</v>
      </c>
      <c r="V66" s="238">
        <v>9.4149077417067281E-2</v>
      </c>
      <c r="W66" s="238">
        <v>1.6995263885206491</v>
      </c>
      <c r="X66" s="238">
        <v>1.9750382890203759</v>
      </c>
      <c r="Y66" s="238">
        <v>1.95281291608146</v>
      </c>
      <c r="Z66" s="238">
        <v>2.222537293891591E-2</v>
      </c>
      <c r="AA66" s="238">
        <v>7.3502275088031957E-3</v>
      </c>
      <c r="AB66" s="238">
        <v>6.0613689702652724</v>
      </c>
      <c r="AC66" s="238">
        <v>5.9603689702652725</v>
      </c>
    </row>
    <row r="67" spans="1:29" x14ac:dyDescent="0.25">
      <c r="A67" s="97" t="s">
        <v>113</v>
      </c>
      <c r="B67" s="99">
        <v>483</v>
      </c>
      <c r="C67" s="213" t="s">
        <v>112</v>
      </c>
      <c r="U67" s="238">
        <v>2688.5605588074927</v>
      </c>
      <c r="V67" s="238">
        <v>9.5493858030829715E-2</v>
      </c>
      <c r="W67" s="238">
        <v>1.6968711033454285</v>
      </c>
      <c r="X67" s="238">
        <v>1.9746273479362184</v>
      </c>
      <c r="Y67" s="238">
        <v>1.9524198913043318</v>
      </c>
      <c r="Z67" s="238">
        <v>2.2207456631886613E-2</v>
      </c>
      <c r="AA67" s="238">
        <v>7.3800899182525697E-3</v>
      </c>
      <c r="AB67" s="238">
        <v>6.0601651836617503</v>
      </c>
      <c r="AC67" s="238">
        <v>5.9591651836617503</v>
      </c>
    </row>
    <row r="68" spans="1:29" x14ac:dyDescent="0.25">
      <c r="A68" s="97" t="s">
        <v>114</v>
      </c>
      <c r="B68" s="100">
        <v>1388506.0021189714</v>
      </c>
      <c r="C68" s="213" t="s">
        <v>115</v>
      </c>
      <c r="U68" s="238">
        <v>2688.0195044538696</v>
      </c>
      <c r="V68" s="238">
        <v>9.6838599363253564E-2</v>
      </c>
      <c r="W68" s="238">
        <v>1.6942164506765023</v>
      </c>
      <c r="X68" s="238">
        <v>1.9742150505550415</v>
      </c>
      <c r="Y68" s="238">
        <v>1.9520255705967839</v>
      </c>
      <c r="Z68" s="238">
        <v>2.2189479958257596E-2</v>
      </c>
      <c r="AA68" s="238">
        <v>7.409927276739281E-3</v>
      </c>
      <c r="AB68" s="238">
        <v>6.0589574403914819</v>
      </c>
      <c r="AC68" s="238">
        <v>5.9579574403914819</v>
      </c>
    </row>
    <row r="69" spans="1:29" x14ac:dyDescent="0.25">
      <c r="A69" s="96" t="s">
        <v>116</v>
      </c>
      <c r="B69" s="213"/>
      <c r="C69" s="213"/>
      <c r="U69" s="238">
        <v>2687.4766660682048</v>
      </c>
      <c r="V69" s="238">
        <v>9.8183301277767102E-2</v>
      </c>
      <c r="W69" s="238">
        <v>1.69156243257502</v>
      </c>
      <c r="X69" s="238">
        <v>1.9738013967531474</v>
      </c>
      <c r="Y69" s="238">
        <v>1.9516299538159734</v>
      </c>
      <c r="Z69" s="238">
        <v>2.2171442937173991E-2</v>
      </c>
      <c r="AA69" s="238">
        <v>7.4397395015092281E-3</v>
      </c>
      <c r="AB69" s="238">
        <v>6.0577457400169292</v>
      </c>
      <c r="AC69" s="238">
        <v>5.9567457400169292</v>
      </c>
    </row>
    <row r="70" spans="1:29" x14ac:dyDescent="0.25">
      <c r="A70" s="97" t="s">
        <v>117</v>
      </c>
      <c r="B70" s="101">
        <v>1</v>
      </c>
      <c r="C70" s="213"/>
      <c r="U70" s="238">
        <v>2686.932043453854</v>
      </c>
      <c r="V70" s="238">
        <v>9.9527963637716099E-2</v>
      </c>
      <c r="W70" s="238">
        <v>1.6889090511021314</v>
      </c>
      <c r="X70" s="238">
        <v>1.9733863864059713</v>
      </c>
      <c r="Y70" s="238">
        <v>1.9512330408185763</v>
      </c>
      <c r="Z70" s="238">
        <v>2.2153345587395012E-2</v>
      </c>
      <c r="AA70" s="238">
        <v>7.4695265098462769E-3</v>
      </c>
      <c r="AB70" s="238">
        <v>6.0565300820986039</v>
      </c>
      <c r="AC70" s="238">
        <v>5.9555300820986039</v>
      </c>
    </row>
    <row r="71" spans="1:29" x14ac:dyDescent="0.25">
      <c r="A71" s="97"/>
      <c r="B71" s="213"/>
      <c r="C71" s="213"/>
      <c r="U71" s="238">
        <v>2686.3856364135136</v>
      </c>
      <c r="V71" s="238">
        <v>0.10087258630636353</v>
      </c>
      <c r="W71" s="238">
        <v>1.686256308318987</v>
      </c>
      <c r="X71" s="238">
        <v>1.9729700193880979</v>
      </c>
      <c r="Y71" s="238">
        <v>1.9508348314606323</v>
      </c>
      <c r="Z71" s="238">
        <v>2.2135187927465605E-2</v>
      </c>
      <c r="AA71" s="238">
        <v>7.4992882190720164E-3</v>
      </c>
      <c r="AB71" s="238">
        <v>6.0553104661948165</v>
      </c>
      <c r="AC71" s="238">
        <v>5.9543104661948165</v>
      </c>
    </row>
    <row r="72" spans="1:29" x14ac:dyDescent="0.25">
      <c r="A72" s="97" t="s">
        <v>118</v>
      </c>
      <c r="B72" s="102">
        <v>57.37</v>
      </c>
      <c r="C72" s="213" t="s">
        <v>112</v>
      </c>
      <c r="U72" s="238">
        <v>2685.8374447489955</v>
      </c>
      <c r="V72" s="238">
        <v>0.1022171691468893</v>
      </c>
      <c r="W72" s="238">
        <v>1.6836042062867353</v>
      </c>
      <c r="X72" s="238">
        <v>1.9725522955757602</v>
      </c>
      <c r="Y72" s="238">
        <v>1.9504353255974576</v>
      </c>
      <c r="Z72" s="238">
        <v>2.2116969978302592E-2</v>
      </c>
      <c r="AA72" s="238">
        <v>7.529024546548994E-3</v>
      </c>
      <c r="AB72" s="238">
        <v>6.05408689186409</v>
      </c>
      <c r="AC72" s="238">
        <v>5.95308689186409</v>
      </c>
    </row>
    <row r="73" spans="1:29" x14ac:dyDescent="0.25">
      <c r="A73" s="97" t="s">
        <v>119</v>
      </c>
      <c r="B73" s="98">
        <v>16</v>
      </c>
      <c r="C73" s="213" t="s">
        <v>112</v>
      </c>
      <c r="U73" s="238">
        <v>2685.287468261135</v>
      </c>
      <c r="V73" s="238">
        <v>0.10356171202238984</v>
      </c>
      <c r="W73" s="238">
        <v>1.6809527470665269</v>
      </c>
      <c r="X73" s="238">
        <v>1.9721332148418627</v>
      </c>
      <c r="Y73" s="238">
        <v>1.9500345230844387</v>
      </c>
      <c r="Z73" s="238">
        <v>2.2098691757423961E-2</v>
      </c>
      <c r="AA73" s="238">
        <v>7.5587354096761919E-3</v>
      </c>
      <c r="AB73" s="238">
        <v>6.0528593586615083</v>
      </c>
      <c r="AC73" s="238">
        <v>5.9518593586615083</v>
      </c>
    </row>
    <row r="74" spans="1:29" x14ac:dyDescent="0.25">
      <c r="A74" s="97" t="s">
        <v>120</v>
      </c>
      <c r="B74" s="102">
        <v>67.13</v>
      </c>
      <c r="C74" s="213" t="s">
        <v>112</v>
      </c>
      <c r="U74" s="238">
        <v>2684.7357067508356</v>
      </c>
      <c r="V74" s="238">
        <v>0.10490621479587779</v>
      </c>
      <c r="W74" s="238">
        <v>1.6783019327195114</v>
      </c>
      <c r="X74" s="238">
        <v>1.9717127770606222</v>
      </c>
      <c r="Y74" s="238">
        <v>1.9496324237758369</v>
      </c>
      <c r="Z74" s="238">
        <v>2.2080353284785303E-2</v>
      </c>
      <c r="AA74" s="238">
        <v>7.5884207258923473E-3</v>
      </c>
      <c r="AB74" s="238">
        <v>6.0516278661412475</v>
      </c>
      <c r="AC74" s="238">
        <v>5.9506278661412475</v>
      </c>
    </row>
    <row r="75" spans="1:29" x14ac:dyDescent="0.25">
      <c r="A75" s="97" t="s">
        <v>121</v>
      </c>
      <c r="B75" s="98">
        <v>7</v>
      </c>
      <c r="C75" s="213"/>
      <c r="U75" s="238">
        <v>2684.1821600174771</v>
      </c>
      <c r="V75" s="238">
        <v>0.10625067733028173</v>
      </c>
      <c r="W75" s="238">
        <v>1.6756517653068386</v>
      </c>
      <c r="X75" s="238">
        <v>1.9712909821056706</v>
      </c>
      <c r="Y75" s="238">
        <v>1.9492290275256139</v>
      </c>
      <c r="Z75" s="238">
        <v>2.2061954580056664E-2</v>
      </c>
      <c r="AA75" s="238">
        <v>7.6180804126756152E-3</v>
      </c>
      <c r="AB75" s="238">
        <v>6.0503924138561942</v>
      </c>
      <c r="AC75" s="238">
        <v>5.9493924138561942</v>
      </c>
    </row>
    <row r="76" spans="1:29" x14ac:dyDescent="0.25">
      <c r="A76" s="97" t="s">
        <v>122</v>
      </c>
      <c r="B76" s="234">
        <v>1</v>
      </c>
      <c r="C76" s="213"/>
      <c r="U76" s="238">
        <v>2683.6268278600201</v>
      </c>
      <c r="V76" s="238">
        <v>0.10759509948844576</v>
      </c>
      <c r="W76" s="238">
        <v>1.6730022468896586</v>
      </c>
      <c r="X76" s="238">
        <v>1.970867829849245</v>
      </c>
      <c r="Y76" s="238">
        <v>1.948824334187311</v>
      </c>
      <c r="Z76" s="238">
        <v>2.2043495661933976E-2</v>
      </c>
      <c r="AA76" s="238">
        <v>7.6477143875423054E-3</v>
      </c>
      <c r="AB76" s="238">
        <v>6.0491530013568582</v>
      </c>
      <c r="AC76" s="238">
        <v>5.9481530013568582</v>
      </c>
    </row>
    <row r="77" spans="1:29" x14ac:dyDescent="0.25">
      <c r="A77" s="97" t="s">
        <v>123</v>
      </c>
      <c r="B77" s="98">
        <v>1</v>
      </c>
      <c r="C77" s="213"/>
      <c r="U77" s="238">
        <v>2683.0697100768293</v>
      </c>
      <c r="V77" s="238">
        <v>0.10893948113312921</v>
      </c>
      <c r="W77" s="238">
        <v>1.6703533795291199</v>
      </c>
      <c r="X77" s="238">
        <v>1.9704433201652645</v>
      </c>
      <c r="Y77" s="238">
        <v>1.9484183436136893</v>
      </c>
      <c r="Z77" s="238">
        <v>2.2024976551575204E-2</v>
      </c>
      <c r="AA77" s="238">
        <v>7.6773225680502356E-3</v>
      </c>
      <c r="AB77" s="238">
        <v>6.0479096281938984</v>
      </c>
      <c r="AC77" s="238">
        <v>5.9469096281938985</v>
      </c>
    </row>
    <row r="78" spans="1:29" x14ac:dyDescent="0.25">
      <c r="A78" s="97" t="s">
        <v>124</v>
      </c>
      <c r="B78" s="98">
        <v>1</v>
      </c>
      <c r="C78" s="213"/>
      <c r="U78" s="238">
        <v>2682.5108064652218</v>
      </c>
      <c r="V78" s="238">
        <v>0.11028382212700633</v>
      </c>
      <c r="W78" s="238">
        <v>1.6677051652863732</v>
      </c>
      <c r="X78" s="238">
        <v>1.970017452923815</v>
      </c>
      <c r="Y78" s="238">
        <v>1.9480110556575596</v>
      </c>
      <c r="Z78" s="238">
        <v>2.2006397266255417E-2</v>
      </c>
      <c r="AA78" s="238">
        <v>7.706904871793558E-3</v>
      </c>
      <c r="AB78" s="238">
        <v>6.046662293913986</v>
      </c>
      <c r="AC78" s="238">
        <v>5.945662293913986</v>
      </c>
    </row>
    <row r="79" spans="1:29" x14ac:dyDescent="0.25">
      <c r="A79" s="97" t="s">
        <v>125</v>
      </c>
      <c r="B79" s="103">
        <v>469.90999999999997</v>
      </c>
      <c r="C79" s="213" t="s">
        <v>112</v>
      </c>
      <c r="U79" s="238">
        <v>2681.9501168225715</v>
      </c>
      <c r="V79" s="238">
        <v>0.11162812233266591</v>
      </c>
      <c r="W79" s="238">
        <v>1.6650576062225686</v>
      </c>
      <c r="X79" s="238">
        <v>1.9695902279970932</v>
      </c>
      <c r="Y79" s="238">
        <v>1.9476024701704269</v>
      </c>
      <c r="Z79" s="238">
        <v>2.1987757826666288E-2</v>
      </c>
      <c r="AA79" s="238">
        <v>7.7364612164073972E-3</v>
      </c>
      <c r="AB79" s="238">
        <v>6.0454109980633444</v>
      </c>
      <c r="AC79" s="238">
        <v>5.9444109980633444</v>
      </c>
    </row>
    <row r="80" spans="1:29" x14ac:dyDescent="0.25">
      <c r="A80" s="97" t="s">
        <v>126</v>
      </c>
      <c r="B80" s="104">
        <v>1120233.6358282678</v>
      </c>
      <c r="C80" s="213" t="s">
        <v>115</v>
      </c>
      <c r="U80" s="238">
        <v>2681.3876409444456</v>
      </c>
      <c r="V80" s="238">
        <v>0.112972381612611</v>
      </c>
      <c r="W80" s="238">
        <v>1.6624107043988556</v>
      </c>
      <c r="X80" s="238">
        <v>1.9691616452562888</v>
      </c>
      <c r="Y80" s="238">
        <v>1.9471925870036488</v>
      </c>
      <c r="Z80" s="238">
        <v>2.196905825263995E-2</v>
      </c>
      <c r="AA80" s="238">
        <v>7.7659915195667402E-3</v>
      </c>
      <c r="AB80" s="238">
        <v>6.0441557401867527</v>
      </c>
      <c r="AC80" s="238">
        <v>5.9431557401867527</v>
      </c>
    </row>
    <row r="81" spans="1:29" ht="15.75" x14ac:dyDescent="0.25">
      <c r="A81" s="97" t="s">
        <v>127</v>
      </c>
      <c r="B81" s="105">
        <v>0.80679063260706219</v>
      </c>
      <c r="C81" s="213"/>
      <c r="G81" s="113" t="s">
        <v>162</v>
      </c>
      <c r="H81" s="114">
        <v>9.3607268133679771</v>
      </c>
      <c r="I81" s="115" t="s">
        <v>157</v>
      </c>
      <c r="J81" s="116" t="s">
        <v>163</v>
      </c>
      <c r="K81" s="117">
        <v>95.449491753210992</v>
      </c>
      <c r="L81" s="118" t="s">
        <v>164</v>
      </c>
      <c r="U81" s="238">
        <v>2680.8233786262172</v>
      </c>
      <c r="V81" s="238">
        <v>0.11431659982925853</v>
      </c>
      <c r="W81" s="238">
        <v>1.6597644618763832</v>
      </c>
      <c r="X81" s="238">
        <v>1.9687317045725938</v>
      </c>
      <c r="Y81" s="238">
        <v>1.9467814060081097</v>
      </c>
      <c r="Z81" s="238">
        <v>2.1950298564484161E-2</v>
      </c>
      <c r="AA81" s="238">
        <v>7.795495698987122E-3</v>
      </c>
      <c r="AB81" s="238">
        <v>6.042896519827968</v>
      </c>
      <c r="AC81" s="238">
        <v>5.9418965198279681</v>
      </c>
    </row>
    <row r="82" spans="1:29" x14ac:dyDescent="0.25">
      <c r="A82" s="106" t="s">
        <v>128</v>
      </c>
      <c r="B82" s="213">
        <v>1.879</v>
      </c>
      <c r="C82" s="213" t="s">
        <v>129</v>
      </c>
      <c r="G82" s="119" t="s">
        <v>165</v>
      </c>
      <c r="H82" s="120">
        <v>0.82230193669793961</v>
      </c>
      <c r="I82" s="121" t="s">
        <v>166</v>
      </c>
      <c r="J82" s="308" t="s">
        <v>167</v>
      </c>
      <c r="K82" s="309"/>
      <c r="L82" s="310"/>
      <c r="U82" s="238">
        <v>2680.2573296626178</v>
      </c>
      <c r="V82" s="238">
        <v>0.11566077684493896</v>
      </c>
      <c r="W82" s="238">
        <v>1.657118880716302</v>
      </c>
      <c r="X82" s="238">
        <v>1.968300405814579</v>
      </c>
      <c r="Y82" s="238">
        <v>1.9463689270343598</v>
      </c>
      <c r="Z82" s="238">
        <v>2.1931478780219171E-2</v>
      </c>
      <c r="AA82" s="238">
        <v>7.8249736724215965E-3</v>
      </c>
      <c r="AB82" s="238">
        <v>6.0416333365273553</v>
      </c>
      <c r="AC82" s="238">
        <v>5.9406333365273554</v>
      </c>
    </row>
    <row r="83" spans="1:29" x14ac:dyDescent="0.25">
      <c r="A83" s="213"/>
      <c r="B83" s="232">
        <v>0.89</v>
      </c>
      <c r="C83" s="213"/>
      <c r="G83" s="122" t="s">
        <v>168</v>
      </c>
      <c r="H83" s="123">
        <v>0.86439182064374898</v>
      </c>
      <c r="I83" s="124" t="s">
        <v>166</v>
      </c>
      <c r="J83" s="311" t="s">
        <v>169</v>
      </c>
      <c r="K83" s="312"/>
      <c r="L83" s="313"/>
      <c r="U83" s="238">
        <v>2679.6894938478986</v>
      </c>
      <c r="V83" s="238">
        <v>0.117004912521896</v>
      </c>
      <c r="W83" s="238">
        <v>1.6544739629797613</v>
      </c>
      <c r="X83" s="238">
        <v>1.9678677488530434</v>
      </c>
      <c r="Y83" s="238">
        <v>1.9459551499318373</v>
      </c>
      <c r="Z83" s="238">
        <v>2.1912598921206117E-2</v>
      </c>
      <c r="AA83" s="238">
        <v>7.8544253576652723E-3</v>
      </c>
      <c r="AB83" s="238">
        <v>6.0403661898252183</v>
      </c>
      <c r="AC83" s="238">
        <v>5.9393661898252184</v>
      </c>
    </row>
    <row r="84" spans="1:29" x14ac:dyDescent="0.25">
      <c r="A84" s="106" t="s">
        <v>130</v>
      </c>
      <c r="B84" s="105">
        <v>1.67231</v>
      </c>
      <c r="C84" s="213" t="s">
        <v>129</v>
      </c>
      <c r="U84" s="238">
        <v>2679.1198709747932</v>
      </c>
      <c r="V84" s="238">
        <v>0.11834900672228627</v>
      </c>
      <c r="W84" s="238">
        <v>1.6518297107279116</v>
      </c>
      <c r="X84" s="238">
        <v>1.9674337335563064</v>
      </c>
      <c r="Y84" s="238">
        <v>1.9455400745499616</v>
      </c>
      <c r="Z84" s="238">
        <v>2.1893659006344768E-2</v>
      </c>
      <c r="AA84" s="238">
        <v>7.8838506725520466E-3</v>
      </c>
      <c r="AB84" s="238">
        <v>6.0390950792592344</v>
      </c>
      <c r="AC84" s="238">
        <v>5.9380950792592344</v>
      </c>
    </row>
    <row r="85" spans="1:29" x14ac:dyDescent="0.25">
      <c r="A85" s="97" t="s">
        <v>131</v>
      </c>
      <c r="B85" s="105">
        <v>1.8733779115319704</v>
      </c>
      <c r="C85" s="213" t="s">
        <v>132</v>
      </c>
      <c r="U85" s="238">
        <v>2678.5484608360057</v>
      </c>
      <c r="V85" s="238">
        <v>0.11969305930817889</v>
      </c>
      <c r="W85" s="238">
        <v>1.6491861260219023</v>
      </c>
      <c r="X85" s="238">
        <v>1.9669983597936946</v>
      </c>
      <c r="Y85" s="238">
        <v>1.945123700737291</v>
      </c>
      <c r="Z85" s="238">
        <v>2.1874659056403623E-2</v>
      </c>
      <c r="AA85" s="238">
        <v>7.9132495349571695E-3</v>
      </c>
      <c r="AB85" s="238">
        <v>6.0378200043662957</v>
      </c>
      <c r="AC85" s="238">
        <v>5.9368200043662958</v>
      </c>
    </row>
    <row r="86" spans="1:29" x14ac:dyDescent="0.25">
      <c r="A86" s="97" t="s">
        <v>133</v>
      </c>
      <c r="B86" s="100">
        <v>33375.052460249302</v>
      </c>
      <c r="C86" s="213" t="s">
        <v>134</v>
      </c>
      <c r="U86" s="238">
        <v>2677.9752632230561</v>
      </c>
      <c r="V86" s="238">
        <v>0.12103707014155522</v>
      </c>
      <c r="W86" s="238">
        <v>1.6465432109228824</v>
      </c>
      <c r="X86" s="238">
        <v>1.9665616274337649</v>
      </c>
      <c r="Y86" s="238">
        <v>1.9447060283421258</v>
      </c>
      <c r="Z86" s="238">
        <v>2.1855599091639144E-2</v>
      </c>
      <c r="AA86" s="238">
        <v>7.942621862796595E-3</v>
      </c>
      <c r="AB86" s="238">
        <v>6.0365409646819188</v>
      </c>
      <c r="AC86" s="238">
        <v>5.9355409646819188</v>
      </c>
    </row>
    <row r="87" spans="1:29" x14ac:dyDescent="0.25">
      <c r="A87" s="97" t="s">
        <v>135</v>
      </c>
      <c r="B87" s="100">
        <v>23620.252861574074</v>
      </c>
      <c r="C87" s="213" t="s">
        <v>134</v>
      </c>
      <c r="U87" s="238">
        <v>2677.4002779271032</v>
      </c>
      <c r="V87" s="238">
        <v>0.12238103908430849</v>
      </c>
      <c r="W87" s="238">
        <v>1.6439009674920024</v>
      </c>
      <c r="X87" s="238">
        <v>1.9661235363430234</v>
      </c>
      <c r="Y87" s="238">
        <v>1.9442870572123183</v>
      </c>
      <c r="Z87" s="238">
        <v>2.1836479130705078E-2</v>
      </c>
      <c r="AA87" s="238">
        <v>7.9719675740248779E-3</v>
      </c>
      <c r="AB87" s="238">
        <v>6.0352579597385798</v>
      </c>
      <c r="AC87" s="238">
        <v>5.9342579597385798</v>
      </c>
    </row>
    <row r="88" spans="1:29" x14ac:dyDescent="0.25">
      <c r="A88" s="97" t="s">
        <v>136</v>
      </c>
      <c r="B88" s="100">
        <v>84693.369166781529</v>
      </c>
      <c r="C88" s="213" t="s">
        <v>134</v>
      </c>
      <c r="U88" s="238">
        <v>2676.823504738702</v>
      </c>
      <c r="V88" s="238">
        <v>0.12372496599824342</v>
      </c>
      <c r="W88" s="238">
        <v>1.641259397790412</v>
      </c>
      <c r="X88" s="238">
        <v>1.9656840863896168</v>
      </c>
      <c r="Y88" s="238">
        <v>1.9438667871947213</v>
      </c>
      <c r="Z88" s="238">
        <v>2.1817299194895501E-2</v>
      </c>
      <c r="AA88" s="238">
        <v>8.0012865866387634E-3</v>
      </c>
      <c r="AB88" s="238">
        <v>6.0339709890683091</v>
      </c>
      <c r="AC88" s="238">
        <v>5.9329709890683091</v>
      </c>
    </row>
    <row r="89" spans="1:29" x14ac:dyDescent="0.25">
      <c r="A89" s="97" t="s">
        <v>137</v>
      </c>
      <c r="B89" s="100">
        <v>141688.67448860491</v>
      </c>
      <c r="C89" s="213" t="s">
        <v>134</v>
      </c>
      <c r="U89" s="238">
        <v>2676.2449434470241</v>
      </c>
      <c r="V89" s="238">
        <v>0.12506885074507601</v>
      </c>
      <c r="W89" s="238">
        <v>1.6386185038792611</v>
      </c>
      <c r="X89" s="238">
        <v>1.9652432774398039</v>
      </c>
      <c r="Y89" s="238">
        <v>1.9434452181360444</v>
      </c>
      <c r="Z89" s="238">
        <v>2.1798059303759443E-2</v>
      </c>
      <c r="AA89" s="238">
        <v>8.0305788186748901E-3</v>
      </c>
      <c r="AB89" s="238">
        <v>6.0326800522008872</v>
      </c>
      <c r="AC89" s="238">
        <v>5.9316800522008872</v>
      </c>
    </row>
    <row r="90" spans="1:29" x14ac:dyDescent="0.25">
      <c r="A90" s="107" t="s">
        <v>138</v>
      </c>
      <c r="B90" s="213"/>
      <c r="C90" s="213"/>
      <c r="U90" s="238">
        <v>2675.664593841032</v>
      </c>
      <c r="V90" s="238">
        <v>0.12641269318643303</v>
      </c>
      <c r="W90" s="238">
        <v>1.6359782878196989</v>
      </c>
      <c r="X90" s="238">
        <v>1.9648011093607387</v>
      </c>
      <c r="Y90" s="238">
        <v>1.9430223498822592</v>
      </c>
      <c r="Z90" s="238">
        <v>2.1778759478479515E-2</v>
      </c>
      <c r="AA90" s="238">
        <v>8.0598441882120293E-3</v>
      </c>
      <c r="AB90" s="238">
        <v>6.0313851486653887</v>
      </c>
      <c r="AC90" s="238">
        <v>5.9303851486653887</v>
      </c>
    </row>
    <row r="91" spans="1:29" x14ac:dyDescent="0.25">
      <c r="A91" s="97" t="s">
        <v>139</v>
      </c>
      <c r="B91" s="108">
        <v>499.7143747753197</v>
      </c>
      <c r="C91" s="213"/>
      <c r="U91" s="238">
        <v>2675.0824557086985</v>
      </c>
      <c r="V91" s="238">
        <v>0.12775649318385179</v>
      </c>
      <c r="W91" s="238">
        <v>1.6333387516728757</v>
      </c>
      <c r="X91" s="238">
        <v>1.9643575820172277</v>
      </c>
      <c r="Y91" s="238">
        <v>1.9425981822791056</v>
      </c>
      <c r="Z91" s="238">
        <v>2.1759399738122021E-2</v>
      </c>
      <c r="AA91" s="238">
        <v>8.0890826133682928E-3</v>
      </c>
      <c r="AB91" s="238">
        <v>6.0300862779880546</v>
      </c>
      <c r="AC91" s="238">
        <v>5.9290862779880547</v>
      </c>
    </row>
    <row r="92" spans="1:29" x14ac:dyDescent="0.25">
      <c r="A92" s="97" t="s">
        <v>140</v>
      </c>
      <c r="B92" s="100">
        <v>283.53932094170915</v>
      </c>
      <c r="C92" s="213" t="s">
        <v>134</v>
      </c>
      <c r="U92" s="238">
        <v>2674.4985288376529</v>
      </c>
      <c r="V92" s="238">
        <v>0.12910025059877978</v>
      </c>
      <c r="W92" s="238">
        <v>1.6306998974999412</v>
      </c>
      <c r="X92" s="238">
        <v>1.9639126952751553</v>
      </c>
      <c r="Y92" s="238">
        <v>1.9421727151713963</v>
      </c>
      <c r="Z92" s="238">
        <v>2.1739980103758993E-2</v>
      </c>
      <c r="AA92" s="238">
        <v>8.1182940123038661E-3</v>
      </c>
      <c r="AB92" s="238">
        <v>6.0287834396942079</v>
      </c>
      <c r="AC92" s="238">
        <v>5.927783439694208</v>
      </c>
    </row>
    <row r="93" spans="1:29" x14ac:dyDescent="0.25">
      <c r="A93" s="97" t="s">
        <v>141</v>
      </c>
      <c r="B93" s="105">
        <v>19.000354625909985</v>
      </c>
      <c r="C93" s="213" t="s">
        <v>142</v>
      </c>
      <c r="U93" s="238">
        <v>2673.912813014259</v>
      </c>
      <c r="V93" s="238">
        <v>0.13044396529257429</v>
      </c>
      <c r="W93" s="238">
        <v>1.6280617273620444</v>
      </c>
      <c r="X93" s="238">
        <v>1.9634664489999549</v>
      </c>
      <c r="Y93" s="238">
        <v>1.9417459484036428</v>
      </c>
      <c r="Z93" s="238">
        <v>2.1720500596312142E-2</v>
      </c>
      <c r="AA93" s="238">
        <v>8.1474783032208543E-3</v>
      </c>
      <c r="AB93" s="238">
        <v>6.0274766333080256</v>
      </c>
      <c r="AC93" s="238">
        <v>5.9264766333080257</v>
      </c>
    </row>
    <row r="94" spans="1:29" x14ac:dyDescent="0.25">
      <c r="A94" s="213"/>
      <c r="B94" s="213"/>
      <c r="C94" s="213"/>
      <c r="U94" s="238">
        <v>2673.3253080244667</v>
      </c>
      <c r="V94" s="238">
        <v>0.13178763712650213</v>
      </c>
      <c r="W94" s="238">
        <v>1.6254242433203359</v>
      </c>
      <c r="X94" s="238">
        <v>1.9630188430547499</v>
      </c>
      <c r="Y94" s="238">
        <v>1.9413178818199808</v>
      </c>
      <c r="Z94" s="238">
        <v>2.1700961234769167E-2</v>
      </c>
      <c r="AA94" s="238">
        <v>8.1766354043607339E-3</v>
      </c>
      <c r="AB94" s="238">
        <v>6.0261658583506108</v>
      </c>
      <c r="AC94" s="238">
        <v>5.9251658583506108</v>
      </c>
    </row>
    <row r="95" spans="1:29" x14ac:dyDescent="0.25">
      <c r="A95" s="97" t="s">
        <v>143</v>
      </c>
      <c r="B95" s="99">
        <v>0</v>
      </c>
      <c r="C95" s="213" t="s">
        <v>112</v>
      </c>
      <c r="U95" s="238">
        <v>2672.7360136537027</v>
      </c>
      <c r="V95" s="238">
        <v>0.13313126596173916</v>
      </c>
      <c r="W95" s="238">
        <v>1.6227874474359656</v>
      </c>
      <c r="X95" s="238">
        <v>1.9625698773041056</v>
      </c>
      <c r="Y95" s="238">
        <v>1.9408885152635398</v>
      </c>
      <c r="Z95" s="238">
        <v>2.168136204056581E-2</v>
      </c>
      <c r="AA95" s="238">
        <v>8.205765234007685E-3</v>
      </c>
      <c r="AB95" s="238">
        <v>6.0248511143423196</v>
      </c>
      <c r="AC95" s="238">
        <v>5.9238511143423196</v>
      </c>
    </row>
    <row r="96" spans="1:29" x14ac:dyDescent="0.25">
      <c r="A96" s="97" t="s">
        <v>144</v>
      </c>
      <c r="B96" s="7">
        <v>19.000354625909985</v>
      </c>
      <c r="C96" s="213" t="s">
        <v>142</v>
      </c>
      <c r="U96" s="238">
        <v>2672.1449296860237</v>
      </c>
      <c r="V96" s="238">
        <v>0.13447485165937015</v>
      </c>
      <c r="W96" s="238">
        <v>1.6201513417700828</v>
      </c>
      <c r="X96" s="238">
        <v>1.9621195516118859</v>
      </c>
      <c r="Y96" s="238">
        <v>1.9404578485772044</v>
      </c>
      <c r="Z96" s="238">
        <v>2.1661703034681512E-2</v>
      </c>
      <c r="AA96" s="238">
        <v>8.2348677104880225E-3</v>
      </c>
      <c r="AB96" s="238">
        <v>6.0235324008022495</v>
      </c>
      <c r="AC96" s="238">
        <v>5.9225324008022495</v>
      </c>
    </row>
    <row r="97" spans="1:29" ht="18" x14ac:dyDescent="0.25">
      <c r="A97" s="125" t="s">
        <v>241</v>
      </c>
      <c r="B97" s="213"/>
      <c r="C97" s="213"/>
      <c r="U97" s="238">
        <v>2671.5520559051265</v>
      </c>
      <c r="V97" s="238">
        <v>0.13581839408038821</v>
      </c>
      <c r="W97" s="238">
        <v>1.6175159283838374</v>
      </c>
      <c r="X97" s="238">
        <v>1.9616678658405866</v>
      </c>
      <c r="Y97" s="238">
        <v>1.9400258816034466</v>
      </c>
      <c r="Z97" s="238">
        <v>2.1641984237140033E-2</v>
      </c>
      <c r="AA97" s="238">
        <v>8.2639427521689606E-3</v>
      </c>
      <c r="AB97" s="238">
        <v>6.0222097172472608</v>
      </c>
      <c r="AC97" s="238">
        <v>5.9212097172472609</v>
      </c>
    </row>
    <row r="98" spans="1:29" x14ac:dyDescent="0.25">
      <c r="A98" s="97" t="s">
        <v>145</v>
      </c>
      <c r="B98" s="213">
        <v>8314</v>
      </c>
      <c r="C98" s="109" t="s">
        <v>146</v>
      </c>
      <c r="U98" s="238">
        <v>2670.9573920941552</v>
      </c>
      <c r="V98" s="238">
        <v>0.1371618930856946</v>
      </c>
      <c r="W98" s="238">
        <v>1.6148812093383789</v>
      </c>
      <c r="X98" s="238">
        <v>1.961214819853069</v>
      </c>
      <c r="Y98" s="238">
        <v>1.9395926141840059</v>
      </c>
      <c r="Z98" s="238">
        <v>2.1622205669063144E-2</v>
      </c>
      <c r="AA98" s="238">
        <v>8.2929902774601313E-3</v>
      </c>
      <c r="AB98" s="238">
        <v>6.0208830631929748</v>
      </c>
      <c r="AC98" s="238">
        <v>5.9198830631929749</v>
      </c>
    </row>
    <row r="99" spans="1:29" x14ac:dyDescent="0.25">
      <c r="A99" s="97" t="s">
        <v>147</v>
      </c>
      <c r="B99" s="213">
        <v>42.39</v>
      </c>
      <c r="C99" s="109" t="s">
        <v>148</v>
      </c>
      <c r="U99" s="238">
        <v>2670.3609380352423</v>
      </c>
      <c r="V99" s="238">
        <v>0.13850534853609833</v>
      </c>
      <c r="W99" s="238">
        <v>1.6122471866948576</v>
      </c>
      <c r="X99" s="238">
        <v>1.9607604135106194</v>
      </c>
      <c r="Y99" s="238">
        <v>1.9391580461602156</v>
      </c>
      <c r="Z99" s="238">
        <v>2.1602367350403773E-2</v>
      </c>
      <c r="AA99" s="238">
        <v>8.3220102048120661E-3</v>
      </c>
      <c r="AB99" s="238">
        <v>6.019552438152612</v>
      </c>
      <c r="AC99" s="238">
        <v>5.918552438152612</v>
      </c>
    </row>
    <row r="100" spans="1:29" x14ac:dyDescent="0.25">
      <c r="A100" s="97" t="s">
        <v>149</v>
      </c>
      <c r="B100" s="110">
        <v>196.13116301014389</v>
      </c>
      <c r="C100" s="109" t="s">
        <v>150</v>
      </c>
      <c r="U100" s="238">
        <v>2669.7626935099606</v>
      </c>
      <c r="V100" s="238">
        <v>0.1398487602923158</v>
      </c>
      <c r="W100" s="238">
        <v>1.609613862514423</v>
      </c>
      <c r="X100" s="238">
        <v>1.9603046466755032</v>
      </c>
      <c r="Y100" s="238">
        <v>1.9387221773726238</v>
      </c>
      <c r="Z100" s="238">
        <v>2.1582469302879437E-2</v>
      </c>
      <c r="AA100" s="238">
        <v>8.3510024527186071E-3</v>
      </c>
      <c r="AB100" s="238">
        <v>6.0182178416385961</v>
      </c>
      <c r="AC100" s="238">
        <v>5.9172178416385961</v>
      </c>
    </row>
    <row r="101" spans="1:29" x14ac:dyDescent="0.25">
      <c r="A101" s="97" t="s">
        <v>151</v>
      </c>
      <c r="B101" s="213">
        <v>1.1308</v>
      </c>
      <c r="C101" s="109"/>
      <c r="U101" s="238">
        <v>2669.162658298801</v>
      </c>
      <c r="V101" s="238">
        <v>0.14119212821497049</v>
      </c>
      <c r="W101" s="238">
        <v>1.6069812388582243</v>
      </c>
      <c r="X101" s="238">
        <v>1.9598475192089444</v>
      </c>
      <c r="Y101" s="238">
        <v>1.938285007661515</v>
      </c>
      <c r="Z101" s="238">
        <v>2.1562511547429386E-2</v>
      </c>
      <c r="AA101" s="238">
        <v>8.3799669397159084E-3</v>
      </c>
      <c r="AB101" s="238">
        <v>6.0168792731617735</v>
      </c>
      <c r="AC101" s="238">
        <v>5.9158792731617735</v>
      </c>
    </row>
    <row r="102" spans="1:29" x14ac:dyDescent="0.25">
      <c r="A102" s="106" t="s">
        <v>152</v>
      </c>
      <c r="B102" s="111">
        <v>0.95</v>
      </c>
      <c r="C102" s="109"/>
      <c r="U102" s="238">
        <v>2668.5608321818927</v>
      </c>
      <c r="V102" s="238">
        <v>0.14253545216459254</v>
      </c>
      <c r="W102" s="238">
        <v>1.6043493177874122</v>
      </c>
      <c r="X102" s="238">
        <v>1.9593890309704205</v>
      </c>
      <c r="Y102" s="238">
        <v>1.93784653686666</v>
      </c>
      <c r="Z102" s="238">
        <v>2.1542494103760523E-2</v>
      </c>
      <c r="AA102" s="238">
        <v>8.408903584380829E-3</v>
      </c>
      <c r="AB102" s="238">
        <v>6.015536732230184</v>
      </c>
      <c r="AC102" s="238">
        <v>5.9145367322301841</v>
      </c>
    </row>
    <row r="103" spans="1:29" x14ac:dyDescent="0.25">
      <c r="A103" s="97" t="s">
        <v>153</v>
      </c>
      <c r="B103" s="112">
        <v>1710</v>
      </c>
      <c r="C103" s="109" t="s">
        <v>154</v>
      </c>
      <c r="G103" s="113" t="s">
        <v>189</v>
      </c>
      <c r="H103" s="137">
        <v>2804.0528198076627</v>
      </c>
      <c r="I103" s="115" t="s">
        <v>190</v>
      </c>
      <c r="J103" s="213"/>
      <c r="K103" s="113" t="s">
        <v>189</v>
      </c>
      <c r="L103" s="137">
        <v>285.93375252029904</v>
      </c>
      <c r="M103" s="115" t="s">
        <v>191</v>
      </c>
      <c r="U103" s="238">
        <v>2667.957214938659</v>
      </c>
      <c r="V103" s="238">
        <v>0.14387873200161846</v>
      </c>
      <c r="W103" s="238">
        <v>1.6017181013631359</v>
      </c>
      <c r="X103" s="238">
        <v>1.9589291818211663</v>
      </c>
      <c r="Y103" s="238">
        <v>1.9374067648269084</v>
      </c>
      <c r="Z103" s="238">
        <v>2.1522416994257831E-2</v>
      </c>
      <c r="AA103" s="238">
        <v>8.437812305334573E-3</v>
      </c>
      <c r="AB103" s="238">
        <v>6.0141902183515406</v>
      </c>
      <c r="AC103" s="238">
        <v>5.9131902183515406</v>
      </c>
    </row>
    <row r="104" spans="1:29" x14ac:dyDescent="0.25">
      <c r="A104" s="97" t="s">
        <v>155</v>
      </c>
      <c r="B104" s="100">
        <v>1624.5</v>
      </c>
      <c r="C104" s="109" t="s">
        <v>154</v>
      </c>
      <c r="G104" s="119" t="s">
        <v>192</v>
      </c>
      <c r="H104" s="138">
        <v>2060.699726203974</v>
      </c>
      <c r="I104" s="121" t="s">
        <v>190</v>
      </c>
      <c r="J104" s="213"/>
      <c r="K104" s="119" t="s">
        <v>192</v>
      </c>
      <c r="L104" s="138">
        <v>210.13284820058115</v>
      </c>
      <c r="M104" s="121" t="s">
        <v>190</v>
      </c>
      <c r="U104" s="238">
        <v>2667.3518063472516</v>
      </c>
      <c r="V104" s="238">
        <v>0.14522196758639083</v>
      </c>
      <c r="W104" s="238">
        <v>1.5990875916465452</v>
      </c>
      <c r="X104" s="238">
        <v>1.9584679716201743</v>
      </c>
      <c r="Y104" s="238">
        <v>1.9369656913810034</v>
      </c>
      <c r="Z104" s="238">
        <v>2.150228023917089E-2</v>
      </c>
      <c r="AA104" s="238">
        <v>8.4666930212398735E-3</v>
      </c>
      <c r="AB104" s="238">
        <v>6.0128397310311463</v>
      </c>
      <c r="AC104" s="238">
        <v>5.9118397310311463</v>
      </c>
    </row>
    <row r="105" spans="1:29" x14ac:dyDescent="0.25">
      <c r="A105" s="97" t="s">
        <v>156</v>
      </c>
      <c r="B105" s="111">
        <v>0.10100000000000001</v>
      </c>
      <c r="C105" s="109" t="s">
        <v>157</v>
      </c>
      <c r="G105" s="122" t="s">
        <v>168</v>
      </c>
      <c r="H105" s="123">
        <v>0.86439182064374898</v>
      </c>
      <c r="I105" s="124" t="s">
        <v>193</v>
      </c>
      <c r="J105" s="213"/>
      <c r="K105" s="122" t="s">
        <v>168</v>
      </c>
      <c r="L105" s="123">
        <v>0.86439182064374898</v>
      </c>
      <c r="M105" s="124" t="s">
        <v>193</v>
      </c>
      <c r="U105" s="238">
        <v>2666.744606185674</v>
      </c>
      <c r="V105" s="238">
        <v>0.14656515877915777</v>
      </c>
      <c r="W105" s="238">
        <v>1.5964577906987902</v>
      </c>
      <c r="X105" s="238">
        <v>1.9580054002265825</v>
      </c>
      <c r="Y105" s="238">
        <v>1.9365233163668982</v>
      </c>
      <c r="Z105" s="238">
        <v>2.1482083859684309E-2</v>
      </c>
      <c r="AA105" s="238">
        <v>8.4955456508022907E-3</v>
      </c>
      <c r="AB105" s="238">
        <v>6.0114852697727397</v>
      </c>
      <c r="AC105" s="238">
        <v>5.9104852697727397</v>
      </c>
    </row>
    <row r="106" spans="1:29" x14ac:dyDescent="0.25">
      <c r="A106" s="97" t="s">
        <v>158</v>
      </c>
      <c r="B106" s="100">
        <v>889.27952136020156</v>
      </c>
      <c r="C106" s="213" t="s">
        <v>159</v>
      </c>
      <c r="U106" s="238">
        <v>2666.1356142308591</v>
      </c>
      <c r="V106" s="238">
        <v>0.14790830544007277</v>
      </c>
      <c r="W106" s="238">
        <v>1.593828700581021</v>
      </c>
      <c r="X106" s="238">
        <v>1.9575414674989287</v>
      </c>
      <c r="Y106" s="238">
        <v>1.9360796396220348</v>
      </c>
      <c r="Z106" s="238">
        <v>2.146182787689388E-2</v>
      </c>
      <c r="AA106" s="238">
        <v>8.5243701127701368E-3</v>
      </c>
      <c r="AB106" s="238">
        <v>6.0101268340783429</v>
      </c>
      <c r="AC106" s="238">
        <v>5.9091268340783429</v>
      </c>
    </row>
    <row r="107" spans="1:29" x14ac:dyDescent="0.25">
      <c r="A107" s="97" t="s">
        <v>160</v>
      </c>
      <c r="B107" s="111">
        <v>6</v>
      </c>
      <c r="C107" s="213"/>
      <c r="U107" s="238">
        <v>2665.5248302590094</v>
      </c>
      <c r="V107" s="238">
        <v>0.14925140742919429</v>
      </c>
      <c r="W107" s="238">
        <v>1.5912003233543857</v>
      </c>
      <c r="X107" s="238">
        <v>1.9570761732968465</v>
      </c>
      <c r="Y107" s="238">
        <v>1.9356346609832911</v>
      </c>
      <c r="Z107" s="238">
        <v>2.14415123135554E-2</v>
      </c>
      <c r="AA107" s="238">
        <v>8.5531663259367577E-3</v>
      </c>
      <c r="AB107" s="238">
        <v>6.0087644234497377</v>
      </c>
      <c r="AC107" s="238">
        <v>5.9077644234497377</v>
      </c>
    </row>
    <row r="108" spans="1:29" x14ac:dyDescent="0.25">
      <c r="A108" s="97" t="s">
        <v>161</v>
      </c>
      <c r="B108" s="111">
        <v>0</v>
      </c>
      <c r="C108" s="213"/>
      <c r="U108" s="238">
        <v>2664.9122540455683</v>
      </c>
      <c r="V108" s="238">
        <v>0.15059446460648532</v>
      </c>
      <c r="W108" s="238">
        <v>1.5885726610800357</v>
      </c>
      <c r="X108" s="238">
        <v>1.9566095174754434</v>
      </c>
      <c r="Y108" s="238">
        <v>1.9351883802874681</v>
      </c>
      <c r="Z108" s="238">
        <v>2.1421137187975337E-2</v>
      </c>
      <c r="AA108" s="238">
        <v>8.5819342091345997E-3</v>
      </c>
      <c r="AB108" s="238">
        <v>6.0073980373843145</v>
      </c>
      <c r="AC108" s="238">
        <v>5.9063980373843146</v>
      </c>
    </row>
    <row r="109" spans="1:29" ht="18" x14ac:dyDescent="0.25">
      <c r="A109" s="125" t="s">
        <v>170</v>
      </c>
      <c r="G109" s="139" t="s">
        <v>194</v>
      </c>
      <c r="H109" s="140">
        <v>1.8733779115319704</v>
      </c>
      <c r="I109" s="141" t="s">
        <v>132</v>
      </c>
      <c r="U109" s="238">
        <v>2664.297885365866</v>
      </c>
      <c r="V109" s="238">
        <v>0.15193747683181308</v>
      </c>
      <c r="W109" s="238">
        <v>1.5859457158191199</v>
      </c>
      <c r="X109" s="238">
        <v>1.9561414998939317</v>
      </c>
      <c r="Y109" s="238">
        <v>1.9347407973699267</v>
      </c>
      <c r="Z109" s="238">
        <v>2.1400702524005055E-2</v>
      </c>
      <c r="AA109" s="238">
        <v>8.6106736812427021E-3</v>
      </c>
      <c r="AB109" s="238">
        <v>6.0060276753801141</v>
      </c>
      <c r="AC109" s="238">
        <v>5.9050276753801141</v>
      </c>
    </row>
    <row r="110" spans="1:29" x14ac:dyDescent="0.25">
      <c r="A110" s="97" t="s">
        <v>151</v>
      </c>
      <c r="B110" s="213">
        <v>1.0429999999999999</v>
      </c>
      <c r="C110" s="109"/>
      <c r="G110" s="142"/>
      <c r="H110" s="143">
        <v>4.1300218508200404</v>
      </c>
      <c r="I110" s="144" t="s">
        <v>195</v>
      </c>
      <c r="U110" s="238">
        <v>2663.6817239932643</v>
      </c>
      <c r="V110" s="238">
        <v>0.15328044396494875</v>
      </c>
      <c r="W110" s="238">
        <v>1.5833194896327885</v>
      </c>
      <c r="X110" s="238">
        <v>1.9556721204080254</v>
      </c>
      <c r="Y110" s="238">
        <v>1.9342919120662425</v>
      </c>
      <c r="Z110" s="238">
        <v>2.1380208341782891E-2</v>
      </c>
      <c r="AA110" s="238">
        <v>8.6393846611817621E-3</v>
      </c>
      <c r="AB110" s="238">
        <v>6.0046533369323729</v>
      </c>
      <c r="AC110" s="238">
        <v>5.9036533369323729</v>
      </c>
    </row>
    <row r="111" spans="1:29" x14ac:dyDescent="0.25">
      <c r="A111" s="106" t="s">
        <v>171</v>
      </c>
      <c r="B111" s="126">
        <v>0.75</v>
      </c>
      <c r="C111" s="127" t="s">
        <v>172</v>
      </c>
      <c r="G111" s="139" t="s">
        <v>185</v>
      </c>
      <c r="H111" s="145">
        <v>1781.2519881335281</v>
      </c>
      <c r="I111" s="141" t="s">
        <v>196</v>
      </c>
      <c r="U111" s="238">
        <v>2663.0637697013985</v>
      </c>
      <c r="V111" s="238">
        <v>0.15462336586556699</v>
      </c>
      <c r="W111" s="238">
        <v>1.580693984582191</v>
      </c>
      <c r="X111" s="238">
        <v>1.9552013788742777</v>
      </c>
      <c r="Y111" s="238">
        <v>1.933841724211071</v>
      </c>
      <c r="Z111" s="238">
        <v>2.1359654663206662E-2</v>
      </c>
      <c r="AA111" s="238">
        <v>8.6680670679165385E-3</v>
      </c>
      <c r="AB111" s="238">
        <v>6.0032750215350754</v>
      </c>
      <c r="AC111" s="238">
        <v>5.9022750215350754</v>
      </c>
    </row>
    <row r="112" spans="1:29" x14ac:dyDescent="0.25">
      <c r="A112" s="97" t="s">
        <v>173</v>
      </c>
      <c r="B112" s="235">
        <v>1</v>
      </c>
      <c r="C112" s="109"/>
      <c r="G112" s="142"/>
      <c r="H112" s="146">
        <v>400.46132826742985</v>
      </c>
      <c r="I112" s="144" t="s">
        <v>197</v>
      </c>
      <c r="U112" s="238">
        <v>2662.4440222626531</v>
      </c>
      <c r="V112" s="238">
        <v>0.15596624239324564</v>
      </c>
      <c r="W112" s="238">
        <v>1.5780692027284775</v>
      </c>
      <c r="X112" s="238">
        <v>1.9547292751481791</v>
      </c>
      <c r="Y112" s="238">
        <v>1.9333902336386586</v>
      </c>
      <c r="Z112" s="238">
        <v>2.1339041509520484E-2</v>
      </c>
      <c r="AA112" s="238">
        <v>8.6967208204550232E-3</v>
      </c>
      <c r="AB112" s="238">
        <v>6.0018927286803025</v>
      </c>
      <c r="AC112" s="238">
        <v>5.9008927286803026</v>
      </c>
    </row>
    <row r="113" spans="1:29" x14ac:dyDescent="0.25">
      <c r="A113" s="97" t="s">
        <v>156</v>
      </c>
      <c r="B113" s="103">
        <v>0.10100000000000001</v>
      </c>
      <c r="C113" s="109" t="s">
        <v>157</v>
      </c>
      <c r="G113" s="139" t="s">
        <v>198</v>
      </c>
      <c r="H113" s="145">
        <v>2060.699726203974</v>
      </c>
      <c r="I113" s="141" t="s">
        <v>190</v>
      </c>
      <c r="U113" s="238">
        <v>2661.8224814488431</v>
      </c>
      <c r="V113" s="238">
        <v>0.15730907340746531</v>
      </c>
      <c r="W113" s="238">
        <v>1.5754451461327974</v>
      </c>
      <c r="X113" s="238">
        <v>1.9542558090853501</v>
      </c>
      <c r="Y113" s="238">
        <v>1.9329374401826274</v>
      </c>
      <c r="Z113" s="238">
        <v>2.1318368902722762E-2</v>
      </c>
      <c r="AA113" s="238">
        <v>8.7253458378495023E-3</v>
      </c>
      <c r="AB113" s="238">
        <v>6.0005064578588634</v>
      </c>
      <c r="AC113" s="238">
        <v>5.8995064578588634</v>
      </c>
    </row>
    <row r="114" spans="1:29" x14ac:dyDescent="0.25">
      <c r="A114" s="97" t="s">
        <v>140</v>
      </c>
      <c r="B114" s="110">
        <v>283.53932094170915</v>
      </c>
      <c r="C114" s="109" t="s">
        <v>134</v>
      </c>
      <c r="G114" s="147"/>
      <c r="H114" s="146">
        <v>463.26597864394006</v>
      </c>
      <c r="I114" s="144" t="s">
        <v>195</v>
      </c>
      <c r="U114" s="238">
        <v>2661.1991470309272</v>
      </c>
      <c r="V114" s="238">
        <v>0.15865185876760912</v>
      </c>
      <c r="W114" s="238">
        <v>1.5728218168563006</v>
      </c>
      <c r="X114" s="238">
        <v>1.95378098054014</v>
      </c>
      <c r="Y114" s="238">
        <v>1.9324833436761835</v>
      </c>
      <c r="Z114" s="238">
        <v>2.1297636863956582E-2</v>
      </c>
      <c r="AA114" s="238">
        <v>8.7539420391954531E-3</v>
      </c>
      <c r="AB114" s="238">
        <v>5.9991162085594656</v>
      </c>
      <c r="AC114" s="238">
        <v>5.8981162085594656</v>
      </c>
    </row>
    <row r="115" spans="1:29" x14ac:dyDescent="0.25">
      <c r="A115" s="97" t="s">
        <v>174</v>
      </c>
      <c r="B115" s="110">
        <v>283.53932094170915</v>
      </c>
      <c r="C115" s="109" t="s">
        <v>134</v>
      </c>
      <c r="G115" s="148" t="s">
        <v>199</v>
      </c>
      <c r="H115" s="149">
        <v>0.86439182064374898</v>
      </c>
      <c r="I115" s="150" t="s">
        <v>193</v>
      </c>
      <c r="U115" s="238">
        <v>2660.5740187792899</v>
      </c>
      <c r="V115" s="238">
        <v>0.15999459833296226</v>
      </c>
      <c r="W115" s="238">
        <v>1.5701992169601373</v>
      </c>
      <c r="X115" s="238">
        <v>1.9533047893666524</v>
      </c>
      <c r="Y115" s="238">
        <v>1.9320279439518451</v>
      </c>
      <c r="Z115" s="238">
        <v>2.1276845414807344E-2</v>
      </c>
      <c r="AA115" s="238">
        <v>8.7825093436321808E-3</v>
      </c>
      <c r="AB115" s="238">
        <v>5.997721980269068</v>
      </c>
      <c r="AC115" s="238">
        <v>5.896721980269068</v>
      </c>
    </row>
    <row r="116" spans="1:29" x14ac:dyDescent="0.25">
      <c r="A116" s="97" t="s">
        <v>175</v>
      </c>
      <c r="B116" s="128">
        <v>0.97758923689336663</v>
      </c>
      <c r="C116" s="129">
        <v>-4.7597356962580939E-4</v>
      </c>
      <c r="G116" s="148" t="s">
        <v>200</v>
      </c>
      <c r="H116" s="151">
        <v>96.9634541127501</v>
      </c>
      <c r="I116" s="150" t="s">
        <v>193</v>
      </c>
      <c r="U116" s="238">
        <v>2659.947096463367</v>
      </c>
      <c r="V116" s="238">
        <v>0.16133729196271165</v>
      </c>
      <c r="W116" s="238">
        <v>1.5675773485054567</v>
      </c>
      <c r="X116" s="238">
        <v>1.952827235419325</v>
      </c>
      <c r="Y116" s="238">
        <v>1.9315712408415557</v>
      </c>
      <c r="Z116" s="238">
        <v>2.1255994577769277E-2</v>
      </c>
      <c r="AA116" s="238">
        <v>8.8110476703440917E-3</v>
      </c>
      <c r="AB116" s="238">
        <v>5.9963237724736373</v>
      </c>
      <c r="AC116" s="238">
        <v>5.8953237724736374</v>
      </c>
    </row>
    <row r="117" spans="1:29" ht="15.75" x14ac:dyDescent="0.25">
      <c r="A117" s="97" t="s">
        <v>176</v>
      </c>
      <c r="B117" s="128">
        <v>0.97758923689336663</v>
      </c>
      <c r="C117" s="129">
        <v>-4.7597356962580939E-4</v>
      </c>
      <c r="G117" s="148" t="s">
        <v>201</v>
      </c>
      <c r="H117" s="152" t="s">
        <v>154</v>
      </c>
      <c r="I117" s="153">
        <v>2060.699726203974</v>
      </c>
      <c r="U117" s="238">
        <v>2659.3183798518066</v>
      </c>
      <c r="V117" s="238">
        <v>0.16267993951594562</v>
      </c>
      <c r="W117" s="238">
        <v>1.5649562135534083</v>
      </c>
      <c r="X117" s="238">
        <v>1.952348318551274</v>
      </c>
      <c r="Y117" s="238">
        <v>1.9311132341769357</v>
      </c>
      <c r="Z117" s="238">
        <v>2.1235084374338298E-2</v>
      </c>
      <c r="AA117" s="238">
        <v>8.8395569385593953E-3</v>
      </c>
      <c r="AB117" s="238">
        <v>5.9949215846571962</v>
      </c>
      <c r="AC117" s="238">
        <v>5.8939215846571962</v>
      </c>
    </row>
    <row r="118" spans="1:29" x14ac:dyDescent="0.25">
      <c r="A118" s="97" t="s">
        <v>177</v>
      </c>
      <c r="B118" s="7">
        <v>19.000354625909985</v>
      </c>
      <c r="C118" s="109" t="s">
        <v>142</v>
      </c>
      <c r="U118" s="238">
        <v>2658.6878687128092</v>
      </c>
      <c r="V118" s="238">
        <v>0.16402254085165344</v>
      </c>
      <c r="W118" s="238">
        <v>1.5623358141651424</v>
      </c>
      <c r="X118" s="238">
        <v>1.9518680386145013</v>
      </c>
      <c r="Y118" s="238">
        <v>1.9306539237889675</v>
      </c>
      <c r="Z118" s="238">
        <v>2.1214114825533814E-2</v>
      </c>
      <c r="AA118" s="238">
        <v>8.8680370675495133E-3</v>
      </c>
      <c r="AB118" s="238">
        <v>5.9935154163013538</v>
      </c>
      <c r="AC118" s="238">
        <v>5.8925154163013538</v>
      </c>
    </row>
    <row r="119" spans="1:29" x14ac:dyDescent="0.25">
      <c r="A119" s="97" t="s">
        <v>178</v>
      </c>
      <c r="B119" s="105">
        <v>16.481856760929364</v>
      </c>
      <c r="C119" s="109"/>
      <c r="U119" s="238">
        <v>2658.0555628136999</v>
      </c>
      <c r="V119" s="238">
        <v>0.16536509582872505</v>
      </c>
      <c r="W119" s="238">
        <v>1.5597161524018088</v>
      </c>
      <c r="X119" s="238">
        <v>1.9513863954618698</v>
      </c>
      <c r="Y119" s="238">
        <v>1.9301933095078443</v>
      </c>
      <c r="Z119" s="238">
        <v>2.119308595402547E-2</v>
      </c>
      <c r="AA119" s="238">
        <v>8.8964879766313416E-3</v>
      </c>
      <c r="AB119" s="238">
        <v>5.9921052668867238</v>
      </c>
      <c r="AC119" s="238">
        <v>5.8911052668867239</v>
      </c>
    </row>
    <row r="120" spans="1:29" x14ac:dyDescent="0.25">
      <c r="A120" s="97" t="s">
        <v>178</v>
      </c>
      <c r="B120" s="105">
        <v>12.656337429232137</v>
      </c>
      <c r="C120" s="109"/>
      <c r="U120" s="238">
        <v>2657.4214619207096</v>
      </c>
      <c r="V120" s="238">
        <v>0.16670760430595075</v>
      </c>
      <c r="W120" s="238">
        <v>1.5570972303245572</v>
      </c>
      <c r="X120" s="238">
        <v>1.9509033889451246</v>
      </c>
      <c r="Y120" s="238">
        <v>1.9297313911634317</v>
      </c>
      <c r="Z120" s="238">
        <v>2.1171997781692875E-2</v>
      </c>
      <c r="AA120" s="238">
        <v>8.9249095851662366E-3</v>
      </c>
      <c r="AB120" s="238">
        <v>5.9906911358921677</v>
      </c>
      <c r="AC120" s="238">
        <v>5.8896911358921678</v>
      </c>
    </row>
    <row r="121" spans="1:29" x14ac:dyDescent="0.25">
      <c r="A121" s="97" t="s">
        <v>179</v>
      </c>
      <c r="B121" s="105">
        <v>0.3624628059802249</v>
      </c>
      <c r="C121" s="213"/>
      <c r="U121" s="238">
        <v>2656.7855657996361</v>
      </c>
      <c r="V121" s="238">
        <v>0.16805006614202067</v>
      </c>
      <c r="W121" s="238">
        <v>1.5544790499945367</v>
      </c>
      <c r="X121" s="238">
        <v>1.9504190189159198</v>
      </c>
      <c r="Y121" s="238">
        <v>1.9292681685850215</v>
      </c>
      <c r="Z121" s="238">
        <v>2.1150850330898363E-2</v>
      </c>
      <c r="AA121" s="238">
        <v>8.95330181256071E-3</v>
      </c>
      <c r="AB121" s="238">
        <v>5.9892730227951576</v>
      </c>
      <c r="AC121" s="238">
        <v>5.8882730227951576</v>
      </c>
    </row>
    <row r="122" spans="1:29" x14ac:dyDescent="0.25">
      <c r="A122" s="97" t="s">
        <v>180</v>
      </c>
      <c r="B122" s="105">
        <v>1.0564849734828656</v>
      </c>
      <c r="C122" s="109"/>
      <c r="U122" s="238">
        <v>2656.147874215465</v>
      </c>
      <c r="V122" s="238">
        <v>0.16939248119552455</v>
      </c>
      <c r="W122" s="238">
        <v>1.551861613472898</v>
      </c>
      <c r="X122" s="238">
        <v>1.9499332852239613</v>
      </c>
      <c r="Y122" s="238">
        <v>1.9288036416014513</v>
      </c>
      <c r="Z122" s="238">
        <v>2.1129643622509908E-2</v>
      </c>
      <c r="AA122" s="238">
        <v>8.9816645782644696E-3</v>
      </c>
      <c r="AB122" s="238">
        <v>5.9878509270704265</v>
      </c>
      <c r="AC122" s="238">
        <v>5.8868509270704266</v>
      </c>
    </row>
    <row r="123" spans="1:29" x14ac:dyDescent="0.25">
      <c r="A123" s="130" t="s">
        <v>181</v>
      </c>
      <c r="B123" s="131">
        <v>2804.0528198076627</v>
      </c>
      <c r="C123" s="132" t="s">
        <v>182</v>
      </c>
      <c r="U123" s="238">
        <v>2655.5083869325699</v>
      </c>
      <c r="V123" s="238">
        <v>0.17073484932495128</v>
      </c>
      <c r="W123" s="238">
        <v>1.5492449228207905</v>
      </c>
      <c r="X123" s="238">
        <v>1.949446187720469</v>
      </c>
      <c r="Y123" s="238">
        <v>1.9283378100406616</v>
      </c>
      <c r="Z123" s="238">
        <v>2.1108377679807333E-2</v>
      </c>
      <c r="AA123" s="238">
        <v>9.0099978017737017E-3</v>
      </c>
      <c r="AB123" s="238">
        <v>5.9864248481920255</v>
      </c>
      <c r="AC123" s="238">
        <v>5.8854248481920255</v>
      </c>
    </row>
    <row r="124" spans="1:29" x14ac:dyDescent="0.25">
      <c r="A124" s="133" t="s">
        <v>183</v>
      </c>
      <c r="B124" s="131">
        <v>1781.2519881335281</v>
      </c>
      <c r="C124" s="134" t="s">
        <v>184</v>
      </c>
      <c r="U124" s="238">
        <v>2654.8671037140866</v>
      </c>
      <c r="V124" s="238">
        <v>0.17207717038868864</v>
      </c>
      <c r="W124" s="238">
        <v>1.5466289800993636</v>
      </c>
      <c r="X124" s="238">
        <v>1.9489577262553726</v>
      </c>
      <c r="Y124" s="238">
        <v>1.9278706737303677</v>
      </c>
      <c r="Z124" s="238">
        <v>2.1087052525004868E-2</v>
      </c>
      <c r="AA124" s="238">
        <v>9.0383014026296938E-3</v>
      </c>
      <c r="AB124" s="238">
        <v>5.9849947856323311</v>
      </c>
      <c r="AC124" s="238">
        <v>5.8839947856323311</v>
      </c>
    </row>
    <row r="125" spans="1:29" x14ac:dyDescent="0.25">
      <c r="A125" s="133" t="s">
        <v>186</v>
      </c>
      <c r="B125" s="135">
        <v>96.9634541127501</v>
      </c>
      <c r="C125" s="134" t="s">
        <v>187</v>
      </c>
      <c r="U125" s="238">
        <v>2654.2240243228416</v>
      </c>
      <c r="V125" s="238">
        <v>0.17341944424502279</v>
      </c>
      <c r="W125" s="238">
        <v>1.5440137873697677</v>
      </c>
      <c r="X125" s="238">
        <v>1.948467900676893</v>
      </c>
      <c r="Y125" s="238">
        <v>1.927402232497738</v>
      </c>
      <c r="Z125" s="238">
        <v>2.1065668179155006E-2</v>
      </c>
      <c r="AA125" s="238">
        <v>9.0665753004173181E-3</v>
      </c>
      <c r="AB125" s="238">
        <v>5.983560738860997</v>
      </c>
      <c r="AC125" s="238">
        <v>5.8825607388609971</v>
      </c>
    </row>
    <row r="126" spans="1:29" x14ac:dyDescent="0.25">
      <c r="A126" s="130" t="s">
        <v>188</v>
      </c>
      <c r="B126" s="136" t="s">
        <v>154</v>
      </c>
      <c r="C126" s="134"/>
      <c r="U126" s="238">
        <v>2653.5791485209065</v>
      </c>
      <c r="V126" s="238">
        <v>0.174761670752138</v>
      </c>
      <c r="W126" s="238">
        <v>1.5413993466931517</v>
      </c>
      <c r="X126" s="238">
        <v>1.947976710835297</v>
      </c>
      <c r="Y126" s="238">
        <v>1.9269324861690493</v>
      </c>
      <c r="Z126" s="238">
        <v>2.1044224666247668E-2</v>
      </c>
      <c r="AA126" s="238">
        <v>9.09481941476902E-3</v>
      </c>
      <c r="AB126" s="238">
        <v>5.9821227073474414</v>
      </c>
      <c r="AC126" s="238">
        <v>5.8811227073474415</v>
      </c>
    </row>
    <row r="127" spans="1:29" x14ac:dyDescent="0.25">
      <c r="U127" s="238">
        <v>2652.9324760691234</v>
      </c>
      <c r="V127" s="238">
        <v>0.17610384976811633</v>
      </c>
      <c r="W127" s="238">
        <v>1.5387856601306664</v>
      </c>
      <c r="X127" s="238">
        <v>1.9474841565772423</v>
      </c>
      <c r="Y127" s="238">
        <v>1.9264614345704998</v>
      </c>
      <c r="Z127" s="238">
        <v>2.1022722006742489E-2</v>
      </c>
      <c r="AA127" s="238">
        <v>9.123033665360129E-3</v>
      </c>
      <c r="AB127" s="238">
        <v>5.980680690557751</v>
      </c>
      <c r="AC127" s="238">
        <v>5.879680690557751</v>
      </c>
    </row>
    <row r="128" spans="1:29" ht="6.75" customHeight="1" x14ac:dyDescent="0.25">
      <c r="A128" s="231"/>
      <c r="B128" s="231"/>
      <c r="C128" s="231"/>
      <c r="D128" s="231"/>
      <c r="E128" s="231"/>
      <c r="F128" s="231"/>
      <c r="G128" s="231"/>
      <c r="H128" s="231"/>
      <c r="I128" s="231"/>
      <c r="J128" s="231"/>
      <c r="K128" s="231"/>
      <c r="L128" s="231"/>
      <c r="M128" s="231"/>
      <c r="N128" s="231"/>
      <c r="O128" s="231"/>
      <c r="P128" s="231"/>
      <c r="Q128" s="231"/>
      <c r="R128" s="231"/>
      <c r="S128" s="231"/>
      <c r="T128" s="231"/>
      <c r="U128" s="238">
        <v>2652.2840067282364</v>
      </c>
      <c r="V128" s="238">
        <v>0.17744598115093707</v>
      </c>
      <c r="W128" s="238">
        <v>1.5361727297434609</v>
      </c>
      <c r="X128" s="238">
        <v>1.9469902377519659</v>
      </c>
      <c r="Y128" s="238">
        <v>1.9259890775271973</v>
      </c>
      <c r="Z128" s="238">
        <v>2.1001160224768611E-2</v>
      </c>
      <c r="AA128" s="238">
        <v>9.1512179719138338E-3</v>
      </c>
      <c r="AB128" s="238">
        <v>5.9792346879577813</v>
      </c>
      <c r="AC128" s="238">
        <v>5.8782346879577814</v>
      </c>
    </row>
    <row r="129" spans="1:29" x14ac:dyDescent="0.25">
      <c r="A129" s="96" t="s">
        <v>110</v>
      </c>
      <c r="B129" s="213"/>
      <c r="C129" s="213"/>
      <c r="U129" s="238">
        <v>2651.6337402574823</v>
      </c>
      <c r="V129" s="238">
        <v>0.17878806475847661</v>
      </c>
      <c r="W129" s="238">
        <v>1.5335605575926852</v>
      </c>
      <c r="X129" s="238">
        <v>1.9464949542058334</v>
      </c>
      <c r="Y129" s="238">
        <v>1.9255154148641738</v>
      </c>
      <c r="Z129" s="238">
        <v>2.0979539341659637E-2</v>
      </c>
      <c r="AA129" s="238">
        <v>9.1793722541974702E-3</v>
      </c>
      <c r="AB129" s="238">
        <v>5.9777846990107175</v>
      </c>
      <c r="AC129" s="238">
        <v>5.8767846990107175</v>
      </c>
    </row>
    <row r="130" spans="1:29" x14ac:dyDescent="0.25">
      <c r="A130" s="97" t="s">
        <v>111</v>
      </c>
      <c r="B130" s="98">
        <v>60.5</v>
      </c>
      <c r="C130" s="213" t="s">
        <v>112</v>
      </c>
      <c r="U130" s="238">
        <v>2650.9816764159859</v>
      </c>
      <c r="V130" s="238">
        <v>0.18013010044850786</v>
      </c>
      <c r="W130" s="238">
        <v>1.530949145739489</v>
      </c>
      <c r="X130" s="238">
        <v>1.9459983057860508</v>
      </c>
      <c r="Y130" s="238">
        <v>1.9250404464055864</v>
      </c>
      <c r="Z130" s="238">
        <v>2.0957859380464461E-2</v>
      </c>
      <c r="AA130" s="238">
        <v>9.2074964320248785E-3</v>
      </c>
      <c r="AB130" s="238">
        <v>5.9763307231784841</v>
      </c>
      <c r="AC130" s="238">
        <v>5.8753307231784841</v>
      </c>
    </row>
    <row r="131" spans="1:29" x14ac:dyDescent="0.25">
      <c r="A131" s="97" t="s">
        <v>113</v>
      </c>
      <c r="B131" s="99">
        <v>483</v>
      </c>
      <c r="C131" s="213" t="s">
        <v>112</v>
      </c>
      <c r="U131" s="238">
        <v>2650.3278149616772</v>
      </c>
      <c r="V131" s="238">
        <v>0.18147208807870002</v>
      </c>
      <c r="W131" s="238">
        <v>1.5283384962450219</v>
      </c>
      <c r="X131" s="238">
        <v>1.9455002923390556</v>
      </c>
      <c r="Y131" s="238">
        <v>1.9245641719751796</v>
      </c>
      <c r="Z131" s="238">
        <v>2.0936120363876043E-2</v>
      </c>
      <c r="AA131" s="238">
        <v>9.2355904252559677E-3</v>
      </c>
      <c r="AB131" s="238">
        <v>5.974872759921392</v>
      </c>
      <c r="AC131" s="238">
        <v>5.873872759921392</v>
      </c>
    </row>
    <row r="132" spans="1:29" x14ac:dyDescent="0.25">
      <c r="A132" s="97" t="s">
        <v>114</v>
      </c>
      <c r="B132" s="100">
        <v>1388506.0021189714</v>
      </c>
      <c r="C132" s="213" t="s">
        <v>115</v>
      </c>
      <c r="U132" s="238">
        <v>2649.6721556519119</v>
      </c>
      <c r="V132" s="238">
        <v>0.18281402750661813</v>
      </c>
      <c r="W132" s="238">
        <v>1.525728611170434</v>
      </c>
      <c r="X132" s="238">
        <v>1.9450009137100994</v>
      </c>
      <c r="Y132" s="238">
        <v>1.9240865913961689</v>
      </c>
      <c r="Z132" s="238">
        <v>2.0914322313930533E-2</v>
      </c>
      <c r="AA132" s="238">
        <v>9.2636541537958837E-3</v>
      </c>
      <c r="AB132" s="238">
        <v>5.9734108086975262</v>
      </c>
      <c r="AC132" s="238">
        <v>5.8724108086975262</v>
      </c>
    </row>
    <row r="133" spans="1:29" x14ac:dyDescent="0.25">
      <c r="A133" s="96" t="s">
        <v>116</v>
      </c>
      <c r="B133" s="213"/>
      <c r="C133" s="213"/>
      <c r="U133" s="238">
        <v>2649.0146982433289</v>
      </c>
      <c r="V133" s="238">
        <v>0.18415591858972269</v>
      </c>
      <c r="W133" s="238">
        <v>1.5231194925768747</v>
      </c>
      <c r="X133" s="238">
        <v>1.9445001697449411</v>
      </c>
      <c r="Y133" s="238">
        <v>1.9236077044910407</v>
      </c>
      <c r="Z133" s="238">
        <v>2.0892465253900427E-2</v>
      </c>
      <c r="AA133" s="238">
        <v>9.2916875375967153E-3</v>
      </c>
      <c r="AB133" s="238">
        <v>5.9719448689637602</v>
      </c>
      <c r="AC133" s="238">
        <v>5.8709448689637602</v>
      </c>
    </row>
    <row r="134" spans="1:29" x14ac:dyDescent="0.25">
      <c r="A134" s="97" t="s">
        <v>117</v>
      </c>
      <c r="B134" s="101">
        <v>1</v>
      </c>
      <c r="C134" s="213"/>
      <c r="U134" s="238">
        <v>2648.3554424915551</v>
      </c>
      <c r="V134" s="238">
        <v>0.18549776118536937</v>
      </c>
      <c r="W134" s="238">
        <v>1.5205111425254942</v>
      </c>
      <c r="X134" s="238">
        <v>1.9439980602879385</v>
      </c>
      <c r="Y134" s="238">
        <v>1.9231275110818848</v>
      </c>
      <c r="Z134" s="238">
        <v>2.087054920605369E-2</v>
      </c>
      <c r="AA134" s="238">
        <v>9.3196904966561939E-3</v>
      </c>
      <c r="AB134" s="238">
        <v>5.9704749401748272</v>
      </c>
      <c r="AC134" s="238">
        <v>5.8694749401748272</v>
      </c>
    </row>
    <row r="135" spans="1:29" x14ac:dyDescent="0.25">
      <c r="A135" s="97"/>
      <c r="B135" s="213"/>
      <c r="C135" s="213"/>
      <c r="U135" s="238">
        <v>2647.6943881516645</v>
      </c>
      <c r="V135" s="238">
        <v>0.18683955515080858</v>
      </c>
      <c r="W135" s="238">
        <v>1.5179035630774416</v>
      </c>
      <c r="X135" s="238">
        <v>1.9434945851841237</v>
      </c>
      <c r="Y135" s="238">
        <v>1.9226460109900898</v>
      </c>
      <c r="Z135" s="238">
        <v>2.0848574194033853E-2</v>
      </c>
      <c r="AA135" s="238">
        <v>9.3476629510195874E-3</v>
      </c>
      <c r="AB135" s="238">
        <v>5.9690010217844627</v>
      </c>
      <c r="AC135" s="238">
        <v>5.8680010217844627</v>
      </c>
    </row>
    <row r="136" spans="1:29" x14ac:dyDescent="0.25">
      <c r="A136" s="97" t="s">
        <v>118</v>
      </c>
      <c r="B136" s="102">
        <v>57.37</v>
      </c>
      <c r="C136" s="213" t="s">
        <v>112</v>
      </c>
      <c r="U136" s="238">
        <v>2647.0315349777743</v>
      </c>
      <c r="V136" s="238">
        <v>0.18818130034318503</v>
      </c>
      <c r="W136" s="238">
        <v>1.5152967562938677</v>
      </c>
      <c r="X136" s="238">
        <v>1.9429897442757993</v>
      </c>
      <c r="Y136" s="238">
        <v>1.922163204036718</v>
      </c>
      <c r="Z136" s="238">
        <v>2.0826540239081259E-2</v>
      </c>
      <c r="AA136" s="238">
        <v>9.3756048207765206E-3</v>
      </c>
      <c r="AB136" s="238">
        <v>5.9675231132433124</v>
      </c>
      <c r="AC136" s="238">
        <v>5.8665231132433124</v>
      </c>
    </row>
    <row r="137" spans="1:29" x14ac:dyDescent="0.25">
      <c r="A137" s="97" t="s">
        <v>119</v>
      </c>
      <c r="B137" s="98">
        <v>16</v>
      </c>
      <c r="C137" s="213" t="s">
        <v>112</v>
      </c>
      <c r="U137" s="238">
        <v>2646.3668827235606</v>
      </c>
      <c r="V137" s="238">
        <v>0.18952299661953748</v>
      </c>
      <c r="W137" s="238">
        <v>1.5126907242359207</v>
      </c>
      <c r="X137" s="238">
        <v>1.9424835374085003</v>
      </c>
      <c r="Y137" s="238">
        <v>1.9216790900418184</v>
      </c>
      <c r="Z137" s="238">
        <v>2.0804447366681966E-2</v>
      </c>
      <c r="AA137" s="238">
        <v>9.4035160260667223E-3</v>
      </c>
      <c r="AB137" s="238">
        <v>5.9660412140024475</v>
      </c>
      <c r="AC137" s="238">
        <v>5.8650412140024475</v>
      </c>
    </row>
    <row r="138" spans="1:29" x14ac:dyDescent="0.25">
      <c r="A138" s="97" t="s">
        <v>120</v>
      </c>
      <c r="B138" s="102">
        <v>67.13</v>
      </c>
      <c r="C138" s="213" t="s">
        <v>112</v>
      </c>
      <c r="U138" s="238">
        <v>2645.7004311412861</v>
      </c>
      <c r="V138" s="238">
        <v>0.19086464383679824</v>
      </c>
      <c r="W138" s="238">
        <v>1.5100854689647516</v>
      </c>
      <c r="X138" s="238">
        <v>1.9419759644225065</v>
      </c>
      <c r="Y138" s="238">
        <v>1.9211936688255802</v>
      </c>
      <c r="Z138" s="238">
        <v>2.0782295596926348E-2</v>
      </c>
      <c r="AA138" s="238">
        <v>9.4313964870728333E-3</v>
      </c>
      <c r="AB138" s="238">
        <v>5.964555323508808</v>
      </c>
      <c r="AC138" s="238">
        <v>5.863555323508808</v>
      </c>
    </row>
    <row r="139" spans="1:29" x14ac:dyDescent="0.25">
      <c r="A139" s="97" t="s">
        <v>121</v>
      </c>
      <c r="B139" s="98">
        <v>7</v>
      </c>
      <c r="C139" s="213"/>
      <c r="U139" s="238">
        <v>2645.0321799834173</v>
      </c>
      <c r="V139" s="238">
        <v>0.19220624185179291</v>
      </c>
      <c r="W139" s="238">
        <v>1.5074809925415102</v>
      </c>
      <c r="X139" s="238">
        <v>1.9414670251612405</v>
      </c>
      <c r="Y139" s="238">
        <v>1.9207069402068397</v>
      </c>
      <c r="Z139" s="238">
        <v>2.0760084954400737E-2</v>
      </c>
      <c r="AA139" s="238">
        <v>9.4592461240264845E-3</v>
      </c>
      <c r="AB139" s="238">
        <v>5.9630654412089052</v>
      </c>
      <c r="AC139" s="238">
        <v>5.8620654412089053</v>
      </c>
    </row>
    <row r="140" spans="1:29" x14ac:dyDescent="0.25">
      <c r="A140" s="97" t="s">
        <v>122</v>
      </c>
      <c r="B140" s="234">
        <v>1</v>
      </c>
      <c r="C140" s="213"/>
      <c r="U140" s="238">
        <v>2644.3621290005594</v>
      </c>
      <c r="V140" s="238">
        <v>0.19354779052123991</v>
      </c>
      <c r="W140" s="238">
        <v>1.5048772970273461</v>
      </c>
      <c r="X140" s="238">
        <v>1.9409567194665511</v>
      </c>
      <c r="Y140" s="238">
        <v>1.9202189040042918</v>
      </c>
      <c r="Z140" s="238">
        <v>2.0737815462259279E-2</v>
      </c>
      <c r="AA140" s="238">
        <v>9.4870648572064238E-3</v>
      </c>
      <c r="AB140" s="238">
        <v>5.9615715665475717</v>
      </c>
      <c r="AC140" s="238">
        <v>5.8605715665475717</v>
      </c>
    </row>
    <row r="141" spans="1:29" x14ac:dyDescent="0.25">
      <c r="A141" s="97" t="s">
        <v>123</v>
      </c>
      <c r="B141" s="98">
        <v>1</v>
      </c>
      <c r="C141" s="213"/>
      <c r="U141" s="238">
        <v>2643.6902779431139</v>
      </c>
      <c r="V141" s="238">
        <v>0.1948892897017501</v>
      </c>
      <c r="W141" s="238">
        <v>1.5022743844834079</v>
      </c>
      <c r="X141" s="238">
        <v>1.9404450471801962</v>
      </c>
      <c r="Y141" s="238">
        <v>1.9197295600360824</v>
      </c>
      <c r="Z141" s="238">
        <v>2.0715487144113753E-2</v>
      </c>
      <c r="AA141" s="238">
        <v>9.5148526069391767E-3</v>
      </c>
      <c r="AB141" s="238">
        <v>5.9600736989682854</v>
      </c>
      <c r="AC141" s="238">
        <v>5.8590736989682854</v>
      </c>
    </row>
    <row r="142" spans="1:29" x14ac:dyDescent="0.25">
      <c r="A142" s="97" t="s">
        <v>124</v>
      </c>
      <c r="B142" s="98">
        <v>1</v>
      </c>
      <c r="C142" s="213"/>
      <c r="U142" s="238">
        <v>2643.0166265607445</v>
      </c>
      <c r="V142" s="238">
        <v>0.19623073924982645</v>
      </c>
      <c r="W142" s="238">
        <v>1.4996722569708467</v>
      </c>
      <c r="X142" s="238">
        <v>1.9399320081411573</v>
      </c>
      <c r="Y142" s="238">
        <v>1.9192389081199128</v>
      </c>
      <c r="Z142" s="238">
        <v>2.069310002124447E-2</v>
      </c>
      <c r="AA142" s="238">
        <v>9.542609293595971E-3</v>
      </c>
      <c r="AB142" s="238">
        <v>5.9585718379112214</v>
      </c>
      <c r="AC142" s="238">
        <v>5.8575718379112214</v>
      </c>
    </row>
    <row r="143" spans="1:29" x14ac:dyDescent="0.25">
      <c r="A143" s="97" t="s">
        <v>125</v>
      </c>
      <c r="B143" s="103">
        <v>469.90999999999997</v>
      </c>
      <c r="C143" s="213" t="s">
        <v>112</v>
      </c>
      <c r="U143" s="238">
        <v>2642.3411746024785</v>
      </c>
      <c r="V143" s="238">
        <v>0.19757213902186363</v>
      </c>
      <c r="W143" s="238">
        <v>1.4970709165508125</v>
      </c>
      <c r="X143" s="238">
        <v>1.9394176021904723</v>
      </c>
      <c r="Y143" s="238">
        <v>1.9187469480724024</v>
      </c>
      <c r="Z143" s="238">
        <v>2.0670654118069898E-2</v>
      </c>
      <c r="AA143" s="238">
        <v>9.5703348375969898E-3</v>
      </c>
      <c r="AB143" s="238">
        <v>5.957065982815771</v>
      </c>
      <c r="AC143" s="238">
        <v>5.8560659828157711</v>
      </c>
    </row>
    <row r="144" spans="1:29" x14ac:dyDescent="0.25">
      <c r="A144" s="97" t="s">
        <v>126</v>
      </c>
      <c r="B144" s="104">
        <v>1120233.6358282678</v>
      </c>
      <c r="C144" s="213" t="s">
        <v>115</v>
      </c>
      <c r="U144" s="238">
        <v>2641.6639218158789</v>
      </c>
      <c r="V144" s="238">
        <v>0.19891348887414764</v>
      </c>
      <c r="W144" s="238">
        <v>1.4944703652844535</v>
      </c>
      <c r="X144" s="238">
        <v>1.9389018291690416</v>
      </c>
      <c r="Y144" s="238">
        <v>1.9182536797099161</v>
      </c>
      <c r="Z144" s="238">
        <v>2.064814945912552E-2</v>
      </c>
      <c r="AA144" s="238">
        <v>9.5980291594115769E-3</v>
      </c>
      <c r="AB144" s="238">
        <v>5.9555561331205809</v>
      </c>
      <c r="AC144" s="238">
        <v>5.8545561331205809</v>
      </c>
    </row>
    <row r="145" spans="1:29" x14ac:dyDescent="0.25">
      <c r="A145" s="97" t="s">
        <v>127</v>
      </c>
      <c r="B145" s="105">
        <v>0.80679063260706219</v>
      </c>
      <c r="C145" s="213"/>
      <c r="U145" s="238">
        <v>2640.9848679481356</v>
      </c>
      <c r="V145" s="238">
        <v>0.20025478866285543</v>
      </c>
      <c r="W145" s="238">
        <v>1.4918706052329214</v>
      </c>
      <c r="X145" s="238">
        <v>1.9383846889136185</v>
      </c>
      <c r="Y145" s="238">
        <v>1.9177591028485717</v>
      </c>
      <c r="Z145" s="238">
        <v>2.062558606504683E-2</v>
      </c>
      <c r="AA145" s="238">
        <v>9.6256921795530529E-3</v>
      </c>
      <c r="AB145" s="238">
        <v>5.9540422882603332</v>
      </c>
      <c r="AC145" s="238">
        <v>5.8530422882603332</v>
      </c>
    </row>
    <row r="146" spans="1:29" ht="15.75" x14ac:dyDescent="0.25">
      <c r="A146" s="106" t="s">
        <v>128</v>
      </c>
      <c r="B146" s="213">
        <v>1.879</v>
      </c>
      <c r="C146" s="213" t="s">
        <v>129</v>
      </c>
      <c r="I146" s="113" t="s">
        <v>162</v>
      </c>
      <c r="J146" s="114">
        <v>9.3607268133679771</v>
      </c>
      <c r="K146" s="115" t="s">
        <v>157</v>
      </c>
      <c r="L146" s="116" t="s">
        <v>163</v>
      </c>
      <c r="M146" s="117">
        <v>95.449491753210992</v>
      </c>
      <c r="N146" s="118" t="s">
        <v>164</v>
      </c>
      <c r="U146" s="238">
        <v>2640.304012746109</v>
      </c>
      <c r="V146" s="238">
        <v>0.20159603824405442</v>
      </c>
      <c r="W146" s="238">
        <v>1.4892716384573643</v>
      </c>
      <c r="X146" s="238">
        <v>1.9378661812652382</v>
      </c>
      <c r="Y146" s="238">
        <v>1.91726321730319</v>
      </c>
      <c r="Z146" s="238">
        <v>2.0602963962048193E-2</v>
      </c>
      <c r="AA146" s="238">
        <v>9.653323818586251E-3</v>
      </c>
      <c r="AB146" s="238">
        <v>5.952524447670231</v>
      </c>
      <c r="AC146" s="238">
        <v>5.8515244476702311</v>
      </c>
    </row>
    <row r="147" spans="1:29" x14ac:dyDescent="0.25">
      <c r="A147" s="213"/>
      <c r="B147" s="232">
        <v>0.89</v>
      </c>
      <c r="C147" s="213"/>
      <c r="I147" s="119" t="s">
        <v>165</v>
      </c>
      <c r="J147" s="120">
        <v>0.82230193669793961</v>
      </c>
      <c r="K147" s="121" t="s">
        <v>166</v>
      </c>
      <c r="L147" s="308" t="s">
        <v>167</v>
      </c>
      <c r="M147" s="309"/>
      <c r="N147" s="310"/>
      <c r="U147" s="238">
        <v>2639.6213559548842</v>
      </c>
      <c r="V147" s="238">
        <v>0.20293723747370229</v>
      </c>
      <c r="W147" s="238">
        <v>1.4866734670189328</v>
      </c>
      <c r="X147" s="238">
        <v>1.9373463060604941</v>
      </c>
      <c r="Y147" s="238">
        <v>1.916766022888762</v>
      </c>
      <c r="Z147" s="238">
        <v>2.0580283171732106E-2</v>
      </c>
      <c r="AA147" s="238">
        <v>9.6809239971213726E-3</v>
      </c>
      <c r="AB147" s="238">
        <v>5.9510026107822078</v>
      </c>
      <c r="AC147" s="238">
        <v>5.8500026107822078</v>
      </c>
    </row>
    <row r="148" spans="1:29" x14ac:dyDescent="0.25">
      <c r="A148" s="106" t="s">
        <v>130</v>
      </c>
      <c r="B148" s="105">
        <v>1.67231</v>
      </c>
      <c r="C148" s="213" t="s">
        <v>129</v>
      </c>
      <c r="I148" s="122" t="s">
        <v>168</v>
      </c>
      <c r="J148" s="123">
        <v>0.86439182064374898</v>
      </c>
      <c r="K148" s="124" t="s">
        <v>166</v>
      </c>
      <c r="L148" s="311" t="s">
        <v>169</v>
      </c>
      <c r="M148" s="312"/>
      <c r="N148" s="313"/>
      <c r="U148" s="238">
        <v>2638.9368973197556</v>
      </c>
      <c r="V148" s="238">
        <v>0.20427838620764643</v>
      </c>
      <c r="W148" s="238">
        <v>1.484076092978776</v>
      </c>
      <c r="X148" s="238">
        <v>1.936825063137819</v>
      </c>
      <c r="Y148" s="238">
        <v>1.9162675194192085</v>
      </c>
      <c r="Z148" s="238">
        <v>2.0557543718610516E-2</v>
      </c>
      <c r="AA148" s="238">
        <v>9.7084926358179426E-3</v>
      </c>
      <c r="AB148" s="238">
        <v>5.9494767770272379</v>
      </c>
      <c r="AC148" s="238">
        <v>5.8484767770272379</v>
      </c>
    </row>
    <row r="149" spans="1:29" x14ac:dyDescent="0.25">
      <c r="A149" s="97" t="s">
        <v>131</v>
      </c>
      <c r="B149" s="105">
        <v>1.8733779115319704</v>
      </c>
      <c r="C149" s="213" t="s">
        <v>132</v>
      </c>
      <c r="U149" s="238">
        <v>2638.2506365845734</v>
      </c>
      <c r="V149" s="238">
        <v>0.20561948430162366</v>
      </c>
      <c r="W149" s="238">
        <v>1.4814795183980445</v>
      </c>
      <c r="X149" s="238">
        <v>1.9363024523333463</v>
      </c>
      <c r="Y149" s="238">
        <v>1.9157677067081349</v>
      </c>
      <c r="Z149" s="238">
        <v>2.0534745625211404E-2</v>
      </c>
      <c r="AA149" s="238">
        <v>9.7360296553821932E-3</v>
      </c>
      <c r="AB149" s="238">
        <v>5.9479469458336904</v>
      </c>
      <c r="AC149" s="238">
        <v>5.8469469458336905</v>
      </c>
    </row>
    <row r="150" spans="1:29" x14ac:dyDescent="0.25">
      <c r="A150" s="97" t="s">
        <v>133</v>
      </c>
      <c r="B150" s="100">
        <v>33375.052460249302</v>
      </c>
      <c r="C150" s="213" t="s">
        <v>134</v>
      </c>
      <c r="U150" s="238">
        <v>2637.562573492728</v>
      </c>
      <c r="V150" s="238">
        <v>0.2069605316112598</v>
      </c>
      <c r="W150" s="238">
        <v>1.4788837453378878</v>
      </c>
      <c r="X150" s="238">
        <v>1.9357784734845087</v>
      </c>
      <c r="Y150" s="238">
        <v>1.9152665845682941</v>
      </c>
      <c r="Z150" s="238">
        <v>2.0511888916214582E-2</v>
      </c>
      <c r="AA150" s="238">
        <v>9.763534976570001E-3</v>
      </c>
      <c r="AB150" s="238">
        <v>5.9464131166290102</v>
      </c>
      <c r="AC150" s="238">
        <v>5.8454131166290102</v>
      </c>
    </row>
    <row r="151" spans="1:29" x14ac:dyDescent="0.25">
      <c r="A151" s="97" t="s">
        <v>135</v>
      </c>
      <c r="B151" s="100">
        <v>23620.252861574074</v>
      </c>
      <c r="C151" s="213" t="s">
        <v>134</v>
      </c>
      <c r="U151" s="238">
        <v>2636.872707786451</v>
      </c>
      <c r="V151" s="238">
        <v>0.20830152799206925</v>
      </c>
      <c r="W151" s="238">
        <v>1.4762887758594558</v>
      </c>
      <c r="X151" s="238">
        <v>1.9352531264269759</v>
      </c>
      <c r="Y151" s="238">
        <v>1.914764152812136</v>
      </c>
      <c r="Z151" s="238">
        <v>2.0488973614839923E-2</v>
      </c>
      <c r="AA151" s="238">
        <v>9.7910085201849753E-3</v>
      </c>
      <c r="AB151" s="238">
        <v>5.9448752888384933</v>
      </c>
      <c r="AC151" s="238">
        <v>5.8438752888384933</v>
      </c>
    </row>
    <row r="152" spans="1:29" x14ac:dyDescent="0.25">
      <c r="A152" s="97" t="s">
        <v>136</v>
      </c>
      <c r="B152" s="100">
        <v>84693.369166781529</v>
      </c>
      <c r="C152" s="213" t="s">
        <v>134</v>
      </c>
      <c r="U152" s="238">
        <v>2636.1810392075495</v>
      </c>
      <c r="V152" s="238">
        <v>0.20964247329945462</v>
      </c>
      <c r="W152" s="238">
        <v>1.4736946120238976</v>
      </c>
      <c r="X152" s="238">
        <v>1.9347264109970057</v>
      </c>
      <c r="Y152" s="238">
        <v>1.9142604112514063</v>
      </c>
      <c r="Z152" s="238">
        <v>2.0465999745599373E-2</v>
      </c>
      <c r="AA152" s="238">
        <v>9.8184502070802395E-3</v>
      </c>
      <c r="AB152" s="238">
        <v>5.9433334618862821</v>
      </c>
      <c r="AC152" s="238">
        <v>5.8423334618862821</v>
      </c>
    </row>
    <row r="153" spans="1:29" x14ac:dyDescent="0.25">
      <c r="A153" s="97" t="s">
        <v>137</v>
      </c>
      <c r="B153" s="100">
        <v>141688.67448860491</v>
      </c>
      <c r="C153" s="213" t="s">
        <v>134</v>
      </c>
      <c r="U153" s="238">
        <v>2635.4875674968762</v>
      </c>
      <c r="V153" s="238">
        <v>0.21098336738870641</v>
      </c>
      <c r="W153" s="238">
        <v>1.4711012558923633</v>
      </c>
      <c r="X153" s="238">
        <v>1.9341983270287173</v>
      </c>
      <c r="Y153" s="238">
        <v>1.9137553596974735</v>
      </c>
      <c r="Z153" s="238">
        <v>2.0442967331243844E-2</v>
      </c>
      <c r="AA153" s="238">
        <v>9.8458599581561172E-3</v>
      </c>
      <c r="AB153" s="238">
        <v>5.9417876351939052</v>
      </c>
      <c r="AC153" s="238">
        <v>5.8407876351939052</v>
      </c>
    </row>
    <row r="154" spans="1:29" x14ac:dyDescent="0.25">
      <c r="A154" s="107" t="s">
        <v>138</v>
      </c>
      <c r="B154" s="213"/>
      <c r="C154" s="213"/>
      <c r="U154" s="238">
        <v>2634.7922923947363</v>
      </c>
      <c r="V154" s="238">
        <v>0.21232421011500247</v>
      </c>
      <c r="W154" s="238">
        <v>1.4685087095260034</v>
      </c>
      <c r="X154" s="238">
        <v>1.9336688743563164</v>
      </c>
      <c r="Y154" s="238">
        <v>1.9132489979608487</v>
      </c>
      <c r="Z154" s="238">
        <v>2.0419876395467718E-2</v>
      </c>
      <c r="AA154" s="238">
        <v>9.8732376943614485E-3</v>
      </c>
      <c r="AB154" s="238">
        <v>5.940237808180993</v>
      </c>
      <c r="AC154" s="238">
        <v>5.839237808180993</v>
      </c>
    </row>
    <row r="155" spans="1:29" x14ac:dyDescent="0.25">
      <c r="A155" s="97" t="s">
        <v>139</v>
      </c>
      <c r="B155" s="108">
        <v>499.7143747753197</v>
      </c>
      <c r="C155" s="213"/>
      <c r="U155" s="238">
        <v>2634.0952136402889</v>
      </c>
      <c r="V155" s="238">
        <v>0.21366500133340777</v>
      </c>
      <c r="W155" s="238">
        <v>1.4659169749859666</v>
      </c>
      <c r="X155" s="238">
        <v>1.9331380528152977</v>
      </c>
      <c r="Y155" s="238">
        <v>1.9127413258514232</v>
      </c>
      <c r="Z155" s="238">
        <v>2.0396726963874512E-2</v>
      </c>
      <c r="AA155" s="238">
        <v>9.9005833366961945E-3</v>
      </c>
      <c r="AB155" s="238">
        <v>5.9386839802667399</v>
      </c>
      <c r="AC155" s="238">
        <v>5.83768398026674</v>
      </c>
    </row>
    <row r="156" spans="1:29" x14ac:dyDescent="0.25">
      <c r="A156" s="97" t="s">
        <v>140</v>
      </c>
      <c r="B156" s="100">
        <v>283.53932094170915</v>
      </c>
      <c r="C156" s="213" t="s">
        <v>134</v>
      </c>
      <c r="U156" s="238">
        <v>2633.3963309718101</v>
      </c>
      <c r="V156" s="238">
        <v>0.21500574089887389</v>
      </c>
      <c r="W156" s="238">
        <v>1.463326054333403</v>
      </c>
      <c r="X156" s="238">
        <v>1.9326058622378921</v>
      </c>
      <c r="Y156" s="238">
        <v>1.9122323431789432</v>
      </c>
      <c r="Z156" s="238">
        <v>2.0373519058948908E-2</v>
      </c>
      <c r="AA156" s="238">
        <v>9.9278968062073061E-3</v>
      </c>
      <c r="AB156" s="238">
        <v>5.9371261508673792</v>
      </c>
      <c r="AC156" s="238">
        <v>5.8361261508673792</v>
      </c>
    </row>
    <row r="157" spans="1:29" x14ac:dyDescent="0.25">
      <c r="A157" s="97" t="s">
        <v>141</v>
      </c>
      <c r="B157" s="105">
        <v>19.000354625909985</v>
      </c>
      <c r="C157" s="213" t="s">
        <v>142</v>
      </c>
      <c r="U157" s="238">
        <v>2632.6956441273919</v>
      </c>
      <c r="V157" s="238">
        <v>0.21634642866623865</v>
      </c>
      <c r="W157" s="238">
        <v>1.4607359496294627</v>
      </c>
      <c r="X157" s="238">
        <v>1.9320723024570723</v>
      </c>
      <c r="Y157" s="238">
        <v>1.911722049752187</v>
      </c>
      <c r="Z157" s="238">
        <v>2.035025270488533E-2</v>
      </c>
      <c r="AA157" s="238">
        <v>9.9551780239910629E-3</v>
      </c>
      <c r="AB157" s="238">
        <v>5.9355643193975043</v>
      </c>
      <c r="AC157" s="238">
        <v>5.8345643193975043</v>
      </c>
    </row>
    <row r="158" spans="1:29" x14ac:dyDescent="0.25">
      <c r="A158" s="213"/>
      <c r="B158" s="213"/>
      <c r="C158" s="213"/>
      <c r="U158" s="238">
        <v>2631.9931528437905</v>
      </c>
      <c r="V158" s="238">
        <v>0.21768706449022576</v>
      </c>
      <c r="W158" s="238">
        <v>1.458146662935295</v>
      </c>
      <c r="X158" s="238">
        <v>1.9315373733058541</v>
      </c>
      <c r="Y158" s="238">
        <v>1.9112104453793934</v>
      </c>
      <c r="Z158" s="238">
        <v>2.0326927926460625E-2</v>
      </c>
      <c r="AA158" s="238">
        <v>9.9824269111939076E-3</v>
      </c>
      <c r="AB158" s="238">
        <v>5.9339984852704681</v>
      </c>
      <c r="AC158" s="238">
        <v>5.8329984852704682</v>
      </c>
    </row>
    <row r="159" spans="1:29" x14ac:dyDescent="0.25">
      <c r="A159" s="97" t="s">
        <v>143</v>
      </c>
      <c r="B159" s="99">
        <v>0</v>
      </c>
      <c r="C159" s="213" t="s">
        <v>112</v>
      </c>
      <c r="U159" s="238">
        <v>2631.288856857017</v>
      </c>
      <c r="V159" s="238">
        <v>0.21902764822544435</v>
      </c>
      <c r="W159" s="238">
        <v>1.4555581963120499</v>
      </c>
      <c r="X159" s="238">
        <v>1.9310010746156332</v>
      </c>
      <c r="Y159" s="238">
        <v>1.9106975298683977</v>
      </c>
      <c r="Z159" s="238">
        <v>2.0303544747235502E-2</v>
      </c>
      <c r="AA159" s="238">
        <v>1.0009643389010859E-2</v>
      </c>
      <c r="AB159" s="238">
        <v>5.9324286478973871</v>
      </c>
      <c r="AC159" s="238">
        <v>5.8314286478973871</v>
      </c>
    </row>
    <row r="160" spans="1:29" x14ac:dyDescent="0.25">
      <c r="A160" s="97" t="s">
        <v>144</v>
      </c>
      <c r="B160" s="7">
        <v>19.000354625909985</v>
      </c>
      <c r="C160" s="213" t="s">
        <v>142</v>
      </c>
      <c r="U160" s="238">
        <v>2630.5827559025383</v>
      </c>
      <c r="V160" s="238">
        <v>0.22036817972638864</v>
      </c>
      <c r="W160" s="238">
        <v>1.4529705518208771</v>
      </c>
      <c r="X160" s="238">
        <v>1.9304634062177981</v>
      </c>
      <c r="Y160" s="238">
        <v>1.9101833030262996</v>
      </c>
      <c r="Z160" s="238">
        <v>2.0280103191498533E-2</v>
      </c>
      <c r="AA160" s="238">
        <v>1.0036827378686535E-2</v>
      </c>
      <c r="AB160" s="238">
        <v>5.930854806687667</v>
      </c>
      <c r="AC160" s="238">
        <v>5.829854806687667</v>
      </c>
    </row>
    <row r="161" spans="1:29" ht="18" x14ac:dyDescent="0.25">
      <c r="A161" s="125" t="s">
        <v>241</v>
      </c>
      <c r="B161" s="213"/>
      <c r="C161" s="213"/>
      <c r="U161" s="238">
        <v>2629.8748497147913</v>
      </c>
      <c r="V161" s="238">
        <v>0.22170865884743751</v>
      </c>
      <c r="W161" s="238">
        <v>1.4503837315229267</v>
      </c>
      <c r="X161" s="238">
        <v>1.9299243679431113</v>
      </c>
      <c r="Y161" s="238">
        <v>1.9096677646596414</v>
      </c>
      <c r="Z161" s="238">
        <v>2.0256603283469898E-2</v>
      </c>
      <c r="AA161" s="238">
        <v>1.0063978801515118E-2</v>
      </c>
      <c r="AB161" s="238">
        <v>5.9292769610489025</v>
      </c>
      <c r="AC161" s="238">
        <v>5.8282769610489025</v>
      </c>
    </row>
    <row r="162" spans="1:29" x14ac:dyDescent="0.25">
      <c r="A162" s="213"/>
      <c r="B162" s="213"/>
      <c r="C162" s="109"/>
      <c r="U162" s="238">
        <v>2629.1651380274557</v>
      </c>
      <c r="V162" s="238">
        <v>0.22304908544285407</v>
      </c>
      <c r="W162" s="238">
        <v>1.4477977374793476</v>
      </c>
      <c r="X162" s="238">
        <v>1.9084316252290281</v>
      </c>
      <c r="Y162" s="238">
        <v>1.9091509145743695</v>
      </c>
      <c r="Z162" s="238">
        <v>-7.1928934534137845E-4</v>
      </c>
      <c r="AA162" s="238">
        <v>1.0063004138373891E-2</v>
      </c>
      <c r="AB162" s="238">
        <v>5.9114736923575943</v>
      </c>
      <c r="AC162" s="238">
        <v>5.8104736923575944</v>
      </c>
    </row>
    <row r="163" spans="1:29" x14ac:dyDescent="0.25">
      <c r="A163" s="97" t="s">
        <v>145</v>
      </c>
      <c r="B163" s="213">
        <v>8314</v>
      </c>
      <c r="C163" s="109" t="s">
        <v>146</v>
      </c>
      <c r="U163" s="238">
        <v>2628.4536205733907</v>
      </c>
      <c r="V163" s="238">
        <v>0.22438945936678531</v>
      </c>
      <c r="W163" s="238">
        <v>1.4452125717512903</v>
      </c>
      <c r="X163" s="238">
        <v>1.9038761863992282</v>
      </c>
      <c r="Y163" s="238">
        <v>1.903319152128697</v>
      </c>
      <c r="Z163" s="238">
        <v>5.5703427053122034E-4</v>
      </c>
      <c r="AA163" s="238">
        <v>1.0063760503685784E-2</v>
      </c>
      <c r="AB163" s="238">
        <v>5.8947774775499209</v>
      </c>
      <c r="AC163" s="238">
        <v>5.7937774775499209</v>
      </c>
    </row>
    <row r="164" spans="1:29" x14ac:dyDescent="0.25">
      <c r="A164" s="97" t="s">
        <v>147</v>
      </c>
      <c r="B164" s="213">
        <v>42.39</v>
      </c>
      <c r="C164" s="109" t="s">
        <v>148</v>
      </c>
      <c r="U164" s="238">
        <v>2620.4253723708644</v>
      </c>
      <c r="V164" s="238">
        <v>0.2257444956224168</v>
      </c>
      <c r="W164" s="238">
        <v>1.4426282363999041</v>
      </c>
      <c r="X164" s="238">
        <v>1.8995635735784449</v>
      </c>
      <c r="Y164" s="238">
        <v>1.8978500239484428</v>
      </c>
      <c r="Z164" s="238">
        <v>1.7135496300020314E-3</v>
      </c>
      <c r="AA164" s="238">
        <v>1.0066091769112624E-2</v>
      </c>
      <c r="AB164" s="238">
        <v>5.8790888995925767</v>
      </c>
      <c r="AC164" s="238">
        <v>5.7780888995925768</v>
      </c>
    </row>
    <row r="165" spans="1:29" x14ac:dyDescent="0.25">
      <c r="A165" s="97" t="s">
        <v>149</v>
      </c>
      <c r="B165" s="110">
        <v>196.13116301014389</v>
      </c>
      <c r="C165" s="109" t="s">
        <v>150</v>
      </c>
      <c r="U165" s="238">
        <v>2612.8963416719002</v>
      </c>
      <c r="V165" s="238">
        <v>0.22710233902973764</v>
      </c>
      <c r="W165" s="238">
        <v>1.4400447334863395</v>
      </c>
      <c r="X165" s="238">
        <v>1.8954721405986787</v>
      </c>
      <c r="Y165" s="238">
        <v>1.8927109642991147</v>
      </c>
      <c r="Z165" s="238">
        <v>2.7611762995640721E-3</v>
      </c>
      <c r="AA165" s="238">
        <v>1.0069855215096344E-2</v>
      </c>
      <c r="AB165" s="238">
        <v>5.8643173867206109</v>
      </c>
      <c r="AC165" s="238">
        <v>5.7633173867206109</v>
      </c>
    </row>
    <row r="166" spans="1:29" x14ac:dyDescent="0.25">
      <c r="A166" s="97" t="s">
        <v>151</v>
      </c>
      <c r="B166" s="213">
        <v>1.1308</v>
      </c>
      <c r="C166" s="109"/>
      <c r="U166" s="238">
        <v>2605.8216971237525</v>
      </c>
      <c r="V166" s="238">
        <v>0.22846282803222873</v>
      </c>
      <c r="W166" s="238">
        <v>1.4374620650717456</v>
      </c>
      <c r="X166" s="238">
        <v>1.8915821241202946</v>
      </c>
      <c r="Y166" s="238">
        <v>1.8878723048638075</v>
      </c>
      <c r="Z166" s="238">
        <v>3.7098192564870569E-3</v>
      </c>
      <c r="AA166" s="238">
        <v>1.0074920410466615E-2</v>
      </c>
      <c r="AB166" s="238">
        <v>5.8503804430292812</v>
      </c>
      <c r="AC166" s="238">
        <v>5.7493804430292812</v>
      </c>
    </row>
    <row r="167" spans="1:29" x14ac:dyDescent="0.25">
      <c r="A167" s="106" t="s">
        <v>152</v>
      </c>
      <c r="B167" s="236">
        <v>0.95</v>
      </c>
      <c r="C167" s="109"/>
      <c r="U167" s="238">
        <v>2599.1605960799361</v>
      </c>
      <c r="V167" s="238">
        <v>0.22982581451893519</v>
      </c>
      <c r="W167" s="238">
        <v>1.4348802332172719</v>
      </c>
      <c r="X167" s="238">
        <v>1.8878754872213894</v>
      </c>
      <c r="Y167" s="238">
        <v>1.8833070227105235</v>
      </c>
      <c r="Z167" s="238">
        <v>4.5684645108658994E-3</v>
      </c>
      <c r="AA167" s="238">
        <v>1.008116817801274E-2</v>
      </c>
      <c r="AB167" s="238">
        <v>5.8372029415355549</v>
      </c>
      <c r="AC167" s="238">
        <v>5.7362029415355549</v>
      </c>
    </row>
    <row r="168" spans="1:29" x14ac:dyDescent="0.25">
      <c r="A168" s="97" t="s">
        <v>153</v>
      </c>
      <c r="B168" s="112">
        <v>1710</v>
      </c>
      <c r="C168" s="109" t="s">
        <v>154</v>
      </c>
      <c r="I168" s="113" t="s">
        <v>189</v>
      </c>
      <c r="J168" s="137">
        <v>4313.667046036624</v>
      </c>
      <c r="K168" s="115" t="s">
        <v>190</v>
      </c>
      <c r="L168" s="213"/>
      <c r="M168" s="113" t="s">
        <v>189</v>
      </c>
      <c r="N168" s="137">
        <v>439.87153055162821</v>
      </c>
      <c r="O168" s="115" t="s">
        <v>191</v>
      </c>
      <c r="U168" s="238">
        <v>2592.875837641549</v>
      </c>
      <c r="V168" s="238">
        <v>0.23119116280683735</v>
      </c>
      <c r="W168" s="238">
        <v>1.4322992399840693</v>
      </c>
      <c r="X168" s="238">
        <v>1.884335774405494</v>
      </c>
      <c r="Y168" s="238">
        <v>1.8789905087224812</v>
      </c>
      <c r="Z168" s="238">
        <v>5.3452656830128564E-3</v>
      </c>
      <c r="AA168" s="238">
        <v>1.0088489640962664E-2</v>
      </c>
      <c r="AB168" s="238">
        <v>5.8247164755569782</v>
      </c>
      <c r="AC168" s="238">
        <v>5.7237164755569783</v>
      </c>
    </row>
    <row r="169" spans="1:29" x14ac:dyDescent="0.25">
      <c r="A169" s="97" t="s">
        <v>155</v>
      </c>
      <c r="B169" s="100">
        <v>1624.5</v>
      </c>
      <c r="C169" s="109" t="s">
        <v>154</v>
      </c>
      <c r="I169" s="119" t="s">
        <v>192</v>
      </c>
      <c r="J169" s="138">
        <v>3169.7900423650935</v>
      </c>
      <c r="K169" s="121" t="s">
        <v>190</v>
      </c>
      <c r="L169" s="213"/>
      <c r="M169" s="119" t="s">
        <v>192</v>
      </c>
      <c r="N169" s="138">
        <v>323.22856228403634</v>
      </c>
      <c r="O169" s="121" t="s">
        <v>190</v>
      </c>
      <c r="U169" s="238">
        <v>2586.9335438686953</v>
      </c>
      <c r="V169" s="238">
        <v>0.23255874868416324</v>
      </c>
      <c r="W169" s="238">
        <v>1.4297190874332866</v>
      </c>
      <c r="X169" s="238">
        <v>1.880947977504748</v>
      </c>
      <c r="Y169" s="238">
        <v>1.8749003551312711</v>
      </c>
      <c r="Z169" s="238">
        <v>6.0476223734768908E-3</v>
      </c>
      <c r="AA169" s="238">
        <v>1.0096785345298835E-2</v>
      </c>
      <c r="AB169" s="238">
        <v>5.8128587643458882</v>
      </c>
      <c r="AC169" s="238">
        <v>5.7118587643458882</v>
      </c>
    </row>
    <row r="170" spans="1:29" x14ac:dyDescent="0.25">
      <c r="A170" s="97" t="s">
        <v>156</v>
      </c>
      <c r="B170" s="111">
        <v>0.10100000000000001</v>
      </c>
      <c r="C170" s="109" t="s">
        <v>157</v>
      </c>
      <c r="I170" s="122" t="s">
        <v>168</v>
      </c>
      <c r="J170" s="123">
        <v>0.86439182064374898</v>
      </c>
      <c r="K170" s="124" t="s">
        <v>193</v>
      </c>
      <c r="L170" s="213"/>
      <c r="M170" s="122" t="s">
        <v>168</v>
      </c>
      <c r="N170" s="123">
        <v>0.86439182064374898</v>
      </c>
      <c r="O170" s="124" t="s">
        <v>193</v>
      </c>
      <c r="U170" s="238">
        <v>2581.3028672897731</v>
      </c>
      <c r="V170" s="238">
        <v>0.23392845851415195</v>
      </c>
      <c r="W170" s="238">
        <v>1.4271397776260739</v>
      </c>
      <c r="X170" s="238">
        <v>1.8776984119079891</v>
      </c>
      <c r="Y170" s="238">
        <v>1.871016160822266</v>
      </c>
      <c r="Z170" s="238">
        <v>6.6822510857231787E-3</v>
      </c>
      <c r="AA170" s="238">
        <v>1.0105964452896923E-2</v>
      </c>
      <c r="AB170" s="238">
        <v>5.801573109043817</v>
      </c>
      <c r="AC170" s="238">
        <v>5.700573109043817</v>
      </c>
    </row>
    <row r="171" spans="1:29" x14ac:dyDescent="0.25">
      <c r="A171" s="97" t="s">
        <v>158</v>
      </c>
      <c r="B171" s="100">
        <v>889.27952136020156</v>
      </c>
      <c r="C171" s="213" t="s">
        <v>159</v>
      </c>
      <c r="U171" s="238">
        <v>2575.9557228767335</v>
      </c>
      <c r="V171" s="238">
        <v>0.23530018839804034</v>
      </c>
      <c r="W171" s="238">
        <v>1.4245613126235808</v>
      </c>
      <c r="X171" s="238">
        <v>1.8745746025421415</v>
      </c>
      <c r="Y171" s="238">
        <v>1.8673193531232644</v>
      </c>
      <c r="Z171" s="238">
        <v>7.2552494188771188E-3</v>
      </c>
      <c r="AA171" s="238">
        <v>1.0115944000622346E-2</v>
      </c>
      <c r="AB171" s="238">
        <v>5.7908078951963606</v>
      </c>
      <c r="AC171" s="238">
        <v>5.6898078951963607</v>
      </c>
    </row>
    <row r="172" spans="1:29" x14ac:dyDescent="0.25">
      <c r="A172" s="97" t="s">
        <v>160</v>
      </c>
      <c r="B172" s="111">
        <v>6</v>
      </c>
      <c r="C172" s="213"/>
      <c r="U172" s="238">
        <v>2570.8665427118935</v>
      </c>
      <c r="V172" s="238">
        <v>0.23667384339548572</v>
      </c>
      <c r="W172" s="238">
        <v>1.4219836944869568</v>
      </c>
      <c r="X172" s="238">
        <v>1.871565178996718</v>
      </c>
      <c r="Y172" s="238">
        <v>1.8637930248448016</v>
      </c>
      <c r="Z172" s="238">
        <v>7.772154151916455E-3</v>
      </c>
      <c r="AA172" s="238">
        <v>1.0126648220666319E-2</v>
      </c>
      <c r="AB172" s="238">
        <v>5.7805161382386991</v>
      </c>
      <c r="AC172" s="238">
        <v>5.6795161382386992</v>
      </c>
    </row>
    <row r="173" spans="1:29" x14ac:dyDescent="0.25">
      <c r="A173" s="97" t="s">
        <v>161</v>
      </c>
      <c r="B173" s="111">
        <v>0</v>
      </c>
      <c r="C173" s="213"/>
      <c r="U173" s="238">
        <v>2566.0120516507745</v>
      </c>
      <c r="V173" s="238">
        <v>0.2380493368002275</v>
      </c>
      <c r="W173" s="238">
        <v>1.4194069252773522</v>
      </c>
      <c r="X173" s="238">
        <v>1.868659779205172</v>
      </c>
      <c r="Y173" s="238">
        <v>1.8604217853962288</v>
      </c>
      <c r="Z173" s="238">
        <v>8.2379938089431892E-3</v>
      </c>
      <c r="AA173" s="238">
        <v>1.0138007917617054E-2</v>
      </c>
      <c r="AB173" s="238">
        <v>5.7706550685645386</v>
      </c>
      <c r="AC173" s="238">
        <v>5.6696550685645386</v>
      </c>
    </row>
    <row r="174" spans="1:29" ht="18" x14ac:dyDescent="0.25">
      <c r="A174" s="125" t="s">
        <v>170</v>
      </c>
      <c r="B174" s="213"/>
      <c r="C174" s="213"/>
      <c r="U174" s="238">
        <v>2561.3710623623006</v>
      </c>
      <c r="V174" s="238">
        <v>0.23942658946850257</v>
      </c>
      <c r="W174" s="238">
        <v>1.4168310070559171</v>
      </c>
      <c r="X174" s="238">
        <v>1.8658489610959654</v>
      </c>
      <c r="Y174" s="238">
        <v>1.8571916248680103</v>
      </c>
      <c r="Z174" s="238">
        <v>8.6573362279551702E-3</v>
      </c>
      <c r="AA174" s="238">
        <v>1.0149959897977555E-2</v>
      </c>
      <c r="AB174" s="238">
        <v>5.7611857529898831</v>
      </c>
      <c r="AC174" s="238">
        <v>5.6601857529898831</v>
      </c>
    </row>
    <row r="175" spans="1:29" x14ac:dyDescent="0.25">
      <c r="A175" s="97" t="s">
        <v>151</v>
      </c>
      <c r="B175" s="213">
        <v>1.0429999999999999</v>
      </c>
      <c r="C175" s="109"/>
      <c r="G175" s="139" t="s">
        <v>194</v>
      </c>
      <c r="H175" s="140">
        <v>1.8733779115319704</v>
      </c>
      <c r="I175" s="141" t="s">
        <v>132</v>
      </c>
      <c r="U175" s="238">
        <v>2556.9242882187855</v>
      </c>
      <c r="V175" s="238">
        <v>0.24080552919754228</v>
      </c>
      <c r="W175" s="238">
        <v>1.4142559418838005</v>
      </c>
      <c r="X175" s="238">
        <v>1.8631241216462964</v>
      </c>
      <c r="Y175" s="238">
        <v>1.8540897900357665</v>
      </c>
      <c r="Z175" s="238">
        <v>9.034331610529911E-3</v>
      </c>
      <c r="AA175" s="238">
        <v>1.0162446448075501E-2</v>
      </c>
      <c r="AB175" s="238">
        <v>5.7520727496265316</v>
      </c>
      <c r="AC175" s="238">
        <v>5.6510727496265316</v>
      </c>
    </row>
    <row r="176" spans="1:29" x14ac:dyDescent="0.25">
      <c r="A176" s="106" t="s">
        <v>171</v>
      </c>
      <c r="B176" s="237">
        <v>0.75</v>
      </c>
      <c r="C176" s="127" t="s">
        <v>172</v>
      </c>
      <c r="G176" s="142"/>
      <c r="H176" s="143">
        <v>4.1300218508200404</v>
      </c>
      <c r="I176" s="144" t="s">
        <v>195</v>
      </c>
      <c r="U176" s="238">
        <v>2552.6541725979073</v>
      </c>
      <c r="V176" s="238">
        <v>0.24218609015137321</v>
      </c>
      <c r="W176" s="238">
        <v>1.4116817318221522</v>
      </c>
      <c r="X176" s="238">
        <v>1.8604774227902132</v>
      </c>
      <c r="Y176" s="238">
        <v>1.8511046713082353</v>
      </c>
      <c r="Z176" s="238">
        <v>9.3727514819779145E-3</v>
      </c>
      <c r="AA176" s="238">
        <v>1.0175414856546727E-2</v>
      </c>
      <c r="AB176" s="238">
        <v>5.7432837933794509</v>
      </c>
      <c r="AC176" s="238">
        <v>5.642283793379451</v>
      </c>
    </row>
    <row r="177" spans="1:29" x14ac:dyDescent="0.25">
      <c r="A177" s="97" t="s">
        <v>173</v>
      </c>
      <c r="B177" s="235">
        <v>1.5822000000000001</v>
      </c>
      <c r="C177" s="109"/>
      <c r="G177" s="139" t="s">
        <v>185</v>
      </c>
      <c r="H177" s="145">
        <v>2739.9405857783895</v>
      </c>
      <c r="I177" s="141" t="s">
        <v>196</v>
      </c>
      <c r="U177" s="238">
        <v>2548.5447332505605</v>
      </c>
      <c r="V177" s="238">
        <v>0.24356821233110282</v>
      </c>
      <c r="W177" s="238">
        <v>1.4091083789321219</v>
      </c>
      <c r="X177" s="238">
        <v>1.8579017236659987</v>
      </c>
      <c r="Y177" s="238">
        <v>1.8482256997066102</v>
      </c>
      <c r="Z177" s="238">
        <v>9.6760239593884911E-3</v>
      </c>
      <c r="AA177" s="238">
        <v>1.018881697782296E-2</v>
      </c>
      <c r="AB177" s="238">
        <v>5.7347895094836474</v>
      </c>
      <c r="AC177" s="238">
        <v>5.6337895094836474</v>
      </c>
    </row>
    <row r="178" spans="1:29" x14ac:dyDescent="0.25">
      <c r="A178" s="97" t="s">
        <v>156</v>
      </c>
      <c r="B178" s="103">
        <v>0.10100000000000001</v>
      </c>
      <c r="C178" s="109" t="s">
        <v>157</v>
      </c>
      <c r="G178" s="142"/>
      <c r="H178" s="146">
        <v>615.99383673075295</v>
      </c>
      <c r="I178" s="144" t="s">
        <v>197</v>
      </c>
      <c r="U178" s="238">
        <v>2544.5814204782773</v>
      </c>
      <c r="V178" s="238">
        <v>0.24495184108688087</v>
      </c>
      <c r="W178" s="238">
        <v>1.40653588527486</v>
      </c>
      <c r="X178" s="238">
        <v>1.8553905187050408</v>
      </c>
      <c r="Y178" s="238">
        <v>1.8454432530286802</v>
      </c>
      <c r="Z178" s="238">
        <v>9.9472656763606171E-3</v>
      </c>
      <c r="AA178" s="238">
        <v>1.0202608833284955E-2</v>
      </c>
      <c r="AB178" s="238">
        <v>5.7265631526820568</v>
      </c>
      <c r="AC178" s="238">
        <v>5.6255631526820569</v>
      </c>
    </row>
    <row r="179" spans="1:29" x14ac:dyDescent="0.25">
      <c r="A179" s="97" t="s">
        <v>140</v>
      </c>
      <c r="B179" s="110">
        <v>283.53932094170915</v>
      </c>
      <c r="C179" s="109" t="s">
        <v>134</v>
      </c>
      <c r="G179" s="139" t="s">
        <v>198</v>
      </c>
      <c r="H179" s="145">
        <v>3169.7900423650935</v>
      </c>
      <c r="I179" s="141" t="s">
        <v>190</v>
      </c>
      <c r="U179" s="238">
        <v>2540.7509879548656</v>
      </c>
      <c r="V179" s="238">
        <v>0.24633692666877727</v>
      </c>
      <c r="W179" s="238">
        <v>1.4039642529115155</v>
      </c>
      <c r="X179" s="238">
        <v>1.852937881099439</v>
      </c>
      <c r="Y179" s="238">
        <v>1.8427485704121311</v>
      </c>
      <c r="Z179" s="238">
        <v>1.0189310687307884E-2</v>
      </c>
      <c r="AA179" s="238">
        <v>1.0216750246977737E-2</v>
      </c>
      <c r="AB179" s="238">
        <v>5.7185803698299971</v>
      </c>
      <c r="AC179" s="238">
        <v>5.6175803698299971</v>
      </c>
    </row>
    <row r="180" spans="1:29" x14ac:dyDescent="0.25">
      <c r="A180" s="97" t="s">
        <v>174</v>
      </c>
      <c r="B180" s="110">
        <v>448.61591359397221</v>
      </c>
      <c r="C180" s="109" t="s">
        <v>134</v>
      </c>
      <c r="G180" s="147"/>
      <c r="H180" s="146">
        <v>712.60061201499343</v>
      </c>
      <c r="I180" s="144" t="s">
        <v>195</v>
      </c>
      <c r="U180" s="238">
        <v>2537.041375110683</v>
      </c>
      <c r="V180" s="238">
        <v>0.24772342381389442</v>
      </c>
      <c r="W180" s="238">
        <v>1.4013934839032387</v>
      </c>
      <c r="X180" s="238">
        <v>1.8505384112088976</v>
      </c>
      <c r="Y180" s="238">
        <v>1.8401336745716088</v>
      </c>
      <c r="Z180" s="238">
        <v>1.0404736637288803E-2</v>
      </c>
      <c r="AA180" s="238">
        <v>1.0231204513003456E-2</v>
      </c>
      <c r="AB180" s="238">
        <v>5.7108189838817411</v>
      </c>
      <c r="AC180" s="238">
        <v>5.6098189838817412</v>
      </c>
    </row>
    <row r="181" spans="1:29" x14ac:dyDescent="0.25">
      <c r="A181" s="97" t="s">
        <v>175</v>
      </c>
      <c r="B181" s="128">
        <v>0.41294164889835805</v>
      </c>
      <c r="C181" s="129">
        <v>6.0799241024644957E-5</v>
      </c>
      <c r="G181" s="148" t="s">
        <v>199</v>
      </c>
      <c r="H181" s="149">
        <v>0.86439182064374898</v>
      </c>
      <c r="I181" s="150" t="s">
        <v>193</v>
      </c>
      <c r="U181" s="238">
        <v>2533.4416000809128</v>
      </c>
      <c r="V181" s="238">
        <v>0.24911129136713295</v>
      </c>
      <c r="W181" s="238">
        <v>1.3988235803111795</v>
      </c>
      <c r="X181" s="238">
        <v>1.8481871895058279</v>
      </c>
      <c r="Y181" s="238">
        <v>1.837591301039859</v>
      </c>
      <c r="Z181" s="238">
        <v>1.0595888465968928E-2</v>
      </c>
      <c r="AA181" s="238">
        <v>1.0245938091931158E-2</v>
      </c>
      <c r="AB181" s="238">
        <v>5.7032587973832891</v>
      </c>
      <c r="AC181" s="238">
        <v>5.6022587973832891</v>
      </c>
    </row>
    <row r="182" spans="1:29" x14ac:dyDescent="0.25">
      <c r="A182" s="97" t="s">
        <v>176</v>
      </c>
      <c r="B182" s="128">
        <v>0.41294164889835799</v>
      </c>
      <c r="C182" s="129">
        <v>6.0799241024422912E-5</v>
      </c>
      <c r="G182" s="148" t="s">
        <v>200</v>
      </c>
      <c r="H182" s="151">
        <v>149.15020728716161</v>
      </c>
      <c r="I182" s="150" t="s">
        <v>193</v>
      </c>
      <c r="U182" s="238">
        <v>2529.9416622959693</v>
      </c>
      <c r="V182" s="238">
        <v>0.25050049193314411</v>
      </c>
      <c r="W182" s="238">
        <v>1.3962545441964873</v>
      </c>
      <c r="X182" s="238">
        <v>1.8458797336739889</v>
      </c>
      <c r="Y182" s="238">
        <v>1.835114833798454</v>
      </c>
      <c r="Z182" s="238">
        <v>1.0764899875534972E-2</v>
      </c>
      <c r="AA182" s="238">
        <v>1.0260920333756984E-2</v>
      </c>
      <c r="AB182" s="238">
        <v>5.6958814137434883</v>
      </c>
      <c r="AC182" s="238">
        <v>5.5948814137434884</v>
      </c>
    </row>
    <row r="183" spans="1:29" ht="15.75" x14ac:dyDescent="0.25">
      <c r="A183" s="97" t="s">
        <v>177</v>
      </c>
      <c r="B183" s="7">
        <v>23.899697102376386</v>
      </c>
      <c r="C183" s="109" t="s">
        <v>142</v>
      </c>
      <c r="G183" s="148" t="s">
        <v>201</v>
      </c>
      <c r="H183" s="152" t="s">
        <v>264</v>
      </c>
      <c r="I183" s="153">
        <v>3169.7900423650935</v>
      </c>
      <c r="U183" s="238">
        <v>2526.5324538680479</v>
      </c>
      <c r="V183" s="238">
        <v>0.25189099155712774</v>
      </c>
      <c r="W183" s="238">
        <v>1.3936863776203117</v>
      </c>
      <c r="X183" s="238">
        <v>1.8436119595112872</v>
      </c>
      <c r="Y183" s="238">
        <v>1.8326982467321185</v>
      </c>
      <c r="Z183" s="238">
        <v>1.0913712779168749E-2</v>
      </c>
      <c r="AA183" s="238">
        <v>1.0276123225144644E-2</v>
      </c>
      <c r="AB183" s="238">
        <v>5.6886700747011032</v>
      </c>
      <c r="AC183" s="238">
        <v>5.5876700747011032</v>
      </c>
    </row>
    <row r="184" spans="1:29" x14ac:dyDescent="0.25">
      <c r="A184" s="97" t="s">
        <v>178</v>
      </c>
      <c r="B184" s="105">
        <v>16.481856760929364</v>
      </c>
      <c r="C184" s="109"/>
      <c r="U184" s="238">
        <v>2523.205678994711</v>
      </c>
      <c r="V184" s="238">
        <v>0.2532827594322638</v>
      </c>
      <c r="W184" s="238">
        <v>1.3911190826438027</v>
      </c>
      <c r="X184" s="238">
        <v>1.8413801453111651</v>
      </c>
      <c r="Y184" s="238">
        <v>1.830336050388313</v>
      </c>
      <c r="Z184" s="238">
        <v>1.1044094922852077E-2</v>
      </c>
      <c r="AA184" s="238">
        <v>1.0291521158856336E-2</v>
      </c>
      <c r="AB184" s="238">
        <v>5.681609512538615</v>
      </c>
      <c r="AC184" s="238">
        <v>5.580609512538615</v>
      </c>
    </row>
    <row r="185" spans="1:29" x14ac:dyDescent="0.25">
      <c r="A185" s="97" t="s">
        <v>178</v>
      </c>
      <c r="B185" s="105">
        <v>12.656337429232137</v>
      </c>
      <c r="C185" s="109"/>
      <c r="U185" s="238">
        <v>2519.9537806658886</v>
      </c>
      <c r="V185" s="238">
        <v>0.2546757676316988</v>
      </c>
      <c r="W185" s="238">
        <v>1.3885526613281101</v>
      </c>
      <c r="X185" s="238">
        <v>1.8391808994246754</v>
      </c>
      <c r="Y185" s="238">
        <v>1.8280232435673589</v>
      </c>
      <c r="Z185" s="238">
        <v>1.115765585731654E-2</v>
      </c>
      <c r="AA185" s="238">
        <v>1.0307090723456718E-2</v>
      </c>
      <c r="AB185" s="238">
        <v>5.6746858157190019</v>
      </c>
      <c r="AC185" s="238">
        <v>5.5736858157190019</v>
      </c>
    </row>
    <row r="186" spans="1:29" x14ac:dyDescent="0.25">
      <c r="A186" s="97" t="s">
        <v>179</v>
      </c>
      <c r="B186" s="105">
        <v>0.3624628059802249</v>
      </c>
      <c r="C186" s="213"/>
      <c r="U186" s="238">
        <v>2516.7698740208375</v>
      </c>
      <c r="V186" s="238">
        <v>0.25606999086314086</v>
      </c>
      <c r="W186" s="238">
        <v>1.3859871157343835</v>
      </c>
      <c r="X186" s="238">
        <v>1.8370111307219423</v>
      </c>
      <c r="Y186" s="238">
        <v>1.8257552693094883</v>
      </c>
      <c r="Z186" s="238">
        <v>1.1255861412454049E-2</v>
      </c>
      <c r="AA186" s="238">
        <v>1.0322810511522982E-2</v>
      </c>
      <c r="AB186" s="238">
        <v>5.6678863067323393</v>
      </c>
      <c r="AC186" s="238">
        <v>5.5668863067323393</v>
      </c>
    </row>
    <row r="187" spans="1:29" x14ac:dyDescent="0.25">
      <c r="A187" s="97" t="s">
        <v>180</v>
      </c>
      <c r="B187" s="105">
        <v>1.6252633963729255</v>
      </c>
      <c r="C187" s="109"/>
      <c r="U187" s="238">
        <v>2513.6476857580737</v>
      </c>
      <c r="V187" s="238">
        <v>0.25746540624424635</v>
      </c>
      <c r="W187" s="238">
        <v>1.3834224479237729</v>
      </c>
      <c r="X187" s="238">
        <v>1.8348680217024185</v>
      </c>
      <c r="Y187" s="238">
        <v>1.8235279748814264</v>
      </c>
      <c r="Z187" s="238">
        <v>1.13400468209921E-2</v>
      </c>
      <c r="AA187" s="238">
        <v>1.0338660944746855E-2</v>
      </c>
      <c r="AB187" s="238">
        <v>5.6611994310480247</v>
      </c>
      <c r="AC187" s="238">
        <v>5.5601994310480247</v>
      </c>
    </row>
    <row r="188" spans="1:29" x14ac:dyDescent="0.25">
      <c r="A188" s="130" t="s">
        <v>181</v>
      </c>
      <c r="B188" s="131">
        <v>4313.6670410992765</v>
      </c>
      <c r="C188" s="132" t="s">
        <v>182</v>
      </c>
      <c r="U188" s="238">
        <v>2510.5814990511967</v>
      </c>
      <c r="V188" s="238">
        <v>0.25886199309710789</v>
      </c>
      <c r="W188" s="238">
        <v>1.380858659957428</v>
      </c>
      <c r="X188" s="238">
        <v>1.8327490040204004</v>
      </c>
      <c r="Y188" s="238">
        <v>1.821337575400813</v>
      </c>
      <c r="Z188" s="238">
        <v>1.1411428619587438E-2</v>
      </c>
      <c r="AA188" s="238">
        <v>1.0354624114449594E-2</v>
      </c>
      <c r="AB188" s="238">
        <v>5.6546146561653305</v>
      </c>
      <c r="AC188" s="238">
        <v>5.5536146561653306</v>
      </c>
    </row>
    <row r="189" spans="1:29" x14ac:dyDescent="0.25">
      <c r="A189" s="133" t="s">
        <v>183</v>
      </c>
      <c r="B189" s="131">
        <v>2739.9405826306588</v>
      </c>
      <c r="C189" s="134" t="s">
        <v>184</v>
      </c>
      <c r="U189" s="238">
        <v>2507.5661034727814</v>
      </c>
      <c r="V189" s="238">
        <v>0.26025973276027509</v>
      </c>
      <c r="W189" s="238">
        <v>1.3782957538964986</v>
      </c>
      <c r="X189" s="238">
        <v>1.830651736209181</v>
      </c>
      <c r="Y189" s="238">
        <v>1.8191806207684962</v>
      </c>
      <c r="Z189" s="238">
        <v>1.1471115440684798E-2</v>
      </c>
      <c r="AA189" s="238">
        <v>1.0370683636152738E-2</v>
      </c>
      <c r="AB189" s="238">
        <v>5.6481223798423184</v>
      </c>
      <c r="AC189" s="238">
        <v>5.5471223798423184</v>
      </c>
    </row>
    <row r="190" spans="1:29" x14ac:dyDescent="0.25">
      <c r="A190" s="133" t="s">
        <v>186</v>
      </c>
      <c r="B190" s="135">
        <v>149.15020711581312</v>
      </c>
      <c r="C190" s="134" t="s">
        <v>187</v>
      </c>
      <c r="U190" s="238">
        <v>2504.5967494719685</v>
      </c>
      <c r="V190" s="238">
        <v>0.26165860841685484</v>
      </c>
      <c r="W190" s="238">
        <v>1.3757337318021337</v>
      </c>
      <c r="X190" s="238">
        <v>1.828574083412303</v>
      </c>
      <c r="Y190" s="238">
        <v>1.8170539656073597</v>
      </c>
      <c r="Z190" s="238">
        <v>1.1520117804943331E-2</v>
      </c>
      <c r="AA190" s="238">
        <v>1.0386824516970034E-2</v>
      </c>
      <c r="AB190" s="238">
        <v>5.6417138466686172</v>
      </c>
      <c r="AC190" s="238">
        <v>5.5407138466686172</v>
      </c>
    </row>
    <row r="191" spans="1:29" x14ac:dyDescent="0.25">
      <c r="A191" s="130" t="s">
        <v>188</v>
      </c>
      <c r="B191" s="136" t="s">
        <v>264</v>
      </c>
      <c r="C191" s="134"/>
      <c r="U191" s="238">
        <v>2501.6691069910171</v>
      </c>
      <c r="V191" s="238">
        <v>0.26305860493734895</v>
      </c>
      <c r="W191" s="238">
        <v>1.3731725957354846</v>
      </c>
      <c r="X191" s="238">
        <v>1.8265140989350388</v>
      </c>
      <c r="Y191" s="238">
        <v>1.8149547419343217</v>
      </c>
      <c r="Z191" s="238">
        <v>1.1559357000717085E-2</v>
      </c>
      <c r="AA191" s="238">
        <v>1.0403033034680941E-2</v>
      </c>
      <c r="AB191" s="238">
        <v>5.6353810722165232</v>
      </c>
      <c r="AC191" s="238">
        <v>5.5343810722165232</v>
      </c>
    </row>
    <row r="192" spans="1:29" x14ac:dyDescent="0.25">
      <c r="U192" s="238">
        <v>2498.7792278443981</v>
      </c>
      <c r="V192" s="238">
        <v>0.26445970873598967</v>
      </c>
      <c r="W192" s="238">
        <v>1.3706123477576995</v>
      </c>
      <c r="X192" s="238">
        <v>1.8244700074676865</v>
      </c>
      <c r="Y192" s="238">
        <v>1.8128803343147444</v>
      </c>
      <c r="Z192" s="238">
        <v>1.1589673152942126E-2</v>
      </c>
      <c r="AA192" s="238">
        <v>1.0419296627467645E-2</v>
      </c>
      <c r="AB192" s="238">
        <v>5.6291167740858477</v>
      </c>
      <c r="AC192" s="238">
        <v>5.5281167740858477</v>
      </c>
    </row>
    <row r="193" spans="1:29" ht="5.25" customHeight="1" x14ac:dyDescent="0.25">
      <c r="A193" s="231"/>
      <c r="B193" s="231"/>
      <c r="C193" s="231"/>
      <c r="D193" s="231"/>
      <c r="E193" s="231"/>
      <c r="F193" s="231"/>
      <c r="G193" s="231"/>
      <c r="H193" s="231"/>
      <c r="I193" s="231"/>
      <c r="J193" s="231"/>
      <c r="K193" s="231"/>
      <c r="L193" s="231"/>
      <c r="M193" s="231"/>
      <c r="N193" s="231"/>
      <c r="O193" s="231"/>
      <c r="P193" s="231"/>
      <c r="Q193" s="231"/>
      <c r="R193" s="231"/>
      <c r="S193" s="231"/>
      <c r="T193" s="231"/>
      <c r="U193" s="238">
        <v>2495.9235115153629</v>
      </c>
      <c r="V193" s="238">
        <v>0.26586190763943224</v>
      </c>
      <c r="W193" s="238">
        <v>1.3680529899299287</v>
      </c>
      <c r="X193" s="238">
        <v>1.8224401898076097</v>
      </c>
      <c r="Y193" s="238">
        <v>1.8108283572749995</v>
      </c>
      <c r="Z193" s="238">
        <v>1.1611832532610222E-2</v>
      </c>
      <c r="AA193" s="238">
        <v>1.0435603793350678E-2</v>
      </c>
      <c r="AB193" s="238">
        <v>5.622914309201148</v>
      </c>
      <c r="AC193" s="238">
        <v>5.521914309201148</v>
      </c>
    </row>
    <row r="194" spans="1:29" x14ac:dyDescent="0.25">
      <c r="U194" s="238">
        <v>2493.0986740610906</v>
      </c>
      <c r="V194" s="238">
        <v>0.26726519076675459</v>
      </c>
      <c r="W194" s="238">
        <v>1.3654945243133227</v>
      </c>
      <c r="X194" s="238">
        <v>1.8204231689690373</v>
      </c>
      <c r="Y194" s="238">
        <v>1.8087966347631188</v>
      </c>
      <c r="Z194" s="238">
        <v>1.1626534205918526E-2</v>
      </c>
      <c r="AA194" s="238">
        <v>1.0451943998481655E-2</v>
      </c>
      <c r="AB194" s="238">
        <v>5.6167676167988345</v>
      </c>
      <c r="AC194" s="238">
        <v>5.5157676167988345</v>
      </c>
    </row>
    <row r="195" spans="1:29" x14ac:dyDescent="0.25">
      <c r="A195" s="96" t="s">
        <v>110</v>
      </c>
      <c r="B195" s="213"/>
      <c r="C195" s="213"/>
      <c r="U195" s="238">
        <v>2490.3017198373909</v>
      </c>
      <c r="V195" s="238">
        <v>0.26866954841979829</v>
      </c>
      <c r="W195" s="238">
        <v>1.3629369529690301</v>
      </c>
      <c r="X195" s="238">
        <v>1.8184175975404493</v>
      </c>
      <c r="Y195" s="238">
        <v>1.8067831814732509</v>
      </c>
      <c r="Z195" s="238">
        <v>1.1634416067198394E-2</v>
      </c>
      <c r="AA195" s="238">
        <v>1.0468307593500363E-2</v>
      </c>
      <c r="AB195" s="238">
        <v>5.6106711665795705</v>
      </c>
      <c r="AC195" s="238">
        <v>5.5096711665795706</v>
      </c>
    </row>
    <row r="196" spans="1:29" x14ac:dyDescent="0.25">
      <c r="A196" s="97" t="s">
        <v>111</v>
      </c>
      <c r="B196" s="98">
        <v>60.5</v>
      </c>
      <c r="C196" s="213" t="s">
        <v>112</v>
      </c>
      <c r="U196" s="238">
        <v>2487.5299157891573</v>
      </c>
      <c r="V196" s="238">
        <v>0.27007497198296626</v>
      </c>
      <c r="W196" s="238">
        <v>1.3603802779582017</v>
      </c>
      <c r="X196" s="238">
        <v>1.8164222461763571</v>
      </c>
      <c r="Y196" s="238">
        <v>1.8047861858621037</v>
      </c>
      <c r="Z196" s="238">
        <v>1.1636060314253349E-2</v>
      </c>
      <c r="AA196" s="238">
        <v>1.04846857372346E-2</v>
      </c>
      <c r="AB196" s="238">
        <v>5.6046199115499498</v>
      </c>
      <c r="AC196" s="238">
        <v>5.5036199115499498</v>
      </c>
    </row>
    <row r="197" spans="1:29" x14ac:dyDescent="0.25">
      <c r="A197" s="97" t="s">
        <v>113</v>
      </c>
      <c r="B197" s="99">
        <v>510</v>
      </c>
      <c r="C197" s="213" t="s">
        <v>112</v>
      </c>
      <c r="U197" s="238">
        <v>2484.7807680700926</v>
      </c>
      <c r="V197" s="238">
        <v>0.27148145383166372</v>
      </c>
      <c r="W197" s="238">
        <v>1.3578245013419867</v>
      </c>
      <c r="X197" s="238">
        <v>1.8144359931341172</v>
      </c>
      <c r="Y197" s="238">
        <v>1.8028039947014345</v>
      </c>
      <c r="Z197" s="238">
        <v>1.16319984326827E-2</v>
      </c>
      <c r="AA197" s="238">
        <v>1.0501070327105278E-2</v>
      </c>
      <c r="AB197" s="238">
        <v>5.5986092451317484</v>
      </c>
      <c r="AC197" s="238">
        <v>5.4976092451317484</v>
      </c>
    </row>
    <row r="198" spans="1:29" x14ac:dyDescent="0.25">
      <c r="A198" s="97" t="s">
        <v>114</v>
      </c>
      <c r="B198" s="100">
        <v>1466124.3500635102</v>
      </c>
      <c r="C198" s="213" t="s">
        <v>115</v>
      </c>
      <c r="U198" s="238">
        <v>2482.0520007770224</v>
      </c>
      <c r="V198" s="238">
        <v>0.2728889872486378</v>
      </c>
      <c r="W198" s="238">
        <v>1.3552696251815344</v>
      </c>
      <c r="X198" s="238">
        <v>1.8124578147428996</v>
      </c>
      <c r="Y198" s="238">
        <v>1.8008350990284592</v>
      </c>
      <c r="Z198" s="238">
        <v>1.1622715714440401E-2</v>
      </c>
      <c r="AA198" s="238">
        <v>1.051745393562681E-2</v>
      </c>
      <c r="AB198" s="238">
        <v>5.5926349621404041</v>
      </c>
      <c r="AC198" s="238">
        <v>5.4916349621404041</v>
      </c>
    </row>
    <row r="199" spans="1:29" x14ac:dyDescent="0.25">
      <c r="A199" s="96" t="s">
        <v>116</v>
      </c>
      <c r="B199" s="213"/>
      <c r="C199" s="213"/>
      <c r="U199" s="238">
        <v>2479.3415366086383</v>
      </c>
      <c r="V199" s="238">
        <v>0.27429756634753472</v>
      </c>
      <c r="W199" s="238">
        <v>1.3527156515379952</v>
      </c>
      <c r="X199" s="238">
        <v>1.8104867767335546</v>
      </c>
      <c r="Y199" s="238">
        <v>1.7988781213636922</v>
      </c>
      <c r="Z199" s="238">
        <v>1.1608655369862442E-2</v>
      </c>
      <c r="AA199" s="238">
        <v>1.0533829752469311E-2</v>
      </c>
      <c r="AB199" s="238">
        <v>5.5866932232827775</v>
      </c>
      <c r="AC199" s="238">
        <v>5.4856932232827775</v>
      </c>
    </row>
    <row r="200" spans="1:29" x14ac:dyDescent="0.25">
      <c r="A200" s="97" t="s">
        <v>117</v>
      </c>
      <c r="B200" s="101">
        <v>1</v>
      </c>
      <c r="C200" s="213"/>
      <c r="U200" s="238">
        <v>2476.6474792690406</v>
      </c>
      <c r="V200" s="238">
        <v>0.27570718600304917</v>
      </c>
      <c r="W200" s="238">
        <v>1.3501625824725192</v>
      </c>
      <c r="X200" s="238">
        <v>1.8085220263487833</v>
      </c>
      <c r="Y200" s="238">
        <v>1.7969318040815843</v>
      </c>
      <c r="Z200" s="238">
        <v>1.159022226719908E-2</v>
      </c>
      <c r="AA200" s="238">
        <v>1.0550191531591303E-2</v>
      </c>
      <c r="AB200" s="238">
        <v>5.5807805228535141</v>
      </c>
      <c r="AC200" s="238">
        <v>5.4797805228535141</v>
      </c>
    </row>
    <row r="201" spans="1:29" x14ac:dyDescent="0.25">
      <c r="A201" s="97"/>
      <c r="B201" s="213"/>
      <c r="C201" s="213"/>
      <c r="U201" s="238">
        <v>2473.9680974582775</v>
      </c>
      <c r="V201" s="238">
        <v>0.27711784178709581</v>
      </c>
      <c r="W201" s="238">
        <v>1.3476104200462558</v>
      </c>
      <c r="X201" s="238">
        <v>1.8065627851579662</v>
      </c>
      <c r="Y201" s="238">
        <v>1.7949949988289216</v>
      </c>
      <c r="Z201" s="238">
        <v>1.1567786329044649E-2</v>
      </c>
      <c r="AA201" s="238">
        <v>1.0566533542988072E-2</v>
      </c>
      <c r="AB201" s="238">
        <v>5.5748936593351024</v>
      </c>
      <c r="AC201" s="238">
        <v>5.4738936593351024</v>
      </c>
    </row>
    <row r="202" spans="1:29" x14ac:dyDescent="0.25">
      <c r="A202" s="97" t="s">
        <v>118</v>
      </c>
      <c r="B202" s="102">
        <v>57.37</v>
      </c>
      <c r="C202" s="213" t="s">
        <v>112</v>
      </c>
      <c r="U202" s="238">
        <v>2471.3018103052623</v>
      </c>
      <c r="V202" s="238">
        <v>0.27852952991048041</v>
      </c>
      <c r="W202" s="238">
        <v>1.3450591663203542</v>
      </c>
      <c r="X202" s="238">
        <v>1.8046083425169126</v>
      </c>
      <c r="Y202" s="238">
        <v>1.7930666568943734</v>
      </c>
      <c r="Z202" s="238">
        <v>1.1541685622539211E-2</v>
      </c>
      <c r="AA202" s="238">
        <v>1.0582850528648585E-2</v>
      </c>
      <c r="AB202" s="238">
        <v>5.5690297086375864</v>
      </c>
      <c r="AC202" s="238">
        <v>5.4680297086375864</v>
      </c>
    </row>
    <row r="203" spans="1:29" x14ac:dyDescent="0.25">
      <c r="A203" s="97" t="s">
        <v>119</v>
      </c>
      <c r="B203" s="98">
        <v>16</v>
      </c>
      <c r="C203" s="213" t="s">
        <v>112</v>
      </c>
      <c r="U203" s="238">
        <v>2468.6471741100963</v>
      </c>
      <c r="V203" s="238">
        <v>0.27994224716959315</v>
      </c>
      <c r="W203" s="238">
        <v>1.3425088233559648</v>
      </c>
      <c r="X203" s="238">
        <v>1.8026580496122024</v>
      </c>
      <c r="Y203" s="238">
        <v>1.7911458204427089</v>
      </c>
      <c r="Z203" s="238">
        <v>1.1512229169493571E-2</v>
      </c>
      <c r="AA203" s="238">
        <v>1.0599137662347165E-2</v>
      </c>
      <c r="AB203" s="238">
        <v>5.5631859997366471</v>
      </c>
      <c r="AC203" s="238">
        <v>5.4621859997366471</v>
      </c>
    </row>
    <row r="204" spans="1:29" x14ac:dyDescent="0.25">
      <c r="A204" s="97" t="s">
        <v>120</v>
      </c>
      <c r="B204" s="102">
        <v>67.13</v>
      </c>
      <c r="C204" s="213" t="s">
        <v>112</v>
      </c>
      <c r="U204" s="238">
        <v>2466.0028702767181</v>
      </c>
      <c r="V204" s="238">
        <v>0.28135599089768837</v>
      </c>
      <c r="W204" s="238">
        <v>1.3399593932142371</v>
      </c>
      <c r="X204" s="238">
        <v>1.8007113140413677</v>
      </c>
      <c r="Y204" s="238">
        <v>1.7892316145346343</v>
      </c>
      <c r="Z204" s="238">
        <v>1.1479699506733443E-2</v>
      </c>
      <c r="AA204" s="238">
        <v>1.0615390512935835E-2</v>
      </c>
      <c r="AB204" s="238">
        <v>5.5573600924942452</v>
      </c>
      <c r="AC204" s="238">
        <v>5.4563600924942453</v>
      </c>
    </row>
    <row r="205" spans="1:29" x14ac:dyDescent="0.25">
      <c r="A205" s="97" t="s">
        <v>121</v>
      </c>
      <c r="B205" s="98">
        <v>7</v>
      </c>
      <c r="C205" s="213"/>
      <c r="U205" s="238">
        <v>2463.367694327093</v>
      </c>
      <c r="V205" s="238">
        <v>0.28277075892035247</v>
      </c>
      <c r="W205" s="238">
        <v>1.3374108779563212</v>
      </c>
      <c r="X205" s="238">
        <v>1.7987675948719517</v>
      </c>
      <c r="Y205" s="238">
        <v>1.7873232398615722</v>
      </c>
      <c r="Z205" s="238">
        <v>1.1444355010379548E-2</v>
      </c>
      <c r="AA205" s="238">
        <v>1.0631605010819891E-2</v>
      </c>
      <c r="AB205" s="238">
        <v>5.5515497574590711</v>
      </c>
      <c r="AC205" s="238">
        <v>5.4505497574590711</v>
      </c>
    </row>
    <row r="206" spans="1:29" x14ac:dyDescent="0.25">
      <c r="A206" s="97" t="s">
        <v>122</v>
      </c>
      <c r="B206" s="234">
        <v>0</v>
      </c>
      <c r="C206" s="213"/>
      <c r="U206" s="238">
        <v>2460.7405458995872</v>
      </c>
      <c r="V206" s="238">
        <v>0.28418654951479594</v>
      </c>
      <c r="W206" s="238">
        <v>1.3348632796433668</v>
      </c>
      <c r="X206" s="238">
        <v>1.7968263981452386</v>
      </c>
      <c r="Y206" s="238">
        <v>1.785419966128954</v>
      </c>
      <c r="Z206" s="238">
        <v>1.1406432016284551E-2</v>
      </c>
      <c r="AA206" s="238">
        <v>1.0647777417342586E-2</v>
      </c>
      <c r="AB206" s="238">
        <v>5.5457529574704614</v>
      </c>
      <c r="AC206" s="238">
        <v>5.4447529574704614</v>
      </c>
    </row>
    <row r="207" spans="1:29" x14ac:dyDescent="0.25">
      <c r="A207" s="97" t="s">
        <v>123</v>
      </c>
      <c r="B207" s="98">
        <v>1</v>
      </c>
      <c r="C207" s="213"/>
      <c r="U207" s="238">
        <v>2458.1204196401295</v>
      </c>
      <c r="V207" s="238">
        <v>0.28560336137263759</v>
      </c>
      <c r="W207" s="238">
        <v>1.332316600336523</v>
      </c>
      <c r="X207" s="238">
        <v>1.79488727277844</v>
      </c>
      <c r="Y207" s="238">
        <v>1.783521126030273</v>
      </c>
      <c r="Z207" s="238">
        <v>1.1366146748166939E-2</v>
      </c>
      <c r="AA207" s="238">
        <v>1.0663904296819146E-2</v>
      </c>
      <c r="AB207" s="238">
        <v>5.5399678309004221</v>
      </c>
      <c r="AC207" s="238">
        <v>5.4389678309004221</v>
      </c>
    </row>
    <row r="208" spans="1:29" x14ac:dyDescent="0.25">
      <c r="A208" s="97" t="s">
        <v>124</v>
      </c>
      <c r="B208" s="98">
        <v>1</v>
      </c>
      <c r="C208" s="213"/>
      <c r="U208" s="238">
        <v>2455.5063969066705</v>
      </c>
      <c r="V208" s="238">
        <v>0.28702119356587791</v>
      </c>
      <c r="W208" s="238">
        <v>1.3297708420969401</v>
      </c>
      <c r="X208" s="238">
        <v>1.7929498068295364</v>
      </c>
      <c r="Y208" s="238">
        <v>1.7816261097577224</v>
      </c>
      <c r="Z208" s="238">
        <v>1.1323697071814021E-2</v>
      </c>
      <c r="AA208" s="238">
        <v>1.0679982490984596E-2</v>
      </c>
      <c r="AB208" s="238">
        <v>5.534192676384186</v>
      </c>
      <c r="AC208" s="238">
        <v>5.433192676384186</v>
      </c>
    </row>
    <row r="209" spans="1:29" x14ac:dyDescent="0.25">
      <c r="A209" s="97" t="s">
        <v>125</v>
      </c>
      <c r="B209" s="103">
        <v>469.90999999999997</v>
      </c>
      <c r="C209" s="213" t="s">
        <v>112</v>
      </c>
      <c r="U209" s="238">
        <v>2452.8976382122637</v>
      </c>
      <c r="V209" s="238">
        <v>0.28844004551578428</v>
      </c>
      <c r="W209" s="238">
        <v>1.3272260069857682</v>
      </c>
      <c r="X209" s="238">
        <v>1.7910136240975056</v>
      </c>
      <c r="Y209" s="238">
        <v>1.7797343600004327</v>
      </c>
      <c r="Z209" s="238">
        <v>1.1279264097072916E-2</v>
      </c>
      <c r="AA209" s="238">
        <v>1.0696009095649245E-2</v>
      </c>
      <c r="AB209" s="238">
        <v>5.5284259389077075</v>
      </c>
      <c r="AC209" s="238">
        <v>5.4274259389077075</v>
      </c>
    </row>
    <row r="210" spans="1:29" ht="15.75" x14ac:dyDescent="0.25">
      <c r="A210" s="97" t="s">
        <v>126</v>
      </c>
      <c r="B210" s="104">
        <v>1120233.6358282678</v>
      </c>
      <c r="C210" s="213" t="s">
        <v>115</v>
      </c>
      <c r="H210" s="113" t="s">
        <v>162</v>
      </c>
      <c r="I210" s="114">
        <v>2.4439066219236851</v>
      </c>
      <c r="J210" s="115" t="s">
        <v>157</v>
      </c>
      <c r="K210" s="116" t="s">
        <v>163</v>
      </c>
      <c r="L210" s="117">
        <v>24.920035549140486</v>
      </c>
      <c r="M210" s="118" t="s">
        <v>164</v>
      </c>
      <c r="U210" s="238">
        <v>2450.2933763394503</v>
      </c>
      <c r="V210" s="238">
        <v>0.28985991696443603</v>
      </c>
      <c r="W210" s="238">
        <v>1.3246820970641566</v>
      </c>
      <c r="X210" s="238">
        <v>1.7890783810214754</v>
      </c>
      <c r="Y210" s="238">
        <v>1.7778453673871943</v>
      </c>
      <c r="Z210" s="238">
        <v>1.1233013634281086E-2</v>
      </c>
      <c r="AA210" s="238">
        <v>1.0711981439363739E-2</v>
      </c>
      <c r="AB210" s="238">
        <v>5.5226661971273421</v>
      </c>
      <c r="AC210" s="238">
        <v>5.4216661971273421</v>
      </c>
    </row>
    <row r="211" spans="1:29" x14ac:dyDescent="0.25">
      <c r="A211" s="97" t="s">
        <v>127</v>
      </c>
      <c r="B211" s="105">
        <v>0.76407818735139421</v>
      </c>
      <c r="C211" s="213"/>
      <c r="H211" s="119" t="s">
        <v>165</v>
      </c>
      <c r="I211" s="120">
        <v>2.7652400631461269</v>
      </c>
      <c r="J211" s="121" t="s">
        <v>166</v>
      </c>
      <c r="K211" s="308" t="s">
        <v>167</v>
      </c>
      <c r="L211" s="309"/>
      <c r="M211" s="310"/>
      <c r="U211" s="238">
        <v>2447.6929100664984</v>
      </c>
      <c r="V211" s="238">
        <v>0.29128080794869876</v>
      </c>
      <c r="W211" s="238">
        <v>1.3221391143932548</v>
      </c>
      <c r="X211" s="238">
        <v>1.7871437638533418</v>
      </c>
      <c r="Y211" s="238">
        <v>1.7759586663328031</v>
      </c>
      <c r="Z211" s="238">
        <v>1.1185097520538756E-2</v>
      </c>
      <c r="AA211" s="238">
        <v>1.0727897063916376E-2</v>
      </c>
      <c r="AB211" s="238">
        <v>5.5169121518100042</v>
      </c>
      <c r="AC211" s="238">
        <v>5.4159121518100042</v>
      </c>
    </row>
    <row r="212" spans="1:29" x14ac:dyDescent="0.25">
      <c r="A212" s="106" t="s">
        <v>128</v>
      </c>
      <c r="B212" s="213">
        <v>1.879</v>
      </c>
      <c r="C212" s="213" t="s">
        <v>129</v>
      </c>
      <c r="H212" s="122" t="s">
        <v>168</v>
      </c>
      <c r="I212" s="123">
        <v>2.7935468299830513</v>
      </c>
      <c r="J212" s="124" t="s">
        <v>166</v>
      </c>
      <c r="K212" s="311" t="s">
        <v>169</v>
      </c>
      <c r="L212" s="312"/>
      <c r="M212" s="313"/>
      <c r="U212" s="238">
        <v>2445.0955984493489</v>
      </c>
      <c r="V212" s="238">
        <v>0.29270271877641729</v>
      </c>
      <c r="W212" s="238">
        <v>1.3195970610342131</v>
      </c>
      <c r="X212" s="238">
        <v>1.7852094860809713</v>
      </c>
      <c r="Y212" s="238">
        <v>1.7740738312514377</v>
      </c>
      <c r="Z212" s="238">
        <v>1.1135654829533603E-2</v>
      </c>
      <c r="AA212" s="238">
        <v>1.0743753706503845E-2</v>
      </c>
      <c r="AB212" s="238">
        <v>5.5111626152936868</v>
      </c>
      <c r="AC212" s="238">
        <v>5.4101626152936868</v>
      </c>
    </row>
    <row r="213" spans="1:29" x14ac:dyDescent="0.25">
      <c r="A213" s="213"/>
      <c r="B213" s="277">
        <v>0.89</v>
      </c>
      <c r="C213" s="213"/>
      <c r="U213" s="238">
        <v>2442.5008556087419</v>
      </c>
      <c r="V213" s="238">
        <v>0.2941256500046352</v>
      </c>
      <c r="W213" s="238">
        <v>1.3170559390481806</v>
      </c>
      <c r="X213" s="238">
        <v>1.7832752860811032</v>
      </c>
      <c r="Y213" s="238">
        <v>1.7721904731042761</v>
      </c>
      <c r="Z213" s="238">
        <v>1.1084812976827063E-2</v>
      </c>
      <c r="AA213" s="238">
        <v>1.0759549283432618E-2</v>
      </c>
      <c r="AB213" s="238">
        <v>5.5054165018783223</v>
      </c>
      <c r="AC213" s="238">
        <v>5.4044165018783223</v>
      </c>
    </row>
    <row r="214" spans="1:29" x14ac:dyDescent="0.25">
      <c r="A214" s="106" t="s">
        <v>130</v>
      </c>
      <c r="B214" s="105">
        <v>1.67231</v>
      </c>
      <c r="C214" s="213" t="s">
        <v>129</v>
      </c>
      <c r="U214" s="238">
        <v>2439.9081459775593</v>
      </c>
      <c r="V214" s="238">
        <v>0.29554960241966644</v>
      </c>
      <c r="W214" s="238">
        <v>1.3145157504963081</v>
      </c>
      <c r="X214" s="238">
        <v>1.7813409249728727</v>
      </c>
      <c r="Y214" s="238">
        <v>1.770308236251857</v>
      </c>
      <c r="Z214" s="238">
        <v>1.1032688721015704E-2</v>
      </c>
      <c r="AA214" s="238">
        <v>1.0775281875208067E-2</v>
      </c>
      <c r="AB214" s="238">
        <v>5.4996728190588415</v>
      </c>
      <c r="AC214" s="238">
        <v>5.3986728190588416</v>
      </c>
    </row>
    <row r="215" spans="1:29" x14ac:dyDescent="0.25">
      <c r="A215" s="97" t="s">
        <v>131</v>
      </c>
      <c r="B215" s="105">
        <v>1.8733779115319704</v>
      </c>
      <c r="C215" s="213" t="s">
        <v>132</v>
      </c>
      <c r="U215" s="238">
        <v>2437.3169799676384</v>
      </c>
      <c r="V215" s="238">
        <v>0.29697457701885849</v>
      </c>
      <c r="W215" s="238">
        <v>1.3119764974397448</v>
      </c>
      <c r="X215" s="238">
        <v>1.7794061846677889</v>
      </c>
      <c r="Y215" s="238">
        <v>1.768426795582321</v>
      </c>
      <c r="Z215" s="238">
        <v>1.0979389085467917E-2</v>
      </c>
      <c r="AA215" s="238">
        <v>1.0790949712902852E-2</v>
      </c>
      <c r="AB215" s="238">
        <v>5.4939306595311201</v>
      </c>
      <c r="AC215" s="238">
        <v>5.3929306595311202</v>
      </c>
    </row>
    <row r="216" spans="1:29" x14ac:dyDescent="0.25">
      <c r="A216" s="97" t="s">
        <v>133</v>
      </c>
      <c r="B216" s="100">
        <v>33375.052460249302</v>
      </c>
      <c r="C216" s="213" t="s">
        <v>134</v>
      </c>
      <c r="U216" s="238">
        <v>2434.7269100163853</v>
      </c>
      <c r="V216" s="238">
        <v>0.29840057499390149</v>
      </c>
      <c r="W216" s="238">
        <v>1.3094381819396401</v>
      </c>
      <c r="X216" s="238">
        <v>1.777470866083398</v>
      </c>
      <c r="Y216" s="238">
        <v>1.766545853892822</v>
      </c>
      <c r="Z216" s="238">
        <v>1.0925012190575956E-2</v>
      </c>
      <c r="AA216" s="238">
        <v>1.0806551165681246E-2</v>
      </c>
      <c r="AB216" s="238">
        <v>5.4881891938956979</v>
      </c>
      <c r="AC216" s="238">
        <v>5.3871891938956979</v>
      </c>
    </row>
    <row r="217" spans="1:29" x14ac:dyDescent="0.25">
      <c r="A217" s="97" t="s">
        <v>135</v>
      </c>
      <c r="B217" s="100">
        <v>23620.252861574074</v>
      </c>
      <c r="C217" s="213" t="s">
        <v>134</v>
      </c>
      <c r="U217" s="238">
        <v>2432.1375269819378</v>
      </c>
      <c r="V217" s="238">
        <v>0.29982759771555029</v>
      </c>
      <c r="W217" s="238">
        <v>1.3069008060571441</v>
      </c>
      <c r="X217" s="238">
        <v>1.7755347875173433</v>
      </c>
      <c r="Y217" s="238">
        <v>1.7646651394995085</v>
      </c>
      <c r="Z217" s="238">
        <v>1.0869648017834743E-2</v>
      </c>
      <c r="AA217" s="238">
        <v>1.0822084729385869E-2</v>
      </c>
      <c r="AB217" s="238">
        <v>5.4824476640003583</v>
      </c>
      <c r="AC217" s="238">
        <v>5.3814476640003583</v>
      </c>
    </row>
    <row r="218" spans="1:29" x14ac:dyDescent="0.25">
      <c r="A218" s="97" t="s">
        <v>136</v>
      </c>
      <c r="B218" s="100">
        <v>0</v>
      </c>
      <c r="C218" s="213" t="s">
        <v>134</v>
      </c>
      <c r="U218" s="238">
        <v>2429.5484568529255</v>
      </c>
      <c r="V218" s="238">
        <v>0.30125564671963762</v>
      </c>
      <c r="W218" s="238">
        <v>1.3043643718534066</v>
      </c>
      <c r="X218" s="238">
        <v>1.7735977831631606</v>
      </c>
      <c r="Y218" s="238">
        <v>1.7627844040567697</v>
      </c>
      <c r="Z218" s="238">
        <v>1.0813379106390908E-2</v>
      </c>
      <c r="AA218" s="238">
        <v>1.0837549016093824E-2</v>
      </c>
      <c r="AB218" s="238">
        <v>5.4767053768641469</v>
      </c>
      <c r="AC218" s="238">
        <v>5.375705376864147</v>
      </c>
    </row>
    <row r="219" spans="1:29" x14ac:dyDescent="0.25">
      <c r="A219" s="97" t="s">
        <v>137</v>
      </c>
      <c r="B219" s="100">
        <v>56995.305321823376</v>
      </c>
      <c r="C219" s="213" t="s">
        <v>134</v>
      </c>
      <c r="U219" s="238">
        <v>2426.9593577463902</v>
      </c>
      <c r="V219" s="238">
        <v>0.30268472369426785</v>
      </c>
      <c r="W219" s="238">
        <v>1.3018288813895771</v>
      </c>
      <c r="X219" s="238">
        <v>1.7716597017550246</v>
      </c>
      <c r="Y219" s="238">
        <v>1.7609034205669469</v>
      </c>
      <c r="Z219" s="238">
        <v>1.0756281188077699E-2</v>
      </c>
      <c r="AA219" s="238">
        <v>1.085294274455738E-2</v>
      </c>
      <c r="AB219" s="238">
        <v>5.4709616991306405</v>
      </c>
      <c r="AC219" s="238">
        <v>5.3699616991306405</v>
      </c>
    </row>
    <row r="220" spans="1:29" x14ac:dyDescent="0.25">
      <c r="A220" s="107" t="s">
        <v>138</v>
      </c>
      <c r="B220" s="213"/>
      <c r="C220" s="213"/>
      <c r="U220" s="238">
        <v>2424.3699171678672</v>
      </c>
      <c r="V220" s="238">
        <v>0.30411483046808996</v>
      </c>
      <c r="W220" s="238">
        <v>1.2992943367268059</v>
      </c>
      <c r="X220" s="238">
        <v>1.7697204053295614</v>
      </c>
      <c r="Y220" s="238">
        <v>1.7590219815634081</v>
      </c>
      <c r="Z220" s="238">
        <v>1.0698423766153375E-2</v>
      </c>
      <c r="AA220" s="238">
        <v>1.0868264731451416E-2</v>
      </c>
      <c r="AB220" s="238">
        <v>5.4652160520027282</v>
      </c>
      <c r="AC220" s="238">
        <v>5.3642160520027282</v>
      </c>
    </row>
    <row r="221" spans="1:29" x14ac:dyDescent="0.25">
      <c r="A221" s="97" t="s">
        <v>139</v>
      </c>
      <c r="B221" s="108">
        <v>201.03161303802995</v>
      </c>
      <c r="C221" s="213"/>
      <c r="U221" s="238">
        <v>2421.779849510096</v>
      </c>
      <c r="V221" s="238">
        <v>0.30554596899955727</v>
      </c>
      <c r="W221" s="238">
        <v>1.2967607399262424</v>
      </c>
      <c r="X221" s="238">
        <v>1.7677797680981757</v>
      </c>
      <c r="Y221" s="238">
        <v>1.7571398974513481</v>
      </c>
      <c r="Z221" s="238">
        <v>1.0639870646827587E-2</v>
      </c>
      <c r="AA221" s="238">
        <v>1.088351388336258E-2</v>
      </c>
      <c r="AB221" s="238">
        <v>5.4594679066185066</v>
      </c>
      <c r="AC221" s="238">
        <v>5.3584679066185066</v>
      </c>
    </row>
    <row r="222" spans="1:29" x14ac:dyDescent="0.25">
      <c r="A222" s="97" t="s">
        <v>140</v>
      </c>
      <c r="B222" s="100">
        <v>283.51414218141576</v>
      </c>
      <c r="C222" s="213" t="s">
        <v>134</v>
      </c>
      <c r="U222" s="238">
        <v>2419.1888937689441</v>
      </c>
      <c r="V222" s="238">
        <v>0.30697814136708962</v>
      </c>
      <c r="W222" s="238">
        <v>1.2942280930490366</v>
      </c>
      <c r="X222" s="238">
        <v>1.7658376754130893</v>
      </c>
      <c r="Y222" s="238">
        <v>1.7552569949930856</v>
      </c>
      <c r="Z222" s="238">
        <v>1.0580680420003707E-2</v>
      </c>
      <c r="AA222" s="238">
        <v>1.0898689189449627E-2</v>
      </c>
      <c r="AB222" s="238">
        <v>5.4537167798258857</v>
      </c>
      <c r="AC222" s="238">
        <v>5.3527167798258857</v>
      </c>
    </row>
    <row r="223" spans="1:29" x14ac:dyDescent="0.25">
      <c r="A223" s="97" t="s">
        <v>141</v>
      </c>
      <c r="B223" s="105">
        <v>18.999510975734243</v>
      </c>
      <c r="C223" s="213" t="s">
        <v>142</v>
      </c>
      <c r="U223" s="238">
        <v>2416.596811458171</v>
      </c>
      <c r="V223" s="238">
        <v>0.30841134976006113</v>
      </c>
      <c r="W223" s="238">
        <v>1.2916963981563376</v>
      </c>
      <c r="X223" s="238">
        <v>1.7638940228273283</v>
      </c>
      <c r="Y223" s="238">
        <v>1.7533731159239638</v>
      </c>
      <c r="Z223" s="238">
        <v>1.0520906903364491E-2</v>
      </c>
      <c r="AA223" s="238">
        <v>1.0913789714724448E-2</v>
      </c>
      <c r="AB223" s="238">
        <v>5.4479622303242774</v>
      </c>
      <c r="AC223" s="238">
        <v>5.3469622303242774</v>
      </c>
    </row>
    <row r="224" spans="1:29" x14ac:dyDescent="0.25">
      <c r="A224" s="213"/>
      <c r="B224" s="213"/>
      <c r="C224" s="213"/>
      <c r="U224" s="238">
        <v>2414.0033847040177</v>
      </c>
      <c r="V224" s="238">
        <v>0.30984559647054277</v>
      </c>
      <c r="W224" s="238">
        <v>1.2891656573092958</v>
      </c>
      <c r="X224" s="238">
        <v>1.7619487152311015</v>
      </c>
      <c r="Y224" s="238">
        <v>1.7514881156884941</v>
      </c>
      <c r="Z224" s="238">
        <v>1.0460599542607474E-2</v>
      </c>
      <c r="AA224" s="238">
        <v>1.0928814593892711E-2</v>
      </c>
      <c r="AB224" s="238">
        <v>5.4422038551370999</v>
      </c>
      <c r="AC224" s="238">
        <v>5.3412038551370999</v>
      </c>
    </row>
    <row r="225" spans="1:29" x14ac:dyDescent="0.25">
      <c r="A225" s="97" t="s">
        <v>143</v>
      </c>
      <c r="B225" s="99">
        <v>0</v>
      </c>
      <c r="C225" s="213" t="s">
        <v>112</v>
      </c>
      <c r="U225" s="238">
        <v>2411.4084145053635</v>
      </c>
      <c r="V225" s="238">
        <v>0.31128088388573621</v>
      </c>
      <c r="W225" s="238">
        <v>1.2866358725690612</v>
      </c>
      <c r="X225" s="238">
        <v>1.760001666067958</v>
      </c>
      <c r="Y225" s="238">
        <v>1.749601862284867</v>
      </c>
      <c r="Z225" s="238">
        <v>1.0399803783091022E-2</v>
      </c>
      <c r="AA225" s="238">
        <v>1.0943763025714754E-2</v>
      </c>
      <c r="AB225" s="238">
        <v>5.4364412863901919</v>
      </c>
      <c r="AC225" s="238">
        <v>5.3354412863901919</v>
      </c>
    </row>
    <row r="226" spans="1:29" x14ac:dyDescent="0.25">
      <c r="A226" s="97" t="s">
        <v>144</v>
      </c>
      <c r="B226" s="7">
        <v>18.999510975734243</v>
      </c>
      <c r="C226" s="213" t="s">
        <v>142</v>
      </c>
      <c r="U226" s="238">
        <v>2408.8117191429828</v>
      </c>
      <c r="V226" s="238">
        <v>0.31271721448103956</v>
      </c>
      <c r="W226" s="238">
        <v>1.2841070459967823</v>
      </c>
      <c r="X226" s="238">
        <v>1.7580527966155455</v>
      </c>
      <c r="Y226" s="238">
        <v>1.747714235209664</v>
      </c>
      <c r="Z226" s="238">
        <v>1.0338561405881519E-2</v>
      </c>
      <c r="AA226" s="238">
        <v>1.0958634267837096E-2</v>
      </c>
      <c r="AB226" s="238">
        <v>5.430674188366738</v>
      </c>
      <c r="AC226" s="238">
        <v>5.329674188366738</v>
      </c>
    </row>
    <row r="227" spans="1:29" ht="18" x14ac:dyDescent="0.25">
      <c r="A227" s="125" t="s">
        <v>241</v>
      </c>
      <c r="U227" s="238">
        <v>2406.2131327268335</v>
      </c>
      <c r="V227" s="238">
        <v>0.31415459081369179</v>
      </c>
      <c r="W227" s="238">
        <v>1.2815791796536102</v>
      </c>
      <c r="X227" s="238">
        <v>1.7561020353249213</v>
      </c>
      <c r="Y227" s="238">
        <v>1.745825124493152</v>
      </c>
      <c r="Z227" s="238">
        <v>1.0276910831769293E-2</v>
      </c>
      <c r="AA227" s="238">
        <v>1.0973427632049901E-2</v>
      </c>
      <c r="AB227" s="238">
        <v>5.4249022548122383</v>
      </c>
      <c r="AC227" s="238">
        <v>5.3239022548122383</v>
      </c>
    </row>
    <row r="228" spans="1:29" x14ac:dyDescent="0.25">
      <c r="A228" s="97" t="s">
        <v>145</v>
      </c>
      <c r="B228" s="213">
        <v>8314</v>
      </c>
      <c r="C228" s="109" t="s">
        <v>146</v>
      </c>
      <c r="U228" s="238">
        <v>2403.6125038679738</v>
      </c>
      <c r="V228" s="238">
        <v>0.31559301551694713</v>
      </c>
      <c r="W228" s="238">
        <v>1.2790522756006941</v>
      </c>
      <c r="X228" s="238">
        <v>1.7541493172257527</v>
      </c>
      <c r="Y228" s="238">
        <v>1.7439344298164783</v>
      </c>
      <c r="Z228" s="238">
        <v>1.0214887409274453E-2</v>
      </c>
      <c r="AA228" s="238">
        <v>1.0988142479948596E-2</v>
      </c>
      <c r="AB228" s="238">
        <v>5.4191252064746944</v>
      </c>
      <c r="AC228" s="238">
        <v>5.3181252064746944</v>
      </c>
    </row>
    <row r="229" spans="1:29" x14ac:dyDescent="0.25">
      <c r="A229" s="97" t="s">
        <v>147</v>
      </c>
      <c r="B229" s="213">
        <v>42.39</v>
      </c>
      <c r="C229" s="109" t="s">
        <v>148</v>
      </c>
      <c r="U229" s="238">
        <v>2401.0096944632837</v>
      </c>
      <c r="V229" s="238">
        <v>0.31703249129473376</v>
      </c>
      <c r="W229" s="238">
        <v>1.2765263358991841</v>
      </c>
      <c r="X229" s="238">
        <v>1.7521945833720376</v>
      </c>
      <c r="Y229" s="238">
        <v>1.742042059705917</v>
      </c>
      <c r="Z229" s="238">
        <v>1.0152523666120628E-2</v>
      </c>
      <c r="AA229" s="238">
        <v>1.1002778218948212E-2</v>
      </c>
      <c r="AB229" s="238">
        <v>5.4133427888511561</v>
      </c>
      <c r="AC229" s="238">
        <v>5.3123427888511561</v>
      </c>
    </row>
    <row r="230" spans="1:29" x14ac:dyDescent="0.25">
      <c r="A230" s="97" t="s">
        <v>149</v>
      </c>
      <c r="B230" s="110">
        <v>196.13116301014389</v>
      </c>
      <c r="C230" s="109" t="s">
        <v>150</v>
      </c>
      <c r="U230" s="238">
        <v>2398.4045785861963</v>
      </c>
      <c r="V230" s="238">
        <v>0.31847302091675733</v>
      </c>
      <c r="W230" s="238">
        <v>1.2740013626102293</v>
      </c>
      <c r="X230" s="238">
        <v>1.7502377803428861</v>
      </c>
      <c r="Y230" s="238">
        <v>1.7401479307947123</v>
      </c>
      <c r="Z230" s="238">
        <v>1.0089849548173824E-2</v>
      </c>
      <c r="AA230" s="238">
        <v>1.1017334298633406E-2</v>
      </c>
      <c r="AB230" s="238">
        <v>5.4075547701288658</v>
      </c>
      <c r="AC230" s="238">
        <v>5.3065547701288658</v>
      </c>
    </row>
    <row r="231" spans="1:29" x14ac:dyDescent="0.25">
      <c r="A231" s="97" t="s">
        <v>151</v>
      </c>
      <c r="B231" s="213">
        <v>1.1308</v>
      </c>
      <c r="C231" s="109"/>
      <c r="U231" s="238">
        <v>2395.7970414705487</v>
      </c>
      <c r="V231" s="238">
        <v>0.31991460721401033</v>
      </c>
      <c r="W231" s="238">
        <v>1.2714773577949803</v>
      </c>
      <c r="X231" s="238">
        <v>1.748278859780376</v>
      </c>
      <c r="Y231" s="238">
        <v>1.7382519671486669</v>
      </c>
      <c r="Z231" s="238">
        <v>1.0026892631709083E-2</v>
      </c>
      <c r="AA231" s="238">
        <v>1.1031810207406678E-2</v>
      </c>
      <c r="AB231" s="238">
        <v>5.4017609392997299</v>
      </c>
      <c r="AC231" s="238">
        <v>5.3007609392997299</v>
      </c>
    </row>
    <row r="232" spans="1:29" x14ac:dyDescent="0.25">
      <c r="A232" s="106" t="s">
        <v>152</v>
      </c>
      <c r="B232" s="233">
        <v>0.9</v>
      </c>
      <c r="C232" s="109"/>
      <c r="H232" s="113" t="s">
        <v>189</v>
      </c>
      <c r="I232" s="137">
        <v>1056.6962604217806</v>
      </c>
      <c r="J232" s="115" t="s">
        <v>190</v>
      </c>
      <c r="K232" s="213"/>
      <c r="L232" s="113" t="s">
        <v>189</v>
      </c>
      <c r="M232" s="137">
        <v>107.75300838922564</v>
      </c>
      <c r="N232" s="115" t="s">
        <v>191</v>
      </c>
      <c r="U232" s="238">
        <v>2393.1869785821473</v>
      </c>
      <c r="V232" s="238">
        <v>0.32135725307465451</v>
      </c>
      <c r="W232" s="238">
        <v>1.2689543235145859</v>
      </c>
      <c r="X232" s="238">
        <v>1.7463177779723427</v>
      </c>
      <c r="Y232" s="238">
        <v>1.7363540996485021</v>
      </c>
      <c r="Z232" s="238">
        <v>9.9636783238405968E-3</v>
      </c>
      <c r="AA232" s="238">
        <v>1.1046205469418533E-2</v>
      </c>
      <c r="AB232" s="238">
        <v>5.3959611044373164</v>
      </c>
      <c r="AC232" s="238">
        <v>5.2949611044373164</v>
      </c>
    </row>
    <row r="233" spans="1:29" x14ac:dyDescent="0.25">
      <c r="A233" s="97" t="s">
        <v>153</v>
      </c>
      <c r="B233" s="112">
        <v>1710</v>
      </c>
      <c r="C233" s="109" t="s">
        <v>154</v>
      </c>
      <c r="H233" s="119" t="s">
        <v>192</v>
      </c>
      <c r="I233" s="138">
        <v>924.43271105994745</v>
      </c>
      <c r="J233" s="121" t="s">
        <v>190</v>
      </c>
      <c r="K233" s="213"/>
      <c r="L233" s="119" t="s">
        <v>192</v>
      </c>
      <c r="M233" s="138">
        <v>94.265882639120534</v>
      </c>
      <c r="N233" s="121" t="s">
        <v>190</v>
      </c>
      <c r="U233" s="238">
        <v>2390.5742947685021</v>
      </c>
      <c r="V233" s="238">
        <v>0.3228009614402445</v>
      </c>
      <c r="W233" s="238">
        <v>1.2664322618301964</v>
      </c>
      <c r="X233" s="238">
        <v>1.7443544954644583</v>
      </c>
      <c r="Y233" s="238">
        <v>1.734454265425462</v>
      </c>
      <c r="Z233" s="238">
        <v>9.900230038996316E-3</v>
      </c>
      <c r="AA233" s="238">
        <v>1.1060519641745842E-2</v>
      </c>
      <c r="AB233" s="238">
        <v>5.3901550911175482</v>
      </c>
      <c r="AC233" s="238">
        <v>5.2891550911175482</v>
      </c>
    </row>
    <row r="234" spans="1:29" x14ac:dyDescent="0.25">
      <c r="A234" s="97" t="s">
        <v>155</v>
      </c>
      <c r="B234" s="100">
        <v>1539</v>
      </c>
      <c r="C234" s="109" t="s">
        <v>154</v>
      </c>
      <c r="H234" s="122" t="s">
        <v>168</v>
      </c>
      <c r="I234" s="123">
        <v>2.7935468299830513</v>
      </c>
      <c r="J234" s="124" t="s">
        <v>193</v>
      </c>
      <c r="K234" s="213"/>
      <c r="L234" s="122" t="s">
        <v>168</v>
      </c>
      <c r="M234" s="123">
        <v>2.7935468299830513</v>
      </c>
      <c r="N234" s="124" t="s">
        <v>193</v>
      </c>
      <c r="U234" s="238">
        <v>2387.9589034818537</v>
      </c>
      <c r="V234" s="238">
        <v>0.32424573530226397</v>
      </c>
      <c r="W234" s="238">
        <v>1.2639111748029617</v>
      </c>
      <c r="X234" s="238">
        <v>1.7423889767105025</v>
      </c>
      <c r="Y234" s="238">
        <v>1.7325524073439833</v>
      </c>
      <c r="Z234" s="238">
        <v>9.8365693665192211E-3</v>
      </c>
      <c r="AA234" s="238">
        <v>1.1074752311806258E-2</v>
      </c>
      <c r="AB234" s="238">
        <v>5.3843427409748088</v>
      </c>
      <c r="AC234" s="238">
        <v>5.2833427409748088</v>
      </c>
    </row>
    <row r="235" spans="1:29" x14ac:dyDescent="0.25">
      <c r="A235" s="97" t="s">
        <v>156</v>
      </c>
      <c r="B235" s="111">
        <v>0.10100000000000001</v>
      </c>
      <c r="C235" s="109" t="s">
        <v>157</v>
      </c>
      <c r="U235" s="238">
        <v>2385.3407260669928</v>
      </c>
      <c r="V235" s="238">
        <v>0.32569157769894835</v>
      </c>
      <c r="W235" s="238">
        <v>1.2613910644940312</v>
      </c>
      <c r="X235" s="238">
        <v>1.740421189749666</v>
      </c>
      <c r="Y235" s="238">
        <v>1.7306484735287244</v>
      </c>
      <c r="Z235" s="238">
        <v>9.7727162209415575E-3</v>
      </c>
      <c r="AA235" s="238">
        <v>1.1088903094984318E-2</v>
      </c>
      <c r="AB235" s="238">
        <v>5.3785239103796538</v>
      </c>
      <c r="AC235" s="238">
        <v>5.2775239103796538</v>
      </c>
    </row>
    <row r="236" spans="1:29" x14ac:dyDescent="0.25">
      <c r="A236" s="97" t="s">
        <v>158</v>
      </c>
      <c r="B236" s="100">
        <v>865.56112642521714</v>
      </c>
      <c r="C236" s="213" t="s">
        <v>159</v>
      </c>
      <c r="U236" s="238">
        <v>2382.7196911101519</v>
      </c>
      <c r="V236" s="238">
        <v>0.32713849171237053</v>
      </c>
      <c r="W236" s="238">
        <v>1.2588719329645552</v>
      </c>
      <c r="X236" s="238">
        <v>1.7384511059102885</v>
      </c>
      <c r="Y236" s="238">
        <v>1.7287424169314252</v>
      </c>
      <c r="Z236" s="238">
        <v>9.7086889788633446E-3</v>
      </c>
      <c r="AA236" s="238">
        <v>1.1102971632450446E-2</v>
      </c>
      <c r="AB236" s="238">
        <v>5.3726984692270916</v>
      </c>
      <c r="AC236" s="238">
        <v>5.2716984692270916</v>
      </c>
    </row>
    <row r="237" spans="1:29" x14ac:dyDescent="0.25">
      <c r="A237" s="97" t="s">
        <v>160</v>
      </c>
      <c r="B237" s="111">
        <v>6</v>
      </c>
      <c r="C237" s="213"/>
      <c r="U237" s="238">
        <v>2380.0957338427365</v>
      </c>
      <c r="V237" s="238">
        <v>0.32858648046576705</v>
      </c>
      <c r="W237" s="238">
        <v>1.256353782275683</v>
      </c>
      <c r="X237" s="238">
        <v>1.736478699542287</v>
      </c>
      <c r="Y237" s="238">
        <v>1.7268341949339905</v>
      </c>
      <c r="Z237" s="238">
        <v>9.6445046082964669E-3</v>
      </c>
      <c r="AA237" s="238">
        <v>1.1116957589162507E-2</v>
      </c>
      <c r="AB237" s="238">
        <v>5.3668662998287333</v>
      </c>
      <c r="AC237" s="238">
        <v>5.2658662998287333</v>
      </c>
    </row>
    <row r="238" spans="1:29" x14ac:dyDescent="0.25">
      <c r="A238" s="97" t="s">
        <v>161</v>
      </c>
      <c r="B238" s="111">
        <v>0</v>
      </c>
      <c r="C238" s="213"/>
      <c r="G238" s="139" t="s">
        <v>194</v>
      </c>
      <c r="H238" s="140">
        <v>1.8733779115319704</v>
      </c>
      <c r="I238" s="141" t="s">
        <v>132</v>
      </c>
      <c r="U238" s="238">
        <v>2377.4687955948843</v>
      </c>
      <c r="V238" s="238">
        <v>0.3300355471210854</v>
      </c>
      <c r="W238" s="238">
        <v>1.2538366144885644</v>
      </c>
      <c r="X238" s="238">
        <v>1.7345039477665913</v>
      </c>
      <c r="Y238" s="238">
        <v>1.7249237689855943</v>
      </c>
      <c r="Z238" s="238">
        <v>9.5801787809970396E-3</v>
      </c>
      <c r="AA238" s="238">
        <v>1.1130860652025763E-2</v>
      </c>
      <c r="AB238" s="238">
        <v>5.3610272958956307</v>
      </c>
      <c r="AC238" s="238">
        <v>5.2600272958956307</v>
      </c>
    </row>
    <row r="239" spans="1:29" ht="18" x14ac:dyDescent="0.25">
      <c r="A239" s="125" t="s">
        <v>170</v>
      </c>
      <c r="B239" s="213"/>
      <c r="C239" s="213"/>
      <c r="G239" s="142"/>
      <c r="H239" s="143">
        <v>4.1300218508200404</v>
      </c>
      <c r="I239" s="144" t="s">
        <v>195</v>
      </c>
      <c r="U239" s="238">
        <v>2374.8388232959182</v>
      </c>
      <c r="V239" s="238">
        <v>0.33148569487673368</v>
      </c>
      <c r="W239" s="238">
        <v>1.2513204316643491</v>
      </c>
      <c r="X239" s="238">
        <v>1.7325268302512784</v>
      </c>
      <c r="Y239" s="238">
        <v>1.7230111042694893</v>
      </c>
      <c r="Z239" s="238">
        <v>9.5157259817890694E-3</v>
      </c>
      <c r="AA239" s="238">
        <v>1.1144680528207331E-2</v>
      </c>
      <c r="AB239" s="238">
        <v>5.3551813616084756</v>
      </c>
      <c r="AC239" s="238">
        <v>5.2541813616084756</v>
      </c>
    </row>
    <row r="240" spans="1:29" x14ac:dyDescent="0.25">
      <c r="A240" s="97" t="s">
        <v>151</v>
      </c>
      <c r="B240" s="213">
        <v>1.0429999999999999</v>
      </c>
      <c r="C240" s="109"/>
      <c r="G240" s="139" t="s">
        <v>185</v>
      </c>
      <c r="H240" s="145">
        <v>2582.4460695141543</v>
      </c>
      <c r="I240" s="141" t="s">
        <v>196</v>
      </c>
      <c r="U240" s="238">
        <v>2372.2057690156466</v>
      </c>
      <c r="V240" s="238">
        <v>0.33293692696551602</v>
      </c>
      <c r="W240" s="238">
        <v>1.2488052358641872</v>
      </c>
      <c r="X240" s="238">
        <v>1.7305473290021163</v>
      </c>
      <c r="Y240" s="238">
        <v>1.7210961693984368</v>
      </c>
      <c r="Z240" s="238">
        <v>9.451159603679482E-3</v>
      </c>
      <c r="AA240" s="238">
        <v>1.1158416943584968E-2</v>
      </c>
      <c r="AB240" s="238">
        <v>5.3493284107641905</v>
      </c>
      <c r="AC240" s="238">
        <v>5.2483284107641905</v>
      </c>
    </row>
    <row r="241" spans="1:29" x14ac:dyDescent="0.25">
      <c r="A241" s="106" t="s">
        <v>171</v>
      </c>
      <c r="B241" s="216">
        <v>0.55000000000000004</v>
      </c>
      <c r="C241" s="127" t="s">
        <v>172</v>
      </c>
      <c r="G241" s="142"/>
      <c r="H241" s="146">
        <v>580.58589692314615</v>
      </c>
      <c r="I241" s="144" t="s">
        <v>197</v>
      </c>
      <c r="U241" s="238">
        <v>2369.569589545084</v>
      </c>
      <c r="V241" s="238">
        <v>0.33438924665273861</v>
      </c>
      <c r="W241" s="238">
        <v>1.246291029149228</v>
      </c>
      <c r="X241" s="238">
        <v>1.7285654281741081</v>
      </c>
      <c r="Y241" s="238">
        <v>1.7191789361351579</v>
      </c>
      <c r="Z241" s="238">
        <v>9.3864920389501449E-3</v>
      </c>
      <c r="AA241" s="238">
        <v>1.1172069641324717E-2</v>
      </c>
      <c r="AB241" s="238">
        <v>5.3434683659951085</v>
      </c>
      <c r="AC241" s="238">
        <v>5.2424683659951086</v>
      </c>
    </row>
    <row r="242" spans="1:29" x14ac:dyDescent="0.25">
      <c r="A242" s="97" t="s">
        <v>173</v>
      </c>
      <c r="B242" s="235">
        <v>1.5822000000000001</v>
      </c>
      <c r="C242" s="109"/>
      <c r="G242" s="139" t="s">
        <v>198</v>
      </c>
      <c r="H242" s="145">
        <v>924.43271105994745</v>
      </c>
      <c r="I242" s="141" t="s">
        <v>190</v>
      </c>
      <c r="U242" s="238">
        <v>2366.930246011606</v>
      </c>
      <c r="V242" s="238">
        <v>0.33584265723447188</v>
      </c>
      <c r="W242" s="238">
        <v>1.2437778135806217</v>
      </c>
      <c r="X242" s="238">
        <v>1.7265811138947462</v>
      </c>
      <c r="Y242" s="238">
        <v>1.7172593791365613</v>
      </c>
      <c r="Z242" s="238">
        <v>9.3217347581848742E-3</v>
      </c>
      <c r="AA242" s="238">
        <v>1.1185638380570243E-2</v>
      </c>
      <c r="AB242" s="238">
        <v>5.3376011580514851</v>
      </c>
      <c r="AC242" s="238">
        <v>5.2366011580514851</v>
      </c>
    </row>
    <row r="243" spans="1:29" x14ac:dyDescent="0.25">
      <c r="A243" s="97" t="s">
        <v>156</v>
      </c>
      <c r="B243" s="103">
        <v>0.10100000000000001</v>
      </c>
      <c r="C243" s="109" t="s">
        <v>157</v>
      </c>
      <c r="G243" s="147"/>
      <c r="H243" s="146">
        <v>207.82175060922339</v>
      </c>
      <c r="I243" s="144" t="s">
        <v>195</v>
      </c>
      <c r="U243" s="238">
        <v>2364.2877035268643</v>
      </c>
      <c r="V243" s="238">
        <v>0.33729716203595633</v>
      </c>
      <c r="W243" s="238">
        <v>1.2412655912195183</v>
      </c>
      <c r="X243" s="238">
        <v>1.7245943741067991</v>
      </c>
      <c r="Y243" s="238">
        <v>1.7153374757187199</v>
      </c>
      <c r="Z243" s="238">
        <v>9.2568983880791933E-3</v>
      </c>
      <c r="AA243" s="238">
        <v>1.1199122935242433E-2</v>
      </c>
      <c r="AB243" s="238">
        <v>5.3317267251456331</v>
      </c>
      <c r="AC243" s="238">
        <v>5.2307267251456331</v>
      </c>
    </row>
    <row r="244" spans="1:29" x14ac:dyDescent="0.25">
      <c r="A244" s="97" t="s">
        <v>140</v>
      </c>
      <c r="B244" s="110">
        <v>283.51414218141576</v>
      </c>
      <c r="C244" s="109" t="s">
        <v>134</v>
      </c>
      <c r="G244" s="148" t="s">
        <v>199</v>
      </c>
      <c r="H244" s="149">
        <v>2.7935468299830513</v>
      </c>
      <c r="I244" s="150" t="s">
        <v>193</v>
      </c>
      <c r="U244" s="238">
        <v>2361.6419308632057</v>
      </c>
      <c r="V244" s="238">
        <v>0.33875276441014024</v>
      </c>
      <c r="W244" s="238">
        <v>1.2387543641270664</v>
      </c>
      <c r="X244" s="238">
        <v>1.7226051984211541</v>
      </c>
      <c r="Y244" s="238">
        <v>1.713413205642029</v>
      </c>
      <c r="Z244" s="238">
        <v>9.1919927791250799E-3</v>
      </c>
      <c r="AA244" s="238">
        <v>1.1212523092934815E-2</v>
      </c>
      <c r="AB244" s="238">
        <v>5.3258450123499435</v>
      </c>
      <c r="AC244" s="238">
        <v>5.2248450123499435</v>
      </c>
    </row>
    <row r="245" spans="1:29" x14ac:dyDescent="0.25">
      <c r="A245" s="97" t="s">
        <v>174</v>
      </c>
      <c r="B245" s="110">
        <v>448.57607575943604</v>
      </c>
      <c r="C245" s="109" t="s">
        <v>134</v>
      </c>
      <c r="G245" s="148" t="s">
        <v>200</v>
      </c>
      <c r="H245" s="151">
        <v>140.57690468734319</v>
      </c>
      <c r="I245" s="150" t="s">
        <v>193</v>
      </c>
      <c r="U245" s="238">
        <v>2358.9929001579458</v>
      </c>
      <c r="V245" s="238">
        <v>0.34020946773633803</v>
      </c>
      <c r="W245" s="238">
        <v>1.236244134364417</v>
      </c>
      <c r="X245" s="238">
        <v>1.7206135779796734</v>
      </c>
      <c r="Y245" s="238">
        <v>1.7114865509140194</v>
      </c>
      <c r="Z245" s="238">
        <v>9.1270270656540475E-3</v>
      </c>
      <c r="AA245" s="238">
        <v>1.1225838653893955E-2</v>
      </c>
      <c r="AB245" s="238">
        <v>5.3199559710428685</v>
      </c>
      <c r="AC245" s="238">
        <v>5.2189559710428686</v>
      </c>
    </row>
    <row r="246" spans="1:29" ht="15.75" x14ac:dyDescent="0.25">
      <c r="A246" s="97" t="s">
        <v>175</v>
      </c>
      <c r="B246" s="128">
        <v>0.41294163318073557</v>
      </c>
      <c r="C246" s="129">
        <v>6.0749840461449267E-5</v>
      </c>
      <c r="G246" s="148" t="s">
        <v>201</v>
      </c>
      <c r="H246" s="152" t="s">
        <v>264</v>
      </c>
      <c r="I246" s="153">
        <v>924.43271105994745</v>
      </c>
      <c r="U246" s="238">
        <v>2356.3405866418989</v>
      </c>
      <c r="V246" s="238">
        <v>0.34166727541900005</v>
      </c>
      <c r="W246" s="238">
        <v>1.2337349039927192</v>
      </c>
      <c r="X246" s="238">
        <v>1.7186195053371933</v>
      </c>
      <c r="Y246" s="238">
        <v>1.709557495607879</v>
      </c>
      <c r="Z246" s="238">
        <v>9.0620097293143687E-3</v>
      </c>
      <c r="AA246" s="238">
        <v>1.1239069430090082E-2</v>
      </c>
      <c r="AB246" s="238">
        <v>5.3140595584044901</v>
      </c>
      <c r="AC246" s="238">
        <v>5.2130595584044901</v>
      </c>
    </row>
    <row r="247" spans="1:29" x14ac:dyDescent="0.25">
      <c r="A247" s="97" t="s">
        <v>176</v>
      </c>
      <c r="B247" s="128">
        <v>0.41294163318073546</v>
      </c>
      <c r="C247" s="129">
        <v>6.0749840461005178E-5</v>
      </c>
      <c r="U247" s="238">
        <v>2353.6849683895489</v>
      </c>
      <c r="V247" s="238">
        <v>0.34312619088658391</v>
      </c>
      <c r="W247" s="238">
        <v>1.2312266750731227</v>
      </c>
      <c r="X247" s="238">
        <v>1.7166229743439896</v>
      </c>
      <c r="Y247" s="238">
        <v>1.7076260256972173</v>
      </c>
      <c r="Z247" s="238">
        <v>8.9969486467722515E-3</v>
      </c>
      <c r="AA247" s="238">
        <v>1.12522152443552E-2</v>
      </c>
      <c r="AB247" s="238">
        <v>5.3081557369503969</v>
      </c>
      <c r="AC247" s="238">
        <v>5.2071557369503969</v>
      </c>
    </row>
    <row r="248" spans="1:29" x14ac:dyDescent="0.25">
      <c r="A248" s="97" t="s">
        <v>177</v>
      </c>
      <c r="B248" s="7">
        <v>23.898635912516642</v>
      </c>
      <c r="C248" s="109" t="s">
        <v>142</v>
      </c>
      <c r="U248" s="238">
        <v>2351.0260260915807</v>
      </c>
      <c r="V248" s="238">
        <v>0.34458621759052005</v>
      </c>
      <c r="W248" s="238">
        <v>1.2287194496667779</v>
      </c>
      <c r="X248" s="238">
        <v>1.7146239800437513</v>
      </c>
      <c r="Y248" s="238">
        <v>1.7056921289033802</v>
      </c>
      <c r="Z248" s="238">
        <v>8.9318511403710943E-3</v>
      </c>
      <c r="AA248" s="238">
        <v>1.1265275929593171E-2</v>
      </c>
      <c r="AB248" s="238">
        <v>5.3022444741052572</v>
      </c>
      <c r="AC248" s="238">
        <v>5.2012444741052573</v>
      </c>
    </row>
    <row r="249" spans="1:29" x14ac:dyDescent="0.25">
      <c r="A249" s="97" t="s">
        <v>178</v>
      </c>
      <c r="B249" s="105">
        <v>5.3498793425181947</v>
      </c>
      <c r="C249" s="109"/>
      <c r="U249" s="238">
        <v>2348.3637428446841</v>
      </c>
      <c r="V249" s="238">
        <v>0.34604735900426298</v>
      </c>
      <c r="W249" s="238">
        <v>1.2262132298348338</v>
      </c>
      <c r="X249" s="238">
        <v>1.7126225185801203</v>
      </c>
      <c r="Y249" s="238">
        <v>1.7037557945557662</v>
      </c>
      <c r="Z249" s="238">
        <v>8.8667240243540668E-3</v>
      </c>
      <c r="AA249" s="238">
        <v>1.1278251328055546E-2</v>
      </c>
      <c r="AB249" s="238">
        <v>5.2963257418126055</v>
      </c>
      <c r="AC249" s="238">
        <v>5.1953257418126055</v>
      </c>
    </row>
    <row r="250" spans="1:29" x14ac:dyDescent="0.25">
      <c r="A250" s="97" t="s">
        <v>178</v>
      </c>
      <c r="B250" s="105">
        <v>4.6875183413513497</v>
      </c>
      <c r="C250" s="109"/>
      <c r="U250" s="238">
        <v>2345.6981039592602</v>
      </c>
      <c r="V250" s="238">
        <v>0.3475096186224218</v>
      </c>
      <c r="W250" s="238">
        <v>1.2237080176384407</v>
      </c>
      <c r="X250" s="238">
        <v>1.7106185871060424</v>
      </c>
      <c r="Y250" s="238">
        <v>1.7018170134640034</v>
      </c>
      <c r="Z250" s="238">
        <v>8.80157364203904E-3</v>
      </c>
      <c r="AA250" s="238">
        <v>1.1291141290670059E-2</v>
      </c>
      <c r="AB250" s="238">
        <v>5.2903995161742481</v>
      </c>
      <c r="AC250" s="238">
        <v>5.1893995161742481</v>
      </c>
    </row>
    <row r="251" spans="1:29" x14ac:dyDescent="0.25">
      <c r="A251" s="97" t="s">
        <v>179</v>
      </c>
      <c r="B251" s="105">
        <v>0.72203169110485066</v>
      </c>
      <c r="C251" s="213"/>
      <c r="U251" s="238">
        <v>2343.0290967834644</v>
      </c>
      <c r="V251" s="238">
        <v>0.34897299995996367</v>
      </c>
      <c r="W251" s="238">
        <v>1.2212038151387483</v>
      </c>
      <c r="X251" s="238">
        <v>1.7086121837066917</v>
      </c>
      <c r="Y251" s="238">
        <v>1.6998757777998346</v>
      </c>
      <c r="Z251" s="238">
        <v>8.7364059068570921E-3</v>
      </c>
      <c r="AA251" s="238">
        <v>1.1303945676427637E-2</v>
      </c>
      <c r="AB251" s="238">
        <v>5.2844657771214854</v>
      </c>
      <c r="AC251" s="238">
        <v>5.1834657771214854</v>
      </c>
    </row>
    <row r="252" spans="1:29" x14ac:dyDescent="0.25">
      <c r="A252" s="97" t="s">
        <v>180</v>
      </c>
      <c r="B252" s="105">
        <v>1.5250737123330778</v>
      </c>
      <c r="C252" s="109"/>
      <c r="U252" s="238">
        <v>2340.35671054059</v>
      </c>
      <c r="V252" s="238">
        <v>0.35043750655148348</v>
      </c>
      <c r="W252" s="238">
        <v>1.2187006243969059</v>
      </c>
      <c r="X252" s="238">
        <v>1.706603307324795</v>
      </c>
      <c r="Y252" s="238">
        <v>1.6979320809894156</v>
      </c>
      <c r="Z252" s="238">
        <v>8.6712263353794228E-3</v>
      </c>
      <c r="AA252" s="238">
        <v>1.1316664351816335E-2</v>
      </c>
      <c r="AB252" s="238">
        <v>5.2785245081123131</v>
      </c>
      <c r="AC252" s="238">
        <v>5.1775245081123131</v>
      </c>
    </row>
    <row r="253" spans="1:29" x14ac:dyDescent="0.25">
      <c r="A253" s="130" t="s">
        <v>181</v>
      </c>
      <c r="B253" s="131">
        <v>1056.6962604217806</v>
      </c>
      <c r="C253" s="132" t="s">
        <v>182</v>
      </c>
      <c r="U253" s="238">
        <v>2337.6809361807996</v>
      </c>
      <c r="V253" s="238">
        <v>0.35190314195053568</v>
      </c>
      <c r="W253" s="238">
        <v>1.2161984474740637</v>
      </c>
      <c r="X253" s="238">
        <v>1.7045919576919208</v>
      </c>
      <c r="Y253" s="238">
        <v>1.6959859176141336</v>
      </c>
      <c r="Z253" s="238">
        <v>8.6060400777872026E-3</v>
      </c>
      <c r="AA253" s="238">
        <v>1.1329297190298602E-2</v>
      </c>
      <c r="AB253" s="238">
        <v>5.272575695852602</v>
      </c>
      <c r="AC253" s="238">
        <v>5.171575695852602</v>
      </c>
    </row>
    <row r="254" spans="1:29" x14ac:dyDescent="0.25">
      <c r="A254" s="133" t="s">
        <v>183</v>
      </c>
      <c r="B254" s="131">
        <v>2582.4460695141543</v>
      </c>
      <c r="C254" s="134" t="s">
        <v>184</v>
      </c>
      <c r="U254" s="238">
        <v>2335.0017662446126</v>
      </c>
      <c r="V254" s="238">
        <v>0.35336990972902216</v>
      </c>
      <c r="W254" s="238">
        <v>1.2136972864313713</v>
      </c>
      <c r="X254" s="238">
        <v>1.7025781352690701</v>
      </c>
      <c r="Y254" s="238">
        <v>1.6940372833192705</v>
      </c>
      <c r="Z254" s="238">
        <v>8.5408519497995883E-3</v>
      </c>
      <c r="AA254" s="238">
        <v>1.1341844071834153E-2</v>
      </c>
      <c r="AB254" s="238">
        <v>5.266619330041836</v>
      </c>
      <c r="AC254" s="238">
        <v>5.165619330041836</v>
      </c>
    </row>
    <row r="255" spans="1:29" x14ac:dyDescent="0.25">
      <c r="A255" s="133" t="s">
        <v>186</v>
      </c>
      <c r="B255" s="135">
        <v>140.57690468734319</v>
      </c>
      <c r="C255" s="134" t="s">
        <v>187</v>
      </c>
      <c r="U255" s="238">
        <v>2332.319194737142</v>
      </c>
      <c r="V255" s="238">
        <v>0.35483781347663235</v>
      </c>
      <c r="W255" s="238">
        <v>1.2111971433299786</v>
      </c>
      <c r="X255" s="238">
        <v>1.7005618411873862</v>
      </c>
      <c r="Y255" s="238">
        <v>1.6920861747307185</v>
      </c>
      <c r="Z255" s="238">
        <v>8.475666456667641E-3</v>
      </c>
      <c r="AA255" s="238">
        <v>1.1354304882436928E-2</v>
      </c>
      <c r="AB255" s="238">
        <v>5.260655403137843</v>
      </c>
      <c r="AC255" s="238">
        <v>5.159655403137843</v>
      </c>
    </row>
    <row r="256" spans="1:29" x14ac:dyDescent="0.25">
      <c r="A256" s="130" t="s">
        <v>188</v>
      </c>
      <c r="B256" s="136" t="s">
        <v>264</v>
      </c>
      <c r="C256" s="134"/>
      <c r="U256" s="238">
        <v>2329.6332170134442</v>
      </c>
      <c r="V256" s="238">
        <v>0.35630685680033103</v>
      </c>
      <c r="W256" s="238">
        <v>1.2086980202310353</v>
      </c>
      <c r="X256" s="238">
        <v>1.6985430771972518</v>
      </c>
      <c r="Y256" s="238">
        <v>1.6901325893779107</v>
      </c>
      <c r="Z256" s="238">
        <v>8.4104878193411725E-3</v>
      </c>
      <c r="AA256" s="238">
        <v>1.1366679513769434E-2</v>
      </c>
      <c r="AB256" s="238">
        <v>5.2546839101416696</v>
      </c>
      <c r="AC256" s="238">
        <v>5.1536839101416696</v>
      </c>
    </row>
    <row r="257" spans="1:29" ht="7.5" customHeight="1" x14ac:dyDescent="0.25">
      <c r="A257" s="307"/>
      <c r="B257" s="307"/>
      <c r="C257" s="307"/>
      <c r="D257" s="307"/>
      <c r="E257" s="307"/>
      <c r="F257" s="307"/>
      <c r="G257" s="307"/>
      <c r="H257" s="307"/>
      <c r="I257" s="307"/>
      <c r="J257" s="307"/>
      <c r="K257" s="307"/>
      <c r="L257" s="307"/>
      <c r="M257" s="307"/>
      <c r="N257" s="307"/>
      <c r="O257" s="307"/>
      <c r="P257" s="307"/>
      <c r="Q257" s="307"/>
      <c r="R257" s="307"/>
      <c r="S257" s="307"/>
      <c r="T257" s="307"/>
      <c r="U257" s="238">
        <v>2326.943829672432</v>
      </c>
      <c r="V257" s="238">
        <v>0.35777704332389021</v>
      </c>
      <c r="W257" s="238">
        <v>1.2061999191956909</v>
      </c>
      <c r="X257" s="238">
        <v>1.6965218456197575</v>
      </c>
      <c r="Y257" s="238">
        <v>1.688176525623355</v>
      </c>
      <c r="Z257" s="238">
        <v>8.3453199964025337E-3</v>
      </c>
      <c r="AA257" s="238">
        <v>1.1378967862768369E-2</v>
      </c>
      <c r="AB257" s="238">
        <v>5.2487048483995427</v>
      </c>
      <c r="AC257" s="238">
        <v>5.1477048483995427</v>
      </c>
    </row>
    <row r="258" spans="1:29" ht="18" x14ac:dyDescent="0.25">
      <c r="A258" s="305" t="s">
        <v>361</v>
      </c>
      <c r="U258" s="238">
        <v>2324.2510304598763</v>
      </c>
      <c r="V258" s="238">
        <v>0.35924837668746146</v>
      </c>
      <c r="W258" s="238">
        <v>1.2037028422850957</v>
      </c>
      <c r="X258" s="238">
        <v>1.6944981493018167</v>
      </c>
      <c r="Y258" s="238">
        <v>1.6862179825977632</v>
      </c>
      <c r="Z258" s="238">
        <v>8.2801667040535154E-3</v>
      </c>
      <c r="AA258" s="238">
        <v>1.1391169831298752E-2</v>
      </c>
      <c r="AB258" s="238">
        <v>5.242718217420383</v>
      </c>
      <c r="AC258" s="238">
        <v>5.141718217420383</v>
      </c>
    </row>
    <row r="259" spans="1:29" x14ac:dyDescent="0.25">
      <c r="A259" s="96" t="s">
        <v>110</v>
      </c>
      <c r="B259" s="213"/>
      <c r="C259" s="213"/>
      <c r="U259" s="238">
        <v>2321.5548181790655</v>
      </c>
      <c r="V259" s="238">
        <v>0.36072086054718555</v>
      </c>
      <c r="W259" s="238">
        <v>1.2012067915603992</v>
      </c>
      <c r="X259" s="238">
        <v>1.6924719915775748</v>
      </c>
      <c r="Y259" s="238">
        <v>1.6842569601402748</v>
      </c>
      <c r="Z259" s="238">
        <v>8.2150314372999578E-3</v>
      </c>
      <c r="AA259" s="238">
        <v>1.1403285325838407E-2</v>
      </c>
      <c r="AB259" s="238">
        <v>5.2367240187094648</v>
      </c>
      <c r="AC259" s="238">
        <v>5.1357240187094648</v>
      </c>
    </row>
    <row r="260" spans="1:29" x14ac:dyDescent="0.25">
      <c r="A260" s="97" t="s">
        <v>111</v>
      </c>
      <c r="B260" s="98">
        <v>60.5</v>
      </c>
      <c r="C260" s="213" t="s">
        <v>112</v>
      </c>
      <c r="U260" s="238">
        <v>2318.8551926085634</v>
      </c>
      <c r="V260" s="238">
        <v>0.36219449857483643</v>
      </c>
      <c r="W260" s="238">
        <v>1.1987117690827507</v>
      </c>
      <c r="X260" s="238">
        <v>1.6904433762293547</v>
      </c>
      <c r="Y260" s="238">
        <v>1.6822934587439664</v>
      </c>
      <c r="Z260" s="238">
        <v>8.1499174853882916E-3</v>
      </c>
      <c r="AA260" s="238">
        <v>1.1415314257184443E-2</v>
      </c>
      <c r="AB260" s="238">
        <v>5.2307222556141895</v>
      </c>
      <c r="AC260" s="238">
        <v>5.1297222556141895</v>
      </c>
    </row>
    <row r="261" spans="1:29" x14ac:dyDescent="0.25">
      <c r="A261" s="97" t="s">
        <v>113</v>
      </c>
      <c r="B261" s="99">
        <v>510</v>
      </c>
      <c r="C261" s="213" t="s">
        <v>112</v>
      </c>
      <c r="U261" s="238">
        <v>2316.1521544271532</v>
      </c>
      <c r="V261" s="238">
        <v>0.36366929445749674</v>
      </c>
      <c r="W261" s="238">
        <v>1.1962177769133004</v>
      </c>
      <c r="X261" s="238">
        <v>1.6884123074530604</v>
      </c>
      <c r="Y261" s="238">
        <v>1.6803274795053371</v>
      </c>
      <c r="Z261" s="238">
        <v>8.0848279477232499E-3</v>
      </c>
      <c r="AA261" s="238">
        <v>1.1427256540182481E-2</v>
      </c>
      <c r="AB261" s="238">
        <v>5.2247129331821682</v>
      </c>
      <c r="AC261" s="238">
        <v>5.1237129331821682</v>
      </c>
    </row>
    <row r="262" spans="1:29" x14ac:dyDescent="0.25">
      <c r="A262" s="97" t="s">
        <v>114</v>
      </c>
      <c r="B262" s="100">
        <v>1466124.3500635102</v>
      </c>
      <c r="C262" s="213" t="s">
        <v>115</v>
      </c>
      <c r="U262" s="238">
        <v>2313.4457051443192</v>
      </c>
      <c r="V262" s="238">
        <v>0.36514525189726255</v>
      </c>
      <c r="W262" s="238">
        <v>1.1937248171131987</v>
      </c>
      <c r="X262" s="238">
        <v>1.6863787898283449</v>
      </c>
      <c r="Y262" s="238">
        <v>1.6783590240778175</v>
      </c>
      <c r="Z262" s="238">
        <v>8.01976575052743E-3</v>
      </c>
      <c r="AA262" s="238">
        <v>1.1439112093479812E-2</v>
      </c>
      <c r="AB262" s="238">
        <v>5.2186960580318758</v>
      </c>
      <c r="AC262" s="238">
        <v>5.1176960580318758</v>
      </c>
    </row>
    <row r="263" spans="1:29" x14ac:dyDescent="0.25">
      <c r="A263" s="96" t="s">
        <v>116</v>
      </c>
      <c r="B263" s="213"/>
      <c r="C263" s="213"/>
      <c r="U263" s="238">
        <v>2310.7358470362501</v>
      </c>
      <c r="V263" s="238">
        <v>0.3666223746109748</v>
      </c>
      <c r="W263" s="238">
        <v>1.1912328917435939</v>
      </c>
      <c r="X263" s="238">
        <v>1.684342828289576</v>
      </c>
      <c r="Y263" s="238">
        <v>1.6763880946294005</v>
      </c>
      <c r="Z263" s="238">
        <v>7.954733660175517E-3</v>
      </c>
      <c r="AA263" s="238">
        <v>1.1450880839297651E-2</v>
      </c>
      <c r="AB263" s="238">
        <v>5.212671638233596</v>
      </c>
      <c r="AC263" s="238">
        <v>5.111671638233596</v>
      </c>
    </row>
    <row r="264" spans="1:29" x14ac:dyDescent="0.25">
      <c r="A264" s="97" t="s">
        <v>117</v>
      </c>
      <c r="B264" s="101">
        <v>1</v>
      </c>
      <c r="C264" s="213"/>
      <c r="U264" s="238">
        <v>2308.0225830874933</v>
      </c>
      <c r="V264" s="238">
        <v>0.36810066632997557</v>
      </c>
      <c r="W264" s="238">
        <v>1.188742002865637</v>
      </c>
      <c r="X264" s="238">
        <v>1.6823044280959289</v>
      </c>
      <c r="Y264" s="238">
        <v>1.6744146938036453</v>
      </c>
      <c r="Z264" s="238">
        <v>7.8897342922836788E-3</v>
      </c>
      <c r="AA264" s="238">
        <v>1.1462562703216257E-2</v>
      </c>
      <c r="AB264" s="238">
        <v>5.2066396831976816</v>
      </c>
      <c r="AC264" s="238">
        <v>5.1056396831976816</v>
      </c>
    </row>
    <row r="265" spans="1:29" x14ac:dyDescent="0.25">
      <c r="A265" s="97"/>
      <c r="B265" s="213"/>
      <c r="C265" s="213"/>
      <c r="U265" s="238">
        <v>2305.3059169372846</v>
      </c>
      <c r="V265" s="238">
        <v>0.36958013079988711</v>
      </c>
      <c r="W265" s="238">
        <v>1.186252152540477</v>
      </c>
      <c r="X265" s="238">
        <v>1.6802635948118505</v>
      </c>
      <c r="Y265" s="238">
        <v>1.6724388246830715</v>
      </c>
      <c r="Z265" s="238">
        <v>7.8247701287790239E-3</v>
      </c>
      <c r="AA265" s="238">
        <v>1.147415761398478E-2</v>
      </c>
      <c r="AB265" s="238">
        <v>5.200600203575279</v>
      </c>
      <c r="AC265" s="238">
        <v>5.099600203575279</v>
      </c>
    </row>
    <row r="266" spans="1:29" x14ac:dyDescent="0.25">
      <c r="A266" s="97" t="s">
        <v>118</v>
      </c>
      <c r="B266" s="102">
        <v>57.37</v>
      </c>
      <c r="C266" s="213" t="s">
        <v>112</v>
      </c>
      <c r="U266" s="238">
        <v>2302.5858528291442</v>
      </c>
      <c r="V266" s="238">
        <v>0.37106077178041175</v>
      </c>
      <c r="W266" s="238">
        <v>1.1837633428292642</v>
      </c>
      <c r="X266" s="238">
        <v>1.6782203342799269</v>
      </c>
      <c r="Y266" s="238">
        <v>1.6704604907566432</v>
      </c>
      <c r="Z266" s="238">
        <v>7.7598435232837382E-3</v>
      </c>
      <c r="AA266" s="238">
        <v>1.1485665503338609E-2</v>
      </c>
      <c r="AB266" s="238">
        <v>5.194553211163722</v>
      </c>
      <c r="AC266" s="238">
        <v>5.0935532111637221</v>
      </c>
    </row>
    <row r="267" spans="1:29" x14ac:dyDescent="0.25">
      <c r="A267" s="97" t="s">
        <v>119</v>
      </c>
      <c r="B267" s="98">
        <v>16</v>
      </c>
      <c r="C267" s="213" t="s">
        <v>112</v>
      </c>
      <c r="U267" s="238">
        <v>2299.8623955661292</v>
      </c>
      <c r="V267" s="238">
        <v>0.37254259304515136</v>
      </c>
      <c r="W267" s="238">
        <v>1.1812755757931486</v>
      </c>
      <c r="X267" s="238">
        <v>1.6761746526031549</v>
      </c>
      <c r="Y267" s="238">
        <v>1.6684796958887771</v>
      </c>
      <c r="Z267" s="238">
        <v>7.6949567143778097E-3</v>
      </c>
      <c r="AA267" s="238">
        <v>1.1497086305835912E-2</v>
      </c>
      <c r="AB267" s="238">
        <v>5.1884987188216556</v>
      </c>
      <c r="AC267" s="238">
        <v>5.0874987188216556</v>
      </c>
    </row>
    <row r="268" spans="1:29" x14ac:dyDescent="0.25">
      <c r="A268" s="97" t="s">
        <v>120</v>
      </c>
      <c r="B268" s="102">
        <v>67.13</v>
      </c>
      <c r="C268" s="213" t="s">
        <v>112</v>
      </c>
      <c r="U268" s="238">
        <v>2297.1355504681546</v>
      </c>
      <c r="V268" s="238">
        <v>0.3740255983814445</v>
      </c>
      <c r="W268" s="238">
        <v>1.1787888534932791</v>
      </c>
      <c r="X268" s="238">
        <v>1.6741265561252381</v>
      </c>
      <c r="Y268" s="238">
        <v>1.6664964442915402</v>
      </c>
      <c r="Z268" s="238">
        <v>7.6301118336978835E-3</v>
      </c>
      <c r="AA268" s="238">
        <v>1.1508419958705782E-2</v>
      </c>
      <c r="AB268" s="238">
        <v>5.1824367403904201</v>
      </c>
      <c r="AC268" s="238">
        <v>5.0814367403904201</v>
      </c>
    </row>
    <row r="269" spans="1:29" x14ac:dyDescent="0.25">
      <c r="A269" s="97" t="s">
        <v>121</v>
      </c>
      <c r="B269" s="98">
        <v>7</v>
      </c>
      <c r="C269" s="213"/>
      <c r="U269" s="238">
        <v>2294.4053233337336</v>
      </c>
      <c r="V269" s="238">
        <v>0.37550979159022024</v>
      </c>
      <c r="W269" s="238">
        <v>1.1763031779908055</v>
      </c>
      <c r="X269" s="238">
        <v>1.6720760514113882</v>
      </c>
      <c r="Y269" s="238">
        <v>1.6645107404988979</v>
      </c>
      <c r="Z269" s="238">
        <v>7.5653109124902418E-3</v>
      </c>
      <c r="AA269" s="238">
        <v>1.1519666401705727E-2</v>
      </c>
      <c r="AB269" s="238">
        <v>5.1763672906205862</v>
      </c>
      <c r="AC269" s="238">
        <v>5.0753672906205862</v>
      </c>
    </row>
    <row r="270" spans="1:29" x14ac:dyDescent="0.25">
      <c r="A270" s="97" t="s">
        <v>122</v>
      </c>
      <c r="B270" s="98">
        <v>0</v>
      </c>
      <c r="C270" s="213"/>
      <c r="U270" s="238">
        <v>2291.6717204045126</v>
      </c>
      <c r="V270" s="238">
        <v>0.37699517648586695</v>
      </c>
      <c r="W270" s="238">
        <v>1.1738185513468782</v>
      </c>
      <c r="X270" s="238">
        <v>1.6700231452333927</v>
      </c>
      <c r="Y270" s="238">
        <v>1.6625225893426501</v>
      </c>
      <c r="Z270" s="238">
        <v>7.5005558907426106E-3</v>
      </c>
      <c r="AA270" s="238">
        <v>1.1530825576992367E-2</v>
      </c>
      <c r="AB270" s="238">
        <v>5.1702903851052611</v>
      </c>
      <c r="AC270" s="238">
        <v>5.0692903851052611</v>
      </c>
    </row>
    <row r="271" spans="1:29" x14ac:dyDescent="0.25">
      <c r="A271" s="97" t="s">
        <v>123</v>
      </c>
      <c r="B271" s="98">
        <v>1</v>
      </c>
      <c r="C271" s="213"/>
      <c r="U271" s="238">
        <v>2288.934748332143</v>
      </c>
      <c r="V271" s="238">
        <v>0.3784817568961153</v>
      </c>
      <c r="W271" s="238">
        <v>1.1713349756226465</v>
      </c>
      <c r="X271" s="238">
        <v>1.66796784455541</v>
      </c>
      <c r="Y271" s="238">
        <v>1.6605319959305833</v>
      </c>
      <c r="Z271" s="238">
        <v>7.435848624826713E-3</v>
      </c>
      <c r="AA271" s="238">
        <v>1.1541897429003162E-2</v>
      </c>
      <c r="AB271" s="238">
        <v>5.1642060402191143</v>
      </c>
      <c r="AC271" s="238">
        <v>5.0632060402191144</v>
      </c>
    </row>
    <row r="272" spans="1:29" x14ac:dyDescent="0.25">
      <c r="A272" s="97" t="s">
        <v>124</v>
      </c>
      <c r="B272" s="98">
        <v>1</v>
      </c>
      <c r="C272" s="213"/>
      <c r="U272" s="238">
        <v>2286.1944141482213</v>
      </c>
      <c r="V272" s="238">
        <v>0.37996953666193412</v>
      </c>
      <c r="W272" s="238">
        <v>1.168852452879261</v>
      </c>
      <c r="X272" s="238">
        <v>1.6659101565183807</v>
      </c>
      <c r="Y272" s="238">
        <v>1.6585389656264977</v>
      </c>
      <c r="Z272" s="238">
        <v>7.3711908918829838E-3</v>
      </c>
      <c r="AA272" s="238">
        <v>1.1552881904344364E-2</v>
      </c>
      <c r="AB272" s="238">
        <v>5.1581142730609288</v>
      </c>
      <c r="AC272" s="238">
        <v>5.0571142730609289</v>
      </c>
    </row>
    <row r="273" spans="1:29" x14ac:dyDescent="0.25">
      <c r="A273" s="97" t="s">
        <v>125</v>
      </c>
      <c r="B273" s="103">
        <v>469.90999999999997</v>
      </c>
      <c r="C273" s="213" t="s">
        <v>112</v>
      </c>
      <c r="U273" s="238">
        <v>2283.4507252367771</v>
      </c>
      <c r="V273" s="238">
        <v>0.38145851963743843</v>
      </c>
      <c r="W273" s="238">
        <v>1.1663709851778701</v>
      </c>
      <c r="X273" s="238">
        <v>1.6638500884301148</v>
      </c>
      <c r="Y273" s="238">
        <v>1.6565435040313903</v>
      </c>
      <c r="Z273" s="238">
        <v>7.3065843987245582E-3</v>
      </c>
      <c r="AA273" s="238">
        <v>1.1563778951691958E-2</v>
      </c>
      <c r="AB273" s="238">
        <v>5.1520151014025668</v>
      </c>
      <c r="AC273" s="238">
        <v>5.0510151014025668</v>
      </c>
    </row>
    <row r="274" spans="1:29" ht="15.75" x14ac:dyDescent="0.25">
      <c r="A274" s="97" t="s">
        <v>126</v>
      </c>
      <c r="B274" s="104">
        <v>1120233.6358282678</v>
      </c>
      <c r="C274" s="213" t="s">
        <v>115</v>
      </c>
      <c r="I274" s="113" t="s">
        <v>162</v>
      </c>
      <c r="J274" s="114">
        <v>8.7763008651780741</v>
      </c>
      <c r="K274" s="115" t="s">
        <v>157</v>
      </c>
      <c r="L274" s="116" t="s">
        <v>163</v>
      </c>
      <c r="M274" s="117">
        <v>89.490215210448184</v>
      </c>
      <c r="N274" s="118" t="s">
        <v>164</v>
      </c>
      <c r="U274" s="238">
        <v>2280.7036893083809</v>
      </c>
      <c r="V274" s="238">
        <v>0.38294870968980826</v>
      </c>
      <c r="W274" s="238">
        <v>1.1638905745796246</v>
      </c>
      <c r="X274" s="238">
        <v>1.6617876477493636</v>
      </c>
      <c r="Y274" s="238">
        <v>1.654545616966735</v>
      </c>
      <c r="Z274" s="238">
        <v>7.242030782628639E-3</v>
      </c>
      <c r="AA274" s="238">
        <v>1.1574588521693505E-2</v>
      </c>
      <c r="AB274" s="238">
        <v>5.1459085436390124</v>
      </c>
      <c r="AC274" s="238">
        <v>5.0449085436390124</v>
      </c>
    </row>
    <row r="275" spans="1:29" x14ac:dyDescent="0.25">
      <c r="A275" s="97" t="s">
        <v>127</v>
      </c>
      <c r="B275" s="105">
        <v>0.76407818735139421</v>
      </c>
      <c r="C275" s="213"/>
      <c r="I275" s="119" t="s">
        <v>165</v>
      </c>
      <c r="J275" s="120">
        <v>2.0712397020466513</v>
      </c>
      <c r="K275" s="121" t="s">
        <v>166</v>
      </c>
      <c r="L275" s="308" t="s">
        <v>167</v>
      </c>
      <c r="M275" s="309"/>
      <c r="N275" s="310"/>
      <c r="U275" s="238">
        <v>2277.9533143771159</v>
      </c>
      <c r="V275" s="238">
        <v>0.38444011069921785</v>
      </c>
      <c r="W275" s="238">
        <v>1.1614112231456739</v>
      </c>
      <c r="X275" s="238">
        <v>1.6597228420801289</v>
      </c>
      <c r="Y275" s="238">
        <v>1.6525453104581209</v>
      </c>
      <c r="Z275" s="238">
        <v>7.1775316220079599E-3</v>
      </c>
      <c r="AA275" s="238">
        <v>1.158531056688567E-2</v>
      </c>
      <c r="AB275" s="238">
        <v>5.1397946187458734</v>
      </c>
      <c r="AC275" s="238">
        <v>5.0387946187458734</v>
      </c>
    </row>
    <row r="276" spans="1:29" x14ac:dyDescent="0.25">
      <c r="A276" s="106" t="s">
        <v>128</v>
      </c>
      <c r="B276" s="213">
        <v>1.879</v>
      </c>
      <c r="C276" s="213" t="s">
        <v>129</v>
      </c>
      <c r="I276" s="122" t="s">
        <v>168</v>
      </c>
      <c r="J276" s="123">
        <v>2.0992185375236492</v>
      </c>
      <c r="K276" s="124" t="s">
        <v>166</v>
      </c>
      <c r="L276" s="311" t="s">
        <v>169</v>
      </c>
      <c r="M276" s="312"/>
      <c r="N276" s="313"/>
      <c r="U276" s="238">
        <v>2275.199608738063</v>
      </c>
      <c r="V276" s="238">
        <v>0.38593272655877414</v>
      </c>
      <c r="W276" s="238">
        <v>1.1589329329371678</v>
      </c>
      <c r="X276" s="238">
        <v>1.657655679157781</v>
      </c>
      <c r="Y276" s="238">
        <v>1.6505425907213302</v>
      </c>
      <c r="Z276" s="238">
        <v>7.1130884364507541E-3</v>
      </c>
      <c r="AA276" s="238">
        <v>1.1595945041611598E-2</v>
      </c>
      <c r="AB276" s="238">
        <v>5.1336733462373676</v>
      </c>
      <c r="AC276" s="238">
        <v>5.0326733462373676</v>
      </c>
    </row>
    <row r="277" spans="1:29" x14ac:dyDescent="0.25">
      <c r="A277" s="213"/>
      <c r="B277" s="306">
        <v>0.90400000000000003</v>
      </c>
      <c r="C277" s="213"/>
      <c r="U277" s="238">
        <v>2272.4425809481227</v>
      </c>
      <c r="V277" s="238">
        <v>0.38742656117446417</v>
      </c>
      <c r="W277" s="238">
        <v>1.1564557060152563</v>
      </c>
      <c r="X277" s="238">
        <v>1.6555861668418548</v>
      </c>
      <c r="Y277" s="238">
        <v>1.6485374641485757</v>
      </c>
      <c r="Z277" s="238">
        <v>7.0487026932790631E-3</v>
      </c>
      <c r="AA277" s="238">
        <v>1.1606491901947867E-2</v>
      </c>
      <c r="AB277" s="238">
        <v>5.1275447461290149</v>
      </c>
      <c r="AC277" s="238">
        <v>5.0265447461290149</v>
      </c>
    </row>
    <row r="278" spans="1:29" x14ac:dyDescent="0.25">
      <c r="A278" s="106" t="s">
        <v>130</v>
      </c>
      <c r="B278" s="105">
        <v>1.6986160000000001</v>
      </c>
      <c r="C278" s="213" t="s">
        <v>129</v>
      </c>
      <c r="U278" s="238">
        <v>2269.682239807084</v>
      </c>
      <c r="V278" s="238">
        <v>0.38892161846511047</v>
      </c>
      <c r="W278" s="238">
        <v>1.1539795444410883</v>
      </c>
      <c r="X278" s="238">
        <v>1.6535143131079517</v>
      </c>
      <c r="Y278" s="238">
        <v>1.6465299372962796</v>
      </c>
      <c r="Z278" s="238">
        <v>6.9843758116721055E-3</v>
      </c>
      <c r="AA278" s="238">
        <v>1.1616951105637435E-2</v>
      </c>
      <c r="AB278" s="238">
        <v>5.1214088389033829</v>
      </c>
      <c r="AC278" s="238">
        <v>5.020408838903383</v>
      </c>
    </row>
    <row r="279" spans="1:29" x14ac:dyDescent="0.25">
      <c r="A279" s="97" t="s">
        <v>131</v>
      </c>
      <c r="B279" s="105">
        <v>1.9028467775560689</v>
      </c>
      <c r="C279" s="213" t="s">
        <v>132</v>
      </c>
      <c r="U279" s="238">
        <v>2266.9185943407929</v>
      </c>
      <c r="V279" s="238">
        <v>0.39041790236233403</v>
      </c>
      <c r="W279" s="238">
        <v>1.1515044502758147</v>
      </c>
      <c r="X279" s="238">
        <v>1.6514401260375187</v>
      </c>
      <c r="Y279" s="238">
        <v>1.6445200168738554</v>
      </c>
      <c r="Z279" s="238">
        <v>6.9201091636632572E-3</v>
      </c>
      <c r="AA279" s="238">
        <v>1.1627322612023885E-2</v>
      </c>
      <c r="AB279" s="238">
        <v>5.115265645476863</v>
      </c>
      <c r="AC279" s="238">
        <v>5.014265645476863</v>
      </c>
    </row>
    <row r="280" spans="1:29" x14ac:dyDescent="0.25">
      <c r="A280" s="97" t="s">
        <v>133</v>
      </c>
      <c r="B280" s="100">
        <v>33375.052460249302</v>
      </c>
      <c r="C280" s="213" t="s">
        <v>134</v>
      </c>
      <c r="U280" s="238">
        <v>2264.1516537857087</v>
      </c>
      <c r="V280" s="238">
        <v>0.39191541681052394</v>
      </c>
      <c r="W280" s="238">
        <v>1.1490304255805845</v>
      </c>
      <c r="X280" s="238">
        <v>1.6493636138146661</v>
      </c>
      <c r="Y280" s="238">
        <v>1.6425077097328202</v>
      </c>
      <c r="Z280" s="238">
        <v>6.8559040818458872E-3</v>
      </c>
      <c r="AA280" s="238">
        <v>1.1637606381997073E-2</v>
      </c>
      <c r="AB280" s="238">
        <v>5.1091151871717413</v>
      </c>
      <c r="AC280" s="238">
        <v>5.0081151871717413</v>
      </c>
    </row>
    <row r="281" spans="1:29" x14ac:dyDescent="0.25">
      <c r="A281" s="97" t="s">
        <v>135</v>
      </c>
      <c r="B281" s="100">
        <v>23620.252861574074</v>
      </c>
      <c r="C281" s="213" t="s">
        <v>134</v>
      </c>
      <c r="U281" s="238">
        <v>2261.3814275739169</v>
      </c>
      <c r="V281" s="238">
        <v>0.39341416576681359</v>
      </c>
      <c r="W281" s="238">
        <v>1.1465574724165475</v>
      </c>
      <c r="X281" s="238">
        <v>1.6472847847159466</v>
      </c>
      <c r="Y281" s="238">
        <v>1.6404930228576518</v>
      </c>
      <c r="Z281" s="238">
        <v>6.7917618582948869E-3</v>
      </c>
      <c r="AA281" s="238">
        <v>1.1647802377936993E-2</v>
      </c>
      <c r="AB281" s="238">
        <v>5.1029574856879059</v>
      </c>
      <c r="AC281" s="238">
        <v>5.0019574856879059</v>
      </c>
    </row>
    <row r="282" spans="1:29" x14ac:dyDescent="0.25">
      <c r="A282" s="97" t="s">
        <v>136</v>
      </c>
      <c r="B282" s="100">
        <v>0</v>
      </c>
      <c r="C282" s="213" t="s">
        <v>134</v>
      </c>
      <c r="U282" s="238">
        <v>2258.6079253205407</v>
      </c>
      <c r="V282" s="238">
        <v>0.39491415320106299</v>
      </c>
      <c r="W282" s="238">
        <v>1.1440855928448541</v>
      </c>
      <c r="X282" s="238">
        <v>1.6452036471054459</v>
      </c>
      <c r="Y282" s="238">
        <v>1.6384759633565145</v>
      </c>
      <c r="Z282" s="238">
        <v>6.7276837489314012E-3</v>
      </c>
      <c r="AA282" s="238">
        <v>1.1657910563664064E-2</v>
      </c>
      <c r="AB282" s="238">
        <v>5.0967925630776314</v>
      </c>
      <c r="AC282" s="238">
        <v>4.9957925630776314</v>
      </c>
    </row>
    <row r="283" spans="1:29" x14ac:dyDescent="0.25">
      <c r="A283" s="97" t="s">
        <v>137</v>
      </c>
      <c r="B283" s="100">
        <v>56995.305321823376</v>
      </c>
      <c r="C283" s="213" t="s">
        <v>134</v>
      </c>
      <c r="U283" s="238">
        <v>2255.8311568109784</v>
      </c>
      <c r="V283" s="238">
        <v>0.39641538309584617</v>
      </c>
      <c r="W283" s="238">
        <v>1.141614788926653</v>
      </c>
      <c r="X283" s="238">
        <v>1.6431202094313788</v>
      </c>
      <c r="Y283" s="238">
        <v>1.6364565384530063</v>
      </c>
      <c r="Z283" s="238">
        <v>6.6636709783725045E-3</v>
      </c>
      <c r="AA283" s="238">
        <v>1.1667930904396568E-2</v>
      </c>
      <c r="AB283" s="238">
        <v>5.0906204417237726</v>
      </c>
      <c r="AC283" s="238">
        <v>4.9896204417237726</v>
      </c>
    </row>
    <row r="284" spans="1:29" x14ac:dyDescent="0.25">
      <c r="A284" s="107" t="s">
        <v>138</v>
      </c>
      <c r="B284" s="213"/>
      <c r="C284" s="213"/>
      <c r="U284" s="238">
        <v>2253.0511319895327</v>
      </c>
      <c r="V284" s="238">
        <v>0.39791785944644409</v>
      </c>
      <c r="W284" s="238">
        <v>1.1391450627230952</v>
      </c>
      <c r="X284" s="238">
        <v>1.6410344802161021</v>
      </c>
      <c r="Y284" s="238">
        <v>1.6344347554790102</v>
      </c>
      <c r="Z284" s="238">
        <v>6.5997247370919165E-3</v>
      </c>
      <c r="AA284" s="238">
        <v>1.1677863366703709E-2</v>
      </c>
      <c r="AB284" s="238">
        <v>5.08444114431635</v>
      </c>
      <c r="AC284" s="238">
        <v>4.98344114431635</v>
      </c>
    </row>
    <row r="285" spans="1:29" x14ac:dyDescent="0.25">
      <c r="A285" s="97" t="s">
        <v>139</v>
      </c>
      <c r="B285" s="108">
        <v>201.02141380782433</v>
      </c>
      <c r="C285" s="213"/>
      <c r="U285" s="238">
        <v>2250.2678609495897</v>
      </c>
      <c r="V285" s="238">
        <v>0.39942158626084201</v>
      </c>
      <c r="W285" s="238">
        <v>1.1366764162953298</v>
      </c>
      <c r="X285" s="238">
        <v>1.638946468057032</v>
      </c>
      <c r="Y285" s="238">
        <v>1.6324106218670267</v>
      </c>
      <c r="Z285" s="238">
        <v>6.5358461900053566E-3</v>
      </c>
      <c r="AA285" s="238">
        <v>1.1687707918471473E-2</v>
      </c>
      <c r="AB285" s="238">
        <v>5.078254693834892</v>
      </c>
      <c r="AC285" s="238">
        <v>4.9772546938348921</v>
      </c>
    </row>
    <row r="286" spans="1:29" x14ac:dyDescent="0.25">
      <c r="A286" s="97" t="s">
        <v>140</v>
      </c>
      <c r="B286" s="100">
        <v>283.52852684794397</v>
      </c>
      <c r="C286" s="213" t="s">
        <v>134</v>
      </c>
      <c r="U286" s="238">
        <v>2247.4813539230331</v>
      </c>
      <c r="V286" s="238">
        <v>0.40092656755973133</v>
      </c>
      <c r="W286" s="238">
        <v>1.1342088517045061</v>
      </c>
      <c r="X286" s="238">
        <v>1.6368561816179727</v>
      </c>
      <c r="Y286" s="238">
        <v>1.6303841451443906</v>
      </c>
      <c r="Z286" s="238">
        <v>6.4720364735821878E-3</v>
      </c>
      <c r="AA286" s="238">
        <v>1.1697464528864051E-2</v>
      </c>
      <c r="AB286" s="238">
        <v>5.0720611135291174</v>
      </c>
      <c r="AC286" s="238">
        <v>4.9710611135291174</v>
      </c>
    </row>
    <row r="287" spans="1:29" x14ac:dyDescent="0.25">
      <c r="A287" s="97" t="s">
        <v>141</v>
      </c>
      <c r="B287" s="105">
        <v>18.999992959033104</v>
      </c>
      <c r="C287" s="213" t="s">
        <v>142</v>
      </c>
      <c r="U287" s="238">
        <v>2244.6916212723045</v>
      </c>
      <c r="V287" s="238">
        <v>0.4024328073765156</v>
      </c>
      <c r="W287" s="238">
        <v>1.1317423710117747</v>
      </c>
      <c r="X287" s="238">
        <v>1.6347636296261616</v>
      </c>
      <c r="Y287" s="238">
        <v>1.6283553329269398</v>
      </c>
      <c r="Z287" s="238">
        <v>6.4082966992218271E-3</v>
      </c>
      <c r="AA287" s="238">
        <v>1.1707133168290253E-2</v>
      </c>
      <c r="AB287" s="238">
        <v>5.0658604269019785</v>
      </c>
      <c r="AC287" s="238">
        <v>4.9648604269019785</v>
      </c>
    </row>
    <row r="288" spans="1:29" x14ac:dyDescent="0.25">
      <c r="A288" s="213"/>
      <c r="B288" s="213"/>
      <c r="C288" s="213"/>
      <c r="U288" s="238">
        <v>2241.8986734816967</v>
      </c>
      <c r="V288" s="238">
        <v>0.40394030975732009</v>
      </c>
      <c r="W288" s="238">
        <v>1.129276976278285</v>
      </c>
      <c r="X288" s="238">
        <v>1.6326688208697144</v>
      </c>
      <c r="Y288" s="238">
        <v>1.6263241929134666</v>
      </c>
      <c r="Z288" s="238">
        <v>6.3446279562477947E-3</v>
      </c>
      <c r="AA288" s="238">
        <v>1.1716713808374352E-2</v>
      </c>
      <c r="AB288" s="238">
        <v>5.0596526576947847</v>
      </c>
      <c r="AC288" s="238">
        <v>4.9586526576947847</v>
      </c>
    </row>
    <row r="289" spans="1:29" x14ac:dyDescent="0.25">
      <c r="A289" s="97" t="s">
        <v>143</v>
      </c>
      <c r="B289" s="99">
        <v>0</v>
      </c>
      <c r="C289" s="213" t="s">
        <v>112</v>
      </c>
      <c r="U289" s="238">
        <v>2239.1025211496781</v>
      </c>
      <c r="V289" s="238">
        <v>0.40544907876100506</v>
      </c>
      <c r="W289" s="238">
        <v>1.126812669565187</v>
      </c>
      <c r="X289" s="238">
        <v>1.6305717641930362</v>
      </c>
      <c r="Y289" s="238">
        <v>1.6242907328808385</v>
      </c>
      <c r="Z289" s="238">
        <v>6.2810313121977046E-3</v>
      </c>
      <c r="AA289" s="238">
        <v>1.1726206421927296E-2</v>
      </c>
      <c r="AB289" s="238">
        <v>5.053437829872693</v>
      </c>
      <c r="AC289" s="238">
        <v>4.952437829872693</v>
      </c>
    </row>
    <row r="290" spans="1:29" x14ac:dyDescent="0.25">
      <c r="A290" s="97" t="s">
        <v>144</v>
      </c>
      <c r="B290" s="7">
        <v>18.999992959033104</v>
      </c>
      <c r="C290" s="213" t="s">
        <v>142</v>
      </c>
      <c r="U290" s="238">
        <v>2236.3031749822107</v>
      </c>
      <c r="V290" s="238">
        <v>0.40695911845918237</v>
      </c>
      <c r="W290" s="238">
        <v>1.1243494529336302</v>
      </c>
      <c r="X290" s="238">
        <v>1.6284724684937641</v>
      </c>
      <c r="Y290" s="238">
        <v>1.6222549606792487</v>
      </c>
      <c r="Z290" s="238">
        <v>6.2175078145154661E-3</v>
      </c>
      <c r="AA290" s="238">
        <v>1.1735610982920405E-2</v>
      </c>
      <c r="AB290" s="238">
        <v>5.0472159676113915</v>
      </c>
      <c r="AC290" s="238">
        <v>4.9462159676113915</v>
      </c>
    </row>
    <row r="291" spans="1:29" ht="18" x14ac:dyDescent="0.25">
      <c r="A291" s="125" t="s">
        <v>241</v>
      </c>
      <c r="U291" s="238">
        <v>2233.5006457862078</v>
      </c>
      <c r="V291" s="238">
        <v>0.40847043293623492</v>
      </c>
      <c r="W291" s="238">
        <v>1.1218873284447639</v>
      </c>
      <c r="X291" s="238">
        <v>1.6263709427203186</v>
      </c>
      <c r="Y291" s="238">
        <v>1.6202168842278541</v>
      </c>
      <c r="Z291" s="238">
        <v>6.1540584924644204E-3</v>
      </c>
      <c r="AA291" s="238">
        <v>1.1744927466461896E-2</v>
      </c>
      <c r="AB291" s="238">
        <v>5.0409870952851863</v>
      </c>
      <c r="AC291" s="238">
        <v>4.9399870952851863</v>
      </c>
    </row>
    <row r="292" spans="1:29" x14ac:dyDescent="0.25">
      <c r="A292" s="97" t="s">
        <v>145</v>
      </c>
      <c r="B292" s="213">
        <v>8314</v>
      </c>
      <c r="C292" s="109" t="s">
        <v>146</v>
      </c>
      <c r="U292" s="238">
        <v>2230.6949444635038</v>
      </c>
      <c r="V292" s="238">
        <v>0.40998302628933908</v>
      </c>
      <c r="W292" s="238">
        <v>1.1194262981597389</v>
      </c>
      <c r="X292" s="238">
        <v>1.6242671958673975</v>
      </c>
      <c r="Y292" s="238">
        <v>1.6181765115108717</v>
      </c>
      <c r="Z292" s="238">
        <v>6.0906843565258217E-3</v>
      </c>
      <c r="AA292" s="238">
        <v>1.1754155848772438E-2</v>
      </c>
      <c r="AB292" s="238">
        <v>5.0347512374547962</v>
      </c>
      <c r="AC292" s="238">
        <v>4.9337512374547963</v>
      </c>
    </row>
    <row r="293" spans="1:29" x14ac:dyDescent="0.25">
      <c r="A293" s="97" t="s">
        <v>147</v>
      </c>
      <c r="B293" s="213">
        <v>42.39</v>
      </c>
      <c r="C293" s="109" t="s">
        <v>148</v>
      </c>
      <c r="U293" s="238">
        <v>2227.8860820055083</v>
      </c>
      <c r="V293" s="238">
        <v>0.41149690262848965</v>
      </c>
      <c r="W293" s="238">
        <v>1.1169663641397045</v>
      </c>
      <c r="X293" s="238">
        <v>1.6221612369767913</v>
      </c>
      <c r="Y293" s="238">
        <v>1.6161338505735812</v>
      </c>
      <c r="Z293" s="238">
        <v>6.0273864032100999E-3</v>
      </c>
      <c r="AA293" s="238">
        <v>1.1763296107167949E-2</v>
      </c>
      <c r="AB293" s="238">
        <v>5.0285084188583431</v>
      </c>
      <c r="AC293" s="238">
        <v>4.9275084188583431</v>
      </c>
    </row>
    <row r="294" spans="1:29" x14ac:dyDescent="0.25">
      <c r="A294" s="97" t="s">
        <v>149</v>
      </c>
      <c r="B294" s="110">
        <v>196.13116301014389</v>
      </c>
      <c r="C294" s="109" t="s">
        <v>150</v>
      </c>
      <c r="U294" s="238">
        <v>2225.0740694876904</v>
      </c>
      <c r="V294" s="238">
        <v>0.41301206607652735</v>
      </c>
      <c r="W294" s="238">
        <v>1.1145075284458099</v>
      </c>
      <c r="X294" s="238">
        <v>1.6200530751320665</v>
      </c>
      <c r="Y294" s="238">
        <v>1.6140889095193736</v>
      </c>
      <c r="Z294" s="238">
        <v>5.9641656126929732E-3</v>
      </c>
      <c r="AA294" s="238">
        <v>1.1772348220038753E-2</v>
      </c>
      <c r="AB294" s="238">
        <v>5.0222586644009368</v>
      </c>
      <c r="AC294" s="238">
        <v>4.9212586644009368</v>
      </c>
    </row>
    <row r="295" spans="1:29" x14ac:dyDescent="0.25">
      <c r="A295" s="97" t="s">
        <v>151</v>
      </c>
      <c r="B295" s="213">
        <v>1.1308</v>
      </c>
      <c r="C295" s="109"/>
      <c r="U295" s="238">
        <v>2222.2589180655136</v>
      </c>
      <c r="V295" s="238">
        <v>0.41452852076916874</v>
      </c>
      <c r="W295" s="238">
        <v>1.1120497931392055</v>
      </c>
      <c r="X295" s="238">
        <v>1.6179427194568319</v>
      </c>
      <c r="Y295" s="238">
        <v>1.6120416965063404</v>
      </c>
      <c r="Z295" s="238">
        <v>5.9010229504914413E-3</v>
      </c>
      <c r="AA295" s="238">
        <v>1.1781312166831242E-2</v>
      </c>
      <c r="AB295" s="238">
        <v>5.0160019991454465</v>
      </c>
      <c r="AC295" s="238">
        <v>4.9150019991454466</v>
      </c>
    </row>
    <row r="296" spans="1:29" x14ac:dyDescent="0.25">
      <c r="A296" s="106" t="s">
        <v>152</v>
      </c>
      <c r="B296" s="111">
        <v>0.95</v>
      </c>
      <c r="C296" s="109"/>
      <c r="I296" s="113" t="s">
        <v>189</v>
      </c>
      <c r="J296" s="137">
        <v>2626.9709489333882</v>
      </c>
      <c r="K296" s="115" t="s">
        <v>190</v>
      </c>
      <c r="L296" s="213"/>
      <c r="M296" s="113" t="s">
        <v>189</v>
      </c>
      <c r="N296" s="137">
        <v>267.87643081625589</v>
      </c>
      <c r="O296" s="115" t="s">
        <v>191</v>
      </c>
      <c r="U296" s="238">
        <v>2219.4406389697542</v>
      </c>
      <c r="V296" s="238">
        <v>0.41604627085503809</v>
      </c>
      <c r="W296" s="238">
        <v>1.1095931602810409</v>
      </c>
      <c r="X296" s="238">
        <v>1.6158301791143377</v>
      </c>
      <c r="Y296" s="238">
        <v>1.6099922197442484</v>
      </c>
      <c r="Z296" s="238">
        <v>5.8379593700892407E-3</v>
      </c>
      <c r="AA296" s="238">
        <v>1.1790187928033482E-2</v>
      </c>
      <c r="AB296" s="238">
        <v>5.009738448304998</v>
      </c>
      <c r="AC296" s="238">
        <v>4.9087384483049981</v>
      </c>
    </row>
    <row r="297" spans="1:29" x14ac:dyDescent="0.25">
      <c r="A297" s="97" t="s">
        <v>153</v>
      </c>
      <c r="B297" s="112">
        <v>1710</v>
      </c>
      <c r="C297" s="109" t="s">
        <v>154</v>
      </c>
      <c r="I297" s="119" t="s">
        <v>192</v>
      </c>
      <c r="J297" s="138">
        <v>861.81554856784055</v>
      </c>
      <c r="K297" s="121" t="s">
        <v>190</v>
      </c>
      <c r="L297" s="213"/>
      <c r="M297" s="119" t="s">
        <v>192</v>
      </c>
      <c r="N297" s="138">
        <v>87.880710392340404</v>
      </c>
      <c r="O297" s="121" t="s">
        <v>190</v>
      </c>
      <c r="U297" s="238">
        <v>2216.6192435023213</v>
      </c>
      <c r="V297" s="238">
        <v>0.41756532049570122</v>
      </c>
      <c r="W297" s="238">
        <v>1.1071376319324659</v>
      </c>
      <c r="X297" s="238">
        <v>1.6137154633040609</v>
      </c>
      <c r="Y297" s="238">
        <v>1.6079404874920848</v>
      </c>
      <c r="Z297" s="238">
        <v>5.7749758119760575E-3</v>
      </c>
      <c r="AA297" s="238">
        <v>1.1798975485159326E-2</v>
      </c>
      <c r="AB297" s="238">
        <v>5.0034680372349802</v>
      </c>
      <c r="AC297" s="238">
        <v>4.9024680372349803</v>
      </c>
    </row>
    <row r="298" spans="1:29" x14ac:dyDescent="0.25">
      <c r="A298" s="97" t="s">
        <v>155</v>
      </c>
      <c r="B298" s="100">
        <v>1624.5</v>
      </c>
      <c r="C298" s="109" t="s">
        <v>154</v>
      </c>
      <c r="I298" s="122" t="s">
        <v>168</v>
      </c>
      <c r="J298" s="123">
        <v>2.0992185375236492</v>
      </c>
      <c r="K298" s="124" t="s">
        <v>193</v>
      </c>
      <c r="L298" s="213"/>
      <c r="M298" s="122" t="s">
        <v>168</v>
      </c>
      <c r="N298" s="123">
        <v>2.0992185375236492</v>
      </c>
      <c r="O298" s="124" t="s">
        <v>193</v>
      </c>
      <c r="U298" s="238">
        <v>2213.7947430328732</v>
      </c>
      <c r="V298" s="238">
        <v>0.41908567386570145</v>
      </c>
      <c r="W298" s="238">
        <v>1.1046832101546304</v>
      </c>
      <c r="X298" s="238">
        <v>1.611598581260687</v>
      </c>
      <c r="Y298" s="238">
        <v>1.6058865080554374</v>
      </c>
      <c r="Z298" s="238">
        <v>5.7120732052495793E-3</v>
      </c>
      <c r="AA298" s="238">
        <v>1.180767482073493E-2</v>
      </c>
      <c r="AB298" s="238">
        <v>4.9971907914261298</v>
      </c>
      <c r="AC298" s="238">
        <v>4.8961907914261298</v>
      </c>
    </row>
    <row r="299" spans="1:29" x14ac:dyDescent="0.25">
      <c r="A299" s="97" t="s">
        <v>156</v>
      </c>
      <c r="B299" s="111">
        <v>0.10100000000000001</v>
      </c>
      <c r="C299" s="109" t="s">
        <v>157</v>
      </c>
      <c r="U299" s="238">
        <v>2210.9671489952402</v>
      </c>
      <c r="V299" s="238">
        <v>0.42060733515259729</v>
      </c>
      <c r="W299" s="238">
        <v>1.1022298970086837</v>
      </c>
      <c r="X299" s="238">
        <v>1.6094795422527197</v>
      </c>
      <c r="Y299" s="238">
        <v>1.6038302897842285</v>
      </c>
      <c r="Z299" s="238">
        <v>5.6492524684912393E-3</v>
      </c>
      <c r="AA299" s="238">
        <v>1.181628591828658E-2</v>
      </c>
      <c r="AB299" s="238">
        <v>4.9909067364982347</v>
      </c>
      <c r="AC299" s="238">
        <v>4.8899067364982347</v>
      </c>
    </row>
    <row r="300" spans="1:29" x14ac:dyDescent="0.25">
      <c r="A300" s="97" t="s">
        <v>158</v>
      </c>
      <c r="B300" s="100">
        <v>889.27952136020156</v>
      </c>
      <c r="C300" s="213" t="s">
        <v>159</v>
      </c>
      <c r="U300" s="238">
        <v>2208.1364728842641</v>
      </c>
      <c r="V300" s="238">
        <v>0.42213030855700145</v>
      </c>
      <c r="W300" s="238">
        <v>1.0997776945557765</v>
      </c>
      <c r="X300" s="238">
        <v>1.6073583555794015</v>
      </c>
      <c r="Y300" s="238">
        <v>1.6017718410706538</v>
      </c>
      <c r="Z300" s="238">
        <v>5.5865145087476975E-3</v>
      </c>
      <c r="AA300" s="238">
        <v>1.1824808762326928E-2</v>
      </c>
      <c r="AB300" s="238">
        <v>4.9846158981932911</v>
      </c>
      <c r="AC300" s="238">
        <v>4.8836158981932911</v>
      </c>
    </row>
    <row r="301" spans="1:29" x14ac:dyDescent="0.25">
      <c r="A301" s="97" t="s">
        <v>160</v>
      </c>
      <c r="B301" s="111">
        <v>4</v>
      </c>
      <c r="C301" s="213"/>
      <c r="U301" s="238">
        <v>2205.3027262530045</v>
      </c>
      <c r="V301" s="238">
        <v>0.42365459829262181</v>
      </c>
      <c r="W301" s="238">
        <v>1.0973266048570574</v>
      </c>
      <c r="X301" s="238">
        <v>1.6052350305728604</v>
      </c>
      <c r="Y301" s="238">
        <v>1.5997111703469413</v>
      </c>
      <c r="Z301" s="238">
        <v>5.5238602259191083E-3</v>
      </c>
      <c r="AA301" s="238">
        <v>1.1833243338347912E-2</v>
      </c>
      <c r="AB301" s="238">
        <v>4.9783183023714574</v>
      </c>
      <c r="AC301" s="238">
        <v>4.8773183023714575</v>
      </c>
    </row>
    <row r="302" spans="1:29" x14ac:dyDescent="0.25">
      <c r="A302" s="97" t="s">
        <v>161</v>
      </c>
      <c r="B302" s="111">
        <v>0.6</v>
      </c>
      <c r="C302" s="213"/>
      <c r="U302" s="238">
        <v>2202.4659207096074</v>
      </c>
      <c r="V302" s="238">
        <v>0.42518020858630351</v>
      </c>
      <c r="W302" s="238">
        <v>1.0948766299736765</v>
      </c>
      <c r="X302" s="238">
        <v>1.6031095765923846</v>
      </c>
      <c r="Y302" s="238">
        <v>1.5976482860840235</v>
      </c>
      <c r="Z302" s="238">
        <v>5.461290508361083E-3</v>
      </c>
      <c r="AA302" s="238">
        <v>1.1841589632806942E-2</v>
      </c>
      <c r="AB302" s="238">
        <v>4.9720139750043266</v>
      </c>
      <c r="AC302" s="238">
        <v>4.8710139750043266</v>
      </c>
    </row>
    <row r="303" spans="1:29" ht="18" x14ac:dyDescent="0.25">
      <c r="A303" s="125" t="s">
        <v>170</v>
      </c>
      <c r="U303" s="238">
        <v>2199.6260679155239</v>
      </c>
      <c r="V303" s="238">
        <v>0.42670714367807283</v>
      </c>
      <c r="W303" s="238">
        <v>1.0924277719667841</v>
      </c>
      <c r="X303" s="238">
        <v>1.6009820030263979</v>
      </c>
      <c r="Y303" s="238">
        <v>1.5955831967893364</v>
      </c>
      <c r="Z303" s="238">
        <v>5.3988062370615708E-3</v>
      </c>
      <c r="AA303" s="238">
        <v>1.1849847633119436E-2</v>
      </c>
      <c r="AB303" s="238">
        <v>4.9657029421708749</v>
      </c>
      <c r="AC303" s="238">
        <v>4.864702942170875</v>
      </c>
    </row>
    <row r="304" spans="1:29" x14ac:dyDescent="0.25">
      <c r="A304" s="97" t="s">
        <v>151</v>
      </c>
      <c r="B304" s="213">
        <v>1.0429999999999999</v>
      </c>
      <c r="C304" s="109"/>
      <c r="U304" s="238">
        <v>2196.7831795824354</v>
      </c>
      <c r="V304" s="238">
        <v>0.42823540782118186</v>
      </c>
      <c r="W304" s="238">
        <v>1.0899800328975298</v>
      </c>
      <c r="X304" s="238">
        <v>1.5988523192908066</v>
      </c>
      <c r="Y304" s="238">
        <v>1.5935159110054906</v>
      </c>
      <c r="Z304" s="238">
        <v>5.3364082853160077E-3</v>
      </c>
      <c r="AA304" s="238">
        <v>1.1858017327650856E-2</v>
      </c>
      <c r="AB304" s="238">
        <v>4.9593852300532486</v>
      </c>
      <c r="AC304" s="238">
        <v>4.8583852300532486</v>
      </c>
    </row>
    <row r="305" spans="1:29" x14ac:dyDescent="0.25">
      <c r="A305" s="106" t="s">
        <v>171</v>
      </c>
      <c r="B305" s="126">
        <v>0.75</v>
      </c>
      <c r="C305" s="127" t="s">
        <v>172</v>
      </c>
      <c r="U305" s="238">
        <v>2193.9372674704664</v>
      </c>
      <c r="V305" s="238">
        <v>0.42976500528215472</v>
      </c>
      <c r="W305" s="238">
        <v>1.0875334148270626</v>
      </c>
      <c r="X305" s="238">
        <v>1.5967205348278293</v>
      </c>
      <c r="Y305" s="238">
        <v>1.5914464373088917</v>
      </c>
      <c r="Z305" s="238">
        <v>5.2740975189375927E-3</v>
      </c>
      <c r="AA305" s="238">
        <v>1.1866098705709059E-2</v>
      </c>
      <c r="AB305" s="238">
        <v>4.9530608649327341</v>
      </c>
      <c r="AC305" s="238">
        <v>4.8520608649327341</v>
      </c>
    </row>
    <row r="306" spans="1:29" x14ac:dyDescent="0.25">
      <c r="A306" s="97" t="s">
        <v>173</v>
      </c>
      <c r="B306" s="126">
        <v>1</v>
      </c>
      <c r="C306" s="109"/>
      <c r="U306" s="238">
        <v>2191.0883433862518</v>
      </c>
      <c r="V306" s="238">
        <v>0.43129594034083485</v>
      </c>
      <c r="W306" s="238">
        <v>1.0850879198165329</v>
      </c>
      <c r="X306" s="238">
        <v>1.5945866591035915</v>
      </c>
      <c r="Y306" s="238">
        <v>1.5893747843084207</v>
      </c>
      <c r="Z306" s="238">
        <v>5.2118747951708233E-3</v>
      </c>
      <c r="AA306" s="238">
        <v>1.1874091757534955E-2</v>
      </c>
      <c r="AB306" s="238">
        <v>4.9467298731850997</v>
      </c>
      <c r="AC306" s="238">
        <v>4.8457298731850997</v>
      </c>
    </row>
    <row r="307" spans="1:29" x14ac:dyDescent="0.25">
      <c r="A307" s="97" t="s">
        <v>156</v>
      </c>
      <c r="B307" s="103">
        <v>0.10100000000000001</v>
      </c>
      <c r="C307" s="109" t="s">
        <v>157</v>
      </c>
      <c r="U307" s="238">
        <v>2188.2364191811407</v>
      </c>
      <c r="V307" s="238">
        <v>0.4328282172904333</v>
      </c>
      <c r="W307" s="238">
        <v>1.0826435499270908</v>
      </c>
      <c r="X307" s="238">
        <v>1.5924507016095608</v>
      </c>
      <c r="Y307" s="238">
        <v>1.5873009606439077</v>
      </c>
      <c r="Z307" s="238">
        <v>5.1497409656531268E-3</v>
      </c>
      <c r="AA307" s="238">
        <v>1.1881996474297706E-2</v>
      </c>
      <c r="AB307" s="238">
        <v>4.9403922812778429</v>
      </c>
      <c r="AC307" s="238">
        <v>4.8393922812778429</v>
      </c>
    </row>
    <row r="308" spans="1:29" x14ac:dyDescent="0.25">
      <c r="A308" s="97" t="s">
        <v>140</v>
      </c>
      <c r="B308" s="110">
        <v>283.52852684794397</v>
      </c>
      <c r="C308" s="109" t="s">
        <v>134</v>
      </c>
      <c r="U308" s="238">
        <v>2185.3815067490787</v>
      </c>
      <c r="V308" s="238">
        <v>0.43436184043757819</v>
      </c>
      <c r="W308" s="238">
        <v>1.0802003072198851</v>
      </c>
      <c r="X308" s="238">
        <v>1.5903126718615512</v>
      </c>
      <c r="Y308" s="238">
        <v>1.5852249749852303</v>
      </c>
      <c r="Z308" s="238">
        <v>5.0876968763209351E-3</v>
      </c>
      <c r="AA308" s="238">
        <v>1.1889812848089782E-2</v>
      </c>
      <c r="AB308" s="238">
        <v>4.934048115767383</v>
      </c>
      <c r="AC308" s="238">
        <v>4.833048115767383</v>
      </c>
    </row>
    <row r="309" spans="1:29" x14ac:dyDescent="0.25">
      <c r="A309" s="97" t="s">
        <v>174</v>
      </c>
      <c r="B309" s="110">
        <v>283.52852684794397</v>
      </c>
      <c r="C309" s="109" t="s">
        <v>134</v>
      </c>
      <c r="U309" s="238">
        <v>2182.5236180253846</v>
      </c>
      <c r="V309" s="238">
        <v>0.43589681410236508</v>
      </c>
      <c r="W309" s="238">
        <v>1.0777581937560663</v>
      </c>
      <c r="X309" s="238">
        <v>1.5881725793963704</v>
      </c>
      <c r="Y309" s="238">
        <v>1.5831468360313932</v>
      </c>
      <c r="Z309" s="238">
        <v>5.0257433649771865E-3</v>
      </c>
      <c r="AA309" s="238">
        <v>1.189754087191826E-2</v>
      </c>
      <c r="AB309" s="238">
        <v>4.9276974032948129</v>
      </c>
      <c r="AC309" s="238">
        <v>4.8266974032948129</v>
      </c>
    </row>
    <row r="310" spans="1:29" x14ac:dyDescent="0.25">
      <c r="A310" s="97" t="s">
        <v>175</v>
      </c>
      <c r="B310" s="128">
        <v>0.97792221080078068</v>
      </c>
      <c r="C310" s="129">
        <v>-4.6186651913715515E-4</v>
      </c>
      <c r="U310" s="238">
        <v>2179.662764985474</v>
      </c>
      <c r="V310" s="238">
        <v>0.43743314261840821</v>
      </c>
      <c r="W310" s="238">
        <v>1.0753172115967844</v>
      </c>
      <c r="X310" s="238">
        <v>1.5860304337740025</v>
      </c>
      <c r="Y310" s="238">
        <v>1.5810665525091387</v>
      </c>
      <c r="Z310" s="238">
        <v>4.9638812648638009E-3</v>
      </c>
      <c r="AA310" s="238">
        <v>1.1905180539701616E-2</v>
      </c>
      <c r="AB310" s="238">
        <v>4.9213401705838962</v>
      </c>
      <c r="AC310" s="238">
        <v>4.8203401705838962</v>
      </c>
    </row>
    <row r="311" spans="1:29" x14ac:dyDescent="0.25">
      <c r="A311" s="97" t="s">
        <v>176</v>
      </c>
      <c r="B311" s="128">
        <v>0.97792221080080366</v>
      </c>
      <c r="C311" s="129">
        <v>-4.6186651913626697E-4</v>
      </c>
      <c r="U311" s="238">
        <v>2176.7989596429434</v>
      </c>
      <c r="V311" s="238">
        <v>0.43897083033289264</v>
      </c>
      <c r="W311" s="238">
        <v>1.0728773628031878</v>
      </c>
      <c r="X311" s="238">
        <v>1.5838862445769584</v>
      </c>
      <c r="Y311" s="238">
        <v>1.578984133172288</v>
      </c>
      <c r="Z311" s="238">
        <v>4.9021114046703396E-3</v>
      </c>
      <c r="AA311" s="238">
        <v>1.1912731846266537E-2</v>
      </c>
      <c r="AB311" s="238">
        <v>4.914976444439092</v>
      </c>
      <c r="AC311" s="238">
        <v>4.813976444439092</v>
      </c>
    </row>
    <row r="312" spans="1:29" x14ac:dyDescent="0.25">
      <c r="A312" s="97" t="s">
        <v>177</v>
      </c>
      <c r="B312" s="7">
        <v>18.999992959033104</v>
      </c>
      <c r="C312" s="109" t="s">
        <v>142</v>
      </c>
      <c r="U312" s="238">
        <v>2173.9322140486679</v>
      </c>
      <c r="V312" s="238">
        <v>0.44050988160662735</v>
      </c>
      <c r="W312" s="238">
        <v>1.070438649436428</v>
      </c>
      <c r="X312" s="238">
        <v>1.5817400214057125</v>
      </c>
      <c r="Y312" s="238">
        <v>1.5768995868010964</v>
      </c>
      <c r="Z312" s="238">
        <v>4.8404346046160285E-3</v>
      </c>
      <c r="AA312" s="238">
        <v>1.1920194787338682E-2</v>
      </c>
      <c r="AB312" s="238">
        <v>4.9086062517412037</v>
      </c>
      <c r="AC312" s="238">
        <v>4.8076062517412037</v>
      </c>
    </row>
    <row r="313" spans="1:29" x14ac:dyDescent="0.25">
      <c r="A313" s="97" t="s">
        <v>178</v>
      </c>
      <c r="B313" s="105">
        <v>15.595373100899298</v>
      </c>
      <c r="C313" s="109"/>
      <c r="U313" s="238">
        <v>2171.0625402899223</v>
      </c>
      <c r="V313" s="238">
        <v>0.44205030081409907</v>
      </c>
      <c r="W313" s="238">
        <v>1.0680010735576535</v>
      </c>
      <c r="X313" s="238">
        <v>1.5795917738846548</v>
      </c>
      <c r="Y313" s="238">
        <v>1.5748129222008265</v>
      </c>
      <c r="Z313" s="238">
        <v>4.7788516838283002E-3</v>
      </c>
      <c r="AA313" s="238">
        <v>1.1927569359544825E-2</v>
      </c>
      <c r="AB313" s="238">
        <v>4.9022296194476027</v>
      </c>
      <c r="AC313" s="238">
        <v>4.8012296194476027</v>
      </c>
    </row>
    <row r="314" spans="1:29" x14ac:dyDescent="0.25">
      <c r="A314" s="97" t="s">
        <v>178</v>
      </c>
      <c r="B314" s="105">
        <v>7.6439425546394126</v>
      </c>
      <c r="C314" s="109"/>
      <c r="U314" s="238">
        <v>2168.1899504883881</v>
      </c>
      <c r="V314" s="238">
        <v>0.44359209234352659</v>
      </c>
      <c r="W314" s="238">
        <v>1.0655646372280152</v>
      </c>
      <c r="X314" s="238">
        <v>1.577441511654976</v>
      </c>
      <c r="Y314" s="238">
        <v>1.5727241482018228</v>
      </c>
      <c r="Z314" s="238">
        <v>4.7173634531532116E-3</v>
      </c>
      <c r="AA314" s="238">
        <v>1.1934855560403907E-2</v>
      </c>
      <c r="AB314" s="238">
        <v>4.895846574588063</v>
      </c>
      <c r="AC314" s="238">
        <v>4.7948465745880631</v>
      </c>
    </row>
    <row r="315" spans="1:29" x14ac:dyDescent="0.25">
      <c r="A315" s="97" t="s">
        <v>179</v>
      </c>
      <c r="B315" s="105">
        <v>0.95519499635516136</v>
      </c>
      <c r="C315" s="213"/>
      <c r="U315" s="238">
        <v>2165.3144568002958</v>
      </c>
      <c r="V315" s="238">
        <v>0.44513526059691638</v>
      </c>
      <c r="W315" s="238">
        <v>1.0631293425086616</v>
      </c>
      <c r="X315" s="238">
        <v>1.5752892443798183</v>
      </c>
      <c r="Y315" s="238">
        <v>1.5706332736581452</v>
      </c>
      <c r="Z315" s="238">
        <v>4.6559707216731194E-3</v>
      </c>
      <c r="AA315" s="238">
        <v>1.1942053388328148E-2</v>
      </c>
      <c r="AB315" s="238">
        <v>4.889457144264612</v>
      </c>
      <c r="AC315" s="238">
        <v>4.788457144264612</v>
      </c>
    </row>
    <row r="316" spans="1:29" x14ac:dyDescent="0.25">
      <c r="A316" s="97" t="s">
        <v>180</v>
      </c>
      <c r="B316" s="105">
        <v>1.0557157616629946</v>
      </c>
      <c r="C316" s="109"/>
      <c r="U316" s="238">
        <v>2162.4360714145118</v>
      </c>
      <c r="V316" s="238">
        <v>0.44667980999011836</v>
      </c>
      <c r="W316" s="238">
        <v>1.0606951914607428</v>
      </c>
      <c r="X316" s="238">
        <v>1.5731349817393667</v>
      </c>
      <c r="Y316" s="238">
        <v>1.5685403074475233</v>
      </c>
      <c r="Z316" s="238">
        <v>4.5946742918434591E-3</v>
      </c>
      <c r="AA316" s="238">
        <v>1.1949162842616661E-2</v>
      </c>
      <c r="AB316" s="238">
        <v>4.8830613556484428</v>
      </c>
      <c r="AC316" s="238">
        <v>4.7820613556484428</v>
      </c>
    </row>
    <row r="317" spans="1:29" x14ac:dyDescent="0.25">
      <c r="A317" s="130" t="s">
        <v>181</v>
      </c>
      <c r="B317" s="131">
        <v>2626.9709489333882</v>
      </c>
      <c r="C317" s="132" t="s">
        <v>182</v>
      </c>
      <c r="U317" s="238">
        <v>2159.5548065524895</v>
      </c>
      <c r="V317" s="238">
        <v>0.44822574495288281</v>
      </c>
      <c r="W317" s="238">
        <v>1.0582621861454096</v>
      </c>
      <c r="X317" s="238">
        <v>1.5709787334320453</v>
      </c>
      <c r="Y317" s="238">
        <v>1.5664452584703399</v>
      </c>
      <c r="Z317" s="238">
        <v>4.5334749617054193E-3</v>
      </c>
      <c r="AA317" s="238">
        <v>1.1956183923452468E-2</v>
      </c>
      <c r="AB317" s="238">
        <v>4.8766592359781891</v>
      </c>
      <c r="AC317" s="238">
        <v>4.7756592359781891</v>
      </c>
    </row>
    <row r="318" spans="1:29" x14ac:dyDescent="0.25">
      <c r="A318" s="133" t="s">
        <v>183</v>
      </c>
      <c r="B318" s="131">
        <v>1809.1391754797237</v>
      </c>
      <c r="C318" s="134" t="s">
        <v>184</v>
      </c>
      <c r="U318" s="238">
        <v>2156.6706744668732</v>
      </c>
      <c r="V318" s="238">
        <v>0.4497730699289173</v>
      </c>
      <c r="W318" s="238">
        <v>1.0558303286238098</v>
      </c>
      <c r="X318" s="238">
        <v>1.5688205091774643</v>
      </c>
      <c r="Y318" s="238">
        <v>1.5643481356490729</v>
      </c>
      <c r="Z318" s="238">
        <v>4.4723735283913602E-3</v>
      </c>
      <c r="AA318" s="238">
        <v>1.1963116631904963E-2</v>
      </c>
      <c r="AB318" s="238">
        <v>4.8702508125603918</v>
      </c>
      <c r="AC318" s="238">
        <v>4.7692508125603919</v>
      </c>
    </row>
    <row r="319" spans="1:29" x14ac:dyDescent="0.25">
      <c r="A319" s="133" t="s">
        <v>186</v>
      </c>
      <c r="B319" s="135">
        <v>96.95635273493383</v>
      </c>
      <c r="C319" s="134" t="s">
        <v>187</v>
      </c>
      <c r="U319" s="238">
        <v>2153.7836874407085</v>
      </c>
      <c r="V319" s="238">
        <v>0.45132178937594503</v>
      </c>
      <c r="W319" s="238">
        <v>1.0533996209570955</v>
      </c>
      <c r="X319" s="238">
        <v>1.566660318708029</v>
      </c>
      <c r="Y319" s="238">
        <v>1.5622489479284425</v>
      </c>
      <c r="Z319" s="238">
        <v>4.411370779586532E-3</v>
      </c>
      <c r="AA319" s="238">
        <v>1.1969960969919155E-2</v>
      </c>
      <c r="AB319" s="238">
        <v>4.8638361127647318</v>
      </c>
      <c r="AC319" s="238">
        <v>4.7628361127647318</v>
      </c>
    </row>
    <row r="320" spans="1:29" x14ac:dyDescent="0.25">
      <c r="A320" s="130" t="s">
        <v>188</v>
      </c>
      <c r="B320" s="136" t="s">
        <v>154</v>
      </c>
      <c r="C320" s="134"/>
      <c r="U320" s="238">
        <v>2150.8938577876811</v>
      </c>
      <c r="V320" s="238">
        <v>0.45287190776576314</v>
      </c>
      <c r="W320" s="238">
        <v>1.0509700652064144</v>
      </c>
      <c r="X320" s="238">
        <v>1.5644981717790774</v>
      </c>
      <c r="Y320" s="238">
        <v>1.5601477042738514</v>
      </c>
      <c r="Z320" s="238">
        <v>4.3504675052259412E-3</v>
      </c>
      <c r="AA320" s="238">
        <v>1.1976716940323042E-2</v>
      </c>
      <c r="AB320" s="238">
        <v>4.8574151640264809</v>
      </c>
      <c r="AC320" s="238">
        <v>4.7564151640264809</v>
      </c>
    </row>
    <row r="321" spans="21:29" x14ac:dyDescent="0.25">
      <c r="U321" s="238">
        <v>2148.0011978499392</v>
      </c>
      <c r="V321" s="238">
        <v>0.45442342958430182</v>
      </c>
      <c r="W321" s="238">
        <v>1.0485416634329177</v>
      </c>
      <c r="X321" s="238">
        <v>1.5623340781583197</v>
      </c>
      <c r="Y321" s="238">
        <v>1.5580444136721876</v>
      </c>
      <c r="Z321" s="238">
        <v>4.2896644861321054E-3</v>
      </c>
      <c r="AA321" s="238">
        <v>1.1983384546817364E-2</v>
      </c>
      <c r="AB321" s="238">
        <v>4.8509879938419731</v>
      </c>
      <c r="AC321" s="238">
        <v>4.7499879938419731</v>
      </c>
    </row>
    <row r="322" spans="21:29" x14ac:dyDescent="0.25">
      <c r="U322" s="238">
        <v>2145.105719999201</v>
      </c>
      <c r="V322" s="238">
        <v>0.45597635933168418</v>
      </c>
      <c r="W322" s="238">
        <v>1.0461144176977544</v>
      </c>
      <c r="X322" s="238">
        <v>1.5601680476333151</v>
      </c>
      <c r="Y322" s="238">
        <v>1.5559390851303416</v>
      </c>
      <c r="Z322" s="238">
        <v>4.2289625029734434E-3</v>
      </c>
      <c r="AA322" s="238">
        <v>1.1989963793979283E-2</v>
      </c>
      <c r="AB322" s="238">
        <v>4.8445546297696245</v>
      </c>
      <c r="AC322" s="238">
        <v>4.7435546297696245</v>
      </c>
    </row>
    <row r="323" spans="21:29" x14ac:dyDescent="0.25">
      <c r="U323" s="238">
        <v>2142.2074366347392</v>
      </c>
      <c r="V323" s="238">
        <v>0.4575307015222862</v>
      </c>
      <c r="W323" s="238">
        <v>1.0436883300620738</v>
      </c>
      <c r="X323" s="238">
        <v>1.5580000900072237</v>
      </c>
      <c r="Y323" s="238">
        <v>1.5538317276755405</v>
      </c>
      <c r="Z323" s="238">
        <v>4.168362331683273E-3</v>
      </c>
      <c r="AA323" s="238">
        <v>1.1996454687258939E-2</v>
      </c>
      <c r="AB323" s="238">
        <v>4.838115099428121</v>
      </c>
      <c r="AC323" s="238">
        <v>4.737115099428121</v>
      </c>
    </row>
    <row r="324" spans="21:29" x14ac:dyDescent="0.25">
      <c r="U324" s="238">
        <v>2139.3063601838039</v>
      </c>
      <c r="V324" s="238">
        <v>0.45908646068479775</v>
      </c>
      <c r="W324" s="238">
        <v>1.0412634025870271</v>
      </c>
      <c r="X324" s="238">
        <v>1.5558302150982219</v>
      </c>
      <c r="Y324" s="238">
        <v>1.5517223503547517</v>
      </c>
      <c r="Z324" s="238">
        <v>4.1078647434702464E-3</v>
      </c>
      <c r="AA324" s="238">
        <v>1.2002857232976042E-2</v>
      </c>
      <c r="AB324" s="238">
        <v>4.8316694304946761</v>
      </c>
      <c r="AC324" s="238">
        <v>4.7306694304946761</v>
      </c>
    </row>
    <row r="325" spans="21:29" x14ac:dyDescent="0.25">
      <c r="U325" s="238">
        <v>2136.4025031008327</v>
      </c>
      <c r="V325" s="238">
        <v>0.46064364136228364</v>
      </c>
      <c r="W325" s="238">
        <v>1.0388396373337634</v>
      </c>
      <c r="X325" s="238">
        <v>1.5536584327427847</v>
      </c>
      <c r="Y325" s="238">
        <v>1.549610962234117</v>
      </c>
      <c r="Z325" s="238">
        <v>4.0474705086677165E-3</v>
      </c>
      <c r="AA325" s="238">
        <v>1.200917143832245E-2</v>
      </c>
      <c r="AB325" s="238">
        <v>4.8252176507056248</v>
      </c>
      <c r="AC325" s="238">
        <v>4.7242176507056248</v>
      </c>
    </row>
    <row r="326" spans="21:29" x14ac:dyDescent="0.25">
      <c r="U326" s="238">
        <v>2133.4958778666551</v>
      </c>
      <c r="V326" s="238">
        <v>0.46220224811224553</v>
      </c>
      <c r="W326" s="238">
        <v>1.036417036363432</v>
      </c>
      <c r="X326" s="238">
        <v>1.5514847527921809</v>
      </c>
      <c r="Y326" s="238">
        <v>1.5474975723991415</v>
      </c>
      <c r="Z326" s="238">
        <v>3.9871803930393579E-3</v>
      </c>
      <c r="AA326" s="238">
        <v>1.2015397311359024E-2</v>
      </c>
      <c r="AB326" s="238">
        <v>4.8187597878547859</v>
      </c>
      <c r="AC326" s="238">
        <v>4.7177597878547859</v>
      </c>
    </row>
    <row r="327" spans="21:29" x14ac:dyDescent="0.25">
      <c r="U327" s="238">
        <v>2130.586496988758</v>
      </c>
      <c r="V327" s="238">
        <v>0.46376228550668419</v>
      </c>
      <c r="W327" s="238">
        <v>1.0339956017371827</v>
      </c>
      <c r="X327" s="238">
        <v>1.549309185112834</v>
      </c>
      <c r="Y327" s="238">
        <v>1.5453821899541631</v>
      </c>
      <c r="Z327" s="238">
        <v>3.9269951586708984E-3</v>
      </c>
      <c r="AA327" s="238">
        <v>1.2021534861013858E-2</v>
      </c>
      <c r="AB327" s="238">
        <v>4.8122958697923899</v>
      </c>
      <c r="AC327" s="238">
        <v>4.7112958697923899</v>
      </c>
    </row>
    <row r="328" spans="21:29" x14ac:dyDescent="0.25">
      <c r="U328" s="238">
        <v>2127.6743730005537</v>
      </c>
      <c r="V328" s="238">
        <v>0.46532375813216215</v>
      </c>
      <c r="W328" s="238">
        <v>1.0315753355161663</v>
      </c>
      <c r="X328" s="238">
        <v>1.547131739586511</v>
      </c>
      <c r="Y328" s="238">
        <v>1.5432648240219966</v>
      </c>
      <c r="Z328" s="238">
        <v>3.8669155645143505E-3</v>
      </c>
      <c r="AA328" s="238">
        <v>1.202758409708138E-2</v>
      </c>
      <c r="AB328" s="238">
        <v>4.8058259244243446</v>
      </c>
      <c r="AC328" s="238">
        <v>4.7048259244243447</v>
      </c>
    </row>
    <row r="329" spans="21:29" x14ac:dyDescent="0.25">
      <c r="U329" s="238">
        <v>2124.7595184608876</v>
      </c>
      <c r="V329" s="238">
        <v>0.46688667058986688</v>
      </c>
      <c r="W329" s="238">
        <v>1.0291562397615313</v>
      </c>
      <c r="X329" s="238">
        <v>1.5449524261118439</v>
      </c>
      <c r="Y329" s="238">
        <v>1.5411454837436949</v>
      </c>
      <c r="Z329" s="238">
        <v>3.8069423681490466E-3</v>
      </c>
      <c r="AA329" s="238">
        <v>1.2033545030224226E-2</v>
      </c>
      <c r="AB329" s="238">
        <v>4.799349979712602</v>
      </c>
      <c r="AC329" s="238">
        <v>4.698349979712602</v>
      </c>
    </row>
    <row r="330" spans="21:29" x14ac:dyDescent="0.25">
      <c r="U330" s="238">
        <v>2121.841945953724</v>
      </c>
      <c r="V330" s="238">
        <v>0.46845102749567458</v>
      </c>
      <c r="W330" s="238">
        <v>1.0267383165344282</v>
      </c>
      <c r="X330" s="238">
        <v>1.5427712546001136</v>
      </c>
      <c r="Y330" s="238">
        <v>1.5390241782786691</v>
      </c>
      <c r="Z330" s="238">
        <v>3.7470763214444425E-3</v>
      </c>
      <c r="AA330" s="238">
        <v>1.2039417671968316E-2</v>
      </c>
      <c r="AB330" s="238">
        <v>4.7928680636728771</v>
      </c>
      <c r="AC330" s="238">
        <v>4.6918680636728771</v>
      </c>
    </row>
    <row r="331" spans="21:29" x14ac:dyDescent="0.25">
      <c r="U331" s="238">
        <v>2118.9216680882842</v>
      </c>
      <c r="V331" s="238">
        <v>0.47001683348021428</v>
      </c>
      <c r="W331" s="238">
        <v>1.0243215678960065</v>
      </c>
      <c r="X331" s="238">
        <v>1.5405882349793416</v>
      </c>
      <c r="Y331" s="238">
        <v>1.536900916803942</v>
      </c>
      <c r="Z331" s="238">
        <v>3.6873181753995787E-3</v>
      </c>
      <c r="AA331" s="238">
        <v>1.2045202034705544E-2</v>
      </c>
      <c r="AB331" s="238">
        <v>4.7863802043753436</v>
      </c>
      <c r="AC331" s="238">
        <v>4.6853802043753436</v>
      </c>
    </row>
    <row r="332" spans="21:29" x14ac:dyDescent="0.25">
      <c r="U332" s="238">
        <v>2115.9986974980434</v>
      </c>
      <c r="V332" s="238">
        <v>0.4715840931889323</v>
      </c>
      <c r="W332" s="238">
        <v>1.0219059959074162</v>
      </c>
      <c r="X332" s="238">
        <v>1.538403377191305</v>
      </c>
      <c r="Y332" s="238">
        <v>1.5347757085143745</v>
      </c>
      <c r="Z332" s="238">
        <v>3.62766867693054E-3</v>
      </c>
      <c r="AA332" s="238">
        <v>1.2050898131691419E-2</v>
      </c>
      <c r="AB332" s="238">
        <v>4.7798864299433772</v>
      </c>
      <c r="AC332" s="238">
        <v>4.6788864299433772</v>
      </c>
    </row>
    <row r="333" spans="21:29" x14ac:dyDescent="0.25">
      <c r="U333" s="238">
        <v>2113.0730468410293</v>
      </c>
      <c r="V333" s="238">
        <v>0.4731528112821573</v>
      </c>
      <c r="W333" s="238">
        <v>1.0194916026298064</v>
      </c>
      <c r="X333" s="238">
        <v>1.5362166911930137</v>
      </c>
      <c r="Y333" s="238">
        <v>1.5326485626222555</v>
      </c>
      <c r="Z333" s="238">
        <v>3.5681285707582777E-3</v>
      </c>
      <c r="AA333" s="238">
        <v>1.2056505977045707E-2</v>
      </c>
      <c r="AB333" s="238">
        <v>4.7733867685534657</v>
      </c>
      <c r="AC333" s="238">
        <v>4.6723867685534657</v>
      </c>
    </row>
    <row r="334" spans="21:29" x14ac:dyDescent="0.25">
      <c r="U334" s="238">
        <v>2110.1447287992733</v>
      </c>
      <c r="V334" s="238">
        <v>0.47472299243516575</v>
      </c>
      <c r="W334" s="238">
        <v>1.0170783901243277</v>
      </c>
      <c r="X334" s="238">
        <v>1.5340281869549794</v>
      </c>
      <c r="Y334" s="238">
        <v>1.5305194883572701</v>
      </c>
      <c r="Z334" s="238">
        <v>3.5086985977093033E-3</v>
      </c>
      <c r="AA334" s="238">
        <v>1.2062025585750391E-2</v>
      </c>
      <c r="AB334" s="238">
        <v>4.7668812484340952</v>
      </c>
      <c r="AC334" s="238">
        <v>4.6658812484340952</v>
      </c>
    </row>
    <row r="335" spans="21:29" x14ac:dyDescent="0.25">
      <c r="U335" s="238">
        <v>2107.2137560787378</v>
      </c>
      <c r="V335" s="238">
        <v>0.47629464133824773</v>
      </c>
      <c r="W335" s="238">
        <v>1.0146663604521291</v>
      </c>
      <c r="X335" s="238">
        <v>1.5318378744631067</v>
      </c>
      <c r="Y335" s="238">
        <v>1.5283884949661395</v>
      </c>
      <c r="Z335" s="238">
        <v>3.4493794969672198E-3</v>
      </c>
      <c r="AA335" s="238">
        <v>1.2067456973651199E-2</v>
      </c>
      <c r="AB335" s="238">
        <v>4.7603698978660161</v>
      </c>
      <c r="AC335" s="238">
        <v>4.6593698978660161</v>
      </c>
    </row>
    <row r="336" spans="21:29" x14ac:dyDescent="0.25">
      <c r="U336" s="238">
        <v>2104.2801414088467</v>
      </c>
      <c r="V336" s="238">
        <v>0.47786776269677306</v>
      </c>
      <c r="W336" s="238">
        <v>1.0122555156743611</v>
      </c>
      <c r="X336" s="238">
        <v>1.5296457637162542</v>
      </c>
      <c r="Y336" s="238">
        <v>1.5262555917127008</v>
      </c>
      <c r="Z336" s="238">
        <v>3.3901720035534044E-3</v>
      </c>
      <c r="AA336" s="238">
        <v>1.207280015745517E-2</v>
      </c>
      <c r="AB336" s="238">
        <v>4.7538527451809927</v>
      </c>
      <c r="AC336" s="238">
        <v>4.6528527451809927</v>
      </c>
    </row>
    <row r="337" spans="21:29" x14ac:dyDescent="0.25">
      <c r="U337" s="238">
        <v>2101.3438975425884</v>
      </c>
      <c r="V337" s="238">
        <v>0.47944236123125827</v>
      </c>
      <c r="W337" s="238">
        <v>1.0098458578521732</v>
      </c>
      <c r="X337" s="238">
        <v>1.5274518647285937</v>
      </c>
      <c r="Y337" s="238">
        <v>1.524120787877504</v>
      </c>
      <c r="Z337" s="238">
        <v>3.3310768510896871E-3</v>
      </c>
      <c r="AA337" s="238">
        <v>1.2078055154732589E-2</v>
      </c>
      <c r="AB337" s="238">
        <v>4.7473298187622337</v>
      </c>
      <c r="AC337" s="238">
        <v>4.6463298187622337</v>
      </c>
    </row>
    <row r="338" spans="21:29" x14ac:dyDescent="0.25">
      <c r="U338" s="238">
        <v>2098.4050372559559</v>
      </c>
      <c r="V338" s="238">
        <v>0.48101844167743352</v>
      </c>
      <c r="W338" s="238">
        <v>1.0074373890467148</v>
      </c>
      <c r="X338" s="238">
        <v>1.5252561875276247</v>
      </c>
      <c r="Y338" s="238">
        <v>1.5219840927579515</v>
      </c>
      <c r="Z338" s="238">
        <v>3.2720947696731617E-3</v>
      </c>
      <c r="AA338" s="238">
        <v>1.2083221983915584E-2</v>
      </c>
      <c r="AB338" s="238">
        <v>4.740801147043558</v>
      </c>
      <c r="AC338" s="238">
        <v>4.6398011470435581</v>
      </c>
    </row>
    <row r="339" spans="21:29" x14ac:dyDescent="0.25">
      <c r="U339" s="238">
        <v>2095.4635733481382</v>
      </c>
      <c r="V339" s="238">
        <v>0.48259600878631004</v>
      </c>
      <c r="W339" s="238">
        <v>1.0050301113191358</v>
      </c>
      <c r="X339" s="238">
        <v>1.5230587421544119</v>
      </c>
      <c r="Y339" s="238">
        <v>1.5198455156680215</v>
      </c>
      <c r="Z339" s="238">
        <v>3.2132264863904414E-3</v>
      </c>
      <c r="AA339" s="238">
        <v>1.2088300664297546E-2</v>
      </c>
      <c r="AB339" s="238">
        <v>4.7342667585088707</v>
      </c>
      <c r="AC339" s="238">
        <v>4.6332667585088707</v>
      </c>
    </row>
    <row r="340" spans="21:29" x14ac:dyDescent="0.25">
      <c r="U340" s="238">
        <v>2092.519518641157</v>
      </c>
      <c r="V340" s="238">
        <v>0.48417506732424814</v>
      </c>
      <c r="W340" s="238">
        <v>1.0026240267305868</v>
      </c>
      <c r="X340" s="238">
        <v>1.5208595386636345</v>
      </c>
      <c r="Y340" s="238">
        <v>1.5177050659381004</v>
      </c>
      <c r="Z340" s="238">
        <v>3.154472725534152E-3</v>
      </c>
      <c r="AA340" s="238">
        <v>1.2093291216032899E-2</v>
      </c>
      <c r="AB340" s="238">
        <v>4.7277266816917836</v>
      </c>
      <c r="AC340" s="238">
        <v>4.6267266816917836</v>
      </c>
    </row>
    <row r="341" spans="21:29" x14ac:dyDescent="0.25">
      <c r="U341" s="238">
        <v>2089.5728859796041</v>
      </c>
      <c r="V341" s="238">
        <v>0.48575562207302547</v>
      </c>
      <c r="W341" s="238">
        <v>1.000219137342216</v>
      </c>
      <c r="X341" s="238">
        <v>1.5186585871254348</v>
      </c>
      <c r="Y341" s="238">
        <v>1.5155627529148561</v>
      </c>
      <c r="Z341" s="238">
        <v>3.0958342105786851E-3</v>
      </c>
      <c r="AA341" s="238">
        <v>1.2098193660140016E-2</v>
      </c>
      <c r="AB341" s="238">
        <v>4.721180945176445</v>
      </c>
      <c r="AC341" s="238">
        <v>4.6201809451764451</v>
      </c>
    </row>
    <row r="342" spans="21:29" x14ac:dyDescent="0.25">
      <c r="U342" s="238">
        <v>2086.6236882304938</v>
      </c>
      <c r="V342" s="238">
        <v>0.48733767782990567</v>
      </c>
      <c r="W342" s="238">
        <v>0.99781544521517462</v>
      </c>
      <c r="X342" s="238">
        <v>1.5164558976202311</v>
      </c>
      <c r="Y342" s="238">
        <v>1.5134185859615115</v>
      </c>
      <c r="Z342" s="238">
        <v>3.0373116587196769E-3</v>
      </c>
      <c r="AA342" s="238">
        <v>1.2103008018495502E-2</v>
      </c>
      <c r="AB342" s="238">
        <v>4.7146295775950753</v>
      </c>
      <c r="AC342" s="238">
        <v>4.6136295775950753</v>
      </c>
    </row>
    <row r="343" spans="21:29" x14ac:dyDescent="0.25">
      <c r="U343" s="238">
        <v>2083.6719382836382</v>
      </c>
      <c r="V343" s="238">
        <v>0.4889212394077076</v>
      </c>
      <c r="W343" s="238">
        <v>0.99541295241061156</v>
      </c>
      <c r="X343" s="238">
        <v>1.5142514802450395</v>
      </c>
      <c r="Y343" s="238">
        <v>1.5112725744570357</v>
      </c>
      <c r="Z343" s="238">
        <v>2.9789057880038605E-3</v>
      </c>
      <c r="AA343" s="238">
        <v>1.2107734313839782E-2</v>
      </c>
      <c r="AB343" s="238">
        <v>4.7080726076298243</v>
      </c>
      <c r="AC343" s="238">
        <v>4.6070726076298243</v>
      </c>
    </row>
    <row r="344" spans="21:29" x14ac:dyDescent="0.25">
      <c r="U344" s="238">
        <v>2080.7176490505076</v>
      </c>
      <c r="V344" s="238">
        <v>0.49050631163487457</v>
      </c>
      <c r="W344" s="238">
        <v>0.99301166098967675</v>
      </c>
      <c r="X344" s="238">
        <v>1.5120453451082767</v>
      </c>
      <c r="Y344" s="238">
        <v>1.5091247277967519</v>
      </c>
      <c r="Z344" s="238">
        <v>2.9206173115248202E-3</v>
      </c>
      <c r="AA344" s="238">
        <v>1.2112372569773501E-2</v>
      </c>
      <c r="AB344" s="238">
        <v>4.7015100640111198</v>
      </c>
      <c r="AC344" s="238">
        <v>4.6005100640111198</v>
      </c>
    </row>
    <row r="345" spans="21:29" x14ac:dyDescent="0.25">
      <c r="U345" s="238">
        <v>2077.760833465109</v>
      </c>
      <c r="V345" s="238">
        <v>0.49209289935554451</v>
      </c>
      <c r="W345" s="238">
        <v>0.99061157301352032</v>
      </c>
      <c r="X345" s="238">
        <v>1.5098375023322155</v>
      </c>
      <c r="Y345" s="238">
        <v>1.5069750553918002</v>
      </c>
      <c r="Z345" s="238">
        <v>2.8624469404152642E-3</v>
      </c>
      <c r="AA345" s="238">
        <v>1.2116922810758683E-2</v>
      </c>
      <c r="AB345" s="238">
        <v>4.6949419755178585</v>
      </c>
      <c r="AC345" s="238">
        <v>4.5939419755178585</v>
      </c>
    </row>
    <row r="346" spans="21:29" x14ac:dyDescent="0.25">
      <c r="U346" s="238">
        <v>2074.8015044832018</v>
      </c>
      <c r="V346" s="238">
        <v>0.49368100742962007</v>
      </c>
      <c r="W346" s="238">
        <v>0.98821269054329131</v>
      </c>
      <c r="X346" s="238">
        <v>1.507627962052934</v>
      </c>
      <c r="Y346" s="238">
        <v>1.5048235666691949</v>
      </c>
      <c r="Z346" s="238">
        <v>2.8043953837391111E-3</v>
      </c>
      <c r="AA346" s="238">
        <v>1.2121385062119744E-2</v>
      </c>
      <c r="AB346" s="238">
        <v>4.6883683709775026</v>
      </c>
      <c r="AC346" s="238">
        <v>4.5873683709775026</v>
      </c>
    </row>
    <row r="347" spans="21:29" x14ac:dyDescent="0.25">
      <c r="U347" s="238">
        <v>2071.8396750824131</v>
      </c>
      <c r="V347" s="238">
        <v>0.49527064073283916</v>
      </c>
      <c r="W347" s="238">
        <v>0.98581501564014051</v>
      </c>
      <c r="X347" s="238">
        <v>1.5054167344180067</v>
      </c>
      <c r="Y347" s="238">
        <v>1.5026702710718607</v>
      </c>
      <c r="Z347" s="238">
        <v>2.746463346146033E-3</v>
      </c>
      <c r="AA347" s="238">
        <v>1.2125759350040771E-2</v>
      </c>
      <c r="AB347" s="238">
        <v>4.6817892792648186</v>
      </c>
      <c r="AC347" s="238">
        <v>4.5807892792648186</v>
      </c>
    </row>
    <row r="348" spans="21:29" x14ac:dyDescent="0.25">
      <c r="U348" s="238">
        <v>2068.8753582622662</v>
      </c>
      <c r="V348" s="238">
        <v>0.49686180415684628</v>
      </c>
      <c r="W348" s="238">
        <v>0.98341855036521664</v>
      </c>
      <c r="X348" s="238">
        <v>1.5032038295903678</v>
      </c>
      <c r="Y348" s="238">
        <v>1.5005151780582171</v>
      </c>
      <c r="Z348" s="238">
        <v>2.6886515321506987E-3</v>
      </c>
      <c r="AA348" s="238">
        <v>1.2130045701569642E-2</v>
      </c>
      <c r="AB348" s="238">
        <v>4.6752047293031582</v>
      </c>
      <c r="AC348" s="238">
        <v>4.5742047293031582</v>
      </c>
    </row>
    <row r="349" spans="21:29" x14ac:dyDescent="0.25">
      <c r="U349" s="238">
        <v>2065.9085670436157</v>
      </c>
      <c r="V349" s="238">
        <v>0.49845450260926366</v>
      </c>
      <c r="W349" s="238">
        <v>0.98102329677967004</v>
      </c>
      <c r="X349" s="238">
        <v>1.5009892577436343</v>
      </c>
      <c r="Y349" s="238">
        <v>1.4983582971025966</v>
      </c>
      <c r="Z349" s="238">
        <v>2.6309606410377384E-3</v>
      </c>
      <c r="AA349" s="238">
        <v>1.2134244144614031E-2</v>
      </c>
      <c r="AB349" s="238">
        <v>4.6686147500627087</v>
      </c>
      <c r="AC349" s="238">
        <v>4.5676147500627087</v>
      </c>
    </row>
    <row r="350" spans="21:29" x14ac:dyDescent="0.25">
      <c r="U350" s="238">
        <v>2062.9393144692322</v>
      </c>
      <c r="V350" s="238">
        <v>0.50004874101376329</v>
      </c>
      <c r="W350" s="238">
        <v>0.97862925694465008</v>
      </c>
      <c r="X350" s="238">
        <v>1.4987730290658683</v>
      </c>
      <c r="Y350" s="238">
        <v>1.4961996376946771</v>
      </c>
      <c r="Z350" s="238">
        <v>2.5733913711911693E-3</v>
      </c>
      <c r="AA350" s="238">
        <v>1.2138354707944336E-2</v>
      </c>
      <c r="AB350" s="238">
        <v>4.662019370561354</v>
      </c>
      <c r="AC350" s="238">
        <v>4.561019370561354</v>
      </c>
    </row>
    <row r="351" spans="21:29" x14ac:dyDescent="0.25">
      <c r="U351" s="238">
        <v>2059.9676136029948</v>
      </c>
      <c r="V351" s="238">
        <v>0.50164452431013895</v>
      </c>
      <c r="W351" s="238">
        <v>0.97623643292130735</v>
      </c>
      <c r="X351" s="238">
        <v>1.4965551537568071</v>
      </c>
      <c r="Y351" s="238">
        <v>1.494039209339757</v>
      </c>
      <c r="Z351" s="238">
        <v>2.5159444170501644E-3</v>
      </c>
      <c r="AA351" s="238">
        <v>1.2142377421191756E-2</v>
      </c>
      <c r="AB351" s="238">
        <v>4.6554186198637035</v>
      </c>
      <c r="AC351" s="238">
        <v>4.5544186198637036</v>
      </c>
    </row>
    <row r="352" spans="21:29" x14ac:dyDescent="0.25">
      <c r="U352" s="238">
        <v>2056.9934775302977</v>
      </c>
      <c r="V352" s="238">
        <v>0.50324185745437899</v>
      </c>
      <c r="W352" s="238">
        <v>0.97384482677079087</v>
      </c>
      <c r="X352" s="238">
        <v>1.4943356420305069</v>
      </c>
      <c r="Y352" s="238">
        <v>1.4918770215584429</v>
      </c>
      <c r="Z352" s="238">
        <v>2.4586204720640215E-3</v>
      </c>
      <c r="AA352" s="238">
        <v>1.2146312314851112E-2</v>
      </c>
      <c r="AB352" s="238">
        <v>4.6488125270819136</v>
      </c>
      <c r="AC352" s="238">
        <v>4.5478125270819136</v>
      </c>
    </row>
    <row r="353" spans="21:29" x14ac:dyDescent="0.25">
      <c r="U353" s="238">
        <v>2054.0169193576066</v>
      </c>
      <c r="V353" s="238">
        <v>0.50484074541873902</v>
      </c>
      <c r="W353" s="238">
        <v>0.97145444055425034</v>
      </c>
      <c r="X353" s="238">
        <v>1.4921145041122554</v>
      </c>
      <c r="Y353" s="238">
        <v>1.4897130838869139</v>
      </c>
      <c r="Z353" s="238">
        <v>2.4014202253415107E-3</v>
      </c>
      <c r="AA353" s="238">
        <v>1.2150159420278315E-2</v>
      </c>
      <c r="AB353" s="238">
        <v>4.642201121374498</v>
      </c>
      <c r="AC353" s="238">
        <v>4.5412011213744981</v>
      </c>
    </row>
    <row r="354" spans="21:29" x14ac:dyDescent="0.25">
      <c r="U354" s="238">
        <v>2051.0379522128246</v>
      </c>
      <c r="V354" s="238">
        <v>0.50644119319181546</v>
      </c>
      <c r="W354" s="238">
        <v>0.9690652763328359</v>
      </c>
      <c r="X354" s="238">
        <v>1.4898917502405018</v>
      </c>
      <c r="Y354" s="238">
        <v>1.4875474058765361</v>
      </c>
      <c r="Z354" s="238">
        <v>2.3443443639656891E-3</v>
      </c>
      <c r="AA354" s="238">
        <v>1.2153918769691557E-2</v>
      </c>
      <c r="AB354" s="238">
        <v>4.6355844319465538</v>
      </c>
      <c r="AC354" s="238">
        <v>4.5345844319465538</v>
      </c>
    </row>
    <row r="355" spans="21:29" x14ac:dyDescent="0.25">
      <c r="U355" s="238">
        <v>2048.0565892447626</v>
      </c>
      <c r="V355" s="238">
        <v>0.50804320577861939</v>
      </c>
      <c r="W355" s="238">
        <v>0.96667733616769735</v>
      </c>
      <c r="X355" s="238">
        <v>1.4876673906662607</v>
      </c>
      <c r="Y355" s="238">
        <v>1.4853799970939343</v>
      </c>
      <c r="Z355" s="238">
        <v>2.2873935723264349E-3</v>
      </c>
      <c r="AA355" s="238">
        <v>1.2157590396171446E-2</v>
      </c>
      <c r="AB355" s="238">
        <v>4.628962488049571</v>
      </c>
      <c r="AC355" s="238">
        <v>4.527962488049571</v>
      </c>
    </row>
    <row r="356" spans="21:29" x14ac:dyDescent="0.25">
      <c r="U356" s="238">
        <v>2045.0728436232323</v>
      </c>
      <c r="V356" s="238">
        <v>0.50964678820065024</v>
      </c>
      <c r="W356" s="238">
        <v>0.96429062211998373</v>
      </c>
      <c r="X356" s="238">
        <v>1.4854414356536196</v>
      </c>
      <c r="Y356" s="238">
        <v>1.4832108671209294</v>
      </c>
      <c r="Z356" s="238">
        <v>2.2305685326902136E-3</v>
      </c>
      <c r="AA356" s="238">
        <v>1.2161174333662065E-2</v>
      </c>
      <c r="AB356" s="238">
        <v>4.6223353189816088</v>
      </c>
      <c r="AC356" s="238">
        <v>4.5213353189816088</v>
      </c>
    </row>
    <row r="357" spans="21:29" x14ac:dyDescent="0.25">
      <c r="U357" s="238">
        <v>2042.0867285389788</v>
      </c>
      <c r="V357" s="238">
        <v>0.51125194549597086</v>
      </c>
      <c r="W357" s="238">
        <v>0.96190513625084573</v>
      </c>
      <c r="X357" s="238">
        <v>1.4832138954777259</v>
      </c>
      <c r="Y357" s="238">
        <v>1.4810400255545975</v>
      </c>
      <c r="Z357" s="238">
        <v>2.173869923128402E-3</v>
      </c>
      <c r="AA357" s="238">
        <v>1.2164670616968727E-2</v>
      </c>
      <c r="AB357" s="238">
        <v>4.6157029540862355</v>
      </c>
      <c r="AC357" s="238">
        <v>4.5147029540862356</v>
      </c>
    </row>
    <row r="358" spans="21:29" x14ac:dyDescent="0.25">
      <c r="U358" s="238">
        <v>2039.0982572037294</v>
      </c>
      <c r="V358" s="238">
        <v>0.51285868271928214</v>
      </c>
      <c r="W358" s="238">
        <v>0.95952088062143281</v>
      </c>
      <c r="X358" s="238">
        <v>1.480984780427588</v>
      </c>
      <c r="Y358" s="238">
        <v>1.4788674820069221</v>
      </c>
      <c r="Z358" s="238">
        <v>2.1172984206658807E-3</v>
      </c>
      <c r="AA358" s="238">
        <v>1.2168079281760787E-2</v>
      </c>
      <c r="AB358" s="238">
        <v>4.6090654227533614</v>
      </c>
      <c r="AC358" s="238">
        <v>4.5080654227533614</v>
      </c>
    </row>
    <row r="359" spans="21:29" x14ac:dyDescent="0.25">
      <c r="U359" s="238">
        <v>2036.1074428497441</v>
      </c>
      <c r="V359" s="238">
        <v>0.51446700494199815</v>
      </c>
      <c r="W359" s="238">
        <v>0.95713785729289447</v>
      </c>
      <c r="X359" s="238">
        <v>1.4787541008041301</v>
      </c>
      <c r="Y359" s="238">
        <v>1.4766932461050659</v>
      </c>
      <c r="Z359" s="238">
        <v>2.0608546990641408E-3</v>
      </c>
      <c r="AA359" s="238">
        <v>1.2171400364570923E-2</v>
      </c>
      <c r="AB359" s="238">
        <v>4.6024227544187477</v>
      </c>
      <c r="AC359" s="238">
        <v>4.5014227544187477</v>
      </c>
    </row>
    <row r="360" spans="21:29" x14ac:dyDescent="0.25">
      <c r="U360" s="238">
        <v>2033.1142987301851</v>
      </c>
      <c r="V360" s="238">
        <v>0.51607691725232219</v>
      </c>
      <c r="W360" s="238">
        <v>0.95475606832638082</v>
      </c>
      <c r="X360" s="238">
        <v>1.476521866919924</v>
      </c>
      <c r="Y360" s="238">
        <v>1.474517327491212</v>
      </c>
      <c r="Z360" s="238">
        <v>2.0045394287120377E-3</v>
      </c>
      <c r="AA360" s="238">
        <v>1.2174633902794239E-2</v>
      </c>
      <c r="AB360" s="238">
        <v>4.5957749785634689</v>
      </c>
      <c r="AC360" s="238">
        <v>4.494774978563469</v>
      </c>
    </row>
    <row r="361" spans="21:29" x14ac:dyDescent="0.25">
      <c r="U361" s="238">
        <v>2030.1188381188779</v>
      </c>
      <c r="V361" s="238">
        <v>0.51768842475532251</v>
      </c>
      <c r="W361" s="238">
        <v>0.95237551578304125</v>
      </c>
      <c r="X361" s="238">
        <v>1.4742880891008052</v>
      </c>
      <c r="Y361" s="238">
        <v>1.4723397358223862</v>
      </c>
      <c r="Z361" s="238">
        <v>1.9483532784190238E-3</v>
      </c>
      <c r="AA361" s="238">
        <v>1.217777993469028E-2</v>
      </c>
      <c r="AB361" s="238">
        <v>4.5891221247144429</v>
      </c>
      <c r="AC361" s="238">
        <v>4.4881221247144429</v>
      </c>
    </row>
    <row r="362" spans="21:29" x14ac:dyDescent="0.25">
      <c r="U362" s="238">
        <v>2027.1210743100867</v>
      </c>
      <c r="V362" s="238">
        <v>0.51930153257300904</v>
      </c>
      <c r="W362" s="238">
        <v>0.94999620172402577</v>
      </c>
      <c r="X362" s="238">
        <v>1.472052777683881</v>
      </c>
      <c r="Y362" s="238">
        <v>1.4701604807706303</v>
      </c>
      <c r="Z362" s="238">
        <v>1.8922969132506573E-3</v>
      </c>
      <c r="AA362" s="238">
        <v>1.2180838499381563E-2</v>
      </c>
      <c r="AB362" s="238">
        <v>4.5824642224436927</v>
      </c>
      <c r="AC362" s="238">
        <v>4.4814642224436927</v>
      </c>
    </row>
    <row r="363" spans="21:29" x14ac:dyDescent="0.25">
      <c r="U363" s="238">
        <v>2024.1210206187584</v>
      </c>
      <c r="V363" s="238">
        <v>0.5209162458444101</v>
      </c>
      <c r="W363" s="238">
        <v>0.94761812821048419</v>
      </c>
      <c r="X363" s="238">
        <v>1.4698159430189801</v>
      </c>
      <c r="Y363" s="238">
        <v>1.4679795720227622</v>
      </c>
      <c r="Z363" s="238">
        <v>1.8363709962179176E-3</v>
      </c>
      <c r="AA363" s="238">
        <v>1.2183809636854852E-2</v>
      </c>
      <c r="AB363" s="238">
        <v>4.5758013013686023</v>
      </c>
      <c r="AC363" s="238">
        <v>4.4748013013686023</v>
      </c>
    </row>
    <row r="364" spans="21:29" x14ac:dyDescent="0.25">
      <c r="U364" s="238">
        <v>2021.1186903801606</v>
      </c>
      <c r="V364" s="238">
        <v>0.52253256972564965</v>
      </c>
      <c r="W364" s="238">
        <v>0.94524129730356599</v>
      </c>
      <c r="X364" s="238">
        <v>1.4675775954678734</v>
      </c>
      <c r="Y364" s="238">
        <v>1.4657970192804584</v>
      </c>
      <c r="Z364" s="238">
        <v>1.7805761874150061E-3</v>
      </c>
      <c r="AA364" s="238">
        <v>1.2186693387961056E-2</v>
      </c>
      <c r="AB364" s="238">
        <v>4.5691333911516869</v>
      </c>
      <c r="AC364" s="238">
        <v>4.468133391151687</v>
      </c>
    </row>
    <row r="365" spans="21:29" x14ac:dyDescent="0.25">
      <c r="U365" s="238">
        <v>2018.1140969500377</v>
      </c>
      <c r="V365" s="238">
        <v>0.52415050939002494</v>
      </c>
      <c r="W365" s="238">
        <v>0.94286571106442107</v>
      </c>
      <c r="X365" s="238">
        <v>1.4653377454041367</v>
      </c>
      <c r="Y365" s="238">
        <v>1.4636128322601771</v>
      </c>
      <c r="Z365" s="238">
        <v>1.7249131439596166E-3</v>
      </c>
      <c r="AA365" s="238">
        <v>1.2189489794415037E-2</v>
      </c>
      <c r="AB365" s="238">
        <v>4.5624605215003218</v>
      </c>
      <c r="AC365" s="238">
        <v>4.4614605215003218</v>
      </c>
    </row>
    <row r="366" spans="21:29" x14ac:dyDescent="0.25">
      <c r="U366" s="238">
        <v>2015.1072537044661</v>
      </c>
      <c r="V366" s="238">
        <v>0.52577007002808474</v>
      </c>
      <c r="W366" s="238">
        <v>0.94049137155419937</v>
      </c>
      <c r="X366" s="238">
        <v>1.4630964032135128</v>
      </c>
      <c r="Y366" s="238">
        <v>1.4614270206930746</v>
      </c>
      <c r="Z366" s="238">
        <v>1.6693825204381341E-3</v>
      </c>
      <c r="AA366" s="238">
        <v>1.2192198898796159E-2</v>
      </c>
      <c r="AB366" s="238">
        <v>4.5557827221667546</v>
      </c>
      <c r="AC366" s="238">
        <v>4.4547827221667546</v>
      </c>
    </row>
    <row r="367" spans="21:29" x14ac:dyDescent="0.25">
      <c r="U367" s="238">
        <v>2012.0981740397626</v>
      </c>
      <c r="V367" s="238">
        <v>0.52739125684770749</v>
      </c>
      <c r="W367" s="238">
        <v>0.93811828083405069</v>
      </c>
      <c r="X367" s="238">
        <v>1.4608535792937152</v>
      </c>
      <c r="Y367" s="238">
        <v>1.4592395943250025</v>
      </c>
      <c r="Z367" s="238">
        <v>1.6139849687126784E-3</v>
      </c>
      <c r="AA367" s="238">
        <v>1.2194820744548533E-2</v>
      </c>
      <c r="AB367" s="238">
        <v>4.5491000229479948</v>
      </c>
      <c r="AC367" s="238">
        <v>4.4481000229479948</v>
      </c>
    </row>
    <row r="368" spans="21:29" x14ac:dyDescent="0.25">
      <c r="U368" s="238">
        <v>2009.0868713724767</v>
      </c>
      <c r="V368" s="238">
        <v>0.5290140750741803</v>
      </c>
      <c r="W368" s="238">
        <v>0.93574644096512427</v>
      </c>
      <c r="X368" s="238">
        <v>1.4586092840545479</v>
      </c>
      <c r="Y368" s="238">
        <v>1.4570505629164772</v>
      </c>
      <c r="Z368" s="238">
        <v>1.5587211380707622E-3</v>
      </c>
      <c r="AA368" s="238">
        <v>1.2197355375981522E-2</v>
      </c>
      <c r="AB368" s="238">
        <v>4.5424124536858201</v>
      </c>
      <c r="AC368" s="238">
        <v>4.4414124536858202</v>
      </c>
    </row>
    <row r="369" spans="21:29" x14ac:dyDescent="0.25">
      <c r="U369" s="238">
        <v>2006.0733591393425</v>
      </c>
      <c r="V369" s="238">
        <v>0.53063852995027816</v>
      </c>
      <c r="W369" s="238">
        <v>0.93337585400857015</v>
      </c>
      <c r="X369" s="238">
        <v>1.4563635279169262</v>
      </c>
      <c r="Y369" s="238">
        <v>1.4548599362426786</v>
      </c>
      <c r="Z369" s="238">
        <v>1.5035916742476285E-3</v>
      </c>
      <c r="AA369" s="238">
        <v>1.2199802838268671E-2</v>
      </c>
      <c r="AB369" s="238">
        <v>4.5357200442661938</v>
      </c>
      <c r="AC369" s="238">
        <v>4.4347200442661938</v>
      </c>
    </row>
    <row r="370" spans="21:29" x14ac:dyDescent="0.25">
      <c r="U370" s="238">
        <v>2003.0576507972819</v>
      </c>
      <c r="V370" s="238">
        <v>0.53226462673634367</v>
      </c>
      <c r="W370" s="238">
        <v>0.93100652202553846</v>
      </c>
      <c r="X370" s="238">
        <v>1.4541163213140234</v>
      </c>
      <c r="Y370" s="238">
        <v>1.4526677240932606</v>
      </c>
      <c r="Z370" s="238">
        <v>1.4485972207627373E-3</v>
      </c>
      <c r="AA370" s="238">
        <v>1.2202163177448815E-2</v>
      </c>
      <c r="AB370" s="238">
        <v>4.529022824619493</v>
      </c>
      <c r="AC370" s="238">
        <v>4.428022824619493</v>
      </c>
    </row>
    <row r="371" spans="21:29" x14ac:dyDescent="0.25">
      <c r="U371" s="238">
        <v>2000.0397598231395</v>
      </c>
      <c r="V371" s="238">
        <v>0.53389237071036699</v>
      </c>
      <c r="W371" s="238">
        <v>0.9286384470771788</v>
      </c>
      <c r="X371" s="238">
        <v>1.4518676746908907</v>
      </c>
      <c r="Y371" s="238">
        <v>1.4504739362724253</v>
      </c>
      <c r="Z371" s="238">
        <v>1.3937384184654622E-3</v>
      </c>
      <c r="AA371" s="238">
        <v>1.2204436440426474E-2</v>
      </c>
      <c r="AB371" s="238">
        <v>4.5223208247204649</v>
      </c>
      <c r="AC371" s="238">
        <v>4.4213208247204649</v>
      </c>
    </row>
    <row r="372" spans="21:29" x14ac:dyDescent="0.25">
      <c r="U372" s="238">
        <v>1997.0196997137984</v>
      </c>
      <c r="V372" s="238">
        <v>0.53552176716806621</v>
      </c>
      <c r="W372" s="238">
        <v>0.92627163122464029</v>
      </c>
      <c r="X372" s="238">
        <v>1.4496175985044955</v>
      </c>
      <c r="Y372" s="238">
        <v>1.4482785825989093</v>
      </c>
      <c r="Z372" s="238">
        <v>1.3390159055861606E-3</v>
      </c>
      <c r="AA372" s="238">
        <v>1.2206622674972337E-2</v>
      </c>
      <c r="AB372" s="238">
        <v>4.5156140745882265</v>
      </c>
      <c r="AC372" s="238">
        <v>4.4146140745882265</v>
      </c>
    </row>
    <row r="373" spans="21:29" x14ac:dyDescent="0.25">
      <c r="U373" s="238">
        <v>1993.9974839861309</v>
      </c>
      <c r="V373" s="238">
        <v>0.5371528214229685</v>
      </c>
      <c r="W373" s="238">
        <v>0.92390607652907353</v>
      </c>
      <c r="X373" s="238">
        <v>1.4473661032221594</v>
      </c>
      <c r="Y373" s="238">
        <v>1.4460816729059831</v>
      </c>
      <c r="Z373" s="238">
        <v>1.2844303161763104E-3</v>
      </c>
      <c r="AA373" s="238">
        <v>1.2208721929721219E-2</v>
      </c>
      <c r="AB373" s="238">
        <v>4.5089026042853551</v>
      </c>
      <c r="AC373" s="238">
        <v>4.4079026042853551</v>
      </c>
    </row>
    <row r="374" spans="21:29" x14ac:dyDescent="0.25">
      <c r="U374" s="238">
        <v>1990.973126177041</v>
      </c>
      <c r="V374" s="238">
        <v>0.53878553880649105</v>
      </c>
      <c r="W374" s="238">
        <v>0.92154178505162787</v>
      </c>
      <c r="X374" s="238">
        <v>1.4451131993243729</v>
      </c>
      <c r="Y374" s="238">
        <v>1.4438832170411544</v>
      </c>
      <c r="Z374" s="238">
        <v>1.229982283218467E-3</v>
      </c>
      <c r="AA374" s="238">
        <v>1.2210734254175097E-2</v>
      </c>
      <c r="AB374" s="238">
        <v>4.5021864439188137</v>
      </c>
      <c r="AC374" s="238">
        <v>4.4011864439188138</v>
      </c>
    </row>
    <row r="375" spans="21:29" x14ac:dyDescent="0.25">
      <c r="U375" s="238">
        <v>1987.9466398430093</v>
      </c>
      <c r="V375" s="238">
        <v>0.54041992466802291</v>
      </c>
      <c r="W375" s="238">
        <v>0.91917875885345313</v>
      </c>
      <c r="X375" s="238">
        <v>1.4428588973021668</v>
      </c>
      <c r="Y375" s="238">
        <v>1.4416832248664684</v>
      </c>
      <c r="Z375" s="238">
        <v>1.1756724356983828E-3</v>
      </c>
      <c r="AA375" s="238">
        <v>1.2212659698701393E-2</v>
      </c>
      <c r="AB375" s="238">
        <v>4.4954656236391584</v>
      </c>
      <c r="AC375" s="238">
        <v>4.3944656236391584</v>
      </c>
    </row>
    <row r="376" spans="21:29" x14ac:dyDescent="0.25">
      <c r="U376" s="238">
        <v>1984.9180385605448</v>
      </c>
      <c r="V376" s="238">
        <v>0.54205598437500713</v>
      </c>
      <c r="W376" s="238">
        <v>0.91681699999569899</v>
      </c>
      <c r="X376" s="238">
        <v>1.4406032076584026</v>
      </c>
      <c r="Y376" s="238">
        <v>1.4394817062582506</v>
      </c>
      <c r="Z376" s="238">
        <v>1.1215014001519918E-3</v>
      </c>
      <c r="AA376" s="238">
        <v>1.2214498314533783E-2</v>
      </c>
      <c r="AB376" s="238">
        <v>4.4887401736406662</v>
      </c>
      <c r="AC376" s="238">
        <v>4.3877401736406663</v>
      </c>
    </row>
    <row r="377" spans="21:29" x14ac:dyDescent="0.25">
      <c r="U377" s="238">
        <v>1981.8873359258093</v>
      </c>
      <c r="V377" s="238">
        <v>0.54369372331302324</v>
      </c>
      <c r="W377" s="238">
        <v>0.91445651053951538</v>
      </c>
      <c r="X377" s="238">
        <v>1.4383461409072562</v>
      </c>
      <c r="Y377" s="238">
        <v>1.4372786711071497</v>
      </c>
      <c r="Z377" s="238">
        <v>1.0674698001065241E-3</v>
      </c>
      <c r="AA377" s="238">
        <v>1.2216250153772116E-2</v>
      </c>
      <c r="AB377" s="238">
        <v>4.4820101241611496</v>
      </c>
      <c r="AC377" s="238">
        <v>4.3810101241611497</v>
      </c>
    </row>
    <row r="378" spans="21:29" x14ac:dyDescent="0.25">
      <c r="U378" s="238">
        <v>1978.854545554683</v>
      </c>
      <c r="V378" s="238">
        <v>0.5453331468858702</v>
      </c>
      <c r="W378" s="238">
        <v>0.91209729254605199</v>
      </c>
      <c r="X378" s="238">
        <v>1.4360877075745277</v>
      </c>
      <c r="Y378" s="238">
        <v>1.4350741293180722</v>
      </c>
      <c r="Z378" s="238">
        <v>1.0135782564555385E-3</v>
      </c>
      <c r="AA378" s="238">
        <v>1.2217915269382953E-2</v>
      </c>
      <c r="AB378" s="238">
        <v>4.4752755054819726</v>
      </c>
      <c r="AC378" s="238">
        <v>4.3742755054819726</v>
      </c>
    </row>
    <row r="379" spans="21:29" x14ac:dyDescent="0.25">
      <c r="U379" s="238">
        <v>1975.8196810826762</v>
      </c>
      <c r="V379" s="238">
        <v>0.54697426051564968</v>
      </c>
      <c r="W379" s="238">
        <v>0.9097393480764584</v>
      </c>
      <c r="X379" s="238">
        <v>1.433827918197238</v>
      </c>
      <c r="Y379" s="238">
        <v>1.4328680908101925</v>
      </c>
      <c r="Z379" s="238">
        <v>9.5982738704547543E-4</v>
      </c>
      <c r="AA379" s="238">
        <v>1.2219493715199444E-2</v>
      </c>
      <c r="AB379" s="238">
        <v>4.4685363479278681</v>
      </c>
      <c r="AC379" s="238">
        <v>4.3675363479278682</v>
      </c>
    </row>
    <row r="380" spans="21:29" x14ac:dyDescent="0.25">
      <c r="U380" s="238">
        <v>1972.782756164939</v>
      </c>
      <c r="V380" s="238">
        <v>0.54861706964284984</v>
      </c>
      <c r="W380" s="238">
        <v>0.90738267919188476</v>
      </c>
      <c r="X380" s="238">
        <v>1.431566783323325</v>
      </c>
      <c r="Y380" s="238">
        <v>1.4306605655168916</v>
      </c>
      <c r="Z380" s="238">
        <v>9.0621780643340699E-4</v>
      </c>
      <c r="AA380" s="238">
        <v>1.2220985545920824E-2</v>
      </c>
      <c r="AB380" s="238">
        <v>4.4617926818665881</v>
      </c>
      <c r="AC380" s="238">
        <v>4.3607926818665881</v>
      </c>
    </row>
    <row r="381" spans="21:29" x14ac:dyDescent="0.25">
      <c r="U381" s="238">
        <v>1969.743784476176</v>
      </c>
      <c r="V381" s="238">
        <v>0.55026157972642964</v>
      </c>
      <c r="W381" s="238">
        <v>0.90502728795348064</v>
      </c>
      <c r="X381" s="238">
        <v>1.4293043135127601</v>
      </c>
      <c r="Y381" s="238">
        <v>1.4284515633856405</v>
      </c>
      <c r="Z381" s="238">
        <v>8.5275012711960585E-4</v>
      </c>
      <c r="AA381" s="238">
        <v>1.2222390817113933E-2</v>
      </c>
      <c r="AB381" s="238">
        <v>4.4550445377093038</v>
      </c>
      <c r="AC381" s="238">
        <v>4.3540445377093038</v>
      </c>
    </row>
    <row r="382" spans="21:29" x14ac:dyDescent="0.25">
      <c r="U382" s="238">
        <v>1966.7027797104979</v>
      </c>
      <c r="V382" s="238">
        <v>0.5519077962439034</v>
      </c>
      <c r="W382" s="238">
        <v>0.90267317642239564</v>
      </c>
      <c r="X382" s="238">
        <v>1.4270405193362816</v>
      </c>
      <c r="Y382" s="238">
        <v>1.426241094378135</v>
      </c>
      <c r="Z382" s="238">
        <v>7.9942495814666614E-4</v>
      </c>
      <c r="AA382" s="238">
        <v>1.2223709585212463E-2</v>
      </c>
      <c r="AB382" s="238">
        <v>4.4482919459101771</v>
      </c>
      <c r="AC382" s="238">
        <v>4.3472919459101771</v>
      </c>
    </row>
    <row r="383" spans="21:29" x14ac:dyDescent="0.25">
      <c r="U383" s="238">
        <v>1963.6597555815915</v>
      </c>
      <c r="V383" s="238">
        <v>0.55355572469142578</v>
      </c>
      <c r="W383" s="238">
        <v>0.90032034665977967</v>
      </c>
      <c r="X383" s="238">
        <v>1.4247754113756659</v>
      </c>
      <c r="Y383" s="238">
        <v>1.4240291684701509</v>
      </c>
      <c r="Z383" s="238">
        <v>7.4624290551494887E-4</v>
      </c>
      <c r="AA383" s="238">
        <v>1.2224941907516889E-2</v>
      </c>
      <c r="AB383" s="238">
        <v>4.4415349369662005</v>
      </c>
      <c r="AC383" s="238">
        <v>4.3405349369662005</v>
      </c>
    </row>
    <row r="384" spans="21:29" x14ac:dyDescent="0.25">
      <c r="U384" s="238">
        <v>1960.6147258225224</v>
      </c>
      <c r="V384" s="238">
        <v>0.55520537058387731</v>
      </c>
      <c r="W384" s="238">
        <v>0.89796880072678276</v>
      </c>
      <c r="X384" s="238">
        <v>1.4225090002237226</v>
      </c>
      <c r="Y384" s="238">
        <v>1.4218157956514956</v>
      </c>
      <c r="Z384" s="238">
        <v>6.9320457222699083E-4</v>
      </c>
      <c r="AA384" s="238">
        <v>1.222608784219449E-2</v>
      </c>
      <c r="AB384" s="238">
        <v>4.4347735414170488</v>
      </c>
      <c r="AC384" s="238">
        <v>4.3337735414170488</v>
      </c>
    </row>
    <row r="385" spans="21:29" x14ac:dyDescent="0.25">
      <c r="U385" s="238">
        <v>1957.56770418568</v>
      </c>
      <c r="V385" s="238">
        <v>0.55685673945495029</v>
      </c>
      <c r="W385" s="238">
        <v>0.89561854068455393</v>
      </c>
      <c r="X385" s="238">
        <v>1.4202412964852558</v>
      </c>
      <c r="Y385" s="238">
        <v>1.4196009859259575</v>
      </c>
      <c r="Z385" s="238">
        <v>6.4031055929825165E-4</v>
      </c>
      <c r="AA385" s="238">
        <v>1.2227147448281047E-2</v>
      </c>
      <c r="AB385" s="238">
        <v>4.4280077898455463</v>
      </c>
      <c r="AC385" s="238">
        <v>4.3270077898455463</v>
      </c>
    </row>
    <row r="386" spans="21:29" x14ac:dyDescent="0.25">
      <c r="U386" s="238">
        <v>1954.5187044426978</v>
      </c>
      <c r="V386" s="238">
        <v>0.55850983685723532</v>
      </c>
      <c r="W386" s="238">
        <v>0.89326956859424389</v>
      </c>
      <c r="X386" s="238">
        <v>1.4179723107745359</v>
      </c>
      <c r="Y386" s="238">
        <v>1.4173847493114586</v>
      </c>
      <c r="Z386" s="238">
        <v>5.8756146307725743E-4</v>
      </c>
      <c r="AA386" s="238">
        <v>1.2228120785678134E-2</v>
      </c>
      <c r="AB386" s="238">
        <v>4.4212377128765654</v>
      </c>
      <c r="AC386" s="238">
        <v>4.3202377128765654</v>
      </c>
    </row>
    <row r="387" spans="21:29" x14ac:dyDescent="0.25">
      <c r="U387" s="238">
        <v>1951.4677403846665</v>
      </c>
      <c r="V387" s="238">
        <v>0.56016466836230783</v>
      </c>
      <c r="W387" s="238">
        <v>0.89092188651700144</v>
      </c>
      <c r="X387" s="238">
        <v>1.4157020537184406</v>
      </c>
      <c r="Y387" s="238">
        <v>1.4151670958396954</v>
      </c>
      <c r="Z387" s="238">
        <v>5.3495787874524581E-4</v>
      </c>
      <c r="AA387" s="238">
        <v>1.2229007915156199E-2</v>
      </c>
      <c r="AB387" s="238">
        <v>4.4144633411779761</v>
      </c>
      <c r="AC387" s="238">
        <v>4.3134633411779761</v>
      </c>
    </row>
    <row r="388" spans="21:29" x14ac:dyDescent="0.25">
      <c r="U388" s="238">
        <v>1948.4148258216362</v>
      </c>
      <c r="V388" s="238">
        <v>0.5618212395608152</v>
      </c>
      <c r="W388" s="238">
        <v>0.88857549651397705</v>
      </c>
      <c r="X388" s="238">
        <v>1.4134305359533486</v>
      </c>
      <c r="Y388" s="238">
        <v>1.4129480355564477</v>
      </c>
      <c r="Z388" s="238">
        <v>4.8250039690089785E-4</v>
      </c>
      <c r="AA388" s="238">
        <v>1.2229808898352009E-2</v>
      </c>
      <c r="AB388" s="238">
        <v>4.4076847054596193</v>
      </c>
      <c r="AC388" s="238">
        <v>4.3066847054596193</v>
      </c>
    </row>
    <row r="389" spans="21:29" x14ac:dyDescent="0.25">
      <c r="U389" s="238">
        <v>1945.3599745830541</v>
      </c>
      <c r="V389" s="238">
        <v>0.56347955606256506</v>
      </c>
      <c r="W389" s="238">
        <v>0.8862304006463203</v>
      </c>
      <c r="X389" s="238">
        <v>1.4111577681274523</v>
      </c>
      <c r="Y389" s="238">
        <v>1.4107275785212454</v>
      </c>
      <c r="Z389" s="238">
        <v>4.3018960620688773E-4</v>
      </c>
      <c r="AA389" s="238">
        <v>1.2230523797770494E-2</v>
      </c>
      <c r="AB389" s="238">
        <v>4.4009018364738113</v>
      </c>
      <c r="AC389" s="238">
        <v>4.2999018364738113</v>
      </c>
    </row>
    <row r="390" spans="21:29" x14ac:dyDescent="0.25">
      <c r="U390" s="238">
        <v>1942.3032005172895</v>
      </c>
      <c r="V390" s="238">
        <v>0.56513962349661251</v>
      </c>
      <c r="W390" s="238">
        <v>0.88388660097518079</v>
      </c>
      <c r="X390" s="238">
        <v>1.4088837608994904</v>
      </c>
      <c r="Y390" s="238">
        <v>1.4085057348075314</v>
      </c>
      <c r="Z390" s="238">
        <v>3.7802609195902726E-4</v>
      </c>
      <c r="AA390" s="238">
        <v>1.2231152676784224E-2</v>
      </c>
      <c r="AB390" s="238">
        <v>4.3941147650150434</v>
      </c>
      <c r="AC390" s="238">
        <v>4.2931147650150434</v>
      </c>
    </row>
    <row r="391" spans="21:29" x14ac:dyDescent="0.25">
      <c r="U391" s="238">
        <v>1939.2445174918589</v>
      </c>
      <c r="V391" s="238">
        <v>0.56680144751134942</v>
      </c>
      <c r="W391" s="238">
        <v>0.88154409956170843</v>
      </c>
      <c r="X391" s="238">
        <v>1.4066085249387577</v>
      </c>
      <c r="Y391" s="238">
        <v>1.4062825145025617</v>
      </c>
      <c r="Z391" s="238">
        <v>3.2601043619595593E-4</v>
      </c>
      <c r="AA391" s="238">
        <v>1.2231695599633089E-2</v>
      </c>
      <c r="AB391" s="238">
        <v>4.3873235219197309</v>
      </c>
      <c r="AC391" s="238">
        <v>4.2863235219197309</v>
      </c>
    </row>
    <row r="392" spans="21:29" x14ac:dyDescent="0.25">
      <c r="U392" s="238">
        <v>1936.183939393306</v>
      </c>
      <c r="V392" s="238">
        <v>0.56846503377459312</v>
      </c>
      <c r="W392" s="238">
        <v>0.8792028984670528</v>
      </c>
      <c r="X392" s="238">
        <v>1.4043320709257592</v>
      </c>
      <c r="Y392" s="238">
        <v>1.4040579277073282</v>
      </c>
      <c r="Z392" s="238">
        <v>2.7414321843099998E-4</v>
      </c>
      <c r="AA392" s="238">
        <v>1.2232152631425191E-2</v>
      </c>
      <c r="AB392" s="238">
        <v>4.3805281380664134</v>
      </c>
      <c r="AC392" s="238">
        <v>4.2795281380664134</v>
      </c>
    </row>
    <row r="393" spans="21:29" x14ac:dyDescent="0.25">
      <c r="U393" s="238">
        <v>1933.1214801270771</v>
      </c>
      <c r="V393" s="238">
        <v>0.57013038797367588</v>
      </c>
      <c r="W393" s="238">
        <v>0.87686299975236381</v>
      </c>
      <c r="X393" s="238">
        <v>1.4020544095511851</v>
      </c>
      <c r="Y393" s="238">
        <v>1.4018319845366201</v>
      </c>
      <c r="Z393" s="238">
        <v>2.2242501456504193E-4</v>
      </c>
      <c r="AA393" s="238">
        <v>1.2232523838135965E-2</v>
      </c>
      <c r="AB393" s="238">
        <v>4.3737286443753183</v>
      </c>
      <c r="AC393" s="238">
        <v>4.2727286443753183</v>
      </c>
    </row>
    <row r="394" spans="21:29" x14ac:dyDescent="0.25">
      <c r="U394" s="238">
        <v>1930.0571536176137</v>
      </c>
      <c r="V394" s="238">
        <v>0.57179751581553473</v>
      </c>
      <c r="W394" s="238">
        <v>0.8745244054787914</v>
      </c>
      <c r="X394" s="238">
        <v>1.3997755515165684</v>
      </c>
      <c r="Y394" s="238">
        <v>1.399604695118881</v>
      </c>
      <c r="Z394" s="238">
        <v>1.7085639768743555E-4</v>
      </c>
      <c r="AA394" s="238">
        <v>1.2232809286608616E-2</v>
      </c>
      <c r="AB394" s="238">
        <v>4.3669250718083958</v>
      </c>
      <c r="AC394" s="238">
        <v>4.2659250718083959</v>
      </c>
    </row>
    <row r="395" spans="21:29" x14ac:dyDescent="0.25">
      <c r="U395" s="238">
        <v>1926.9909738081574</v>
      </c>
      <c r="V395" s="238">
        <v>0.57346642302680195</v>
      </c>
      <c r="W395" s="238">
        <v>0.87218711770748492</v>
      </c>
      <c r="X395" s="238">
        <v>1.3974955075342896</v>
      </c>
      <c r="Y395" s="238">
        <v>1.3973760695962227</v>
      </c>
      <c r="Z395" s="238">
        <v>1.1943793806690195E-4</v>
      </c>
      <c r="AA395" s="238">
        <v>1.2233009044554577E-2</v>
      </c>
      <c r="AB395" s="238">
        <v>4.3601174513693577</v>
      </c>
      <c r="AC395" s="238">
        <v>4.2591174513693577</v>
      </c>
    </row>
    <row r="396" spans="21:29" x14ac:dyDescent="0.25">
      <c r="U396" s="238">
        <v>1923.9229546607619</v>
      </c>
      <c r="V396" s="238">
        <v>0.57513711535389589</v>
      </c>
      <c r="W396" s="238">
        <v>0.8698511384995945</v>
      </c>
      <c r="X396" s="238">
        <v>1.3952142883266951</v>
      </c>
      <c r="Y396" s="238">
        <v>1.3951461181244371</v>
      </c>
      <c r="Z396" s="238">
        <v>6.8170202258022172E-5</v>
      </c>
      <c r="AA396" s="238">
        <v>1.2233123180552469E-2</v>
      </c>
      <c r="AB396" s="238">
        <v>4.353305814103213</v>
      </c>
      <c r="AC396" s="238">
        <v>4.2523058141032131</v>
      </c>
    </row>
    <row r="397" spans="21:29" x14ac:dyDescent="0.25">
      <c r="U397" s="238">
        <v>1920.8531101563156</v>
      </c>
      <c r="V397" s="238">
        <v>0.57680959856311231</v>
      </c>
      <c r="W397" s="238">
        <v>0.86751646991626974</v>
      </c>
      <c r="X397" s="238">
        <v>1.3929319046271955</v>
      </c>
      <c r="Y397" s="238">
        <v>1.3929148508728431</v>
      </c>
      <c r="Z397" s="238">
        <v>1.7053754352458483E-5</v>
      </c>
      <c r="AA397" s="238">
        <v>1.2233151764049179E-2</v>
      </c>
      <c r="AB397" s="238">
        <v>4.3464901910965184</v>
      </c>
      <c r="AC397" s="238">
        <v>4.2454901910965184</v>
      </c>
    </row>
    <row r="398" spans="21:29" x14ac:dyDescent="0.25">
      <c r="U398" s="238">
        <v>1917.7814542943258</v>
      </c>
      <c r="V398" s="238">
        <v>0.57848387844071592</v>
      </c>
      <c r="W398" s="238">
        <v>0.86518311401866033</v>
      </c>
      <c r="X398" s="238">
        <v>1.3906483671793217</v>
      </c>
      <c r="Y398" s="238">
        <v>1.3906822780243691</v>
      </c>
      <c r="Z398" s="238">
        <v>-3.3910845047335769E-5</v>
      </c>
      <c r="AA398" s="238">
        <v>1.2233094865359222E-2</v>
      </c>
      <c r="AB398" s="238">
        <v>4.3396706134770566</v>
      </c>
      <c r="AC398" s="238">
        <v>4.2386706134770566</v>
      </c>
    </row>
    <row r="399" spans="21:29" x14ac:dyDescent="0.25">
      <c r="U399" s="238">
        <v>1914.7080010930461</v>
      </c>
      <c r="V399" s="238">
        <v>0.58015996079303278</v>
      </c>
      <c r="W399" s="238">
        <v>0.86285107286791618</v>
      </c>
      <c r="X399" s="238">
        <v>1.3883636867369387</v>
      </c>
      <c r="Y399" s="238">
        <v>1.3884484097754479</v>
      </c>
      <c r="Z399" s="238">
        <v>-8.4723038509260107E-5</v>
      </c>
      <c r="AA399" s="238">
        <v>1.2232952555664646E-2</v>
      </c>
      <c r="AB399" s="238">
        <v>4.3328471124136954</v>
      </c>
      <c r="AC399" s="238">
        <v>4.2318471124136954</v>
      </c>
    </row>
    <row r="400" spans="21:29" x14ac:dyDescent="0.25">
      <c r="U400" s="238">
        <v>1911.6327645893043</v>
      </c>
      <c r="V400" s="238">
        <v>0.58183785144654299</v>
      </c>
      <c r="W400" s="238">
        <v>0.860520348525187</v>
      </c>
      <c r="X400" s="238">
        <v>1.3860778740645503</v>
      </c>
      <c r="Y400" s="238">
        <v>1.3862132563359704</v>
      </c>
      <c r="Z400" s="238">
        <v>-1.3538227142007031E-4</v>
      </c>
      <c r="AA400" s="238">
        <v>1.223272490701555E-2</v>
      </c>
      <c r="AB400" s="238">
        <v>4.3260197191164558</v>
      </c>
      <c r="AC400" s="238">
        <v>4.2250197191164558</v>
      </c>
    </row>
    <row r="401" spans="21:29" x14ac:dyDescent="0.25">
      <c r="U401" s="238">
        <v>1908.5557588384665</v>
      </c>
      <c r="V401" s="238">
        <v>0.58351755624797375</v>
      </c>
      <c r="W401" s="238">
        <v>0.85819094305162247</v>
      </c>
      <c r="X401" s="238">
        <v>1.3837909399368804</v>
      </c>
      <c r="Y401" s="238">
        <v>1.3839768279293083</v>
      </c>
      <c r="Z401" s="238">
        <v>-1.8588799242791332E-4</v>
      </c>
      <c r="AA401" s="238">
        <v>1.2232411992329859E-2</v>
      </c>
      <c r="AB401" s="238">
        <v>4.3191884648363406</v>
      </c>
      <c r="AC401" s="238">
        <v>4.2181884648363406</v>
      </c>
    </row>
    <row r="402" spans="21:29" x14ac:dyDescent="0.25">
      <c r="U402" s="238">
        <v>1905.4769979144537</v>
      </c>
      <c r="V402" s="238">
        <v>0.585199081064393</v>
      </c>
      <c r="W402" s="238">
        <v>0.85586285850837229</v>
      </c>
      <c r="X402" s="238">
        <v>1.3815028951386197</v>
      </c>
      <c r="Y402" s="238">
        <v>1.381739134792257</v>
      </c>
      <c r="Z402" s="238">
        <v>-2.3623965363728239E-4</v>
      </c>
      <c r="AA402" s="238">
        <v>1.223201388539279E-2</v>
      </c>
      <c r="AB402" s="238">
        <v>4.3123533808650505</v>
      </c>
      <c r="AC402" s="238">
        <v>4.2113533808650505</v>
      </c>
    </row>
    <row r="403" spans="21:29" x14ac:dyDescent="0.25">
      <c r="U403" s="238">
        <v>1902.3964959096666</v>
      </c>
      <c r="V403" s="238">
        <v>0.58688243178330346</v>
      </c>
      <c r="W403" s="238">
        <v>0.8535360969565865</v>
      </c>
      <c r="X403" s="238">
        <v>1.3792137504647572</v>
      </c>
      <c r="Y403" s="238">
        <v>1.3795001871749439</v>
      </c>
      <c r="Z403" s="238">
        <v>-2.8643671018668826E-4</v>
      </c>
      <c r="AA403" s="238">
        <v>1.223153066085703E-2</v>
      </c>
      <c r="AB403" s="238">
        <v>4.3055144985349445</v>
      </c>
      <c r="AC403" s="238">
        <v>4.2045144985349445</v>
      </c>
    </row>
    <row r="404" spans="21:29" x14ac:dyDescent="0.25">
      <c r="U404" s="238">
        <v>1899.3142669348592</v>
      </c>
      <c r="V404" s="238">
        <v>0.58856761431273752</v>
      </c>
      <c r="W404" s="238">
        <v>0.85121066045741489</v>
      </c>
      <c r="X404" s="238">
        <v>1.3769235167207257</v>
      </c>
      <c r="Y404" s="238">
        <v>1.3772599953408144</v>
      </c>
      <c r="Z404" s="238">
        <v>-3.3647862008878704E-4</v>
      </c>
      <c r="AA404" s="238">
        <v>1.2230962394243202E-2</v>
      </c>
      <c r="AB404" s="238">
        <v>4.2986718492191152</v>
      </c>
      <c r="AC404" s="238">
        <v>4.1976718492191152</v>
      </c>
    </row>
    <row r="405" spans="21:29" x14ac:dyDescent="0.25">
      <c r="U405" s="238">
        <v>1896.2303251191206</v>
      </c>
      <c r="V405" s="238">
        <v>0.59025463458135197</v>
      </c>
      <c r="W405" s="238">
        <v>0.84888655107200683</v>
      </c>
      <c r="X405" s="238">
        <v>1.3746322047219171</v>
      </c>
      <c r="Y405" s="238">
        <v>1.3750185695666564</v>
      </c>
      <c r="Z405" s="238">
        <v>-3.8636484473930643E-4</v>
      </c>
      <c r="AA405" s="238">
        <v>1.2230309161939488E-2</v>
      </c>
      <c r="AB405" s="238">
        <v>4.2918254643311551</v>
      </c>
      <c r="AC405" s="238">
        <v>4.1908254643311551</v>
      </c>
    </row>
    <row r="406" spans="21:29" x14ac:dyDescent="0.25">
      <c r="U406" s="238">
        <v>1893.1446846099063</v>
      </c>
      <c r="V406" s="238">
        <v>0.59194349853852357</v>
      </c>
      <c r="W406" s="238">
        <v>0.84656377086151235</v>
      </c>
      <c r="X406" s="238">
        <v>1.3723398252935148</v>
      </c>
      <c r="Y406" s="238">
        <v>1.3727759201425245</v>
      </c>
      <c r="Z406" s="238">
        <v>-4.3609484900963835E-4</v>
      </c>
      <c r="AA406" s="238">
        <v>1.2229571041201091E-2</v>
      </c>
      <c r="AB406" s="238">
        <v>4.2849753753248923</v>
      </c>
      <c r="AC406" s="238">
        <v>4.1839753753248923</v>
      </c>
    </row>
    <row r="407" spans="21:29" x14ac:dyDescent="0.25">
      <c r="U407" s="238">
        <v>1890.0573595729368</v>
      </c>
      <c r="V407" s="238">
        <v>0.59363421215444545</v>
      </c>
      <c r="W407" s="238">
        <v>0.84424232188708115</v>
      </c>
      <c r="X407" s="238">
        <v>1.3700463892709198</v>
      </c>
      <c r="Y407" s="238">
        <v>1.3705320573716533</v>
      </c>
      <c r="Z407" s="238">
        <v>-4.8566810073347177E-4</v>
      </c>
      <c r="AA407" s="238">
        <v>1.2228748110150588E-2</v>
      </c>
      <c r="AB407" s="238">
        <v>4.278121613694422</v>
      </c>
      <c r="AC407" s="238">
        <v>4.177121613694422</v>
      </c>
    </row>
    <row r="408" spans="21:29" x14ac:dyDescent="0.25">
      <c r="U408" s="238">
        <v>1886.9683641920758</v>
      </c>
      <c r="V408" s="238">
        <v>0.59532678142022311</v>
      </c>
      <c r="W408" s="238">
        <v>0.84192220620986291</v>
      </c>
      <c r="X408" s="238">
        <v>1.367751907499493</v>
      </c>
      <c r="Y408" s="238">
        <v>1.3682869915704678</v>
      </c>
      <c r="Z408" s="238">
        <v>-5.350840709748006E-4</v>
      </c>
      <c r="AA408" s="238">
        <v>1.2227840447777834E-2</v>
      </c>
      <c r="AB408" s="238">
        <v>4.2712642109739924</v>
      </c>
      <c r="AC408" s="238">
        <v>4.1702642109739925</v>
      </c>
    </row>
    <row r="409" spans="21:29" x14ac:dyDescent="0.25">
      <c r="U409" s="238">
        <v>1883.8777126693456</v>
      </c>
      <c r="V409" s="238">
        <v>0.5970212123479719</v>
      </c>
      <c r="W409" s="238">
        <v>0.83960342589100767</v>
      </c>
      <c r="X409" s="238">
        <v>1.3654563908342801</v>
      </c>
      <c r="Y409" s="238">
        <v>1.366040733068546</v>
      </c>
      <c r="Z409" s="238">
        <v>-5.8434223426595544E-4</v>
      </c>
      <c r="AA409" s="238">
        <v>1.2226848133939481E-2</v>
      </c>
      <c r="AB409" s="238">
        <v>4.2644031987377522</v>
      </c>
      <c r="AC409" s="238">
        <v>4.1634031987377522</v>
      </c>
    </row>
    <row r="410" spans="21:29" x14ac:dyDescent="0.25">
      <c r="U410" s="238">
        <v>1880.7854192248744</v>
      </c>
      <c r="V410" s="238">
        <v>0.5987175109709143</v>
      </c>
      <c r="W410" s="238">
        <v>0.83728598299166468</v>
      </c>
      <c r="X410" s="238">
        <v>1.3631598501407669</v>
      </c>
      <c r="Y410" s="238">
        <v>1.3637932922085347</v>
      </c>
      <c r="Z410" s="238">
        <v>-6.3344206776783096E-4</v>
      </c>
      <c r="AA410" s="238">
        <v>1.222577124935992E-2</v>
      </c>
      <c r="AB410" s="238">
        <v>4.2575386086000035</v>
      </c>
      <c r="AC410" s="238">
        <v>4.1565386086000036</v>
      </c>
    </row>
    <row r="411" spans="21:29" x14ac:dyDescent="0.25">
      <c r="U411" s="238">
        <v>1877.6914980967845</v>
      </c>
      <c r="V411" s="238">
        <v>0.60041568334347795</v>
      </c>
      <c r="W411" s="238">
        <v>0.83496987957298419</v>
      </c>
      <c r="X411" s="238">
        <v>1.3608622962931776</v>
      </c>
      <c r="Y411" s="238">
        <v>1.3615446793462347</v>
      </c>
      <c r="Z411" s="238">
        <v>-6.8238305305712288E-4</v>
      </c>
      <c r="AA411" s="238">
        <v>1.2224609875629205E-2</v>
      </c>
      <c r="AB411" s="238">
        <v>4.2506704722144084</v>
      </c>
      <c r="AC411" s="238">
        <v>4.1496704722144084</v>
      </c>
    </row>
    <row r="412" spans="21:29" x14ac:dyDescent="0.25">
      <c r="U412" s="238">
        <v>1874.595963541303</v>
      </c>
      <c r="V412" s="238">
        <v>0.60211573554139419</v>
      </c>
      <c r="W412" s="238">
        <v>0.83265511769611589</v>
      </c>
      <c r="X412" s="238">
        <v>1.3585637401764337</v>
      </c>
      <c r="Y412" s="238">
        <v>1.3592949048503395</v>
      </c>
      <c r="Z412" s="238">
        <v>-7.3116467390588191E-4</v>
      </c>
      <c r="AA412" s="238">
        <v>1.2223364095204763E-2</v>
      </c>
      <c r="AB412" s="238">
        <v>4.2437988212744981</v>
      </c>
      <c r="AC412" s="238">
        <v>4.1427988212744982</v>
      </c>
    </row>
    <row r="413" spans="21:29" x14ac:dyDescent="0.25">
      <c r="U413" s="238">
        <v>1871.4988298324083</v>
      </c>
      <c r="V413" s="238">
        <v>0.60381767366179717</v>
      </c>
      <c r="W413" s="238">
        <v>0.83034169942220915</v>
      </c>
      <c r="X413" s="238">
        <v>1.3562641926850199</v>
      </c>
      <c r="Y413" s="238">
        <v>1.3570439791026028</v>
      </c>
      <c r="Z413" s="238">
        <v>-7.7978641758291722E-4</v>
      </c>
      <c r="AA413" s="238">
        <v>1.2222033991410893E-2</v>
      </c>
      <c r="AB413" s="238">
        <v>4.2369236875134408</v>
      </c>
      <c r="AC413" s="238">
        <v>4.1359236875134409</v>
      </c>
    </row>
    <row r="414" spans="21:29" x14ac:dyDescent="0.25">
      <c r="U414" s="238">
        <v>1868.400111262054</v>
      </c>
      <c r="V414" s="238">
        <v>0.60552150382332326</v>
      </c>
      <c r="W414" s="238">
        <v>0.82802962681241443</v>
      </c>
      <c r="X414" s="238">
        <v>1.3539636647222715</v>
      </c>
      <c r="Y414" s="238">
        <v>1.3547919124977621</v>
      </c>
      <c r="Z414" s="238">
        <v>-8.2824777549062034E-4</v>
      </c>
      <c r="AA414" s="238">
        <v>1.22206196484372E-2</v>
      </c>
      <c r="AB414" s="238">
        <v>4.2300451027034276</v>
      </c>
      <c r="AC414" s="238">
        <v>4.1290451027034276</v>
      </c>
    </row>
    <row r="415" spans="21:29" x14ac:dyDescent="0.25">
      <c r="U415" s="238">
        <v>1865.2998221400771</v>
      </c>
      <c r="V415" s="238">
        <v>0.60722723216621111</v>
      </c>
      <c r="W415" s="238">
        <v>0.82571890192788078</v>
      </c>
      <c r="X415" s="238">
        <v>1.3516621672023703</v>
      </c>
      <c r="Y415" s="238">
        <v>1.3525387154433355</v>
      </c>
      <c r="Z415" s="238">
        <v>-8.7654824096516926E-4</v>
      </c>
      <c r="AA415" s="238">
        <v>1.2219121151340781E-2</v>
      </c>
      <c r="AB415" s="238">
        <v>4.2231630986563582</v>
      </c>
      <c r="AC415" s="238">
        <v>4.1221630986563582</v>
      </c>
    </row>
    <row r="416" spans="21:29" x14ac:dyDescent="0.25">
      <c r="U416" s="238">
        <v>1862.1979767938981</v>
      </c>
      <c r="V416" s="238">
        <v>0.60893486485240211</v>
      </c>
      <c r="W416" s="238">
        <v>0.82340952682975832</v>
      </c>
      <c r="X416" s="238">
        <v>1.3493597110477988</v>
      </c>
      <c r="Y416" s="238">
        <v>1.350284398359852</v>
      </c>
      <c r="Z416" s="238">
        <v>-9.2468731205319621E-4</v>
      </c>
      <c r="AA416" s="238">
        <v>1.2217538586043684E-2</v>
      </c>
      <c r="AB416" s="238">
        <v>4.216277707222905</v>
      </c>
      <c r="AC416" s="238">
        <v>4.115277707222905</v>
      </c>
    </row>
    <row r="417" spans="21:29" x14ac:dyDescent="0.25">
      <c r="U417" s="238">
        <v>1859.0945895688496</v>
      </c>
      <c r="V417" s="238">
        <v>0.6106444080656418</v>
      </c>
      <c r="W417" s="238">
        <v>0.82110150357919665</v>
      </c>
      <c r="X417" s="238">
        <v>1.3470563071914667</v>
      </c>
      <c r="Y417" s="238">
        <v>1.3480289716805385</v>
      </c>
      <c r="Z417" s="238">
        <v>-9.7266448907173952E-4</v>
      </c>
      <c r="AA417" s="238">
        <v>1.2215872039334547E-2</v>
      </c>
      <c r="AB417" s="238">
        <v>4.2093889602930217</v>
      </c>
      <c r="AC417" s="238">
        <v>4.1083889602930217</v>
      </c>
    </row>
    <row r="418" spans="21:29" x14ac:dyDescent="0.25">
      <c r="U418" s="238">
        <v>1855.9896748277577</v>
      </c>
      <c r="V418" s="238">
        <v>0.61235586801158104</v>
      </c>
      <c r="W418" s="238">
        <v>0.81879483423734578</v>
      </c>
      <c r="X418" s="238">
        <v>1.3447519665749019</v>
      </c>
      <c r="Y418" s="238">
        <v>1.345772445851489</v>
      </c>
      <c r="Z418" s="238">
        <v>-1.0204792765871051E-3</v>
      </c>
      <c r="AA418" s="238">
        <v>1.2214121598866857E-2</v>
      </c>
      <c r="AB418" s="238">
        <v>4.2024968897952828</v>
      </c>
      <c r="AC418" s="238">
        <v>4.1014968897952828</v>
      </c>
    </row>
    <row r="419" spans="21:29" x14ac:dyDescent="0.25">
      <c r="U419" s="238">
        <v>1852.8832469511431</v>
      </c>
      <c r="V419" s="238">
        <v>0.61406925091787823</v>
      </c>
      <c r="W419" s="238">
        <v>0.81648952086535531</v>
      </c>
      <c r="X419" s="238">
        <v>1.3424467001498013</v>
      </c>
      <c r="Y419" s="238">
        <v>1.3435148313314509</v>
      </c>
      <c r="Z419" s="238">
        <v>-1.068131181649612E-3</v>
      </c>
      <c r="AA419" s="238">
        <v>1.2212287353160252E-2</v>
      </c>
      <c r="AB419" s="238">
        <v>4.1956015276972689</v>
      </c>
      <c r="AC419" s="238">
        <v>4.0946015276972689</v>
      </c>
    </row>
    <row r="420" spans="21:29" x14ac:dyDescent="0.25">
      <c r="U420" s="238">
        <v>1849.7753203369602</v>
      </c>
      <c r="V420" s="238">
        <v>0.61578456303430218</v>
      </c>
      <c r="W420" s="238">
        <v>0.81418556552437504</v>
      </c>
      <c r="X420" s="238">
        <v>1.3401405188767024</v>
      </c>
      <c r="Y420" s="238">
        <v>1.3412561385919459</v>
      </c>
      <c r="Z420" s="238">
        <v>-1.1156197152435432E-3</v>
      </c>
      <c r="AA420" s="238">
        <v>1.221036939159933E-2</v>
      </c>
      <c r="AB420" s="238">
        <v>4.1887029060051191</v>
      </c>
      <c r="AC420" s="238">
        <v>4.0877029060051191</v>
      </c>
    </row>
    <row r="421" spans="21:29" x14ac:dyDescent="0.25">
      <c r="U421" s="238">
        <v>1846.6659094007468</v>
      </c>
      <c r="V421" s="238">
        <v>0.61750181063283494</v>
      </c>
      <c r="W421" s="238">
        <v>0.81188297027555456</v>
      </c>
      <c r="X421" s="238">
        <v>1.3378334337255602</v>
      </c>
      <c r="Y421" s="238">
        <v>1.3389963781171281</v>
      </c>
      <c r="Z421" s="238">
        <v>-1.1629443915679438E-3</v>
      </c>
      <c r="AA421" s="238">
        <v>1.2208367804433722E-2</v>
      </c>
      <c r="AB421" s="238">
        <v>4.1818010567634918</v>
      </c>
      <c r="AC421" s="238">
        <v>4.0808010567634918</v>
      </c>
    </row>
    <row r="422" spans="21:29" x14ac:dyDescent="0.25">
      <c r="U422" s="238">
        <v>1843.5550285754207</v>
      </c>
      <c r="V422" s="238">
        <v>0.61922100000777558</v>
      </c>
      <c r="W422" s="238">
        <v>0.80958173718004378</v>
      </c>
      <c r="X422" s="238">
        <v>1.3355254556753584</v>
      </c>
      <c r="Y422" s="238">
        <v>1.3367355604037681</v>
      </c>
      <c r="Z422" s="238">
        <v>-1.2101047284096556E-3</v>
      </c>
      <c r="AA422" s="238">
        <v>1.220628268277751E-2</v>
      </c>
      <c r="AB422" s="238">
        <v>4.1748960120553313</v>
      </c>
      <c r="AC422" s="238">
        <v>4.0738960120553314</v>
      </c>
    </row>
    <row r="423" spans="21:29" x14ac:dyDescent="0.25">
      <c r="U423" s="238">
        <v>1840.4426923112776</v>
      </c>
      <c r="V423" s="238">
        <v>0.62094213747584459</v>
      </c>
      <c r="W423" s="238">
        <v>0.8072818682989924</v>
      </c>
      <c r="X423" s="238">
        <v>1.3332165957146012</v>
      </c>
      <c r="Y423" s="238">
        <v>1.3344736959611783</v>
      </c>
      <c r="Z423" s="238">
        <v>-1.2571002465771031E-3</v>
      </c>
      <c r="AA423" s="238">
        <v>1.2204114118609648E-2</v>
      </c>
      <c r="AB423" s="238">
        <v>4.1679878040019567</v>
      </c>
      <c r="AC423" s="238">
        <v>4.0669878040019567</v>
      </c>
    </row>
    <row r="424" spans="21:29" x14ac:dyDescent="0.25">
      <c r="U424" s="238">
        <v>1837.3289150758833</v>
      </c>
      <c r="V424" s="238">
        <v>0.62266522937628843</v>
      </c>
      <c r="W424" s="238">
        <v>0.80498336569355045</v>
      </c>
      <c r="X424" s="238">
        <v>1.3309068648403464</v>
      </c>
      <c r="Y424" s="238">
        <v>1.3322107953112414</v>
      </c>
      <c r="Z424" s="238">
        <v>-1.3039304708950539E-3</v>
      </c>
      <c r="AA424" s="238">
        <v>1.2201862204772667E-2</v>
      </c>
      <c r="AB424" s="238">
        <v>4.1610764647625853</v>
      </c>
      <c r="AC424" s="238">
        <v>4.0600764647625853</v>
      </c>
    </row>
    <row r="425" spans="21:29" x14ac:dyDescent="0.25">
      <c r="U425" s="238">
        <v>1834.2137113540909</v>
      </c>
      <c r="V425" s="238">
        <v>0.62439028207098479</v>
      </c>
      <c r="W425" s="238">
        <v>0.80268623142486761</v>
      </c>
      <c r="X425" s="238">
        <v>1.3285962740593684</v>
      </c>
      <c r="Y425" s="238">
        <v>1.3299468689882539</v>
      </c>
      <c r="Z425" s="238">
        <v>-1.3505949288854513E-3</v>
      </c>
      <c r="AA425" s="238">
        <v>1.2199527034973663E-2</v>
      </c>
      <c r="AB425" s="238">
        <v>4.1541620265346255</v>
      </c>
      <c r="AC425" s="238">
        <v>4.0531620265346255</v>
      </c>
    </row>
    <row r="426" spans="21:29" x14ac:dyDescent="0.25">
      <c r="U426" s="238">
        <v>1831.0970956478627</v>
      </c>
      <c r="V426" s="238">
        <v>0.62611730194454873</v>
      </c>
      <c r="W426" s="238">
        <v>0.80039046755409327</v>
      </c>
      <c r="X426" s="238">
        <v>1.3262848343872822</v>
      </c>
      <c r="Y426" s="238">
        <v>1.3276819275390228</v>
      </c>
      <c r="Z426" s="238">
        <v>-1.397093151740636E-3</v>
      </c>
      <c r="AA426" s="238">
        <v>1.2197108703783625E-2</v>
      </c>
      <c r="AB426" s="238">
        <v>4.147244521553402</v>
      </c>
      <c r="AC426" s="238">
        <v>4.046244521553402</v>
      </c>
    </row>
    <row r="427" spans="21:29" x14ac:dyDescent="0.25">
      <c r="U427" s="238">
        <v>1827.9790824763713</v>
      </c>
      <c r="V427" s="238">
        <v>0.6278462954044387</v>
      </c>
      <c r="W427" s="238">
        <v>0.79809607614237754</v>
      </c>
      <c r="X427" s="238">
        <v>1.3239725568481007</v>
      </c>
      <c r="Y427" s="238">
        <v>1.3254159815227755</v>
      </c>
      <c r="Z427" s="238">
        <v>-1.4434246746748425E-3</v>
      </c>
      <c r="AA427" s="238">
        <v>1.2194607306636152E-2</v>
      </c>
      <c r="AB427" s="238">
        <v>4.1403239820917035</v>
      </c>
      <c r="AC427" s="238">
        <v>4.0393239820917035</v>
      </c>
    </row>
    <row r="428" spans="21:29" x14ac:dyDescent="0.25">
      <c r="U428" s="238">
        <v>1824.8596863758908</v>
      </c>
      <c r="V428" s="238">
        <v>0.62957726888106369</v>
      </c>
      <c r="W428" s="238">
        <v>0.79580305925086992</v>
      </c>
      <c r="X428" s="238">
        <v>1.3216594524754024</v>
      </c>
      <c r="Y428" s="238">
        <v>1.3231490415110105</v>
      </c>
      <c r="Z428" s="238">
        <v>-1.4895890356081409E-3</v>
      </c>
      <c r="AA428" s="238">
        <v>1.2192022939828457E-2</v>
      </c>
      <c r="AB428" s="238">
        <v>4.1334004404600773</v>
      </c>
      <c r="AC428" s="238">
        <v>4.0324004404600773</v>
      </c>
    </row>
    <row r="429" spans="21:29" x14ac:dyDescent="0.25">
      <c r="U429" s="238">
        <v>1821.7389218995913</v>
      </c>
      <c r="V429" s="238">
        <v>0.63131022882789056</v>
      </c>
      <c r="W429" s="238">
        <v>0.79351141894072041</v>
      </c>
      <c r="X429" s="238">
        <v>1.3193455323110765</v>
      </c>
      <c r="Y429" s="238">
        <v>1.3208811180875957</v>
      </c>
      <c r="Z429" s="238">
        <v>-1.5355857765191328E-3</v>
      </c>
      <c r="AA429" s="238">
        <v>1.218935570052004E-2</v>
      </c>
      <c r="AB429" s="238">
        <v>4.1264739290063552</v>
      </c>
      <c r="AC429" s="238">
        <v>4.0254739290063553</v>
      </c>
    </row>
    <row r="430" spans="21:29" x14ac:dyDescent="0.25">
      <c r="U430" s="238">
        <v>1818.6168036176603</v>
      </c>
      <c r="V430" s="238">
        <v>0.63304518172155233</v>
      </c>
      <c r="W430" s="238">
        <v>0.79122115727307862</v>
      </c>
      <c r="X430" s="238">
        <v>1.3170308074063004</v>
      </c>
      <c r="Y430" s="238">
        <v>1.3186122218486114</v>
      </c>
      <c r="Z430" s="238">
        <v>-1.5814144423109688E-3</v>
      </c>
      <c r="AA430" s="238">
        <v>1.2186605686733337E-2</v>
      </c>
      <c r="AB430" s="238">
        <v>4.1195444801158452</v>
      </c>
      <c r="AC430" s="238">
        <v>4.0185444801158452</v>
      </c>
    </row>
    <row r="431" spans="21:29" x14ac:dyDescent="0.25">
      <c r="U431" s="238">
        <v>1815.4933461171156</v>
      </c>
      <c r="V431" s="238">
        <v>0.63478213406195649</v>
      </c>
      <c r="W431" s="238">
        <v>0.78893227630909446</v>
      </c>
      <c r="X431" s="238">
        <v>1.3147152888205507</v>
      </c>
      <c r="Y431" s="238">
        <v>1.3163423634024141</v>
      </c>
      <c r="Z431" s="238">
        <v>-1.6270745818633969E-3</v>
      </c>
      <c r="AA431" s="238">
        <v>1.2183772997352543E-2</v>
      </c>
      <c r="AB431" s="238">
        <v>4.1126121262109079</v>
      </c>
      <c r="AC431" s="238">
        <v>4.0116121262109079</v>
      </c>
    </row>
    <row r="432" spans="21:29" x14ac:dyDescent="0.25">
      <c r="U432" s="238">
        <v>1812.3685640018575</v>
      </c>
      <c r="V432" s="238">
        <v>0.63652109237239429</v>
      </c>
      <c r="W432" s="238">
        <v>0.7866447781099174</v>
      </c>
      <c r="X432" s="238">
        <v>1.3123989876222835</v>
      </c>
      <c r="Y432" s="238">
        <v>1.3140715533694978</v>
      </c>
      <c r="Z432" s="238">
        <v>-1.6725657472143052E-3</v>
      </c>
      <c r="AA432" s="238">
        <v>1.2180857732123872E-2</v>
      </c>
      <c r="AB432" s="238">
        <v>4.1056768997510211</v>
      </c>
      <c r="AC432" s="238">
        <v>4.0046768997510211</v>
      </c>
    </row>
    <row r="433" spans="21:29" x14ac:dyDescent="0.25">
      <c r="U433" s="238">
        <v>1809.2424718925022</v>
      </c>
      <c r="V433" s="238">
        <v>0.6382620631996504</v>
      </c>
      <c r="W433" s="238">
        <v>0.78435866473669769</v>
      </c>
      <c r="X433" s="238">
        <v>1.3100819148880785</v>
      </c>
      <c r="Y433" s="238">
        <v>1.3117998023825148</v>
      </c>
      <c r="Z433" s="238">
        <v>-1.7178874944363542E-3</v>
      </c>
      <c r="AA433" s="238">
        <v>1.2177859991654298E-2</v>
      </c>
      <c r="AB433" s="238">
        <v>4.0987388332323462</v>
      </c>
      <c r="AC433" s="238">
        <v>3.9977388332323462</v>
      </c>
    </row>
    <row r="434" spans="21:29" x14ac:dyDescent="0.25">
      <c r="U434" s="238">
        <v>1806.1150844264105</v>
      </c>
      <c r="V434" s="238">
        <v>0.64000505311411338</v>
      </c>
      <c r="W434" s="238">
        <v>0.78207393825058469</v>
      </c>
      <c r="X434" s="238">
        <v>1.3077640817039169</v>
      </c>
      <c r="Y434" s="238">
        <v>1.3095271210861334</v>
      </c>
      <c r="Z434" s="238">
        <v>-1.763039382216558E-3</v>
      </c>
      <c r="AA434" s="238">
        <v>1.2174779877412773E-2</v>
      </c>
      <c r="AB434" s="238">
        <v>4.091797959188102</v>
      </c>
      <c r="AC434" s="238">
        <v>3.990797959188102</v>
      </c>
    </row>
    <row r="435" spans="21:29" x14ac:dyDescent="0.25">
      <c r="U435" s="238">
        <v>1802.9864162574718</v>
      </c>
      <c r="V435" s="238">
        <v>0.64175006870988627</v>
      </c>
      <c r="W435" s="238">
        <v>0.7797906007127281</v>
      </c>
      <c r="X435" s="238">
        <v>1.30544549916357</v>
      </c>
      <c r="Y435" s="238">
        <v>1.3072535201371609</v>
      </c>
      <c r="Z435" s="238">
        <v>-1.8080209735908959E-3</v>
      </c>
      <c r="AA435" s="238">
        <v>1.217161749172844E-2</v>
      </c>
      <c r="AB435" s="238">
        <v>4.0848543101879677</v>
      </c>
      <c r="AC435" s="238">
        <v>3.9838543101879678</v>
      </c>
    </row>
    <row r="436" spans="21:29" x14ac:dyDescent="0.25">
      <c r="U436" s="238">
        <v>1799.8564820562951</v>
      </c>
      <c r="V436" s="238">
        <v>0.64349711660489817</v>
      </c>
      <c r="W436" s="238">
        <v>0.77750865418427817</v>
      </c>
      <c r="X436" s="238">
        <v>1.3031261783690529</v>
      </c>
      <c r="Y436" s="238">
        <v>1.3049790102043486</v>
      </c>
      <c r="Z436" s="238">
        <v>-1.8528318352957207E-3</v>
      </c>
      <c r="AA436" s="238">
        <v>1.2168372937789967E-2</v>
      </c>
      <c r="AB436" s="238">
        <v>4.077907918837842</v>
      </c>
      <c r="AC436" s="238">
        <v>3.976907918837842</v>
      </c>
    </row>
    <row r="437" spans="21:29" x14ac:dyDescent="0.25">
      <c r="U437" s="238">
        <v>1796.7252965099285</v>
      </c>
      <c r="V437" s="238">
        <v>0.64524620344101624</v>
      </c>
      <c r="W437" s="238">
        <v>0.77522810072638437</v>
      </c>
      <c r="X437" s="238">
        <v>1.3008061304318079</v>
      </c>
      <c r="Y437" s="238">
        <v>1.3027036019683098</v>
      </c>
      <c r="Z437" s="238">
        <v>-1.8974715365018824E-3</v>
      </c>
      <c r="AA437" s="238">
        <v>1.2165046319647118E-2</v>
      </c>
      <c r="AB437" s="238">
        <v>4.0709588177803511</v>
      </c>
      <c r="AC437" s="238">
        <v>3.9699588177803511</v>
      </c>
    </row>
    <row r="438" spans="21:29" x14ac:dyDescent="0.25">
      <c r="U438" s="238">
        <v>1793.5928743217514</v>
      </c>
      <c r="V438" s="238">
        <v>0.64699733588415842</v>
      </c>
      <c r="W438" s="238">
        <v>0.77294894240019629</v>
      </c>
      <c r="X438" s="238">
        <v>1.2984853664707388</v>
      </c>
      <c r="Y438" s="238">
        <v>1.3004273061216913</v>
      </c>
      <c r="Z438" s="238">
        <v>-1.9419396509525733E-3</v>
      </c>
      <c r="AA438" s="238">
        <v>1.2161637742208581E-2</v>
      </c>
      <c r="AB438" s="238">
        <v>4.0640070396941272</v>
      </c>
      <c r="AC438" s="238">
        <v>3.9630070396941273</v>
      </c>
    </row>
    <row r="439" spans="21:29" x14ac:dyDescent="0.25">
      <c r="U439" s="238">
        <v>1790.4592302117114</v>
      </c>
      <c r="V439" s="238">
        <v>0.64875052062440619</v>
      </c>
      <c r="W439" s="238">
        <v>0.77067118126686385</v>
      </c>
      <c r="X439" s="238">
        <v>1.2961638976130585</v>
      </c>
      <c r="Y439" s="238">
        <v>1.2981501333689325</v>
      </c>
      <c r="Z439" s="238">
        <v>-1.9862357558739774E-3</v>
      </c>
      <c r="AA439" s="238">
        <v>1.2158147311241712E-2</v>
      </c>
      <c r="AB439" s="238">
        <v>4.0570526172937171</v>
      </c>
      <c r="AC439" s="238">
        <v>3.9560526172937172</v>
      </c>
    </row>
    <row r="440" spans="21:29" x14ac:dyDescent="0.25">
      <c r="U440" s="238">
        <v>1787.3243789159862</v>
      </c>
      <c r="V440" s="238">
        <v>0.65050576437611884</v>
      </c>
      <c r="W440" s="238">
        <v>0.76839481938753684</v>
      </c>
      <c r="X440" s="238">
        <v>1.2938417349946372</v>
      </c>
      <c r="Y440" s="238">
        <v>1.2958720944262379</v>
      </c>
      <c r="Z440" s="238">
        <v>-2.0303594316006812E-3</v>
      </c>
      <c r="AA440" s="238">
        <v>1.2154575133372951E-2</v>
      </c>
      <c r="AB440" s="238">
        <v>4.0500955833297105</v>
      </c>
      <c r="AC440" s="238">
        <v>3.9490955833297106</v>
      </c>
    </row>
    <row r="441" spans="21:29" x14ac:dyDescent="0.25">
      <c r="U441" s="238">
        <v>1784.1883351869537</v>
      </c>
      <c r="V441" s="238">
        <v>0.65226307387804761</v>
      </c>
      <c r="W441" s="238">
        <v>0.76611985882336486</v>
      </c>
      <c r="X441" s="238">
        <v>1.2915188897591294</v>
      </c>
      <c r="Y441" s="238">
        <v>1.2935932000216184</v>
      </c>
      <c r="Z441" s="238">
        <v>-2.0743102624889431E-3</v>
      </c>
      <c r="AA441" s="238">
        <v>1.2150921316086624E-2</v>
      </c>
      <c r="AB441" s="238">
        <v>4.0431359705883505</v>
      </c>
      <c r="AC441" s="238">
        <v>3.9421359705883505</v>
      </c>
    </row>
    <row r="442" spans="21:29" x14ac:dyDescent="0.25">
      <c r="U442" s="238">
        <v>1781.0511137932353</v>
      </c>
      <c r="V442" s="238">
        <v>0.65402245589345032</v>
      </c>
      <c r="W442" s="238">
        <v>0.76384630163549794</v>
      </c>
      <c r="X442" s="238">
        <v>1.289195373058327</v>
      </c>
      <c r="Y442" s="238">
        <v>1.291313460894763</v>
      </c>
      <c r="Z442" s="238">
        <v>-2.1180878364359668E-3</v>
      </c>
      <c r="AA442" s="238">
        <v>1.2147185967724615E-2</v>
      </c>
      <c r="AB442" s="238">
        <v>4.036173811891425</v>
      </c>
      <c r="AC442" s="238">
        <v>3.935173811891425</v>
      </c>
    </row>
    <row r="443" spans="21:29" x14ac:dyDescent="0.25">
      <c r="U443" s="238">
        <v>1777.9127295195437</v>
      </c>
      <c r="V443" s="238">
        <v>0.65578391721020757</v>
      </c>
      <c r="W443" s="238">
        <v>0.76157414988508554</v>
      </c>
      <c r="X443" s="238">
        <v>1.2868711960524273</v>
      </c>
      <c r="Y443" s="238">
        <v>1.2890328877970054</v>
      </c>
      <c r="Z443" s="238">
        <v>-2.1616917445781425E-3</v>
      </c>
      <c r="AA443" s="238">
        <v>1.2143369197486566E-2</v>
      </c>
      <c r="AB443" s="238">
        <v>4.0292091400963352</v>
      </c>
      <c r="AC443" s="238">
        <v>3.9282091400963353</v>
      </c>
    </row>
    <row r="444" spans="21:29" x14ac:dyDescent="0.25">
      <c r="U444" s="238">
        <v>1774.7731971666121</v>
      </c>
      <c r="V444" s="238">
        <v>0.65754746464093827</v>
      </c>
      <c r="W444" s="238">
        <v>0.75930340563327769</v>
      </c>
      <c r="X444" s="238">
        <v>1.2845463699089801</v>
      </c>
      <c r="Y444" s="238">
        <v>1.2867514914913449</v>
      </c>
      <c r="Z444" s="238">
        <v>-2.2051215823648551E-3</v>
      </c>
      <c r="AA444" s="238">
        <v>1.2139471115428192E-2</v>
      </c>
      <c r="AB444" s="238">
        <v>4.0222419880955549</v>
      </c>
      <c r="AC444" s="238">
        <v>3.9212419880955549</v>
      </c>
    </row>
    <row r="445" spans="21:29" x14ac:dyDescent="0.25">
      <c r="U445" s="238">
        <v>1771.632531551237</v>
      </c>
      <c r="V445" s="238">
        <v>0.65931310502311669</v>
      </c>
      <c r="W445" s="238">
        <v>0.7570340709412241</v>
      </c>
      <c r="X445" s="238">
        <v>1.282220905803922</v>
      </c>
      <c r="Y445" s="238">
        <v>1.2844692827522677</v>
      </c>
      <c r="Z445" s="238">
        <v>-2.2483769483456761E-3</v>
      </c>
      <c r="AA445" s="238">
        <v>1.213549183246174E-2</v>
      </c>
      <c r="AB445" s="238">
        <v>4.0152723888167783</v>
      </c>
      <c r="AC445" s="238">
        <v>3.9142723888167783</v>
      </c>
    </row>
    <row r="446" spans="21:29" x14ac:dyDescent="0.25">
      <c r="U446" s="238">
        <v>1768.490747506024</v>
      </c>
      <c r="V446" s="238">
        <v>0.66108084521918975</v>
      </c>
      <c r="W446" s="238">
        <v>0.75476614787007423</v>
      </c>
      <c r="X446" s="238">
        <v>1.2798948149210727</v>
      </c>
      <c r="Y446" s="238">
        <v>1.2821862723657982</v>
      </c>
      <c r="Z446" s="238">
        <v>-2.2914574447254754E-3</v>
      </c>
      <c r="AA446" s="238">
        <v>1.2131431460355481E-2</v>
      </c>
      <c r="AB446" s="238">
        <v>4.0083003752227784</v>
      </c>
      <c r="AC446" s="238">
        <v>3.9073003752227784</v>
      </c>
    </row>
    <row r="447" spans="21:29" x14ac:dyDescent="0.25">
      <c r="U447" s="238">
        <v>1765.3478598794677</v>
      </c>
      <c r="V447" s="238">
        <v>0.66285069211669512</v>
      </c>
      <c r="W447" s="238">
        <v>0.75249963848097845</v>
      </c>
      <c r="X447" s="238">
        <v>1.2775681084513977</v>
      </c>
      <c r="Y447" s="238">
        <v>1.2799024711294524</v>
      </c>
      <c r="Z447" s="238">
        <v>-2.3343626780547577E-3</v>
      </c>
      <c r="AA447" s="238">
        <v>1.2127290111731978E-2</v>
      </c>
      <c r="AB447" s="238">
        <v>4.0013259803108525</v>
      </c>
      <c r="AC447" s="238">
        <v>3.9003259803108525</v>
      </c>
    </row>
    <row r="448" spans="21:29" x14ac:dyDescent="0.25">
      <c r="U448" s="238">
        <v>1762.2038835358794</v>
      </c>
      <c r="V448" s="238">
        <v>0.66462265262837961</v>
      </c>
      <c r="W448" s="238">
        <v>0.75023454483508589</v>
      </c>
      <c r="X448" s="238">
        <v>1.2752407975948121</v>
      </c>
      <c r="Y448" s="238">
        <v>1.2776178898520538</v>
      </c>
      <c r="Z448" s="238">
        <v>-2.3770922572416975E-3</v>
      </c>
      <c r="AA448" s="238">
        <v>1.2123067900069888E-2</v>
      </c>
      <c r="AB448" s="238">
        <v>3.9943492371134144</v>
      </c>
      <c r="AC448" s="238">
        <v>3.8933492371134144</v>
      </c>
    </row>
    <row r="449" spans="21:29" x14ac:dyDescent="0.25">
      <c r="U449" s="238">
        <v>1759.0588333551389</v>
      </c>
      <c r="V449" s="238">
        <v>0.66639673369231844</v>
      </c>
      <c r="W449" s="238">
        <v>0.74797086899354648</v>
      </c>
      <c r="X449" s="238">
        <v>1.2729128935576948</v>
      </c>
      <c r="Y449" s="238">
        <v>1.2753325393539294</v>
      </c>
      <c r="Z449" s="238">
        <v>-2.4196457962346596E-3</v>
      </c>
      <c r="AA449" s="238">
        <v>1.2118764939701005E-2</v>
      </c>
      <c r="AB449" s="238">
        <v>3.9873701786970654</v>
      </c>
      <c r="AC449" s="238">
        <v>3.8863701786970655</v>
      </c>
    </row>
    <row r="450" spans="21:29" x14ac:dyDescent="0.25">
      <c r="U450" s="238">
        <v>1755.91272423296</v>
      </c>
      <c r="V450" s="238">
        <v>0.66817294227203505</v>
      </c>
      <c r="W450" s="238">
        <v>0.74570861301751035</v>
      </c>
      <c r="X450" s="238">
        <v>1.2705844075545598</v>
      </c>
      <c r="Y450" s="238">
        <v>1.2730464304666054</v>
      </c>
      <c r="Z450" s="238">
        <v>-2.4620229120455583E-3</v>
      </c>
      <c r="AA450" s="238">
        <v>1.2114381345810827E-2</v>
      </c>
      <c r="AB450" s="238">
        <v>3.9803888381627974</v>
      </c>
      <c r="AC450" s="238">
        <v>3.8793888381627974</v>
      </c>
    </row>
    <row r="451" spans="21:29" x14ac:dyDescent="0.25">
      <c r="U451" s="238">
        <v>1752.7655710804752</v>
      </c>
      <c r="V451" s="238">
        <v>0.66995128535662163</v>
      </c>
      <c r="W451" s="238">
        <v>0.74344777896812664</v>
      </c>
      <c r="X451" s="238">
        <v>1.2682553508078669</v>
      </c>
      <c r="Y451" s="238">
        <v>1.2707595740328723</v>
      </c>
      <c r="Z451" s="238">
        <v>-2.5042232250054308E-3</v>
      </c>
      <c r="AA451" s="238">
        <v>1.2109917234438662E-2</v>
      </c>
      <c r="AB451" s="238">
        <v>3.9734052486460385</v>
      </c>
      <c r="AC451" s="238">
        <v>3.8724052486460385</v>
      </c>
    </row>
    <row r="452" spans="21:29" x14ac:dyDescent="0.25">
      <c r="U452" s="238">
        <v>1749.6173888243222</v>
      </c>
      <c r="V452" s="238">
        <v>0.67173176996085993</v>
      </c>
      <c r="W452" s="238">
        <v>0.74118836890654582</v>
      </c>
      <c r="X452" s="238">
        <v>1.2659257345464996</v>
      </c>
      <c r="Y452" s="238">
        <v>1.2684719809068015</v>
      </c>
      <c r="Z452" s="238">
        <v>-2.5462463603018737E-3</v>
      </c>
      <c r="AA452" s="238">
        <v>1.210537272247502E-2</v>
      </c>
      <c r="AB452" s="238">
        <v>3.9664194433158553</v>
      </c>
      <c r="AC452" s="238">
        <v>3.8654194433158553</v>
      </c>
    </row>
    <row r="453" spans="21:29" x14ac:dyDescent="0.25">
      <c r="U453" s="238">
        <v>1746.4681924066763</v>
      </c>
      <c r="V453" s="238">
        <v>0.67351440312534339</v>
      </c>
      <c r="W453" s="238">
        <v>0.73893038489391705</v>
      </c>
      <c r="X453" s="238">
        <v>1.2635955700081725</v>
      </c>
      <c r="Y453" s="238">
        <v>1.266183661953483</v>
      </c>
      <c r="Z453" s="238">
        <v>-2.5880919453105111E-3</v>
      </c>
      <c r="AA453" s="238">
        <v>1.2100747927663745E-2</v>
      </c>
      <c r="AB453" s="238">
        <v>3.9594314553756487</v>
      </c>
      <c r="AC453" s="238">
        <v>3.8584314553756487</v>
      </c>
    </row>
    <row r="454" spans="21:29" x14ac:dyDescent="0.25">
      <c r="U454" s="238">
        <v>1743.317996784865</v>
      </c>
      <c r="V454" s="238">
        <v>0.67529919191659915</v>
      </c>
      <c r="W454" s="238">
        <v>0.73667382899139056</v>
      </c>
      <c r="X454" s="238">
        <v>1.2612648684366461</v>
      </c>
      <c r="Y454" s="238">
        <v>1.2638946280492536</v>
      </c>
      <c r="Z454" s="238">
        <v>-2.629759612607474E-3</v>
      </c>
      <c r="AA454" s="238">
        <v>1.2096042968598794E-2</v>
      </c>
      <c r="AB454" s="238">
        <v>3.9524413180621645</v>
      </c>
      <c r="AC454" s="238">
        <v>3.8514413180621645</v>
      </c>
    </row>
    <row r="455" spans="21:29" x14ac:dyDescent="0.25">
      <c r="U455" s="238">
        <v>1740.166816931719</v>
      </c>
      <c r="V455" s="238">
        <v>0.67708614342721118</v>
      </c>
      <c r="W455" s="238">
        <v>0.7344187032601156</v>
      </c>
      <c r="X455" s="238">
        <v>1.2589336410841243</v>
      </c>
      <c r="Y455" s="238">
        <v>1.2616048900813723</v>
      </c>
      <c r="Z455" s="238">
        <v>-2.6712489972480213E-3</v>
      </c>
      <c r="AA455" s="238">
        <v>1.2091257964725875E-2</v>
      </c>
      <c r="AB455" s="238">
        <v>3.9454490646460383</v>
      </c>
      <c r="AC455" s="238">
        <v>3.8444490646460383</v>
      </c>
    </row>
    <row r="456" spans="21:29" x14ac:dyDescent="0.25">
      <c r="U456" s="238">
        <v>1737.0146678350877</v>
      </c>
      <c r="V456" s="238">
        <v>0.67887526477594384</v>
      </c>
      <c r="W456" s="238">
        <v>0.73216500976124255</v>
      </c>
      <c r="X456" s="238">
        <v>1.2566018992089767</v>
      </c>
      <c r="Y456" s="238">
        <v>1.259314458948201</v>
      </c>
      <c r="Z456" s="238">
        <v>-2.7125597392243517E-3</v>
      </c>
      <c r="AA456" s="238">
        <v>1.2086393036339691E-2</v>
      </c>
      <c r="AB456" s="238">
        <v>3.938454728430961</v>
      </c>
      <c r="AC456" s="238">
        <v>3.837454728430961</v>
      </c>
    </row>
    <row r="457" spans="21:29" x14ac:dyDescent="0.25">
      <c r="U457" s="238">
        <v>1733.8615644981128</v>
      </c>
      <c r="V457" s="238">
        <v>0.68066656310786622</v>
      </c>
      <c r="W457" s="238">
        <v>0.72991275055592053</v>
      </c>
      <c r="X457" s="238">
        <v>1.2542696540778375</v>
      </c>
      <c r="Y457" s="238">
        <v>1.2570233455589273</v>
      </c>
      <c r="Z457" s="238">
        <v>-2.7536914810897262E-3</v>
      </c>
      <c r="AA457" s="238">
        <v>1.2081448304585449E-2</v>
      </c>
      <c r="AB457" s="238">
        <v>3.9314583427541847</v>
      </c>
      <c r="AC457" s="238">
        <v>3.8304583427541847</v>
      </c>
    </row>
    <row r="458" spans="21:29" x14ac:dyDescent="0.25">
      <c r="U458" s="238">
        <v>1730.7075219388373</v>
      </c>
      <c r="V458" s="238">
        <v>0.68246004559447693</v>
      </c>
      <c r="W458" s="238">
        <v>0.72766192770529958</v>
      </c>
      <c r="X458" s="238">
        <v>1.2519369169636811</v>
      </c>
      <c r="Y458" s="238">
        <v>1.2547315608337333</v>
      </c>
      <c r="Z458" s="238">
        <v>-2.794643870052127E-3</v>
      </c>
      <c r="AA458" s="238">
        <v>1.2076423891456618E-2</v>
      </c>
      <c r="AB458" s="238">
        <v>3.9244599409858592</v>
      </c>
      <c r="AC458" s="238">
        <v>3.8234599409858592</v>
      </c>
    </row>
    <row r="459" spans="21:29" x14ac:dyDescent="0.25">
      <c r="U459" s="238">
        <v>1727.5525551904479</v>
      </c>
      <c r="V459" s="238">
        <v>0.68425571943383001</v>
      </c>
      <c r="W459" s="238">
        <v>0.72541254327052984</v>
      </c>
      <c r="X459" s="238">
        <v>1.24960369914659</v>
      </c>
      <c r="Y459" s="238">
        <v>1.2524391157035772</v>
      </c>
      <c r="Z459" s="238">
        <v>-2.8354165569872691E-3</v>
      </c>
      <c r="AA459" s="238">
        <v>1.2071319919794456E-2</v>
      </c>
      <c r="AB459" s="238">
        <v>3.9174595565289163</v>
      </c>
      <c r="AC459" s="238">
        <v>3.8164595565289163</v>
      </c>
    </row>
    <row r="460" spans="21:29" x14ac:dyDescent="0.25">
      <c r="U460" s="238">
        <v>1724.3966793009522</v>
      </c>
      <c r="V460" s="238">
        <v>0.68605359185066062</v>
      </c>
      <c r="W460" s="238">
        <v>0.72316459931276045</v>
      </c>
      <c r="X460" s="238">
        <v>1.2472700119144171</v>
      </c>
      <c r="Y460" s="238">
        <v>1.2501460211101554</v>
      </c>
      <c r="Z460" s="238">
        <v>-2.8760091957382716E-3</v>
      </c>
      <c r="AA460" s="238">
        <v>1.2066136513288814E-2</v>
      </c>
      <c r="AB460" s="238">
        <v>3.9104572228193692</v>
      </c>
      <c r="AC460" s="238">
        <v>3.8094572228193693</v>
      </c>
    </row>
    <row r="461" spans="21:29" x14ac:dyDescent="0.25">
      <c r="U461" s="238">
        <v>1721.2399093331467</v>
      </c>
      <c r="V461" s="238">
        <v>0.68785367009651244</v>
      </c>
      <c r="W461" s="238">
        <v>0.72091809789314121</v>
      </c>
      <c r="X461" s="238">
        <v>1.2449358665611046</v>
      </c>
      <c r="Y461" s="238">
        <v>1.2478522880060015</v>
      </c>
      <c r="Z461" s="238">
        <v>-2.9164214448968995E-3</v>
      </c>
      <c r="AA461" s="238">
        <v>1.2060873796475725E-2</v>
      </c>
      <c r="AB461" s="238">
        <v>3.9034529733255989</v>
      </c>
      <c r="AC461" s="238">
        <v>3.802452973325599</v>
      </c>
    </row>
    <row r="462" spans="21:29" x14ac:dyDescent="0.25">
      <c r="U462" s="238">
        <v>1718.082260364755</v>
      </c>
      <c r="V462" s="238">
        <v>0.68965596144986507</v>
      </c>
      <c r="W462" s="238">
        <v>0.71867304107282226</v>
      </c>
      <c r="X462" s="238">
        <v>1.2426012743875048</v>
      </c>
      <c r="Y462" s="238">
        <v>1.2455579273542503</v>
      </c>
      <c r="Z462" s="238">
        <v>-2.956652966745521E-3</v>
      </c>
      <c r="AA462" s="238">
        <v>1.2055531894736907E-2</v>
      </c>
      <c r="AB462" s="238">
        <v>3.8964468415482427</v>
      </c>
      <c r="AC462" s="238">
        <v>3.7954468415482427</v>
      </c>
    </row>
    <row r="463" spans="21:29" x14ac:dyDescent="0.25">
      <c r="U463" s="238">
        <v>1714.9237474880792</v>
      </c>
      <c r="V463" s="238">
        <v>0.69146047321626214</v>
      </c>
      <c r="W463" s="238">
        <v>0.7164294309129533</v>
      </c>
      <c r="X463" s="238">
        <v>1.2402662467018006</v>
      </c>
      <c r="Y463" s="238">
        <v>1.2432629501286034</v>
      </c>
      <c r="Z463" s="238">
        <v>-2.9967034268028048E-3</v>
      </c>
      <c r="AA463" s="238">
        <v>1.2050110934300091E-2</v>
      </c>
      <c r="AB463" s="238">
        <v>3.8894388610203521</v>
      </c>
      <c r="AC463" s="238">
        <v>3.7884388610203521</v>
      </c>
    </row>
    <row r="464" spans="21:29" x14ac:dyDescent="0.25">
      <c r="U464" s="238">
        <v>1711.7643858099802</v>
      </c>
      <c r="V464" s="238">
        <v>0.69326721272844039</v>
      </c>
      <c r="W464" s="238">
        <v>0.71418726947468425</v>
      </c>
      <c r="X464" s="238">
        <v>1.2379307948184979</v>
      </c>
      <c r="Y464" s="238">
        <v>1.240967367313381</v>
      </c>
      <c r="Z464" s="238">
        <v>-3.0365724948830941E-3</v>
      </c>
      <c r="AA464" s="238">
        <v>1.2044611042237439E-2</v>
      </c>
      <c r="AB464" s="238">
        <v>3.8824290653069435</v>
      </c>
      <c r="AC464" s="238">
        <v>3.7814290653069436</v>
      </c>
    </row>
    <row r="465" spans="21:29" x14ac:dyDescent="0.25">
      <c r="U465" s="238">
        <v>1708.6041904519309</v>
      </c>
      <c r="V465" s="238">
        <v>0.69507618734645915</v>
      </c>
      <c r="W465" s="238">
        <v>0.71194655881916435</v>
      </c>
      <c r="X465" s="238">
        <v>1.235594930059309</v>
      </c>
      <c r="Y465" s="238">
        <v>1.2386711899033724</v>
      </c>
      <c r="Z465" s="238">
        <v>-3.0762598440634559E-3</v>
      </c>
      <c r="AA465" s="238">
        <v>1.2039032346465832E-2</v>
      </c>
      <c r="AB465" s="238">
        <v>3.8754174880051453</v>
      </c>
      <c r="AC465" s="238">
        <v>3.7744174880051453</v>
      </c>
    </row>
    <row r="466" spans="21:29" x14ac:dyDescent="0.25">
      <c r="U466" s="238">
        <v>1705.4431765498193</v>
      </c>
      <c r="V466" s="238">
        <v>0.69688740445783071</v>
      </c>
      <c r="W466" s="238">
        <v>0.70970730100754342</v>
      </c>
      <c r="X466" s="238">
        <v>1.2332586637518634</v>
      </c>
      <c r="Y466" s="238">
        <v>1.2363744289038869</v>
      </c>
      <c r="Z466" s="238">
        <v>-3.1157651520234975E-3</v>
      </c>
      <c r="AA466" s="238">
        <v>1.2033374975744738E-2</v>
      </c>
      <c r="AB466" s="238">
        <v>3.8684041627435892</v>
      </c>
      <c r="AC466" s="238">
        <v>3.7674041627435892</v>
      </c>
    </row>
    <row r="467" spans="21:29" x14ac:dyDescent="0.25">
      <c r="U467" s="238">
        <v>1702.2813592540147</v>
      </c>
      <c r="V467" s="238">
        <v>0.69870087147765114</v>
      </c>
      <c r="W467" s="238">
        <v>0.70746949810097171</v>
      </c>
      <c r="X467" s="238">
        <v>1.2309220072304727</v>
      </c>
      <c r="Y467" s="238">
        <v>1.2340770953305529</v>
      </c>
      <c r="Z467" s="238">
        <v>-3.155088100080139E-3</v>
      </c>
      <c r="AA467" s="238">
        <v>1.2027639059675826E-2</v>
      </c>
      <c r="AB467" s="238">
        <v>3.8613891231823478</v>
      </c>
      <c r="AC467" s="238">
        <v>3.7603891231823479</v>
      </c>
    </row>
    <row r="468" spans="21:29" x14ac:dyDescent="0.25">
      <c r="U468" s="238">
        <v>1699.1187537290893</v>
      </c>
      <c r="V468" s="238">
        <v>0.70051659584873205</v>
      </c>
      <c r="W468" s="238">
        <v>0.70523315216059868</v>
      </c>
      <c r="X468" s="238">
        <v>1.2285849718363946</v>
      </c>
      <c r="Y468" s="238">
        <v>1.2317792002092975</v>
      </c>
      <c r="Z468" s="238">
        <v>-3.1942283729029519E-3</v>
      </c>
      <c r="AA468" s="238">
        <v>1.2021824728703107E-2</v>
      </c>
      <c r="AB468" s="238">
        <v>3.8543724030130408</v>
      </c>
      <c r="AC468" s="238">
        <v>3.7533724030130409</v>
      </c>
    </row>
    <row r="469" spans="21:29" x14ac:dyDescent="0.25">
      <c r="U469" s="238">
        <v>1695.9553751538035</v>
      </c>
      <c r="V469" s="238">
        <v>0.70233458504173274</v>
      </c>
      <c r="W469" s="238">
        <v>0.70299826524757392</v>
      </c>
      <c r="X469" s="238">
        <v>1.2262475689170058</v>
      </c>
      <c r="Y469" s="238">
        <v>1.229480754576382</v>
      </c>
      <c r="Z469" s="238">
        <v>-3.2331856593761366E-3</v>
      </c>
      <c r="AA469" s="238">
        <v>1.2015932114111503E-2</v>
      </c>
      <c r="AB469" s="238">
        <v>3.8473540359584559</v>
      </c>
      <c r="AC469" s="238">
        <v>3.746354035958456</v>
      </c>
    </row>
    <row r="470" spans="21:29" x14ac:dyDescent="0.25">
      <c r="U470" s="238">
        <v>1692.7912387211284</v>
      </c>
      <c r="V470" s="238">
        <v>0.70415484655529359</v>
      </c>
      <c r="W470" s="238">
        <v>0.70076483942304768</v>
      </c>
      <c r="X470" s="238">
        <v>1.2239098098257213</v>
      </c>
      <c r="Y470" s="238">
        <v>1.227181769478277</v>
      </c>
      <c r="Z470" s="238">
        <v>-3.2719596525556671E-3</v>
      </c>
      <c r="AA470" s="238">
        <v>1.2009961348025507E-2</v>
      </c>
      <c r="AB470" s="238">
        <v>3.8403340557721948</v>
      </c>
      <c r="AC470" s="238">
        <v>3.7393340557721948</v>
      </c>
    </row>
    <row r="471" spans="21:29" x14ac:dyDescent="0.25">
      <c r="U471" s="238">
        <v>1689.6263596380982</v>
      </c>
      <c r="V471" s="238">
        <v>0.70597738791616949</v>
      </c>
      <c r="W471" s="238">
        <v>0.69853287674816944</v>
      </c>
      <c r="X471" s="238">
        <v>1.2215717059229771</v>
      </c>
      <c r="Y471" s="238">
        <v>1.2248822559715473</v>
      </c>
      <c r="Z471" s="238">
        <v>-3.3105500485701711E-3</v>
      </c>
      <c r="AA471" s="238">
        <v>1.2003912563409836E-2</v>
      </c>
      <c r="AB471" s="238">
        <v>3.8333124962389493</v>
      </c>
      <c r="AC471" s="238">
        <v>3.7323124962389493</v>
      </c>
    </row>
    <row r="472" spans="21:29" x14ac:dyDescent="0.25">
      <c r="U472" s="238">
        <v>1686.4607531256495</v>
      </c>
      <c r="V472" s="238">
        <v>0.70780221667936427</v>
      </c>
      <c r="W472" s="238">
        <v>0.69630237928408845</v>
      </c>
      <c r="X472" s="238">
        <v>1.2192332685751006</v>
      </c>
      <c r="Y472" s="238">
        <v>1.2225822251229408</v>
      </c>
      <c r="Z472" s="238">
        <v>-3.3489565478401762E-3</v>
      </c>
      <c r="AA472" s="238">
        <v>1.1997785894067877E-2</v>
      </c>
      <c r="AB472" s="238">
        <v>3.8262893911740883</v>
      </c>
      <c r="AC472" s="238">
        <v>3.7252893911740883</v>
      </c>
    </row>
    <row r="473" spans="21:29" x14ac:dyDescent="0.25">
      <c r="U473" s="238">
        <v>1683.2944344187238</v>
      </c>
      <c r="V473" s="238">
        <v>0.70962934042826598</v>
      </c>
      <c r="W473" s="238">
        <v>0.69407334909195528</v>
      </c>
      <c r="X473" s="238">
        <v>1.2168945091537318</v>
      </c>
      <c r="Y473" s="238">
        <v>1.2202816880092555</v>
      </c>
      <c r="Z473" s="238">
        <v>-3.3871788555237536E-3</v>
      </c>
      <c r="AA473" s="238">
        <v>1.1991581474639305E-2</v>
      </c>
      <c r="AB473" s="238">
        <v>3.8192647744229933</v>
      </c>
      <c r="AC473" s="238">
        <v>3.7182647744229933</v>
      </c>
    </row>
    <row r="474" spans="21:29" x14ac:dyDescent="0.25">
      <c r="U474" s="238">
        <v>1680.1274187661068</v>
      </c>
      <c r="V474" s="238">
        <v>0.7114587667747827</v>
      </c>
      <c r="W474" s="238">
        <v>0.69184578823291965</v>
      </c>
      <c r="X474" s="238">
        <v>1.2145554390379307</v>
      </c>
      <c r="Y474" s="238">
        <v>1.2179806557171191</v>
      </c>
      <c r="Z474" s="238">
        <v>-3.4252166791883809E-3</v>
      </c>
      <c r="AA474" s="238">
        <v>1.1985299440601963E-2</v>
      </c>
      <c r="AB474" s="238">
        <v>3.8122386798617196</v>
      </c>
      <c r="AC474" s="238">
        <v>3.7112386798617196</v>
      </c>
    </row>
    <row r="475" spans="21:29" x14ac:dyDescent="0.25">
      <c r="U475" s="238">
        <v>1676.9597214301118</v>
      </c>
      <c r="V475" s="238">
        <v>0.71329050335947919</v>
      </c>
      <c r="W475" s="238">
        <v>0.6896196987681309</v>
      </c>
      <c r="X475" s="238">
        <v>1.2122160696121884</v>
      </c>
      <c r="Y475" s="238">
        <v>1.2156791393432083</v>
      </c>
      <c r="Z475" s="238">
        <v>-3.4630697310198411E-3</v>
      </c>
      <c r="AA475" s="238">
        <v>1.197893992826971E-2</v>
      </c>
      <c r="AB475" s="238">
        <v>3.8052111413964087</v>
      </c>
      <c r="AC475" s="238">
        <v>3.7042111413964087</v>
      </c>
    </row>
    <row r="476" spans="21:29" x14ac:dyDescent="0.25">
      <c r="U476" s="238">
        <v>1673.7913576868953</v>
      </c>
      <c r="V476" s="238">
        <v>0.71512455785171392</v>
      </c>
      <c r="W476" s="238">
        <v>0.68739508275873862</v>
      </c>
      <c r="X476" s="238">
        <v>1.2098764122669909</v>
      </c>
      <c r="Y476" s="238">
        <v>1.213377149994054</v>
      </c>
      <c r="Z476" s="238">
        <v>-3.5007377270630524E-3</v>
      </c>
      <c r="AA476" s="238">
        <v>1.1972503074791663E-2</v>
      </c>
      <c r="AB476" s="238">
        <v>3.7981821929631345</v>
      </c>
      <c r="AC476" s="238">
        <v>3.6971821929631346</v>
      </c>
    </row>
    <row r="477" spans="21:29" x14ac:dyDescent="0.25">
      <c r="U477" s="238">
        <v>1670.6223428261655</v>
      </c>
      <c r="V477" s="238">
        <v>0.71696093794977755</v>
      </c>
      <c r="W477" s="238">
        <v>0.68517194226589317</v>
      </c>
      <c r="X477" s="238">
        <v>1.207536478398137</v>
      </c>
      <c r="Y477" s="238">
        <v>1.2110746987859931</v>
      </c>
      <c r="Z477" s="238">
        <v>-3.5382203878560059E-3</v>
      </c>
      <c r="AA477" s="238">
        <v>1.1965989018150254E-2</v>
      </c>
      <c r="AB477" s="238">
        <v>3.7911518685273866</v>
      </c>
      <c r="AC477" s="238">
        <v>3.6901518685273866</v>
      </c>
    </row>
    <row r="478" spans="21:29" x14ac:dyDescent="0.25">
      <c r="U478" s="238">
        <v>1667.4526921511392</v>
      </c>
      <c r="V478" s="238">
        <v>0.71879965138103119</v>
      </c>
      <c r="W478" s="238">
        <v>0.68295027935074371</v>
      </c>
      <c r="X478" s="238">
        <v>1.2051962794083986</v>
      </c>
      <c r="Y478" s="238">
        <v>1.2087717968449969</v>
      </c>
      <c r="Z478" s="238">
        <v>-3.5755174365983411E-3</v>
      </c>
      <c r="AA478" s="238">
        <v>1.1959397897162674E-2</v>
      </c>
      <c r="AB478" s="238">
        <v>3.7841202020846101</v>
      </c>
      <c r="AC478" s="238">
        <v>3.6831202020846101</v>
      </c>
    </row>
    <row r="479" spans="21:29" x14ac:dyDescent="0.25">
      <c r="U479" s="238">
        <v>1664.2824209782941</v>
      </c>
      <c r="V479" s="238">
        <v>0.72064070590204621</v>
      </c>
      <c r="W479" s="238">
        <v>0.6807300960744409</v>
      </c>
      <c r="X479" s="238">
        <v>1.2028558267048335</v>
      </c>
      <c r="Y479" s="238">
        <v>1.2064684553068501</v>
      </c>
      <c r="Z479" s="238">
        <v>-3.6126286020166098E-3</v>
      </c>
      <c r="AA479" s="238">
        <v>1.1952729851477047E-2</v>
      </c>
      <c r="AB479" s="238">
        <v>3.7770872276591048</v>
      </c>
      <c r="AC479" s="238">
        <v>3.6760872276591048</v>
      </c>
    </row>
    <row r="480" spans="21:29" x14ac:dyDescent="0.25">
      <c r="U480" s="238">
        <v>1661.1115446376168</v>
      </c>
      <c r="V480" s="238">
        <v>0.7224841092987444</v>
      </c>
      <c r="W480" s="238">
        <v>0.67851139449813347</v>
      </c>
      <c r="X480" s="238">
        <v>1.2005151317019866</v>
      </c>
      <c r="Y480" s="238">
        <v>1.2041646853167887</v>
      </c>
      <c r="Z480" s="238">
        <v>-3.6495536148020147E-3</v>
      </c>
      <c r="AA480" s="238">
        <v>1.1945985021575154E-2</v>
      </c>
      <c r="AB480" s="238">
        <v>3.7700529793049609</v>
      </c>
      <c r="AC480" s="238">
        <v>3.6690529793049609</v>
      </c>
    </row>
    <row r="481" spans="21:29" x14ac:dyDescent="0.25">
      <c r="U481" s="238">
        <v>1657.9400784721065</v>
      </c>
      <c r="V481" s="238">
        <v>0.72432986938653887</v>
      </c>
      <c r="W481" s="238">
        <v>0.67629417668297165</v>
      </c>
      <c r="X481" s="238">
        <v>1.1981742058183125</v>
      </c>
      <c r="Y481" s="238">
        <v>1.2018604980298069</v>
      </c>
      <c r="Z481" s="238">
        <v>-3.686292211494413E-3</v>
      </c>
      <c r="AA481" s="238">
        <v>1.1939163548768004E-2</v>
      </c>
      <c r="AB481" s="238">
        <v>3.7630174911047964</v>
      </c>
      <c r="AC481" s="238">
        <v>3.6620174911047965</v>
      </c>
    </row>
    <row r="482" spans="21:29" x14ac:dyDescent="0.25">
      <c r="U482" s="238">
        <v>1654.7680378381945</v>
      </c>
      <c r="V482" s="238">
        <v>0.72617799401047589</v>
      </c>
      <c r="W482" s="238">
        <v>0.67407844469010547</v>
      </c>
      <c r="X482" s="238">
        <v>1.1958330604784022</v>
      </c>
      <c r="Y482" s="238">
        <v>1.1995559046102444</v>
      </c>
      <c r="Z482" s="238">
        <v>-3.7228441318422067E-3</v>
      </c>
      <c r="AA482" s="238">
        <v>1.1932265575196277E-2</v>
      </c>
      <c r="AB482" s="238">
        <v>3.7559807971699795</v>
      </c>
      <c r="AC482" s="238">
        <v>3.6549807971699795</v>
      </c>
    </row>
    <row r="483" spans="21:29" x14ac:dyDescent="0.25">
      <c r="U483" s="238">
        <v>1651.5954381051781</v>
      </c>
      <c r="V483" s="238">
        <v>0.72802849104537704</v>
      </c>
      <c r="W483" s="238">
        <v>0.67186420058068419</v>
      </c>
      <c r="X483" s="238">
        <v>1.193491707112958</v>
      </c>
      <c r="Y483" s="238">
        <v>1.1972509162318574</v>
      </c>
      <c r="Z483" s="238">
        <v>-3.7592091188993759E-3</v>
      </c>
      <c r="AA483" s="238">
        <v>1.1925291243830589E-2</v>
      </c>
      <c r="AB483" s="238">
        <v>3.748942931640816</v>
      </c>
      <c r="AC483" s="238">
        <v>3.6479429316408161</v>
      </c>
    </row>
    <row r="484" spans="21:29" x14ac:dyDescent="0.25">
      <c r="U484" s="238">
        <v>1648.422294655318</v>
      </c>
      <c r="V484" s="238">
        <v>0.72988136839598294</v>
      </c>
      <c r="W484" s="238">
        <v>0.66965144641585794</v>
      </c>
      <c r="X484" s="238">
        <v>1.1911501571570138</v>
      </c>
      <c r="Y484" s="238">
        <v>1.1949455440778829</v>
      </c>
      <c r="Z484" s="238">
        <v>-3.7953869208691149E-3</v>
      </c>
      <c r="AA484" s="238">
        <v>1.1918240698468344E-2</v>
      </c>
      <c r="AB484" s="238">
        <v>3.7419039286856854</v>
      </c>
      <c r="AC484" s="238">
        <v>3.6409039286856855</v>
      </c>
    </row>
    <row r="485" spans="21:29" x14ac:dyDescent="0.25">
      <c r="U485" s="238">
        <v>1645.248622883925</v>
      </c>
      <c r="V485" s="238">
        <v>0.73173663399709676</v>
      </c>
      <c r="W485" s="238">
        <v>0.66744018425677609</v>
      </c>
      <c r="X485" s="238">
        <v>1.1888084220517281</v>
      </c>
      <c r="Y485" s="238">
        <v>1.1926397993407523</v>
      </c>
      <c r="Z485" s="238">
        <v>-3.8313772890241626E-3</v>
      </c>
      <c r="AA485" s="238">
        <v>1.1911114083734438E-2</v>
      </c>
      <c r="AB485" s="238">
        <v>3.7348638225013575</v>
      </c>
      <c r="AC485" s="238">
        <v>3.6338638225013575</v>
      </c>
    </row>
    <row r="486" spans="21:29" x14ac:dyDescent="0.25">
      <c r="U486" s="238">
        <v>1642.0744381989691</v>
      </c>
      <c r="V486" s="238">
        <v>0.73359429581372915</v>
      </c>
      <c r="W486" s="238">
        <v>0.665230416164589</v>
      </c>
      <c r="X486" s="238">
        <v>1.1864665132428127</v>
      </c>
      <c r="Y486" s="238">
        <v>1.1903336932221971</v>
      </c>
      <c r="Z486" s="238">
        <v>-3.8671799793843498E-3</v>
      </c>
      <c r="AA486" s="238">
        <v>1.1903911545078853E-2</v>
      </c>
      <c r="AB486" s="238">
        <v>3.7278226473123697</v>
      </c>
      <c r="AC486" s="238">
        <v>3.6268226473123697</v>
      </c>
    </row>
    <row r="487" spans="21:29" x14ac:dyDescent="0.25">
      <c r="U487" s="238">
        <v>1638.8997560212229</v>
      </c>
      <c r="V487" s="238">
        <v>0.73545436184124391</v>
      </c>
      <c r="W487" s="238">
        <v>0.6630221442004457</v>
      </c>
      <c r="X487" s="238">
        <v>1.1841244421822419</v>
      </c>
      <c r="Y487" s="238">
        <v>1.1880272369330445</v>
      </c>
      <c r="Z487" s="238">
        <v>-3.902794750802574E-3</v>
      </c>
      <c r="AA487" s="238">
        <v>1.1896633228777806E-2</v>
      </c>
      <c r="AB487" s="238">
        <v>3.7207804373714755</v>
      </c>
      <c r="AC487" s="238">
        <v>3.6197804373714755</v>
      </c>
    </row>
    <row r="488" spans="21:29" x14ac:dyDescent="0.25">
      <c r="U488" s="238">
        <v>1635.72459178398</v>
      </c>
      <c r="V488" s="238">
        <v>0.73731684010550391</v>
      </c>
      <c r="W488" s="238">
        <v>0.66081537042549665</v>
      </c>
      <c r="X488" s="238">
        <v>1.1817822203255861</v>
      </c>
      <c r="Y488" s="238">
        <v>1.1857204416933647</v>
      </c>
      <c r="Z488" s="238">
        <v>-3.9382213677785494E-3</v>
      </c>
      <c r="AA488" s="238">
        <v>1.1889279281929661E-2</v>
      </c>
      <c r="AB488" s="238">
        <v>3.7137372269585236</v>
      </c>
      <c r="AC488" s="238">
        <v>3.6127372269585236</v>
      </c>
    </row>
    <row r="489" spans="21:29" x14ac:dyDescent="0.25">
      <c r="U489" s="238">
        <v>1632.548960933259</v>
      </c>
      <c r="V489" s="238">
        <v>0.7391817386630184</v>
      </c>
      <c r="W489" s="238">
        <v>0.6586100969008909</v>
      </c>
      <c r="X489" s="238">
        <v>1.1794398591350517</v>
      </c>
      <c r="Y489" s="238">
        <v>1.1834133187321032</v>
      </c>
      <c r="Z489" s="238">
        <v>-3.9734595970515318E-3</v>
      </c>
      <c r="AA489" s="238">
        <v>1.1881849852457186E-2</v>
      </c>
      <c r="AB489" s="238">
        <v>3.7066930503812467</v>
      </c>
      <c r="AC489" s="238">
        <v>3.6056930503812468</v>
      </c>
    </row>
    <row r="490" spans="21:29" x14ac:dyDescent="0.25">
      <c r="U490" s="238">
        <v>1629.3728789272952</v>
      </c>
      <c r="V490" s="238">
        <v>0.74104906560109085</v>
      </c>
      <c r="W490" s="238">
        <v>0.65640632568777879</v>
      </c>
      <c r="X490" s="238">
        <v>1.1770973700763838</v>
      </c>
      <c r="Y490" s="238">
        <v>1.1811058792873395</v>
      </c>
      <c r="Z490" s="238">
        <v>-4.0085092109556353E-3</v>
      </c>
      <c r="AA490" s="238">
        <v>1.1874345089103561E-2</v>
      </c>
      <c r="AB490" s="238">
        <v>3.6996479419741712</v>
      </c>
      <c r="AC490" s="238">
        <v>3.5986479419741713</v>
      </c>
    </row>
    <row r="491" spans="21:29" x14ac:dyDescent="0.25">
      <c r="U491" s="238">
        <v>1626.1963612369002</v>
      </c>
      <c r="V491" s="238">
        <v>0.74291882903796758</v>
      </c>
      <c r="W491" s="238">
        <v>0.65420405884730992</v>
      </c>
      <c r="X491" s="238">
        <v>1.1747547646212799</v>
      </c>
      <c r="Y491" s="238">
        <v>1.1787981346059297</v>
      </c>
      <c r="Z491" s="238">
        <v>-4.043369984649825E-3</v>
      </c>
      <c r="AA491" s="238">
        <v>1.1866765141433536E-2</v>
      </c>
      <c r="AB491" s="238">
        <v>3.6926019360990865</v>
      </c>
      <c r="AC491" s="238">
        <v>3.5916019360990865</v>
      </c>
    </row>
    <row r="492" spans="21:29" x14ac:dyDescent="0.25">
      <c r="U492" s="238">
        <v>1623.0194233449656</v>
      </c>
      <c r="V492" s="238">
        <v>0.744791037122987</v>
      </c>
      <c r="W492" s="238">
        <v>0.65200329844063387</v>
      </c>
      <c r="X492" s="238">
        <v>1.1724120542458571</v>
      </c>
      <c r="Y492" s="238">
        <v>1.1764900959436604</v>
      </c>
      <c r="Z492" s="238">
        <v>-4.0780416978032363E-3</v>
      </c>
      <c r="AA492" s="238">
        <v>1.1859110159831465E-2</v>
      </c>
      <c r="AB492" s="238">
        <v>3.6855550671445618</v>
      </c>
      <c r="AC492" s="238">
        <v>3.5845550671445618</v>
      </c>
    </row>
    <row r="493" spans="21:29" x14ac:dyDescent="0.25">
      <c r="U493" s="238">
        <v>1619.8420807466789</v>
      </c>
      <c r="V493" s="238">
        <v>0.74666569803673</v>
      </c>
      <c r="W493" s="238">
        <v>0.64980404652890078</v>
      </c>
      <c r="X493" s="238">
        <v>1.1700692504306462</v>
      </c>
      <c r="Y493" s="238">
        <v>1.1741817745650902</v>
      </c>
      <c r="Z493" s="238">
        <v>-4.1125241344439623E-3</v>
      </c>
      <c r="AA493" s="238">
        <v>1.1851380295499593E-2</v>
      </c>
      <c r="AB493" s="238">
        <v>3.6785073695255668</v>
      </c>
      <c r="AC493" s="238">
        <v>3.5775073695255668</v>
      </c>
    </row>
    <row r="494" spans="21:29" x14ac:dyDescent="0.25">
      <c r="U494" s="238">
        <v>1616.6643489493028</v>
      </c>
      <c r="V494" s="238">
        <v>0.74854281999117089</v>
      </c>
      <c r="W494" s="238">
        <v>0.64760630517326001</v>
      </c>
      <c r="X494" s="238">
        <v>1.1677263646616829</v>
      </c>
      <c r="Y494" s="238">
        <v>1.171873181743426</v>
      </c>
      <c r="Z494" s="238">
        <v>-4.1468170817431371E-3</v>
      </c>
      <c r="AA494" s="238">
        <v>1.1843575700458644E-2</v>
      </c>
      <c r="AB494" s="238">
        <v>3.6714588776837558</v>
      </c>
      <c r="AC494" s="238">
        <v>3.5704588776837558</v>
      </c>
    </row>
    <row r="495" spans="21:29" x14ac:dyDescent="0.25">
      <c r="U495" s="238">
        <v>1613.4862434720051</v>
      </c>
      <c r="V495" s="238">
        <v>0.75042241122982933</v>
      </c>
      <c r="W495" s="238">
        <v>0.64541007643486137</v>
      </c>
      <c r="X495" s="238">
        <v>1.1653834084287504</v>
      </c>
      <c r="Y495" s="238">
        <v>1.1695643287606157</v>
      </c>
      <c r="Z495" s="238">
        <v>-4.1809203318652344E-3</v>
      </c>
      <c r="AA495" s="238">
        <v>1.1835696527544919E-2</v>
      </c>
      <c r="AB495" s="238">
        <v>3.6644096260867354</v>
      </c>
      <c r="AC495" s="238">
        <v>3.5634096260867354</v>
      </c>
    </row>
    <row r="496" spans="21:29" x14ac:dyDescent="0.25">
      <c r="U496" s="238">
        <v>1610.3077798459854</v>
      </c>
      <c r="V496" s="238">
        <v>0.75230448002792272</v>
      </c>
      <c r="W496" s="238">
        <v>0.6432153623748551</v>
      </c>
      <c r="X496" s="238">
        <v>1.163040393226465</v>
      </c>
      <c r="Y496" s="238">
        <v>1.1672552269071077</v>
      </c>
      <c r="Z496" s="238">
        <v>-4.2148336806426823E-3</v>
      </c>
      <c r="AA496" s="238">
        <v>1.1827742930409885E-2</v>
      </c>
      <c r="AB496" s="238">
        <v>3.6573596492280616</v>
      </c>
      <c r="AC496" s="238">
        <v>3.5563596492280616</v>
      </c>
    </row>
    <row r="497" spans="21:29" x14ac:dyDescent="0.25">
      <c r="U497" s="238">
        <v>1607.1289736141518</v>
      </c>
      <c r="V497" s="238">
        <v>0.75418903469251997</v>
      </c>
      <c r="W497" s="238">
        <v>0.64102216505439047</v>
      </c>
      <c r="X497" s="238">
        <v>1.1606973305543073</v>
      </c>
      <c r="Y497" s="238">
        <v>1.164945887481851</v>
      </c>
      <c r="Z497" s="238">
        <v>-4.2485569275436674E-3</v>
      </c>
      <c r="AA497" s="238">
        <v>1.1819715063519831E-2</v>
      </c>
      <c r="AB497" s="238">
        <v>3.6503089816272754</v>
      </c>
      <c r="AC497" s="238">
        <v>3.5493089816272754</v>
      </c>
    </row>
    <row r="498" spans="21:29" x14ac:dyDescent="0.25">
      <c r="U498" s="238">
        <v>1603.9498403311086</v>
      </c>
      <c r="V498" s="238">
        <v>0.75607608356269529</v>
      </c>
      <c r="W498" s="238">
        <v>0.63883048653461716</v>
      </c>
      <c r="X498" s="238">
        <v>1.1583542319156648</v>
      </c>
      <c r="Y498" s="238">
        <v>1.1626363217923064</v>
      </c>
      <c r="Z498" s="238">
        <v>-4.2820898766415816E-3</v>
      </c>
      <c r="AA498" s="238">
        <v>1.1811613082153689E-2</v>
      </c>
      <c r="AB498" s="238">
        <v>3.6432576578293743</v>
      </c>
      <c r="AC498" s="238">
        <v>3.5422576578293743</v>
      </c>
    </row>
    <row r="499" spans="21:29" x14ac:dyDescent="0.25">
      <c r="U499" s="238">
        <v>1600.7703955631791</v>
      </c>
      <c r="V499" s="238">
        <v>0.75796563500968384</v>
      </c>
      <c r="W499" s="238">
        <v>0.6366403288766852</v>
      </c>
      <c r="X499" s="238">
        <v>1.1560111088181366</v>
      </c>
      <c r="Y499" s="238">
        <v>1.1603265411542736</v>
      </c>
      <c r="Z499" s="238">
        <v>-4.3154323361369595E-3</v>
      </c>
      <c r="AA499" s="238">
        <v>1.1803437142401743E-2</v>
      </c>
      <c r="AB499" s="238">
        <v>3.6362057124045726</v>
      </c>
      <c r="AC499" s="238">
        <v>3.5352057124045726</v>
      </c>
    </row>
    <row r="500" spans="21:29" x14ac:dyDescent="0.25">
      <c r="U500" s="238">
        <v>1597.5906548881685</v>
      </c>
      <c r="V500" s="238">
        <v>0.75985769743703713</v>
      </c>
      <c r="W500" s="238">
        <v>0.6344516941417444</v>
      </c>
      <c r="X500" s="238">
        <v>1.1536679727738675</v>
      </c>
      <c r="Y500" s="238">
        <v>1.1580165568918126</v>
      </c>
      <c r="Z500" s="238">
        <v>-4.3485841179451423E-3</v>
      </c>
      <c r="AA500" s="238">
        <v>1.1795187401165134E-2</v>
      </c>
      <c r="AB500" s="238">
        <v>3.6291531799482821</v>
      </c>
      <c r="AC500" s="238">
        <v>3.5281531799482821</v>
      </c>
    </row>
    <row r="501" spans="21:29" x14ac:dyDescent="0.25">
      <c r="U501" s="238">
        <v>1594.4106338952472</v>
      </c>
      <c r="V501" s="238">
        <v>0.76175227928078004</v>
      </c>
      <c r="W501" s="238">
        <v>0.63226458439094435</v>
      </c>
      <c r="X501" s="238">
        <v>1.1513248352992158</v>
      </c>
      <c r="Y501" s="238">
        <v>1.155706380337236</v>
      </c>
      <c r="Z501" s="238">
        <v>-4.3815450380202403E-3</v>
      </c>
      <c r="AA501" s="238">
        <v>1.178686401615474E-2</v>
      </c>
      <c r="AB501" s="238">
        <v>3.622100095080929</v>
      </c>
      <c r="AC501" s="238">
        <v>3.521100095080929</v>
      </c>
    </row>
    <row r="502" spans="21:29" x14ac:dyDescent="0.25">
      <c r="U502" s="238">
        <v>1591.2303481849544</v>
      </c>
      <c r="V502" s="238">
        <v>0.76364938900956836</v>
      </c>
      <c r="W502" s="238">
        <v>0.63007900168543496</v>
      </c>
      <c r="X502" s="238">
        <v>1.1489817079141587</v>
      </c>
      <c r="Y502" s="238">
        <v>1.1533960228310522</v>
      </c>
      <c r="Z502" s="238">
        <v>-4.4143149168935913E-3</v>
      </c>
      <c r="AA502" s="238">
        <v>1.1778467145889026E-2</v>
      </c>
      <c r="AB502" s="238">
        <v>3.6150464924474486</v>
      </c>
      <c r="AC502" s="238">
        <v>3.5140464924474486</v>
      </c>
    </row>
    <row r="503" spans="21:29" x14ac:dyDescent="0.25">
      <c r="U503" s="238">
        <v>1588.0498133691049</v>
      </c>
      <c r="V503" s="238">
        <v>0.76554903512484707</v>
      </c>
      <c r="W503" s="238">
        <v>0.62789494808636603</v>
      </c>
      <c r="X503" s="238">
        <v>1.146638602143192</v>
      </c>
      <c r="Y503" s="238">
        <v>1.1510854957217966</v>
      </c>
      <c r="Z503" s="238">
        <v>-4.446893578604616E-3</v>
      </c>
      <c r="AA503" s="238">
        <v>1.1769996949693926E-2</v>
      </c>
      <c r="AB503" s="238">
        <v>3.6079924067173996</v>
      </c>
      <c r="AC503" s="238">
        <v>3.5069924067173996</v>
      </c>
    </row>
    <row r="504" spans="21:29" x14ac:dyDescent="0.25">
      <c r="U504" s="238">
        <v>1584.869045070574</v>
      </c>
      <c r="V504" s="238">
        <v>0.76745122616100991</v>
      </c>
      <c r="W504" s="238">
        <v>0.62571242565488694</v>
      </c>
      <c r="X504" s="238">
        <v>1.1442955295146362</v>
      </c>
      <c r="Y504" s="238">
        <v>1.1487748103660711</v>
      </c>
      <c r="Z504" s="238">
        <v>-4.479280851434897E-3</v>
      </c>
      <c r="AA504" s="238">
        <v>1.176145358770133E-2</v>
      </c>
      <c r="AB504" s="238">
        <v>3.6009378725846628</v>
      </c>
      <c r="AC504" s="238">
        <v>3.4999378725846628</v>
      </c>
    </row>
    <row r="505" spans="21:29" x14ac:dyDescent="0.25">
      <c r="U505" s="238">
        <v>1581.6880589233292</v>
      </c>
      <c r="V505" s="238">
        <v>0.76935597068555905</v>
      </c>
      <c r="W505" s="238">
        <v>0.6235314364521477</v>
      </c>
      <c r="X505" s="238">
        <v>1.141952501560257</v>
      </c>
      <c r="Y505" s="238">
        <v>1.146463978128444</v>
      </c>
      <c r="Z505" s="238">
        <v>-4.5114765681870672E-3</v>
      </c>
      <c r="AA505" s="238">
        <v>1.1752837220847032E-2</v>
      </c>
      <c r="AB505" s="238">
        <v>3.5938829247669775</v>
      </c>
      <c r="AC505" s="238">
        <v>3.4928829247669775</v>
      </c>
    </row>
    <row r="506" spans="21:29" x14ac:dyDescent="0.25">
      <c r="U506" s="238">
        <v>1578.5068705723127</v>
      </c>
      <c r="V506" s="238">
        <v>0.77126327729926647</v>
      </c>
      <c r="W506" s="238">
        <v>0.62135198253929813</v>
      </c>
      <c r="X506" s="238">
        <v>1.1396095298160223</v>
      </c>
      <c r="Y506" s="238">
        <v>1.1441530103812998</v>
      </c>
      <c r="Z506" s="238">
        <v>-4.5434805652775356E-3</v>
      </c>
      <c r="AA506" s="238">
        <v>1.1744148010870393E-2</v>
      </c>
      <c r="AB506" s="238">
        <v>3.5868275980060038</v>
      </c>
      <c r="AC506" s="238">
        <v>3.4858275980060038</v>
      </c>
    </row>
    <row r="507" spans="21:29" x14ac:dyDescent="0.25">
      <c r="U507" s="238">
        <v>1575.3254956732242</v>
      </c>
      <c r="V507" s="238">
        <v>0.77317315463633551</v>
      </c>
      <c r="W507" s="238">
        <v>0.61917406597748792</v>
      </c>
      <c r="X507" s="238">
        <v>1.1372666258214241</v>
      </c>
      <c r="Y507" s="238">
        <v>1.1418419185048578</v>
      </c>
      <c r="Z507" s="238">
        <v>-4.5752926834337071E-3</v>
      </c>
      <c r="AA507" s="238">
        <v>1.1735386120312686E-2</v>
      </c>
      <c r="AB507" s="238">
        <v>3.5797719270669774</v>
      </c>
      <c r="AC507" s="238">
        <v>3.4787719270669775</v>
      </c>
    </row>
    <row r="508" spans="21:29" x14ac:dyDescent="0.25">
      <c r="U508" s="238">
        <v>1572.143949892549</v>
      </c>
      <c r="V508" s="238">
        <v>0.77508561136456366</v>
      </c>
      <c r="W508" s="238">
        <v>0.61699768882786721</v>
      </c>
      <c r="X508" s="238">
        <v>1.1349238011193625</v>
      </c>
      <c r="Y508" s="238">
        <v>1.1395307138870605</v>
      </c>
      <c r="Z508" s="238">
        <v>-4.6069127676979793E-3</v>
      </c>
      <c r="AA508" s="238">
        <v>1.1726551712515418E-2</v>
      </c>
      <c r="AB508" s="238">
        <v>3.5727159467383784</v>
      </c>
      <c r="AC508" s="238">
        <v>3.4717159467383785</v>
      </c>
    </row>
    <row r="509" spans="21:29" x14ac:dyDescent="0.25">
      <c r="U509" s="238">
        <v>1568.9622489074109</v>
      </c>
      <c r="V509" s="238">
        <v>0.77700065618550629</v>
      </c>
      <c r="W509" s="238">
        <v>0.61482285315158491</v>
      </c>
      <c r="X509" s="238">
        <v>1.1325810672572199</v>
      </c>
      <c r="Y509" s="238">
        <v>1.1372194079234641</v>
      </c>
      <c r="Z509" s="238">
        <v>-4.638340666244245E-3</v>
      </c>
      <c r="AA509" s="238">
        <v>1.1717644951620917E-2</v>
      </c>
      <c r="AB509" s="238">
        <v>3.5656596918322632</v>
      </c>
      <c r="AC509" s="238">
        <v>3.4646596918322632</v>
      </c>
    </row>
    <row r="510" spans="21:29" x14ac:dyDescent="0.25">
      <c r="U510" s="238">
        <v>1565.780408405403</v>
      </c>
      <c r="V510" s="238">
        <v>0.77891829783464095</v>
      </c>
      <c r="W510" s="238">
        <v>0.6126495610097914</v>
      </c>
      <c r="X510" s="238">
        <v>1.1302384357843911</v>
      </c>
      <c r="Y510" s="238">
        <v>1.1349080120173478</v>
      </c>
      <c r="Z510" s="238">
        <v>-4.6695762329567181E-3</v>
      </c>
      <c r="AA510" s="238">
        <v>1.170866600256797E-2</v>
      </c>
      <c r="AB510" s="238">
        <v>3.5586031971831367</v>
      </c>
      <c r="AC510" s="238">
        <v>3.4576031971831367</v>
      </c>
    </row>
    <row r="511" spans="21:29" x14ac:dyDescent="0.25">
      <c r="U511" s="238">
        <v>1562.598444084756</v>
      </c>
      <c r="V511" s="238">
        <v>0.78083854508153261</v>
      </c>
      <c r="W511" s="238">
        <v>0.61047781446363647</v>
      </c>
      <c r="X511" s="238">
        <v>1.1278959182547064</v>
      </c>
      <c r="Y511" s="238">
        <v>1.1325965375793445</v>
      </c>
      <c r="Z511" s="238">
        <v>-4.7006193246381667E-3</v>
      </c>
      <c r="AA511" s="238">
        <v>1.1699615031092811E-2</v>
      </c>
      <c r="AB511" s="238">
        <v>3.5515464976484128</v>
      </c>
      <c r="AC511" s="238">
        <v>3.4505464976484128</v>
      </c>
    </row>
    <row r="512" spans="21:29" x14ac:dyDescent="0.25">
      <c r="U512" s="238">
        <v>1559.4163716538321</v>
      </c>
      <c r="V512" s="238">
        <v>0.78276140672999994</v>
      </c>
      <c r="W512" s="238">
        <v>0.6083076155742696</v>
      </c>
      <c r="X512" s="238">
        <v>1.125553526225066</v>
      </c>
      <c r="Y512" s="238">
        <v>1.1302849960275905</v>
      </c>
      <c r="Z512" s="238">
        <v>-4.7314698025244795E-3</v>
      </c>
      <c r="AA512" s="238">
        <v>1.1690492203727195E-2</v>
      </c>
      <c r="AB512" s="238">
        <v>3.5444896281080092</v>
      </c>
      <c r="AC512" s="238">
        <v>3.4434896281080092</v>
      </c>
    </row>
    <row r="513" spans="21:29" x14ac:dyDescent="0.25">
      <c r="U513" s="238">
        <v>1556.2342068313083</v>
      </c>
      <c r="V513" s="238">
        <v>0.78468689161828242</v>
      </c>
      <c r="W513" s="238">
        <v>0.60613896640284093</v>
      </c>
      <c r="X513" s="238">
        <v>1.1232112712552287</v>
      </c>
      <c r="Y513" s="238">
        <v>1.1279733987875944</v>
      </c>
      <c r="Z513" s="238">
        <v>-4.762127532365712E-3</v>
      </c>
      <c r="AA513" s="238">
        <v>1.1681297687796313E-2</v>
      </c>
      <c r="AB513" s="238">
        <v>3.5374326234639129</v>
      </c>
      <c r="AC513" s="238">
        <v>3.4364326234639129</v>
      </c>
    </row>
    <row r="514" spans="21:29" x14ac:dyDescent="0.25">
      <c r="U514" s="238">
        <v>1553.0519653460206</v>
      </c>
      <c r="V514" s="238">
        <v>0.78661500861920852</v>
      </c>
      <c r="W514" s="238">
        <v>0.6039718690104996</v>
      </c>
      <c r="X514" s="238">
        <v>1.1208691649089291</v>
      </c>
      <c r="Y514" s="238">
        <v>1.1256617572920937</v>
      </c>
      <c r="Z514" s="238">
        <v>-4.7925923831646511E-3</v>
      </c>
      <c r="AA514" s="238">
        <v>1.1672031651419128E-2</v>
      </c>
      <c r="AB514" s="238">
        <v>3.5303755186404397</v>
      </c>
      <c r="AC514" s="238">
        <v>3.4293755186404398</v>
      </c>
    </row>
    <row r="515" spans="21:29" x14ac:dyDescent="0.25">
      <c r="U515" s="238">
        <v>1549.8696629367505</v>
      </c>
      <c r="V515" s="238">
        <v>0.78854576664036435</v>
      </c>
      <c r="W515" s="238">
        <v>0.60180632545839574</v>
      </c>
      <c r="X515" s="238">
        <v>1.1185272187519129</v>
      </c>
      <c r="Y515" s="238">
        <v>1.1233500829811398</v>
      </c>
      <c r="Z515" s="238">
        <v>-4.822864229226953E-3</v>
      </c>
      <c r="AA515" s="238">
        <v>1.1662694263504752E-2</v>
      </c>
      <c r="AB515" s="238">
        <v>3.5233183485833566</v>
      </c>
      <c r="AC515" s="238">
        <v>3.4223183485833566</v>
      </c>
    </row>
    <row r="516" spans="21:29" x14ac:dyDescent="0.25">
      <c r="U516" s="238">
        <v>1546.68731535236</v>
      </c>
      <c r="V516" s="238">
        <v>0.79047917462426354</v>
      </c>
      <c r="W516" s="238">
        <v>0.5996423378076795</v>
      </c>
      <c r="X516" s="238">
        <v>1.1161854443534271</v>
      </c>
      <c r="Y516" s="238">
        <v>1.121038387301811</v>
      </c>
      <c r="Z516" s="238">
        <v>-4.8529429483838982E-3</v>
      </c>
      <c r="AA516" s="238">
        <v>1.1653285693752244E-2</v>
      </c>
      <c r="AB516" s="238">
        <v>3.5162611482599946</v>
      </c>
      <c r="AC516" s="238">
        <v>3.4152611482599946</v>
      </c>
    </row>
    <row r="517" spans="21:29" x14ac:dyDescent="0.25">
      <c r="U517" s="238">
        <v>1543.5049383513676</v>
      </c>
      <c r="V517" s="238">
        <v>0.79241524154851795</v>
      </c>
      <c r="W517" s="238">
        <v>0.5974799081194998</v>
      </c>
      <c r="X517" s="238">
        <v>1.1138438532862069</v>
      </c>
      <c r="Y517" s="238">
        <v>1.1187266817082497</v>
      </c>
      <c r="Z517" s="238">
        <v>-4.8828284220427953E-3</v>
      </c>
      <c r="AA517" s="238">
        <v>1.1643806112650314E-2</v>
      </c>
      <c r="AB517" s="238">
        <v>3.5092039526593375</v>
      </c>
      <c r="AC517" s="238">
        <v>3.4082039526593375</v>
      </c>
    </row>
    <row r="518" spans="21:29" x14ac:dyDescent="0.25">
      <c r="U518" s="238">
        <v>1540.322547702026</v>
      </c>
      <c r="V518" s="238">
        <v>0.79435397642600936</v>
      </c>
      <c r="W518" s="238">
        <v>0.595319038455007</v>
      </c>
      <c r="X518" s="238">
        <v>1.1115024571245411</v>
      </c>
      <c r="Y518" s="238">
        <v>1.1164149776616905</v>
      </c>
      <c r="Z518" s="238">
        <v>-4.9125205371494118E-3</v>
      </c>
      <c r="AA518" s="238">
        <v>1.1634255691473212E-2</v>
      </c>
      <c r="AB518" s="238">
        <v>3.502146796791012</v>
      </c>
      <c r="AC518" s="238">
        <v>3.4011467967910121</v>
      </c>
    </row>
    <row r="519" spans="21:29" x14ac:dyDescent="0.25">
      <c r="U519" s="238">
        <v>1537.140159182356</v>
      </c>
      <c r="V519" s="238">
        <v>0.79629538830506208</v>
      </c>
      <c r="W519" s="238">
        <v>0.5931597308753509</v>
      </c>
      <c r="X519" s="238">
        <v>1.109161267446493</v>
      </c>
      <c r="Y519" s="238">
        <v>1.1141032866301301</v>
      </c>
      <c r="Z519" s="238">
        <v>-4.9420191836371252E-3</v>
      </c>
      <c r="AA519" s="238">
        <v>1.1624634602281554E-2</v>
      </c>
      <c r="AB519" s="238">
        <v>3.4950897156857024</v>
      </c>
      <c r="AC519" s="238">
        <v>3.3940897156857024</v>
      </c>
    </row>
    <row r="520" spans="21:29" x14ac:dyDescent="0.25">
      <c r="U520" s="238">
        <v>1533.9577885796762</v>
      </c>
      <c r="V520" s="238">
        <v>0.79823948626961627</v>
      </c>
      <c r="W520" s="238">
        <v>0.59100198744168098</v>
      </c>
      <c r="X520" s="238">
        <v>1.1068202958325122</v>
      </c>
      <c r="Y520" s="238">
        <v>1.1117916200884628</v>
      </c>
      <c r="Z520" s="238">
        <v>-4.9713242559505932E-3</v>
      </c>
      <c r="AA520" s="238">
        <v>1.1614943017920199E-2</v>
      </c>
      <c r="AB520" s="238">
        <v>3.4880327443947268</v>
      </c>
      <c r="AC520" s="238">
        <v>3.3870327443947268</v>
      </c>
    </row>
    <row r="521" spans="21:29" x14ac:dyDescent="0.25">
      <c r="U521" s="238">
        <v>1530.7754516908058</v>
      </c>
      <c r="V521" s="238">
        <v>0.80018627943940235</v>
      </c>
      <c r="W521" s="238">
        <v>0.58884581021514693</v>
      </c>
      <c r="X521" s="238">
        <v>1.1044795538654679</v>
      </c>
      <c r="Y521" s="238">
        <v>1.1094799895183418</v>
      </c>
      <c r="Z521" s="238">
        <v>-5.0004356528738914E-3</v>
      </c>
      <c r="AA521" s="238">
        <v>1.1605181112016427E-2</v>
      </c>
      <c r="AB521" s="238">
        <v>3.4809759179896886</v>
      </c>
      <c r="AC521" s="238">
        <v>3.3799759179896887</v>
      </c>
    </row>
    <row r="522" spans="21:29" x14ac:dyDescent="0.25">
      <c r="U522" s="238">
        <v>1527.5931643218757</v>
      </c>
      <c r="V522" s="238">
        <v>0.80213577697011662</v>
      </c>
      <c r="W522" s="238">
        <v>0.58669120125689878</v>
      </c>
      <c r="X522" s="238">
        <v>1.1021390531307658</v>
      </c>
      <c r="Y522" s="238">
        <v>1.107168406408066</v>
      </c>
      <c r="Z522" s="238">
        <v>-5.0293532773002525E-3</v>
      </c>
      <c r="AA522" s="238">
        <v>1.1595349058978579E-2</v>
      </c>
      <c r="AB522" s="238">
        <v>3.4739192715622771</v>
      </c>
      <c r="AC522" s="238">
        <v>3.3729192715622771</v>
      </c>
    </row>
    <row r="523" spans="21:29" x14ac:dyDescent="0.25">
      <c r="U523" s="238">
        <v>1524.410942288152</v>
      </c>
      <c r="V523" s="238">
        <v>0.80408798805359738</v>
      </c>
      <c r="W523" s="238">
        <v>0.58453816262808633</v>
      </c>
      <c r="X523" s="238">
        <v>1.0997988052162675</v>
      </c>
      <c r="Y523" s="238">
        <v>1.1048568822525124</v>
      </c>
      <c r="Z523" s="238">
        <v>-5.0580770362449456E-3</v>
      </c>
      <c r="AA523" s="238">
        <v>1.1585447033994651E-2</v>
      </c>
      <c r="AB523" s="238">
        <v>3.4668628402240493</v>
      </c>
      <c r="AC523" s="238">
        <v>3.3658628402240494</v>
      </c>
    </row>
    <row r="524" spans="21:29" x14ac:dyDescent="0.25">
      <c r="U524" s="238">
        <v>1521.2288014139631</v>
      </c>
      <c r="V524" s="238">
        <v>0.80604292191800198</v>
      </c>
      <c r="W524" s="238">
        <v>0.58238669638985896</v>
      </c>
      <c r="X524" s="238">
        <v>1.0974588217124523</v>
      </c>
      <c r="Y524" s="238">
        <v>1.1025454285530671</v>
      </c>
      <c r="Z524" s="238">
        <v>-5.0866068406147935E-3</v>
      </c>
      <c r="AA524" s="238">
        <v>1.1575475213031344E-2</v>
      </c>
      <c r="AB524" s="238">
        <v>3.4598066591063508</v>
      </c>
      <c r="AC524" s="238">
        <v>3.3588066591063508</v>
      </c>
    </row>
    <row r="525" spans="21:29" x14ac:dyDescent="0.25">
      <c r="U525" s="238">
        <v>1518.0467575326038</v>
      </c>
      <c r="V525" s="238">
        <v>0.80800058782798545</v>
      </c>
      <c r="W525" s="238">
        <v>0.58023680460336702</v>
      </c>
      <c r="X525" s="238">
        <v>1.0951191142112784</v>
      </c>
      <c r="Y525" s="238">
        <v>1.1002340568175977</v>
      </c>
      <c r="Z525" s="238">
        <v>-5.1149426063192838E-3</v>
      </c>
      <c r="AA525" s="238">
        <v>1.1565433772830912E-2</v>
      </c>
      <c r="AB525" s="238">
        <v>3.452750763359604</v>
      </c>
      <c r="AC525" s="238">
        <v>3.351750763359604</v>
      </c>
    </row>
    <row r="526" spans="21:29" x14ac:dyDescent="0.25">
      <c r="U526" s="238">
        <v>1514.8648264862834</v>
      </c>
      <c r="V526" s="238">
        <v>0.8099609950848794</v>
      </c>
      <c r="W526" s="238">
        <v>0.57808848932975943</v>
      </c>
      <c r="X526" s="238">
        <v>1.0927796943081265</v>
      </c>
      <c r="Y526" s="238">
        <v>1.0979227785602206</v>
      </c>
      <c r="Z526" s="238">
        <v>-5.1430842520940878E-3</v>
      </c>
      <c r="AA526" s="238">
        <v>1.1555322890912283E-2</v>
      </c>
      <c r="AB526" s="238">
        <v>3.44569518815383</v>
      </c>
      <c r="AC526" s="238">
        <v>3.34469518815383</v>
      </c>
    </row>
    <row r="527" spans="21:29" x14ac:dyDescent="0.25">
      <c r="U527" s="238">
        <v>1511.6830241258183</v>
      </c>
      <c r="V527" s="238">
        <v>0.81192415302687215</v>
      </c>
      <c r="W527" s="238">
        <v>0.57594175263018677</v>
      </c>
      <c r="X527" s="238">
        <v>1.0904405735988754</v>
      </c>
      <c r="Y527" s="238">
        <v>1.0956116053014728</v>
      </c>
      <c r="Z527" s="238">
        <v>-5.1710317025974728E-3</v>
      </c>
      <c r="AA527" s="238">
        <v>1.1545142745566093E-2</v>
      </c>
      <c r="AB527" s="238">
        <v>3.4386399686774141</v>
      </c>
      <c r="AC527" s="238">
        <v>3.3376399686774141</v>
      </c>
    </row>
    <row r="528" spans="21:29" x14ac:dyDescent="0.25">
      <c r="U528" s="238">
        <v>1508.5013663108573</v>
      </c>
      <c r="V528" s="238">
        <v>0.81389007102918987</v>
      </c>
      <c r="W528" s="238">
        <v>0.57379659656579851</v>
      </c>
      <c r="X528" s="238">
        <v>1.0881017636827417</v>
      </c>
      <c r="Y528" s="238">
        <v>1.0933005485679064</v>
      </c>
      <c r="Z528" s="238">
        <v>-5.1987848851646756E-3</v>
      </c>
      <c r="AA528" s="238">
        <v>1.1534893515856074E-2</v>
      </c>
      <c r="AB528" s="238">
        <v>3.4315851401377193</v>
      </c>
      <c r="AC528" s="238">
        <v>3.3305851401377193</v>
      </c>
    </row>
    <row r="529" spans="21:29" x14ac:dyDescent="0.25">
      <c r="U529" s="238">
        <v>1505.3198689093372</v>
      </c>
      <c r="V529" s="238">
        <v>0.81585875850427858</v>
      </c>
      <c r="W529" s="238">
        <v>0.57165302319774414</v>
      </c>
      <c r="X529" s="238">
        <v>1.0857632761603973</v>
      </c>
      <c r="Y529" s="238">
        <v>1.0909896198922899</v>
      </c>
      <c r="Z529" s="238">
        <v>-5.2263437318926798E-3</v>
      </c>
      <c r="AA529" s="238">
        <v>1.1524575381616352E-2</v>
      </c>
      <c r="AB529" s="238">
        <v>3.4245307377605054</v>
      </c>
      <c r="AC529" s="238">
        <v>3.3235307377605054</v>
      </c>
    </row>
    <row r="530" spans="21:29" x14ac:dyDescent="0.25">
      <c r="U530" s="238">
        <v>1502.1385477977487</v>
      </c>
      <c r="V530" s="238">
        <v>0.81783022490198742</v>
      </c>
      <c r="W530" s="238">
        <v>0.56951103458717389</v>
      </c>
      <c r="X530" s="238">
        <v>1.0834251226338667</v>
      </c>
      <c r="Y530" s="238">
        <v>1.0886788308134179</v>
      </c>
      <c r="Z530" s="238">
        <v>-5.2537081795511753E-3</v>
      </c>
      <c r="AA530" s="238">
        <v>1.1514188523448893E-2</v>
      </c>
      <c r="AB530" s="238">
        <v>3.4174767967894146</v>
      </c>
      <c r="AC530" s="238">
        <v>3.3164767967894146</v>
      </c>
    </row>
    <row r="531" spans="21:29" x14ac:dyDescent="0.25">
      <c r="U531" s="238">
        <v>1498.9574188608806</v>
      </c>
      <c r="V531" s="238">
        <v>0.81980447970975245</v>
      </c>
      <c r="W531" s="238">
        <v>0.56737063279523714</v>
      </c>
      <c r="X531" s="238">
        <v>1.0810873147078628</v>
      </c>
      <c r="Y531" s="238">
        <v>1.0863681928759428</v>
      </c>
      <c r="Z531" s="238">
        <v>-5.2808781680799832E-3</v>
      </c>
      <c r="AA531" s="238">
        <v>1.1503733122723918E-2</v>
      </c>
      <c r="AB531" s="238">
        <v>3.4104233524862906</v>
      </c>
      <c r="AC531" s="238">
        <v>3.3094233524862906</v>
      </c>
    </row>
    <row r="532" spans="21:29" x14ac:dyDescent="0.25">
      <c r="U532" s="238">
        <v>1495.776497991583</v>
      </c>
      <c r="V532" s="238">
        <v>0.82178153245278185</v>
      </c>
      <c r="W532" s="238">
        <v>0.5652318198830838</v>
      </c>
      <c r="X532" s="238">
        <v>1.0787498639878872</v>
      </c>
      <c r="Y532" s="238">
        <v>1.0840577176304791</v>
      </c>
      <c r="Z532" s="238">
        <v>-5.3078536425918976E-3</v>
      </c>
      <c r="AA532" s="238">
        <v>1.1493209361576336E-2</v>
      </c>
      <c r="AB532" s="238">
        <v>3.403370440130379</v>
      </c>
      <c r="AC532" s="238">
        <v>3.3023704401303791</v>
      </c>
    </row>
    <row r="533" spans="21:29" x14ac:dyDescent="0.25">
      <c r="U533" s="238">
        <v>1492.5958010909169</v>
      </c>
      <c r="V533" s="238">
        <v>0.82376139269424176</v>
      </c>
      <c r="W533" s="238">
        <v>0.56309459791186356</v>
      </c>
      <c r="X533" s="238">
        <v>1.0764127820815157</v>
      </c>
      <c r="Y533" s="238">
        <v>1.0817474166333423</v>
      </c>
      <c r="Z533" s="238">
        <v>-5.3346345518265892E-3</v>
      </c>
      <c r="AA533" s="238">
        <v>1.1482617422905237E-2</v>
      </c>
      <c r="AB533" s="238">
        <v>3.3963180950183958</v>
      </c>
      <c r="AC533" s="238">
        <v>3.2953180950183958</v>
      </c>
    </row>
    <row r="534" spans="21:29" x14ac:dyDescent="0.25">
      <c r="U534" s="238">
        <v>1489.415344067786</v>
      </c>
      <c r="V534" s="238">
        <v>0.82574407003544359</v>
      </c>
      <c r="W534" s="238">
        <v>0.56095896894272623</v>
      </c>
      <c r="X534" s="238">
        <v>1.0740760805975795</v>
      </c>
      <c r="Y534" s="238">
        <v>1.0794373014465697</v>
      </c>
      <c r="Z534" s="238">
        <v>-5.3612208489901558E-3</v>
      </c>
      <c r="AA534" s="238">
        <v>1.147195749037171E-2</v>
      </c>
      <c r="AB534" s="238">
        <v>3.3892663524641189</v>
      </c>
      <c r="AC534" s="238">
        <v>3.2882663524641189</v>
      </c>
    </row>
    <row r="535" spans="21:29" x14ac:dyDescent="0.25">
      <c r="U535" s="238">
        <v>1486.2351428389811</v>
      </c>
      <c r="V535" s="238">
        <v>0.82772957411603187</v>
      </c>
      <c r="W535" s="238">
        <v>0.55882493503682185</v>
      </c>
      <c r="X535" s="238">
        <v>1.0717397711463232</v>
      </c>
      <c r="Y535" s="238">
        <v>1.0771273836377875</v>
      </c>
      <c r="Z535" s="238">
        <v>-5.3876124914642443E-3</v>
      </c>
      <c r="AA535" s="238">
        <v>1.1461229748397217E-2</v>
      </c>
      <c r="AB535" s="238">
        <v>3.3822152477981495</v>
      </c>
      <c r="AC535" s="238">
        <v>3.2812152477981495</v>
      </c>
    </row>
    <row r="536" spans="21:29" x14ac:dyDescent="0.25">
      <c r="U536" s="238">
        <v>1483.0552133289752</v>
      </c>
      <c r="V536" s="238">
        <v>0.82971791461417344</v>
      </c>
      <c r="W536" s="238">
        <v>0.55669249825529976</v>
      </c>
      <c r="X536" s="238">
        <v>1.0694038653397151</v>
      </c>
      <c r="Y536" s="238">
        <v>1.0748176747801337</v>
      </c>
      <c r="Z536" s="238">
        <v>-5.4138094404185821E-3</v>
      </c>
      <c r="AA536" s="238">
        <v>1.1450434382162747E-2</v>
      </c>
      <c r="AB536" s="238">
        <v>3.3751648163678887</v>
      </c>
      <c r="AC536" s="238">
        <v>3.2741648163678887</v>
      </c>
    </row>
    <row r="537" spans="21:29" x14ac:dyDescent="0.25">
      <c r="U537" s="238">
        <v>1479.8755714698357</v>
      </c>
      <c r="V537" s="238">
        <v>0.83170910124674735</v>
      </c>
      <c r="W537" s="238">
        <v>0.5545616606593099</v>
      </c>
      <c r="X537" s="238">
        <v>1.067068374790259</v>
      </c>
      <c r="Y537" s="238">
        <v>1.0725081864522481</v>
      </c>
      <c r="Z537" s="238">
        <v>-5.4398116619891468E-3</v>
      </c>
      <c r="AA537" s="238">
        <v>1.1439571577605589E-2</v>
      </c>
      <c r="AB537" s="238">
        <v>3.3681150935368476</v>
      </c>
      <c r="AC537" s="238">
        <v>3.2671150935368476</v>
      </c>
    </row>
    <row r="538" spans="21:29" x14ac:dyDescent="0.25">
      <c r="U538" s="238">
        <v>1476.6962332012031</v>
      </c>
      <c r="V538" s="238">
        <v>0.83370314376953614</v>
      </c>
      <c r="W538" s="238">
        <v>0.55243242431000195</v>
      </c>
      <c r="X538" s="238">
        <v>1.06473331111217</v>
      </c>
      <c r="Y538" s="238">
        <v>1.0701989302380486</v>
      </c>
      <c r="Z538" s="238">
        <v>-5.465619125878618E-3</v>
      </c>
      <c r="AA538" s="238">
        <v>1.1428641521418903E-2</v>
      </c>
      <c r="AB538" s="238">
        <v>3.3610661146847511</v>
      </c>
      <c r="AC538" s="238">
        <v>3.2600661146847512</v>
      </c>
    </row>
    <row r="539" spans="21:29" x14ac:dyDescent="0.25">
      <c r="U539" s="238">
        <v>1473.5172144699829</v>
      </c>
      <c r="V539" s="238">
        <v>0.83570005197741803</v>
      </c>
      <c r="W539" s="238">
        <v>0.55030479126852561</v>
      </c>
      <c r="X539" s="238">
        <v>1.0623986859204528</v>
      </c>
      <c r="Y539" s="238">
        <v>1.0678899177267638</v>
      </c>
      <c r="Z539" s="238">
        <v>-5.4912318063109478E-3</v>
      </c>
      <c r="AA539" s="238">
        <v>1.1417644401049358E-2</v>
      </c>
      <c r="AB539" s="238">
        <v>3.3540179152070984</v>
      </c>
      <c r="AC539" s="238">
        <v>3.2530179152070984</v>
      </c>
    </row>
    <row r="540" spans="21:29" x14ac:dyDescent="0.25">
      <c r="U540" s="238">
        <v>1470.3385312303901</v>
      </c>
      <c r="V540" s="238">
        <v>0.83769983570455986</v>
      </c>
      <c r="W540" s="238">
        <v>0.54817876359603113</v>
      </c>
      <c r="X540" s="238">
        <v>1.0600645108308542</v>
      </c>
      <c r="Y540" s="238">
        <v>1.0655811605127889</v>
      </c>
      <c r="Z540" s="238">
        <v>-5.516649681934771E-3</v>
      </c>
      <c r="AA540" s="238">
        <v>1.1406580404694968E-2</v>
      </c>
      <c r="AB540" s="238">
        <v>3.3469705305147768</v>
      </c>
      <c r="AC540" s="238">
        <v>3.2459705305147768</v>
      </c>
    </row>
    <row r="541" spans="21:29" x14ac:dyDescent="0.25">
      <c r="U541" s="238">
        <v>1467.1601994437615</v>
      </c>
      <c r="V541" s="238">
        <v>0.83970250482461151</v>
      </c>
      <c r="W541" s="238">
        <v>0.54605434335366765</v>
      </c>
      <c r="X541" s="238">
        <v>1.0577307974607943</v>
      </c>
      <c r="Y541" s="238">
        <v>1.0632726701955613</v>
      </c>
      <c r="Z541" s="238">
        <v>-5.5418727347669172E-3</v>
      </c>
      <c r="AA541" s="238">
        <v>1.1395449721305012E-2</v>
      </c>
      <c r="AB541" s="238">
        <v>3.3399239960342801</v>
      </c>
      <c r="AC541" s="238">
        <v>3.2389239960342802</v>
      </c>
    </row>
    <row r="542" spans="21:29" x14ac:dyDescent="0.25">
      <c r="U542" s="238">
        <v>1463.9822350783597</v>
      </c>
      <c r="V542" s="238">
        <v>0.84170806925090114</v>
      </c>
      <c r="W542" s="238">
        <v>0.5439315326025852</v>
      </c>
      <c r="X542" s="238">
        <v>1.0553975574274845</v>
      </c>
      <c r="Y542" s="238">
        <v>1.0609644583796289</v>
      </c>
      <c r="Z542" s="238">
        <v>-5.5669009521444046E-3</v>
      </c>
      <c r="AA542" s="238">
        <v>1.1384252540576048E-2</v>
      </c>
      <c r="AB542" s="238">
        <v>3.3328783472068104</v>
      </c>
      <c r="AC542" s="238">
        <v>3.2318783472068104</v>
      </c>
    </row>
    <row r="543" spans="21:29" x14ac:dyDescent="0.25">
      <c r="U543" s="238">
        <v>1460.8046541094952</v>
      </c>
      <c r="V543" s="238">
        <v>0.84371653893663157</v>
      </c>
      <c r="W543" s="238">
        <v>0.54181033340393359</v>
      </c>
      <c r="X543" s="238">
        <v>1.0530648023494826</v>
      </c>
      <c r="Y543" s="238">
        <v>1.0586565366743583</v>
      </c>
      <c r="Z543" s="238">
        <v>-5.5917343248756968E-3</v>
      </c>
      <c r="AA543" s="238">
        <v>1.1372989052951607E-2</v>
      </c>
      <c r="AB543" s="238">
        <v>3.3258336194884381</v>
      </c>
      <c r="AC543" s="238">
        <v>3.2248336194884382</v>
      </c>
    </row>
    <row r="544" spans="21:29" x14ac:dyDescent="0.25">
      <c r="U544" s="238">
        <v>1457.6274725191045</v>
      </c>
      <c r="V544" s="238">
        <v>0.84572792387507767</v>
      </c>
      <c r="W544" s="238">
        <v>0.5396907478188625</v>
      </c>
      <c r="X544" s="238">
        <v>1.0507325438457435</v>
      </c>
      <c r="Y544" s="238">
        <v>1.0563489166939863</v>
      </c>
      <c r="Z544" s="238">
        <v>-5.6163728482427899E-3</v>
      </c>
      <c r="AA544" s="238">
        <v>1.1361659449619869E-2</v>
      </c>
      <c r="AB544" s="238">
        <v>3.3187898483496814</v>
      </c>
      <c r="AC544" s="238">
        <v>3.2177898483496814</v>
      </c>
    </row>
    <row r="545" spans="21:29" x14ac:dyDescent="0.25">
      <c r="U545" s="238">
        <v>1454.4507062958387</v>
      </c>
      <c r="V545" s="238">
        <v>0.84774223409978466</v>
      </c>
      <c r="W545" s="238">
        <v>0.53757277790852176</v>
      </c>
      <c r="X545" s="238">
        <v>1.0484007935357493</v>
      </c>
      <c r="Y545" s="238">
        <v>1.0540416100574828</v>
      </c>
      <c r="Z545" s="238">
        <v>-5.6408165217334272E-3</v>
      </c>
      <c r="AA545" s="238">
        <v>1.135026392251187E-2</v>
      </c>
      <c r="AB545" s="238">
        <v>3.3117470692752478</v>
      </c>
      <c r="AC545" s="238">
        <v>3.2107470692752478</v>
      </c>
    </row>
    <row r="546" spans="21:29" x14ac:dyDescent="0.25">
      <c r="U546" s="238">
        <v>1451.2743714348494</v>
      </c>
      <c r="V546" s="238">
        <v>0.84975947968476795</v>
      </c>
      <c r="W546" s="238">
        <v>0.53545642573406083</v>
      </c>
      <c r="X546" s="238">
        <v>1.0460695630395638</v>
      </c>
      <c r="Y546" s="238">
        <v>1.0517346283884645</v>
      </c>
      <c r="Z546" s="238">
        <v>-5.6650653489007663E-3</v>
      </c>
      <c r="AA546" s="238">
        <v>1.1338802664299966E-2</v>
      </c>
      <c r="AB546" s="238">
        <v>3.3047053177638421</v>
      </c>
      <c r="AC546" s="238">
        <v>3.2037053177638422</v>
      </c>
    </row>
    <row r="547" spans="21:29" x14ac:dyDescent="0.25">
      <c r="U547" s="238">
        <v>1448.098483937702</v>
      </c>
      <c r="V547" s="238">
        <v>0.8517796707447135</v>
      </c>
      <c r="W547" s="238">
        <v>0.53334169335662984</v>
      </c>
      <c r="X547" s="238">
        <v>1.0437388639771914</v>
      </c>
      <c r="Y547" s="238">
        <v>1.0494279833151348</v>
      </c>
      <c r="Z547" s="238">
        <v>-5.6891193379433602E-3</v>
      </c>
      <c r="AA547" s="238">
        <v>1.1327275868395123E-2</v>
      </c>
      <c r="AB547" s="238">
        <v>3.2976646293276617</v>
      </c>
      <c r="AC547" s="238">
        <v>3.1966646293276617</v>
      </c>
    </row>
    <row r="548" spans="21:29" x14ac:dyDescent="0.25">
      <c r="U548" s="238">
        <v>1444.9230598122613</v>
      </c>
      <c r="V548" s="238">
        <v>0.85380281743517972</v>
      </c>
      <c r="W548" s="238">
        <v>0.5312285828373785</v>
      </c>
      <c r="X548" s="238">
        <v>1.0414087079692371</v>
      </c>
      <c r="Y548" s="238">
        <v>1.0471216864701152</v>
      </c>
      <c r="Z548" s="238">
        <v>-5.7129785008780409E-3</v>
      </c>
      <c r="AA548" s="238">
        <v>1.1315683728945853E-2</v>
      </c>
      <c r="AB548" s="238">
        <v>3.2906250394923413</v>
      </c>
      <c r="AC548" s="238">
        <v>3.1896250394923413</v>
      </c>
    </row>
    <row r="549" spans="21:29" x14ac:dyDescent="0.25">
      <c r="U549" s="238">
        <v>1441.7481150724823</v>
      </c>
      <c r="V549" s="238">
        <v>0.85582892995280002</v>
      </c>
      <c r="W549" s="238">
        <v>0.52911709623745651</v>
      </c>
      <c r="X549" s="238">
        <v>1.039079106636446</v>
      </c>
      <c r="Y549" s="238">
        <v>1.0448157494904298</v>
      </c>
      <c r="Z549" s="238">
        <v>-5.7366428539837866E-3</v>
      </c>
      <c r="AA549" s="238">
        <v>1.1304026440836255E-2</v>
      </c>
      <c r="AB549" s="238">
        <v>3.2835865837966574</v>
      </c>
      <c r="AC549" s="238">
        <v>3.1825865837966574</v>
      </c>
    </row>
    <row r="550" spans="21:29" x14ac:dyDescent="0.25">
      <c r="U550" s="238">
        <v>1438.5736657383834</v>
      </c>
      <c r="V550" s="238">
        <v>0.85785801853548715</v>
      </c>
      <c r="W550" s="238">
        <v>0.52700723561801377</v>
      </c>
      <c r="X550" s="238">
        <v>1.0367500715994358</v>
      </c>
      <c r="Y550" s="238">
        <v>1.0425101840174074</v>
      </c>
      <c r="Z550" s="238">
        <v>-5.7601124179715857E-3</v>
      </c>
      <c r="AA550" s="238">
        <v>1.1292304199683677E-2</v>
      </c>
      <c r="AB550" s="238">
        <v>3.2765492977921289</v>
      </c>
      <c r="AC550" s="238">
        <v>3.1755492977921289</v>
      </c>
    </row>
    <row r="551" spans="21:29" x14ac:dyDescent="0.25">
      <c r="U551" s="238">
        <v>1435.3997278359002</v>
      </c>
      <c r="V551" s="238">
        <v>0.85989009346263778</v>
      </c>
      <c r="W551" s="238">
        <v>0.52489900304019954</v>
      </c>
      <c r="X551" s="238">
        <v>1.0344216144791558</v>
      </c>
      <c r="Y551" s="238">
        <v>1.0402050016965505</v>
      </c>
      <c r="Z551" s="238">
        <v>-5.7833872173946865E-3</v>
      </c>
      <c r="AA551" s="238">
        <v>1.1280517201837576E-2</v>
      </c>
      <c r="AB551" s="238">
        <v>3.2695132170429573</v>
      </c>
      <c r="AC551" s="238">
        <v>3.1685132170429573</v>
      </c>
    </row>
    <row r="552" spans="21:29" x14ac:dyDescent="0.25">
      <c r="U552" s="238">
        <v>1432.2263173967185</v>
      </c>
      <c r="V552" s="238">
        <v>0.86192516505533878</v>
      </c>
      <c r="W552" s="238">
        <v>0.52279240056516396</v>
      </c>
      <c r="X552" s="238">
        <v>1.0320937468958287</v>
      </c>
      <c r="Y552" s="238">
        <v>1.0379002141775164</v>
      </c>
      <c r="Z552" s="238">
        <v>-5.806467281687766E-3</v>
      </c>
      <c r="AA552" s="238">
        <v>1.1268665644376246E-2</v>
      </c>
      <c r="AB552" s="238">
        <v>3.262478377125368</v>
      </c>
      <c r="AC552" s="238">
        <v>3.1614783771253681</v>
      </c>
    </row>
    <row r="553" spans="21:29" x14ac:dyDescent="0.25">
      <c r="U553" s="238">
        <v>1429.0534504582497</v>
      </c>
      <c r="V553" s="238">
        <v>0.86396324367657462</v>
      </c>
      <c r="W553" s="238">
        <v>0.52068743025405706</v>
      </c>
      <c r="X553" s="238">
        <v>1.0297664804698399</v>
      </c>
      <c r="Y553" s="238">
        <v>1.0355958331139006</v>
      </c>
      <c r="Z553" s="238">
        <v>-5.8293526440607035E-3</v>
      </c>
      <c r="AA553" s="238">
        <v>1.125674972510577E-2</v>
      </c>
      <c r="AB553" s="238">
        <v>3.2554448136275842</v>
      </c>
      <c r="AC553" s="238">
        <v>3.1544448136275842</v>
      </c>
    </row>
    <row r="554" spans="21:29" x14ac:dyDescent="0.25">
      <c r="U554" s="238">
        <v>1425.881143063315</v>
      </c>
      <c r="V554" s="238">
        <v>0.86600433973143542</v>
      </c>
      <c r="W554" s="238">
        <v>0.5185840941680282</v>
      </c>
      <c r="X554" s="238">
        <v>1.0274398268215521</v>
      </c>
      <c r="Y554" s="238">
        <v>1.0332918701632288</v>
      </c>
      <c r="Z554" s="238">
        <v>-5.8520433416766604E-3</v>
      </c>
      <c r="AA554" s="238">
        <v>1.1244769642558619E-2</v>
      </c>
      <c r="AB554" s="238">
        <v>3.2484125621496958</v>
      </c>
      <c r="AC554" s="238">
        <v>3.1474125621496958</v>
      </c>
    </row>
    <row r="555" spans="21:29" x14ac:dyDescent="0.25">
      <c r="U555" s="238">
        <v>1422.7094112601521</v>
      </c>
      <c r="V555" s="238">
        <v>0.86804846366732669</v>
      </c>
      <c r="W555" s="238">
        <v>0.5164823943682274</v>
      </c>
      <c r="X555" s="238">
        <v>1.0251137975703604</v>
      </c>
      <c r="Y555" s="238">
        <v>1.0309883369869139</v>
      </c>
      <c r="Z555" s="238">
        <v>-5.8745394165535814E-3</v>
      </c>
      <c r="AA555" s="238">
        <v>1.1232725595990369E-2</v>
      </c>
      <c r="AB555" s="238">
        <v>3.2413816583030162</v>
      </c>
      <c r="AC555" s="238">
        <v>3.1403816583030162</v>
      </c>
    </row>
    <row r="556" spans="21:29" x14ac:dyDescent="0.25">
      <c r="U556" s="238">
        <v>1419.5382711023562</v>
      </c>
      <c r="V556" s="238">
        <v>0.87009562597417989</v>
      </c>
      <c r="W556" s="238">
        <v>0.51438233291580393</v>
      </c>
      <c r="X556" s="238">
        <v>1.022788404335697</v>
      </c>
      <c r="Y556" s="238">
        <v>1.0286852452500455</v>
      </c>
      <c r="Z556" s="238">
        <v>-5.8968409143485001E-3</v>
      </c>
      <c r="AA556" s="238">
        <v>1.1220617785378906E-2</v>
      </c>
      <c r="AB556" s="238">
        <v>3.2343521377101272</v>
      </c>
      <c r="AC556" s="238">
        <v>3.1333521377101272</v>
      </c>
    </row>
    <row r="557" spans="21:29" x14ac:dyDescent="0.25">
      <c r="U557" s="238">
        <v>1416.3677386485717</v>
      </c>
      <c r="V557" s="238">
        <v>0.8721458371846641</v>
      </c>
      <c r="W557" s="238">
        <v>0.51228391187190825</v>
      </c>
      <c r="X557" s="238">
        <v>1.020463658735616</v>
      </c>
      <c r="Y557" s="238">
        <v>1.0263826066214037</v>
      </c>
      <c r="Z557" s="238">
        <v>-5.9189478857877287E-3</v>
      </c>
      <c r="AA557" s="238">
        <v>1.1208446411420672E-2</v>
      </c>
      <c r="AB557" s="238">
        <v>3.2273240360041058</v>
      </c>
      <c r="AC557" s="238">
        <v>3.1263240360041058</v>
      </c>
    </row>
    <row r="558" spans="21:29" x14ac:dyDescent="0.25">
      <c r="U558" s="238">
        <v>1413.1978299625314</v>
      </c>
      <c r="V558" s="238">
        <v>0.87419910787439925</v>
      </c>
      <c r="W558" s="238">
        <v>0.51018713329768939</v>
      </c>
      <c r="X558" s="238">
        <v>1.0181395723887177</v>
      </c>
      <c r="Y558" s="238">
        <v>1.0240804327732074</v>
      </c>
      <c r="Z558" s="238">
        <v>-5.9408603844897101E-3</v>
      </c>
      <c r="AA558" s="238">
        <v>1.119621167553137E-2</v>
      </c>
      <c r="AB558" s="238">
        <v>3.2202973888289983</v>
      </c>
      <c r="AC558" s="238">
        <v>3.1192973888289983</v>
      </c>
    </row>
    <row r="559" spans="21:29" x14ac:dyDescent="0.25">
      <c r="U559" s="238">
        <v>1410.0285611127001</v>
      </c>
      <c r="V559" s="238">
        <v>0.87625544866216987</v>
      </c>
      <c r="W559" s="238">
        <v>0.50809199925429771</v>
      </c>
      <c r="X559" s="238">
        <v>1.0158161569114379</v>
      </c>
      <c r="Y559" s="238">
        <v>1.021778735381268</v>
      </c>
      <c r="Z559" s="238">
        <v>-5.9625784698300599E-3</v>
      </c>
      <c r="AA559" s="238">
        <v>1.1183913779840758E-2</v>
      </c>
      <c r="AB559" s="238">
        <v>3.2132722318386504</v>
      </c>
      <c r="AC559" s="238">
        <v>3.1122722318386504</v>
      </c>
    </row>
    <row r="560" spans="21:29" x14ac:dyDescent="0.25">
      <c r="U560" s="238">
        <v>1406.8599481724887</v>
      </c>
      <c r="V560" s="238">
        <v>0.87831487021014043</v>
      </c>
      <c r="W560" s="238">
        <v>0.50599851180288258</v>
      </c>
      <c r="X560" s="238">
        <v>1.0134934239205224</v>
      </c>
      <c r="Y560" s="238">
        <v>1.0194775261246065</v>
      </c>
      <c r="Z560" s="238">
        <v>-5.9841022040840741E-3</v>
      </c>
      <c r="AA560" s="238">
        <v>1.1171552927193313E-2</v>
      </c>
      <c r="AB560" s="238">
        <v>3.2062486006971653</v>
      </c>
      <c r="AC560" s="238">
        <v>3.1052486006971654</v>
      </c>
    </row>
    <row r="561" spans="21:29" x14ac:dyDescent="0.25">
      <c r="U561" s="238">
        <v>1403.6920072197245</v>
      </c>
      <c r="V561" s="238">
        <v>0.88037738322407189</v>
      </c>
      <c r="W561" s="238">
        <v>0.50390667300459413</v>
      </c>
      <c r="X561" s="238">
        <v>1.0111713850309183</v>
      </c>
      <c r="Y561" s="238">
        <v>1.017176816685605</v>
      </c>
      <c r="Z561" s="238">
        <v>-6.0054316546866993E-3</v>
      </c>
      <c r="AA561" s="238">
        <v>1.1159129321144217E-2</v>
      </c>
      <c r="AB561" s="238">
        <v>3.199226531078081</v>
      </c>
      <c r="AC561" s="238">
        <v>3.098226531078081</v>
      </c>
    </row>
    <row r="562" spans="21:29" x14ac:dyDescent="0.25">
      <c r="U562" s="238">
        <v>1400.5247543368687</v>
      </c>
      <c r="V562" s="238">
        <v>0.88244299845353913</v>
      </c>
      <c r="W562" s="238">
        <v>0.50181648492058162</v>
      </c>
      <c r="X562" s="238">
        <v>1.0088500518571668</v>
      </c>
      <c r="Y562" s="238">
        <v>1.0148766187497358</v>
      </c>
      <c r="Z562" s="238">
        <v>-6.0265668925689742E-3</v>
      </c>
      <c r="AA562" s="238">
        <v>1.1146643165958753E-2</v>
      </c>
      <c r="AB562" s="238">
        <v>3.1922060586644796</v>
      </c>
      <c r="AC562" s="238">
        <v>3.0912060586644796</v>
      </c>
    </row>
    <row r="563" spans="21:29" x14ac:dyDescent="0.25">
      <c r="U563" s="238">
        <v>1397.3582056106254</v>
      </c>
      <c r="V563" s="238">
        <v>0.88451172669214972</v>
      </c>
      <c r="W563" s="238">
        <v>0.49972794961199546</v>
      </c>
      <c r="X563" s="238">
        <v>1.0065294360118227</v>
      </c>
      <c r="Y563" s="238">
        <v>1.0125769440055969</v>
      </c>
      <c r="Z563" s="238">
        <v>-6.0475079937742926E-3</v>
      </c>
      <c r="AA563" s="238">
        <v>1.1134094666608351E-2</v>
      </c>
      <c r="AB563" s="238">
        <v>3.1851872191481871</v>
      </c>
      <c r="AC563" s="238">
        <v>3.0841872191481872</v>
      </c>
    </row>
    <row r="564" spans="21:29" x14ac:dyDescent="0.25">
      <c r="U564" s="238">
        <v>1394.1923771320103</v>
      </c>
      <c r="V564" s="238">
        <v>0.88658357877776417</v>
      </c>
      <c r="W564" s="238">
        <v>0.4976410691399849</v>
      </c>
      <c r="X564" s="238">
        <v>1.0042095491072494</v>
      </c>
      <c r="Y564" s="238">
        <v>1.0102778041446507</v>
      </c>
      <c r="Z564" s="238">
        <v>-6.0682550374013822E-3</v>
      </c>
      <c r="AA564" s="238">
        <v>1.1121484028770869E-2</v>
      </c>
      <c r="AB564" s="238">
        <v>3.1781700482301334</v>
      </c>
      <c r="AC564" s="238">
        <v>3.0771700482301334</v>
      </c>
    </row>
    <row r="565" spans="21:29" x14ac:dyDescent="0.25">
      <c r="U565" s="238">
        <v>1391.0272849959795</v>
      </c>
      <c r="V565" s="238">
        <v>0.88865856559271672</v>
      </c>
      <c r="W565" s="238">
        <v>0.49555584556569976</v>
      </c>
      <c r="X565" s="238">
        <v>1.0018904027536151</v>
      </c>
      <c r="Y565" s="238">
        <v>1.0079792108613426</v>
      </c>
      <c r="Z565" s="238">
        <v>-6.0888081077274947E-3</v>
      </c>
      <c r="AA565" s="238">
        <v>1.1108811458826456E-2</v>
      </c>
      <c r="AB565" s="238">
        <v>3.1711545816195055</v>
      </c>
      <c r="AC565" s="238">
        <v>3.0701545816195055</v>
      </c>
    </row>
    <row r="566" spans="21:29" x14ac:dyDescent="0.25">
      <c r="U566" s="238">
        <v>1387.8629453015942</v>
      </c>
      <c r="V566" s="238">
        <v>0.89073669806403788</v>
      </c>
      <c r="W566" s="238">
        <v>0.49347228095029</v>
      </c>
      <c r="X566" s="238">
        <v>0.99957200855981199</v>
      </c>
      <c r="Y566" s="238">
        <v>1.0056811758528217</v>
      </c>
      <c r="Z566" s="238">
        <v>-6.1091672930096985E-3</v>
      </c>
      <c r="AA566" s="238">
        <v>1.1096077163855878E-2</v>
      </c>
      <c r="AB566" s="238">
        <v>3.1641408550335801</v>
      </c>
      <c r="AC566" s="238">
        <v>3.0631408550335801</v>
      </c>
    </row>
    <row r="567" spans="21:29" x14ac:dyDescent="0.25">
      <c r="U567" s="238">
        <v>1384.6993741516444</v>
      </c>
      <c r="V567" s="238">
        <v>0.892817987163678</v>
      </c>
      <c r="W567" s="238">
        <v>0.49139037735490532</v>
      </c>
      <c r="X567" s="238">
        <v>0.99725437813349083</v>
      </c>
      <c r="Y567" s="238">
        <v>1.0033837108188877</v>
      </c>
      <c r="Z567" s="238">
        <v>-6.1293326853968377E-3</v>
      </c>
      <c r="AA567" s="238">
        <v>1.1083281351639019E-2</v>
      </c>
      <c r="AB567" s="238">
        <v>3.1571289041975987</v>
      </c>
      <c r="AC567" s="238">
        <v>3.0561289041975988</v>
      </c>
    </row>
    <row r="568" spans="21:29" x14ac:dyDescent="0.25">
      <c r="U568" s="238">
        <v>1381.5365876525589</v>
      </c>
      <c r="V568" s="238">
        <v>0.89490244390873208</v>
      </c>
      <c r="W568" s="238">
        <v>0.48931013684069524</v>
      </c>
      <c r="X568" s="238">
        <v>0.99493752308048755</v>
      </c>
      <c r="Y568" s="238">
        <v>1.0010868274619487</v>
      </c>
      <c r="Z568" s="238">
        <v>-6.149304381461107E-3</v>
      </c>
      <c r="AA568" s="238">
        <v>1.1070424230652246E-2</v>
      </c>
      <c r="AB568" s="238">
        <v>3.1501187648443545</v>
      </c>
      <c r="AC568" s="238">
        <v>3.0491187648443545</v>
      </c>
    </row>
    <row r="569" spans="21:29" x14ac:dyDescent="0.25">
      <c r="U569" s="238">
        <v>1378.3746019143637</v>
      </c>
      <c r="V569" s="238">
        <v>0.89699007936166564</v>
      </c>
      <c r="W569" s="238">
        <v>0.48723156146880986</v>
      </c>
      <c r="X569" s="238">
        <v>0.99262145500460075</v>
      </c>
      <c r="Y569" s="238">
        <v>0.99879053748688673</v>
      </c>
      <c r="Z569" s="238">
        <v>-6.1690824822859813E-3</v>
      </c>
      <c r="AA569" s="238">
        <v>1.1057506010065579E-2</v>
      </c>
      <c r="AB569" s="238">
        <v>3.1431104727137016</v>
      </c>
      <c r="AC569" s="238">
        <v>3.0421104727137016</v>
      </c>
    </row>
    <row r="570" spans="21:29" x14ac:dyDescent="0.25">
      <c r="U570" s="238">
        <v>1375.21343305049</v>
      </c>
      <c r="V570" s="238">
        <v>0.89908090463054213</v>
      </c>
      <c r="W570" s="238">
        <v>0.48515465330039886</v>
      </c>
      <c r="X570" s="238">
        <v>0.99030618550824723</v>
      </c>
      <c r="Y570" s="238">
        <v>0.99649485260089732</v>
      </c>
      <c r="Z570" s="238">
        <v>-6.1886670926500909E-3</v>
      </c>
      <c r="AA570" s="238">
        <v>1.1044526899741529E-2</v>
      </c>
      <c r="AB570" s="238">
        <v>3.1361040635525468</v>
      </c>
      <c r="AC570" s="238">
        <v>3.0351040635525468</v>
      </c>
    </row>
    <row r="571" spans="21:29" x14ac:dyDescent="0.25">
      <c r="U571" s="238">
        <v>1372.0530971775502</v>
      </c>
      <c r="V571" s="238">
        <v>0.90117493086925138</v>
      </c>
      <c r="W571" s="238">
        <v>0.48307941439661189</v>
      </c>
      <c r="X571" s="238">
        <v>0.98799172619176567</v>
      </c>
      <c r="Y571" s="238">
        <v>0.99419978451348556</v>
      </c>
      <c r="Z571" s="238">
        <v>-6.2080583217198892E-3</v>
      </c>
      <c r="AA571" s="238">
        <v>1.1031487110232491E-2</v>
      </c>
      <c r="AB571" s="238">
        <v>3.1290995731144373</v>
      </c>
      <c r="AC571" s="238">
        <v>3.0280995731144373</v>
      </c>
    </row>
    <row r="572" spans="21:29" x14ac:dyDescent="0.25">
      <c r="U572" s="238">
        <v>1368.8936104153429</v>
      </c>
      <c r="V572" s="238">
        <v>0.90327216927773923</v>
      </c>
      <c r="W572" s="238">
        <v>0.48100584681859893</v>
      </c>
      <c r="X572" s="238">
        <v>0.98567808865315232</v>
      </c>
      <c r="Y572" s="238">
        <v>0.99190534493633187</v>
      </c>
      <c r="Z572" s="238">
        <v>-6.2272562831795497E-3</v>
      </c>
      <c r="AA572" s="238">
        <v>1.1018386852777826E-2</v>
      </c>
      <c r="AB572" s="238">
        <v>3.1220970371590684</v>
      </c>
      <c r="AC572" s="238">
        <v>3.0210970371590684</v>
      </c>
    </row>
    <row r="573" spans="21:29" x14ac:dyDescent="0.25">
      <c r="U573" s="238">
        <v>1365.7349888866579</v>
      </c>
      <c r="V573" s="238">
        <v>0.90537263110223853</v>
      </c>
      <c r="W573" s="238">
        <v>0.47893395262750932</v>
      </c>
      <c r="X573" s="238">
        <v>0.98336528448882543</v>
      </c>
      <c r="Y573" s="238">
        <v>0.98961154558313036</v>
      </c>
      <c r="Z573" s="238">
        <v>-6.2462610943049279E-3</v>
      </c>
      <c r="AA573" s="238">
        <v>1.1005226339302869E-2</v>
      </c>
      <c r="AB573" s="238">
        <v>3.1150964914523227</v>
      </c>
      <c r="AC573" s="238">
        <v>3.0140964914523227</v>
      </c>
    </row>
    <row r="574" spans="21:29" x14ac:dyDescent="0.25">
      <c r="U574" s="238">
        <v>1362.5772487170525</v>
      </c>
      <c r="V574" s="238">
        <v>0.90747632763550157</v>
      </c>
      <c r="W574" s="238">
        <v>0.47686373388449305</v>
      </c>
      <c r="X574" s="238">
        <v>0.9810533252924134</v>
      </c>
      <c r="Y574" s="238">
        <v>0.98731839816960265</v>
      </c>
      <c r="Z574" s="238">
        <v>-6.2650728771892483E-3</v>
      </c>
      <c r="AA574" s="238">
        <v>1.0992005782415347E-2</v>
      </c>
      <c r="AB574" s="238">
        <v>3.1080979717656025</v>
      </c>
      <c r="AC574" s="238">
        <v>3.0070979717656026</v>
      </c>
    </row>
    <row r="575" spans="21:29" x14ac:dyDescent="0.25">
      <c r="U575" s="238">
        <v>1359.4204060348814</v>
      </c>
      <c r="V575" s="238">
        <v>0.90958327021703334</v>
      </c>
      <c r="W575" s="238">
        <v>0.47479519265070014</v>
      </c>
      <c r="X575" s="238">
        <v>0.97874222265537136</v>
      </c>
      <c r="Y575" s="238">
        <v>0.98502591441327736</v>
      </c>
      <c r="Z575" s="238">
        <v>-6.2836917579059959E-3</v>
      </c>
      <c r="AA575" s="238">
        <v>1.0978725395403526E-2</v>
      </c>
      <c r="AB575" s="238">
        <v>3.1011015138756375</v>
      </c>
      <c r="AC575" s="238">
        <v>3.0001015138756375</v>
      </c>
    </row>
    <row r="576" spans="21:29" x14ac:dyDescent="0.25">
      <c r="U576" s="238">
        <v>1356.264476970985</v>
      </c>
      <c r="V576" s="238">
        <v>0.91169347023332625</v>
      </c>
      <c r="W576" s="238">
        <v>0.47272833098728012</v>
      </c>
      <c r="X576" s="238">
        <v>0.97643198816696142</v>
      </c>
      <c r="Y576" s="238">
        <v>0.98273410603342937</v>
      </c>
      <c r="Z576" s="238">
        <v>-6.3021178664679489E-3</v>
      </c>
      <c r="AA576" s="238">
        <v>1.0965385392234427E-2</v>
      </c>
      <c r="AB576" s="238">
        <v>3.0941071535643174</v>
      </c>
      <c r="AC576" s="238">
        <v>2.9931071535643174</v>
      </c>
    </row>
    <row r="577" spans="21:29" x14ac:dyDescent="0.25">
      <c r="U577" s="238">
        <v>1353.1094776586067</v>
      </c>
      <c r="V577" s="238">
        <v>0.91380693911809641</v>
      </c>
      <c r="W577" s="238">
        <v>0.47066315095538247</v>
      </c>
      <c r="X577" s="238">
        <v>0.97412263341381355</v>
      </c>
      <c r="Y577" s="238">
        <v>0.98044298475102265</v>
      </c>
      <c r="Z577" s="238">
        <v>-6.3203513372090958E-3</v>
      </c>
      <c r="AA577" s="238">
        <v>1.0951985987551221E-2</v>
      </c>
      <c r="AB577" s="238">
        <v>3.0871149266182987</v>
      </c>
      <c r="AC577" s="238">
        <v>2.9861149266182987</v>
      </c>
    </row>
    <row r="578" spans="21:29" x14ac:dyDescent="0.25">
      <c r="U578" s="238">
        <v>1349.9554242333168</v>
      </c>
      <c r="V578" s="238">
        <v>0.91592368835252091</v>
      </c>
      <c r="W578" s="238">
        <v>0.46859965461615732</v>
      </c>
      <c r="X578" s="238">
        <v>0.97181416997947456</v>
      </c>
      <c r="Y578" s="238">
        <v>0.97815256228858327</v>
      </c>
      <c r="Z578" s="238">
        <v>-6.3383923091087091E-3</v>
      </c>
      <c r="AA578" s="238">
        <v>1.0938527396669905E-2</v>
      </c>
      <c r="AB578" s="238">
        <v>3.0801248688284195</v>
      </c>
      <c r="AC578" s="238">
        <v>2.9791248688284195</v>
      </c>
    </row>
    <row r="579" spans="21:29" x14ac:dyDescent="0.25">
      <c r="U579" s="238">
        <v>1346.8023328328331</v>
      </c>
      <c r="V579" s="238">
        <v>0.9180437294654763</v>
      </c>
      <c r="W579" s="238">
        <v>0.46653784403075466</v>
      </c>
      <c r="X579" s="238">
        <v>0.96950660944518274</v>
      </c>
      <c r="Y579" s="238">
        <v>0.97586285037000742</v>
      </c>
      <c r="Z579" s="238">
        <v>-6.3562409248246743E-3</v>
      </c>
      <c r="AA579" s="238">
        <v>1.0925009835578009E-2</v>
      </c>
      <c r="AB579" s="238">
        <v>3.0731370159896785</v>
      </c>
      <c r="AC579" s="238">
        <v>2.9721370159896785</v>
      </c>
    </row>
    <row r="580" spans="21:29" x14ac:dyDescent="0.25">
      <c r="U580" s="238">
        <v>1343.6502195967646</v>
      </c>
      <c r="V580" s="238">
        <v>0.92016707403377862</v>
      </c>
      <c r="W580" s="238">
        <v>0.46447772126032361</v>
      </c>
      <c r="X580" s="238">
        <v>0.96719996338957426</v>
      </c>
      <c r="Y580" s="238">
        <v>0.97357386072055307</v>
      </c>
      <c r="Z580" s="238">
        <v>-6.3738973309788172E-3</v>
      </c>
      <c r="AA580" s="238">
        <v>1.0911433520932668E-2</v>
      </c>
      <c r="AB580" s="238">
        <v>3.0661514039010305</v>
      </c>
      <c r="AC580" s="238">
        <v>2.9651514039010305</v>
      </c>
    </row>
    <row r="581" spans="21:29" x14ac:dyDescent="0.25">
      <c r="U581" s="238">
        <v>1340.4991006665934</v>
      </c>
      <c r="V581" s="238">
        <v>0.92229373368242462</v>
      </c>
      <c r="W581" s="238">
        <v>0.46241928836601426</v>
      </c>
      <c r="X581" s="238">
        <v>0.96489424338758101</v>
      </c>
      <c r="Y581" s="238">
        <v>0.97128560506677508</v>
      </c>
      <c r="Z581" s="238">
        <v>-6.3913616791940742E-3</v>
      </c>
      <c r="AA581" s="238">
        <v>1.0897798670056481E-2</v>
      </c>
      <c r="AB581" s="238">
        <v>3.059168068364591</v>
      </c>
      <c r="AC581" s="238">
        <v>2.958168068364591</v>
      </c>
    </row>
    <row r="582" spans="21:29" x14ac:dyDescent="0.25">
      <c r="U582" s="238">
        <v>1337.3489921855789</v>
      </c>
      <c r="V582" s="238">
        <v>0.92442372008483442</v>
      </c>
      <c r="W582" s="238">
        <v>0.46036254740897642</v>
      </c>
      <c r="X582" s="238">
        <v>0.9625894610116339</v>
      </c>
      <c r="Y582" s="238">
        <v>0.96899809513626323</v>
      </c>
      <c r="Z582" s="238">
        <v>-6.408634124629331E-3</v>
      </c>
      <c r="AA582" s="238">
        <v>1.0884105500936447E-2</v>
      </c>
      <c r="AB582" s="238">
        <v>3.0521870451856845</v>
      </c>
      <c r="AC582" s="238">
        <v>2.9511870451856845</v>
      </c>
    </row>
    <row r="583" spans="21:29" x14ac:dyDescent="0.25">
      <c r="U583" s="238">
        <v>1334.1999102984198</v>
      </c>
      <c r="V583" s="238">
        <v>0.92655704496309521</v>
      </c>
      <c r="W583" s="238">
        <v>0.45830750045035995</v>
      </c>
      <c r="X583" s="238">
        <v>0.96028562783078186</v>
      </c>
      <c r="Y583" s="238">
        <v>0.96671134265765846</v>
      </c>
      <c r="Z583" s="238">
        <v>-6.425714826876594E-3</v>
      </c>
      <c r="AA583" s="238">
        <v>1.0870354232220972E-2</v>
      </c>
      <c r="AB583" s="238">
        <v>3.0452083701723636</v>
      </c>
      <c r="AC583" s="238">
        <v>2.9442083701723636</v>
      </c>
    </row>
    <row r="584" spans="21:29" x14ac:dyDescent="0.25">
      <c r="U584" s="238">
        <v>1331.0518711512482</v>
      </c>
      <c r="V584" s="238">
        <v>0.9286937200882065</v>
      </c>
      <c r="W584" s="238">
        <v>0.45625414955131433</v>
      </c>
      <c r="X584" s="238">
        <v>0.95798275541115652</v>
      </c>
      <c r="Y584" s="238">
        <v>0.96442535936049523</v>
      </c>
      <c r="Z584" s="238">
        <v>-6.4426039493387099E-3</v>
      </c>
      <c r="AA584" s="238">
        <v>1.0856545083218188E-2</v>
      </c>
      <c r="AB584" s="238">
        <v>3.0382320791352848</v>
      </c>
      <c r="AC584" s="238">
        <v>2.9372320791352848</v>
      </c>
    </row>
    <row r="585" spans="21:29" x14ac:dyDescent="0.25">
      <c r="U585" s="238">
        <v>1327.9048908914344</v>
      </c>
      <c r="V585" s="238">
        <v>0.9308337572803268</v>
      </c>
      <c r="W585" s="238">
        <v>0.45420249677298935</v>
      </c>
      <c r="X585" s="238">
        <v>0.95568085531503355</v>
      </c>
      <c r="Y585" s="238">
        <v>0.9621401569751612</v>
      </c>
      <c r="Z585" s="238">
        <v>-6.4593016601276476E-3</v>
      </c>
      <c r="AA585" s="238">
        <v>1.0842678273892317E-2</v>
      </c>
      <c r="AB585" s="238">
        <v>3.0312582078870722</v>
      </c>
      <c r="AC585" s="238">
        <v>2.9302582078870723</v>
      </c>
    </row>
    <row r="586" spans="21:29" x14ac:dyDescent="0.25">
      <c r="U586" s="238">
        <v>1324.7589856675204</v>
      </c>
      <c r="V586" s="238">
        <v>0.93297716840902123</v>
      </c>
      <c r="W586" s="238">
        <v>0.45215254417653489</v>
      </c>
      <c r="X586" s="238">
        <v>0.95337993910150565</v>
      </c>
      <c r="Y586" s="238">
        <v>0.95985574723268852</v>
      </c>
      <c r="Z586" s="238">
        <v>-6.4758081311828697E-3</v>
      </c>
      <c r="AA586" s="238">
        <v>1.0828754024861893E-2</v>
      </c>
      <c r="AB586" s="238">
        <v>3.0242867922421715</v>
      </c>
      <c r="AC586" s="238">
        <v>2.9232867922421715</v>
      </c>
    </row>
    <row r="587" spans="21:29" x14ac:dyDescent="0.25">
      <c r="U587" s="238">
        <v>1321.6141716289362</v>
      </c>
      <c r="V587" s="238">
        <v>0.93512396539351106</v>
      </c>
      <c r="W587" s="238">
        <v>0.45010429382310096</v>
      </c>
      <c r="X587" s="238">
        <v>0.95108001832586508</v>
      </c>
      <c r="Y587" s="238">
        <v>0.95757214186470596</v>
      </c>
      <c r="Z587" s="238">
        <v>-6.4921235388408771E-3</v>
      </c>
      <c r="AA587" s="238">
        <v>1.0814772557396754E-2</v>
      </c>
      <c r="AB587" s="238">
        <v>3.0173178680163817</v>
      </c>
      <c r="AC587" s="238">
        <v>2.9163178680163817</v>
      </c>
    </row>
    <row r="588" spans="21:29" x14ac:dyDescent="0.25">
      <c r="U588" s="238">
        <v>1318.4704649259327</v>
      </c>
      <c r="V588" s="238">
        <v>0.93727416020292398</v>
      </c>
      <c r="W588" s="238">
        <v>0.44805774777383678</v>
      </c>
      <c r="X588" s="238">
        <v>0.94878110454028008</v>
      </c>
      <c r="Y588" s="238">
        <v>0.95528935260328585</v>
      </c>
      <c r="Z588" s="238">
        <v>-6.5082480630057615E-3</v>
      </c>
      <c r="AA588" s="238">
        <v>1.0800734093416772E-2</v>
      </c>
      <c r="AB588" s="238">
        <v>3.0103514710268597</v>
      </c>
      <c r="AC588" s="238">
        <v>2.9093514710268598</v>
      </c>
    </row>
    <row r="589" spans="21:29" x14ac:dyDescent="0.25">
      <c r="U589" s="238">
        <v>1315.3278817093712</v>
      </c>
      <c r="V589" s="238">
        <v>0.93942776485654644</v>
      </c>
      <c r="W589" s="238">
        <v>0.4460129080898923</v>
      </c>
      <c r="X589" s="238">
        <v>0.94648320929244889</v>
      </c>
      <c r="Y589" s="238">
        <v>0.95300739118094446</v>
      </c>
      <c r="Z589" s="238">
        <v>-6.5241818884955727E-3</v>
      </c>
      <c r="AA589" s="238">
        <v>1.078663885548768E-2</v>
      </c>
      <c r="AB589" s="238">
        <v>3.0033876370913437</v>
      </c>
      <c r="AC589" s="238">
        <v>2.9023876370913437</v>
      </c>
    </row>
    <row r="590" spans="21:29" x14ac:dyDescent="0.25">
      <c r="U590" s="238">
        <v>1312.1864381307255</v>
      </c>
      <c r="V590" s="238">
        <v>0.94158479142407681</v>
      </c>
      <c r="W590" s="238">
        <v>0.44396977683241762</v>
      </c>
      <c r="X590" s="238">
        <v>0.94418634412643032</v>
      </c>
      <c r="Y590" s="238">
        <v>0.95072626933038962</v>
      </c>
      <c r="Z590" s="238">
        <v>-6.5399252039592959E-3</v>
      </c>
      <c r="AA590" s="238">
        <v>1.0772487066819186E-2</v>
      </c>
      <c r="AB590" s="238">
        <v>2.9964264020279923</v>
      </c>
      <c r="AC590" s="238">
        <v>2.8954264020279923</v>
      </c>
    </row>
    <row r="591" spans="21:29" x14ac:dyDescent="0.25">
      <c r="U591" s="238">
        <v>1309.0461503417314</v>
      </c>
      <c r="V591" s="238">
        <v>0.94374525202587989</v>
      </c>
      <c r="W591" s="238">
        <v>0.44192835606256203</v>
      </c>
      <c r="X591" s="238">
        <v>0.94189052058256995</v>
      </c>
      <c r="Y591" s="238">
        <v>0.94844599878446589</v>
      </c>
      <c r="Z591" s="238">
        <v>-6.5554782018959479E-3</v>
      </c>
      <c r="AA591" s="238">
        <v>1.075827895126303E-2</v>
      </c>
      <c r="AB591" s="238">
        <v>2.9894678016552159</v>
      </c>
      <c r="AC591" s="238">
        <v>2.8884678016552159</v>
      </c>
    </row>
    <row r="592" spans="21:29" x14ac:dyDescent="0.25">
      <c r="U592" s="238">
        <v>1305.9070344943136</v>
      </c>
      <c r="V592" s="238">
        <v>0.94590915883324322</v>
      </c>
      <c r="W592" s="238">
        <v>0.43988864784147574</v>
      </c>
      <c r="X592" s="238">
        <v>0.93959575019658459</v>
      </c>
      <c r="Y592" s="238">
        <v>0.94616659127610114</v>
      </c>
      <c r="Z592" s="238">
        <v>-6.5708410795165539E-3</v>
      </c>
      <c r="AA592" s="238">
        <v>1.0744014733309153E-2</v>
      </c>
      <c r="AB592" s="238">
        <v>2.9825118717910053</v>
      </c>
      <c r="AC592" s="238">
        <v>2.8815118717910053</v>
      </c>
    </row>
    <row r="593" spans="21:29" x14ac:dyDescent="0.25">
      <c r="U593" s="238">
        <v>1302.7691067405106</v>
      </c>
      <c r="V593" s="238">
        <v>0.94807652406863485</v>
      </c>
      <c r="W593" s="238">
        <v>0.43785065423030806</v>
      </c>
      <c r="X593" s="238">
        <v>0.93730204450059507</v>
      </c>
      <c r="Y593" s="238">
        <v>0.94388805853808544</v>
      </c>
      <c r="Z593" s="238">
        <v>-6.5860140374903731E-3</v>
      </c>
      <c r="AA593" s="238">
        <v>1.0729694638084547E-2</v>
      </c>
      <c r="AB593" s="238">
        <v>2.9755586482529734</v>
      </c>
      <c r="AC593" s="238">
        <v>2.8745586482529735</v>
      </c>
    </row>
    <row r="594" spans="21:29" x14ac:dyDescent="0.25">
      <c r="U594" s="238">
        <v>1299.6323832321764</v>
      </c>
      <c r="V594" s="238">
        <v>0.95024736000596166</v>
      </c>
      <c r="W594" s="238">
        <v>0.43581437729020911</v>
      </c>
      <c r="X594" s="238">
        <v>0.93500941502173451</v>
      </c>
      <c r="Y594" s="238">
        <v>0.94161041230308518</v>
      </c>
      <c r="Z594" s="238">
        <v>-6.6009972813506623E-3</v>
      </c>
      <c r="AA594" s="238">
        <v>1.0715318891349036E-2</v>
      </c>
      <c r="AB594" s="238">
        <v>2.9686081668575919</v>
      </c>
      <c r="AC594" s="238">
        <v>2.8676081668575919</v>
      </c>
    </row>
    <row r="595" spans="21:29" x14ac:dyDescent="0.25">
      <c r="U595" s="238">
        <v>1296.4968801209834</v>
      </c>
      <c r="V595" s="238">
        <v>0.95242167897083019</v>
      </c>
      <c r="W595" s="238">
        <v>0.43377981908232838</v>
      </c>
      <c r="X595" s="238">
        <v>0.93271787328332423</v>
      </c>
      <c r="Y595" s="238">
        <v>0.93933366430339194</v>
      </c>
      <c r="Z595" s="238">
        <v>-6.6157910200677073E-3</v>
      </c>
      <c r="AA595" s="238">
        <v>1.0700887719494121E-2</v>
      </c>
      <c r="AB595" s="238">
        <v>2.9616604634202344</v>
      </c>
      <c r="AC595" s="238">
        <v>2.8606604634202344</v>
      </c>
    </row>
    <row r="596" spans="21:29" x14ac:dyDescent="0.25">
      <c r="U596" s="238">
        <v>1293.3626135581019</v>
      </c>
      <c r="V596" s="238">
        <v>0.95459949334080807</v>
      </c>
      <c r="W596" s="238">
        <v>0.43174698166781594</v>
      </c>
      <c r="X596" s="238">
        <v>0.93042743080358226</v>
      </c>
      <c r="Y596" s="238">
        <v>0.93705782627093959</v>
      </c>
      <c r="Z596" s="238">
        <v>-6.6303954673573307E-3</v>
      </c>
      <c r="AA596" s="238">
        <v>1.0686401349538953E-2</v>
      </c>
      <c r="AB596" s="238">
        <v>2.9547155737544686</v>
      </c>
      <c r="AC596" s="238">
        <v>2.8537155737544686</v>
      </c>
    </row>
    <row r="597" spans="21:29" x14ac:dyDescent="0.25">
      <c r="U597" s="238">
        <v>1290.2295996941991</v>
      </c>
      <c r="V597" s="238">
        <v>0.95678081554568739</v>
      </c>
      <c r="W597" s="238">
        <v>0.42971586710782111</v>
      </c>
      <c r="X597" s="238">
        <v>0.92813809909673728</v>
      </c>
      <c r="Y597" s="238">
        <v>0.93478290993706814</v>
      </c>
      <c r="Z597" s="238">
        <v>-6.6448108403308614E-3</v>
      </c>
      <c r="AA597" s="238">
        <v>1.0671860009129222E-2</v>
      </c>
      <c r="AB597" s="238">
        <v>2.9477735336721236</v>
      </c>
      <c r="AC597" s="238">
        <v>2.8467735336721236</v>
      </c>
    </row>
    <row r="598" spans="21:29" x14ac:dyDescent="0.25">
      <c r="U598" s="238">
        <v>1287.0978546791307</v>
      </c>
      <c r="V598" s="238">
        <v>0.95896565806774925</v>
      </c>
      <c r="W598" s="238">
        <v>0.42768647746349409</v>
      </c>
      <c r="X598" s="238">
        <v>0.92584988967152482</v>
      </c>
      <c r="Y598" s="238">
        <v>0.93250892703255051</v>
      </c>
      <c r="Z598" s="238">
        <v>-6.6590373610256881E-3</v>
      </c>
      <c r="AA598" s="238">
        <v>1.0657263926532672E-2</v>
      </c>
      <c r="AB598" s="238">
        <v>2.940834378982462</v>
      </c>
      <c r="AC598" s="238">
        <v>2.839834378982462</v>
      </c>
    </row>
    <row r="599" spans="21:29" x14ac:dyDescent="0.25">
      <c r="U599" s="238">
        <v>1283.9673946619678</v>
      </c>
      <c r="V599" s="238">
        <v>0.96115403344202976</v>
      </c>
      <c r="W599" s="238">
        <v>0.4256588147959845</v>
      </c>
      <c r="X599" s="238">
        <v>0.92356281403241314</v>
      </c>
      <c r="Y599" s="238">
        <v>0.93023588928731671</v>
      </c>
      <c r="Z599" s="238">
        <v>-6.673075254903571E-3</v>
      </c>
      <c r="AA599" s="238">
        <v>1.0642613330637875E-2</v>
      </c>
      <c r="AB599" s="238">
        <v>2.9338981454922202</v>
      </c>
      <c r="AC599" s="238">
        <v>2.8328981454922202</v>
      </c>
    </row>
    <row r="600" spans="21:29" x14ac:dyDescent="0.25">
      <c r="U600" s="238">
        <v>1280.8382357906255</v>
      </c>
      <c r="V600" s="238">
        <v>0.96334595425658753</v>
      </c>
      <c r="W600" s="238">
        <v>0.42363288116644193</v>
      </c>
      <c r="X600" s="238">
        <v>0.92127688367866267</v>
      </c>
      <c r="Y600" s="238">
        <v>0.92796380843047055</v>
      </c>
      <c r="Z600" s="238">
        <v>-6.6869247518078767E-3</v>
      </c>
      <c r="AA600" s="238">
        <v>1.0627908450950876E-2</v>
      </c>
      <c r="AB600" s="238">
        <v>2.9269648690050913</v>
      </c>
      <c r="AC600" s="238">
        <v>2.8259648690050914</v>
      </c>
    </row>
    <row r="601" spans="21:29" x14ac:dyDescent="0.25">
      <c r="U601" s="238">
        <v>1277.7103942118752</v>
      </c>
      <c r="V601" s="238">
        <v>0.96554143315277274</v>
      </c>
      <c r="W601" s="238">
        <v>0.42160867863601631</v>
      </c>
      <c r="X601" s="238">
        <v>0.91899211010442128</v>
      </c>
      <c r="Y601" s="238">
        <v>0.92569269619011851</v>
      </c>
      <c r="Z601" s="238">
        <v>-6.7005860856972355E-3</v>
      </c>
      <c r="AA601" s="238">
        <v>1.0613149517592393E-2</v>
      </c>
      <c r="AB601" s="238">
        <v>2.9200345853213538</v>
      </c>
      <c r="AC601" s="238">
        <v>2.8190345853213539</v>
      </c>
    </row>
    <row r="602" spans="21:29" x14ac:dyDescent="0.25">
      <c r="U602" s="238">
        <v>1274.583886071121</v>
      </c>
      <c r="V602" s="238">
        <v>0.96774048282549763</v>
      </c>
      <c r="W602" s="238">
        <v>0.41958620926585743</v>
      </c>
      <c r="X602" s="238">
        <v>0.91670850479863708</v>
      </c>
      <c r="Y602" s="238">
        <v>0.92342256429324887</v>
      </c>
      <c r="Z602" s="238">
        <v>-6.7140594946117904E-3</v>
      </c>
      <c r="AA602" s="238">
        <v>1.0598336761295058E-2</v>
      </c>
      <c r="AB602" s="238">
        <v>2.913107330237513</v>
      </c>
      <c r="AC602" s="238">
        <v>2.812107330237513</v>
      </c>
    </row>
    <row r="603" spans="21:29" x14ac:dyDescent="0.25">
      <c r="U603" s="238">
        <v>1271.4587275122233</v>
      </c>
      <c r="V603" s="238">
        <v>0.96994311602350802</v>
      </c>
      <c r="W603" s="238">
        <v>0.41756547511711495</v>
      </c>
      <c r="X603" s="238">
        <v>0.91442607924516217</v>
      </c>
      <c r="Y603" s="238">
        <v>0.92115342446561366</v>
      </c>
      <c r="Z603" s="238">
        <v>-6.7273452204514861E-3</v>
      </c>
      <c r="AA603" s="238">
        <v>1.0583470413401123E-2</v>
      </c>
      <c r="AB603" s="238">
        <v>2.9061831395460724</v>
      </c>
      <c r="AC603" s="238">
        <v>2.8051831395460725</v>
      </c>
    </row>
    <row r="604" spans="21:29" x14ac:dyDescent="0.25">
      <c r="U604" s="238">
        <v>1268.3349346773468</v>
      </c>
      <c r="V604" s="238">
        <v>0.97214934554965726</v>
      </c>
      <c r="W604" s="238">
        <v>0.41554647825093854</v>
      </c>
      <c r="X604" s="238">
        <v>0.91214484492216963</v>
      </c>
      <c r="Y604" s="238">
        <v>0.91888528843165418</v>
      </c>
      <c r="Z604" s="238">
        <v>-6.7404435094845505E-3</v>
      </c>
      <c r="AA604" s="238">
        <v>1.0568550705859006E-2</v>
      </c>
      <c r="AB604" s="238">
        <v>2.8992620490350025</v>
      </c>
      <c r="AC604" s="238">
        <v>2.7982620490350025</v>
      </c>
    </row>
    <row r="605" spans="21:29" x14ac:dyDescent="0.25">
      <c r="U605" s="238">
        <v>1265.2125237068485</v>
      </c>
      <c r="V605" s="238">
        <v>0.97435918426118062</v>
      </c>
      <c r="W605" s="238">
        <v>0.41352922072847825</v>
      </c>
      <c r="X605" s="238">
        <v>0.90986481330236668</v>
      </c>
      <c r="Y605" s="238">
        <v>0.91661816791432682</v>
      </c>
      <c r="Z605" s="238">
        <v>-6.7533546119601384E-3</v>
      </c>
      <c r="AA605" s="238">
        <v>1.0553577871220668E-2</v>
      </c>
      <c r="AB605" s="238">
        <v>2.892344094487425</v>
      </c>
      <c r="AC605" s="238">
        <v>2.791344094487425</v>
      </c>
    </row>
    <row r="606" spans="21:29" x14ac:dyDescent="0.25">
      <c r="U606" s="238">
        <v>1262.091510739036</v>
      </c>
      <c r="V606" s="238">
        <v>0.9765726450699721</v>
      </c>
      <c r="W606" s="238">
        <v>0.41151370461088371</v>
      </c>
      <c r="X606" s="238">
        <v>0.90758599585304212</v>
      </c>
      <c r="Y606" s="238">
        <v>0.91435207463499923</v>
      </c>
      <c r="Z606" s="238">
        <v>-6.7660787819571189E-3</v>
      </c>
      <c r="AA606" s="238">
        <v>1.0538552142639289E-2</v>
      </c>
      <c r="AB606" s="238">
        <v>2.8854293116813845</v>
      </c>
      <c r="AC606" s="238">
        <v>2.7844293116813845</v>
      </c>
    </row>
    <row r="607" spans="21:29" x14ac:dyDescent="0.25">
      <c r="U607" s="238">
        <v>1258.9719119100357</v>
      </c>
      <c r="V607" s="238">
        <v>0.97878974094286186</v>
      </c>
      <c r="W607" s="238">
        <v>0.40949993195930462</v>
      </c>
      <c r="X607" s="238">
        <v>0.90530840403546253</v>
      </c>
      <c r="Y607" s="238">
        <v>0.91208702031337718</v>
      </c>
      <c r="Z607" s="238">
        <v>-6.7786162779146508E-3</v>
      </c>
      <c r="AA607" s="238">
        <v>1.0523473753865734E-2</v>
      </c>
      <c r="AB607" s="238">
        <v>2.8785177363893077</v>
      </c>
      <c r="AC607" s="238">
        <v>2.7775177363893078</v>
      </c>
    </row>
    <row r="608" spans="21:29" x14ac:dyDescent="0.25">
      <c r="U608" s="238">
        <v>1255.8537433536878</v>
      </c>
      <c r="V608" s="238">
        <v>0.98101048490189591</v>
      </c>
      <c r="W608" s="238">
        <v>0.40748790483489061</v>
      </c>
      <c r="X608" s="238">
        <v>0.90303204930522796</v>
      </c>
      <c r="Y608" s="238">
        <v>0.90982301666732468</v>
      </c>
      <c r="Z608" s="238">
        <v>-6.7909673620967226E-3</v>
      </c>
      <c r="AA608" s="238">
        <v>1.0508342939246185E-2</v>
      </c>
      <c r="AB608" s="238">
        <v>2.8716094043777574</v>
      </c>
      <c r="AC608" s="238">
        <v>2.7706094043777574</v>
      </c>
    </row>
    <row r="609" spans="21:29" x14ac:dyDescent="0.25">
      <c r="U609" s="238">
        <v>1252.7370212012927</v>
      </c>
      <c r="V609" s="238">
        <v>0.98323489002461717</v>
      </c>
      <c r="W609" s="238">
        <v>0.40547762529879172</v>
      </c>
      <c r="X609" s="238">
        <v>0.90075694311167798</v>
      </c>
      <c r="Y609" s="238">
        <v>0.90756007541278616</v>
      </c>
      <c r="Z609" s="238">
        <v>-6.8031323011081835E-3</v>
      </c>
      <c r="AA609" s="238">
        <v>1.0493159933718582E-2</v>
      </c>
      <c r="AB609" s="238">
        <v>2.8647043514068988</v>
      </c>
      <c r="AC609" s="238">
        <v>2.7637043514068989</v>
      </c>
    </row>
    <row r="610" spans="21:29" x14ac:dyDescent="0.25">
      <c r="U610" s="238">
        <v>1249.621761581511</v>
      </c>
      <c r="V610" s="238">
        <v>0.98546296944434764</v>
      </c>
      <c r="W610" s="238">
        <v>0.4034690954121577</v>
      </c>
      <c r="X610" s="238">
        <v>0.8984830968983647</v>
      </c>
      <c r="Y610" s="238">
        <v>0.90529820826360952</v>
      </c>
      <c r="Z610" s="238">
        <v>-6.8151113652448192E-3</v>
      </c>
      <c r="AA610" s="238">
        <v>1.0477924972810485E-2</v>
      </c>
      <c r="AB610" s="238">
        <v>2.8578026132303207</v>
      </c>
      <c r="AC610" s="238">
        <v>2.7568026132303207</v>
      </c>
    </row>
    <row r="611" spans="21:29" x14ac:dyDescent="0.25">
      <c r="U611" s="238">
        <v>1246.5079806201131</v>
      </c>
      <c r="V611" s="238">
        <v>0.98769473635047256</v>
      </c>
      <c r="W611" s="238">
        <v>0.40146231723613812</v>
      </c>
      <c r="X611" s="238">
        <v>0.89621052210263619</v>
      </c>
      <c r="Y611" s="238">
        <v>0.90303742693148903</v>
      </c>
      <c r="Z611" s="238">
        <v>-6.8269048288528422E-3</v>
      </c>
      <c r="AA611" s="238">
        <v>1.0462638292636096E-2</v>
      </c>
      <c r="AB611" s="238">
        <v>2.8509042255946557</v>
      </c>
      <c r="AC611" s="238">
        <v>2.7499042255946557</v>
      </c>
    </row>
    <row r="612" spans="21:29" x14ac:dyDescent="0.25">
      <c r="U612" s="238">
        <v>1243.395694439909</v>
      </c>
      <c r="V612" s="238">
        <v>0.989930203988726</v>
      </c>
      <c r="W612" s="238">
        <v>0.39945729283188258</v>
      </c>
      <c r="X612" s="238">
        <v>0.89393923015541221</v>
      </c>
      <c r="Y612" s="238">
        <v>0.90077774312584014</v>
      </c>
      <c r="Z612" s="238">
        <v>-6.8385129704279235E-3</v>
      </c>
      <c r="AA612" s="238">
        <v>1.044730012989304E-2</v>
      </c>
      <c r="AB612" s="238">
        <v>2.8440092242391266</v>
      </c>
      <c r="AC612" s="238">
        <v>2.7430092242391266</v>
      </c>
    </row>
    <row r="613" spans="21:29" x14ac:dyDescent="0.25">
      <c r="U613" s="238">
        <v>1240.2849191605678</v>
      </c>
      <c r="V613" s="238">
        <v>0.99216938566147783</v>
      </c>
      <c r="W613" s="238">
        <v>0.39745402426054138</v>
      </c>
      <c r="X613" s="238">
        <v>0.89166923248087682</v>
      </c>
      <c r="Y613" s="238">
        <v>0.89851916855365133</v>
      </c>
      <c r="Z613" s="238">
        <v>-6.8499360727745096E-3</v>
      </c>
      <c r="AA613" s="238">
        <v>1.0431910721858733E-2</v>
      </c>
      <c r="AB613" s="238">
        <v>2.8371176448949997</v>
      </c>
      <c r="AC613" s="238">
        <v>2.7361176448949998</v>
      </c>
    </row>
    <row r="614" spans="21:29" x14ac:dyDescent="0.25">
      <c r="U614" s="238">
        <v>1237.1756708984253</v>
      </c>
      <c r="V614" s="238">
        <v>0.99441229472802251</v>
      </c>
      <c r="W614" s="238">
        <v>0.39545251358326394</v>
      </c>
      <c r="X614" s="238">
        <v>0.88940054049736883</v>
      </c>
      <c r="Y614" s="238">
        <v>0.89626171491930418</v>
      </c>
      <c r="Z614" s="238">
        <v>-6.8611744219353454E-3</v>
      </c>
      <c r="AA614" s="238">
        <v>1.0416470306389133E-2</v>
      </c>
      <c r="AB614" s="238">
        <v>2.8302295232856567</v>
      </c>
      <c r="AC614" s="238">
        <v>2.7292295232856567</v>
      </c>
    </row>
    <row r="615" spans="21:29" x14ac:dyDescent="0.25">
      <c r="U615" s="238">
        <v>1234.0679657662174</v>
      </c>
      <c r="V615" s="238">
        <v>0.99665894460486926</v>
      </c>
      <c r="W615" s="238">
        <v>0.39345276286120012</v>
      </c>
      <c r="X615" s="238">
        <v>0.8871331656158834</v>
      </c>
      <c r="Y615" s="238">
        <v>0.89400539392459788</v>
      </c>
      <c r="Z615" s="238">
        <v>-6.8722283087144787E-3</v>
      </c>
      <c r="AA615" s="238">
        <v>1.0400979121914029E-2</v>
      </c>
      <c r="AB615" s="238">
        <v>2.8233448951257629</v>
      </c>
      <c r="AC615" s="238">
        <v>2.7223448951257629</v>
      </c>
    </row>
    <row r="616" spans="21:29" x14ac:dyDescent="0.25">
      <c r="U616" s="238">
        <v>1230.9618198731325</v>
      </c>
      <c r="V616" s="238">
        <v>0.99890934876603399</v>
      </c>
      <c r="W616" s="238">
        <v>0.3914547741554994</v>
      </c>
      <c r="X616" s="238">
        <v>0.88486711924128758</v>
      </c>
      <c r="Y616" s="238">
        <v>0.89175021726847692</v>
      </c>
      <c r="Z616" s="238">
        <v>-6.8830980271893383E-3</v>
      </c>
      <c r="AA616" s="238">
        <v>1.0385437407435649E-2</v>
      </c>
      <c r="AB616" s="238">
        <v>2.8164637961213201</v>
      </c>
      <c r="AC616" s="238">
        <v>2.7154637961213202</v>
      </c>
    </row>
    <row r="617" spans="21:29" x14ac:dyDescent="0.25">
      <c r="U617" s="238">
        <v>1227.8572493244267</v>
      </c>
      <c r="V617" s="238">
        <v>1.0011635207433329</v>
      </c>
      <c r="W617" s="238">
        <v>0.38945854952731185</v>
      </c>
      <c r="X617" s="238">
        <v>0.88260241277075679</v>
      </c>
      <c r="Y617" s="238">
        <v>0.88949619664704704</v>
      </c>
      <c r="Z617" s="238">
        <v>-6.8937838762902492E-3</v>
      </c>
      <c r="AA617" s="238">
        <v>1.0369845402523663E-2</v>
      </c>
      <c r="AB617" s="238">
        <v>2.8095862619687586</v>
      </c>
      <c r="AC617" s="238">
        <v>2.7085862619687586</v>
      </c>
    </row>
    <row r="618" spans="21:29" x14ac:dyDescent="0.25">
      <c r="U618" s="238">
        <v>1224.7542702214491</v>
      </c>
      <c r="V618" s="238">
        <v>1.0034214741266769</v>
      </c>
      <c r="W618" s="238">
        <v>0.38746409103778728</v>
      </c>
      <c r="X618" s="238">
        <v>0.88033905759508824</v>
      </c>
      <c r="Y618" s="238">
        <v>0.88724334375327929</v>
      </c>
      <c r="Z618" s="238">
        <v>-6.9042861581910531E-3</v>
      </c>
      <c r="AA618" s="238">
        <v>1.0354203347313788E-2</v>
      </c>
      <c r="AB618" s="238">
        <v>2.8027123283549908</v>
      </c>
      <c r="AC618" s="238">
        <v>2.7017123283549909</v>
      </c>
    </row>
    <row r="619" spans="21:29" x14ac:dyDescent="0.25">
      <c r="U619" s="238">
        <v>1221.6528986612309</v>
      </c>
      <c r="V619" s="238">
        <v>1.005683222564369</v>
      </c>
      <c r="W619" s="238">
        <v>0.38547140074807529</v>
      </c>
      <c r="X619" s="238">
        <v>0.87807706509784345</v>
      </c>
      <c r="Y619" s="238">
        <v>0.88499167027702652</v>
      </c>
      <c r="Z619" s="238">
        <v>-6.9146051791830754E-3</v>
      </c>
      <c r="AA619" s="238">
        <v>1.0338511482504387E-2</v>
      </c>
      <c r="AB619" s="238">
        <v>2.7958420309569374</v>
      </c>
      <c r="AC619" s="238">
        <v>2.6948420309569374</v>
      </c>
    </row>
    <row r="620" spans="21:29" x14ac:dyDescent="0.25">
      <c r="U620" s="238">
        <v>1218.5531507365183</v>
      </c>
      <c r="V620" s="238">
        <v>1.0079487797634021</v>
      </c>
      <c r="W620" s="238">
        <v>0.38348048071932567</v>
      </c>
      <c r="X620" s="238">
        <v>0.87581644665513658</v>
      </c>
      <c r="Y620" s="238">
        <v>0.88274118790486911</v>
      </c>
      <c r="Z620" s="238">
        <v>-6.9247412497325245E-3</v>
      </c>
      <c r="AA620" s="238">
        <v>1.0322770049352894E-2</v>
      </c>
      <c r="AB620" s="238">
        <v>2.7889754054410099</v>
      </c>
      <c r="AC620" s="238">
        <v>2.6879754054410099</v>
      </c>
    </row>
    <row r="621" spans="21:29" x14ac:dyDescent="0.25">
      <c r="U621" s="238">
        <v>1215.455042535541</v>
      </c>
      <c r="V621" s="238">
        <v>1.010218159489759</v>
      </c>
      <c r="W621" s="238">
        <v>0.38149133301268817</v>
      </c>
      <c r="X621" s="238">
        <v>0.87355721363586902</v>
      </c>
      <c r="Y621" s="238">
        <v>0.88049190831994495</v>
      </c>
      <c r="Z621" s="238">
        <v>-6.934694684075926E-3</v>
      </c>
      <c r="AA621" s="238">
        <v>1.0306979289673114E-2</v>
      </c>
      <c r="AB621" s="238">
        <v>2.782112487462828</v>
      </c>
      <c r="AC621" s="238">
        <v>2.681112487462828</v>
      </c>
    </row>
    <row r="622" spans="21:29" x14ac:dyDescent="0.25">
      <c r="U622" s="238">
        <v>1212.3585901417953</v>
      </c>
      <c r="V622" s="238">
        <v>1.0124913755687139</v>
      </c>
      <c r="W622" s="238">
        <v>0.37950395968931239</v>
      </c>
      <c r="X622" s="238">
        <v>0.87129937740157459</v>
      </c>
      <c r="Y622" s="238">
        <v>0.878243843201856</v>
      </c>
      <c r="Z622" s="238">
        <v>-6.9444658002814075E-3</v>
      </c>
      <c r="AA622" s="238">
        <v>1.0291139445832374E-2</v>
      </c>
      <c r="AB622" s="238">
        <v>2.7752533126668939</v>
      </c>
      <c r="AC622" s="238">
        <v>2.6742533126668939</v>
      </c>
    </row>
    <row r="623" spans="21:29" x14ac:dyDescent="0.25">
      <c r="U623" s="238">
        <v>1209.263809633916</v>
      </c>
      <c r="V623" s="238">
        <v>1.0147684418851357</v>
      </c>
      <c r="W623" s="238">
        <v>0.37751836281034856</v>
      </c>
      <c r="X623" s="238">
        <v>0.86904294930567338</v>
      </c>
      <c r="Y623" s="238">
        <v>0.87599700422656357</v>
      </c>
      <c r="Z623" s="238">
        <v>-6.9540549208901847E-3</v>
      </c>
      <c r="AA623" s="238">
        <v>1.0275250760747139E-2</v>
      </c>
      <c r="AB623" s="238">
        <v>2.7683979166858865</v>
      </c>
      <c r="AC623" s="238">
        <v>2.6673979166858865</v>
      </c>
    </row>
    <row r="624" spans="21:29" x14ac:dyDescent="0.25">
      <c r="U624" s="238">
        <v>1206.170717085515</v>
      </c>
      <c r="V624" s="238">
        <v>1.0170493723837923</v>
      </c>
      <c r="W624" s="238">
        <v>0.37553454443694589</v>
      </c>
      <c r="X624" s="238">
        <v>0.86678794069477128</v>
      </c>
      <c r="Y624" s="238">
        <v>0.87375140306615573</v>
      </c>
      <c r="Z624" s="238">
        <v>-6.9634623713844546E-3</v>
      </c>
      <c r="AA624" s="238">
        <v>1.0259313477882108E-2</v>
      </c>
      <c r="AB624" s="238">
        <v>2.76154633514084</v>
      </c>
      <c r="AC624" s="238">
        <v>2.66054633514084</v>
      </c>
    </row>
    <row r="625" spans="21:29" x14ac:dyDescent="0.25">
      <c r="U625" s="238">
        <v>1203.0793285648761</v>
      </c>
      <c r="V625" s="238">
        <v>1.0193341810696579</v>
      </c>
      <c r="W625" s="238">
        <v>0.37355250663025469</v>
      </c>
      <c r="X625" s="238">
        <v>0.86453436290654806</v>
      </c>
      <c r="Y625" s="238">
        <v>0.87150705138890594</v>
      </c>
      <c r="Z625" s="238">
        <v>-6.9726884823578805E-3</v>
      </c>
      <c r="AA625" s="238">
        <v>1.024332784124431E-2</v>
      </c>
      <c r="AB625" s="238">
        <v>2.7546986036400454</v>
      </c>
      <c r="AC625" s="238">
        <v>2.6536986036400454</v>
      </c>
    </row>
    <row r="626" spans="21:29" x14ac:dyDescent="0.25">
      <c r="U626" s="238">
        <v>1199.9896601350383</v>
      </c>
      <c r="V626" s="238">
        <v>1.0216228820082203</v>
      </c>
      <c r="W626" s="238">
        <v>0.37157225145142414</v>
      </c>
      <c r="X626" s="238">
        <v>0.86228222727177506</v>
      </c>
      <c r="Y626" s="238">
        <v>0.86926396085891366</v>
      </c>
      <c r="Z626" s="238">
        <v>-6.9817335871386055E-3</v>
      </c>
      <c r="AA626" s="238">
        <v>1.0227294095382599E-2</v>
      </c>
      <c r="AB626" s="238">
        <v>2.747854757779348</v>
      </c>
      <c r="AC626" s="238">
        <v>2.646854757779348</v>
      </c>
    </row>
    <row r="627" spans="21:29" x14ac:dyDescent="0.25">
      <c r="U627" s="238">
        <v>1196.9017278532824</v>
      </c>
      <c r="V627" s="238">
        <v>1.0239154893257914</v>
      </c>
      <c r="W627" s="238">
        <v>0.36959378096160433</v>
      </c>
      <c r="X627" s="238">
        <v>0.8600315451123226</v>
      </c>
      <c r="Y627" s="238">
        <v>0.86702214313620107</v>
      </c>
      <c r="Z627" s="238">
        <v>-6.9905980238784693E-3</v>
      </c>
      <c r="AA627" s="238">
        <v>1.0211212485382317E-2</v>
      </c>
      <c r="AB627" s="238">
        <v>2.741014833141199</v>
      </c>
      <c r="AC627" s="238">
        <v>2.640014833141199</v>
      </c>
    </row>
    <row r="628" spans="21:29" x14ac:dyDescent="0.25">
      <c r="U628" s="238">
        <v>1193.8155477712894</v>
      </c>
      <c r="V628" s="238">
        <v>1.0262120172098184</v>
      </c>
      <c r="W628" s="238">
        <v>0.36761709722194513</v>
      </c>
      <c r="X628" s="238">
        <v>0.85778232774228469</v>
      </c>
      <c r="Y628" s="238">
        <v>0.86478160987640351</v>
      </c>
      <c r="Z628" s="238">
        <v>-6.9992821341188227E-3</v>
      </c>
      <c r="AA628" s="238">
        <v>1.0195083256863217E-2</v>
      </c>
      <c r="AB628" s="238">
        <v>2.7341788652945493</v>
      </c>
      <c r="AC628" s="238">
        <v>2.6331788652945494</v>
      </c>
    </row>
    <row r="629" spans="21:29" x14ac:dyDescent="0.25">
      <c r="U629" s="238">
        <v>1190.7311359346882</v>
      </c>
      <c r="V629" s="238">
        <v>1.0285124799091969</v>
      </c>
      <c r="W629" s="238">
        <v>0.36564220229359595</v>
      </c>
      <c r="X629" s="238">
        <v>0.85553458646753144</v>
      </c>
      <c r="Y629" s="238">
        <v>0.86254237273073353</v>
      </c>
      <c r="Z629" s="238">
        <v>-7.0077862632020871E-3</v>
      </c>
      <c r="AA629" s="238">
        <v>1.0178906655976401E-2</v>
      </c>
      <c r="AB629" s="238">
        <v>2.7273468897944944</v>
      </c>
      <c r="AC629" s="238">
        <v>2.6263468897944944</v>
      </c>
    </row>
    <row r="630" spans="21:29" x14ac:dyDescent="0.25">
      <c r="U630" s="238">
        <v>1187.6485083830303</v>
      </c>
      <c r="V630" s="238">
        <v>1.0308168917345861</v>
      </c>
      <c r="W630" s="238">
        <v>0.36366909823770688</v>
      </c>
      <c r="X630" s="238">
        <v>0.85328833258499093</v>
      </c>
      <c r="Y630" s="238">
        <v>0.86030444334586587</v>
      </c>
      <c r="Z630" s="238">
        <v>-7.0161107608749385E-3</v>
      </c>
      <c r="AA630" s="238">
        <v>1.0162682929399817E-2</v>
      </c>
      <c r="AB630" s="238">
        <v>2.7205189421815534</v>
      </c>
      <c r="AC630" s="238">
        <v>2.6195189421815535</v>
      </c>
    </row>
    <row r="631" spans="21:29" x14ac:dyDescent="0.25">
      <c r="U631" s="238">
        <v>1184.5676811496148</v>
      </c>
      <c r="V631" s="238">
        <v>1.0331252670587252</v>
      </c>
      <c r="W631" s="238">
        <v>0.36169778711542749</v>
      </c>
      <c r="X631" s="238">
        <v>0.8510435773836621</v>
      </c>
      <c r="Y631" s="238">
        <v>0.85806783336369941</v>
      </c>
      <c r="Z631" s="238">
        <v>-7.0242559800373083E-3</v>
      </c>
      <c r="AA631" s="238">
        <v>1.0146412324336614E-2</v>
      </c>
      <c r="AB631" s="238">
        <v>2.7136950579816821</v>
      </c>
      <c r="AC631" s="238">
        <v>2.6126950579816821</v>
      </c>
    </row>
    <row r="632" spans="21:29" x14ac:dyDescent="0.25">
      <c r="U632" s="238">
        <v>1181.488670261165</v>
      </c>
      <c r="V632" s="238">
        <v>1.0354376203167519</v>
      </c>
      <c r="W632" s="238">
        <v>0.35972827098790777</v>
      </c>
      <c r="X632" s="238">
        <v>0.84880033214342565</v>
      </c>
      <c r="Y632" s="238">
        <v>0.85583255442136352</v>
      </c>
      <c r="Z632" s="238">
        <v>-7.0322222779378718E-3</v>
      </c>
      <c r="AA632" s="238">
        <v>1.0130095088510696E-2</v>
      </c>
      <c r="AB632" s="238">
        <v>2.7068752727055703</v>
      </c>
      <c r="AC632" s="238">
        <v>2.6058752727055703</v>
      </c>
    </row>
    <row r="633" spans="21:29" x14ac:dyDescent="0.25">
      <c r="U633" s="238">
        <v>1178.4114917378392</v>
      </c>
      <c r="V633" s="238">
        <v>1.0377539660065223</v>
      </c>
      <c r="W633" s="238">
        <v>0.3577605519162973</v>
      </c>
      <c r="X633" s="238">
        <v>0.84655860813555273</v>
      </c>
      <c r="Y633" s="238">
        <v>0.85359861815098659</v>
      </c>
      <c r="Z633" s="238">
        <v>-7.0400100154338618E-3</v>
      </c>
      <c r="AA633" s="238">
        <v>1.0113731470163931E-2</v>
      </c>
      <c r="AB633" s="238">
        <v>2.7000596218483706</v>
      </c>
      <c r="AC633" s="238">
        <v>2.5990596218483706</v>
      </c>
    </row>
    <row r="634" spans="21:29" x14ac:dyDescent="0.25">
      <c r="U634" s="238">
        <v>1175.3361615929168</v>
      </c>
      <c r="V634" s="238">
        <v>1.0400743186889325</v>
      </c>
      <c r="W634" s="238">
        <v>0.35579463196174566</v>
      </c>
      <c r="X634" s="238">
        <v>0.8443184166223977</v>
      </c>
      <c r="Y634" s="238">
        <v>0.85136603617960749</v>
      </c>
      <c r="Z634" s="238">
        <v>-7.0476195572097833E-3</v>
      </c>
      <c r="AA634" s="238">
        <v>1.0097321718052835E-2</v>
      </c>
      <c r="AB634" s="238">
        <v>2.6932481408892848</v>
      </c>
      <c r="AC634" s="238">
        <v>2.5922481408892848</v>
      </c>
    </row>
    <row r="635" spans="21:29" x14ac:dyDescent="0.25">
      <c r="U635" s="238">
        <v>1172.2626958326598</v>
      </c>
      <c r="V635" s="238">
        <v>1.0423986929882432</v>
      </c>
      <c r="W635" s="238">
        <v>0.35383051318540293</v>
      </c>
      <c r="X635" s="238">
        <v>0.84207976885698232</v>
      </c>
      <c r="Y635" s="238">
        <v>0.84913482012903996</v>
      </c>
      <c r="Z635" s="238">
        <v>-7.055051272057633E-3</v>
      </c>
      <c r="AA635" s="238">
        <v>1.0080866081444538E-2</v>
      </c>
      <c r="AB635" s="238">
        <v>2.6864408652909884</v>
      </c>
      <c r="AC635" s="238">
        <v>2.5854408652909884</v>
      </c>
    </row>
    <row r="636" spans="21:29" x14ac:dyDescent="0.25">
      <c r="U636" s="238">
        <v>1169.1911104561502</v>
      </c>
      <c r="V636" s="238">
        <v>1.0447271035924037</v>
      </c>
      <c r="W636" s="238">
        <v>0.35186819764841876</v>
      </c>
      <c r="X636" s="238">
        <v>0.83984267608357399</v>
      </c>
      <c r="Y636" s="238">
        <v>0.84690498161568484</v>
      </c>
      <c r="Z636" s="238">
        <v>-7.0623055321108463E-3</v>
      </c>
      <c r="AA636" s="238">
        <v>1.0064364810114511E-2</v>
      </c>
      <c r="AB636" s="238">
        <v>2.6796378304994883</v>
      </c>
      <c r="AC636" s="238">
        <v>2.5786378304994884</v>
      </c>
    </row>
    <row r="637" spans="21:29" x14ac:dyDescent="0.25">
      <c r="U637" s="238">
        <v>1166.1214214550057</v>
      </c>
      <c r="V637" s="238">
        <v>1.0470595652533801</v>
      </c>
      <c r="W637" s="238">
        <v>0.34990768741194289</v>
      </c>
      <c r="X637" s="238">
        <v>0.83760714953692172</v>
      </c>
      <c r="Y637" s="238">
        <v>0.84467653225048234</v>
      </c>
      <c r="Z637" s="238">
        <v>-7.0693827135606124E-3</v>
      </c>
      <c r="AA637" s="238">
        <v>1.0047818154342573E-2</v>
      </c>
      <c r="AB637" s="238">
        <v>2.672839071943558</v>
      </c>
      <c r="AC637" s="238">
        <v>2.571839071943558</v>
      </c>
    </row>
    <row r="638" spans="21:29" x14ac:dyDescent="0.25">
      <c r="U638" s="238">
        <v>1163.0536448133334</v>
      </c>
      <c r="V638" s="238">
        <v>1.0493960927874832</v>
      </c>
      <c r="W638" s="238">
        <v>0.34794898453712497</v>
      </c>
      <c r="X638" s="238">
        <v>0.83537320044231467</v>
      </c>
      <c r="Y638" s="238">
        <v>0.84244948363872785</v>
      </c>
      <c r="Z638" s="238">
        <v>-7.07628319641318E-3</v>
      </c>
      <c r="AA638" s="238">
        <v>1.0031226364909418E-2</v>
      </c>
      <c r="AB638" s="238">
        <v>2.666044625034298</v>
      </c>
      <c r="AC638" s="238">
        <v>2.565044625034298</v>
      </c>
    </row>
    <row r="639" spans="21:29" x14ac:dyDescent="0.25">
      <c r="U639" s="238">
        <v>1159.9877965074727</v>
      </c>
      <c r="V639" s="238">
        <v>1.0517367010757002</v>
      </c>
      <c r="W639" s="238">
        <v>0.34599209108511492</v>
      </c>
      <c r="X639" s="238">
        <v>0.83314084001560385</v>
      </c>
      <c r="Y639" s="238">
        <v>0.84022384737992761</v>
      </c>
      <c r="Z639" s="238">
        <v>-7.0830073643237679E-3</v>
      </c>
      <c r="AA639" s="238">
        <v>1.0014589693093491E-2</v>
      </c>
      <c r="AB639" s="238">
        <v>2.6592545251648012</v>
      </c>
      <c r="AC639" s="238">
        <v>2.5582545251648012</v>
      </c>
    </row>
    <row r="640" spans="21:29" x14ac:dyDescent="0.25">
      <c r="U640" s="238">
        <v>1156.9238925057846</v>
      </c>
      <c r="V640" s="238">
        <v>1.0540814050640264</v>
      </c>
      <c r="W640" s="238">
        <v>0.34403700911706253</v>
      </c>
      <c r="X640" s="238">
        <v>0.83091007946294648</v>
      </c>
      <c r="Y640" s="238">
        <v>0.83799963506768904</v>
      </c>
      <c r="Z640" s="238">
        <v>-7.089555604742559E-3</v>
      </c>
      <c r="AA640" s="238">
        <v>9.997908390667486E-3</v>
      </c>
      <c r="AB640" s="238">
        <v>2.6524688077097092</v>
      </c>
      <c r="AC640" s="238">
        <v>2.5514688077097092</v>
      </c>
    </row>
    <row r="641" spans="21:29" x14ac:dyDescent="0.25">
      <c r="U641" s="238">
        <v>1153.8619487685162</v>
      </c>
      <c r="V641" s="238">
        <v>1.0564302197637996</v>
      </c>
      <c r="W641" s="238">
        <v>0.34208374069411762</v>
      </c>
      <c r="X641" s="238">
        <v>0.82868092998056697</v>
      </c>
      <c r="Y641" s="238">
        <v>0.83577685828957604</v>
      </c>
      <c r="Z641" s="238">
        <v>-7.0959283090090697E-3</v>
      </c>
      <c r="AA641" s="238">
        <v>9.981182709894558E-3</v>
      </c>
      <c r="AB641" s="238">
        <v>2.6456875080247131</v>
      </c>
      <c r="AC641" s="238">
        <v>2.5446875080247131</v>
      </c>
    </row>
    <row r="642" spans="21:29" x14ac:dyDescent="0.25">
      <c r="U642" s="238">
        <v>1150.80198124759</v>
      </c>
      <c r="V642" s="238">
        <v>1.0587831602520363</v>
      </c>
      <c r="W642" s="238">
        <v>0.34013228787742961</v>
      </c>
      <c r="X642" s="238">
        <v>0.82645340275525403</v>
      </c>
      <c r="Y642" s="238">
        <v>0.83355552862694371</v>
      </c>
      <c r="Z642" s="238">
        <v>-7.1021258716896796E-3</v>
      </c>
      <c r="AA642" s="238">
        <v>9.9644129035260723E-3</v>
      </c>
      <c r="AB642" s="238">
        <v>2.6389106614464382</v>
      </c>
      <c r="AC642" s="238">
        <v>2.5379106614464382</v>
      </c>
    </row>
    <row r="643" spans="21:29" x14ac:dyDescent="0.25">
      <c r="U643" s="238">
        <v>1147.7440058863906</v>
      </c>
      <c r="V643" s="238">
        <v>1.0611402416717701</v>
      </c>
      <c r="W643" s="238">
        <v>0.33818265272814862</v>
      </c>
      <c r="X643" s="238">
        <v>0.82422750896291941</v>
      </c>
      <c r="Y643" s="238">
        <v>0.83133565765490347</v>
      </c>
      <c r="Z643" s="238">
        <v>-7.108148691984062E-3</v>
      </c>
      <c r="AA643" s="238">
        <v>9.9475992247959784E-3</v>
      </c>
      <c r="AB643" s="238">
        <v>2.632138303291478</v>
      </c>
      <c r="AC643" s="238">
        <v>2.531138303291478</v>
      </c>
    </row>
    <row r="644" spans="21:29" x14ac:dyDescent="0.25">
      <c r="U644" s="238">
        <v>1144.6880386196945</v>
      </c>
      <c r="V644" s="238">
        <v>1.0635014792323902</v>
      </c>
      <c r="W644" s="238">
        <v>0.33623483730742415</v>
      </c>
      <c r="X644" s="238">
        <v>0.82200325977010402</v>
      </c>
      <c r="Y644" s="238">
        <v>0.82911725694200378</v>
      </c>
      <c r="Z644" s="238">
        <v>-7.1139971718997552E-3</v>
      </c>
      <c r="AA644" s="238">
        <v>9.9307419274194553E-3</v>
      </c>
      <c r="AB644" s="238">
        <v>2.6253704688565196</v>
      </c>
      <c r="AC644" s="238">
        <v>2.5243704688565196</v>
      </c>
    </row>
    <row r="645" spans="21:29" x14ac:dyDescent="0.25">
      <c r="U645" s="238">
        <v>1141.634095373252</v>
      </c>
      <c r="V645" s="238">
        <v>1.0658668882099844</v>
      </c>
      <c r="W645" s="238">
        <v>0.33428884367640604</v>
      </c>
      <c r="X645" s="238">
        <v>0.81978066633268887</v>
      </c>
      <c r="Y645" s="238">
        <v>0.82690033805027285</v>
      </c>
      <c r="Z645" s="238">
        <v>-7.1196717175839863E-3</v>
      </c>
      <c r="AA645" s="238">
        <v>9.91384126558836E-3</v>
      </c>
      <c r="AB645" s="238">
        <v>2.6186071934176485</v>
      </c>
      <c r="AC645" s="238">
        <v>2.5176071934176485</v>
      </c>
    </row>
    <row r="646" spans="21:29" x14ac:dyDescent="0.25">
      <c r="U646" s="238">
        <v>1138.5821920638346</v>
      </c>
      <c r="V646" s="238">
        <v>1.0682364839476817</v>
      </c>
      <c r="W646" s="238">
        <v>0.33234467389624411</v>
      </c>
      <c r="X646" s="238">
        <v>0.81755973979597485</v>
      </c>
      <c r="Y646" s="238">
        <v>0.82468491253499088</v>
      </c>
      <c r="Z646" s="238">
        <v>-7.125172739016028E-3</v>
      </c>
      <c r="AA646" s="238">
        <v>9.8968974939673583E-3</v>
      </c>
      <c r="AB646" s="238">
        <v>2.6118485122298449</v>
      </c>
      <c r="AC646" s="238">
        <v>2.510848512229845</v>
      </c>
    </row>
    <row r="647" spans="21:29" x14ac:dyDescent="0.25">
      <c r="U647" s="238">
        <v>1135.5323445989222</v>
      </c>
      <c r="V647" s="238">
        <v>1.0706102818559973</v>
      </c>
      <c r="W647" s="238">
        <v>0.33040233002808822</v>
      </c>
      <c r="X647" s="238">
        <v>0.81534049129504849</v>
      </c>
      <c r="Y647" s="238">
        <v>0.82247099194452356</v>
      </c>
      <c r="Z647" s="238">
        <v>-7.1305006494750689E-3</v>
      </c>
      <c r="AA647" s="238">
        <v>9.8799108676912717E-3</v>
      </c>
      <c r="AB647" s="238">
        <v>2.6050944605267823</v>
      </c>
      <c r="AC647" s="238">
        <v>2.5040944605267823</v>
      </c>
    </row>
    <row r="648" spans="21:29" x14ac:dyDescent="0.25">
      <c r="U648" s="238">
        <v>1132.4845688764844</v>
      </c>
      <c r="V648" s="238">
        <v>1.072988297413181</v>
      </c>
      <c r="W648" s="238">
        <v>0.32846181413308795</v>
      </c>
      <c r="X648" s="238">
        <v>0.81312293195419039</v>
      </c>
      <c r="Y648" s="238">
        <v>0.8202585878202584</v>
      </c>
      <c r="Z648" s="238">
        <v>-7.1356558660680136E-3</v>
      </c>
      <c r="AA648" s="238">
        <v>9.8628816423611248E-3</v>
      </c>
      <c r="AB648" s="238">
        <v>2.5983450735202966</v>
      </c>
      <c r="AC648" s="238">
        <v>2.4973450735202967</v>
      </c>
    </row>
    <row r="649" spans="21:29" x14ac:dyDescent="0.25">
      <c r="U649" s="238">
        <v>1129.4388807848711</v>
      </c>
      <c r="V649" s="238">
        <v>1.0753705461655652</v>
      </c>
      <c r="W649" s="238">
        <v>0.32652312827239316</v>
      </c>
      <c r="X649" s="238">
        <v>0.81090707288679842</v>
      </c>
      <c r="Y649" s="238">
        <v>0.81804771169642887</v>
      </c>
      <c r="Z649" s="238">
        <v>-7.1406388096304507E-3</v>
      </c>
      <c r="AA649" s="238">
        <v>9.8458100740403832E-3</v>
      </c>
      <c r="AB649" s="238">
        <v>2.5916003863999184</v>
      </c>
      <c r="AC649" s="238">
        <v>2.4906003863999184</v>
      </c>
    </row>
    <row r="650" spans="21:29" x14ac:dyDescent="0.25">
      <c r="U650" s="238">
        <v>1126.3952962025958</v>
      </c>
      <c r="V650" s="238">
        <v>1.077757043727916</v>
      </c>
      <c r="W650" s="238">
        <v>0.32458627450715366</v>
      </c>
      <c r="X650" s="238">
        <v>0.80869292519537472</v>
      </c>
      <c r="Y650" s="238">
        <v>0.81583837509996238</v>
      </c>
      <c r="Z650" s="238">
        <v>-7.1454499045876529E-3</v>
      </c>
      <c r="AA650" s="238">
        <v>9.8286964192514682E-3</v>
      </c>
      <c r="AB650" s="238">
        <v>2.584860434332465</v>
      </c>
      <c r="AC650" s="238">
        <v>2.4838604343324651</v>
      </c>
    </row>
    <row r="651" spans="21:29" x14ac:dyDescent="0.25">
      <c r="U651" s="238">
        <v>1123.3538309981084</v>
      </c>
      <c r="V651" s="238">
        <v>1.0801478057837866</v>
      </c>
      <c r="W651" s="238">
        <v>0.32265125489851887</v>
      </c>
      <c r="X651" s="238">
        <v>0.80648049997144522</v>
      </c>
      <c r="Y651" s="238">
        <v>0.81363058955034606</v>
      </c>
      <c r="Z651" s="238">
        <v>-7.1500895789008423E-3</v>
      </c>
      <c r="AA651" s="238">
        <v>9.8115409349723588E-3</v>
      </c>
      <c r="AB651" s="238">
        <v>2.5781252524616654</v>
      </c>
      <c r="AC651" s="238">
        <v>2.4771252524616654</v>
      </c>
    </row>
    <row r="652" spans="21:29" x14ac:dyDescent="0.25">
      <c r="U652" s="238">
        <v>1120.3145010296128</v>
      </c>
      <c r="V652" s="238">
        <v>1.0825428480858712</v>
      </c>
      <c r="W652" s="238">
        <v>0.32071807150763887</v>
      </c>
      <c r="X652" s="238">
        <v>0.80426980829512773</v>
      </c>
      <c r="Y652" s="238">
        <v>0.81142436655950367</v>
      </c>
      <c r="Z652" s="238">
        <v>-7.1545582643759431E-3</v>
      </c>
      <c r="AA652" s="238">
        <v>9.7943438786324052E-3</v>
      </c>
      <c r="AB652" s="238">
        <v>2.5713948759075875</v>
      </c>
      <c r="AC652" s="238">
        <v>2.4703948759075876</v>
      </c>
    </row>
    <row r="653" spans="21:29" x14ac:dyDescent="0.25">
      <c r="U653" s="238">
        <v>1117.2773221449095</v>
      </c>
      <c r="V653" s="238">
        <v>1.0849421864563629</v>
      </c>
      <c r="W653" s="238">
        <v>0.31878672639566358</v>
      </c>
      <c r="X653" s="238">
        <v>0.8166520686435611</v>
      </c>
      <c r="Y653" s="238">
        <v>0.80921971763160938</v>
      </c>
      <c r="Z653" s="238">
        <v>7.4323510119517211E-3</v>
      </c>
      <c r="AA653" s="238">
        <v>9.8119210517622797E-3</v>
      </c>
      <c r="AB653" s="238">
        <v>2.5734422825738199</v>
      </c>
      <c r="AC653" s="238">
        <v>2.4724422825738199</v>
      </c>
    </row>
    <row r="654" spans="21:29" x14ac:dyDescent="0.25">
      <c r="U654" s="238">
        <v>1114.2423101811262</v>
      </c>
      <c r="V654" s="238">
        <v>1.0873458367873108</v>
      </c>
      <c r="W654" s="238">
        <v>0.3168572216237423</v>
      </c>
      <c r="X654" s="238">
        <v>0.80173561867310761</v>
      </c>
      <c r="Y654" s="238">
        <v>0.80989038039102634</v>
      </c>
      <c r="Z654" s="238">
        <v>-8.1547617179187348E-3</v>
      </c>
      <c r="AA654" s="238">
        <v>9.7922953156940155E-3</v>
      </c>
      <c r="AB654" s="238">
        <v>2.5661225175411646</v>
      </c>
      <c r="AC654" s="238">
        <v>2.4651225175411646</v>
      </c>
    </row>
    <row r="655" spans="21:29" x14ac:dyDescent="0.25">
      <c r="U655" s="238">
        <v>1115.1655725984397</v>
      </c>
      <c r="V655" s="238">
        <v>1.089710791443194</v>
      </c>
      <c r="W655" s="238">
        <v>0.31492955925302496</v>
      </c>
      <c r="X655" s="238">
        <v>0.81510940935087184</v>
      </c>
      <c r="Y655" s="238">
        <v>0.80749266727616276</v>
      </c>
      <c r="Z655" s="238">
        <v>7.6167420747090819E-3</v>
      </c>
      <c r="AA655" s="238">
        <v>9.8103082436720758E-3</v>
      </c>
      <c r="AB655" s="238">
        <v>2.5682851781551013</v>
      </c>
      <c r="AC655" s="238">
        <v>2.4672851781551013</v>
      </c>
    </row>
    <row r="656" spans="21:29" x14ac:dyDescent="0.25">
      <c r="U656" s="238">
        <v>1111.8647803964427</v>
      </c>
      <c r="V656" s="238">
        <v>1.0921174511037872</v>
      </c>
      <c r="W656" s="238">
        <v>0.31300374134466169</v>
      </c>
      <c r="X656" s="238">
        <v>0.8143235127210543</v>
      </c>
      <c r="Y656" s="238">
        <v>0.8082010834198371</v>
      </c>
      <c r="Z656" s="238">
        <v>6.1224293012172026E-3</v>
      </c>
      <c r="AA656" s="238">
        <v>9.82478735892146E-3</v>
      </c>
      <c r="AB656" s="238">
        <v>2.569558056466652</v>
      </c>
      <c r="AC656" s="238">
        <v>2.4685580564666521</v>
      </c>
    </row>
    <row r="657" spans="21:29" x14ac:dyDescent="0.25">
      <c r="U657" s="238">
        <v>1112.8400157022484</v>
      </c>
      <c r="V657" s="238">
        <v>1.0944823635297798</v>
      </c>
      <c r="W657" s="238">
        <v>0.31107976995980163</v>
      </c>
      <c r="X657" s="238">
        <v>0.81353921150237962</v>
      </c>
      <c r="Y657" s="238">
        <v>0.8086180362875337</v>
      </c>
      <c r="Z657" s="238">
        <v>4.9211752148459187E-3</v>
      </c>
      <c r="AA657" s="238">
        <v>9.8364256428042501E-3</v>
      </c>
      <c r="AB657" s="238">
        <v>2.5701176655116722</v>
      </c>
      <c r="AC657" s="238">
        <v>2.4691176655116722</v>
      </c>
    </row>
    <row r="658" spans="21:29" x14ac:dyDescent="0.25">
      <c r="U658" s="238">
        <v>1113.4140104665767</v>
      </c>
      <c r="V658" s="238">
        <v>1.0968472932883817</v>
      </c>
      <c r="W658" s="238">
        <v>0.30915764715959504</v>
      </c>
      <c r="X658" s="238">
        <v>0.81275600931590297</v>
      </c>
      <c r="Y658" s="238">
        <v>0.80880134571624551</v>
      </c>
      <c r="Z658" s="238">
        <v>3.9546635996574597E-3</v>
      </c>
      <c r="AA658" s="238">
        <v>9.8457782024715078E-3</v>
      </c>
      <c r="AB658" s="238">
        <v>2.5701052633772901</v>
      </c>
      <c r="AC658" s="238">
        <v>2.4691052633772901</v>
      </c>
    </row>
    <row r="659" spans="21:29" x14ac:dyDescent="0.25">
      <c r="U659" s="238">
        <v>1113.6663618964012</v>
      </c>
      <c r="V659" s="238">
        <v>1.099212233241684</v>
      </c>
      <c r="W659" s="238">
        <v>0.30723737500519149</v>
      </c>
      <c r="X659" s="238">
        <v>0.81197351093679981</v>
      </c>
      <c r="Y659" s="238">
        <v>0.80879728318689836</v>
      </c>
      <c r="Z659" s="238">
        <v>3.1762277499014502E-3</v>
      </c>
      <c r="AA659" s="238">
        <v>9.8532898042935219E-3</v>
      </c>
      <c r="AB659" s="238">
        <v>2.5696339210203303</v>
      </c>
      <c r="AC659" s="238">
        <v>2.4686339210203303</v>
      </c>
    </row>
    <row r="660" spans="21:29" x14ac:dyDescent="0.25">
      <c r="U660" s="238">
        <v>1113.6607692485109</v>
      </c>
      <c r="V660" s="238">
        <v>1.1015771776754071</v>
      </c>
      <c r="W660" s="238">
        <v>0.30531895555774069</v>
      </c>
      <c r="X660" s="238">
        <v>0.81119140129129463</v>
      </c>
      <c r="Y660" s="238">
        <v>0.80864288700808218</v>
      </c>
      <c r="Z660" s="238">
        <v>2.5485142832124552E-3</v>
      </c>
      <c r="AA660" s="238">
        <v>9.859316889091559E-3</v>
      </c>
      <c r="AB660" s="238">
        <v>2.5687941680540289</v>
      </c>
      <c r="AC660" s="238">
        <v>2.467794168054029</v>
      </c>
    </row>
    <row r="661" spans="21:29" x14ac:dyDescent="0.25">
      <c r="U661" s="238">
        <v>1113.448221008317</v>
      </c>
      <c r="V661" s="238">
        <v>1.1039421220098449</v>
      </c>
      <c r="W661" s="238">
        <v>0.3034023908783926</v>
      </c>
      <c r="X661" s="238">
        <v>0.81040942894193646</v>
      </c>
      <c r="Y661" s="238">
        <v>0.80836781168919369</v>
      </c>
      <c r="Z661" s="238">
        <v>2.0416172527427667E-3</v>
      </c>
      <c r="AA661" s="238">
        <v>9.864145178812303E-3</v>
      </c>
      <c r="AB661" s="238">
        <v>2.5676585035694659</v>
      </c>
      <c r="AC661" s="238">
        <v>2.4666585035694659</v>
      </c>
    </row>
    <row r="662" spans="21:29" x14ac:dyDescent="0.25">
      <c r="U662" s="238">
        <v>1113.0695408142951</v>
      </c>
      <c r="V662" s="238">
        <v>1.1063070625706015</v>
      </c>
      <c r="W662" s="238">
        <v>0.30148768302829665</v>
      </c>
      <c r="X662" s="238">
        <v>0.80962739305816989</v>
      </c>
      <c r="Y662" s="238">
        <v>0.80799580553645889</v>
      </c>
      <c r="Z662" s="238">
        <v>1.6315875217109976E-3</v>
      </c>
      <c r="AA662" s="238">
        <v>9.8680037605039846E-3</v>
      </c>
      <c r="AB662" s="238">
        <v>2.566285000939041</v>
      </c>
      <c r="AC662" s="238">
        <v>2.465285000939041</v>
      </c>
    </row>
    <row r="663" spans="21:29" x14ac:dyDescent="0.25">
      <c r="U663" s="238">
        <v>1112.5574215784991</v>
      </c>
      <c r="V663" s="238">
        <v>1.1086719964063916</v>
      </c>
      <c r="W663" s="238">
        <v>0.29957483406860302</v>
      </c>
      <c r="X663" s="238">
        <v>0.80884513310857087</v>
      </c>
      <c r="Y663" s="238">
        <v>0.80754589146741729</v>
      </c>
      <c r="Z663" s="238">
        <v>1.2992416411535812E-3</v>
      </c>
      <c r="AA663" s="238">
        <v>9.8710763548980687E-3</v>
      </c>
      <c r="AB663" s="238">
        <v>2.5647201892225833</v>
      </c>
      <c r="AC663" s="238">
        <v>2.4637201892225833</v>
      </c>
    </row>
    <row r="664" spans="21:29" x14ac:dyDescent="0.25">
      <c r="U664" s="238">
        <v>1111.9380510451942</v>
      </c>
      <c r="V664" s="238">
        <v>1.111036921144009</v>
      </c>
      <c r="W664" s="238">
        <v>0.29766384606046109</v>
      </c>
      <c r="X664" s="238">
        <v>0.80806252069126527</v>
      </c>
      <c r="Y664" s="238">
        <v>0.80703331086433727</v>
      </c>
      <c r="Z664" s="238">
        <v>1.0292098269280014E-3</v>
      </c>
      <c r="AA664" s="238">
        <v>9.8735103344315314E-3</v>
      </c>
      <c r="AB664" s="238">
        <v>2.5630013568692407</v>
      </c>
      <c r="AC664" s="238">
        <v>2.4620013568692407</v>
      </c>
    </row>
    <row r="665" spans="21:29" x14ac:dyDescent="0.25">
      <c r="U665" s="238">
        <v>1111.2324111389646</v>
      </c>
      <c r="V665" s="238">
        <v>1.113401834872725</v>
      </c>
      <c r="W665" s="238">
        <v>0.29575472106502076</v>
      </c>
      <c r="X665" s="238">
        <v>0.80727945304288984</v>
      </c>
      <c r="Y665" s="238">
        <v>0.80647027819081918</v>
      </c>
      <c r="Z665" s="238">
        <v>8.0917485207065987E-4</v>
      </c>
      <c r="AA665" s="238">
        <v>9.8754239418322246E-3</v>
      </c>
      <c r="AB665" s="238">
        <v>2.5611583939637539</v>
      </c>
      <c r="AC665" s="238">
        <v>2.4601583939637539</v>
      </c>
    </row>
    <row r="666" spans="21:29" x14ac:dyDescent="0.25">
      <c r="U666" s="238">
        <v>1110.4573168014904</v>
      </c>
      <c r="V666" s="238">
        <v>1.1157667360520387</v>
      </c>
      <c r="W666" s="238">
        <v>0.29384746114343185</v>
      </c>
      <c r="X666" s="238">
        <v>0.80649584787735473</v>
      </c>
      <c r="Y666" s="238">
        <v>0.80586658445079073</v>
      </c>
      <c r="Z666" s="238">
        <v>6.2926342656399736E-4</v>
      </c>
      <c r="AA666" s="238">
        <v>9.8769120696592504E-3</v>
      </c>
      <c r="AB666" s="238">
        <v>2.5592152657949434</v>
      </c>
      <c r="AC666" s="238">
        <v>2.4582152657949434</v>
      </c>
    </row>
    <row r="667" spans="21:29" x14ac:dyDescent="0.25">
      <c r="U667" s="238">
        <v>1109.6262467384674</v>
      </c>
      <c r="V667" s="238">
        <v>1.1181316234379919</v>
      </c>
      <c r="W667" s="238">
        <v>0.29194206835684411</v>
      </c>
      <c r="X667" s="238">
        <v>0.80571163927480616</v>
      </c>
      <c r="Y667" s="238">
        <v>0.8052300798808445</v>
      </c>
      <c r="Z667" s="238">
        <v>4.8155939396166136E-4</v>
      </c>
      <c r="AA667" s="238">
        <v>9.8780508887489106E-3</v>
      </c>
      <c r="AB667" s="238">
        <v>2.5571911918032404</v>
      </c>
      <c r="AC667" s="238">
        <v>2.4561911918032404</v>
      </c>
    </row>
    <row r="668" spans="21:29" x14ac:dyDescent="0.25">
      <c r="U668" s="238">
        <v>1108.7500079140684</v>
      </c>
      <c r="V668" s="238">
        <v>1.1204964960242658</v>
      </c>
      <c r="W668" s="238">
        <v>0.29003854476640722</v>
      </c>
      <c r="X668" s="238">
        <v>0.80492677440355953</v>
      </c>
      <c r="Y668" s="238">
        <v>0.80456706013448531</v>
      </c>
      <c r="Z668" s="238">
        <v>3.5971426907421833E-4</v>
      </c>
      <c r="AA668" s="238">
        <v>9.8789015556900207E-3</v>
      </c>
      <c r="AB668" s="238">
        <v>2.555101589034424</v>
      </c>
      <c r="AC668" s="238">
        <v>2.454101589034424</v>
      </c>
    </row>
    <row r="669" spans="21:29" x14ac:dyDescent="0.25">
      <c r="U669" s="238">
        <v>1107.8372671883385</v>
      </c>
      <c r="V669" s="238">
        <v>1.1228613529950584</v>
      </c>
      <c r="W669" s="238">
        <v>0.28813689243327101</v>
      </c>
      <c r="X669" s="238">
        <v>0.80414121090466095</v>
      </c>
      <c r="Y669" s="238">
        <v>0.80388257532639473</v>
      </c>
      <c r="Z669" s="238">
        <v>2.5863557826621975E-4</v>
      </c>
      <c r="AA669" s="238">
        <v>9.8795131832800174E-3</v>
      </c>
      <c r="AB669" s="238">
        <v>2.5529588273176453</v>
      </c>
      <c r="AC669" s="238">
        <v>2.4519588273176454</v>
      </c>
    </row>
    <row r="670" spans="21:29" x14ac:dyDescent="0.25">
      <c r="U670" s="238">
        <v>1106.8949767604615</v>
      </c>
      <c r="V670" s="238">
        <v>1.1252261936873653</v>
      </c>
      <c r="W670" s="238">
        <v>0.28623711341858538</v>
      </c>
      <c r="X670" s="238">
        <v>0.80335491480298693</v>
      </c>
      <c r="Y670" s="238">
        <v>0.80318067740379384</v>
      </c>
      <c r="Z670" s="238">
        <v>1.74237399193089E-4</v>
      </c>
      <c r="AA670" s="238">
        <v>9.8799252210337689E-3</v>
      </c>
      <c r="AB670" s="238">
        <v>2.5507728338828253</v>
      </c>
      <c r="AC670" s="238">
        <v>2.4497728338828253</v>
      </c>
    </row>
    <row r="671" spans="21:29" x14ac:dyDescent="0.25">
      <c r="U671" s="238">
        <v>1105.9287147105269</v>
      </c>
      <c r="V671" s="238">
        <v>1.1275910175607704</v>
      </c>
      <c r="W671" s="238">
        <v>0.28433920978349964</v>
      </c>
      <c r="X671" s="238">
        <v>0.80256785883832316</v>
      </c>
      <c r="Y671" s="238">
        <v>0.80246461819912129</v>
      </c>
      <c r="Z671" s="238">
        <v>1.0324063920186255E-4</v>
      </c>
      <c r="AA671" s="238">
        <v>9.8801693633605164E-3</v>
      </c>
      <c r="AB671" s="238">
        <v>2.5485515775496652</v>
      </c>
      <c r="AC671" s="238">
        <v>2.4475515775496652</v>
      </c>
    </row>
    <row r="672" spans="21:29" x14ac:dyDescent="0.25">
      <c r="U672" s="238">
        <v>1104.9429576471418</v>
      </c>
      <c r="V672" s="238">
        <v>1.1299558241732395</v>
      </c>
      <c r="W672" s="238">
        <v>0.28244318358916415</v>
      </c>
      <c r="X672" s="238">
        <v>0.80178002112936275</v>
      </c>
      <c r="Y672" s="238">
        <v>0.80173700803435066</v>
      </c>
      <c r="Z672" s="238">
        <v>4.3013095012089941E-5</v>
      </c>
      <c r="AA672" s="238">
        <v>9.8802710794830099E-3</v>
      </c>
      <c r="AB672" s="238">
        <v>2.5463014565662094</v>
      </c>
      <c r="AC672" s="238">
        <v>2.4453014565662095</v>
      </c>
    </row>
    <row r="673" spans="21:29" x14ac:dyDescent="0.25">
      <c r="U673" s="238">
        <v>1103.9412990487547</v>
      </c>
      <c r="V673" s="238">
        <v>1.1323206131617156</v>
      </c>
      <c r="W673" s="238">
        <v>0.28054903689672817</v>
      </c>
      <c r="X673" s="238">
        <v>0.80099138410767989</v>
      </c>
      <c r="Y673" s="238">
        <v>0.80099994276408681</v>
      </c>
      <c r="Z673" s="238">
        <v>-8.5586564069206617E-6</v>
      </c>
      <c r="AA673" s="238">
        <v>9.8802508403755158E-3</v>
      </c>
      <c r="AB673" s="238">
        <v>2.5440276093452057</v>
      </c>
      <c r="AC673" s="238">
        <v>2.4430276093452057</v>
      </c>
    </row>
    <row r="674" spans="21:29" x14ac:dyDescent="0.25">
      <c r="U674" s="238">
        <v>1102.9266241565119</v>
      </c>
      <c r="V674" s="238">
        <v>1.1346853842265581</v>
      </c>
      <c r="W674" s="238">
        <v>0.27865677176734166</v>
      </c>
      <c r="X674" s="238">
        <v>0.80020193366100123</v>
      </c>
      <c r="Y674" s="238">
        <v>0.80025510556252732</v>
      </c>
      <c r="Z674" s="238">
        <v>-5.3171901526094523E-5</v>
      </c>
      <c r="AA674" s="238">
        <v>9.8801251029448887E-3</v>
      </c>
      <c r="AB674" s="238">
        <v>2.5417341634829924</v>
      </c>
      <c r="AC674" s="238">
        <v>2.4407341634829924</v>
      </c>
    </row>
    <row r="675" spans="21:29" x14ac:dyDescent="0.25">
      <c r="U675" s="238">
        <v>1101.9012500984475</v>
      </c>
      <c r="V675" s="238">
        <v>1.1370501371190578</v>
      </c>
      <c r="W675" s="238">
        <v>0.27676639026215438</v>
      </c>
      <c r="X675" s="238">
        <v>0.79941165845023854</v>
      </c>
      <c r="Y675" s="238">
        <v>0.79950384849382017</v>
      </c>
      <c r="Z675" s="238">
        <v>-9.2190043581630299E-5</v>
      </c>
      <c r="AA675" s="238">
        <v>9.8799070996777264E-3</v>
      </c>
      <c r="AB675" s="238">
        <v>2.5394244353678985</v>
      </c>
      <c r="AC675" s="238">
        <v>2.4384244353678985</v>
      </c>
    </row>
    <row r="676" spans="21:29" x14ac:dyDescent="0.25">
      <c r="U676" s="238">
        <v>1100.8670381826385</v>
      </c>
      <c r="V676" s="238">
        <v>1.1394148716314192</v>
      </c>
      <c r="W676" s="238">
        <v>0.27487789444231603</v>
      </c>
      <c r="X676" s="238">
        <v>0.79862054936044879</v>
      </c>
      <c r="Y676" s="238">
        <v>0.79874725789717904</v>
      </c>
      <c r="Z676" s="238">
        <v>-1.2670853673024673E-4</v>
      </c>
      <c r="AA676" s="238">
        <v>9.8796074723488982E-3</v>
      </c>
      <c r="AB676" s="238">
        <v>2.5371010902187976</v>
      </c>
      <c r="AC676" s="238">
        <v>2.4361010902187976</v>
      </c>
    </row>
    <row r="677" spans="21:29" x14ac:dyDescent="0.25">
      <c r="U677" s="238">
        <v>1099.8254839091032</v>
      </c>
      <c r="V677" s="238">
        <v>1.1417795875887171</v>
      </c>
      <c r="W677" s="238">
        <v>0.27299128636897652</v>
      </c>
      <c r="X677" s="238">
        <v>0.79782859906157289</v>
      </c>
      <c r="Y677" s="238">
        <v>0.7979862068102247</v>
      </c>
      <c r="Z677" s="238">
        <v>-1.5760774865181126E-4</v>
      </c>
      <c r="AA677" s="238">
        <v>9.8792347807063856E-3</v>
      </c>
      <c r="AB677" s="238">
        <v>2.5347662704286167</v>
      </c>
      <c r="AC677" s="238">
        <v>2.4337662704286167</v>
      </c>
    </row>
    <row r="678" spans="21:29" x14ac:dyDescent="0.25">
      <c r="U678" s="238">
        <v>1098.7777891379596</v>
      </c>
      <c r="V678" s="238">
        <v>1.1441442848424388</v>
      </c>
      <c r="W678" s="238">
        <v>0.27110656810328571</v>
      </c>
      <c r="X678" s="238">
        <v>0.79703580165675447</v>
      </c>
      <c r="Y678" s="238">
        <v>0.79722139701007588</v>
      </c>
      <c r="Z678" s="238">
        <v>-1.8559535332141053E-4</v>
      </c>
      <c r="AA678" s="238">
        <v>9.8787959108943835E-3</v>
      </c>
      <c r="AB678" s="238">
        <v>2.5324216985142955</v>
      </c>
      <c r="AC678" s="238">
        <v>2.4314216985142956</v>
      </c>
    </row>
    <row r="679" spans="21:29" x14ac:dyDescent="0.25">
      <c r="U679" s="238">
        <v>1097.7249199649596</v>
      </c>
      <c r="V679" s="238">
        <v>1.1465089632652963</v>
      </c>
      <c r="W679" s="238">
        <v>0.26922374170639291</v>
      </c>
      <c r="X679" s="238">
        <v>0.79624215239944773</v>
      </c>
      <c r="Y679" s="238">
        <v>0.79645339273635563</v>
      </c>
      <c r="Z679" s="238">
        <v>-2.112403369078919E-4</v>
      </c>
      <c r="AA679" s="238">
        <v>9.8782964034502974E-3</v>
      </c>
      <c r="AB679" s="238">
        <v>2.530068759716273</v>
      </c>
      <c r="AC679" s="238">
        <v>2.429068759716273</v>
      </c>
    </row>
    <row r="680" spans="21:29" x14ac:dyDescent="0.25">
      <c r="U680" s="238">
        <v>1096.6676531459723</v>
      </c>
      <c r="V680" s="238">
        <v>1.1488736227470575</v>
      </c>
      <c r="W680" s="238">
        <v>0.26734280923944809</v>
      </c>
      <c r="X680" s="238">
        <v>0.79544764746681829</v>
      </c>
      <c r="Y680" s="238">
        <v>0.79568264774805053</v>
      </c>
      <c r="Z680" s="238">
        <v>-2.3500028123224492E-4</v>
      </c>
      <c r="AA680" s="238">
        <v>9.8777407167748525E-3</v>
      </c>
      <c r="AB680" s="238">
        <v>2.5277085682859095</v>
      </c>
      <c r="AC680" s="238">
        <v>2.4267085682859095</v>
      </c>
    </row>
    <row r="681" spans="21:29" x14ac:dyDescent="0.25">
      <c r="U681" s="238">
        <v>1095.6066133446066</v>
      </c>
      <c r="V681" s="238">
        <v>1.1512382631911975</v>
      </c>
      <c r="W681" s="238">
        <v>0.26546377276360117</v>
      </c>
      <c r="X681" s="238">
        <v>0.79465228377859765</v>
      </c>
      <c r="Y681" s="238">
        <v>0.79490952703708195</v>
      </c>
      <c r="Z681" s="238">
        <v>-2.5724325848430762E-4</v>
      </c>
      <c r="AA681" s="238">
        <v>9.8771324388201732E-3</v>
      </c>
      <c r="AB681" s="238">
        <v>2.5253420206949935</v>
      </c>
      <c r="AC681" s="238">
        <v>2.4243420206949935</v>
      </c>
    </row>
    <row r="682" spans="21:29" x14ac:dyDescent="0.25">
      <c r="U682" s="238">
        <v>1094.5423030240145</v>
      </c>
      <c r="V682" s="238">
        <v>1.1536028845122044</v>
      </c>
      <c r="W682" s="238">
        <v>0.26358663434000185</v>
      </c>
      <c r="X682" s="238">
        <v>0.79385605885081201</v>
      </c>
      <c r="Y682" s="238">
        <v>0.79413432425797981</v>
      </c>
      <c r="Z682" s="238">
        <v>-2.7826540716779924E-4</v>
      </c>
      <c r="AA682" s="238">
        <v>9.8764744572101201E-3</v>
      </c>
      <c r="AB682" s="238">
        <v>2.5229698383568819</v>
      </c>
      <c r="AC682" s="238">
        <v>2.421969838356882</v>
      </c>
    </row>
    <row r="683" spans="21:29" x14ac:dyDescent="0.25">
      <c r="U683" s="238">
        <v>1093.4751264413098</v>
      </c>
      <c r="V683" s="238">
        <v>1.155967486633414</v>
      </c>
      <c r="W683" s="238">
        <v>0.26171139602979993</v>
      </c>
      <c r="X683" s="238">
        <v>0.79305897067874997</v>
      </c>
      <c r="Y683" s="238">
        <v>0.79335727572191861</v>
      </c>
      <c r="Z683" s="238">
        <v>-2.9830504316863404E-4</v>
      </c>
      <c r="AA683" s="238">
        <v>9.8757690959876149E-3</v>
      </c>
      <c r="AB683" s="238">
        <v>2.5205926019348635</v>
      </c>
      <c r="AC683" s="238">
        <v>2.4195926019348635</v>
      </c>
    </row>
    <row r="684" spans="21:29" x14ac:dyDescent="0.25">
      <c r="U684" s="238">
        <v>1092.4054089123408</v>
      </c>
      <c r="V684" s="238">
        <v>1.1583320694852683</v>
      </c>
      <c r="W684" s="238">
        <v>0.25983805989414482</v>
      </c>
      <c r="X684" s="238">
        <v>0.79226101764333579</v>
      </c>
      <c r="Y684" s="238">
        <v>0.79257857163500101</v>
      </c>
      <c r="Z684" s="238">
        <v>-3.1755399166522036E-4</v>
      </c>
      <c r="AA684" s="238">
        <v>9.8750182255618844E-3</v>
      </c>
      <c r="AB684" s="238">
        <v>2.5182107789009898</v>
      </c>
      <c r="AC684" s="238">
        <v>2.4172107789009898</v>
      </c>
    </row>
    <row r="685" spans="21:29" x14ac:dyDescent="0.25">
      <c r="U685" s="238">
        <v>1091.3334122827923</v>
      </c>
      <c r="V685" s="238">
        <v>1.1606966330039143</v>
      </c>
      <c r="W685" s="238">
        <v>0.25796662799418668</v>
      </c>
      <c r="X685" s="238">
        <v>0.79146219843477605</v>
      </c>
      <c r="Y685" s="238">
        <v>0.79179836512562196</v>
      </c>
      <c r="Z685" s="238">
        <v>-3.3616669084590711E-4</v>
      </c>
      <c r="AA685" s="238">
        <v>9.874223351125434E-3</v>
      </c>
      <c r="AB685" s="238">
        <v>2.5158247456776301</v>
      </c>
      <c r="AC685" s="238">
        <v>2.4148247456776302</v>
      </c>
    </row>
    <row r="686" spans="21:29" x14ac:dyDescent="0.25">
      <c r="U686" s="238">
        <v>1090.2593473556165</v>
      </c>
      <c r="V686" s="238">
        <v>1.1630611771300756</v>
      </c>
      <c r="W686" s="238">
        <v>0.25609710239107519</v>
      </c>
      <c r="X686" s="238">
        <v>0.79066251199298909</v>
      </c>
      <c r="Y686" s="238">
        <v>0.7910167794973092</v>
      </c>
      <c r="Z686" s="238">
        <v>-3.542675043201049E-4</v>
      </c>
      <c r="AA686" s="238">
        <v>9.8733856837773162E-3</v>
      </c>
      <c r="AB686" s="238">
        <v>2.5134348054317668</v>
      </c>
      <c r="AC686" s="238">
        <v>2.4124348054317668</v>
      </c>
    </row>
    <row r="687" spans="21:29" x14ac:dyDescent="0.25">
      <c r="U687" s="238">
        <v>1089.1833838756088</v>
      </c>
      <c r="V687" s="238">
        <v>1.1654257018081451</v>
      </c>
      <c r="W687" s="238">
        <v>0.25422948514596011</v>
      </c>
      <c r="X687" s="238">
        <v>0.78986195745821497</v>
      </c>
      <c r="Y687" s="238">
        <v>0.79023391405754706</v>
      </c>
      <c r="Z687" s="238">
        <v>-3.7195659933209058E-4</v>
      </c>
      <c r="AA687" s="238">
        <v>9.8725061977446137E-3</v>
      </c>
      <c r="AB687" s="238">
        <v>2.5110412023779465</v>
      </c>
      <c r="AC687" s="238">
        <v>2.4100412023779465</v>
      </c>
    </row>
    <row r="688" spans="21:29" x14ac:dyDescent="0.25">
      <c r="U688" s="238">
        <v>1088.1056585536089</v>
      </c>
      <c r="V688" s="238">
        <v>1.167790206985454</v>
      </c>
      <c r="W688" s="238">
        <v>0.25236377831999085</v>
      </c>
      <c r="X688" s="238">
        <v>0.7890605341320277</v>
      </c>
      <c r="Y688" s="238">
        <v>0.78944984880294944</v>
      </c>
      <c r="Z688" s="238">
        <v>-3.8931467092173655E-4</v>
      </c>
      <c r="AA688" s="238">
        <v>9.8715856764315206E-3</v>
      </c>
      <c r="AB688" s="238">
        <v>2.5086441332779588</v>
      </c>
      <c r="AC688" s="238">
        <v>2.4076441332779588</v>
      </c>
    </row>
    <row r="689" spans="21:29" x14ac:dyDescent="0.25">
      <c r="U689" s="238">
        <v>1087.0262815163007</v>
      </c>
      <c r="V689" s="238">
        <v>1.170154692611683</v>
      </c>
      <c r="W689" s="238">
        <v>0.25049998397431789</v>
      </c>
      <c r="X689" s="238">
        <v>0.78825824144522383</v>
      </c>
      <c r="Y689" s="238">
        <v>0.78866464818617654</v>
      </c>
      <c r="Z689" s="238">
        <v>-4.064067409527139E-4</v>
      </c>
      <c r="AA689" s="238">
        <v>9.8706247494839729E-3</v>
      </c>
      <c r="AB689" s="238">
        <v>2.5062437566883213</v>
      </c>
      <c r="AC689" s="238">
        <v>2.4052437566883214</v>
      </c>
    </row>
    <row r="690" spans="21:29" x14ac:dyDescent="0.25">
      <c r="U690" s="238">
        <v>1085.9453414919174</v>
      </c>
      <c r="V690" s="238">
        <v>1.1725191586383885</v>
      </c>
      <c r="W690" s="238">
        <v>0.24863810417009019</v>
      </c>
      <c r="X690" s="238">
        <v>0.78745507893429978</v>
      </c>
      <c r="Y690" s="238">
        <v>0.78787836414510315</v>
      </c>
      <c r="Z690" s="238">
        <v>-4.2328521080337023E-4</v>
      </c>
      <c r="AA690" s="238">
        <v>9.8696239226349174E-3</v>
      </c>
      <c r="AB690" s="238">
        <v>2.5038402003996736</v>
      </c>
      <c r="AC690" s="238">
        <v>2.4028402003996736</v>
      </c>
    </row>
    <row r="691" spans="21:29" x14ac:dyDescent="0.25">
      <c r="U691" s="238">
        <v>1084.862909980307</v>
      </c>
      <c r="V691" s="238">
        <v>1.1748836050186202</v>
      </c>
      <c r="W691" s="238">
        <v>0.24677814096845802</v>
      </c>
      <c r="X691" s="238">
        <v>0.78665104621859039</v>
      </c>
      <c r="Y691" s="238">
        <v>0.78709103853971907</v>
      </c>
      <c r="Z691" s="238">
        <v>-4.3999232112867936E-4</v>
      </c>
      <c r="AA691" s="238">
        <v>9.868583601732487E-3</v>
      </c>
      <c r="AB691" s="238">
        <v>2.5014335674206922</v>
      </c>
      <c r="AC691" s="238">
        <v>2.4004335674206922</v>
      </c>
    </row>
    <row r="692" spans="21:29" x14ac:dyDescent="0.25">
      <c r="U692" s="238">
        <v>1083.7790446076829</v>
      </c>
      <c r="V692" s="238">
        <v>1.177248031706613</v>
      </c>
      <c r="W692" s="238">
        <v>0.24492009643057114</v>
      </c>
      <c r="X692" s="238">
        <v>0.785846142985826</v>
      </c>
      <c r="Y692" s="238">
        <v>0.78630270511226308</v>
      </c>
      <c r="Z692" s="238">
        <v>-4.5656212643707672E-4</v>
      </c>
      <c r="AA692" s="238">
        <v>9.8675041120985379E-3</v>
      </c>
      <c r="AB692" s="238">
        <v>2.4990239407946344</v>
      </c>
      <c r="AC692" s="238">
        <v>2.3980239407946344</v>
      </c>
    </row>
    <row r="693" spans="21:29" x14ac:dyDescent="0.25">
      <c r="U693" s="238">
        <v>1082.6937918250264</v>
      </c>
      <c r="V693" s="238">
        <v>1.1796124386575386</v>
      </c>
      <c r="W693" s="238">
        <v>0.24306397261757906</v>
      </c>
      <c r="X693" s="238">
        <v>0.78504036897836993</v>
      </c>
      <c r="Y693" s="238">
        <v>0.78551339106496132</v>
      </c>
      <c r="Z693" s="238">
        <v>-4.7302208659139033E-4</v>
      </c>
      <c r="AA693" s="238">
        <v>9.8663857141234931E-3</v>
      </c>
      <c r="AB693" s="238">
        <v>2.4966113874759026</v>
      </c>
      <c r="AC693" s="238">
        <v>2.3956113874759026</v>
      </c>
    </row>
    <row r="694" spans="21:29" x14ac:dyDescent="0.25">
      <c r="U694" s="238">
        <v>1081.6071890800554</v>
      </c>
      <c r="V694" s="238">
        <v>1.181976825827306</v>
      </c>
      <c r="W694" s="238">
        <v>0.24120977159063178</v>
      </c>
      <c r="X694" s="238">
        <v>0.78423372398209412</v>
      </c>
      <c r="Y694" s="238">
        <v>0.78472311832986341</v>
      </c>
      <c r="Z694" s="238">
        <v>-4.8939434776928969E-4</v>
      </c>
      <c r="AA694" s="238">
        <v>9.8652286158319169E-3</v>
      </c>
      <c r="AB694" s="238">
        <v>2.4941959614507296</v>
      </c>
      <c r="AC694" s="238">
        <v>2.3931959614507297</v>
      </c>
    </row>
    <row r="695" spans="21:29" x14ac:dyDescent="0.25">
      <c r="U695" s="238">
        <v>1080.5192665653522</v>
      </c>
      <c r="V695" s="238">
        <v>1.1843411931723988</v>
      </c>
      <c r="W695" s="238">
        <v>0.23935749541087883</v>
      </c>
      <c r="X695" s="238">
        <v>0.78342620781873362</v>
      </c>
      <c r="Y695" s="238">
        <v>0.78393190459107498</v>
      </c>
      <c r="Z695" s="238">
        <v>-5.0569677234135746E-4</v>
      </c>
      <c r="AA695" s="238">
        <v>9.8640329830125932E-3</v>
      </c>
      <c r="AB695" s="238">
        <v>2.4917777062507009</v>
      </c>
      <c r="AC695" s="238">
        <v>2.390777706250701</v>
      </c>
    </row>
    <row r="696" spans="21:29" x14ac:dyDescent="0.25">
      <c r="U696" s="238">
        <v>1079.4300486255929</v>
      </c>
      <c r="V696" s="238">
        <v>1.1867055406497455</v>
      </c>
      <c r="W696" s="238">
        <v>0.23750714613947019</v>
      </c>
      <c r="X696" s="238">
        <v>0.78261782033800253</v>
      </c>
      <c r="Y696" s="238">
        <v>0.78313976410810482</v>
      </c>
      <c r="Z696" s="238">
        <v>-5.2194377010228443E-4</v>
      </c>
      <c r="AA696" s="238">
        <v>9.8627989473829055E-3</v>
      </c>
      <c r="AB696" s="238">
        <v>2.4893566569766943</v>
      </c>
      <c r="AC696" s="238">
        <v>2.3883566569766943</v>
      </c>
    </row>
    <row r="697" spans="21:29" x14ac:dyDescent="0.25">
      <c r="U697" s="238">
        <v>1078.3395548910132</v>
      </c>
      <c r="V697" s="238">
        <v>1.1890698682166139</v>
      </c>
      <c r="W697" s="238">
        <v>0.23565872583755537</v>
      </c>
      <c r="X697" s="238">
        <v>0.78180856141314803</v>
      </c>
      <c r="Y697" s="238">
        <v>0.78234670837884057</v>
      </c>
      <c r="Z697" s="238">
        <v>-5.3814696569254306E-4</v>
      </c>
      <c r="AA697" s="238">
        <v>9.8615266131748969E-3</v>
      </c>
      <c r="AB697" s="238">
        <v>2.4869328419300545</v>
      </c>
      <c r="AC697" s="238">
        <v>2.3859328419300545</v>
      </c>
    </row>
    <row r="698" spans="21:29" x14ac:dyDescent="0.25">
      <c r="U698" s="238">
        <v>1077.2478011900912</v>
      </c>
      <c r="V698" s="238">
        <v>1.1914341758305262</v>
      </c>
      <c r="W698" s="238">
        <v>0.23381223656628439</v>
      </c>
      <c r="X698" s="238">
        <v>0.78099843093552324</v>
      </c>
      <c r="Y698" s="238">
        <v>0.78155274667386709</v>
      </c>
      <c r="Z698" s="238">
        <v>-5.5431573834385794E-4</v>
      </c>
      <c r="AA698" s="238">
        <v>9.8602160624449518E-3</v>
      </c>
      <c r="AB698" s="238">
        <v>2.4845062839264616</v>
      </c>
      <c r="AC698" s="238">
        <v>2.3835062839264616</v>
      </c>
    </row>
    <row r="699" spans="21:29" x14ac:dyDescent="0.25">
      <c r="U699" s="238">
        <v>1076.1548002850977</v>
      </c>
      <c r="V699" s="238">
        <v>1.1937984634491905</v>
      </c>
      <c r="W699" s="238">
        <v>0.2319676803868069</v>
      </c>
      <c r="X699" s="238">
        <v>0.78018742881148395</v>
      </c>
      <c r="Y699" s="238">
        <v>0.7807578864668473</v>
      </c>
      <c r="Z699" s="238">
        <v>-5.7045765536334336E-4</v>
      </c>
      <c r="AA699" s="238">
        <v>9.8588673593583958E-3</v>
      </c>
      <c r="AB699" s="238">
        <v>2.4820770013551701</v>
      </c>
      <c r="AC699" s="238">
        <v>2.3810770013551701</v>
      </c>
    </row>
    <row r="700" spans="21:29" x14ac:dyDescent="0.25">
      <c r="U700" s="238">
        <v>1075.0605624645896</v>
      </c>
      <c r="V700" s="238">
        <v>1.1961627310304443</v>
      </c>
      <c r="W700" s="238">
        <v>0.23012505936027269</v>
      </c>
      <c r="X700" s="238">
        <v>0.77937555495966293</v>
      </c>
      <c r="Y700" s="238">
        <v>0.7799621337814937</v>
      </c>
      <c r="Z700" s="238">
        <v>-5.8657882183077437E-4</v>
      </c>
      <c r="AA700" s="238">
        <v>9.8574805536471473E-3</v>
      </c>
      <c r="AB700" s="238">
        <v>2.4796450090330358</v>
      </c>
      <c r="AC700" s="238">
        <v>2.3786450090330358</v>
      </c>
    </row>
    <row r="701" spans="21:29" x14ac:dyDescent="0.25">
      <c r="U701" s="238">
        <v>1073.965096021064</v>
      </c>
      <c r="V701" s="238">
        <v>1.1985269785322112</v>
      </c>
      <c r="W701" s="238">
        <v>0.22828437554783129</v>
      </c>
      <c r="X701" s="238">
        <v>0.7785628093081024</v>
      </c>
      <c r="Y701" s="238">
        <v>0.7791654934713178</v>
      </c>
      <c r="Z701" s="238">
        <v>-6.0268416321540563E-4</v>
      </c>
      <c r="AA701" s="238">
        <v>9.8560556833990672E-3</v>
      </c>
      <c r="AB701" s="238">
        <v>2.477210318892844</v>
      </c>
      <c r="AC701" s="238">
        <v>2.3762103188928441</v>
      </c>
    </row>
    <row r="702" spans="21:29" x14ac:dyDescent="0.25">
      <c r="U702" s="238">
        <v>1072.8684076360673</v>
      </c>
      <c r="V702" s="238">
        <v>1.2008912059124626</v>
      </c>
      <c r="W702" s="238">
        <v>0.22644563101063292</v>
      </c>
      <c r="X702" s="238">
        <v>0.7777491917924122</v>
      </c>
      <c r="Y702" s="238">
        <v>0.77836796944510611</v>
      </c>
      <c r="Z702" s="238">
        <v>-6.1877765269391372E-4</v>
      </c>
      <c r="AA702" s="238">
        <v>9.8545927773097536E-3</v>
      </c>
      <c r="AB702" s="238">
        <v>2.4747729405384891</v>
      </c>
      <c r="AC702" s="238">
        <v>2.3737729405384891</v>
      </c>
    </row>
    <row r="703" spans="21:29" x14ac:dyDescent="0.25">
      <c r="U703" s="238">
        <v>1071.7705026905996</v>
      </c>
      <c r="V703" s="238">
        <v>1.2032554131291895</v>
      </c>
      <c r="W703" s="238">
        <v>0.22460882780982691</v>
      </c>
      <c r="X703" s="238">
        <v>0.77693470235526396</v>
      </c>
      <c r="Y703" s="238">
        <v>0.77756956484877704</v>
      </c>
      <c r="Z703" s="238">
        <v>-6.3486249351307755E-4</v>
      </c>
      <c r="AA703" s="238">
        <v>9.853091856503125E-3</v>
      </c>
      <c r="AB703" s="238">
        <v>2.4723328816934136</v>
      </c>
      <c r="AC703" s="238">
        <v>2.3713328816934136</v>
      </c>
    </row>
    <row r="704" spans="21:29" x14ac:dyDescent="0.25">
      <c r="U704" s="238">
        <v>1070.6713855154608</v>
      </c>
      <c r="V704" s="238">
        <v>1.2056196001403785</v>
      </c>
      <c r="W704" s="238">
        <v>0.22277396800656329</v>
      </c>
      <c r="X704" s="238">
        <v>0.77611934094348856</v>
      </c>
      <c r="Y704" s="238">
        <v>0.77677028221227495</v>
      </c>
      <c r="Z704" s="238">
        <v>-6.5094126878639802E-4</v>
      </c>
      <c r="AA704" s="238">
        <v>9.8515529359977684E-3</v>
      </c>
      <c r="AB704" s="238">
        <v>2.469890148561483</v>
      </c>
      <c r="AC704" s="238">
        <v>2.3688901485614831</v>
      </c>
    </row>
    <row r="705" spans="21:29" x14ac:dyDescent="0.25">
      <c r="U705" s="238">
        <v>1069.57105959348</v>
      </c>
      <c r="V705" s="238">
        <v>1.2079837669039917</v>
      </c>
      <c r="W705" s="238">
        <v>0.22094105366199163</v>
      </c>
      <c r="X705" s="238">
        <v>0.77530310750862952</v>
      </c>
      <c r="Y705" s="238">
        <v>0.77597012356778139</v>
      </c>
      <c r="Z705" s="238">
        <v>-6.6701605915187034E-4</v>
      </c>
      <c r="AA705" s="238">
        <v>9.8499760258950759E-3</v>
      </c>
      <c r="AB705" s="238">
        <v>2.4674447461191091</v>
      </c>
      <c r="AC705" s="238">
        <v>2.3664447461191092</v>
      </c>
    </row>
    <row r="706" spans="21:29" x14ac:dyDescent="0.25">
      <c r="U706" s="238">
        <v>1068.4695277222429</v>
      </c>
      <c r="V706" s="238">
        <v>1.2103479133779516</v>
      </c>
      <c r="W706" s="238">
        <v>0.21911008683726188</v>
      </c>
      <c r="X706" s="238">
        <v>0.77448600200510576</v>
      </c>
      <c r="Y706" s="238">
        <v>0.77516909054540406</v>
      </c>
      <c r="Z706" s="238">
        <v>-6.8308854029830446E-4</v>
      </c>
      <c r="AA706" s="238">
        <v>9.8483611323367665E-3</v>
      </c>
      <c r="AB706" s="238">
        <v>2.4649966783504667</v>
      </c>
      <c r="AC706" s="238">
        <v>2.3639966783504667</v>
      </c>
    </row>
    <row r="707" spans="21:29" x14ac:dyDescent="0.25">
      <c r="U707" s="238">
        <v>1067.366792145823</v>
      </c>
      <c r="V707" s="238">
        <v>1.2127120395201278</v>
      </c>
      <c r="W707" s="238">
        <v>0.21728106959352367</v>
      </c>
      <c r="X707" s="238">
        <v>0.77366802439017102</v>
      </c>
      <c r="Y707" s="238">
        <v>0.77436718445022745</v>
      </c>
      <c r="Z707" s="238">
        <v>-6.9916006005643627E-4</v>
      </c>
      <c r="AA707" s="238">
        <v>9.8467082582801135E-3</v>
      </c>
      <c r="AB707" s="238">
        <v>2.4625459484377488</v>
      </c>
      <c r="AC707" s="238">
        <v>2.3615459484377488</v>
      </c>
    </row>
    <row r="708" spans="21:29" x14ac:dyDescent="0.25">
      <c r="U708" s="238">
        <v>1066.2628546608564</v>
      </c>
      <c r="V708" s="238">
        <v>1.215076145288327</v>
      </c>
      <c r="W708" s="238">
        <v>0.21545400399192685</v>
      </c>
      <c r="X708" s="238">
        <v>0.77284917462302249</v>
      </c>
      <c r="Y708" s="238">
        <v>0.77356440632463219</v>
      </c>
      <c r="Z708" s="238">
        <v>-7.1523170160969762E-4</v>
      </c>
      <c r="AA708" s="238">
        <v>9.845017404123713E-3</v>
      </c>
      <c r="AB708" s="238">
        <v>2.4600925589146052</v>
      </c>
      <c r="AC708" s="238">
        <v>2.3590925589146052</v>
      </c>
    </row>
    <row r="709" spans="21:29" x14ac:dyDescent="0.25">
      <c r="U709" s="238">
        <v>1065.1577167023293</v>
      </c>
      <c r="V709" s="238">
        <v>1.2174402306402838</v>
      </c>
      <c r="W709" s="238">
        <v>0.21362889209362118</v>
      </c>
      <c r="X709" s="238">
        <v>0.77202945266469092</v>
      </c>
      <c r="Y709" s="238">
        <v>0.77276075699855862</v>
      </c>
      <c r="Z709" s="238">
        <v>-7.3130433386769944E-4</v>
      </c>
      <c r="AA709" s="238">
        <v>9.8432885682141272E-3</v>
      </c>
      <c r="AB709" s="238">
        <v>2.4576365117902474</v>
      </c>
      <c r="AC709" s="238">
        <v>2.3566365117902475</v>
      </c>
    </row>
    <row r="710" spans="21:29" x14ac:dyDescent="0.25">
      <c r="U710" s="238">
        <v>1064.0513794127662</v>
      </c>
      <c r="V710" s="238">
        <v>1.2198042955336545</v>
      </c>
      <c r="W710" s="238">
        <v>0.2118057359597563</v>
      </c>
      <c r="X710" s="238">
        <v>0.77120885847751586</v>
      </c>
      <c r="Y710" s="238">
        <v>0.77195623713015804</v>
      </c>
      <c r="Z710" s="238">
        <v>-7.4737865264218328E-4</v>
      </c>
      <c r="AA710" s="238">
        <v>9.8415217472551803E-3</v>
      </c>
      <c r="AB710" s="238">
        <v>2.4551778086496236</v>
      </c>
      <c r="AC710" s="238">
        <v>2.3541778086496237</v>
      </c>
    </row>
    <row r="711" spans="21:29" x14ac:dyDescent="0.25">
      <c r="U711" s="238">
        <v>1062.9438436982125</v>
      </c>
      <c r="V711" s="238">
        <v>1.2221683399260106</v>
      </c>
      <c r="W711" s="238">
        <v>0.20998453765148195</v>
      </c>
      <c r="X711" s="238">
        <v>0.77038739202482576</v>
      </c>
      <c r="Y711" s="238">
        <v>0.77115084723860694</v>
      </c>
      <c r="Z711" s="238">
        <v>-7.6345521378118342E-4</v>
      </c>
      <c r="AA711" s="238">
        <v>9.8397169366388915E-3</v>
      </c>
      <c r="AB711" s="238">
        <v>2.4527164507343318</v>
      </c>
      <c r="AC711" s="238">
        <v>2.3517164507343318</v>
      </c>
    </row>
    <row r="712" spans="21:29" x14ac:dyDescent="0.25">
      <c r="U712" s="238">
        <v>1061.8351102733841</v>
      </c>
      <c r="V712" s="238">
        <v>1.2245323637748342</v>
      </c>
      <c r="W712" s="238">
        <v>0.20816529922994806</v>
      </c>
      <c r="X712" s="238">
        <v>0.76956505327071267</v>
      </c>
      <c r="Y712" s="238">
        <v>0.77034458773061198</v>
      </c>
      <c r="Z712" s="238">
        <v>-7.7953445989931147E-4</v>
      </c>
      <c r="AA712" s="238">
        <v>9.837874130713218E-3</v>
      </c>
      <c r="AB712" s="238">
        <v>2.4502524390080209</v>
      </c>
      <c r="AC712" s="238">
        <v>2.3492524390080209</v>
      </c>
    </row>
    <row r="713" spans="21:29" x14ac:dyDescent="0.25">
      <c r="U713" s="238">
        <v>1060.7251796981693</v>
      </c>
      <c r="V713" s="238">
        <v>1.2268963670375144</v>
      </c>
      <c r="W713" s="238">
        <v>0.20634802275630421</v>
      </c>
      <c r="X713" s="238">
        <v>0.76874184218018893</v>
      </c>
      <c r="Y713" s="238">
        <v>0.76953745892183245</v>
      </c>
      <c r="Z713" s="238">
        <v>-7.9561674164352336E-4</v>
      </c>
      <c r="AA713" s="238">
        <v>9.8359933229995051E-3</v>
      </c>
      <c r="AB713" s="238">
        <v>2.4477857742094549</v>
      </c>
      <c r="AC713" s="238">
        <v>2.3467857742094549</v>
      </c>
    </row>
    <row r="714" spans="21:29" x14ac:dyDescent="0.25">
      <c r="U714" s="238">
        <v>1059.614052407122</v>
      </c>
      <c r="V714" s="238">
        <v>1.2292603496713437</v>
      </c>
      <c r="W714" s="238">
        <v>0.20453271029170048</v>
      </c>
      <c r="X714" s="238">
        <v>0.7679177587184014</v>
      </c>
      <c r="Y714" s="238">
        <v>0.76872946105426332</v>
      </c>
      <c r="Z714" s="238">
        <v>-8.1170233586191909E-4</v>
      </c>
      <c r="AA714" s="238">
        <v>9.834074506366983E-3</v>
      </c>
      <c r="AB714" s="238">
        <v>2.4453164568950556</v>
      </c>
      <c r="AC714" s="238">
        <v>2.3443164568950556</v>
      </c>
    </row>
    <row r="715" spans="21:29" x14ac:dyDescent="0.25">
      <c r="U715" s="238">
        <v>1058.5017287333806</v>
      </c>
      <c r="V715" s="238">
        <v>1.2316243116335155</v>
      </c>
      <c r="W715" s="238">
        <v>0.20271936389728631</v>
      </c>
      <c r="X715" s="238">
        <v>0.76709280285153369</v>
      </c>
      <c r="Y715" s="238">
        <v>0.76792059431016946</v>
      </c>
      <c r="Z715" s="238">
        <v>-8.2779145863576264E-4</v>
      </c>
      <c r="AA715" s="238">
        <v>9.832117673176443E-3</v>
      </c>
      <c r="AB715" s="238">
        <v>2.4428444874738866</v>
      </c>
      <c r="AC715" s="238">
        <v>2.3418444874738866</v>
      </c>
    </row>
    <row r="716" spans="21:29" x14ac:dyDescent="0.25">
      <c r="U716" s="238">
        <v>1057.3882089278591</v>
      </c>
      <c r="V716" s="238">
        <v>1.2339882528811217</v>
      </c>
      <c r="W716" s="238">
        <v>0.20090798563421167</v>
      </c>
      <c r="X716" s="238">
        <v>0.7662669745453341</v>
      </c>
      <c r="Y716" s="238">
        <v>0.76711085882354701</v>
      </c>
      <c r="Z716" s="238">
        <v>-8.4388427821291412E-4</v>
      </c>
      <c r="AA716" s="238">
        <v>9.8301228153933416E-3</v>
      </c>
      <c r="AB716" s="238">
        <v>2.4403698662351756</v>
      </c>
      <c r="AC716" s="238">
        <v>2.3393698662351756</v>
      </c>
    </row>
    <row r="717" spans="21:29" x14ac:dyDescent="0.25">
      <c r="U717" s="238">
        <v>1056.2734931750228</v>
      </c>
      <c r="V717" s="238">
        <v>1.2363521733711502</v>
      </c>
      <c r="W717" s="238">
        <v>0.19909857756362595</v>
      </c>
      <c r="X717" s="238">
        <v>0.76544027376646173</v>
      </c>
      <c r="Y717" s="238">
        <v>0.76630025468913743</v>
      </c>
      <c r="Z717" s="238">
        <v>-8.5998092267569604E-4</v>
      </c>
      <c r="AA717" s="238">
        <v>9.8280899246827678E-3</v>
      </c>
      <c r="AB717" s="238">
        <v>2.4378925933713878</v>
      </c>
      <c r="AC717" s="238">
        <v>2.3368925933713878</v>
      </c>
    </row>
    <row r="718" spans="21:29" x14ac:dyDescent="0.25">
      <c r="U718" s="238">
        <v>1055.1575816052946</v>
      </c>
      <c r="V718" s="238">
        <v>1.2387160730604843</v>
      </c>
      <c r="W718" s="238">
        <v>0.19729114174667942</v>
      </c>
      <c r="X718" s="238">
        <v>0.76461270048096897</v>
      </c>
      <c r="Y718" s="238">
        <v>0.76548878196998593</v>
      </c>
      <c r="Z718" s="238">
        <v>-8.7608148901696659E-4</v>
      </c>
      <c r="AA718" s="238">
        <v>9.8260189924829541E-3</v>
      </c>
      <c r="AB718" s="238">
        <v>2.4354126689960762</v>
      </c>
      <c r="AC718" s="238">
        <v>2.3344126689960762</v>
      </c>
    </row>
    <row r="719" spans="21:29" x14ac:dyDescent="0.25">
      <c r="U719" s="238">
        <v>1054.0404743054658</v>
      </c>
      <c r="V719" s="238">
        <v>1.2410799519058999</v>
      </c>
      <c r="W719" s="238">
        <v>0.19548568024452154</v>
      </c>
      <c r="X719" s="238">
        <v>0.76378425465584354</v>
      </c>
      <c r="Y719" s="238">
        <v>0.76467644070328866</v>
      </c>
      <c r="Z719" s="238">
        <v>-8.9218604744512042E-4</v>
      </c>
      <c r="AA719" s="238">
        <v>9.8239100100686073E-3</v>
      </c>
      <c r="AB719" s="238">
        <v>2.4329300931592268</v>
      </c>
      <c r="AC719" s="238">
        <v>2.3319300931592268</v>
      </c>
    </row>
    <row r="720" spans="21:29" x14ac:dyDescent="0.25">
      <c r="U720" s="238">
        <v>1052.9221713267411</v>
      </c>
      <c r="V720" s="238">
        <v>1.2434438098640657</v>
      </c>
      <c r="W720" s="238">
        <v>0.19368219511830212</v>
      </c>
      <c r="X720" s="238">
        <v>0.76295493625756816</v>
      </c>
      <c r="Y720" s="238">
        <v>0.7638632309054193</v>
      </c>
      <c r="Z720" s="238">
        <v>-9.0829464785113778E-4</v>
      </c>
      <c r="AA720" s="238">
        <v>9.8217629685989506E-3</v>
      </c>
      <c r="AB720" s="238">
        <v>2.4304448658588957</v>
      </c>
      <c r="AC720" s="238">
        <v>2.3294448658588958</v>
      </c>
    </row>
    <row r="721" spans="21:29" x14ac:dyDescent="0.25">
      <c r="U721" s="238">
        <v>1051.8026726916662</v>
      </c>
      <c r="V721" s="238">
        <v>1.2458076468915407</v>
      </c>
      <c r="W721" s="238">
        <v>0.19188068842917083</v>
      </c>
      <c r="X721" s="238">
        <v>0.7621247452530745</v>
      </c>
      <c r="Y721" s="238">
        <v>0.76304915257574113</v>
      </c>
      <c r="Z721" s="238">
        <v>-9.2440732266663161E-4</v>
      </c>
      <c r="AA721" s="238">
        <v>9.819577859159009E-3</v>
      </c>
      <c r="AB721" s="238">
        <v>2.4279569870511919</v>
      </c>
      <c r="AC721" s="238">
        <v>2.3269569870511919</v>
      </c>
    </row>
    <row r="722" spans="21:29" x14ac:dyDescent="0.25">
      <c r="U722" s="238">
        <v>1050.6819783993581</v>
      </c>
      <c r="V722" s="238">
        <v>1.2481714629447742</v>
      </c>
      <c r="W722" s="238">
        <v>0.19008116223827765</v>
      </c>
      <c r="X722" s="238">
        <v>0.76129368160885202</v>
      </c>
      <c r="Y722" s="238">
        <v>0.76223420569987688</v>
      </c>
      <c r="Z722" s="238">
        <v>-9.4052409102485246E-4</v>
      </c>
      <c r="AA722" s="238">
        <v>9.8173546727910507E-3</v>
      </c>
      <c r="AB722" s="238">
        <v>2.4254664566578654</v>
      </c>
      <c r="AC722" s="238">
        <v>2.3244664566578654</v>
      </c>
    </row>
    <row r="723" spans="21:29" x14ac:dyDescent="0.25">
      <c r="U723" s="238">
        <v>1049.5600884300288</v>
      </c>
      <c r="V723" s="238">
        <v>1.2505352579801041</v>
      </c>
      <c r="W723" s="238">
        <v>0.18828361860677229</v>
      </c>
      <c r="X723" s="238">
        <v>0.76046174529179855</v>
      </c>
      <c r="Y723" s="238">
        <v>0.7614183902521946</v>
      </c>
      <c r="Z723" s="238">
        <v>-9.5664496039604696E-4</v>
      </c>
      <c r="AA723" s="238">
        <v>9.8150934005221714E-3</v>
      </c>
      <c r="AB723" s="238">
        <v>2.4229732745729589</v>
      </c>
      <c r="AC723" s="238">
        <v>2.3219732745729589</v>
      </c>
    </row>
    <row r="724" spans="21:29" x14ac:dyDescent="0.25">
      <c r="U724" s="238">
        <v>1048.4370027483924</v>
      </c>
      <c r="V724" s="238">
        <v>1.2528990319537567</v>
      </c>
      <c r="W724" s="238">
        <v>0.18648805959580433</v>
      </c>
      <c r="X724" s="238">
        <v>0.7596289362686508</v>
      </c>
      <c r="Y724" s="238">
        <v>0.76060170619798606</v>
      </c>
      <c r="Z724" s="238">
        <v>-9.7276992933525985E-4</v>
      </c>
      <c r="AA724" s="238">
        <v>9.812794033385374E-3</v>
      </c>
      <c r="AB724" s="238">
        <v>2.420477440667876</v>
      </c>
      <c r="AC724" s="238">
        <v>2.319477440667876</v>
      </c>
    </row>
    <row r="725" spans="21:29" x14ac:dyDescent="0.25">
      <c r="U725" s="238">
        <v>1047.3127213066637</v>
      </c>
      <c r="V725" s="238">
        <v>1.2552627848218456</v>
      </c>
      <c r="W725" s="238">
        <v>0.18469448726652374</v>
      </c>
      <c r="X725" s="238">
        <v>0.75879525450603225</v>
      </c>
      <c r="Y725" s="238">
        <v>0.7597841534951274</v>
      </c>
      <c r="Z725" s="238">
        <v>-9.8889898909515495E-4</v>
      </c>
      <c r="AA725" s="238">
        <v>9.8104565624368388E-3</v>
      </c>
      <c r="AB725" s="238">
        <v>2.4179789547955304</v>
      </c>
      <c r="AC725" s="238">
        <v>2.3169789547955304</v>
      </c>
    </row>
    <row r="726" spans="21:29" x14ac:dyDescent="0.25">
      <c r="U726" s="238">
        <v>1046.187244046859</v>
      </c>
      <c r="V726" s="238">
        <v>1.2576265165403711</v>
      </c>
      <c r="W726" s="238">
        <v>0.18290290368008008</v>
      </c>
      <c r="X726" s="238">
        <v>0.75796069997061144</v>
      </c>
      <c r="Y726" s="238">
        <v>0.75896573209543783</v>
      </c>
      <c r="Z726" s="238">
        <v>-1.0050321248263883E-3</v>
      </c>
      <c r="AA726" s="238">
        <v>9.8080809787703532E-3</v>
      </c>
      <c r="AB726" s="238">
        <v>2.4154778167938011</v>
      </c>
      <c r="AC726" s="238">
        <v>2.3144778167938012</v>
      </c>
    </row>
    <row r="727" spans="21:29" x14ac:dyDescent="0.25">
      <c r="U727" s="238">
        <v>1045.0605709026465</v>
      </c>
      <c r="V727" s="238">
        <v>1.259990227065219</v>
      </c>
      <c r="W727" s="238">
        <v>0.18111331089762323</v>
      </c>
      <c r="X727" s="238">
        <v>0.75712527262881091</v>
      </c>
      <c r="Y727" s="238">
        <v>0.75814644194581216</v>
      </c>
      <c r="Z727" s="238">
        <v>-1.021169317001247E-3</v>
      </c>
      <c r="AA727" s="238">
        <v>9.8056672735283828E-3</v>
      </c>
      <c r="AB727" s="238">
        <v>2.4129740264881798</v>
      </c>
      <c r="AC727" s="238">
        <v>2.3119740264881798</v>
      </c>
    </row>
    <row r="728" spans="21:29" x14ac:dyDescent="0.25">
      <c r="U728" s="238">
        <v>1043.9327018009203</v>
      </c>
      <c r="V728" s="238">
        <v>1.2623539163521611</v>
      </c>
      <c r="W728" s="238">
        <v>0.17932571098030306</v>
      </c>
      <c r="X728" s="238">
        <v>0.75628897244725168</v>
      </c>
      <c r="Y728" s="238">
        <v>0.75732628298908689</v>
      </c>
      <c r="Z728" s="238">
        <v>-1.0373105418352013E-3</v>
      </c>
      <c r="AA728" s="238">
        <v>9.8032154379121376E-3</v>
      </c>
      <c r="AB728" s="238">
        <v>2.4104675836941638</v>
      </c>
      <c r="AC728" s="238">
        <v>2.3094675836941638</v>
      </c>
    </row>
    <row r="729" spans="21:29" x14ac:dyDescent="0.25">
      <c r="U729" s="238">
        <v>1042.8036366629874</v>
      </c>
      <c r="V729" s="238">
        <v>1.2647175843568537</v>
      </c>
      <c r="W729" s="238">
        <v>0.177540105989269</v>
      </c>
      <c r="X729" s="238">
        <v>0.75545179939250195</v>
      </c>
      <c r="Y729" s="238">
        <v>0.75650525516482525</v>
      </c>
      <c r="Z729" s="238">
        <v>-1.0534557723232973E-3</v>
      </c>
      <c r="AA729" s="238">
        <v>9.8007254631891881E-3</v>
      </c>
      <c r="AB729" s="238">
        <v>2.4079584882190677</v>
      </c>
      <c r="AC729" s="238">
        <v>2.3069584882190677</v>
      </c>
    </row>
    <row r="730" spans="21:29" x14ac:dyDescent="0.25">
      <c r="U730" s="238">
        <v>1041.6733754056477</v>
      </c>
      <c r="V730" s="238">
        <v>1.2670812310348367</v>
      </c>
      <c r="W730" s="238">
        <v>0.17575649798567133</v>
      </c>
      <c r="X730" s="238">
        <v>0.7546137534305849</v>
      </c>
      <c r="Y730" s="238">
        <v>0.75568335840990986</v>
      </c>
      <c r="Z730" s="238">
        <v>-1.0696049793249562E-3</v>
      </c>
      <c r="AA730" s="238">
        <v>9.7981973406985248E-3</v>
      </c>
      <c r="AB730" s="238">
        <v>2.4054467398632164</v>
      </c>
      <c r="AC730" s="238">
        <v>2.3044467398632165</v>
      </c>
    </row>
    <row r="731" spans="21:29" x14ac:dyDescent="0.25">
      <c r="U731" s="238">
        <v>1040.541917942011</v>
      </c>
      <c r="V731" s="238">
        <v>1.2694448563415339</v>
      </c>
      <c r="W731" s="238">
        <v>0.17397488903065916</v>
      </c>
      <c r="X731" s="238">
        <v>0.7537748345281855</v>
      </c>
      <c r="Y731" s="238">
        <v>0.75486059265893379</v>
      </c>
      <c r="Z731" s="238">
        <v>-1.0857581307482933E-3</v>
      </c>
      <c r="AA731" s="238">
        <v>9.7956310618575373E-3</v>
      </c>
      <c r="AB731" s="238">
        <v>2.4029323384215879</v>
      </c>
      <c r="AC731" s="238">
        <v>2.301932338421588</v>
      </c>
    </row>
    <row r="732" spans="21:29" x14ac:dyDescent="0.25">
      <c r="U732" s="238">
        <v>1039.4092641820359</v>
      </c>
      <c r="V732" s="238">
        <v>1.2718084602322517</v>
      </c>
      <c r="W732" s="238">
        <v>0.17219528118538274</v>
      </c>
      <c r="X732" s="238">
        <v>0.75293504265095901</v>
      </c>
      <c r="Y732" s="238">
        <v>0.75403695784473868</v>
      </c>
      <c r="Z732" s="238">
        <v>-1.1019151937796678E-3</v>
      </c>
      <c r="AA732" s="238">
        <v>9.7930266181637284E-3</v>
      </c>
      <c r="AB732" s="238">
        <v>2.4004152836842132</v>
      </c>
      <c r="AC732" s="238">
        <v>2.2994152836842132</v>
      </c>
    </row>
    <row r="733" spans="21:29" x14ac:dyDescent="0.25">
      <c r="U733" s="238">
        <v>1038.2754140332684</v>
      </c>
      <c r="V733" s="238">
        <v>1.274172042662179</v>
      </c>
      <c r="W733" s="238">
        <v>0.17041767651099177</v>
      </c>
      <c r="X733" s="238">
        <v>0.7520943777653617</v>
      </c>
      <c r="Y733" s="238">
        <v>0.75321245389854519</v>
      </c>
      <c r="Z733" s="238">
        <v>-1.1180761331834876E-3</v>
      </c>
      <c r="AA733" s="238">
        <v>9.7903840012004469E-3</v>
      </c>
      <c r="AB733" s="238">
        <v>2.3978955754375098</v>
      </c>
      <c r="AC733" s="238">
        <v>2.2968955754375098</v>
      </c>
    </row>
    <row r="734" spans="21:29" x14ac:dyDescent="0.25">
      <c r="U734" s="238">
        <v>1037.1403674010253</v>
      </c>
      <c r="V734" s="238">
        <v>1.2765356035863866</v>
      </c>
      <c r="W734" s="238">
        <v>0.16864207706863585</v>
      </c>
      <c r="X734" s="238">
        <v>0.75125283983730884</v>
      </c>
      <c r="Y734" s="238">
        <v>0.75238708075039107</v>
      </c>
      <c r="Z734" s="238">
        <v>-1.1342409130822295E-3</v>
      </c>
      <c r="AA734" s="238">
        <v>9.7877032026384043E-3</v>
      </c>
      <c r="AB734" s="238">
        <v>2.3953732134646293</v>
      </c>
      <c r="AC734" s="238">
        <v>2.2943732134646293</v>
      </c>
    </row>
    <row r="735" spans="21:29" x14ac:dyDescent="0.25">
      <c r="U735" s="238">
        <v>1036.004124188993</v>
      </c>
      <c r="V735" s="238">
        <v>1.2788991429598262</v>
      </c>
      <c r="W735" s="238">
        <v>0.16686848491946477</v>
      </c>
      <c r="X735" s="238">
        <v>0.75041042883269193</v>
      </c>
      <c r="Y735" s="238">
        <v>0.75156083832924425</v>
      </c>
      <c r="Z735" s="238">
        <v>-1.1504094965523182E-3</v>
      </c>
      <c r="AA735" s="238">
        <v>9.784984214238162E-3</v>
      </c>
      <c r="AB735" s="238">
        <v>2.3928481975460221</v>
      </c>
      <c r="AC735" s="238">
        <v>2.2918481975460221</v>
      </c>
    </row>
    <row r="736" spans="21:29" x14ac:dyDescent="0.25">
      <c r="U736" s="238">
        <v>1034.8666842993853</v>
      </c>
      <c r="V736" s="238">
        <v>1.2812626607373303</v>
      </c>
      <c r="W736" s="238">
        <v>0.16509690212462835</v>
      </c>
      <c r="X736" s="238">
        <v>0.74956714471724706</v>
      </c>
      <c r="Y736" s="238">
        <v>0.75073372656318704</v>
      </c>
      <c r="Z736" s="238">
        <v>-1.1665818459399846E-3</v>
      </c>
      <c r="AA736" s="238">
        <v>9.7822270278518572E-3</v>
      </c>
      <c r="AB736" s="238">
        <v>2.3903205274598283</v>
      </c>
      <c r="AC736" s="238">
        <v>2.2893205274598283</v>
      </c>
    </row>
    <row r="737" spans="21:29" x14ac:dyDescent="0.25">
      <c r="U737" s="238">
        <v>1033.7280476331964</v>
      </c>
      <c r="V737" s="238">
        <v>1.2836261568736114</v>
      </c>
      <c r="W737" s="238">
        <v>0.16332733074527642</v>
      </c>
      <c r="X737" s="238">
        <v>0.74872298745668298</v>
      </c>
      <c r="Y737" s="238">
        <v>0.74990574537954557</v>
      </c>
      <c r="Z737" s="238">
        <v>-1.1827579228625984E-3</v>
      </c>
      <c r="AA737" s="238">
        <v>9.7794316354249348E-3</v>
      </c>
      <c r="AB737" s="238">
        <v>2.3877902029822633</v>
      </c>
      <c r="AC737" s="238">
        <v>2.2867902029822633</v>
      </c>
    </row>
    <row r="738" spans="21:29" x14ac:dyDescent="0.25">
      <c r="U738" s="238">
        <v>1032.588214090385</v>
      </c>
      <c r="V738" s="238">
        <v>1.2859896313232615</v>
      </c>
      <c r="W738" s="238">
        <v>0.16155977284255854</v>
      </c>
      <c r="X738" s="238">
        <v>0.74787795701672632</v>
      </c>
      <c r="Y738" s="238">
        <v>0.74907689470501559</v>
      </c>
      <c r="Z738" s="238">
        <v>-1.1989376882892699E-3</v>
      </c>
      <c r="AA738" s="238">
        <v>9.7765980289976837E-3</v>
      </c>
      <c r="AB738" s="238">
        <v>2.3852572238879546</v>
      </c>
      <c r="AC738" s="238">
        <v>2.2842572238879546</v>
      </c>
    </row>
    <row r="739" spans="21:29" x14ac:dyDescent="0.25">
      <c r="U739" s="238">
        <v>1031.4471835700324</v>
      </c>
      <c r="V739" s="238">
        <v>1.2883530840407518</v>
      </c>
      <c r="W739" s="238">
        <v>0.15979423047762478</v>
      </c>
      <c r="X739" s="238">
        <v>0.74703205336267409</v>
      </c>
      <c r="Y739" s="238">
        <v>0.74824717446577216</v>
      </c>
      <c r="Z739" s="238">
        <v>-1.2151211030980713E-3</v>
      </c>
      <c r="AA739" s="238">
        <v>9.7737262007054609E-3</v>
      </c>
      <c r="AB739" s="238">
        <v>2.3827215899499805</v>
      </c>
      <c r="AC739" s="238">
        <v>2.2817215899499805</v>
      </c>
    </row>
    <row r="740" spans="21:29" x14ac:dyDescent="0.25">
      <c r="U740" s="238">
        <v>1030.3049559705103</v>
      </c>
      <c r="V740" s="238">
        <v>1.2907165149804316</v>
      </c>
      <c r="W740" s="238">
        <v>0.1580307057116247</v>
      </c>
      <c r="X740" s="238">
        <v>0.74618527646009747</v>
      </c>
      <c r="Y740" s="238">
        <v>0.74741658458748395</v>
      </c>
      <c r="Z740" s="238">
        <v>-1.2313081273864768E-3</v>
      </c>
      <c r="AA740" s="238">
        <v>9.770816142780539E-3</v>
      </c>
      <c r="AB740" s="238">
        <v>2.380183300940272</v>
      </c>
      <c r="AC740" s="238">
        <v>2.279183300940272</v>
      </c>
    </row>
    <row r="741" spans="21:29" x14ac:dyDescent="0.25">
      <c r="U741" s="238">
        <v>1029.1615311894898</v>
      </c>
      <c r="V741" s="238">
        <v>1.2930799240965283</v>
      </c>
      <c r="W741" s="238">
        <v>0.15626920060570779</v>
      </c>
      <c r="X741" s="238">
        <v>0.74533762627431055</v>
      </c>
      <c r="Y741" s="238">
        <v>0.74658512499544227</v>
      </c>
      <c r="Z741" s="238">
        <v>-1.2474987211317234E-3</v>
      </c>
      <c r="AA741" s="238">
        <v>9.7678678475523976E-3</v>
      </c>
      <c r="AB741" s="238">
        <v>2.3776423566296607</v>
      </c>
      <c r="AC741" s="238">
        <v>2.2766423566296607</v>
      </c>
    </row>
    <row r="742" spans="21:29" x14ac:dyDescent="0.25">
      <c r="U742" s="238">
        <v>1028.0169091241241</v>
      </c>
      <c r="V742" s="238">
        <v>1.2954433113431465</v>
      </c>
      <c r="W742" s="238">
        <v>0.15450971722102433</v>
      </c>
      <c r="X742" s="238">
        <v>0.74448910277020541</v>
      </c>
      <c r="Y742" s="238">
        <v>0.74575279561457952</v>
      </c>
      <c r="Z742" s="238">
        <v>-1.2636928443741091E-3</v>
      </c>
      <c r="AA742" s="238">
        <v>9.7648813074475843E-3</v>
      </c>
      <c r="AB742" s="238">
        <v>2.3750987567878279</v>
      </c>
      <c r="AC742" s="238">
        <v>2.2740987567878279</v>
      </c>
    </row>
    <row r="743" spans="21:29" x14ac:dyDescent="0.25">
      <c r="U743" s="238">
        <v>1026.8710896710736</v>
      </c>
      <c r="V743" s="238">
        <v>1.2978066766742677</v>
      </c>
      <c r="W743" s="238">
        <v>0.15275225761872391</v>
      </c>
      <c r="X743" s="238">
        <v>0.74363970591308481</v>
      </c>
      <c r="Y743" s="238">
        <v>0.74491959636945093</v>
      </c>
      <c r="Z743" s="238">
        <v>-1.2798904563661173E-3</v>
      </c>
      <c r="AA743" s="238">
        <v>9.7618565149915765E-3</v>
      </c>
      <c r="AB743" s="238">
        <v>2.3725525011837085</v>
      </c>
      <c r="AC743" s="238">
        <v>2.2715525011837086</v>
      </c>
    </row>
    <row r="744" spans="21:29" x14ac:dyDescent="0.25">
      <c r="U744" s="238">
        <v>1025.7240727264782</v>
      </c>
      <c r="V744" s="238">
        <v>1.3001700200437496</v>
      </c>
      <c r="W744" s="238">
        <v>0.15099682385995594</v>
      </c>
      <c r="X744" s="238">
        <v>0.74278943566809519</v>
      </c>
      <c r="Y744" s="238">
        <v>0.74408552718436738</v>
      </c>
      <c r="Z744" s="238">
        <v>-1.2960915162721909E-3</v>
      </c>
      <c r="AA744" s="238">
        <v>9.7587934628090012E-3</v>
      </c>
      <c r="AB744" s="238">
        <v>2.37000358958552</v>
      </c>
      <c r="AC744" s="238">
        <v>2.2690035895855201</v>
      </c>
    </row>
    <row r="745" spans="21:29" x14ac:dyDescent="0.25">
      <c r="U745" s="238">
        <v>1024.5758581861367</v>
      </c>
      <c r="V745" s="238">
        <v>1.3025333414053255</v>
      </c>
      <c r="W745" s="238">
        <v>0.14924341800587071</v>
      </c>
      <c r="X745" s="238">
        <v>0.74193829199966399</v>
      </c>
      <c r="Y745" s="238">
        <v>0.74325058798340393</v>
      </c>
      <c r="Z745" s="238">
        <v>-1.3122959837399417E-3</v>
      </c>
      <c r="AA745" s="238">
        <v>9.7556921436224957E-3</v>
      </c>
      <c r="AB745" s="238">
        <v>2.3674520217604775</v>
      </c>
      <c r="AC745" s="238">
        <v>2.2664520217604776</v>
      </c>
    </row>
    <row r="746" spans="21:29" x14ac:dyDescent="0.25">
      <c r="U746" s="238">
        <v>1023.4264459455321</v>
      </c>
      <c r="V746" s="238">
        <v>1.3048966407126037</v>
      </c>
      <c r="W746" s="238">
        <v>0.14749204211761763</v>
      </c>
      <c r="X746" s="238">
        <v>0.74108627487294054</v>
      </c>
      <c r="Y746" s="238">
        <v>0.7424147786903087</v>
      </c>
      <c r="Z746" s="238">
        <v>-1.328503817368154E-3</v>
      </c>
      <c r="AA746" s="238">
        <v>9.7525525502551915E-3</v>
      </c>
      <c r="AB746" s="238">
        <v>2.3648977974753413</v>
      </c>
      <c r="AC746" s="238">
        <v>2.2638977974753414</v>
      </c>
    </row>
    <row r="747" spans="21:29" x14ac:dyDescent="0.25">
      <c r="U747" s="238">
        <v>1022.2758358996915</v>
      </c>
      <c r="V747" s="238">
        <v>1.3072599179190671</v>
      </c>
      <c r="W747" s="238">
        <v>0.1457426982563465</v>
      </c>
      <c r="X747" s="238">
        <v>0.74023338425239837</v>
      </c>
      <c r="Y747" s="238">
        <v>0.74157809922867934</v>
      </c>
      <c r="Z747" s="238">
        <v>-1.3447149762809696E-3</v>
      </c>
      <c r="AA747" s="238">
        <v>9.7493746756294845E-3</v>
      </c>
      <c r="AB747" s="238">
        <v>2.3623409164961062</v>
      </c>
      <c r="AC747" s="238">
        <v>2.2613409164961062</v>
      </c>
    </row>
    <row r="748" spans="21:29" x14ac:dyDescent="0.25">
      <c r="U748" s="238">
        <v>1021.1240279434379</v>
      </c>
      <c r="V748" s="238">
        <v>1.3096231729780727</v>
      </c>
      <c r="W748" s="238">
        <v>0.14399538848320742</v>
      </c>
      <c r="X748" s="238">
        <v>0.73937962010254821</v>
      </c>
      <c r="Y748" s="238">
        <v>0.7407405495218643</v>
      </c>
      <c r="Z748" s="238">
        <v>-1.3609294193160926E-3</v>
      </c>
      <c r="AA748" s="238">
        <v>9.746158512767715E-3</v>
      </c>
      <c r="AB748" s="238">
        <v>2.3597813785881439</v>
      </c>
      <c r="AC748" s="238">
        <v>2.2587813785881439</v>
      </c>
    </row>
    <row r="749" spans="21:29" x14ac:dyDescent="0.25">
      <c r="U749" s="238">
        <v>1019.9710219712459</v>
      </c>
      <c r="V749" s="238">
        <v>1.3119864058428508</v>
      </c>
      <c r="W749" s="238">
        <v>0.14225011485934969</v>
      </c>
      <c r="X749" s="238">
        <v>0.73852498238805731</v>
      </c>
      <c r="Y749" s="238">
        <v>0.73990212949300638</v>
      </c>
      <c r="Z749" s="238">
        <v>-1.3771471049490724E-3</v>
      </c>
      <c r="AA749" s="238">
        <v>9.7429040547930262E-3</v>
      </c>
      <c r="AB749" s="238">
        <v>2.3572191835163609</v>
      </c>
      <c r="AC749" s="238">
        <v>2.256219183516361</v>
      </c>
    </row>
    <row r="750" spans="21:29" x14ac:dyDescent="0.25">
      <c r="U750" s="238">
        <v>1018.8168178773128</v>
      </c>
      <c r="V750" s="238">
        <v>1.3143496164665041</v>
      </c>
      <c r="W750" s="238">
        <v>0.14050687944592316</v>
      </c>
      <c r="X750" s="238">
        <v>0.73766947107301695</v>
      </c>
      <c r="Y750" s="238">
        <v>0.73906283906509695</v>
      </c>
      <c r="Z750" s="238">
        <v>-1.3933679920800079E-3</v>
      </c>
      <c r="AA750" s="238">
        <v>9.7396112949283738E-3</v>
      </c>
      <c r="AB750" s="238">
        <v>2.3546543310449604</v>
      </c>
      <c r="AC750" s="238">
        <v>2.2536543310449604</v>
      </c>
    </row>
    <row r="751" spans="21:29" x14ac:dyDescent="0.25">
      <c r="U751" s="238">
        <v>1017.6614155556254</v>
      </c>
      <c r="V751" s="238">
        <v>1.316712804802008</v>
      </c>
      <c r="W751" s="238">
        <v>0.13876568430407785</v>
      </c>
      <c r="X751" s="238">
        <v>0.73681308612167962</v>
      </c>
      <c r="Y751" s="238">
        <v>0.73822267816089715</v>
      </c>
      <c r="Z751" s="238">
        <v>-1.4095920392175332E-3</v>
      </c>
      <c r="AA751" s="238">
        <v>9.7362802264974527E-3</v>
      </c>
      <c r="AB751" s="238">
        <v>2.3520868209376218</v>
      </c>
      <c r="AC751" s="238">
        <v>2.2510868209376218</v>
      </c>
    </row>
    <row r="752" spans="21:29" x14ac:dyDescent="0.25">
      <c r="U752" s="238">
        <v>1016.5048148998512</v>
      </c>
      <c r="V752" s="238">
        <v>1.3190759708022097</v>
      </c>
      <c r="W752" s="238">
        <v>0.13702653149496338</v>
      </c>
      <c r="X752" s="238">
        <v>0.73595582749821564</v>
      </c>
      <c r="Y752" s="238">
        <v>0.73738164670299577</v>
      </c>
      <c r="Z752" s="238">
        <v>-1.4258192047801321E-3</v>
      </c>
      <c r="AA752" s="238">
        <v>9.73291084292492E-3</v>
      </c>
      <c r="AB752" s="238">
        <v>2.3495166529575311</v>
      </c>
      <c r="AC752" s="238">
        <v>2.2485166529575311</v>
      </c>
    </row>
    <row r="753" spans="21:29" x14ac:dyDescent="0.25">
      <c r="U753" s="238">
        <v>1015.3470158034276</v>
      </c>
      <c r="V753" s="238">
        <v>1.321439114419827</v>
      </c>
      <c r="W753" s="238">
        <v>0.13528942307972944</v>
      </c>
      <c r="X753" s="238">
        <v>0.7350976951666135</v>
      </c>
      <c r="Y753" s="238">
        <v>0.73653974461382032</v>
      </c>
      <c r="Z753" s="238">
        <v>-1.4420494472068279E-3</v>
      </c>
      <c r="AA753" s="238">
        <v>9.7295031377363488E-3</v>
      </c>
      <c r="AB753" s="238">
        <v>2.3469438268673426</v>
      </c>
      <c r="AC753" s="238">
        <v>2.2459438268673426</v>
      </c>
    </row>
    <row r="754" spans="21:29" x14ac:dyDescent="0.25">
      <c r="U754" s="238">
        <v>1014.1880181595607</v>
      </c>
      <c r="V754" s="238">
        <v>1.3238022356074484</v>
      </c>
      <c r="W754" s="238">
        <v>0.13355436111952571</v>
      </c>
      <c r="X754" s="238">
        <v>0.73423868909084178</v>
      </c>
      <c r="Y754" s="238">
        <v>0.73569697181562432</v>
      </c>
      <c r="Z754" s="238">
        <v>-1.4582827247825447E-3</v>
      </c>
      <c r="AA754" s="238">
        <v>9.7260571045586011E-3</v>
      </c>
      <c r="AB754" s="238">
        <v>2.3443683424292421</v>
      </c>
      <c r="AC754" s="238">
        <v>2.2433683424292421</v>
      </c>
    </row>
    <row r="755" spans="21:29" x14ac:dyDescent="0.25">
      <c r="U755" s="238">
        <v>1013.0278218612228</v>
      </c>
      <c r="V755" s="238">
        <v>1.3261653343175324</v>
      </c>
      <c r="W755" s="238">
        <v>0.13182134767550227</v>
      </c>
      <c r="X755" s="238">
        <v>0.73337880923434962</v>
      </c>
      <c r="Y755" s="238">
        <v>0.73485332823050786</v>
      </c>
      <c r="Z755" s="238">
        <v>-1.4745189961582472E-3</v>
      </c>
      <c r="AA755" s="238">
        <v>9.7225727371189723E-3</v>
      </c>
      <c r="AB755" s="238">
        <v>2.341790199404723</v>
      </c>
      <c r="AC755" s="238">
        <v>2.240790199404723</v>
      </c>
    </row>
    <row r="756" spans="21:29" x14ac:dyDescent="0.25">
      <c r="U756" s="238">
        <v>1011.8664268011723</v>
      </c>
      <c r="V756" s="238">
        <v>1.3285284105024064</v>
      </c>
      <c r="W756" s="238">
        <v>0.13009038480880872</v>
      </c>
      <c r="X756" s="238">
        <v>0.7325180555611468</v>
      </c>
      <c r="Y756" s="238">
        <v>0.73400881378034366</v>
      </c>
      <c r="Z756" s="238">
        <v>-1.4907582191968638E-3</v>
      </c>
      <c r="AA756" s="238">
        <v>9.7190500292470526E-3</v>
      </c>
      <c r="AB756" s="238">
        <v>2.339209397554991</v>
      </c>
      <c r="AC756" s="238">
        <v>2.238209397554991</v>
      </c>
    </row>
    <row r="757" spans="21:29" x14ac:dyDescent="0.25">
      <c r="U757" s="238">
        <v>1010.7038328718601</v>
      </c>
      <c r="V757" s="238">
        <v>1.3308914641142673</v>
      </c>
      <c r="W757" s="238">
        <v>0.12836147458059474</v>
      </c>
      <c r="X757" s="238">
        <v>0.73165642803461484</v>
      </c>
      <c r="Y757" s="238">
        <v>0.73316342838691106</v>
      </c>
      <c r="Z757" s="238">
        <v>-1.5070003522962283E-3</v>
      </c>
      <c r="AA757" s="238">
        <v>9.7154889748734766E-3</v>
      </c>
      <c r="AB757" s="238">
        <v>2.3366259366406501</v>
      </c>
      <c r="AC757" s="238">
        <v>2.2356259366406501</v>
      </c>
    </row>
    <row r="758" spans="21:29" x14ac:dyDescent="0.25">
      <c r="U758" s="238">
        <v>1009.5400399655987</v>
      </c>
      <c r="V758" s="238">
        <v>1.3332544951051792</v>
      </c>
      <c r="W758" s="238">
        <v>0.12663461905200998</v>
      </c>
      <c r="X758" s="238">
        <v>0.73079392661831744</v>
      </c>
      <c r="Y758" s="238">
        <v>0.73231717197179147</v>
      </c>
      <c r="Z758" s="238">
        <v>-1.5232453534740342E-3</v>
      </c>
      <c r="AA758" s="238">
        <v>9.7118895680308251E-3</v>
      </c>
      <c r="AB758" s="238">
        <v>2.3340398164218845</v>
      </c>
      <c r="AC758" s="238">
        <v>2.2330398164218845</v>
      </c>
    </row>
    <row r="759" spans="21:29" x14ac:dyDescent="0.25">
      <c r="U759" s="238">
        <v>1008.3750479744394</v>
      </c>
      <c r="V759" s="238">
        <v>1.3356175034270745</v>
      </c>
      <c r="W759" s="238">
        <v>0.12490982028420471</v>
      </c>
      <c r="X759" s="238">
        <v>0.72993055127529582</v>
      </c>
      <c r="Y759" s="238">
        <v>0.73147004445642949</v>
      </c>
      <c r="Z759" s="238">
        <v>-1.5394931811336665E-3</v>
      </c>
      <c r="AA759" s="238">
        <v>9.7082518028527211E-3</v>
      </c>
      <c r="AB759" s="238">
        <v>2.3314510366582271</v>
      </c>
      <c r="AC759" s="238">
        <v>2.2304510366582271</v>
      </c>
    </row>
    <row r="760" spans="21:29" x14ac:dyDescent="0.25">
      <c r="U760" s="238">
        <v>1007.2088567902339</v>
      </c>
      <c r="V760" s="238">
        <v>1.3379804890317519</v>
      </c>
      <c r="W760" s="238">
        <v>0.12318708033832799</v>
      </c>
      <c r="X760" s="238">
        <v>0.72906630196911959</v>
      </c>
      <c r="Y760" s="238">
        <v>0.73062204576205547</v>
      </c>
      <c r="Z760" s="238">
        <v>-1.5557437929358819E-3</v>
      </c>
      <c r="AA760" s="238">
        <v>9.7045756735755877E-3</v>
      </c>
      <c r="AB760" s="238">
        <v>2.3288595971089356</v>
      </c>
      <c r="AC760" s="238">
        <v>2.2278595971089357</v>
      </c>
    </row>
    <row r="761" spans="21:29" x14ac:dyDescent="0.25">
      <c r="U761" s="238">
        <v>1006.0414663045507</v>
      </c>
      <c r="V761" s="238">
        <v>1.3403434518708766</v>
      </c>
      <c r="W761" s="238">
        <v>0.12146640127553013</v>
      </c>
      <c r="X761" s="238">
        <v>0.72820117866252798</v>
      </c>
      <c r="Y761" s="238">
        <v>0.72977317580981094</v>
      </c>
      <c r="Z761" s="238">
        <v>-1.5719971472829553E-3</v>
      </c>
      <c r="AA761" s="238">
        <v>9.7008611745369074E-3</v>
      </c>
      <c r="AB761" s="238">
        <v>2.3262654975325701</v>
      </c>
      <c r="AC761" s="238">
        <v>2.2252654975325701</v>
      </c>
    </row>
    <row r="762" spans="21:29" x14ac:dyDescent="0.25">
      <c r="U762" s="238">
        <v>1004.8728764088233</v>
      </c>
      <c r="V762" s="238">
        <v>1.3427063918959796</v>
      </c>
      <c r="W762" s="238">
        <v>0.11974778515696076</v>
      </c>
      <c r="X762" s="238">
        <v>0.7273351813187221</v>
      </c>
      <c r="Y762" s="238">
        <v>0.72892343452060759</v>
      </c>
      <c r="Z762" s="238">
        <v>-1.5882532018854922E-3</v>
      </c>
      <c r="AA762" s="238">
        <v>9.697108300176862E-3</v>
      </c>
      <c r="AB762" s="238">
        <v>2.3236687376873437</v>
      </c>
      <c r="AC762" s="238">
        <v>2.2226687376873437</v>
      </c>
    </row>
    <row r="763" spans="21:29" x14ac:dyDescent="0.25">
      <c r="U763" s="238">
        <v>1003.7030869941809</v>
      </c>
      <c r="V763" s="238">
        <v>1.3450693090584569</v>
      </c>
      <c r="W763" s="238">
        <v>0.1180312340437695</v>
      </c>
      <c r="X763" s="238">
        <v>0.72646830990048494</v>
      </c>
      <c r="Y763" s="238">
        <v>0.72807282181524446</v>
      </c>
      <c r="Z763" s="238">
        <v>-1.604511914759521E-3</v>
      </c>
      <c r="AA763" s="238">
        <v>9.6933170450376159E-3</v>
      </c>
      <c r="AB763" s="238">
        <v>2.3210693173309322</v>
      </c>
      <c r="AC763" s="238">
        <v>2.2200693173309323</v>
      </c>
    </row>
    <row r="764" spans="21:29" x14ac:dyDescent="0.25">
      <c r="U764" s="238">
        <v>1002.5320979515909</v>
      </c>
      <c r="V764" s="238">
        <v>1.3474322033095687</v>
      </c>
      <c r="W764" s="238">
        <v>0.11631674999710627</v>
      </c>
      <c r="X764" s="238">
        <v>0.72560056437055254</v>
      </c>
      <c r="Y764" s="238">
        <v>0.72722133761434382</v>
      </c>
      <c r="Z764" s="238">
        <v>-1.6207732437912847E-3</v>
      </c>
      <c r="AA764" s="238">
        <v>9.6894874037636337E-3</v>
      </c>
      <c r="AB764" s="238">
        <v>2.3184672362205192</v>
      </c>
      <c r="AC764" s="238">
        <v>2.2174672362205192</v>
      </c>
    </row>
    <row r="765" spans="21:29" x14ac:dyDescent="0.25">
      <c r="U765" s="238">
        <v>1001.3599091717764</v>
      </c>
      <c r="V765" s="238">
        <v>1.3497950746004395</v>
      </c>
      <c r="W765" s="238">
        <v>0.11460433507812066</v>
      </c>
      <c r="X765" s="238">
        <v>0.72473194469161339</v>
      </c>
      <c r="Y765" s="238">
        <v>0.72636898183836718</v>
      </c>
      <c r="Z765" s="238">
        <v>-1.6370371467537836E-3</v>
      </c>
      <c r="AA765" s="238">
        <v>9.6856193711019473E-3</v>
      </c>
      <c r="AB765" s="238">
        <v>2.315862494112837</v>
      </c>
      <c r="AC765" s="238">
        <v>2.214862494112837</v>
      </c>
    </row>
    <row r="766" spans="21:29" x14ac:dyDescent="0.25">
      <c r="U766" s="238">
        <v>1000.1865205452428</v>
      </c>
      <c r="V766" s="238">
        <v>1.3521579228820564</v>
      </c>
      <c r="W766" s="238">
        <v>0.11289399134796262</v>
      </c>
      <c r="X766" s="238">
        <v>0.72386245082603995</v>
      </c>
      <c r="Y766" s="238">
        <v>0.72551575440762817</v>
      </c>
      <c r="Z766" s="238">
        <v>-1.6533035815882169E-3</v>
      </c>
      <c r="AA766" s="238">
        <v>9.6817129419017722E-3</v>
      </c>
      <c r="AB766" s="238">
        <v>2.3132550907640512</v>
      </c>
      <c r="AC766" s="238">
        <v>2.2122550907640512</v>
      </c>
    </row>
    <row r="767" spans="21:29" x14ac:dyDescent="0.25">
      <c r="U767" s="238">
        <v>999.01193196228928</v>
      </c>
      <c r="V767" s="238">
        <v>1.3545207481052695</v>
      </c>
      <c r="W767" s="238">
        <v>0.11118572086778168</v>
      </c>
      <c r="X767" s="238">
        <v>0.72299208273632598</v>
      </c>
      <c r="Y767" s="238">
        <v>0.72466165524225445</v>
      </c>
      <c r="Z767" s="238">
        <v>-1.6695725059284738E-3</v>
      </c>
      <c r="AA767" s="238">
        <v>9.6777681111152366E-3</v>
      </c>
      <c r="AB767" s="238">
        <v>2.3106450259299005</v>
      </c>
      <c r="AC767" s="238">
        <v>2.2096450259299005</v>
      </c>
    </row>
    <row r="768" spans="21:29" x14ac:dyDescent="0.25">
      <c r="U768" s="238">
        <v>997.83614331296405</v>
      </c>
      <c r="V768" s="238">
        <v>1.3568835502207905</v>
      </c>
      <c r="W768" s="238">
        <v>0.10947952569872786</v>
      </c>
      <c r="X768" s="238">
        <v>0.72212084038464253</v>
      </c>
      <c r="Y768" s="238">
        <v>0.72380668426223405</v>
      </c>
      <c r="Z768" s="238">
        <v>-1.6858438775915197E-3</v>
      </c>
      <c r="AA768" s="238">
        <v>9.6737848737969596E-3</v>
      </c>
      <c r="AB768" s="238">
        <v>2.308032299365578</v>
      </c>
      <c r="AC768" s="238">
        <v>2.207032299365578</v>
      </c>
    </row>
    <row r="769" spans="21:29" x14ac:dyDescent="0.25">
      <c r="U769" s="238">
        <v>996.65915448711428</v>
      </c>
      <c r="V769" s="238">
        <v>1.359246329179193</v>
      </c>
      <c r="W769" s="238">
        <v>0.10777540790195078</v>
      </c>
      <c r="X769" s="238">
        <v>0.72124872373325799</v>
      </c>
      <c r="Y769" s="238">
        <v>0.72295084138737686</v>
      </c>
      <c r="Z769" s="238">
        <v>-1.7021176541188732E-3</v>
      </c>
      <c r="AA769" s="238">
        <v>9.6697632251047053E-3</v>
      </c>
      <c r="AB769" s="238">
        <v>2.3054169108258522</v>
      </c>
      <c r="AC769" s="238">
        <v>2.2044169108258522</v>
      </c>
    </row>
    <row r="770" spans="21:29" x14ac:dyDescent="0.25">
      <c r="U770" s="238">
        <v>995.48096537435129</v>
      </c>
      <c r="V770" s="238">
        <v>1.3616090849309104</v>
      </c>
      <c r="W770" s="238">
        <v>0.10607336953860019</v>
      </c>
      <c r="X770" s="238">
        <v>0.72037573274418143</v>
      </c>
      <c r="Y770" s="238">
        <v>0.72209412653735261</v>
      </c>
      <c r="Z770" s="238">
        <v>-1.7183937931711801E-3</v>
      </c>
      <c r="AA770" s="238">
        <v>9.6657031602991085E-3</v>
      </c>
      <c r="AB770" s="238">
        <v>2.3027988600649842</v>
      </c>
      <c r="AC770" s="238">
        <v>2.2017988600649843</v>
      </c>
    </row>
    <row r="771" spans="21:29" x14ac:dyDescent="0.25">
      <c r="U771" s="238">
        <v>994.30157586408484</v>
      </c>
      <c r="V771" s="238">
        <v>1.3639718174262365</v>
      </c>
      <c r="W771" s="238">
        <v>0.10437341266982582</v>
      </c>
      <c r="X771" s="238">
        <v>0.71950186737923427</v>
      </c>
      <c r="Y771" s="238">
        <v>0.72123653963166545</v>
      </c>
      <c r="Z771" s="238">
        <v>-1.7346722524311797E-3</v>
      </c>
      <c r="AA771" s="238">
        <v>9.6616046747436315E-3</v>
      </c>
      <c r="AB771" s="238">
        <v>2.3001781468366858</v>
      </c>
      <c r="AC771" s="238">
        <v>2.1991781468366858</v>
      </c>
    </row>
    <row r="772" spans="21:29" x14ac:dyDescent="0.25">
      <c r="U772" s="238">
        <v>993.12098584550461</v>
      </c>
      <c r="V772" s="238">
        <v>1.3663345266153244</v>
      </c>
      <c r="W772" s="238">
        <v>0.10267553935677762</v>
      </c>
      <c r="X772" s="238">
        <v>0.71862712760021041</v>
      </c>
      <c r="Y772" s="238">
        <v>0.7203780805896397</v>
      </c>
      <c r="Z772" s="238">
        <v>-1.7509529894292886E-3</v>
      </c>
      <c r="AA772" s="238">
        <v>9.6574677639049301E-3</v>
      </c>
      <c r="AB772" s="238">
        <v>2.2975547708941848</v>
      </c>
      <c r="AC772" s="238">
        <v>2.1965547708941848</v>
      </c>
    </row>
    <row r="773" spans="21:29" x14ac:dyDescent="0.25">
      <c r="U773" s="238">
        <v>991.93919520754889</v>
      </c>
      <c r="V773" s="238">
        <v>1.368697212448186</v>
      </c>
      <c r="W773" s="238">
        <v>0.10097975166060517</v>
      </c>
      <c r="X773" s="238">
        <v>0.71775151336883858</v>
      </c>
      <c r="Y773" s="238">
        <v>0.71951874933044069</v>
      </c>
      <c r="Z773" s="238">
        <v>-1.7672359616021094E-3</v>
      </c>
      <c r="AA773" s="238">
        <v>9.6532924233530826E-3</v>
      </c>
      <c r="AB773" s="238">
        <v>2.2949287319902458</v>
      </c>
      <c r="AC773" s="238">
        <v>2.1939287319902459</v>
      </c>
    </row>
    <row r="774" spans="21:29" x14ac:dyDescent="0.25">
      <c r="U774" s="238">
        <v>990.75620383893329</v>
      </c>
      <c r="V774" s="238">
        <v>1.3710598748746909</v>
      </c>
      <c r="W774" s="238">
        <v>9.9286051642458253E-2</v>
      </c>
      <c r="X774" s="238">
        <v>0.71687502464669306</v>
      </c>
      <c r="Y774" s="238">
        <v>0.71865854577308241</v>
      </c>
      <c r="Z774" s="238">
        <v>-1.7835211263893536E-3</v>
      </c>
      <c r="AA774" s="238">
        <v>9.6490786487615915E-3</v>
      </c>
      <c r="AB774" s="238">
        <v>2.2923000298771496</v>
      </c>
      <c r="AC774" s="238">
        <v>2.1913000298771497</v>
      </c>
    </row>
    <row r="775" spans="21:29" x14ac:dyDescent="0.25">
      <c r="U775" s="238">
        <v>989.57201162817466</v>
      </c>
      <c r="V775" s="238">
        <v>1.3734225138445666</v>
      </c>
      <c r="W775" s="238">
        <v>9.7594441363486661E-2</v>
      </c>
      <c r="X775" s="238">
        <v>0.71599766139508014</v>
      </c>
      <c r="Y775" s="238">
        <v>0.71779746983642045</v>
      </c>
      <c r="Z775" s="238">
        <v>-1.7998084413403115E-3</v>
      </c>
      <c r="AA775" s="238">
        <v>9.6448264359071268E-3</v>
      </c>
      <c r="AB775" s="238">
        <v>2.2896686643066082</v>
      </c>
      <c r="AC775" s="238">
        <v>2.1886686643066082</v>
      </c>
    </row>
    <row r="776" spans="21:29" x14ac:dyDescent="0.25">
      <c r="U776" s="238">
        <v>988.38661846356194</v>
      </c>
      <c r="V776" s="238">
        <v>1.3757851293073966</v>
      </c>
      <c r="W776" s="238">
        <v>9.5904922884840232E-2</v>
      </c>
      <c r="X776" s="238">
        <v>0.71511942357532066</v>
      </c>
      <c r="Y776" s="238">
        <v>0.71693552143912365</v>
      </c>
      <c r="Z776" s="238">
        <v>-1.8160978638029901E-3</v>
      </c>
      <c r="AA776" s="238">
        <v>9.6405357806700134E-3</v>
      </c>
      <c r="AB776" s="238">
        <v>2.2870346350298503</v>
      </c>
      <c r="AC776" s="238">
        <v>2.1860346350298503</v>
      </c>
    </row>
    <row r="777" spans="21:29" x14ac:dyDescent="0.25">
      <c r="U777" s="238">
        <v>987.20002423313269</v>
      </c>
      <c r="V777" s="238">
        <v>1.378147721212621</v>
      </c>
      <c r="W777" s="238">
        <v>9.4217498267668551E-2</v>
      </c>
      <c r="X777" s="238">
        <v>0.71424031114872544</v>
      </c>
      <c r="Y777" s="238">
        <v>0.7160727004997024</v>
      </c>
      <c r="Z777" s="238">
        <v>-1.8323893509769595E-3</v>
      </c>
      <c r="AA777" s="238">
        <v>9.6362066790345868E-3</v>
      </c>
      <c r="AB777" s="238">
        <v>2.2843979417976765</v>
      </c>
      <c r="AC777" s="238">
        <v>2.1833979417976765</v>
      </c>
    </row>
    <row r="778" spans="21:29" x14ac:dyDescent="0.25">
      <c r="U778" s="238">
        <v>986.01222882470529</v>
      </c>
      <c r="V778" s="238">
        <v>1.3805102895095349</v>
      </c>
      <c r="W778" s="238">
        <v>9.2532169573121562E-2</v>
      </c>
      <c r="X778" s="238">
        <v>0.7133603240761498</v>
      </c>
      <c r="Y778" s="238">
        <v>0.715209006936528</v>
      </c>
      <c r="Z778" s="238">
        <v>-1.8486828603782035E-3</v>
      </c>
      <c r="AA778" s="238">
        <v>9.631839127088454E-3</v>
      </c>
      <c r="AB778" s="238">
        <v>2.2817585843602695</v>
      </c>
      <c r="AC778" s="238">
        <v>2.1807585843602695</v>
      </c>
    </row>
    <row r="779" spans="21:29" x14ac:dyDescent="0.25">
      <c r="U779" s="238">
        <v>984.82323212590563</v>
      </c>
      <c r="V779" s="238">
        <v>1.3828728341472882</v>
      </c>
      <c r="W779" s="238">
        <v>9.0848938862348863E-2</v>
      </c>
      <c r="X779" s="238">
        <v>0.71247946231875126</v>
      </c>
      <c r="Y779" s="238">
        <v>0.71434444066776781</v>
      </c>
      <c r="Z779" s="238">
        <v>-1.864978349016555E-3</v>
      </c>
      <c r="AA779" s="238">
        <v>9.6274331210236975E-3</v>
      </c>
      <c r="AB779" s="238">
        <v>2.2791165624674363</v>
      </c>
      <c r="AC779" s="238">
        <v>2.1781165624674363</v>
      </c>
    </row>
    <row r="780" spans="21:29" x14ac:dyDescent="0.25">
      <c r="U780" s="238">
        <v>983.63303402407973</v>
      </c>
      <c r="V780" s="238">
        <v>1.3852353550748848</v>
      </c>
      <c r="W780" s="238">
        <v>8.9167808196500345E-2</v>
      </c>
      <c r="X780" s="238">
        <v>0.71159772583708325</v>
      </c>
      <c r="Y780" s="238">
        <v>0.7134790016114676</v>
      </c>
      <c r="Z780" s="238">
        <v>-1.88127577438435E-3</v>
      </c>
      <c r="AA780" s="238">
        <v>9.6229886571357406E-3</v>
      </c>
      <c r="AB780" s="238">
        <v>2.276471875868332</v>
      </c>
      <c r="AC780" s="238">
        <v>2.175471875868332</v>
      </c>
    </row>
    <row r="781" spans="21:29" x14ac:dyDescent="0.25">
      <c r="U781" s="238">
        <v>982.4416344064058</v>
      </c>
      <c r="V781" s="238">
        <v>1.3875978522411816</v>
      </c>
      <c r="W781" s="238">
        <v>8.74887796367258E-2</v>
      </c>
      <c r="X781" s="238">
        <v>0.71071511459186232</v>
      </c>
      <c r="Y781" s="238">
        <v>0.71261268968545799</v>
      </c>
      <c r="Z781" s="238">
        <v>-1.8975750935956714E-3</v>
      </c>
      <c r="AA781" s="238">
        <v>9.6185057318242482E-3</v>
      </c>
      <c r="AB781" s="238">
        <v>2.2738245243116353</v>
      </c>
      <c r="AC781" s="238">
        <v>2.1728245243116353</v>
      </c>
    </row>
    <row r="782" spans="21:29" x14ac:dyDescent="0.25">
      <c r="U782" s="238">
        <v>981.24903315976667</v>
      </c>
      <c r="V782" s="238">
        <v>1.3899603255948885</v>
      </c>
      <c r="W782" s="238">
        <v>8.5811855244174826E-2</v>
      </c>
      <c r="X782" s="238">
        <v>0.70983162854384296</v>
      </c>
      <c r="Y782" s="238">
        <v>0.71174550480741516</v>
      </c>
      <c r="Z782" s="238">
        <v>-1.9138762635722006E-3</v>
      </c>
      <c r="AA782" s="238">
        <v>9.6139843415935927E-3</v>
      </c>
      <c r="AB782" s="238">
        <v>2.2711745075456276</v>
      </c>
      <c r="AC782" s="238">
        <v>2.1701745075456276</v>
      </c>
    </row>
    <row r="783" spans="21:29" x14ac:dyDescent="0.25">
      <c r="U783" s="238">
        <v>980.05523017082976</v>
      </c>
      <c r="V783" s="238">
        <v>1.3923227750845673</v>
      </c>
      <c r="W783" s="238">
        <v>8.4137037079997257E-2</v>
      </c>
      <c r="X783" s="238">
        <v>0.70894726765325822</v>
      </c>
      <c r="Y783" s="238">
        <v>0.71087744689488408</v>
      </c>
      <c r="Z783" s="238">
        <v>-1.9301792416258623E-3</v>
      </c>
      <c r="AA783" s="238">
        <v>9.6094244830519353E-3</v>
      </c>
      <c r="AB783" s="238">
        <v>2.2685218253179666</v>
      </c>
      <c r="AC783" s="238">
        <v>2.1675218253179667</v>
      </c>
    </row>
    <row r="784" spans="21:29" x14ac:dyDescent="0.25">
      <c r="U784" s="238">
        <v>978.86022532608717</v>
      </c>
      <c r="V784" s="238">
        <v>1.3946852006586306</v>
      </c>
      <c r="W784" s="238">
        <v>8.2464327205342858E-2</v>
      </c>
      <c r="X784" s="238">
        <v>0.70806203188046302</v>
      </c>
      <c r="Y784" s="238">
        <v>0.71000851586520586</v>
      </c>
      <c r="Z784" s="238">
        <v>-1.9464839847428417E-3</v>
      </c>
      <c r="AA784" s="238">
        <v>9.6048261529120046E-3</v>
      </c>
      <c r="AB784" s="238">
        <v>2.2658664773758281</v>
      </c>
      <c r="AC784" s="238">
        <v>2.1648664773758282</v>
      </c>
    </row>
    <row r="785" spans="21:29" x14ac:dyDescent="0.25">
      <c r="U785" s="238">
        <v>977.66401851174737</v>
      </c>
      <c r="V785" s="238">
        <v>1.3970476022653417</v>
      </c>
      <c r="W785" s="238">
        <v>8.0793727681361546E-2</v>
      </c>
      <c r="X785" s="238">
        <v>0.70717592118557582</v>
      </c>
      <c r="Y785" s="238">
        <v>0.70913871163556352</v>
      </c>
      <c r="Z785" s="238">
        <v>-1.9627904499877058E-3</v>
      </c>
      <c r="AA785" s="238">
        <v>9.6001893479909211E-3</v>
      </c>
      <c r="AB785" s="238">
        <v>2.2632084634658494</v>
      </c>
      <c r="AC785" s="238">
        <v>2.1622084634658494</v>
      </c>
    </row>
    <row r="786" spans="21:29" x14ac:dyDescent="0.25">
      <c r="U786" s="238">
        <v>976.46660961379655</v>
      </c>
      <c r="V786" s="238">
        <v>1.3994099798528139</v>
      </c>
      <c r="W786" s="238">
        <v>7.9125240569202587E-2</v>
      </c>
      <c r="X786" s="238">
        <v>0.70628893552877847</v>
      </c>
      <c r="Y786" s="238">
        <v>0.70826803412296391</v>
      </c>
      <c r="Z786" s="238">
        <v>-1.9790985941854355E-3</v>
      </c>
      <c r="AA786" s="238">
        <v>9.5955140652107685E-3</v>
      </c>
      <c r="AB786" s="238">
        <v>2.2605477833342276</v>
      </c>
      <c r="AC786" s="238">
        <v>2.1595477833342276</v>
      </c>
    </row>
    <row r="787" spans="21:29" x14ac:dyDescent="0.25">
      <c r="U787" s="238">
        <v>975.26799851798717</v>
      </c>
      <c r="V787" s="238">
        <v>1.4017723333690091</v>
      </c>
      <c r="W787" s="238">
        <v>7.7458867930016412E-2</v>
      </c>
      <c r="X787" s="238">
        <v>0.70540107486966896</v>
      </c>
      <c r="Y787" s="238">
        <v>0.70739648324426974</v>
      </c>
      <c r="Z787" s="238">
        <v>-1.9954083746007711E-3</v>
      </c>
      <c r="AA787" s="238">
        <v>9.5908003015975612E-3</v>
      </c>
      <c r="AB787" s="238">
        <v>2.2578844367264668</v>
      </c>
      <c r="AC787" s="238">
        <v>2.1568844367264668</v>
      </c>
    </row>
    <row r="788" spans="21:29" x14ac:dyDescent="0.25">
      <c r="U788" s="238">
        <v>974.06818510986898</v>
      </c>
      <c r="V788" s="238">
        <v>1.4041346627617382</v>
      </c>
      <c r="W788" s="238">
        <v>7.5794611824952354E-2</v>
      </c>
      <c r="X788" s="238">
        <v>0.70451233916838896</v>
      </c>
      <c r="Y788" s="238">
        <v>0.70652405891611636</v>
      </c>
      <c r="Z788" s="238">
        <v>-2.0117197477274029E-3</v>
      </c>
      <c r="AA788" s="238">
        <v>9.5860480542830778E-3</v>
      </c>
      <c r="AB788" s="238">
        <v>2.2552184233877597</v>
      </c>
      <c r="AC788" s="238">
        <v>2.1542184233877597</v>
      </c>
    </row>
    <row r="789" spans="21:29" x14ac:dyDescent="0.25">
      <c r="U789" s="238">
        <v>972.86716927467558</v>
      </c>
      <c r="V789" s="238">
        <v>1.406496967978659</v>
      </c>
      <c r="W789" s="238">
        <v>7.4132474315160291E-2</v>
      </c>
      <c r="X789" s="238">
        <v>0.70362272838430306</v>
      </c>
      <c r="Y789" s="238">
        <v>0.70565076105503743</v>
      </c>
      <c r="Z789" s="238">
        <v>-2.0280326707343699E-3</v>
      </c>
      <c r="AA789" s="238">
        <v>9.581257320503269E-3</v>
      </c>
      <c r="AB789" s="238">
        <v>2.2525497430626111</v>
      </c>
      <c r="AC789" s="238">
        <v>2.1515497430626112</v>
      </c>
    </row>
    <row r="790" spans="21:29" x14ac:dyDescent="0.25">
      <c r="U790" s="238">
        <v>971.66495089750561</v>
      </c>
      <c r="V790" s="238">
        <v>1.4088592489672767</v>
      </c>
      <c r="W790" s="238">
        <v>7.2472457461789944E-2</v>
      </c>
      <c r="X790" s="238">
        <v>0.7027322424771163</v>
      </c>
      <c r="Y790" s="238">
        <v>0.70477658957734091</v>
      </c>
      <c r="Z790" s="238">
        <v>-2.0443471002246083E-3</v>
      </c>
      <c r="AA790" s="238">
        <v>9.5764280975996086E-3</v>
      </c>
      <c r="AB790" s="238">
        <v>2.249878395495112</v>
      </c>
      <c r="AC790" s="238">
        <v>2.1488783954951121</v>
      </c>
    </row>
    <row r="791" spans="21:29" x14ac:dyDescent="0.25">
      <c r="U791" s="238">
        <v>970.46152986314507</v>
      </c>
      <c r="V791" s="238">
        <v>1.4112215056749426</v>
      </c>
      <c r="W791" s="238">
        <v>7.0814563325991023E-2</v>
      </c>
      <c r="X791" s="238">
        <v>0.70184088140618794</v>
      </c>
      <c r="Y791" s="238">
        <v>0.70390154439919983</v>
      </c>
      <c r="Z791" s="238">
        <v>-2.0606629930118858E-3</v>
      </c>
      <c r="AA791" s="238">
        <v>9.5715603830185958E-3</v>
      </c>
      <c r="AB791" s="238">
        <v>2.2472043804288062</v>
      </c>
      <c r="AC791" s="238">
        <v>2.1462043804288062</v>
      </c>
    </row>
    <row r="792" spans="21:29" x14ac:dyDescent="0.25">
      <c r="U792" s="238">
        <v>969.25690605619388</v>
      </c>
      <c r="V792" s="238">
        <v>1.4135837380488534</v>
      </c>
      <c r="W792" s="238">
        <v>6.9158793968913404E-2</v>
      </c>
      <c r="X792" s="238">
        <v>0.70094864513057931</v>
      </c>
      <c r="Y792" s="238">
        <v>0.7030256254366074</v>
      </c>
      <c r="Z792" s="238">
        <v>-2.0769803060280978E-3</v>
      </c>
      <c r="AA792" s="238">
        <v>9.5666541743114879E-3</v>
      </c>
      <c r="AB792" s="238">
        <v>2.2445276976066011</v>
      </c>
      <c r="AC792" s="238">
        <v>2.1435276976066011</v>
      </c>
    </row>
    <row r="793" spans="21:29" x14ac:dyDescent="0.25">
      <c r="U793" s="238">
        <v>968.05107936100524</v>
      </c>
      <c r="V793" s="238">
        <v>1.4159459460360502</v>
      </c>
      <c r="W793" s="238">
        <v>6.7505151451706935E-2</v>
      </c>
      <c r="X793" s="238">
        <v>0.70005553360960548</v>
      </c>
      <c r="Y793" s="238">
        <v>0.70214883260534877</v>
      </c>
      <c r="Z793" s="238">
        <v>-2.0932989957432868E-3</v>
      </c>
      <c r="AA793" s="238">
        <v>9.5617094691354022E-3</v>
      </c>
      <c r="AB793" s="238">
        <v>2.2418483467709946</v>
      </c>
      <c r="AC793" s="238">
        <v>2.1408483467709947</v>
      </c>
    </row>
    <row r="794" spans="21:29" x14ac:dyDescent="0.25">
      <c r="U794" s="238">
        <v>966.84404966164482</v>
      </c>
      <c r="V794" s="238">
        <v>1.4183081295834186</v>
      </c>
      <c r="W794" s="238">
        <v>6.5853637835521117E-2</v>
      </c>
      <c r="X794" s="238">
        <v>0.69916154680222731</v>
      </c>
      <c r="Y794" s="238">
        <v>0.7012711658210744</v>
      </c>
      <c r="Z794" s="238">
        <v>-2.1096190188470976E-3</v>
      </c>
      <c r="AA794" s="238">
        <v>9.5567262652528004E-3</v>
      </c>
      <c r="AB794" s="238">
        <v>2.2391663276639324</v>
      </c>
      <c r="AC794" s="238">
        <v>2.1381663276639324</v>
      </c>
    </row>
    <row r="795" spans="21:29" x14ac:dyDescent="0.25">
      <c r="U795" s="238">
        <v>965.63581684199437</v>
      </c>
      <c r="V795" s="238">
        <v>1.4206702886376867</v>
      </c>
      <c r="W795" s="238">
        <v>6.4204255181505854E-2</v>
      </c>
      <c r="X795" s="238">
        <v>0.69826668466725528</v>
      </c>
      <c r="Y795" s="238">
        <v>0.70039262499925437</v>
      </c>
      <c r="Z795" s="238">
        <v>-2.1259403319990877E-3</v>
      </c>
      <c r="AA795" s="238">
        <v>9.5517045605315702E-3</v>
      </c>
      <c r="AB795" s="238">
        <v>2.2364816400267999</v>
      </c>
      <c r="AC795" s="238">
        <v>2.1354816400268</v>
      </c>
    </row>
    <row r="796" spans="21:29" x14ac:dyDescent="0.25">
      <c r="U796" s="238">
        <v>964.42638078568461</v>
      </c>
      <c r="V796" s="238">
        <v>1.4230324231454259</v>
      </c>
      <c r="W796" s="238">
        <v>6.2557005550811062E-2</v>
      </c>
      <c r="X796" s="238">
        <v>0.69737094716330317</v>
      </c>
      <c r="Y796" s="238">
        <v>0.69951321005517519</v>
      </c>
      <c r="Z796" s="238">
        <v>-2.1422628918720266E-3</v>
      </c>
      <c r="AA796" s="238">
        <v>9.546644352945003E-3</v>
      </c>
      <c r="AB796" s="238">
        <v>2.233794283600397</v>
      </c>
      <c r="AC796" s="238">
        <v>2.132794283600397</v>
      </c>
    </row>
    <row r="797" spans="21:29" x14ac:dyDescent="0.25">
      <c r="U797" s="238">
        <v>963.21574137609946</v>
      </c>
      <c r="V797" s="238">
        <v>1.4253945330530484</v>
      </c>
      <c r="W797" s="238">
        <v>6.0911891004586063E-2</v>
      </c>
      <c r="X797" s="238">
        <v>0.69647433424927396</v>
      </c>
      <c r="Y797" s="238">
        <v>0.6986329209039317</v>
      </c>
      <c r="Z797" s="238">
        <v>-2.1585866546577348E-3</v>
      </c>
      <c r="AA797" s="238">
        <v>9.5415456405729352E-3</v>
      </c>
      <c r="AB797" s="238">
        <v>2.2311042581251619</v>
      </c>
      <c r="AC797" s="238">
        <v>2.1301042581251619</v>
      </c>
    </row>
    <row r="798" spans="21:29" x14ac:dyDescent="0.25">
      <c r="U798" s="238">
        <v>962.00389849635064</v>
      </c>
      <c r="V798" s="238">
        <v>1.427756618306808</v>
      </c>
      <c r="W798" s="238">
        <v>5.9268913603981059E-2</v>
      </c>
      <c r="X798" s="238">
        <v>0.69557684588314606</v>
      </c>
      <c r="Y798" s="238">
        <v>0.69775175746049978</v>
      </c>
      <c r="Z798" s="238">
        <v>-2.174911577353722E-3</v>
      </c>
      <c r="AA798" s="238">
        <v>9.5364084215998554E-3</v>
      </c>
      <c r="AB798" s="238">
        <v>2.2284115633407295</v>
      </c>
      <c r="AC798" s="238">
        <v>2.1274115633407296</v>
      </c>
    </row>
    <row r="799" spans="21:29" x14ac:dyDescent="0.25">
      <c r="U799" s="238">
        <v>960.790852029392</v>
      </c>
      <c r="V799" s="238">
        <v>1.4301186788527982</v>
      </c>
      <c r="W799" s="238">
        <v>5.7628075410145634E-2</v>
      </c>
      <c r="X799" s="238">
        <v>0.6946784820236237</v>
      </c>
      <c r="Y799" s="238">
        <v>0.69686971963959232</v>
      </c>
      <c r="Z799" s="238">
        <v>-2.191237615968622E-3</v>
      </c>
      <c r="AA799" s="238">
        <v>9.5312326943172484E-3</v>
      </c>
      <c r="AB799" s="238">
        <v>2.2257161989864258</v>
      </c>
      <c r="AC799" s="238">
        <v>2.1247161989864258</v>
      </c>
    </row>
    <row r="800" spans="21:29" x14ac:dyDescent="0.25">
      <c r="U800" s="238">
        <v>959.57660185781401</v>
      </c>
      <c r="V800" s="238">
        <v>1.4324807146369523</v>
      </c>
      <c r="W800" s="238">
        <v>5.5989378484229572E-2</v>
      </c>
      <c r="X800" s="238">
        <v>0.69377924262869628</v>
      </c>
      <c r="Y800" s="238">
        <v>0.6959868073558213</v>
      </c>
      <c r="Z800" s="238">
        <v>-2.2075647271250221E-3</v>
      </c>
      <c r="AA800" s="238">
        <v>9.5260184571221516E-3</v>
      </c>
      <c r="AB800" s="238">
        <v>2.2230181648009246</v>
      </c>
      <c r="AC800" s="238">
        <v>2.1220181648009246</v>
      </c>
    </row>
    <row r="801" spans="21:29" x14ac:dyDescent="0.25">
      <c r="U801" s="238">
        <v>958.36114786406768</v>
      </c>
      <c r="V801" s="238">
        <v>1.4348427256050416</v>
      </c>
      <c r="W801" s="238">
        <v>5.4352824887382592E-2</v>
      </c>
      <c r="X801" s="238">
        <v>0.69287912765642401</v>
      </c>
      <c r="Y801" s="238">
        <v>0.69510302052358486</v>
      </c>
      <c r="Z801" s="238">
        <v>-2.2238928671608482E-3</v>
      </c>
      <c r="AA801" s="238">
        <v>9.5207657085178386E-3</v>
      </c>
      <c r="AB801" s="238">
        <v>2.220317460522371</v>
      </c>
      <c r="AC801" s="238">
        <v>2.119317460522371</v>
      </c>
    </row>
    <row r="802" spans="21:29" x14ac:dyDescent="0.25">
      <c r="U802" s="238">
        <v>957.14448993030817</v>
      </c>
      <c r="V802" s="238">
        <v>1.4372047117026756</v>
      </c>
      <c r="W802" s="238">
        <v>5.2718416680754485E-2</v>
      </c>
      <c r="X802" s="238">
        <v>0.69197813706475952</v>
      </c>
      <c r="Y802" s="238">
        <v>0.69421835905710783</v>
      </c>
      <c r="Z802" s="238">
        <v>-2.2402219923483013E-3</v>
      </c>
      <c r="AA802" s="238">
        <v>9.5154744471139825E-3</v>
      </c>
      <c r="AB802" s="238">
        <v>2.2176140858883957</v>
      </c>
      <c r="AC802" s="238">
        <v>2.1166140858883957</v>
      </c>
    </row>
    <row r="803" spans="21:29" x14ac:dyDescent="0.25">
      <c r="U803" s="238">
        <v>955.92662793845864</v>
      </c>
      <c r="V803" s="238">
        <v>1.4395666728753009</v>
      </c>
      <c r="W803" s="238">
        <v>5.1086155925495078E-2</v>
      </c>
      <c r="X803" s="238">
        <v>0.69107627081136402</v>
      </c>
      <c r="Y803" s="238">
        <v>0.69333282287044662</v>
      </c>
      <c r="Z803" s="238">
        <v>-2.2565520590825949E-3</v>
      </c>
      <c r="AA803" s="238">
        <v>9.5101446716263707E-3</v>
      </c>
      <c r="AB803" s="238">
        <v>2.2149080406360251</v>
      </c>
      <c r="AC803" s="238">
        <v>2.1139080406360251</v>
      </c>
    </row>
    <row r="804" spans="21:29" x14ac:dyDescent="0.25">
      <c r="U804" s="238">
        <v>954.70756177019985</v>
      </c>
      <c r="V804" s="238">
        <v>1.4419286090682</v>
      </c>
      <c r="W804" s="238">
        <v>4.9456044682753983E-2</v>
      </c>
      <c r="X804" s="238">
        <v>0.69017352885388961</v>
      </c>
      <c r="Y804" s="238">
        <v>0.69244641187746037</v>
      </c>
      <c r="Z804" s="238">
        <v>-2.2728830235707598E-3</v>
      </c>
      <c r="AA804" s="238">
        <v>9.5047763808773604E-3</v>
      </c>
      <c r="AB804" s="238">
        <v>2.2121993245017606</v>
      </c>
      <c r="AC804" s="238">
        <v>2.1111993245017606</v>
      </c>
    </row>
    <row r="805" spans="21:29" x14ac:dyDescent="0.25">
      <c r="U805" s="238">
        <v>953.48729130695176</v>
      </c>
      <c r="V805" s="238">
        <v>1.4442905202264908</v>
      </c>
      <c r="W805" s="238">
        <v>4.7828085013681104E-2</v>
      </c>
      <c r="X805" s="238">
        <v>0.68926991114978586</v>
      </c>
      <c r="Y805" s="238">
        <v>0.69155912599183522</v>
      </c>
      <c r="Z805" s="238">
        <v>-2.2892148420493585E-3</v>
      </c>
      <c r="AA805" s="238">
        <v>9.499369573795817E-3</v>
      </c>
      <c r="AB805" s="238">
        <v>2.2094879372215384</v>
      </c>
      <c r="AC805" s="238">
        <v>2.1084879372215384</v>
      </c>
    </row>
    <row r="806" spans="21:29" x14ac:dyDescent="0.25">
      <c r="U806" s="238">
        <v>952.26581642988731</v>
      </c>
      <c r="V806" s="238">
        <v>1.4466524062951265</v>
      </c>
      <c r="W806" s="238">
        <v>4.6202278979426074E-2</v>
      </c>
      <c r="X806" s="238">
        <v>0.68836541765649029</v>
      </c>
      <c r="Y806" s="238">
        <v>0.69067096512707249</v>
      </c>
      <c r="Z806" s="238">
        <v>-2.3055474705822032E-3</v>
      </c>
      <c r="AA806" s="238">
        <v>9.4939242494175308E-3</v>
      </c>
      <c r="AB806" s="238">
        <v>2.2067738785307949</v>
      </c>
      <c r="AC806" s="238">
        <v>2.1057738785307949</v>
      </c>
    </row>
    <row r="807" spans="21:29" x14ac:dyDescent="0.25">
      <c r="U807" s="238">
        <v>951.04313701992999</v>
      </c>
      <c r="V807" s="238">
        <v>1.4490142672188933</v>
      </c>
      <c r="W807" s="238">
        <v>4.4578628641138783E-2</v>
      </c>
      <c r="X807" s="238">
        <v>0.68746004833103036</v>
      </c>
      <c r="Y807" s="238">
        <v>0.68978192919651005</v>
      </c>
      <c r="Z807" s="238">
        <v>-2.3218808654796863E-3</v>
      </c>
      <c r="AA807" s="238">
        <v>9.4884404068846431E-3</v>
      </c>
      <c r="AB807" s="238">
        <v>2.2040571481643187</v>
      </c>
      <c r="AC807" s="238">
        <v>2.1030571481643188</v>
      </c>
    </row>
    <row r="808" spans="21:29" x14ac:dyDescent="0.25">
      <c r="U808" s="238">
        <v>949.81925295777603</v>
      </c>
      <c r="V808" s="238">
        <v>1.4513761029424106</v>
      </c>
      <c r="W808" s="238">
        <v>4.2957136059968842E-2</v>
      </c>
      <c r="X808" s="238">
        <v>0.68655380313066483</v>
      </c>
      <c r="Y808" s="238">
        <v>0.6888920181132735</v>
      </c>
      <c r="Z808" s="238">
        <v>-2.3382149826086662E-3</v>
      </c>
      <c r="AA808" s="238">
        <v>9.4829180454467019E-3</v>
      </c>
      <c r="AB808" s="238">
        <v>2.2013377458564598</v>
      </c>
      <c r="AC808" s="238">
        <v>2.1003377458564598</v>
      </c>
    </row>
    <row r="809" spans="21:29" x14ac:dyDescent="0.25">
      <c r="U809" s="238">
        <v>948.59416412383439</v>
      </c>
      <c r="V809" s="238">
        <v>1.4537379134101303</v>
      </c>
      <c r="W809" s="238">
        <v>4.1337803297066177E-2</v>
      </c>
      <c r="X809" s="238">
        <v>0.68564668201201762</v>
      </c>
      <c r="Y809" s="238">
        <v>0.68800123179034434</v>
      </c>
      <c r="Z809" s="238">
        <v>-2.35454977832672E-3</v>
      </c>
      <c r="AA809" s="238">
        <v>9.4773571644595125E-3</v>
      </c>
      <c r="AB809" s="238">
        <v>2.1986156713408449</v>
      </c>
      <c r="AC809" s="238">
        <v>2.0976156713408449</v>
      </c>
    </row>
    <row r="810" spans="21:29" x14ac:dyDescent="0.25">
      <c r="U810" s="238">
        <v>947.36787039830767</v>
      </c>
      <c r="V810" s="238">
        <v>1.456099698566335</v>
      </c>
      <c r="W810" s="238">
        <v>3.9720632413580453E-2</v>
      </c>
      <c r="X810" s="238">
        <v>0.68473868493208268</v>
      </c>
      <c r="Y810" s="238">
        <v>0.68710957014046803</v>
      </c>
      <c r="Z810" s="238">
        <v>-2.3708852083853538E-3</v>
      </c>
      <c r="AA810" s="238">
        <v>9.4717577633865787E-3</v>
      </c>
      <c r="AB810" s="238">
        <v>2.195890924350679</v>
      </c>
      <c r="AC810" s="238">
        <v>2.094890924350679</v>
      </c>
    </row>
    <row r="811" spans="21:29" x14ac:dyDescent="0.25">
      <c r="U811" s="238">
        <v>946.14037166107755</v>
      </c>
      <c r="V811" s="238">
        <v>1.4584614583551387</v>
      </c>
      <c r="W811" s="238">
        <v>3.8105625470661458E-2</v>
      </c>
      <c r="X811" s="238">
        <v>0.68382981184737079</v>
      </c>
      <c r="Y811" s="238">
        <v>0.68621703307625082</v>
      </c>
      <c r="Z811" s="238">
        <v>-2.387221228880021E-3</v>
      </c>
      <c r="AA811" s="238">
        <v>9.4661198417982963E-3</v>
      </c>
      <c r="AB811" s="238">
        <v>2.1931635046185378</v>
      </c>
      <c r="AC811" s="238">
        <v>2.0921635046185378</v>
      </c>
    </row>
    <row r="812" spans="21:29" x14ac:dyDescent="0.25">
      <c r="U812" s="238">
        <v>944.91166779183834</v>
      </c>
      <c r="V812" s="238">
        <v>1.4608231927204844</v>
      </c>
      <c r="W812" s="238">
        <v>3.6492784529458845E-2</v>
      </c>
      <c r="X812" s="238">
        <v>0.6829200627144294</v>
      </c>
      <c r="Y812" s="238">
        <v>0.68532362051009377</v>
      </c>
      <c r="Z812" s="238">
        <v>-2.4035577956643683E-3</v>
      </c>
      <c r="AA812" s="238">
        <v>9.4604433993725374E-3</v>
      </c>
      <c r="AB812" s="238">
        <v>2.1904334118764721</v>
      </c>
      <c r="AC812" s="238">
        <v>2.0894334118764721</v>
      </c>
    </row>
    <row r="813" spans="21:29" x14ac:dyDescent="0.25">
      <c r="U813" s="238">
        <v>943.6817586699932</v>
      </c>
      <c r="V813" s="238">
        <v>1.4631849016061442</v>
      </c>
      <c r="W813" s="238">
        <v>3.4882111651122642E-2</v>
      </c>
      <c r="X813" s="238">
        <v>0.68200943748945542</v>
      </c>
      <c r="Y813" s="238">
        <v>0.68442933235422521</v>
      </c>
      <c r="Z813" s="238">
        <v>-2.4198948647697893E-3</v>
      </c>
      <c r="AA813" s="238">
        <v>9.4547284358942347E-3</v>
      </c>
      <c r="AB813" s="238">
        <v>2.1877006458558945</v>
      </c>
      <c r="AC813" s="238">
        <v>2.0867006458558945</v>
      </c>
    </row>
    <row r="814" spans="21:29" x14ac:dyDescent="0.25">
      <c r="U814" s="238">
        <v>942.45064417471292</v>
      </c>
      <c r="V814" s="238">
        <v>1.4655465849557181</v>
      </c>
      <c r="W814" s="238">
        <v>3.3273608896802497E-2</v>
      </c>
      <c r="X814" s="238">
        <v>0.68109793612876379</v>
      </c>
      <c r="Y814" s="238">
        <v>0.68353416852066495</v>
      </c>
      <c r="Z814" s="238">
        <v>-2.4362323919011608E-3</v>
      </c>
      <c r="AA814" s="238">
        <v>9.4489749512561665E-3</v>
      </c>
      <c r="AB814" s="238">
        <v>2.1849652062877256</v>
      </c>
      <c r="AC814" s="238">
        <v>2.0839652062877256</v>
      </c>
    </row>
    <row r="815" spans="21:29" x14ac:dyDescent="0.25">
      <c r="U815" s="238">
        <v>941.21832418488327</v>
      </c>
      <c r="V815" s="238">
        <v>1.4679082427126331</v>
      </c>
      <c r="W815" s="238">
        <v>3.1667278327647978E-2</v>
      </c>
      <c r="X815" s="238">
        <v>0.68018555858833574</v>
      </c>
      <c r="Y815" s="238">
        <v>0.68263812892127129</v>
      </c>
      <c r="Z815" s="238">
        <v>-2.4525703329355553E-3</v>
      </c>
      <c r="AA815" s="238">
        <v>9.4431829454585548E-3</v>
      </c>
      <c r="AB815" s="238">
        <v>2.1822270929022802</v>
      </c>
      <c r="AC815" s="238">
        <v>2.0812270929022803</v>
      </c>
    </row>
    <row r="816" spans="21:29" x14ac:dyDescent="0.25">
      <c r="U816" s="238">
        <v>939.98479857916175</v>
      </c>
      <c r="V816" s="238">
        <v>1.4702698748201426</v>
      </c>
      <c r="W816" s="238">
        <v>3.006312200480895E-2</v>
      </c>
      <c r="X816" s="238">
        <v>0.67927230482404621</v>
      </c>
      <c r="Y816" s="238">
        <v>0.68174121346770467</v>
      </c>
      <c r="Z816" s="238">
        <v>-2.4689086436584518E-3</v>
      </c>
      <c r="AA816" s="238">
        <v>9.4373524186092926E-3</v>
      </c>
      <c r="AB816" s="238">
        <v>2.1794863054292954</v>
      </c>
      <c r="AC816" s="238">
        <v>2.0784863054292955</v>
      </c>
    </row>
    <row r="817" spans="21:29" x14ac:dyDescent="0.25">
      <c r="U817" s="238">
        <v>938.75006723593674</v>
      </c>
      <c r="V817" s="238">
        <v>1.4726314812213257</v>
      </c>
      <c r="W817" s="238">
        <v>2.8461141989435296E-2</v>
      </c>
      <c r="X817" s="238">
        <v>0.67835817479154581</v>
      </c>
      <c r="Y817" s="238">
        <v>0.68084342207143578</v>
      </c>
      <c r="Z817" s="238">
        <v>-2.4852472798899683E-3</v>
      </c>
      <c r="AA817" s="238">
        <v>9.4314833709238741E-3</v>
      </c>
      <c r="AB817" s="238">
        <v>2.1767428435978879</v>
      </c>
      <c r="AC817" s="238">
        <v>2.075742843597888</v>
      </c>
    </row>
    <row r="818" spans="21:29" x14ac:dyDescent="0.25">
      <c r="U818" s="238">
        <v>937.5141300333355</v>
      </c>
      <c r="V818" s="238">
        <v>1.4749930618590856</v>
      </c>
      <c r="W818" s="238">
        <v>2.68613403426766E-2</v>
      </c>
      <c r="X818" s="238">
        <v>0.67744316844660524</v>
      </c>
      <c r="Y818" s="238">
        <v>0.67994475464373172</v>
      </c>
      <c r="Z818" s="238">
        <v>-2.5015861971264819E-3</v>
      </c>
      <c r="AA818" s="238">
        <v>9.4255758027261636E-3</v>
      </c>
      <c r="AB818" s="238">
        <v>2.1739967071367001</v>
      </c>
      <c r="AC818" s="238">
        <v>2.0729967071367001</v>
      </c>
    </row>
    <row r="819" spans="21:29" x14ac:dyDescent="0.25">
      <c r="U819" s="238">
        <v>936.27698684920472</v>
      </c>
      <c r="V819" s="238">
        <v>1.4773546166761495</v>
      </c>
      <c r="W819" s="238">
        <v>2.5263719125682784E-2</v>
      </c>
      <c r="X819" s="238">
        <v>0.67652728574444265</v>
      </c>
      <c r="Y819" s="238">
        <v>0.67904521109570537</v>
      </c>
      <c r="Z819" s="238">
        <v>-2.5179253512627175E-3</v>
      </c>
      <c r="AA819" s="238">
        <v>9.419629714447467E-3</v>
      </c>
      <c r="AB819" s="238">
        <v>2.1712478957736709</v>
      </c>
      <c r="AC819" s="238">
        <v>2.070247895773671</v>
      </c>
    </row>
    <row r="820" spans="21:29" x14ac:dyDescent="0.25">
      <c r="U820" s="238">
        <v>935.03863756117812</v>
      </c>
      <c r="V820" s="238">
        <v>1.4797161456150671</v>
      </c>
      <c r="W820" s="238">
        <v>2.3668280399603614E-2</v>
      </c>
      <c r="X820" s="238">
        <v>0.67561052664052823</v>
      </c>
      <c r="Y820" s="238">
        <v>0.67814479133823813</v>
      </c>
      <c r="Z820" s="238">
        <v>-2.5342646977098982E-3</v>
      </c>
      <c r="AA820" s="238">
        <v>9.4136451066276824E-3</v>
      </c>
      <c r="AB820" s="238">
        <v>2.1684964092362655</v>
      </c>
      <c r="AC820" s="238">
        <v>2.0674964092362655</v>
      </c>
    </row>
    <row r="821" spans="21:29" x14ac:dyDescent="0.25">
      <c r="U821" s="238">
        <v>933.79908204657249</v>
      </c>
      <c r="V821" s="238">
        <v>1.4820776486182103</v>
      </c>
      <c r="W821" s="238">
        <v>2.2075026225588681E-2</v>
      </c>
      <c r="X821" s="238">
        <v>0.67469289108992869</v>
      </c>
      <c r="Y821" s="238">
        <v>0.67724349528205663</v>
      </c>
      <c r="Z821" s="238">
        <v>-2.5506041921279365E-3</v>
      </c>
      <c r="AA821" s="238">
        <v>9.407621979914722E-3</v>
      </c>
      <c r="AB821" s="238">
        <v>2.1657422472513206</v>
      </c>
      <c r="AC821" s="238">
        <v>2.0647422472513206</v>
      </c>
    </row>
    <row r="822" spans="21:29" x14ac:dyDescent="0.25">
      <c r="U822" s="238">
        <v>932.55832018248918</v>
      </c>
      <c r="V822" s="238">
        <v>1.4844391256277716</v>
      </c>
      <c r="W822" s="238">
        <v>2.0483958664787756E-2</v>
      </c>
      <c r="X822" s="238">
        <v>0.67377437904759452</v>
      </c>
      <c r="Y822" s="238">
        <v>0.67634132283768178</v>
      </c>
      <c r="Z822" s="238">
        <v>-2.5669437900872616E-3</v>
      </c>
      <c r="AA822" s="238">
        <v>9.4015603350647344E-3</v>
      </c>
      <c r="AB822" s="238">
        <v>2.1629854095450707</v>
      </c>
      <c r="AC822" s="238">
        <v>2.0619854095450707</v>
      </c>
    </row>
    <row r="823" spans="21:29" x14ac:dyDescent="0.25">
      <c r="U823" s="238">
        <v>931.31635184574793</v>
      </c>
      <c r="V823" s="238">
        <v>1.4868005765857639</v>
      </c>
      <c r="W823" s="238">
        <v>1.8895079778350757E-2</v>
      </c>
      <c r="X823" s="238">
        <v>0.67285499046826769</v>
      </c>
      <c r="Y823" s="238">
        <v>0.67543827391543687</v>
      </c>
      <c r="Z823" s="238">
        <v>-2.5832834471691823E-3</v>
      </c>
      <c r="AA823" s="238">
        <v>9.3954601729420856E-3</v>
      </c>
      <c r="AB823" s="238">
        <v>2.1602258958431211</v>
      </c>
      <c r="AC823" s="238">
        <v>2.0592258958431211</v>
      </c>
    </row>
    <row r="824" spans="21:29" x14ac:dyDescent="0.25">
      <c r="U824" s="238">
        <v>930.0731769128962</v>
      </c>
      <c r="V824" s="238">
        <v>1.4891620014340194</v>
      </c>
      <c r="W824" s="238">
        <v>1.730839162742745E-2</v>
      </c>
      <c r="X824" s="238">
        <v>0.67193472530678111</v>
      </c>
      <c r="Y824" s="238">
        <v>0.67453434842543925</v>
      </c>
      <c r="Z824" s="238">
        <v>-2.5996231186581342E-3</v>
      </c>
      <c r="AA824" s="238">
        <v>9.3893214945200733E-3</v>
      </c>
      <c r="AB824" s="238">
        <v>2.157463705870577</v>
      </c>
      <c r="AC824" s="238">
        <v>2.056463705870577</v>
      </c>
    </row>
    <row r="825" spans="21:29" x14ac:dyDescent="0.25">
      <c r="U825" s="238">
        <v>928.82879526019804</v>
      </c>
      <c r="V825" s="238">
        <v>1.4915234001141886</v>
      </c>
      <c r="W825" s="238">
        <v>1.5723896273167504E-2</v>
      </c>
      <c r="X825" s="238">
        <v>0.67101358351758811</v>
      </c>
      <c r="Y825" s="238">
        <v>0.67362954627764271</v>
      </c>
      <c r="Z825" s="238">
        <v>-2.615962760054602E-3</v>
      </c>
      <c r="AA825" s="238">
        <v>9.3831443008804225E-3</v>
      </c>
      <c r="AB825" s="238">
        <v>2.15469883935191</v>
      </c>
      <c r="AC825" s="238">
        <v>2.05369883935191</v>
      </c>
    </row>
    <row r="826" spans="21:29" x14ac:dyDescent="0.25">
      <c r="U826" s="238">
        <v>927.58320676369112</v>
      </c>
      <c r="V826" s="238">
        <v>1.4938847725677389</v>
      </c>
      <c r="W826" s="238">
        <v>1.4141595776720532E-2</v>
      </c>
      <c r="X826" s="238">
        <v>0.67009156505508716</v>
      </c>
      <c r="Y826" s="238">
        <v>0.67272386738179302</v>
      </c>
      <c r="Z826" s="238">
        <v>-2.6323023267058598E-3</v>
      </c>
      <c r="AA826" s="238">
        <v>9.3769285932136601E-3</v>
      </c>
      <c r="AB826" s="238">
        <v>2.1519312960110137</v>
      </c>
      <c r="AC826" s="238">
        <v>2.0509312960110138</v>
      </c>
    </row>
    <row r="827" spans="21:29" x14ac:dyDescent="0.25">
      <c r="U827" s="238">
        <v>926.33641129912837</v>
      </c>
      <c r="V827" s="238">
        <v>1.4962461187359546</v>
      </c>
      <c r="W827" s="238">
        <v>1.2561492199236524E-2</v>
      </c>
      <c r="X827" s="238">
        <v>0.66916866987338464</v>
      </c>
      <c r="Y827" s="238">
        <v>0.67181731164744662</v>
      </c>
      <c r="Z827" s="238">
        <v>-2.6486417740619883E-3</v>
      </c>
      <c r="AA827" s="238">
        <v>9.3706743728188824E-3</v>
      </c>
      <c r="AB827" s="238">
        <v>2.1491610755711328</v>
      </c>
      <c r="AC827" s="238">
        <v>2.0481610755711328</v>
      </c>
    </row>
    <row r="828" spans="21:29" x14ac:dyDescent="0.25">
      <c r="U828" s="238">
        <v>925.088408742002</v>
      </c>
      <c r="V828" s="238">
        <v>1.4986074385599355</v>
      </c>
      <c r="W828" s="238">
        <v>1.0983587601865408E-2</v>
      </c>
      <c r="X828" s="238">
        <v>0.66824489792653841</v>
      </c>
      <c r="Y828" s="238">
        <v>0.67090987898394827</v>
      </c>
      <c r="Z828" s="238">
        <v>-2.6649810574098654E-3</v>
      </c>
      <c r="AA828" s="238">
        <v>9.3643816411041452E-3</v>
      </c>
      <c r="AB828" s="238">
        <v>2.1463881777549183</v>
      </c>
      <c r="AC828" s="238">
        <v>2.0453881777549183</v>
      </c>
    </row>
    <row r="829" spans="21:29" x14ac:dyDescent="0.25">
      <c r="U829" s="238">
        <v>923.83919896751058</v>
      </c>
      <c r="V829" s="238">
        <v>1.5009687319805958</v>
      </c>
      <c r="W829" s="238">
        <v>9.4078840457565462E-3</v>
      </c>
      <c r="X829" s="238">
        <v>0.66732024916858235</v>
      </c>
      <c r="Y829" s="238">
        <v>0.67000156930044719</v>
      </c>
      <c r="Z829" s="238">
        <v>-2.6813201318648394E-3</v>
      </c>
      <c r="AA829" s="238">
        <v>9.3580503995868841E-3</v>
      </c>
      <c r="AB829" s="238">
        <v>2.1436126022844992</v>
      </c>
      <c r="AC829" s="238">
        <v>2.0426126022844993</v>
      </c>
    </row>
    <row r="830" spans="21:29" x14ac:dyDescent="0.25">
      <c r="U830" s="238">
        <v>922.5887818505862</v>
      </c>
      <c r="V830" s="238">
        <v>1.5033299989386633</v>
      </c>
      <c r="W830" s="238">
        <v>7.8343835920598546E-3</v>
      </c>
      <c r="X830" s="238">
        <v>0.66639472355308749</v>
      </c>
      <c r="Y830" s="238">
        <v>0.66909238250592218</v>
      </c>
      <c r="Z830" s="238">
        <v>-2.6976589528346917E-3</v>
      </c>
      <c r="AA830" s="238">
        <v>9.3516806498932306E-3</v>
      </c>
      <c r="AB830" s="238">
        <v>2.1408343488813069</v>
      </c>
      <c r="AC830" s="238">
        <v>2.0398343488813069</v>
      </c>
    </row>
    <row r="831" spans="21:29" x14ac:dyDescent="0.25">
      <c r="U831" s="238">
        <v>921.33715726592391</v>
      </c>
      <c r="V831" s="238">
        <v>1.5056912393746789</v>
      </c>
      <c r="W831" s="238">
        <v>6.2630883019250978E-3</v>
      </c>
      <c r="X831" s="238">
        <v>0.66546832103374332</v>
      </c>
      <c r="Y831" s="238">
        <v>0.66818231850912302</v>
      </c>
      <c r="Z831" s="238">
        <v>-2.7139974753797036E-3</v>
      </c>
      <c r="AA831" s="238">
        <v>9.3452723937588484E-3</v>
      </c>
      <c r="AB831" s="238">
        <v>2.1380534172662329</v>
      </c>
      <c r="AC831" s="238">
        <v>2.0370534172662329</v>
      </c>
    </row>
    <row r="832" spans="21:29" x14ac:dyDescent="0.25">
      <c r="U832" s="238">
        <v>920.08432508790759</v>
      </c>
      <c r="V832" s="238">
        <v>1.5080524532289949</v>
      </c>
      <c r="W832" s="238">
        <v>4.6940002365018782E-3</v>
      </c>
      <c r="X832" s="238">
        <v>0.66454104156393645</v>
      </c>
      <c r="Y832" s="238">
        <v>0.6672713772186234</v>
      </c>
      <c r="Z832" s="238">
        <v>-2.7303356546869439E-3</v>
      </c>
      <c r="AA832" s="238">
        <v>9.3388256330286367E-3</v>
      </c>
      <c r="AB832" s="238">
        <v>2.1352698071595393</v>
      </c>
      <c r="AC832" s="238">
        <v>2.0342698071595393</v>
      </c>
    </row>
    <row r="833" spans="21:29" x14ac:dyDescent="0.25">
      <c r="U833" s="238">
        <v>918.83028519067557</v>
      </c>
      <c r="V833" s="238">
        <v>1.5104136404417745</v>
      </c>
      <c r="W833" s="238">
        <v>3.1271214569404291E-3</v>
      </c>
      <c r="X833" s="238">
        <v>0.66361288509665828</v>
      </c>
      <c r="Y833" s="238">
        <v>0.66635955854279005</v>
      </c>
      <c r="Z833" s="238">
        <v>-2.7466734461317754E-3</v>
      </c>
      <c r="AA833" s="238">
        <v>9.3323403696562984E-3</v>
      </c>
      <c r="AB833" s="238">
        <v>2.1324835182807438</v>
      </c>
      <c r="AC833" s="238">
        <v>2.0314835182807438</v>
      </c>
    </row>
    <row r="834" spans="21:29" x14ac:dyDescent="0.25">
      <c r="U834" s="238">
        <v>917.57503744807934</v>
      </c>
      <c r="V834" s="238">
        <v>1.5127748009529907</v>
      </c>
      <c r="W834" s="238">
        <v>1.5624540243900401E-3</v>
      </c>
      <c r="X834" s="238">
        <v>0.66268385158544163</v>
      </c>
      <c r="Y834" s="238">
        <v>0.66544686238974671</v>
      </c>
      <c r="Z834" s="238">
        <v>-2.7630108043050772E-3</v>
      </c>
      <c r="AA834" s="238">
        <v>9.3258166057062063E-3</v>
      </c>
      <c r="AB834" s="238">
        <v>2.1296945503489968</v>
      </c>
      <c r="AC834" s="238">
        <v>2.0286945503489968</v>
      </c>
    </row>
    <row r="835" spans="21:29" x14ac:dyDescent="0.25">
      <c r="U835" s="238">
        <v>916.31858173363764</v>
      </c>
      <c r="V835" s="238">
        <v>1.5151359347024254</v>
      </c>
      <c r="W835" s="238">
        <v>6.2848027672615808E-16</v>
      </c>
      <c r="X835" s="238">
        <v>0.66175394098296358</v>
      </c>
      <c r="Y835" s="238">
        <v>0.66453328866749628</v>
      </c>
      <c r="Z835" s="238">
        <v>-2.7793476845326959E-3</v>
      </c>
      <c r="AA835" s="238">
        <v>9.3192543433516743E-3</v>
      </c>
      <c r="AB835" s="238">
        <v>2.1269029030826836</v>
      </c>
      <c r="AC835" s="238">
        <v>2.0259029030826836</v>
      </c>
    </row>
    <row r="836" spans="21:29" x14ac:dyDescent="0.25">
      <c r="U836" s="238">
        <v>915.06091792070777</v>
      </c>
      <c r="V836" s="238">
        <v>1.5174970416296683</v>
      </c>
      <c r="AB836" s="238">
        <v>2.0233505496345807</v>
      </c>
      <c r="AC836" s="238">
        <v>1.9223505496345807</v>
      </c>
    </row>
    <row r="837" spans="21:29" x14ac:dyDescent="0.25">
      <c r="U837" s="238">
        <v>913.80204588229344</v>
      </c>
      <c r="V837" s="238">
        <v>1.5198581216741158</v>
      </c>
      <c r="AB837" s="238">
        <v>1.9248398414299439</v>
      </c>
      <c r="AC837" s="238">
        <v>1.8238398414299439</v>
      </c>
    </row>
    <row r="838" spans="21:29" x14ac:dyDescent="0.25">
      <c r="U838" s="238">
        <v>867.10590205321205</v>
      </c>
      <c r="V838" s="238">
        <v>1.5205590408733836</v>
      </c>
      <c r="AB838" s="238">
        <v>1.831125316285495</v>
      </c>
      <c r="AC838" s="238">
        <v>1.730125316285495</v>
      </c>
    </row>
    <row r="839" spans="21:29" x14ac:dyDescent="0.25">
      <c r="U839" s="238">
        <v>822.68324968603224</v>
      </c>
      <c r="V839" s="238">
        <v>1.5212599600726513</v>
      </c>
      <c r="AB839" s="238">
        <v>1.7419734628158621</v>
      </c>
      <c r="AC839" s="238">
        <v>1.6409734628158621</v>
      </c>
    </row>
    <row r="840" spans="21:29" x14ac:dyDescent="0.25">
      <c r="U840" s="238">
        <v>780.42339948173503</v>
      </c>
      <c r="V840" s="238">
        <v>1.521960879271919</v>
      </c>
      <c r="AB840" s="238">
        <v>1.6571621385860267</v>
      </c>
      <c r="AC840" s="238">
        <v>1.5561621385860267</v>
      </c>
    </row>
    <row r="841" spans="21:29" x14ac:dyDescent="0.25">
      <c r="U841" s="238">
        <v>740.22105126244844</v>
      </c>
      <c r="V841" s="238">
        <v>1.5226617984711868</v>
      </c>
      <c r="AB841" s="238">
        <v>1.5764800165921373</v>
      </c>
      <c r="AC841" s="238">
        <v>1.4754800165921373</v>
      </c>
    </row>
    <row r="842" spans="21:29" x14ac:dyDescent="0.25">
      <c r="U842" s="238">
        <v>701.97603159173696</v>
      </c>
      <c r="V842" s="238">
        <v>1.5233627176704545</v>
      </c>
      <c r="AB842" s="238">
        <v>1.4997260586914678</v>
      </c>
      <c r="AC842" s="238">
        <v>1.3987260586914678</v>
      </c>
    </row>
    <row r="843" spans="21:29" x14ac:dyDescent="0.25">
      <c r="U843" s="238">
        <v>665.59304416933787</v>
      </c>
      <c r="V843" s="238">
        <v>1.5240636368697222</v>
      </c>
      <c r="AB843" s="238">
        <v>1.4267090146694485</v>
      </c>
      <c r="AC843" s="238">
        <v>1.3257090146694486</v>
      </c>
    </row>
    <row r="844" spans="21:29" x14ac:dyDescent="0.25">
      <c r="U844" s="238">
        <v>630.98143237842714</v>
      </c>
      <c r="V844" s="238">
        <v>1.52476455606899</v>
      </c>
      <c r="AB844" s="238">
        <v>1.3572469456955827</v>
      </c>
      <c r="AC844" s="238">
        <v>1.2562469456955827</v>
      </c>
    </row>
    <row r="845" spans="21:29" x14ac:dyDescent="0.25">
      <c r="U845" s="238">
        <v>598.05495339371362</v>
      </c>
      <c r="V845" s="238">
        <v>1.5254654752682577</v>
      </c>
      <c r="AB845" s="238">
        <v>1.2911667709808259</v>
      </c>
      <c r="AC845" s="238">
        <v>1.1901667709808259</v>
      </c>
    </row>
    <row r="846" spans="21:29" x14ac:dyDescent="0.25">
      <c r="U846" s="238">
        <v>566.73156328752157</v>
      </c>
      <c r="V846" s="238">
        <v>1.5261663944675254</v>
      </c>
      <c r="AB846" s="238">
        <v>1.2283038365068237</v>
      </c>
      <c r="AC846" s="238">
        <v>1.1273038365068238</v>
      </c>
    </row>
    <row r="847" spans="21:29" x14ac:dyDescent="0.25">
      <c r="U847" s="238">
        <v>536.9332125983932</v>
      </c>
      <c r="V847" s="238">
        <v>1.5268673136667932</v>
      </c>
      <c r="AB847" s="238">
        <v>1.1685015047523915</v>
      </c>
      <c r="AC847" s="238">
        <v>1.0675015047523915</v>
      </c>
    </row>
    <row r="848" spans="21:29" x14ac:dyDescent="0.25">
      <c r="U848" s="238">
        <v>508.58565185282936</v>
      </c>
      <c r="V848" s="238">
        <v>1.5275682328660609</v>
      </c>
      <c r="AB848" s="238">
        <v>1.1116107643949529</v>
      </c>
      <c r="AC848" s="238">
        <v>1.0106107643949529</v>
      </c>
    </row>
    <row r="849" spans="21:29" x14ac:dyDescent="0.25">
      <c r="U849" s="238">
        <v>481.61824655557683</v>
      </c>
      <c r="V849" s="238">
        <v>1.5282691520653287</v>
      </c>
      <c r="AB849" s="238">
        <v>1.0574898590144091</v>
      </c>
      <c r="AC849" s="238">
        <v>0.95648985901440908</v>
      </c>
    </row>
    <row r="850" spans="21:29" x14ac:dyDescent="0.25">
      <c r="U850" s="238">
        <v>455.96380118746384</v>
      </c>
      <c r="V850" s="238">
        <v>1.5289700712645964</v>
      </c>
      <c r="AB850" s="238">
        <v>1.006003933874277</v>
      </c>
      <c r="AC850" s="238">
        <v>0.90500393387427702</v>
      </c>
    </row>
    <row r="851" spans="21:29" x14ac:dyDescent="0.25">
      <c r="U851" s="238">
        <v>431.55839177224908</v>
      </c>
      <c r="V851" s="238">
        <v>1.5296709904638641</v>
      </c>
      <c r="AB851" s="238">
        <v>0.95702469989996464</v>
      </c>
      <c r="AC851" s="238">
        <v>0.85602469989996466</v>
      </c>
    </row>
    <row r="852" spans="21:29" x14ac:dyDescent="0.25">
      <c r="U852" s="238">
        <v>408.34120659526673</v>
      </c>
      <c r="V852" s="238">
        <v>1.5303719096631319</v>
      </c>
      <c r="AB852" s="238">
        <v>0.91043011401690954</v>
      </c>
      <c r="AC852" s="238">
        <v>0.80943011401690956</v>
      </c>
    </row>
    <row r="853" spans="21:29" x14ac:dyDescent="0.25">
      <c r="U853" s="238">
        <v>386.2543946769942</v>
      </c>
      <c r="V853" s="238">
        <v>1.5310728288623996</v>
      </c>
      <c r="AB853" s="238">
        <v>0.86610407505206888</v>
      </c>
      <c r="AC853" s="238">
        <v>0.7651040750520689</v>
      </c>
    </row>
    <row r="854" spans="21:29" x14ac:dyDescent="0.25">
      <c r="U854" s="238">
        <v>365.24292162397404</v>
      </c>
      <c r="V854" s="238">
        <v>1.5317737480616673</v>
      </c>
      <c r="AB854" s="238">
        <v>0.82393613444103131</v>
      </c>
      <c r="AC854" s="238">
        <v>0.72293613444103133</v>
      </c>
    </row>
    <row r="855" spans="21:29" x14ac:dyDescent="0.25">
      <c r="U855" s="238">
        <v>345.25443249791078</v>
      </c>
      <c r="V855" s="238">
        <v>1.5324746672609351</v>
      </c>
      <c r="AB855" s="238">
        <v>0.78382122101990637</v>
      </c>
      <c r="AC855" s="238">
        <v>0.68282122101990639</v>
      </c>
    </row>
    <row r="856" spans="21:29" x14ac:dyDescent="0.25">
      <c r="U856" s="238">
        <v>326.23912136124915</v>
      </c>
      <c r="V856" s="238">
        <v>1.5331755864602028</v>
      </c>
      <c r="AB856" s="238">
        <v>0.74565937921625081</v>
      </c>
      <c r="AC856" s="238">
        <v>0.64465937921625083</v>
      </c>
    </row>
    <row r="857" spans="21:29" x14ac:dyDescent="0.25">
      <c r="U857" s="238">
        <v>308.14960717417864</v>
      </c>
      <c r="V857" s="238">
        <v>1.5338765056594705</v>
      </c>
      <c r="AB857" s="238">
        <v>0.70935551998667312</v>
      </c>
      <c r="AC857" s="238">
        <v>0.60835551998667314</v>
      </c>
    </row>
    <row r="858" spans="21:29" x14ac:dyDescent="0.25">
      <c r="U858" s="238">
        <v>290.9408157338259</v>
      </c>
      <c r="V858" s="238">
        <v>1.5345774248587383</v>
      </c>
      <c r="AB858" s="238">
        <v>0.67481918388051709</v>
      </c>
      <c r="AC858" s="238">
        <v>0.57381918388051711</v>
      </c>
    </row>
    <row r="859" spans="21:29" x14ac:dyDescent="0.25">
      <c r="U859" s="238">
        <v>274.56986736146757</v>
      </c>
      <c r="V859" s="238">
        <v>1.535278344058006</v>
      </c>
      <c r="AB859" s="238">
        <v>0.64196431563924716</v>
      </c>
      <c r="AC859" s="238">
        <v>0.54096431563924718</v>
      </c>
    </row>
    <row r="860" spans="21:29" x14ac:dyDescent="0.25">
      <c r="U860" s="238">
        <v>258.99597005790895</v>
      </c>
      <c r="V860" s="238">
        <v>1.5359792632572737</v>
      </c>
      <c r="AB860" s="238">
        <v>0.61070904976989582</v>
      </c>
      <c r="AC860" s="238">
        <v>0.50970904976989584</v>
      </c>
    </row>
    <row r="861" spans="21:29" x14ac:dyDescent="0.25">
      <c r="U861" s="238">
        <v>244.18031786079311</v>
      </c>
      <c r="V861" s="238">
        <v>1.5366801824565415</v>
      </c>
      <c r="AB861" s="238">
        <v>0.58097550655827668</v>
      </c>
      <c r="AC861" s="238">
        <v>0.4799755065582767</v>
      </c>
    </row>
    <row r="862" spans="21:29" x14ac:dyDescent="0.25">
      <c r="U862" s="238">
        <v>230.08599415058535</v>
      </c>
      <c r="V862" s="238">
        <v>1.5373811016558092</v>
      </c>
      <c r="AB862" s="238">
        <v>0.55268959801368978</v>
      </c>
      <c r="AC862" s="238">
        <v>0.4516895980136898</v>
      </c>
    </row>
    <row r="863" spans="21:29" x14ac:dyDescent="0.25">
      <c r="U863" s="238">
        <v>216.67787966428529</v>
      </c>
      <c r="V863" s="238">
        <v>1.5380820208550769</v>
      </c>
      <c r="AB863" s="238">
        <v>0.52578084326157937</v>
      </c>
      <c r="AC863" s="238">
        <v>0.42478084326157939</v>
      </c>
    </row>
    <row r="864" spans="21:29" x14ac:dyDescent="0.25">
      <c r="U864" s="238">
        <v>203.92256498767384</v>
      </c>
      <c r="V864" s="238">
        <v>1.5387829400543447</v>
      </c>
      <c r="AB864" s="238">
        <v>0.500182192924156</v>
      </c>
      <c r="AC864" s="238">
        <v>0.39918219292415602</v>
      </c>
    </row>
    <row r="865" spans="21:29" x14ac:dyDescent="0.25">
      <c r="U865" s="238">
        <v>191.78826730803914</v>
      </c>
      <c r="V865" s="238">
        <v>1.5394838592536124</v>
      </c>
      <c r="AB865" s="238">
        <v>0.47582986205138356</v>
      </c>
      <c r="AC865" s="238">
        <v>0.37482986205138358</v>
      </c>
    </row>
    <row r="866" spans="21:29" x14ac:dyDescent="0.25">
      <c r="U866" s="238">
        <v>180.24475121995948</v>
      </c>
      <c r="V866" s="238">
        <v>1.5401847784528802</v>
      </c>
      <c r="AB866" s="238">
        <v>0.4526631711860456</v>
      </c>
      <c r="AC866" s="238">
        <v>0.35166317118604562</v>
      </c>
    </row>
    <row r="867" spans="21:29" x14ac:dyDescent="0.25">
      <c r="U867" s="238">
        <v>169.26325338680525</v>
      </c>
      <c r="V867" s="238">
        <v>1.5408856976521479</v>
      </c>
      <c r="AB867" s="238">
        <v>0.43062439516685924</v>
      </c>
      <c r="AC867" s="238">
        <v>0.32962439516685926</v>
      </c>
    </row>
    <row r="868" spans="21:29" x14ac:dyDescent="0.25">
      <c r="U868" s="238">
        <v>158.81641087024335</v>
      </c>
      <c r="V868" s="238">
        <v>1.5415866168514156</v>
      </c>
      <c r="AB868" s="238">
        <v>0.40965861929290498</v>
      </c>
      <c r="AC868" s="238">
        <v>0.30865861929290495</v>
      </c>
    </row>
    <row r="869" spans="21:29" x14ac:dyDescent="0.25">
      <c r="U869" s="238">
        <v>148.87819294915445</v>
      </c>
      <c r="V869" s="238">
        <v>1.5422875360506834</v>
      </c>
      <c r="AB869" s="238">
        <v>0.38971360249096426</v>
      </c>
      <c r="AC869" s="238">
        <v>0.28871360249096423</v>
      </c>
    </row>
    <row r="870" spans="21:29" x14ac:dyDescent="0.25">
      <c r="U870" s="238">
        <v>139.42383625808145</v>
      </c>
      <c r="V870" s="238">
        <v>1.5429884552499511</v>
      </c>
      <c r="AB870" s="238">
        <v>0.37073964714481883</v>
      </c>
      <c r="AC870" s="238">
        <v>0.26973964714481879</v>
      </c>
    </row>
    <row r="871" spans="21:29" x14ac:dyDescent="0.25">
      <c r="U871" s="238">
        <v>130.42978308358133</v>
      </c>
      <c r="V871" s="238">
        <v>1.5436893744492188</v>
      </c>
      <c r="AB871" s="238">
        <v>0.35268947526216154</v>
      </c>
      <c r="AC871" s="238">
        <v>0.25168947526216157</v>
      </c>
    </row>
    <row r="872" spans="21:29" x14ac:dyDescent="0.25">
      <c r="U872" s="238">
        <v>121.87362266474337</v>
      </c>
      <c r="V872" s="238">
        <v>1.5443902936484866</v>
      </c>
      <c r="AB872" s="238">
        <v>0.33551811067055776</v>
      </c>
      <c r="AC872" s="238">
        <v>0.23451811067055775</v>
      </c>
    </row>
    <row r="873" spans="21:29" x14ac:dyDescent="0.25">
      <c r="U873" s="238">
        <v>113.73403535160104</v>
      </c>
      <c r="V873" s="238">
        <v>1.5450912128477543</v>
      </c>
      <c r="AB873" s="238">
        <v>0.31918276694892361</v>
      </c>
      <c r="AC873" s="238">
        <v>0.21818276694892361</v>
      </c>
    </row>
    <row r="874" spans="21:29" x14ac:dyDescent="0.25">
      <c r="U874" s="238">
        <v>105.99073948229969</v>
      </c>
      <c r="V874" s="238">
        <v>1.545792132047022</v>
      </c>
      <c r="AB874" s="238">
        <v>0.30364274081527493</v>
      </c>
      <c r="AC874" s="238">
        <v>0.20264274081527492</v>
      </c>
    </row>
    <row r="875" spans="21:29" x14ac:dyDescent="0.25">
      <c r="U875" s="238">
        <v>98.624440846651567</v>
      </c>
      <c r="V875" s="238">
        <v>1.5464930512462898</v>
      </c>
      <c r="AB875" s="238">
        <v>0.28885931070509852</v>
      </c>
      <c r="AC875" s="238">
        <v>0.18785931070509851</v>
      </c>
    </row>
    <row r="876" spans="21:29" x14ac:dyDescent="0.25">
      <c r="U876" s="238">
        <v>91.616784610154397</v>
      </c>
      <c r="V876" s="238">
        <v>1.5471939704455575</v>
      </c>
      <c r="AB876" s="238">
        <v>0.27479564028763098</v>
      </c>
      <c r="AC876" s="238">
        <v>0.17379564028763098</v>
      </c>
    </row>
    <row r="877" spans="21:29" x14ac:dyDescent="0.25">
      <c r="U877" s="238">
        <v>84.950309578682095</v>
      </c>
      <c r="V877" s="238">
        <v>1.5478948896448252</v>
      </c>
      <c r="AB877" s="238">
        <v>0.26141668667963147</v>
      </c>
      <c r="AC877" s="238">
        <v>0.16041668667963146</v>
      </c>
    </row>
    <row r="878" spans="21:29" x14ac:dyDescent="0.25">
      <c r="U878" s="238">
        <v>78.6084046898862</v>
      </c>
      <c r="V878" s="238">
        <v>1.548595808844093</v>
      </c>
      <c r="AB878" s="238">
        <v>0.24868911312794473</v>
      </c>
      <c r="AC878" s="238">
        <v>0.14768911312794472</v>
      </c>
    </row>
    <row r="879" spans="21:29" x14ac:dyDescent="0.25">
      <c r="U879" s="238">
        <v>72.575267622896632</v>
      </c>
      <c r="V879" s="238">
        <v>1.5492967280433607</v>
      </c>
      <c r="AB879" s="238">
        <v>0.23658120594327947</v>
      </c>
      <c r="AC879" s="238">
        <v>0.13558120594327946</v>
      </c>
    </row>
    <row r="880" spans="21:29" x14ac:dyDescent="0.25">
      <c r="U880" s="238">
        <v>66.835865423190612</v>
      </c>
      <c r="V880" s="238">
        <v>1.5499976472426285</v>
      </c>
    </row>
    <row r="881" spans="21:22" x14ac:dyDescent="0.25">
      <c r="U881" s="238">
        <v>61.375897044512911</v>
      </c>
      <c r="V881" s="238">
        <v>1.5506985664418962</v>
      </c>
    </row>
    <row r="882" spans="21:22" x14ac:dyDescent="0.25">
      <c r="U882" s="238">
        <v>56.181757714516728</v>
      </c>
      <c r="V882" s="238">
        <v>1.5513994856411639</v>
      </c>
    </row>
    <row r="883" spans="21:22" x14ac:dyDescent="0.25">
      <c r="U883" s="238">
        <v>51.240505035330429</v>
      </c>
      <c r="V883" s="238">
        <v>1.5521004048404317</v>
      </c>
    </row>
    <row r="884" spans="21:22" x14ac:dyDescent="0.25">
      <c r="U884" s="238">
        <v>46.539826734584203</v>
      </c>
      <c r="V884" s="238">
        <v>1.5528013240396994</v>
      </c>
    </row>
    <row r="885" spans="21:22" x14ac:dyDescent="0.25">
      <c r="U885" s="238">
        <v>0</v>
      </c>
      <c r="V885" s="238">
        <v>1.5535022432389671</v>
      </c>
    </row>
  </sheetData>
  <mergeCells count="10">
    <mergeCell ref="L275:N275"/>
    <mergeCell ref="L276:N276"/>
    <mergeCell ref="I18:K18"/>
    <mergeCell ref="I19:K19"/>
    <mergeCell ref="K211:M211"/>
    <mergeCell ref="K212:M212"/>
    <mergeCell ref="L147:N147"/>
    <mergeCell ref="L148:N148"/>
    <mergeCell ref="J82:L82"/>
    <mergeCell ref="J83:L83"/>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T886"/>
  <sheetViews>
    <sheetView zoomScale="70" zoomScaleNormal="70" workbookViewId="0">
      <pane xSplit="1" ySplit="2" topLeftCell="B3" activePane="bottomRight" state="frozen"/>
      <selection pane="topRight" activeCell="B1" sqref="B1"/>
      <selection pane="bottomLeft" activeCell="A3" sqref="A3"/>
      <selection pane="bottomRight" activeCell="W31" sqref="W31"/>
    </sheetView>
  </sheetViews>
  <sheetFormatPr baseColWidth="10" defaultRowHeight="15" x14ac:dyDescent="0.25"/>
  <cols>
    <col min="4" max="4" width="11.42578125" style="213"/>
    <col min="7" max="7" width="6" style="213" customWidth="1"/>
    <col min="8" max="9" width="5.85546875" style="213" customWidth="1"/>
    <col min="10" max="10" width="31" customWidth="1"/>
    <col min="12" max="12" width="9.42578125" customWidth="1"/>
    <col min="31" max="31" width="1.7109375" style="244" customWidth="1"/>
    <col min="32" max="32" width="10.140625" style="20" customWidth="1"/>
    <col min="33" max="33" width="18.7109375" style="19" bestFit="1" customWidth="1"/>
    <col min="40" max="40" width="13" bestFit="1" customWidth="1"/>
  </cols>
  <sheetData>
    <row r="1" spans="1:46" s="213" customFormat="1" x14ac:dyDescent="0.25">
      <c r="A1" s="159" t="s">
        <v>250</v>
      </c>
      <c r="B1" s="159"/>
      <c r="C1" s="159"/>
      <c r="D1" s="159" t="s">
        <v>251</v>
      </c>
      <c r="E1" s="159"/>
      <c r="G1" s="159"/>
      <c r="H1" s="159"/>
      <c r="I1" s="159"/>
      <c r="L1" s="196"/>
      <c r="M1" s="161"/>
      <c r="AE1" s="244"/>
      <c r="AF1" s="20"/>
      <c r="AG1" s="18" t="s">
        <v>284</v>
      </c>
      <c r="AH1" s="245">
        <f>LOG!$C$16</f>
        <v>57.370000000000005</v>
      </c>
      <c r="AI1" s="159" t="s">
        <v>283</v>
      </c>
      <c r="AJ1" s="245" t="str">
        <f>LOG!$F$16</f>
        <v>16</v>
      </c>
      <c r="AK1" s="159" t="s">
        <v>285</v>
      </c>
      <c r="AL1" s="245">
        <f>'prueba propulsante'!$C$32</f>
        <v>67.125714285714281</v>
      </c>
      <c r="AM1" s="159" t="s">
        <v>295</v>
      </c>
      <c r="AN1" s="245">
        <f>LOG!$G$16</f>
        <v>1672.0872656814074</v>
      </c>
      <c r="AO1" s="159" t="s">
        <v>302</v>
      </c>
      <c r="AP1" s="262">
        <v>7</v>
      </c>
      <c r="AQ1" s="159" t="s">
        <v>304</v>
      </c>
      <c r="AR1" s="265">
        <f>'sim lan'!$K$2</f>
        <v>1.8734999999999999</v>
      </c>
      <c r="AS1" s="159" t="s">
        <v>309</v>
      </c>
      <c r="AT1" s="213">
        <f>+PI()*(19/2000)^2</f>
        <v>2.835287369864788E-4</v>
      </c>
    </row>
    <row r="2" spans="1:46" x14ac:dyDescent="0.25">
      <c r="A2" s="18" t="s">
        <v>248</v>
      </c>
      <c r="B2" s="18" t="s">
        <v>306</v>
      </c>
      <c r="C2" s="18" t="s">
        <v>249</v>
      </c>
      <c r="D2" s="18"/>
      <c r="E2" s="159" t="s">
        <v>223</v>
      </c>
      <c r="F2" s="159" t="s">
        <v>233</v>
      </c>
      <c r="G2" s="240" t="s">
        <v>278</v>
      </c>
      <c r="H2" s="240" t="s">
        <v>307</v>
      </c>
      <c r="I2" s="240" t="s">
        <v>282</v>
      </c>
      <c r="L2" s="221"/>
      <c r="M2" s="222"/>
      <c r="X2" s="18" t="s">
        <v>266</v>
      </c>
      <c r="Y2" s="18" t="s">
        <v>277</v>
      </c>
      <c r="Z2" s="19" t="s">
        <v>269</v>
      </c>
      <c r="AA2" s="19" t="s">
        <v>274</v>
      </c>
      <c r="AB2" s="18" t="s">
        <v>275</v>
      </c>
      <c r="AC2" s="18" t="s">
        <v>276</v>
      </c>
      <c r="AD2" s="19" t="s">
        <v>268</v>
      </c>
      <c r="AE2" s="260"/>
      <c r="AF2" s="264" t="s">
        <v>358</v>
      </c>
      <c r="AG2" s="263" t="s">
        <v>359</v>
      </c>
      <c r="AH2" s="264" t="s">
        <v>296</v>
      </c>
      <c r="AI2" s="264" t="s">
        <v>294</v>
      </c>
      <c r="AJ2" s="264" t="s">
        <v>286</v>
      </c>
      <c r="AK2" s="264" t="s">
        <v>297</v>
      </c>
      <c r="AL2" s="264" t="s">
        <v>298</v>
      </c>
      <c r="AM2" s="264" t="s">
        <v>299</v>
      </c>
      <c r="AN2" s="261" t="s">
        <v>300</v>
      </c>
      <c r="AO2" s="261" t="s">
        <v>305</v>
      </c>
      <c r="AP2" s="261" t="s">
        <v>301</v>
      </c>
      <c r="AQ2" s="267" t="s">
        <v>303</v>
      </c>
      <c r="AR2" s="19" t="s">
        <v>308</v>
      </c>
      <c r="AS2" s="19"/>
    </row>
    <row r="3" spans="1:46" x14ac:dyDescent="0.25">
      <c r="A3" s="268">
        <v>0</v>
      </c>
      <c r="B3" s="7">
        <v>2.7290345420216452E-2</v>
      </c>
      <c r="C3" s="7">
        <v>2.7290345420216452E-2</v>
      </c>
      <c r="D3" s="7">
        <v>0</v>
      </c>
      <c r="L3" s="223"/>
      <c r="M3" s="161"/>
      <c r="X3">
        <v>0</v>
      </c>
      <c r="Y3">
        <v>0</v>
      </c>
      <c r="Z3">
        <v>1.8679944562273041</v>
      </c>
      <c r="AA3">
        <v>1.2745333299660448</v>
      </c>
      <c r="AB3">
        <v>0.98623985734459585</v>
      </c>
      <c r="AC3">
        <v>37.215125704258305</v>
      </c>
      <c r="AD3">
        <v>3.6698226119839727</v>
      </c>
      <c r="AF3" s="266">
        <f>+AG3/1000000*101325</f>
        <v>0.10133596589191188</v>
      </c>
      <c r="AG3" s="298">
        <v>1.0001082249386812</v>
      </c>
      <c r="AI3" s="213">
        <f>IF(AND(AF3&lt;=$T$55,AF3&gt;$R$55),$U$55,IF(AND(AF3&lt;=$T$56,AF3&gt;$R$56),$U$56,IF(AND(AF3&lt;=$T$57,AF3&gt;$R$57),$U$57,IF(AND(AF3&lt;=$T$58,AF3&gt;$R$58),$U$58,IF(AND(AF3&lt;=$T$59,AF3&gt;$R$59),$U$59,"Valor no encontrado para Po")))))</f>
        <v>8.8754449677853557</v>
      </c>
      <c r="AJ3" s="213">
        <f>IF(AND(AF3&lt;=$T$55,AF3&gt;$R$55),$V$55,IF(AND(AF3&lt;=$T$56,AF3&gt;$R$56),$V$56,IF(AND(AF3&lt;=$T$57,AF3&gt;$R$57),$V$57,IF(AND(AF3&lt;=$T$58,AF3&gt;$R$58),$V$58,IF(AND(AF3&lt;=$T$59,AF3&gt;$R$59),$V$59,"Valor no encontrado para Po")))))</f>
        <v>0.61929999999999996</v>
      </c>
      <c r="AK3" s="213">
        <v>0</v>
      </c>
      <c r="AL3">
        <v>0</v>
      </c>
      <c r="AM3" s="213">
        <f t="shared" ref="AM3:AM10" si="0">2*$AP$1*PI()*((AL3+$AJ$1/2)*(2*AL3-$AL$1)+(AL3+$AJ$1/2)^2-($AH$1/2)^2)*AK3</f>
        <v>0</v>
      </c>
      <c r="AN3" s="213">
        <f>-AM3*0.000000001*$AN$1</f>
        <v>0</v>
      </c>
      <c r="AO3">
        <v>0</v>
      </c>
      <c r="AP3">
        <v>0</v>
      </c>
      <c r="AQ3" s="105">
        <f>+$AR$1</f>
        <v>1.8734999999999999</v>
      </c>
      <c r="AR3">
        <f>B3*9.81/(AF3*1000000*$AT$1)</f>
        <v>9.3178849843214995E-3</v>
      </c>
    </row>
    <row r="4" spans="1:46" x14ac:dyDescent="0.25">
      <c r="A4" s="268">
        <v>4.1669999999999997E-3</v>
      </c>
      <c r="B4" s="7">
        <v>0.14548390903369454</v>
      </c>
      <c r="C4" s="7">
        <v>0.14548390903369454</v>
      </c>
      <c r="D4" s="7">
        <v>0</v>
      </c>
      <c r="E4">
        <f>+(B3+B4)/2*(A4-A3)</f>
        <v>3.5997515915472348E-4</v>
      </c>
      <c r="F4">
        <f>E4*9.81</f>
        <v>3.5313563113078374E-3</v>
      </c>
      <c r="K4" s="7"/>
      <c r="L4" s="223"/>
      <c r="M4" s="161"/>
      <c r="X4">
        <v>8.2564827263353641E-3</v>
      </c>
      <c r="Y4">
        <v>138.42361280382659</v>
      </c>
      <c r="Z4">
        <v>1.8653034784334608</v>
      </c>
      <c r="AA4">
        <v>1.4543961925569573</v>
      </c>
      <c r="AB4">
        <v>1.2021126042599739</v>
      </c>
      <c r="AC4">
        <v>42.093416536579618</v>
      </c>
      <c r="AD4">
        <v>4.1641154305689296</v>
      </c>
      <c r="AF4" s="266">
        <f t="shared" ref="AF4:AF67" si="1">+AG4/1000000*101325</f>
        <v>0.10163397475085562</v>
      </c>
      <c r="AG4" s="298">
        <v>1.0030493437044719</v>
      </c>
      <c r="AH4" s="105">
        <f>+A4-A3</f>
        <v>4.1669999999999997E-3</v>
      </c>
      <c r="AI4">
        <f>IF(AND(AF4&lt;=$T$55,AF4&gt;$R$55),$U$55,IF(AND(AF4&lt;=$T$56,AF4&gt;$R$56),$U$56,IF(AND(AF4&lt;=$T$57,AF4&gt;$R$57),$U$57,IF(AND(AF4&lt;=$T$58,AF4&gt;$R$58),$U$58,IF(AND(AF4&lt;=$T$59,AF4&gt;$R$59),$U$59,"Valor no encontrado para Po")))))</f>
        <v>8.8754449677853557</v>
      </c>
      <c r="AJ4">
        <f t="shared" ref="AJ4:AJ10" si="2">IF(AND(AF4&lt;=$T$55,AF4&gt;$R$55),$V$55,IF(AND(AF4&lt;=$T$56,AF4&gt;$R$56),$V$56,IF(AND(AF4&lt;=$T$57,AF4&gt;$R$57),$V$57,IF(AND(AF4&lt;=$T$58,AF4&gt;$R$58),$V$58,IF(AND(AF4&lt;=$T$59,AF4&gt;$R$59),$V$59,"Valor no encontrado para Po")))))</f>
        <v>0.61929999999999996</v>
      </c>
      <c r="AK4">
        <f t="shared" ref="AK4:AK10" si="3">IF(OR(AL3&gt;=($AH$1-$AJ$1)/2,AL3&gt;=$AL$1/2),0,AI4*AF4^AJ4*AH4)</f>
        <v>8.9757931016430891E-3</v>
      </c>
      <c r="AL4">
        <f t="shared" ref="AL4:AL10" si="4">+AL3+AK4</f>
        <v>8.9757931016430891E-3</v>
      </c>
      <c r="AM4">
        <f t="shared" si="0"/>
        <v>-511.68890317001285</v>
      </c>
      <c r="AN4">
        <f>-AM4*0.000000001*$AN$1</f>
        <v>8.5558849898106524E-4</v>
      </c>
      <c r="AO4">
        <f>+AO3+AN4</f>
        <v>8.5558849898106524E-4</v>
      </c>
      <c r="AP4">
        <f>+AN4/AH4</f>
        <v>0.20532481377035405</v>
      </c>
      <c r="AQ4" s="105">
        <f>+AQ3-AN4</f>
        <v>1.8726444115010188</v>
      </c>
      <c r="AR4" s="213">
        <f t="shared" ref="AR4:AR67" si="5">B4*9.81/(AF4*1000000*$AT$1)</f>
        <v>4.9527678888337992E-2</v>
      </c>
    </row>
    <row r="5" spans="1:46" ht="15.75" thickBot="1" x14ac:dyDescent="0.3">
      <c r="A5" s="268">
        <v>8.3330000000000001E-3</v>
      </c>
      <c r="B5" s="7">
        <v>2.7290345420216452E-2</v>
      </c>
      <c r="C5" s="7">
        <v>2.7290345420216452E-2</v>
      </c>
      <c r="D5" s="7">
        <v>0</v>
      </c>
      <c r="E5" s="213">
        <f t="shared" ref="E5:E68" si="6">+(B4+B5)/2*(A5-A4)</f>
        <v>3.5988877202749661E-4</v>
      </c>
      <c r="F5" s="213">
        <f t="shared" ref="F5:F68" si="7">E5*9.81</f>
        <v>3.5305088535897418E-3</v>
      </c>
      <c r="L5" s="223"/>
      <c r="M5" s="161"/>
      <c r="X5">
        <v>1.0368219095461734E-2</v>
      </c>
      <c r="Y5">
        <v>168.71713535408577</v>
      </c>
      <c r="Z5">
        <v>1.8626130032934762</v>
      </c>
      <c r="AA5">
        <v>1.582765742804326</v>
      </c>
      <c r="AB5">
        <v>1.364026595817984</v>
      </c>
      <c r="AC5">
        <v>45.884856898720521</v>
      </c>
      <c r="AD5">
        <v>4.5482831252628566</v>
      </c>
      <c r="AF5" s="266">
        <f t="shared" si="1"/>
        <v>0.10133592108860542</v>
      </c>
      <c r="AG5" s="298">
        <v>1.0001077827644256</v>
      </c>
      <c r="AH5" s="105">
        <f t="shared" ref="AH5:AH10" si="8">+A5-A4</f>
        <v>4.1660000000000004E-3</v>
      </c>
      <c r="AI5" s="213">
        <f t="shared" ref="AI5:AI10" si="9">IF(AND(AF5&lt;=$T$55,AF5&gt;$R$55),$U$55,IF(AND(AF5&lt;=$T$56,AF5&gt;$R$56),$U$56,IF(AND(AF5&lt;=$T$57,AF5&gt;$R$57),$U$57,IF(AND(AF5&lt;=$T$58,AF5&gt;$R$58),$U$58,IF(AND(AF5&lt;=$T$59,AF5&gt;$R$59),$U$59,"a N/A")))))</f>
        <v>8.8754449677853557</v>
      </c>
      <c r="AJ5" s="213">
        <f t="shared" si="2"/>
        <v>0.61929999999999996</v>
      </c>
      <c r="AK5" s="213">
        <f t="shared" si="3"/>
        <v>8.9573323144397626E-3</v>
      </c>
      <c r="AL5" s="213">
        <f t="shared" si="4"/>
        <v>1.793312541608285E-2</v>
      </c>
      <c r="AM5" s="213">
        <f t="shared" si="0"/>
        <v>-510.76016610703147</v>
      </c>
      <c r="AN5" s="213">
        <f t="shared" ref="AN5:AN10" si="10">-AM5*0.000000001*$AN$1</f>
        <v>8.5403556956488772E-4</v>
      </c>
      <c r="AO5" s="213">
        <f t="shared" ref="AO5:AO10" si="11">+AO4+AN5</f>
        <v>1.7096240685459531E-3</v>
      </c>
      <c r="AP5" s="213">
        <f t="shared" ref="AP5:AP10" si="12">+AN5/AH5</f>
        <v>0.20500133690947855</v>
      </c>
      <c r="AQ5" s="105">
        <f t="shared" ref="AQ5:AQ10" si="13">+AQ4-AN5</f>
        <v>1.8717903759314538</v>
      </c>
      <c r="AR5" s="213">
        <f t="shared" si="5"/>
        <v>9.3178891040063272E-3</v>
      </c>
    </row>
    <row r="6" spans="1:46" x14ac:dyDescent="0.25">
      <c r="A6" s="268">
        <v>1.2500000000000001E-2</v>
      </c>
      <c r="B6" s="7">
        <v>0.44096781806738911</v>
      </c>
      <c r="C6" s="7">
        <v>0.44096781806738911</v>
      </c>
      <c r="D6" s="7">
        <v>0</v>
      </c>
      <c r="E6" s="213">
        <f t="shared" si="6"/>
        <v>9.7561588362642636E-4</v>
      </c>
      <c r="F6" s="213">
        <f t="shared" si="7"/>
        <v>9.5707918183752429E-3</v>
      </c>
      <c r="J6" s="217" t="s">
        <v>242</v>
      </c>
      <c r="K6" s="241">
        <v>0.97499999999999998</v>
      </c>
      <c r="L6" s="223"/>
      <c r="M6" s="161"/>
      <c r="X6">
        <v>1.2218456195651284E-2</v>
      </c>
      <c r="Y6">
        <v>191.43860077550764</v>
      </c>
      <c r="Z6">
        <v>1.8599230328685012</v>
      </c>
      <c r="AA6">
        <v>1.6792363833602075</v>
      </c>
      <c r="AB6">
        <v>1.489867236298261</v>
      </c>
      <c r="AC6">
        <v>48.893974519552643</v>
      </c>
      <c r="AD6">
        <v>4.8531819681936721</v>
      </c>
      <c r="AF6" s="266">
        <f t="shared" si="1"/>
        <v>0.10406817855894085</v>
      </c>
      <c r="AG6" s="298">
        <v>1.0270730674457522</v>
      </c>
      <c r="AH6" s="105">
        <f t="shared" si="8"/>
        <v>4.1670000000000006E-3</v>
      </c>
      <c r="AI6" s="213">
        <f t="shared" si="9"/>
        <v>8.8754449677853557</v>
      </c>
      <c r="AJ6" s="213">
        <f t="shared" si="2"/>
        <v>0.61929999999999996</v>
      </c>
      <c r="AK6" s="213">
        <f t="shared" si="3"/>
        <v>9.1083276417162386E-3</v>
      </c>
      <c r="AL6" s="213">
        <f t="shared" si="4"/>
        <v>2.7041453057799088E-2</v>
      </c>
      <c r="AM6" s="213">
        <f t="shared" si="0"/>
        <v>-519.49781602578719</v>
      </c>
      <c r="AN6" s="213">
        <f t="shared" si="10"/>
        <v>8.6864568272602147E-4</v>
      </c>
      <c r="AO6" s="213">
        <f t="shared" si="11"/>
        <v>2.5782697512719745E-3</v>
      </c>
      <c r="AP6" s="213">
        <f t="shared" si="12"/>
        <v>0.20845828719126983</v>
      </c>
      <c r="AQ6" s="105">
        <f t="shared" si="13"/>
        <v>1.8709217302487278</v>
      </c>
      <c r="AR6" s="213">
        <f t="shared" si="5"/>
        <v>0.14660907929304448</v>
      </c>
    </row>
    <row r="7" spans="1:46" x14ac:dyDescent="0.25">
      <c r="A7" s="268">
        <v>1.6667000000000001E-2</v>
      </c>
      <c r="B7" s="7">
        <v>0.55916138168086715</v>
      </c>
      <c r="C7" s="7">
        <v>0.55916138168086715</v>
      </c>
      <c r="D7" s="7">
        <v>0</v>
      </c>
      <c r="E7" s="213">
        <f t="shared" si="6"/>
        <v>2.083769187675492E-3</v>
      </c>
      <c r="F7" s="213">
        <f t="shared" si="7"/>
        <v>2.0441775731096578E-2</v>
      </c>
      <c r="J7" s="218" t="s">
        <v>243</v>
      </c>
      <c r="K7" s="242">
        <f>MAX(B3:B768)</f>
        <v>254.43893602343138</v>
      </c>
      <c r="L7" s="223"/>
      <c r="M7" s="161"/>
      <c r="X7">
        <v>1.3918313014145218E-2</v>
      </c>
      <c r="Y7">
        <v>209.09787613379413</v>
      </c>
      <c r="Z7">
        <v>1.8572335692196851</v>
      </c>
      <c r="AA7">
        <v>1.7539397338225147</v>
      </c>
      <c r="AB7">
        <v>1.5897420206855277</v>
      </c>
      <c r="AC7">
        <v>51.315530883834739</v>
      </c>
      <c r="AD7">
        <v>5.0985461668045549</v>
      </c>
      <c r="AF7" s="266">
        <f t="shared" si="1"/>
        <v>0.10564068389660149</v>
      </c>
      <c r="AG7" s="298">
        <v>1.0425924884934763</v>
      </c>
      <c r="AH7" s="105">
        <f t="shared" si="8"/>
        <v>4.1670000000000006E-3</v>
      </c>
      <c r="AI7" s="213">
        <f t="shared" si="9"/>
        <v>8.8754449677853557</v>
      </c>
      <c r="AJ7" s="213">
        <f t="shared" si="2"/>
        <v>0.61929999999999996</v>
      </c>
      <c r="AK7" s="213">
        <f t="shared" si="3"/>
        <v>9.1933183782858634E-3</v>
      </c>
      <c r="AL7" s="213">
        <f t="shared" si="4"/>
        <v>3.6234771436084952E-2</v>
      </c>
      <c r="AM7" s="213">
        <f t="shared" si="0"/>
        <v>-524.47516890874761</v>
      </c>
      <c r="AN7" s="213">
        <f t="shared" si="10"/>
        <v>8.7696825109842211E-4</v>
      </c>
      <c r="AO7" s="213">
        <f t="shared" si="11"/>
        <v>3.4552380023703966E-3</v>
      </c>
      <c r="AP7" s="213">
        <f t="shared" si="12"/>
        <v>0.21045554382011566</v>
      </c>
      <c r="AQ7" s="105">
        <f t="shared" si="13"/>
        <v>1.8700447619976293</v>
      </c>
      <c r="AR7" s="213">
        <f t="shared" si="5"/>
        <v>0.18313775639522087</v>
      </c>
    </row>
    <row r="8" spans="1:46" x14ac:dyDescent="0.25">
      <c r="A8" s="268">
        <v>2.0833000000000001E-2</v>
      </c>
      <c r="B8" s="7">
        <v>2.2729680540762969</v>
      </c>
      <c r="C8" s="7">
        <v>2.2729680540762969</v>
      </c>
      <c r="D8" s="7">
        <v>0</v>
      </c>
      <c r="E8" s="213">
        <f t="shared" si="6"/>
        <v>5.8993256146821719E-3</v>
      </c>
      <c r="F8" s="213">
        <f t="shared" si="7"/>
        <v>5.7872384280032108E-2</v>
      </c>
      <c r="J8" s="218" t="s">
        <v>252</v>
      </c>
      <c r="K8" s="242">
        <f>MAX(C3:C768)</f>
        <v>258.55</v>
      </c>
      <c r="L8" s="223"/>
      <c r="M8" s="161"/>
      <c r="X8">
        <v>1.552021400416085E-2</v>
      </c>
      <c r="Y8">
        <v>223.11335088116459</v>
      </c>
      <c r="Z8">
        <v>1.8545446144081774</v>
      </c>
      <c r="AA8">
        <v>1.8129265445674676</v>
      </c>
      <c r="AB8">
        <v>1.6701152231452594</v>
      </c>
      <c r="AC8">
        <v>53.283442431021498</v>
      </c>
      <c r="AD8">
        <v>5.2979448043232535</v>
      </c>
      <c r="AF8" s="266">
        <f t="shared" si="1"/>
        <v>0.14621080938330541</v>
      </c>
      <c r="AG8" s="298">
        <v>1.4429884962576405</v>
      </c>
      <c r="AH8" s="105">
        <f t="shared" si="8"/>
        <v>4.1659999999999996E-3</v>
      </c>
      <c r="AI8" s="213">
        <f t="shared" si="9"/>
        <v>8.8754449677853557</v>
      </c>
      <c r="AJ8" s="213">
        <f t="shared" si="2"/>
        <v>0.61929999999999996</v>
      </c>
      <c r="AK8" s="213">
        <f t="shared" si="3"/>
        <v>1.1240385184433906E-2</v>
      </c>
      <c r="AL8" s="213">
        <f t="shared" si="4"/>
        <v>4.7475156620518856E-2</v>
      </c>
      <c r="AM8" s="213">
        <f t="shared" si="0"/>
        <v>-641.45331668740175</v>
      </c>
      <c r="AN8" s="213">
        <f t="shared" si="10"/>
        <v>1.0725659223621076E-3</v>
      </c>
      <c r="AO8" s="213">
        <f t="shared" si="11"/>
        <v>4.5278039247325045E-3</v>
      </c>
      <c r="AP8" s="213">
        <f t="shared" si="12"/>
        <v>0.25745701448922415</v>
      </c>
      <c r="AQ8" s="105">
        <f t="shared" si="13"/>
        <v>1.8689721960752672</v>
      </c>
      <c r="AR8" s="213">
        <f t="shared" si="5"/>
        <v>0.53788046881767015</v>
      </c>
    </row>
    <row r="9" spans="1:46" x14ac:dyDescent="0.25">
      <c r="A9" s="268">
        <v>2.5000000000000001E-2</v>
      </c>
      <c r="B9" s="7">
        <v>5.0505167989930291</v>
      </c>
      <c r="C9" s="7">
        <v>5.0505167989930291</v>
      </c>
      <c r="D9" s="7">
        <v>0</v>
      </c>
      <c r="E9" s="213">
        <f t="shared" si="6"/>
        <v>1.5258480691369944E-2</v>
      </c>
      <c r="F9" s="213">
        <f t="shared" si="7"/>
        <v>0.14968569558233916</v>
      </c>
      <c r="J9" s="218" t="s">
        <v>360</v>
      </c>
      <c r="K9" s="299">
        <f>MAX(AG$3:AG$1048576)</f>
        <v>63.008042092058048</v>
      </c>
      <c r="L9" s="223"/>
      <c r="M9" s="161"/>
      <c r="X9">
        <v>1.7053598302921667E-2</v>
      </c>
      <c r="Y9">
        <v>234.39215960501375</v>
      </c>
      <c r="Z9">
        <v>1.851856170495128</v>
      </c>
      <c r="AA9">
        <v>1.8601383477878253</v>
      </c>
      <c r="AB9">
        <v>1.7354316269002374</v>
      </c>
      <c r="AC9">
        <v>54.894261037505458</v>
      </c>
      <c r="AD9">
        <v>5.4611609996252408</v>
      </c>
      <c r="AF9" s="266">
        <f t="shared" si="1"/>
        <v>0.22374549230313115</v>
      </c>
      <c r="AG9" s="298">
        <v>2.208196321767887</v>
      </c>
      <c r="AH9" s="105">
        <f t="shared" si="8"/>
        <v>4.1670000000000006E-3</v>
      </c>
      <c r="AI9" s="213">
        <f t="shared" si="9"/>
        <v>8.8754449677853557</v>
      </c>
      <c r="AJ9" s="213">
        <f t="shared" si="2"/>
        <v>0.61929999999999996</v>
      </c>
      <c r="AK9" s="213">
        <f t="shared" si="3"/>
        <v>1.4632430518684653E-2</v>
      </c>
      <c r="AL9" s="213">
        <f t="shared" si="4"/>
        <v>6.2107587139203509E-2</v>
      </c>
      <c r="AM9" s="213">
        <f t="shared" si="0"/>
        <v>-835.35432302483662</v>
      </c>
      <c r="AN9" s="213">
        <f t="shared" si="10"/>
        <v>1.3967853258617423E-3</v>
      </c>
      <c r="AO9" s="213">
        <f t="shared" si="11"/>
        <v>5.9245892505942468E-3</v>
      </c>
      <c r="AP9" s="213">
        <f t="shared" si="12"/>
        <v>0.33520166207385221</v>
      </c>
      <c r="AQ9" s="105">
        <f t="shared" si="13"/>
        <v>1.8675754107494054</v>
      </c>
      <c r="AR9" s="213">
        <f t="shared" si="5"/>
        <v>0.78100434417167308</v>
      </c>
    </row>
    <row r="10" spans="1:46" x14ac:dyDescent="0.25">
      <c r="A10" s="268">
        <v>2.9166999999999998E-2</v>
      </c>
      <c r="B10" s="7">
        <v>7.5916784166828037</v>
      </c>
      <c r="C10" s="7">
        <v>7.5916784166828037</v>
      </c>
      <c r="D10" s="7">
        <v>0</v>
      </c>
      <c r="E10" s="213">
        <f t="shared" si="6"/>
        <v>2.6340013731860581E-2</v>
      </c>
      <c r="F10" s="213">
        <f t="shared" si="7"/>
        <v>0.25839553470955234</v>
      </c>
      <c r="J10" s="218" t="s">
        <v>244</v>
      </c>
      <c r="K10" s="242">
        <f>SUM(F4:F768)</f>
        <v>1882.0665063495642</v>
      </c>
      <c r="L10" s="223"/>
      <c r="M10" s="161"/>
      <c r="X10">
        <v>1.8536810526585807E-2</v>
      </c>
      <c r="Y10">
        <v>243.5580407934757</v>
      </c>
      <c r="Z10">
        <v>1.8491682395416873</v>
      </c>
      <c r="AA10">
        <v>1.8982963496796463</v>
      </c>
      <c r="AB10">
        <v>1.7888958583732149</v>
      </c>
      <c r="AC10">
        <v>56.219952510549099</v>
      </c>
      <c r="AD10">
        <v>5.5954866881313876</v>
      </c>
      <c r="AF10" s="266">
        <f t="shared" si="1"/>
        <v>0.30126959606947351</v>
      </c>
      <c r="AG10" s="298">
        <v>2.9732997391509843</v>
      </c>
      <c r="AH10" s="105">
        <f t="shared" si="8"/>
        <v>4.1669999999999971E-3</v>
      </c>
      <c r="AI10" s="213">
        <f t="shared" si="9"/>
        <v>8.8754449677853557</v>
      </c>
      <c r="AJ10" s="213">
        <f t="shared" si="2"/>
        <v>0.61929999999999996</v>
      </c>
      <c r="AK10" s="213">
        <f t="shared" si="3"/>
        <v>1.7592625444170749E-2</v>
      </c>
      <c r="AL10" s="213">
        <f t="shared" si="4"/>
        <v>7.9700212583374258E-2</v>
      </c>
      <c r="AM10" s="213">
        <f t="shared" si="0"/>
        <v>-1004.8219577656649</v>
      </c>
      <c r="AN10" s="213">
        <f t="shared" si="10"/>
        <v>1.6801499998570296E-3</v>
      </c>
      <c r="AO10" s="213">
        <f t="shared" si="11"/>
        <v>7.6047392504512762E-3</v>
      </c>
      <c r="AP10" s="213">
        <f t="shared" si="12"/>
        <v>0.4032037436661941</v>
      </c>
      <c r="AQ10" s="105">
        <f t="shared" si="13"/>
        <v>1.8658952607495483</v>
      </c>
      <c r="AR10" s="213">
        <f t="shared" si="5"/>
        <v>0.87187539567044414</v>
      </c>
    </row>
    <row r="11" spans="1:46" x14ac:dyDescent="0.25">
      <c r="A11" s="268">
        <v>3.3333000000000002E-2</v>
      </c>
      <c r="B11" s="7">
        <v>7.7689687621030208</v>
      </c>
      <c r="C11" s="7">
        <v>7.7689687621030208</v>
      </c>
      <c r="D11" s="7">
        <v>0</v>
      </c>
      <c r="E11" s="213">
        <f t="shared" si="6"/>
        <v>3.1996228073410897E-2</v>
      </c>
      <c r="F11" s="213">
        <f t="shared" si="7"/>
        <v>0.3138829974001609</v>
      </c>
      <c r="J11" s="218" t="s">
        <v>245</v>
      </c>
      <c r="K11" s="242">
        <f>+K10/9.81/(LOG!L16/1000)</f>
        <v>102.40290125948202</v>
      </c>
      <c r="L11" s="223"/>
      <c r="M11" s="161"/>
      <c r="X11">
        <v>1.9982102978218071E-2</v>
      </c>
      <c r="Y11">
        <v>251.06070115659105</v>
      </c>
      <c r="Z11">
        <v>1.8464808236090047</v>
      </c>
      <c r="AA11">
        <v>1.9293586828666638</v>
      </c>
      <c r="AB11">
        <v>1.8328965146179703</v>
      </c>
      <c r="AC11">
        <v>57.315483066232169</v>
      </c>
      <c r="AD11">
        <v>5.7064913216859745</v>
      </c>
      <c r="AF11" s="266">
        <f t="shared" si="1"/>
        <v>0.30563853569282151</v>
      </c>
      <c r="AG11" s="298">
        <v>3.0164178208025811</v>
      </c>
      <c r="AH11" s="105">
        <f t="shared" ref="AH11:AH74" si="14">+A11-A10</f>
        <v>4.166000000000003E-3</v>
      </c>
      <c r="AI11" s="213">
        <f t="shared" ref="AI11:AI74" si="15">IF(AND(AF11&lt;=$T$55,AF11&gt;$R$55),$U$55,IF(AND(AF11&lt;=$T$56,AF11&gt;$R$56),$U$56,IF(AND(AF11&lt;=$T$57,AF11&gt;$R$57),$U$57,IF(AND(AF11&lt;=$T$58,AF11&gt;$R$58),$U$58,IF(AND(AF11&lt;=$T$59,AF11&gt;$R$59),$U$59,"a N/A")))))</f>
        <v>8.8754449677853557</v>
      </c>
      <c r="AJ11" s="213">
        <f t="shared" ref="AJ11:AJ74" si="16">IF(AND(AF11&lt;=$T$55,AF11&gt;$R$55),$V$55,IF(AND(AF11&lt;=$T$56,AF11&gt;$R$56),$V$56,IF(AND(AF11&lt;=$T$57,AF11&gt;$R$57),$V$57,IF(AND(AF11&lt;=$T$58,AF11&gt;$R$58),$V$58,IF(AND(AF11&lt;=$T$59,AF11&gt;$R$59),$V$59,"Valor no encontrado para Po")))))</f>
        <v>0.61929999999999996</v>
      </c>
      <c r="AK11" s="213">
        <f t="shared" ref="AK11:AK74" si="17">IF(OR(AL10&gt;=($AH$1-$AJ$1)/2,AL10&gt;=$AL$1/2),0,AI11*AF11^AJ11*AH11)</f>
        <v>1.7745930806937812E-2</v>
      </c>
      <c r="AL11" s="213">
        <f t="shared" ref="AL11:AL74" si="18">+AL10+AK11</f>
        <v>9.7446143390312073E-2</v>
      </c>
      <c r="AM11" s="213">
        <f t="shared" ref="AM11:AM74" si="19">2*$AP$1*PI()*((AL11+$AJ$1/2)*(2*AL11-$AL$1)+(AL11+$AJ$1/2)^2-($AH$1/2)^2)*AK11</f>
        <v>-1014.0573195535937</v>
      </c>
      <c r="AN11" s="213">
        <f t="shared" ref="AN11:AN74" si="20">-AM11*0.000000001*$AN$1</f>
        <v>1.6955923306965859E-3</v>
      </c>
      <c r="AO11" s="213">
        <f t="shared" ref="AO11:AO74" si="21">+AO10+AN11</f>
        <v>9.3003315811478627E-3</v>
      </c>
      <c r="AP11" s="213">
        <f t="shared" ref="AP11:AP74" si="22">+AN11/AH11</f>
        <v>0.40700728053206547</v>
      </c>
      <c r="AQ11" s="105">
        <f t="shared" ref="AQ11:AQ74" si="23">+AQ10-AN11</f>
        <v>1.8641996684188518</v>
      </c>
      <c r="AR11" s="213">
        <f t="shared" si="5"/>
        <v>0.87948247315475936</v>
      </c>
    </row>
    <row r="12" spans="1:46" x14ac:dyDescent="0.25">
      <c r="A12" s="268">
        <v>3.7499999999999999E-2</v>
      </c>
      <c r="B12" s="7">
        <v>0</v>
      </c>
      <c r="C12" s="7">
        <v>0</v>
      </c>
      <c r="D12" s="7">
        <v>0</v>
      </c>
      <c r="E12" s="213">
        <f t="shared" si="6"/>
        <v>1.6186646415841631E-2</v>
      </c>
      <c r="F12" s="213">
        <f t="shared" si="7"/>
        <v>0.15879100133940641</v>
      </c>
      <c r="J12" s="219" t="s">
        <v>246</v>
      </c>
      <c r="K12" s="242">
        <f>+K13/9.81</f>
        <v>196.77111334322007</v>
      </c>
      <c r="L12" s="223"/>
      <c r="M12" s="161"/>
      <c r="X12">
        <v>2.1398073121074994E-2</v>
      </c>
      <c r="Y12">
        <v>257.23533362513189</v>
      </c>
      <c r="Z12">
        <v>1.8437939247582289</v>
      </c>
      <c r="AA12">
        <v>1.9547784393062317</v>
      </c>
      <c r="AB12">
        <v>1.8692579639946991</v>
      </c>
      <c r="AC12">
        <v>58.223621095738849</v>
      </c>
      <c r="AD12">
        <v>5.7985084075257385</v>
      </c>
      <c r="AF12" s="266">
        <f t="shared" si="1"/>
        <v>0.11418899354852131</v>
      </c>
      <c r="AG12" s="298">
        <v>1.1269577453592037</v>
      </c>
      <c r="AH12" s="105">
        <f t="shared" si="14"/>
        <v>4.1669999999999971E-3</v>
      </c>
      <c r="AI12" s="213">
        <f t="shared" si="15"/>
        <v>8.8754449677853557</v>
      </c>
      <c r="AJ12" s="213">
        <f t="shared" si="16"/>
        <v>0.61929999999999996</v>
      </c>
      <c r="AK12" s="213">
        <f t="shared" si="17"/>
        <v>9.6471788709390407E-3</v>
      </c>
      <c r="AL12" s="213">
        <f t="shared" si="18"/>
        <v>0.10709332226125111</v>
      </c>
      <c r="AM12" s="213">
        <f t="shared" si="19"/>
        <v>-551.41087954116028</v>
      </c>
      <c r="AN12" s="213">
        <f t="shared" si="20"/>
        <v>9.2200710983895875E-4</v>
      </c>
      <c r="AO12" s="213">
        <f t="shared" si="21"/>
        <v>1.0222338690986821E-2</v>
      </c>
      <c r="AP12" s="213">
        <f t="shared" si="22"/>
        <v>0.22126400524093098</v>
      </c>
      <c r="AQ12" s="105">
        <f t="shared" si="23"/>
        <v>1.8632776613090127</v>
      </c>
      <c r="AR12" s="213">
        <f t="shared" si="5"/>
        <v>0</v>
      </c>
    </row>
    <row r="13" spans="1:46" ht="15.75" thickBot="1" x14ac:dyDescent="0.3">
      <c r="A13" s="268">
        <v>4.1667000000000003E-2</v>
      </c>
      <c r="B13" s="7">
        <v>0</v>
      </c>
      <c r="C13" s="7">
        <v>0</v>
      </c>
      <c r="D13" s="7">
        <v>0</v>
      </c>
      <c r="E13" s="213">
        <f t="shared" si="6"/>
        <v>0</v>
      </c>
      <c r="F13" s="213">
        <f t="shared" si="7"/>
        <v>0</v>
      </c>
      <c r="J13" s="220" t="s">
        <v>247</v>
      </c>
      <c r="K13" s="243">
        <f>+K10/K6</f>
        <v>1930.3246218969889</v>
      </c>
      <c r="L13" s="223"/>
      <c r="M13" s="161"/>
      <c r="X13">
        <v>2.2790979456505392E-2</v>
      </c>
      <c r="Y13">
        <v>262.33795265599002</v>
      </c>
      <c r="Z13">
        <v>1.8411075450505112</v>
      </c>
      <c r="AA13">
        <v>1.975659684653654</v>
      </c>
      <c r="AB13">
        <v>1.8993997202567139</v>
      </c>
      <c r="AC13">
        <v>58.978129095165137</v>
      </c>
      <c r="AD13">
        <v>5.8749589305676073</v>
      </c>
      <c r="AF13" s="266">
        <f t="shared" si="1"/>
        <v>0.101325000065629</v>
      </c>
      <c r="AG13" s="298">
        <v>1.0000000006477079</v>
      </c>
      <c r="AH13" s="105">
        <f t="shared" si="14"/>
        <v>4.167000000000004E-3</v>
      </c>
      <c r="AI13" s="213">
        <f t="shared" si="15"/>
        <v>8.8754449677853557</v>
      </c>
      <c r="AJ13" s="213">
        <f t="shared" si="16"/>
        <v>0.61929999999999996</v>
      </c>
      <c r="AK13" s="213">
        <f t="shared" si="17"/>
        <v>8.9588844297387605E-3</v>
      </c>
      <c r="AL13" s="213">
        <f t="shared" si="18"/>
        <v>0.11605220669098987</v>
      </c>
      <c r="AM13" s="213">
        <f t="shared" si="19"/>
        <v>-512.19116301906047</v>
      </c>
      <c r="AN13" s="213">
        <f t="shared" si="20"/>
        <v>8.5642832127872097E-4</v>
      </c>
      <c r="AO13" s="213">
        <f t="shared" si="21"/>
        <v>1.1078767012265543E-2</v>
      </c>
      <c r="AP13" s="213">
        <f t="shared" si="22"/>
        <v>0.20552635499849295</v>
      </c>
      <c r="AQ13" s="105">
        <f t="shared" si="23"/>
        <v>1.8624212329877341</v>
      </c>
      <c r="AR13" s="213">
        <f t="shared" si="5"/>
        <v>0</v>
      </c>
    </row>
    <row r="14" spans="1:46" x14ac:dyDescent="0.25">
      <c r="A14" s="268">
        <v>4.5832999999999999E-2</v>
      </c>
      <c r="B14" s="7">
        <v>0</v>
      </c>
      <c r="C14" s="7">
        <v>0</v>
      </c>
      <c r="D14" s="7">
        <v>0</v>
      </c>
      <c r="E14" s="213">
        <f t="shared" si="6"/>
        <v>0</v>
      </c>
      <c r="F14" s="213">
        <f t="shared" si="7"/>
        <v>0</v>
      </c>
      <c r="L14" s="223"/>
      <c r="M14" s="161"/>
      <c r="X14">
        <v>2.4165508045908793E-2</v>
      </c>
      <c r="Y14">
        <v>266.56775927157793</v>
      </c>
      <c r="Z14">
        <v>1.838421686547</v>
      </c>
      <c r="AA14">
        <v>2.00156576355044</v>
      </c>
      <c r="AB14">
        <v>1.9244423850031751</v>
      </c>
      <c r="AC14">
        <v>59.722222794974002</v>
      </c>
      <c r="AD14">
        <v>5.9503542247007406</v>
      </c>
      <c r="AF14" s="266">
        <f t="shared" si="1"/>
        <v>0.101325000065629</v>
      </c>
      <c r="AG14" s="298">
        <v>1.0000000006477079</v>
      </c>
      <c r="AH14" s="105">
        <f t="shared" si="14"/>
        <v>4.1659999999999961E-3</v>
      </c>
      <c r="AI14" s="213">
        <f t="shared" si="15"/>
        <v>8.8754449677853557</v>
      </c>
      <c r="AJ14" s="213">
        <f t="shared" si="16"/>
        <v>0.61929999999999996</v>
      </c>
      <c r="AK14" s="213">
        <f t="shared" si="17"/>
        <v>8.9567344694724271E-3</v>
      </c>
      <c r="AL14" s="213">
        <f t="shared" si="18"/>
        <v>0.12500894116046229</v>
      </c>
      <c r="AM14" s="213">
        <f t="shared" si="19"/>
        <v>-512.18963272152178</v>
      </c>
      <c r="AN14" s="213">
        <f t="shared" si="20"/>
        <v>8.5642576248769382E-4</v>
      </c>
      <c r="AO14" s="213">
        <f t="shared" si="21"/>
        <v>1.1935192774753236E-2</v>
      </c>
      <c r="AP14" s="213">
        <f t="shared" si="22"/>
        <v>0.20557507500904815</v>
      </c>
      <c r="AQ14" s="105">
        <f t="shared" si="23"/>
        <v>1.8615648072252464</v>
      </c>
      <c r="AR14" s="213">
        <f t="shared" si="5"/>
        <v>0</v>
      </c>
    </row>
    <row r="15" spans="1:46" x14ac:dyDescent="0.25">
      <c r="A15" s="268">
        <v>0.05</v>
      </c>
      <c r="B15" s="7">
        <v>0</v>
      </c>
      <c r="C15" s="7">
        <v>0</v>
      </c>
      <c r="D15" s="7">
        <v>0</v>
      </c>
      <c r="E15" s="213">
        <f t="shared" si="6"/>
        <v>0</v>
      </c>
      <c r="F15" s="213">
        <f t="shared" si="7"/>
        <v>0</v>
      </c>
      <c r="J15" s="296" t="s">
        <v>244</v>
      </c>
      <c r="K15" s="297">
        <f>SUM(F171:F435)</f>
        <v>1714.8963614817799</v>
      </c>
      <c r="L15" s="223"/>
      <c r="M15" s="161"/>
      <c r="X15">
        <v>2.5525246126603909E-2</v>
      </c>
      <c r="Y15">
        <v>270.08200801328167</v>
      </c>
      <c r="Z15">
        <v>1.8357363513088467</v>
      </c>
      <c r="AA15">
        <v>1.9974634675238117</v>
      </c>
      <c r="AB15">
        <v>1.9491393916332396</v>
      </c>
      <c r="AC15">
        <v>60.063484305209158</v>
      </c>
      <c r="AD15">
        <v>5.9849325472253181</v>
      </c>
      <c r="AF15" s="266">
        <f t="shared" si="1"/>
        <v>0.101325000065629</v>
      </c>
      <c r="AG15" s="298">
        <v>1.0000000006477079</v>
      </c>
      <c r="AH15" s="105">
        <f t="shared" si="14"/>
        <v>4.167000000000004E-3</v>
      </c>
      <c r="AI15" s="213">
        <f t="shared" si="15"/>
        <v>8.8754449677853557</v>
      </c>
      <c r="AJ15" s="213">
        <f t="shared" si="16"/>
        <v>0.61929999999999996</v>
      </c>
      <c r="AK15" s="213">
        <f t="shared" si="17"/>
        <v>8.9588844297387605E-3</v>
      </c>
      <c r="AL15" s="213">
        <f t="shared" si="18"/>
        <v>0.13396782559020107</v>
      </c>
      <c r="AM15" s="213">
        <f t="shared" si="19"/>
        <v>-512.43383220314468</v>
      </c>
      <c r="AN15" s="213">
        <f t="shared" si="20"/>
        <v>8.5683408533120142E-4</v>
      </c>
      <c r="AO15" s="213">
        <f t="shared" si="21"/>
        <v>1.2792026860084437E-2</v>
      </c>
      <c r="AP15" s="213">
        <f t="shared" si="22"/>
        <v>0.20562373058104166</v>
      </c>
      <c r="AQ15" s="105">
        <f t="shared" si="23"/>
        <v>1.8607079731399152</v>
      </c>
      <c r="AR15" s="213">
        <f t="shared" si="5"/>
        <v>0</v>
      </c>
    </row>
    <row r="16" spans="1:46" x14ac:dyDescent="0.25">
      <c r="A16" s="268">
        <v>5.4167E-2</v>
      </c>
      <c r="B16" s="7">
        <v>0</v>
      </c>
      <c r="C16" s="7">
        <v>0</v>
      </c>
      <c r="D16" s="7">
        <v>0</v>
      </c>
      <c r="E16" s="213">
        <f t="shared" si="6"/>
        <v>0</v>
      </c>
      <c r="F16" s="213">
        <f t="shared" si="7"/>
        <v>0</v>
      </c>
      <c r="J16" s="296" t="s">
        <v>242</v>
      </c>
      <c r="K16" s="297">
        <f>+A435-A171</f>
        <v>1.1000000000000001</v>
      </c>
      <c r="L16" s="223"/>
      <c r="M16" s="161"/>
      <c r="X16">
        <v>2.6867124845965575E-2</v>
      </c>
      <c r="Y16">
        <v>273.54775039142925</v>
      </c>
      <c r="Z16">
        <v>1.8330515413971993</v>
      </c>
      <c r="AA16">
        <v>1.9953881762425958</v>
      </c>
      <c r="AB16">
        <v>1.9604661073184126</v>
      </c>
      <c r="AC16">
        <v>60.217895501499569</v>
      </c>
      <c r="AD16">
        <v>6.0005782616894443</v>
      </c>
      <c r="AF16" s="266">
        <f t="shared" si="1"/>
        <v>0.101325000065629</v>
      </c>
      <c r="AG16" s="298">
        <v>1.0000000006477079</v>
      </c>
      <c r="AH16" s="105">
        <f t="shared" si="14"/>
        <v>4.1669999999999971E-3</v>
      </c>
      <c r="AI16" s="213">
        <f t="shared" si="15"/>
        <v>8.8754449677853557</v>
      </c>
      <c r="AJ16" s="213">
        <f t="shared" si="16"/>
        <v>0.61929999999999996</v>
      </c>
      <c r="AK16" s="213">
        <f t="shared" si="17"/>
        <v>8.9588844297387449E-3</v>
      </c>
      <c r="AL16" s="213">
        <f t="shared" si="18"/>
        <v>0.14292671001993981</v>
      </c>
      <c r="AM16" s="213">
        <f t="shared" si="19"/>
        <v>-512.55489674767387</v>
      </c>
      <c r="AN16" s="213">
        <f t="shared" si="20"/>
        <v>8.5703651581443417E-4</v>
      </c>
      <c r="AO16" s="213">
        <f t="shared" si="21"/>
        <v>1.3649063375898872E-2</v>
      </c>
      <c r="AP16" s="213">
        <f t="shared" si="22"/>
        <v>0.20567231001066349</v>
      </c>
      <c r="AQ16" s="105">
        <f t="shared" si="23"/>
        <v>1.8598509366241007</v>
      </c>
      <c r="AR16" s="213">
        <f t="shared" si="5"/>
        <v>0</v>
      </c>
    </row>
    <row r="17" spans="1:44" x14ac:dyDescent="0.25">
      <c r="A17" s="268">
        <v>5.8333000000000003E-2</v>
      </c>
      <c r="B17" s="7">
        <v>0</v>
      </c>
      <c r="C17" s="7">
        <v>0</v>
      </c>
      <c r="D17" s="7">
        <v>0</v>
      </c>
      <c r="E17" s="213">
        <f t="shared" si="6"/>
        <v>0</v>
      </c>
      <c r="F17" s="213">
        <f t="shared" si="7"/>
        <v>0</v>
      </c>
      <c r="J17" s="296" t="s">
        <v>247</v>
      </c>
      <c r="K17" s="297">
        <f>+K15/K16</f>
        <v>1558.9966922561634</v>
      </c>
      <c r="L17" s="223"/>
      <c r="M17" s="161"/>
      <c r="X17">
        <v>2.8211497487474861E-2</v>
      </c>
      <c r="Y17">
        <v>275.13723364919161</v>
      </c>
      <c r="Z17">
        <v>1.8303672588732087</v>
      </c>
      <c r="AA17">
        <v>1.9942377674667489</v>
      </c>
      <c r="AB17">
        <v>1.9655911263039516</v>
      </c>
      <c r="AC17">
        <v>60.285274009889143</v>
      </c>
      <c r="AD17">
        <v>6.0074053890520176</v>
      </c>
      <c r="AF17" s="266">
        <f t="shared" si="1"/>
        <v>0.101325000065629</v>
      </c>
      <c r="AG17" s="298">
        <v>1.0000000006477079</v>
      </c>
      <c r="AH17" s="105">
        <f t="shared" si="14"/>
        <v>4.166000000000003E-3</v>
      </c>
      <c r="AI17" s="213">
        <f t="shared" si="15"/>
        <v>8.8754449677853557</v>
      </c>
      <c r="AJ17" s="213">
        <f t="shared" si="16"/>
        <v>0.61929999999999996</v>
      </c>
      <c r="AK17" s="213">
        <f t="shared" si="17"/>
        <v>8.9567344694724427E-3</v>
      </c>
      <c r="AL17" s="213">
        <f t="shared" si="18"/>
        <v>0.15188344448941227</v>
      </c>
      <c r="AM17" s="213">
        <f t="shared" si="19"/>
        <v>-512.55271021770329</v>
      </c>
      <c r="AN17" s="213">
        <f t="shared" si="20"/>
        <v>8.5703285974551423E-4</v>
      </c>
      <c r="AO17" s="213">
        <f t="shared" si="21"/>
        <v>1.4506096235644387E-2</v>
      </c>
      <c r="AP17" s="213">
        <f t="shared" si="22"/>
        <v>0.20572080166719001</v>
      </c>
      <c r="AQ17" s="105">
        <f t="shared" si="23"/>
        <v>1.8589939037643552</v>
      </c>
      <c r="AR17" s="213">
        <f t="shared" si="5"/>
        <v>0</v>
      </c>
    </row>
    <row r="18" spans="1:44" x14ac:dyDescent="0.25">
      <c r="A18" s="268">
        <v>6.25E-2</v>
      </c>
      <c r="B18" s="7">
        <v>0</v>
      </c>
      <c r="C18" s="7">
        <v>0</v>
      </c>
      <c r="D18" s="7">
        <v>0</v>
      </c>
      <c r="E18" s="213">
        <f t="shared" si="6"/>
        <v>0</v>
      </c>
      <c r="F18" s="213">
        <f t="shared" si="7"/>
        <v>0</v>
      </c>
      <c r="L18" s="223"/>
      <c r="M18" s="161"/>
      <c r="X18">
        <v>2.955700506520495E-2</v>
      </c>
      <c r="Y18">
        <v>275.85642993694626</v>
      </c>
      <c r="Z18">
        <v>1.8276835057980243</v>
      </c>
      <c r="AA18">
        <v>1.9935142337733485</v>
      </c>
      <c r="AB18">
        <v>1.967827467599206</v>
      </c>
      <c r="AC18">
        <v>60.311891272107296</v>
      </c>
      <c r="AD18">
        <v>6.0101023831462719</v>
      </c>
      <c r="AF18" s="266">
        <f t="shared" si="1"/>
        <v>0.101325000065629</v>
      </c>
      <c r="AG18" s="298">
        <v>1.0000000006477079</v>
      </c>
      <c r="AH18" s="105">
        <f t="shared" si="14"/>
        <v>4.1669999999999971E-3</v>
      </c>
      <c r="AI18" s="213">
        <f t="shared" si="15"/>
        <v>8.8754449677853557</v>
      </c>
      <c r="AJ18" s="213">
        <f t="shared" si="16"/>
        <v>0.61929999999999996</v>
      </c>
      <c r="AK18" s="213">
        <f t="shared" si="17"/>
        <v>8.9588844297387449E-3</v>
      </c>
      <c r="AL18" s="213">
        <f t="shared" si="18"/>
        <v>0.16084232891915101</v>
      </c>
      <c r="AM18" s="213">
        <f t="shared" si="19"/>
        <v>-512.79642763537674</v>
      </c>
      <c r="AN18" s="213">
        <f t="shared" si="20"/>
        <v>8.5744037653603098E-4</v>
      </c>
      <c r="AO18" s="213">
        <f t="shared" si="21"/>
        <v>1.5363536612180418E-2</v>
      </c>
      <c r="AP18" s="213">
        <f t="shared" si="22"/>
        <v>0.20576922883034116</v>
      </c>
      <c r="AQ18" s="105">
        <f t="shared" si="23"/>
        <v>1.8581364633878192</v>
      </c>
      <c r="AR18" s="213">
        <f t="shared" si="5"/>
        <v>0</v>
      </c>
    </row>
    <row r="19" spans="1:44" x14ac:dyDescent="0.25">
      <c r="A19" s="268">
        <v>6.6667000000000004E-2</v>
      </c>
      <c r="B19" s="7">
        <v>0</v>
      </c>
      <c r="C19" s="7">
        <v>0</v>
      </c>
      <c r="D19" s="7">
        <v>0</v>
      </c>
      <c r="E19" s="213">
        <f t="shared" si="6"/>
        <v>0</v>
      </c>
      <c r="F19" s="213">
        <f t="shared" si="7"/>
        <v>0</v>
      </c>
      <c r="L19" s="223"/>
      <c r="M19" s="161"/>
      <c r="X19">
        <v>3.0903024365300926E-2</v>
      </c>
      <c r="Y19">
        <v>276.17025674661022</v>
      </c>
      <c r="Z19">
        <v>1.8250002842327961</v>
      </c>
      <c r="AA19">
        <v>1.9929891279156797</v>
      </c>
      <c r="AB19">
        <v>1.9687109137319239</v>
      </c>
      <c r="AC19">
        <v>60.319298920347215</v>
      </c>
      <c r="AD19">
        <v>6.010852963104182</v>
      </c>
      <c r="AF19" s="266">
        <f t="shared" si="1"/>
        <v>0.101325000065629</v>
      </c>
      <c r="AG19" s="298">
        <v>1.0000000006477079</v>
      </c>
      <c r="AH19" s="105">
        <f t="shared" si="14"/>
        <v>4.167000000000004E-3</v>
      </c>
      <c r="AI19" s="213">
        <f t="shared" si="15"/>
        <v>8.8754449677853557</v>
      </c>
      <c r="AJ19" s="213">
        <f t="shared" si="16"/>
        <v>0.61929999999999996</v>
      </c>
      <c r="AK19" s="213">
        <f t="shared" si="17"/>
        <v>8.9588844297387605E-3</v>
      </c>
      <c r="AL19" s="213">
        <f t="shared" si="18"/>
        <v>0.16980121334888978</v>
      </c>
      <c r="AM19" s="213">
        <f t="shared" si="19"/>
        <v>-512.91692296341637</v>
      </c>
      <c r="AN19" s="213">
        <f t="shared" si="20"/>
        <v>8.5764185523962003E-4</v>
      </c>
      <c r="AO19" s="213">
        <f t="shared" si="21"/>
        <v>1.6221178467420039E-2</v>
      </c>
      <c r="AP19" s="213">
        <f t="shared" si="22"/>
        <v>0.20581757985112051</v>
      </c>
      <c r="AQ19" s="105">
        <f t="shared" si="23"/>
        <v>1.8572788215325797</v>
      </c>
      <c r="AR19" s="213">
        <f t="shared" si="5"/>
        <v>0</v>
      </c>
    </row>
    <row r="20" spans="1:44" x14ac:dyDescent="0.25">
      <c r="A20" s="268">
        <v>7.0832999999999993E-2</v>
      </c>
      <c r="B20" s="7">
        <v>0</v>
      </c>
      <c r="C20" s="7">
        <v>0</v>
      </c>
      <c r="D20" s="7">
        <v>0</v>
      </c>
      <c r="E20" s="213">
        <f t="shared" si="6"/>
        <v>0</v>
      </c>
      <c r="F20" s="213">
        <f t="shared" si="7"/>
        <v>0</v>
      </c>
      <c r="L20" s="223"/>
      <c r="M20" s="161"/>
      <c r="X20">
        <v>3.2249266609132105E-2</v>
      </c>
      <c r="Y20">
        <v>276.29423115155839</v>
      </c>
      <c r="Z20">
        <v>1.8223175962386735</v>
      </c>
      <c r="AA20">
        <v>1.9925565700568901</v>
      </c>
      <c r="AB20">
        <v>1.9689567789203288</v>
      </c>
      <c r="AC20">
        <v>60.317590022411736</v>
      </c>
      <c r="AD20">
        <v>6.0106798090208695</v>
      </c>
      <c r="AF20" s="266">
        <f t="shared" si="1"/>
        <v>0.101325000065629</v>
      </c>
      <c r="AG20" s="298">
        <v>1.0000000006477079</v>
      </c>
      <c r="AH20" s="105">
        <f t="shared" si="14"/>
        <v>4.1659999999999892E-3</v>
      </c>
      <c r="AI20" s="213">
        <f t="shared" si="15"/>
        <v>8.8754449677853557</v>
      </c>
      <c r="AJ20" s="213">
        <f t="shared" si="16"/>
        <v>0.61929999999999996</v>
      </c>
      <c r="AK20" s="213">
        <f t="shared" si="17"/>
        <v>8.9567344694724133E-3</v>
      </c>
      <c r="AL20" s="213">
        <f t="shared" si="18"/>
        <v>0.17875794781836218</v>
      </c>
      <c r="AM20" s="213">
        <f t="shared" si="19"/>
        <v>-512.91408061077982</v>
      </c>
      <c r="AN20" s="213">
        <f t="shared" si="20"/>
        <v>8.5763710257797179E-4</v>
      </c>
      <c r="AO20" s="213">
        <f t="shared" si="21"/>
        <v>1.7078815569998011E-2</v>
      </c>
      <c r="AP20" s="213">
        <f t="shared" si="22"/>
        <v>0.20586584315361833</v>
      </c>
      <c r="AQ20" s="105">
        <f t="shared" si="23"/>
        <v>1.8564211844300018</v>
      </c>
      <c r="AR20" s="213">
        <f t="shared" si="5"/>
        <v>0</v>
      </c>
    </row>
    <row r="21" spans="1:44" x14ac:dyDescent="0.25">
      <c r="A21" s="268">
        <v>7.4999999999999997E-2</v>
      </c>
      <c r="B21" s="7">
        <v>4.9323232353795499</v>
      </c>
      <c r="C21" s="7">
        <v>4.9323232353795499</v>
      </c>
      <c r="D21" s="7">
        <v>0</v>
      </c>
      <c r="E21" s="213">
        <f t="shared" si="6"/>
        <v>1.0276495460913302E-2</v>
      </c>
      <c r="F21" s="213">
        <f t="shared" si="7"/>
        <v>0.1008124204715595</v>
      </c>
      <c r="L21" s="223"/>
      <c r="M21" s="161"/>
      <c r="X21">
        <v>3.35955968663545E-2</v>
      </c>
      <c r="Y21">
        <v>276.32873352731309</v>
      </c>
      <c r="Z21">
        <v>1.819635443876807</v>
      </c>
      <c r="AA21">
        <v>1.9921670900206896</v>
      </c>
      <c r="AB21">
        <v>1.9689000593651793</v>
      </c>
      <c r="AC21">
        <v>60.311518619000587</v>
      </c>
      <c r="AD21">
        <v>6.0100646240702345</v>
      </c>
      <c r="AF21" s="266">
        <f t="shared" si="1"/>
        <v>0.22047761888272635</v>
      </c>
      <c r="AG21" s="298">
        <v>2.1759449186550839</v>
      </c>
      <c r="AH21" s="105">
        <f t="shared" si="14"/>
        <v>4.167000000000004E-3</v>
      </c>
      <c r="AI21" s="213">
        <f t="shared" si="15"/>
        <v>8.8754449677853557</v>
      </c>
      <c r="AJ21" s="213">
        <f t="shared" si="16"/>
        <v>0.61929999999999996</v>
      </c>
      <c r="AK21" s="213">
        <f t="shared" si="17"/>
        <v>1.4499708688234074E-2</v>
      </c>
      <c r="AL21" s="213">
        <f t="shared" si="18"/>
        <v>0.19325765650659626</v>
      </c>
      <c r="AM21" s="213">
        <f t="shared" si="19"/>
        <v>-830.65111820521531</v>
      </c>
      <c r="AN21" s="213">
        <f t="shared" si="20"/>
        <v>1.3889211569749621E-3</v>
      </c>
      <c r="AO21" s="213">
        <f t="shared" si="21"/>
        <v>1.8467736726972973E-2</v>
      </c>
      <c r="AP21" s="213">
        <f t="shared" si="22"/>
        <v>0.33331441252098892</v>
      </c>
      <c r="AQ21" s="105">
        <f t="shared" si="23"/>
        <v>1.8550322632730269</v>
      </c>
      <c r="AR21" s="213">
        <f t="shared" si="5"/>
        <v>0.77403205074388404</v>
      </c>
    </row>
    <row r="22" spans="1:44" x14ac:dyDescent="0.25">
      <c r="A22" s="268">
        <v>7.9167000000000001E-2</v>
      </c>
      <c r="B22" s="7">
        <v>9.4827754344984498</v>
      </c>
      <c r="C22" s="7">
        <v>9.4827754344984498</v>
      </c>
      <c r="D22" s="7">
        <v>0</v>
      </c>
      <c r="E22" s="213">
        <f t="shared" si="6"/>
        <v>3.0033858078690839E-2</v>
      </c>
      <c r="F22" s="213">
        <f t="shared" si="7"/>
        <v>0.29463214775195712</v>
      </c>
      <c r="L22" s="223"/>
      <c r="M22" s="161"/>
      <c r="X22">
        <v>3.4941951612029822E-2</v>
      </c>
      <c r="Y22">
        <v>276.32077404587119</v>
      </c>
      <c r="Z22">
        <v>1.8169538292083449</v>
      </c>
      <c r="AA22">
        <v>1.9917974122357389</v>
      </c>
      <c r="AB22">
        <v>1.968698545106508</v>
      </c>
      <c r="AC22">
        <v>60.303337040643576</v>
      </c>
      <c r="AD22">
        <v>6.0092356256432105</v>
      </c>
      <c r="AF22" s="266">
        <f t="shared" si="1"/>
        <v>0.34787161871851968</v>
      </c>
      <c r="AG22" s="298">
        <v>3.4332259434346875</v>
      </c>
      <c r="AH22" s="105">
        <f t="shared" si="14"/>
        <v>4.167000000000004E-3</v>
      </c>
      <c r="AI22" s="213">
        <f t="shared" si="15"/>
        <v>8.8754449677853557</v>
      </c>
      <c r="AJ22" s="213">
        <f t="shared" si="16"/>
        <v>0.61929999999999996</v>
      </c>
      <c r="AK22" s="213">
        <f t="shared" si="17"/>
        <v>1.9231555893480901E-2</v>
      </c>
      <c r="AL22" s="213">
        <f t="shared" si="18"/>
        <v>0.21248921240007718</v>
      </c>
      <c r="AM22" s="213">
        <f t="shared" si="19"/>
        <v>-1102.2780953803428</v>
      </c>
      <c r="AN22" s="213">
        <f t="shared" si="20"/>
        <v>1.8431051665250271E-3</v>
      </c>
      <c r="AO22" s="213">
        <f t="shared" si="21"/>
        <v>2.0310841893498001E-2</v>
      </c>
      <c r="AP22" s="213">
        <f t="shared" si="22"/>
        <v>0.44230985517759186</v>
      </c>
      <c r="AQ22" s="105">
        <f t="shared" si="23"/>
        <v>1.8531891581065019</v>
      </c>
      <c r="AR22" s="213">
        <f t="shared" si="5"/>
        <v>0.94316655476406552</v>
      </c>
    </row>
    <row r="23" spans="1:44" x14ac:dyDescent="0.25">
      <c r="A23" s="268">
        <v>8.3333000000000004E-2</v>
      </c>
      <c r="B23" s="7">
        <v>2.8639358721436863</v>
      </c>
      <c r="C23" s="7">
        <v>2.8639358721436863</v>
      </c>
      <c r="D23" s="7">
        <v>0</v>
      </c>
      <c r="E23" s="213">
        <f t="shared" si="6"/>
        <v>2.571819965173559E-2</v>
      </c>
      <c r="F23" s="213">
        <f t="shared" si="7"/>
        <v>0.25229553858352616</v>
      </c>
      <c r="L23" s="223"/>
      <c r="M23" s="161"/>
      <c r="X23">
        <v>3.6288300708600167E-2</v>
      </c>
      <c r="Y23">
        <v>276.29249545662594</v>
      </c>
      <c r="Z23">
        <v>1.8142727542944388</v>
      </c>
      <c r="AA23">
        <v>1.9914365152525391</v>
      </c>
      <c r="AB23">
        <v>1.9684269926192615</v>
      </c>
      <c r="AC23">
        <v>60.294118593521176</v>
      </c>
      <c r="AD23">
        <v>6.0083015664885329</v>
      </c>
      <c r="AF23" s="266">
        <f t="shared" si="1"/>
        <v>0.184764539446858</v>
      </c>
      <c r="AG23" s="298">
        <v>1.823484228441727</v>
      </c>
      <c r="AH23" s="105">
        <f t="shared" si="14"/>
        <v>4.166000000000003E-3</v>
      </c>
      <c r="AI23" s="213">
        <f t="shared" si="15"/>
        <v>8.8754449677853557</v>
      </c>
      <c r="AJ23" s="213">
        <f t="shared" si="16"/>
        <v>0.61929999999999996</v>
      </c>
      <c r="AK23" s="213">
        <f t="shared" si="17"/>
        <v>1.2993504908836344E-2</v>
      </c>
      <c r="AL23" s="213">
        <f t="shared" si="18"/>
        <v>0.22548271730891353</v>
      </c>
      <c r="AM23" s="213">
        <f t="shared" si="19"/>
        <v>-744.98831158824294</v>
      </c>
      <c r="AN23" s="213">
        <f t="shared" si="20"/>
        <v>1.2456854688881935E-3</v>
      </c>
      <c r="AO23" s="213">
        <f t="shared" si="21"/>
        <v>2.1556527362386193E-2</v>
      </c>
      <c r="AP23" s="213">
        <f t="shared" si="22"/>
        <v>0.29901235450988783</v>
      </c>
      <c r="AQ23" s="105">
        <f t="shared" si="23"/>
        <v>1.8519434726376136</v>
      </c>
      <c r="AR23" s="213">
        <f t="shared" si="5"/>
        <v>0.53631085784755383</v>
      </c>
    </row>
    <row r="24" spans="1:44" x14ac:dyDescent="0.25">
      <c r="A24" s="268">
        <v>8.7499999999999994E-2</v>
      </c>
      <c r="B24" s="7">
        <v>3.2185165629841199</v>
      </c>
      <c r="C24" s="7">
        <v>3.2185165629841199</v>
      </c>
      <c r="D24" s="7">
        <v>0</v>
      </c>
      <c r="E24" s="213">
        <f t="shared" si="6"/>
        <v>1.2672789648588754E-2</v>
      </c>
      <c r="F24" s="213">
        <f t="shared" si="7"/>
        <v>0.12432006645265568</v>
      </c>
      <c r="L24" s="223"/>
      <c r="M24" s="161"/>
      <c r="X24">
        <v>3.763462973382569E-2</v>
      </c>
      <c r="Y24">
        <v>276.25438837032806</v>
      </c>
      <c r="Z24">
        <v>1.811592221196237</v>
      </c>
      <c r="AA24">
        <v>1.9910791483258166</v>
      </c>
      <c r="AB24">
        <v>1.9681210257097728</v>
      </c>
      <c r="AC24">
        <v>60.284377690738566</v>
      </c>
      <c r="AD24">
        <v>6.0073145695140857</v>
      </c>
      <c r="AF24" s="266">
        <f t="shared" si="1"/>
        <v>0.19350241869355422</v>
      </c>
      <c r="AG24" s="298">
        <v>1.9097203917449219</v>
      </c>
      <c r="AH24" s="105">
        <f t="shared" si="14"/>
        <v>4.1669999999999902E-3</v>
      </c>
      <c r="AI24" s="213">
        <f t="shared" si="15"/>
        <v>8.8754449677853557</v>
      </c>
      <c r="AJ24" s="213">
        <f t="shared" si="16"/>
        <v>0.61929999999999996</v>
      </c>
      <c r="AK24" s="213">
        <f t="shared" si="17"/>
        <v>1.337391387637582E-2</v>
      </c>
      <c r="AL24" s="213">
        <f t="shared" si="18"/>
        <v>0.23885663118528935</v>
      </c>
      <c r="AM24" s="213">
        <f t="shared" si="19"/>
        <v>-767.0645932899854</v>
      </c>
      <c r="AN24" s="213">
        <f t="shared" si="20"/>
        <v>1.2825989383952725E-3</v>
      </c>
      <c r="AO24" s="213">
        <f t="shared" si="21"/>
        <v>2.2839126300781467E-2</v>
      </c>
      <c r="AP24" s="213">
        <f t="shared" si="22"/>
        <v>0.30779912128516335</v>
      </c>
      <c r="AQ24" s="105">
        <f t="shared" si="23"/>
        <v>1.8506608736992183</v>
      </c>
      <c r="AR24" s="213">
        <f t="shared" si="5"/>
        <v>0.57549462882352953</v>
      </c>
    </row>
    <row r="25" spans="1:44" x14ac:dyDescent="0.25">
      <c r="A25" s="268">
        <v>9.1666999999999998E-2</v>
      </c>
      <c r="B25" s="7">
        <v>2.3320648358830351</v>
      </c>
      <c r="C25" s="7">
        <v>2.3320648358830351</v>
      </c>
      <c r="D25" s="7"/>
      <c r="E25" s="213">
        <f t="shared" si="6"/>
        <v>1.156463634453973E-2</v>
      </c>
      <c r="F25" s="213">
        <f t="shared" si="7"/>
        <v>0.11344908253993476</v>
      </c>
      <c r="L25" s="223"/>
      <c r="M25" s="161"/>
      <c r="X25">
        <v>3.8980931708993666E-2</v>
      </c>
      <c r="Y25">
        <v>276.2114518922196</v>
      </c>
      <c r="Z25">
        <v>1.8089122319748896</v>
      </c>
      <c r="AA25">
        <v>1.9907227951487982</v>
      </c>
      <c r="AB25">
        <v>1.9677977181200608</v>
      </c>
      <c r="AC25">
        <v>60.274362281912978</v>
      </c>
      <c r="AD25">
        <v>6.0062997582148325</v>
      </c>
      <c r="AF25" s="266">
        <f t="shared" si="1"/>
        <v>0.17165772057681375</v>
      </c>
      <c r="AG25" s="298">
        <v>1.6941299834869357</v>
      </c>
      <c r="AH25" s="105">
        <f t="shared" si="14"/>
        <v>4.167000000000004E-3</v>
      </c>
      <c r="AI25" s="213">
        <f t="shared" si="15"/>
        <v>8.8754449677853557</v>
      </c>
      <c r="AJ25" s="213">
        <f t="shared" si="16"/>
        <v>0.61929999999999996</v>
      </c>
      <c r="AK25" s="213">
        <f t="shared" si="17"/>
        <v>1.2417685123761903E-2</v>
      </c>
      <c r="AL25" s="213">
        <f t="shared" si="18"/>
        <v>0.25127431630905128</v>
      </c>
      <c r="AM25" s="213">
        <f t="shared" si="19"/>
        <v>-712.44807526816544</v>
      </c>
      <c r="AN25" s="213">
        <f t="shared" si="20"/>
        <v>1.1912753541151284E-3</v>
      </c>
      <c r="AO25" s="213">
        <f t="shared" si="21"/>
        <v>2.4030401654896595E-2</v>
      </c>
      <c r="AP25" s="213">
        <f t="shared" si="22"/>
        <v>0.28588321433048408</v>
      </c>
      <c r="AQ25" s="105">
        <f t="shared" si="23"/>
        <v>1.849469598345103</v>
      </c>
      <c r="AR25" s="213">
        <f t="shared" si="5"/>
        <v>0.47005557001161208</v>
      </c>
    </row>
    <row r="26" spans="1:44" x14ac:dyDescent="0.25">
      <c r="A26" s="268">
        <v>9.5833000000000002E-2</v>
      </c>
      <c r="B26" s="7">
        <v>0</v>
      </c>
      <c r="C26" s="7">
        <v>0</v>
      </c>
      <c r="D26" s="7"/>
      <c r="E26" s="213">
        <f t="shared" si="6"/>
        <v>4.8576910531443656E-3</v>
      </c>
      <c r="F26" s="213">
        <f t="shared" si="7"/>
        <v>4.7653949231346228E-2</v>
      </c>
      <c r="X26">
        <v>4.0327203202246822E-2</v>
      </c>
      <c r="Y26">
        <v>276.1660819884242</v>
      </c>
      <c r="Z26">
        <v>1.8062327886915468</v>
      </c>
      <c r="AA26">
        <v>1.990366242869186</v>
      </c>
      <c r="AB26">
        <v>1.9674652994767743</v>
      </c>
      <c r="AC26">
        <v>60.26419254922876</v>
      </c>
      <c r="AD26">
        <v>6.005269310050604</v>
      </c>
      <c r="AF26" s="266">
        <f t="shared" si="1"/>
        <v>0.10132500004357652</v>
      </c>
      <c r="AG26" s="298">
        <v>1.0000000004300666</v>
      </c>
      <c r="AH26" s="105">
        <f t="shared" si="14"/>
        <v>4.166000000000003E-3</v>
      </c>
      <c r="AI26" s="213">
        <f t="shared" si="15"/>
        <v>8.8754449677853557</v>
      </c>
      <c r="AJ26" s="213">
        <f t="shared" si="16"/>
        <v>0.61929999999999996</v>
      </c>
      <c r="AK26" s="213">
        <f t="shared" si="17"/>
        <v>8.956734468265207E-3</v>
      </c>
      <c r="AL26" s="213">
        <f t="shared" si="18"/>
        <v>0.26023105077731651</v>
      </c>
      <c r="AM26" s="213">
        <f t="shared" si="19"/>
        <v>-513.99918349100415</v>
      </c>
      <c r="AN26" s="213">
        <f t="shared" si="20"/>
        <v>8.5945148928594922E-4</v>
      </c>
      <c r="AO26" s="213">
        <f t="shared" si="21"/>
        <v>2.4889853144182544E-2</v>
      </c>
      <c r="AP26" s="213">
        <f t="shared" si="22"/>
        <v>0.2063013656471312</v>
      </c>
      <c r="AQ26" s="105">
        <f t="shared" si="23"/>
        <v>1.8486101468558171</v>
      </c>
      <c r="AR26" s="213">
        <f t="shared" si="5"/>
        <v>0</v>
      </c>
    </row>
    <row r="27" spans="1:44" x14ac:dyDescent="0.25">
      <c r="A27" s="268">
        <v>0.1</v>
      </c>
      <c r="B27" s="7">
        <v>0</v>
      </c>
      <c r="C27" s="7">
        <v>0</v>
      </c>
      <c r="D27" s="7"/>
      <c r="E27" s="213">
        <f t="shared" si="6"/>
        <v>0</v>
      </c>
      <c r="F27" s="213">
        <f t="shared" si="7"/>
        <v>0</v>
      </c>
      <c r="X27">
        <v>4.1673442481707658E-2</v>
      </c>
      <c r="Y27">
        <v>276.1194335262611</v>
      </c>
      <c r="Z27">
        <v>1.8035538934073576</v>
      </c>
      <c r="AA27">
        <v>1.9900089035719359</v>
      </c>
      <c r="AB27">
        <v>1.9671277587133023</v>
      </c>
      <c r="AC27">
        <v>60.253927066202358</v>
      </c>
      <c r="AD27">
        <v>6.0042291599829545</v>
      </c>
      <c r="AF27" s="266">
        <f t="shared" si="1"/>
        <v>0.10132500004357652</v>
      </c>
      <c r="AG27" s="298">
        <v>1.0000000004300666</v>
      </c>
      <c r="AH27" s="105">
        <f t="shared" si="14"/>
        <v>4.167000000000004E-3</v>
      </c>
      <c r="AI27" s="213">
        <f t="shared" si="15"/>
        <v>8.8754449677853557</v>
      </c>
      <c r="AJ27" s="213">
        <f t="shared" si="16"/>
        <v>0.61929999999999996</v>
      </c>
      <c r="AK27" s="213">
        <f t="shared" si="17"/>
        <v>8.9588844285312351E-3</v>
      </c>
      <c r="AL27" s="213">
        <f t="shared" si="18"/>
        <v>0.26918993520584772</v>
      </c>
      <c r="AM27" s="213">
        <f t="shared" si="19"/>
        <v>-514.24095325698283</v>
      </c>
      <c r="AN27" s="213">
        <f t="shared" si="20"/>
        <v>8.5985574943286903E-4</v>
      </c>
      <c r="AO27" s="213">
        <f t="shared" si="21"/>
        <v>2.5749708893615414E-2</v>
      </c>
      <c r="AP27" s="213">
        <f t="shared" si="22"/>
        <v>0.20634887195413204</v>
      </c>
      <c r="AQ27" s="105">
        <f t="shared" si="23"/>
        <v>1.8477502911063843</v>
      </c>
      <c r="AR27" s="213">
        <f t="shared" si="5"/>
        <v>0</v>
      </c>
    </row>
    <row r="28" spans="1:44" x14ac:dyDescent="0.25">
      <c r="A28" s="268">
        <v>0.104167</v>
      </c>
      <c r="B28" s="7">
        <v>0</v>
      </c>
      <c r="C28" s="7">
        <v>0</v>
      </c>
      <c r="D28" s="7"/>
      <c r="E28" s="213">
        <f t="shared" si="6"/>
        <v>0</v>
      </c>
      <c r="F28" s="213">
        <f t="shared" si="7"/>
        <v>0</v>
      </c>
      <c r="X28">
        <v>4.3019648634943196E-2</v>
      </c>
      <c r="Y28">
        <v>276.07206627460022</v>
      </c>
      <c r="Z28">
        <v>1.8008755481834733</v>
      </c>
      <c r="AA28">
        <v>1.9896504906642476</v>
      </c>
      <c r="AB28">
        <v>1.9667870399269067</v>
      </c>
      <c r="AC28">
        <v>60.243594534171073</v>
      </c>
      <c r="AD28">
        <v>6.003182216174884</v>
      </c>
      <c r="AF28" s="266">
        <f t="shared" si="1"/>
        <v>0.10132500004357652</v>
      </c>
      <c r="AG28" s="298">
        <v>1.0000000004300666</v>
      </c>
      <c r="AH28" s="105">
        <f t="shared" si="14"/>
        <v>4.1669999999999902E-3</v>
      </c>
      <c r="AI28" s="213">
        <f t="shared" si="15"/>
        <v>8.8754449677853557</v>
      </c>
      <c r="AJ28" s="213">
        <f t="shared" si="16"/>
        <v>0.61929999999999996</v>
      </c>
      <c r="AK28" s="213">
        <f t="shared" si="17"/>
        <v>8.9588844285312056E-3</v>
      </c>
      <c r="AL28" s="213">
        <f t="shared" si="18"/>
        <v>0.27814881963437893</v>
      </c>
      <c r="AM28" s="213">
        <f t="shared" si="19"/>
        <v>-514.35915372418526</v>
      </c>
      <c r="AN28" s="213">
        <f t="shared" si="20"/>
        <v>8.600533909288757E-4</v>
      </c>
      <c r="AO28" s="213">
        <f t="shared" si="21"/>
        <v>2.660976228454429E-2</v>
      </c>
      <c r="AP28" s="213">
        <f t="shared" si="22"/>
        <v>0.20639630211876114</v>
      </c>
      <c r="AQ28" s="105">
        <f t="shared" si="23"/>
        <v>1.8468902377154555</v>
      </c>
      <c r="AR28" s="213">
        <f t="shared" si="5"/>
        <v>0</v>
      </c>
    </row>
    <row r="29" spans="1:44" x14ac:dyDescent="0.25">
      <c r="A29" s="268">
        <v>0.108333</v>
      </c>
      <c r="B29" s="7">
        <v>0</v>
      </c>
      <c r="C29" s="7">
        <v>0</v>
      </c>
      <c r="D29" s="7"/>
      <c r="E29" s="213">
        <f t="shared" si="6"/>
        <v>0</v>
      </c>
      <c r="F29" s="213">
        <f t="shared" si="7"/>
        <v>0</v>
      </c>
      <c r="X29">
        <v>4.4365821146724799E-2</v>
      </c>
      <c r="Y29">
        <v>276.02425304951055</v>
      </c>
      <c r="Z29">
        <v>1.7981977550810415</v>
      </c>
      <c r="AA29">
        <v>1.9892908636562334</v>
      </c>
      <c r="AB29">
        <v>1.9664440957356741</v>
      </c>
      <c r="AC29">
        <v>60.233209091295514</v>
      </c>
      <c r="AD29">
        <v>6.0021299111755182</v>
      </c>
      <c r="AF29" s="266">
        <f t="shared" si="1"/>
        <v>0.10132500004357652</v>
      </c>
      <c r="AG29" s="298">
        <v>1.0000000004300666</v>
      </c>
      <c r="AH29" s="105">
        <f t="shared" si="14"/>
        <v>4.166000000000003E-3</v>
      </c>
      <c r="AI29" s="213">
        <f t="shared" si="15"/>
        <v>8.8754449677853557</v>
      </c>
      <c r="AJ29" s="213">
        <f t="shared" si="16"/>
        <v>0.61929999999999996</v>
      </c>
      <c r="AK29" s="213">
        <f t="shared" si="17"/>
        <v>8.956734468265207E-3</v>
      </c>
      <c r="AL29" s="213">
        <f t="shared" si="18"/>
        <v>0.28710555410264416</v>
      </c>
      <c r="AM29" s="213">
        <f t="shared" si="19"/>
        <v>-514.35367150433649</v>
      </c>
      <c r="AN29" s="213">
        <f t="shared" si="20"/>
        <v>8.6004422417887893E-4</v>
      </c>
      <c r="AO29" s="213">
        <f t="shared" si="21"/>
        <v>2.7469806508723167E-2</v>
      </c>
      <c r="AP29" s="213">
        <f t="shared" si="22"/>
        <v>0.20644364478609656</v>
      </c>
      <c r="AQ29" s="105">
        <f t="shared" si="23"/>
        <v>1.8460301934912766</v>
      </c>
      <c r="AR29" s="213">
        <f t="shared" si="5"/>
        <v>0</v>
      </c>
    </row>
    <row r="30" spans="1:44" x14ac:dyDescent="0.25">
      <c r="A30" s="268">
        <v>0.1125</v>
      </c>
      <c r="B30" s="7">
        <v>0</v>
      </c>
      <c r="C30" s="7">
        <v>0</v>
      </c>
      <c r="D30" s="7"/>
      <c r="E30" s="213">
        <f t="shared" si="6"/>
        <v>0</v>
      </c>
      <c r="F30" s="213">
        <f t="shared" si="7"/>
        <v>0</v>
      </c>
      <c r="X30">
        <v>4.5711959695405355E-2</v>
      </c>
      <c r="Y30">
        <v>275.97612753232926</v>
      </c>
      <c r="Z30">
        <v>1.7955205161612138</v>
      </c>
      <c r="AA30">
        <v>1.9889299532764859</v>
      </c>
      <c r="AB30">
        <v>1.9660993953953545</v>
      </c>
      <c r="AC30">
        <v>60.222777737664821</v>
      </c>
      <c r="AD30">
        <v>6.0010729542688876</v>
      </c>
      <c r="AF30" s="266">
        <f t="shared" si="1"/>
        <v>0.10132500004357652</v>
      </c>
      <c r="AG30" s="298">
        <v>1.0000000004300666</v>
      </c>
      <c r="AH30" s="105">
        <f t="shared" si="14"/>
        <v>4.167000000000004E-3</v>
      </c>
      <c r="AI30" s="213">
        <f t="shared" si="15"/>
        <v>8.8754449677853557</v>
      </c>
      <c r="AJ30" s="213">
        <f t="shared" si="16"/>
        <v>0.61929999999999996</v>
      </c>
      <c r="AK30" s="213">
        <f t="shared" si="17"/>
        <v>8.9588844285312351E-3</v>
      </c>
      <c r="AL30" s="213">
        <f t="shared" si="18"/>
        <v>0.29606443853117537</v>
      </c>
      <c r="AM30" s="213">
        <f t="shared" si="19"/>
        <v>-514.59495714456182</v>
      </c>
      <c r="AN30" s="213">
        <f t="shared" si="20"/>
        <v>8.6044767482529154E-4</v>
      </c>
      <c r="AO30" s="213">
        <f t="shared" si="21"/>
        <v>2.833025418354846E-2</v>
      </c>
      <c r="AP30" s="213">
        <f t="shared" si="22"/>
        <v>0.20649092268425503</v>
      </c>
      <c r="AQ30" s="105">
        <f t="shared" si="23"/>
        <v>1.8451697458164513</v>
      </c>
      <c r="AR30" s="213">
        <f t="shared" si="5"/>
        <v>0</v>
      </c>
    </row>
    <row r="31" spans="1:44" x14ac:dyDescent="0.25">
      <c r="A31" s="268">
        <v>0.11666700000000001</v>
      </c>
      <c r="B31" s="7">
        <v>0.85464529071456175</v>
      </c>
      <c r="C31" s="7">
        <v>0.85464529071456175</v>
      </c>
      <c r="D31" s="7"/>
      <c r="E31" s="213">
        <f t="shared" si="6"/>
        <v>1.7806534632037912E-3</v>
      </c>
      <c r="F31" s="213">
        <f t="shared" si="7"/>
        <v>1.7468210474029192E-2</v>
      </c>
      <c r="X31">
        <v>4.705806405417675E-2</v>
      </c>
      <c r="Y31">
        <v>275.92775557393395</v>
      </c>
      <c r="Z31">
        <v>1.7928438334851391</v>
      </c>
      <c r="AA31">
        <v>1.988567725167526</v>
      </c>
      <c r="AB31">
        <v>1.9657531712439551</v>
      </c>
      <c r="AC31">
        <v>60.212303956237115</v>
      </c>
      <c r="AD31">
        <v>6.0000116983657259</v>
      </c>
      <c r="AF31" s="266">
        <f t="shared" si="1"/>
        <v>0.11074855413319976</v>
      </c>
      <c r="AG31" s="298">
        <v>1.093003248292127</v>
      </c>
      <c r="AH31" s="105">
        <f t="shared" si="14"/>
        <v>4.167000000000004E-3</v>
      </c>
      <c r="AI31" s="213">
        <f t="shared" si="15"/>
        <v>8.8754449677853557</v>
      </c>
      <c r="AJ31" s="213">
        <f t="shared" si="16"/>
        <v>0.61929999999999996</v>
      </c>
      <c r="AK31" s="213">
        <f t="shared" si="17"/>
        <v>9.4661242287444151E-3</v>
      </c>
      <c r="AL31" s="213">
        <f t="shared" si="18"/>
        <v>0.3055305627599198</v>
      </c>
      <c r="AM31" s="213">
        <f t="shared" si="19"/>
        <v>-543.86194336120536</v>
      </c>
      <c r="AN31" s="213">
        <f t="shared" si="20"/>
        <v>9.0938462978301432E-4</v>
      </c>
      <c r="AO31" s="213">
        <f t="shared" si="21"/>
        <v>2.9239638813331473E-2</v>
      </c>
      <c r="AP31" s="213">
        <f t="shared" si="22"/>
        <v>0.21823485235973444</v>
      </c>
      <c r="AQ31" s="105">
        <f t="shared" si="23"/>
        <v>1.8442603611866684</v>
      </c>
      <c r="AR31" s="213">
        <f t="shared" si="5"/>
        <v>0.26700522675844557</v>
      </c>
    </row>
    <row r="32" spans="1:44" x14ac:dyDescent="0.25">
      <c r="A32" s="268">
        <v>0.120833</v>
      </c>
      <c r="B32" s="7">
        <v>1.9183873632358632</v>
      </c>
      <c r="C32" s="7">
        <v>1.9183873632358632</v>
      </c>
      <c r="D32" s="7"/>
      <c r="E32" s="213">
        <f t="shared" si="6"/>
        <v>5.7762270181787208E-3</v>
      </c>
      <c r="F32" s="213">
        <f t="shared" si="7"/>
        <v>5.6664787048333255E-2</v>
      </c>
      <c r="X32">
        <v>4.8404134042924901E-2</v>
      </c>
      <c r="Y32">
        <v>275.87916977842366</v>
      </c>
      <c r="Z32">
        <v>1.7901677091139674</v>
      </c>
      <c r="AA32">
        <v>1.9882041621697553</v>
      </c>
      <c r="AB32">
        <v>1.9654055388833689</v>
      </c>
      <c r="AC32">
        <v>60.201789487881904</v>
      </c>
      <c r="AD32">
        <v>5.998946319859634</v>
      </c>
      <c r="AF32" s="266">
        <f t="shared" si="1"/>
        <v>0.13654677581492383</v>
      </c>
      <c r="AG32" s="298">
        <v>1.3476119004680369</v>
      </c>
      <c r="AH32" s="105">
        <f t="shared" si="14"/>
        <v>4.1659999999999892E-3</v>
      </c>
      <c r="AI32" s="213">
        <f t="shared" si="15"/>
        <v>8.8754449677853557</v>
      </c>
      <c r="AJ32" s="213">
        <f t="shared" si="16"/>
        <v>0.61929999999999996</v>
      </c>
      <c r="AK32" s="213">
        <f t="shared" si="17"/>
        <v>1.0774303451949015E-2</v>
      </c>
      <c r="AL32" s="213">
        <f t="shared" si="18"/>
        <v>0.31630486621186882</v>
      </c>
      <c r="AM32" s="213">
        <f t="shared" si="19"/>
        <v>-619.1912319480042</v>
      </c>
      <c r="AN32" s="213">
        <f t="shared" si="20"/>
        <v>1.0353417739618405E-3</v>
      </c>
      <c r="AO32" s="213">
        <f t="shared" si="21"/>
        <v>3.0274980587293315E-2</v>
      </c>
      <c r="AP32" s="213">
        <f t="shared" si="22"/>
        <v>0.24852178923712032</v>
      </c>
      <c r="AQ32" s="105">
        <f t="shared" si="23"/>
        <v>1.8432250194127064</v>
      </c>
      <c r="AR32" s="213">
        <f t="shared" si="5"/>
        <v>0.48610129627168569</v>
      </c>
    </row>
    <row r="33" spans="1:44" x14ac:dyDescent="0.25">
      <c r="A33" s="268">
        <v>0.125</v>
      </c>
      <c r="B33" s="7">
        <v>1.7410970178156462</v>
      </c>
      <c r="C33" s="7">
        <v>1.7410970178156462</v>
      </c>
      <c r="D33" s="7"/>
      <c r="E33" s="213">
        <f t="shared" si="6"/>
        <v>7.624535707920827E-3</v>
      </c>
      <c r="F33" s="213">
        <f t="shared" si="7"/>
        <v>7.4796695294703314E-2</v>
      </c>
      <c r="X33">
        <v>4.9750169504628468E-2</v>
      </c>
      <c r="Y33">
        <v>275.83038636826615</v>
      </c>
      <c r="Z33">
        <v>1.7874921451088484</v>
      </c>
      <c r="AA33">
        <v>1.987839255643669</v>
      </c>
      <c r="AB33">
        <v>1.9650565560943105</v>
      </c>
      <c r="AC33">
        <v>60.191235206176721</v>
      </c>
      <c r="AD33">
        <v>5.997876907265856</v>
      </c>
      <c r="AF33" s="266">
        <f t="shared" si="1"/>
        <v>0.13182401995890264</v>
      </c>
      <c r="AG33" s="298">
        <v>1.3010019240947706</v>
      </c>
      <c r="AH33" s="105">
        <f t="shared" si="14"/>
        <v>4.167000000000004E-3</v>
      </c>
      <c r="AI33" s="213">
        <f t="shared" si="15"/>
        <v>8.8754449677853557</v>
      </c>
      <c r="AJ33" s="213">
        <f t="shared" si="16"/>
        <v>0.61929999999999996</v>
      </c>
      <c r="AK33" s="213">
        <f t="shared" si="17"/>
        <v>1.0544506565304427E-2</v>
      </c>
      <c r="AL33" s="213">
        <f t="shared" si="18"/>
        <v>0.32684937277717324</v>
      </c>
      <c r="AM33" s="213">
        <f t="shared" si="19"/>
        <v>-606.14731296409104</v>
      </c>
      <c r="AN33" s="213">
        <f t="shared" si="20"/>
        <v>1.0135312031342594E-3</v>
      </c>
      <c r="AO33" s="213">
        <f t="shared" si="21"/>
        <v>3.1288511790427576E-2</v>
      </c>
      <c r="AP33" s="213">
        <f t="shared" si="22"/>
        <v>0.24322803050978126</v>
      </c>
      <c r="AQ33" s="105">
        <f t="shared" si="23"/>
        <v>1.8422114882095721</v>
      </c>
      <c r="AR33" s="213">
        <f t="shared" si="5"/>
        <v>0.45698331577325402</v>
      </c>
    </row>
    <row r="34" spans="1:44" x14ac:dyDescent="0.25">
      <c r="A34" s="268">
        <v>0.129167</v>
      </c>
      <c r="B34" s="7">
        <v>0.85464529071456175</v>
      </c>
      <c r="C34" s="7">
        <v>0.85464529071456175</v>
      </c>
      <c r="D34" s="7"/>
      <c r="E34" s="213">
        <f t="shared" si="6"/>
        <v>5.408229099822694E-3</v>
      </c>
      <c r="F34" s="213">
        <f t="shared" si="7"/>
        <v>5.3054727469260633E-2</v>
      </c>
      <c r="X34">
        <v>5.1096170293728121E-2</v>
      </c>
      <c r="Y34">
        <v>275.7814134518556</v>
      </c>
      <c r="Z34">
        <v>1.7848171435309312</v>
      </c>
      <c r="AA34">
        <v>1.987473001190921</v>
      </c>
      <c r="AB34">
        <v>1.9647062518714478</v>
      </c>
      <c r="AC34">
        <v>60.18064155073197</v>
      </c>
      <c r="AD34">
        <v>5.9968035051279172</v>
      </c>
      <c r="AF34" s="266">
        <f t="shared" si="1"/>
        <v>0.11075064103494596</v>
      </c>
      <c r="AG34" s="298">
        <v>1.0930238444110136</v>
      </c>
      <c r="AH34" s="105">
        <f t="shared" si="14"/>
        <v>4.167000000000004E-3</v>
      </c>
      <c r="AI34" s="213">
        <f t="shared" si="15"/>
        <v>8.8754449677853557</v>
      </c>
      <c r="AJ34" s="213">
        <f t="shared" si="16"/>
        <v>0.61929999999999996</v>
      </c>
      <c r="AK34" s="213">
        <f t="shared" si="17"/>
        <v>9.4662346965327972E-3</v>
      </c>
      <c r="AL34" s="213">
        <f t="shared" si="18"/>
        <v>0.33631560747370604</v>
      </c>
      <c r="AM34" s="213">
        <f t="shared" si="19"/>
        <v>-544.29382518226817</v>
      </c>
      <c r="AN34" s="213">
        <f t="shared" si="20"/>
        <v>9.1010677387629284E-4</v>
      </c>
      <c r="AO34" s="213">
        <f t="shared" si="21"/>
        <v>3.2198618564303866E-2</v>
      </c>
      <c r="AP34" s="213">
        <f t="shared" si="22"/>
        <v>0.21840815307806383</v>
      </c>
      <c r="AQ34" s="105">
        <f t="shared" si="23"/>
        <v>1.8413013814356958</v>
      </c>
      <c r="AR34" s="213">
        <f t="shared" si="5"/>
        <v>0.26700019551285847</v>
      </c>
    </row>
    <row r="35" spans="1:44" x14ac:dyDescent="0.25">
      <c r="A35" s="268">
        <v>0.13333300000000001</v>
      </c>
      <c r="B35" s="7">
        <v>0</v>
      </c>
      <c r="C35" s="7">
        <v>0</v>
      </c>
      <c r="D35" s="7"/>
      <c r="E35" s="213">
        <f t="shared" si="6"/>
        <v>1.7802261405584334E-3</v>
      </c>
      <c r="F35" s="213">
        <f t="shared" si="7"/>
        <v>1.7464018438878234E-2</v>
      </c>
      <c r="M35" s="213"/>
      <c r="X35">
        <v>5.2442136270364738E-2</v>
      </c>
      <c r="Y35">
        <v>275.73225509802734</v>
      </c>
      <c r="Z35">
        <v>1.7821427064413669</v>
      </c>
      <c r="AA35">
        <v>1.987105396533456</v>
      </c>
      <c r="AB35">
        <v>1.9643546408057679</v>
      </c>
      <c r="AC35">
        <v>60.170008742908969</v>
      </c>
      <c r="AD35">
        <v>5.9957261358752509</v>
      </c>
      <c r="AF35" s="266">
        <f t="shared" si="1"/>
        <v>0.10132500004383352</v>
      </c>
      <c r="AG35" s="298">
        <v>1.0000000004326033</v>
      </c>
      <c r="AH35" s="105">
        <f t="shared" si="14"/>
        <v>4.166000000000003E-3</v>
      </c>
      <c r="AI35" s="213">
        <f t="shared" si="15"/>
        <v>8.8754449677853557</v>
      </c>
      <c r="AJ35" s="213">
        <f t="shared" si="16"/>
        <v>0.61929999999999996</v>
      </c>
      <c r="AK35" s="213">
        <f t="shared" si="17"/>
        <v>8.9567344682792756E-3</v>
      </c>
      <c r="AL35" s="213">
        <f t="shared" si="18"/>
        <v>0.34527234194198531</v>
      </c>
      <c r="AM35" s="213">
        <f t="shared" si="19"/>
        <v>-515.11507432199608</v>
      </c>
      <c r="AN35" s="213">
        <f t="shared" si="20"/>
        <v>8.6131735613434143E-4</v>
      </c>
      <c r="AO35" s="213">
        <f t="shared" si="21"/>
        <v>3.305993592043821E-2</v>
      </c>
      <c r="AP35" s="213">
        <f t="shared" si="22"/>
        <v>0.20674924535149802</v>
      </c>
      <c r="AQ35" s="105">
        <f t="shared" si="23"/>
        <v>1.8404400640795615</v>
      </c>
      <c r="AR35" s="213">
        <f t="shared" si="5"/>
        <v>0</v>
      </c>
    </row>
    <row r="36" spans="1:44" x14ac:dyDescent="0.25">
      <c r="A36" s="268">
        <v>0.13750000000000001</v>
      </c>
      <c r="B36" s="7">
        <v>0</v>
      </c>
      <c r="C36" s="7">
        <v>0</v>
      </c>
      <c r="D36" s="7"/>
      <c r="E36" s="213">
        <f t="shared" si="6"/>
        <v>0</v>
      </c>
      <c r="F36" s="213">
        <f t="shared" si="7"/>
        <v>0</v>
      </c>
      <c r="M36" s="213"/>
      <c r="X36">
        <v>5.3788067297510372E-2</v>
      </c>
      <c r="Y36">
        <v>275.68291335434139</v>
      </c>
      <c r="Z36">
        <v>1.7794688359013042</v>
      </c>
      <c r="AA36">
        <v>1.986736440462507</v>
      </c>
      <c r="AB36">
        <v>1.9640017302444119</v>
      </c>
      <c r="AC36">
        <v>60.159336893805488</v>
      </c>
      <c r="AD36">
        <v>5.9946448107648411</v>
      </c>
      <c r="AF36" s="266">
        <f t="shared" si="1"/>
        <v>0.10132500004383352</v>
      </c>
      <c r="AG36" s="298">
        <v>1.0000000004326033</v>
      </c>
      <c r="AH36" s="105">
        <f t="shared" si="14"/>
        <v>4.167000000000004E-3</v>
      </c>
      <c r="AI36" s="213">
        <f t="shared" si="15"/>
        <v>8.8754449677853557</v>
      </c>
      <c r="AJ36" s="213">
        <f t="shared" si="16"/>
        <v>0.61929999999999996</v>
      </c>
      <c r="AK36" s="213">
        <f t="shared" si="17"/>
        <v>8.9588844285453072E-3</v>
      </c>
      <c r="AL36" s="213">
        <f t="shared" si="18"/>
        <v>0.35423122637053062</v>
      </c>
      <c r="AM36" s="213">
        <f t="shared" si="19"/>
        <v>-515.35531072416779</v>
      </c>
      <c r="AN36" s="213">
        <f t="shared" si="20"/>
        <v>8.6171905236316583E-4</v>
      </c>
      <c r="AO36" s="213">
        <f t="shared" si="21"/>
        <v>3.3921654972801377E-2</v>
      </c>
      <c r="AP36" s="213">
        <f t="shared" si="22"/>
        <v>0.2067960288848488</v>
      </c>
      <c r="AQ36" s="105">
        <f t="shared" si="23"/>
        <v>1.8395783450271983</v>
      </c>
      <c r="AR36" s="213">
        <f t="shared" si="5"/>
        <v>0</v>
      </c>
    </row>
    <row r="37" spans="1:44" x14ac:dyDescent="0.25">
      <c r="A37" s="268">
        <v>0.14166699999999999</v>
      </c>
      <c r="B37" s="7">
        <v>0</v>
      </c>
      <c r="C37" s="7">
        <v>0</v>
      </c>
      <c r="D37" s="7"/>
      <c r="E37" s="213">
        <f t="shared" si="6"/>
        <v>0</v>
      </c>
      <c r="F37" s="213">
        <f t="shared" si="7"/>
        <v>0</v>
      </c>
      <c r="X37">
        <v>5.5133963239532367E-2</v>
      </c>
      <c r="Y37">
        <v>275.63338925182489</v>
      </c>
      <c r="Z37">
        <v>1.7767955339718939</v>
      </c>
      <c r="AA37">
        <v>1.9863661323055639</v>
      </c>
      <c r="AB37">
        <v>1.9636475238747959</v>
      </c>
      <c r="AC37">
        <v>60.148626058494052</v>
      </c>
      <c r="AD37">
        <v>5.9935595353769102</v>
      </c>
      <c r="AF37" s="266">
        <f t="shared" si="1"/>
        <v>0.10132500004383352</v>
      </c>
      <c r="AG37" s="298">
        <v>1.0000000004326033</v>
      </c>
      <c r="AH37" s="105">
        <f t="shared" si="14"/>
        <v>4.1669999999999763E-3</v>
      </c>
      <c r="AI37" s="213">
        <f t="shared" si="15"/>
        <v>8.8754449677853557</v>
      </c>
      <c r="AJ37" s="213">
        <f t="shared" si="16"/>
        <v>0.61929999999999996</v>
      </c>
      <c r="AK37" s="213">
        <f t="shared" si="17"/>
        <v>8.9588844285452465E-3</v>
      </c>
      <c r="AL37" s="213">
        <f t="shared" si="18"/>
        <v>0.36319011079907587</v>
      </c>
      <c r="AM37" s="213">
        <f t="shared" si="19"/>
        <v>-515.47170997090473</v>
      </c>
      <c r="AN37" s="213">
        <f t="shared" si="20"/>
        <v>8.6191368206136969E-4</v>
      </c>
      <c r="AO37" s="213">
        <f t="shared" si="21"/>
        <v>3.4783568654862748E-2</v>
      </c>
      <c r="AP37" s="213">
        <f t="shared" si="22"/>
        <v>0.20684273627582783</v>
      </c>
      <c r="AQ37" s="105">
        <f t="shared" si="23"/>
        <v>1.838716431345137</v>
      </c>
      <c r="AR37" s="213">
        <f t="shared" si="5"/>
        <v>0</v>
      </c>
    </row>
    <row r="38" spans="1:44" x14ac:dyDescent="0.25">
      <c r="A38" s="268">
        <v>0.14583299999999999</v>
      </c>
      <c r="B38" s="7">
        <v>0</v>
      </c>
      <c r="C38" s="7">
        <v>0</v>
      </c>
      <c r="D38" s="7"/>
      <c r="E38" s="213">
        <f t="shared" si="6"/>
        <v>0</v>
      </c>
      <c r="F38" s="213">
        <f t="shared" si="7"/>
        <v>0</v>
      </c>
      <c r="X38">
        <v>5.6479823961470985E-2</v>
      </c>
      <c r="Y38">
        <v>275.58368330793587</v>
      </c>
      <c r="Z38">
        <v>1.7741228027142839</v>
      </c>
      <c r="AA38">
        <v>1.985994471666704</v>
      </c>
      <c r="AB38">
        <v>1.9632920235248159</v>
      </c>
      <c r="AC38">
        <v>60.137876263494405</v>
      </c>
      <c r="AD38">
        <v>5.992470312398571</v>
      </c>
      <c r="AF38" s="266">
        <f t="shared" si="1"/>
        <v>0.10132500004383352</v>
      </c>
      <c r="AG38" s="298">
        <v>1.0000000004326033</v>
      </c>
      <c r="AH38" s="105">
        <f t="shared" si="14"/>
        <v>4.166000000000003E-3</v>
      </c>
      <c r="AI38" s="213">
        <f t="shared" si="15"/>
        <v>8.8754449677853557</v>
      </c>
      <c r="AJ38" s="213">
        <f t="shared" si="16"/>
        <v>0.61929999999999996</v>
      </c>
      <c r="AK38" s="213">
        <f t="shared" si="17"/>
        <v>8.9567344682792756E-3</v>
      </c>
      <c r="AL38" s="213">
        <f t="shared" si="18"/>
        <v>0.37214684526735514</v>
      </c>
      <c r="AM38" s="213">
        <f t="shared" si="19"/>
        <v>-515.46416040286726</v>
      </c>
      <c r="AN38" s="213">
        <f t="shared" si="20"/>
        <v>8.6190105852479275E-4</v>
      </c>
      <c r="AO38" s="213">
        <f t="shared" si="21"/>
        <v>3.5645469713387543E-2</v>
      </c>
      <c r="AP38" s="213">
        <f t="shared" si="22"/>
        <v>0.20688935634296499</v>
      </c>
      <c r="AQ38" s="105">
        <f t="shared" si="23"/>
        <v>1.8378545302866123</v>
      </c>
      <c r="AR38" s="213">
        <f t="shared" si="5"/>
        <v>0</v>
      </c>
    </row>
    <row r="39" spans="1:44" x14ac:dyDescent="0.25">
      <c r="A39" s="268">
        <v>0.15</v>
      </c>
      <c r="B39" s="7">
        <v>0</v>
      </c>
      <c r="C39" s="7">
        <v>0</v>
      </c>
      <c r="D39" s="7"/>
      <c r="E39" s="213">
        <f t="shared" si="6"/>
        <v>0</v>
      </c>
      <c r="F39" s="213">
        <f t="shared" si="7"/>
        <v>0</v>
      </c>
      <c r="X39">
        <v>5.7825649328674261E-2</v>
      </c>
      <c r="Y39">
        <v>275.53379577918281</v>
      </c>
      <c r="Z39">
        <v>1.7714506441896263</v>
      </c>
      <c r="AA39">
        <v>1.9856214582839937</v>
      </c>
      <c r="AB39">
        <v>1.962935230074681</v>
      </c>
      <c r="AC39">
        <v>60.127087520621622</v>
      </c>
      <c r="AD39">
        <v>5.9913771430269858</v>
      </c>
      <c r="AF39" s="266">
        <f t="shared" si="1"/>
        <v>0.10132500004383352</v>
      </c>
      <c r="AG39" s="298">
        <v>1.0000000004326033</v>
      </c>
      <c r="AH39" s="105">
        <f t="shared" si="14"/>
        <v>4.167000000000004E-3</v>
      </c>
      <c r="AI39" s="213">
        <f t="shared" si="15"/>
        <v>8.8754449677853557</v>
      </c>
      <c r="AJ39" s="213">
        <f t="shared" si="16"/>
        <v>0.61929999999999996</v>
      </c>
      <c r="AK39" s="213">
        <f t="shared" si="17"/>
        <v>8.9588844285453072E-3</v>
      </c>
      <c r="AL39" s="213">
        <f t="shared" si="18"/>
        <v>0.38110572969590045</v>
      </c>
      <c r="AM39" s="213">
        <f t="shared" si="19"/>
        <v>-515.70391138261425</v>
      </c>
      <c r="AN39" s="213">
        <f t="shared" si="20"/>
        <v>8.6230194308496244E-4</v>
      </c>
      <c r="AO39" s="213">
        <f t="shared" si="21"/>
        <v>3.6507771656472503E-2</v>
      </c>
      <c r="AP39" s="213">
        <f t="shared" si="22"/>
        <v>0.20693591146747339</v>
      </c>
      <c r="AQ39" s="105">
        <f t="shared" si="23"/>
        <v>1.8369922283435274</v>
      </c>
      <c r="AR39" s="213">
        <f t="shared" si="5"/>
        <v>0</v>
      </c>
    </row>
    <row r="40" spans="1:44" x14ac:dyDescent="0.25">
      <c r="A40" s="268">
        <v>0.154167</v>
      </c>
      <c r="B40" s="7">
        <v>0.55916138168086715</v>
      </c>
      <c r="C40" s="7">
        <v>0.55916138168086715</v>
      </c>
      <c r="D40" s="7"/>
      <c r="E40" s="213">
        <f t="shared" si="6"/>
        <v>1.1650127387320879E-3</v>
      </c>
      <c r="F40" s="213">
        <f t="shared" si="7"/>
        <v>1.1428774966961782E-2</v>
      </c>
      <c r="X40">
        <v>5.9171439206612338E-2</v>
      </c>
      <c r="Y40">
        <v>275.48372678908623</v>
      </c>
      <c r="Z40">
        <v>1.768779060459069</v>
      </c>
      <c r="AA40">
        <v>1.9852470919731691</v>
      </c>
      <c r="AB40">
        <v>1.9625771439165434</v>
      </c>
      <c r="AC40">
        <v>60.116259834186565</v>
      </c>
      <c r="AD40">
        <v>5.9902800276989536</v>
      </c>
      <c r="AF40" s="266">
        <f t="shared" si="1"/>
        <v>0.10564197897023132</v>
      </c>
      <c r="AG40" s="298">
        <v>1.0426052698764503</v>
      </c>
      <c r="AH40" s="105">
        <f t="shared" si="14"/>
        <v>4.167000000000004E-3</v>
      </c>
      <c r="AI40" s="213">
        <f t="shared" si="15"/>
        <v>8.8754449677853557</v>
      </c>
      <c r="AJ40" s="213">
        <f t="shared" si="16"/>
        <v>0.61929999999999996</v>
      </c>
      <c r="AK40" s="213">
        <f t="shared" si="17"/>
        <v>9.1933881751038275E-3</v>
      </c>
      <c r="AL40" s="213">
        <f t="shared" si="18"/>
        <v>0.3902991178710043</v>
      </c>
      <c r="AM40" s="213">
        <f t="shared" si="19"/>
        <v>-529.3247166157056</v>
      </c>
      <c r="AN40" s="213">
        <f t="shared" si="20"/>
        <v>8.850771180635411E-4</v>
      </c>
      <c r="AO40" s="213">
        <f t="shared" si="21"/>
        <v>3.7392848774536046E-2</v>
      </c>
      <c r="AP40" s="213">
        <f t="shared" si="22"/>
        <v>0.21240151621395253</v>
      </c>
      <c r="AQ40" s="105">
        <f t="shared" si="23"/>
        <v>1.8361071512254639</v>
      </c>
      <c r="AR40" s="213">
        <f t="shared" si="5"/>
        <v>0.18313551129453981</v>
      </c>
    </row>
    <row r="41" spans="1:44" x14ac:dyDescent="0.25">
      <c r="A41" s="268">
        <v>0.158333</v>
      </c>
      <c r="B41" s="7">
        <v>0.97283885432804029</v>
      </c>
      <c r="C41" s="7">
        <v>0.97283885432804029</v>
      </c>
      <c r="D41" s="7"/>
      <c r="E41" s="213">
        <f t="shared" si="6"/>
        <v>3.1911564916065568E-3</v>
      </c>
      <c r="F41" s="213">
        <f t="shared" si="7"/>
        <v>3.1305245182660327E-2</v>
      </c>
      <c r="X41">
        <v>6.0517193460782694E-2</v>
      </c>
      <c r="Y41">
        <v>275.43347639267682</v>
      </c>
      <c r="Z41">
        <v>1.7661080535837621</v>
      </c>
      <c r="AA41">
        <v>1.9848713725813751</v>
      </c>
      <c r="AB41">
        <v>1.9622177651934825</v>
      </c>
      <c r="AC41">
        <v>60.105393204554076</v>
      </c>
      <c r="AD41">
        <v>5.9891789664514423</v>
      </c>
      <c r="AF41" s="266">
        <f t="shared" si="1"/>
        <v>0.11316353051743618</v>
      </c>
      <c r="AG41" s="298">
        <v>1.1168372121138532</v>
      </c>
      <c r="AH41" s="105">
        <f t="shared" si="14"/>
        <v>4.166000000000003E-3</v>
      </c>
      <c r="AI41" s="213">
        <f t="shared" si="15"/>
        <v>8.8754449677853557</v>
      </c>
      <c r="AJ41" s="213">
        <f t="shared" si="16"/>
        <v>0.61929999999999996</v>
      </c>
      <c r="AK41" s="213">
        <f t="shared" si="17"/>
        <v>9.5911311430124865E-3</v>
      </c>
      <c r="AL41" s="213">
        <f t="shared" si="18"/>
        <v>0.39989024901401676</v>
      </c>
      <c r="AM41" s="213">
        <f t="shared" si="19"/>
        <v>-552.35795871688697</v>
      </c>
      <c r="AN41" s="213">
        <f t="shared" si="20"/>
        <v>9.2359070886828337E-4</v>
      </c>
      <c r="AO41" s="213">
        <f t="shared" si="21"/>
        <v>3.8316439483404331E-2</v>
      </c>
      <c r="AP41" s="213">
        <f t="shared" si="22"/>
        <v>0.22169724168705779</v>
      </c>
      <c r="AQ41" s="105">
        <f t="shared" si="23"/>
        <v>1.8351835605165956</v>
      </c>
      <c r="AR41" s="213">
        <f t="shared" si="5"/>
        <v>0.29744477435659861</v>
      </c>
    </row>
    <row r="42" spans="1:44" x14ac:dyDescent="0.25">
      <c r="A42" s="268">
        <v>0.16250000000000001</v>
      </c>
      <c r="B42" s="7">
        <v>1.0910324179415178</v>
      </c>
      <c r="C42" s="7">
        <v>1.0910324179415178</v>
      </c>
      <c r="D42" s="7"/>
      <c r="E42" s="213">
        <f t="shared" si="6"/>
        <v>4.3000757957736288E-3</v>
      </c>
      <c r="F42" s="213">
        <f t="shared" si="7"/>
        <v>4.2183743556539303E-2</v>
      </c>
      <c r="X42">
        <v>6.1862911956661201E-2</v>
      </c>
      <c r="Y42">
        <v>275.38304461003321</v>
      </c>
      <c r="Z42">
        <v>1.7634376256248567</v>
      </c>
      <c r="AA42">
        <v>1.9844942999755055</v>
      </c>
      <c r="AB42">
        <v>1.9618570939176083</v>
      </c>
      <c r="AC42">
        <v>60.094487630042579</v>
      </c>
      <c r="AD42">
        <v>5.9880739591140646</v>
      </c>
      <c r="AF42" s="266">
        <f t="shared" si="1"/>
        <v>0.11574149075359431</v>
      </c>
      <c r="AG42" s="298">
        <v>1.142279701491185</v>
      </c>
      <c r="AH42" s="105">
        <f t="shared" si="14"/>
        <v>4.167000000000004E-3</v>
      </c>
      <c r="AI42" s="213">
        <f t="shared" si="15"/>
        <v>8.8754449677853557</v>
      </c>
      <c r="AJ42" s="213">
        <f t="shared" si="16"/>
        <v>0.61929999999999996</v>
      </c>
      <c r="AK42" s="213">
        <f t="shared" si="17"/>
        <v>9.7281983765490441E-3</v>
      </c>
      <c r="AL42" s="213">
        <f t="shared" si="18"/>
        <v>0.4096184473905658</v>
      </c>
      <c r="AM42" s="213">
        <f t="shared" si="19"/>
        <v>-560.38782653689611</v>
      </c>
      <c r="AN42" s="213">
        <f t="shared" si="20"/>
        <v>9.3701734859522544E-4</v>
      </c>
      <c r="AO42" s="213">
        <f t="shared" si="21"/>
        <v>3.9253456831999559E-2</v>
      </c>
      <c r="AP42" s="213">
        <f t="shared" si="22"/>
        <v>0.22486617436890438</v>
      </c>
      <c r="AQ42" s="105">
        <f t="shared" si="23"/>
        <v>1.8342465431680004</v>
      </c>
      <c r="AR42" s="213">
        <f t="shared" si="5"/>
        <v>0.32615234644912688</v>
      </c>
    </row>
    <row r="43" spans="1:44" x14ac:dyDescent="0.25">
      <c r="A43" s="268">
        <v>0.16666700000000001</v>
      </c>
      <c r="B43" s="7">
        <v>0.26367747264717262</v>
      </c>
      <c r="C43" s="7">
        <v>0.26367747264717262</v>
      </c>
      <c r="D43" s="7"/>
      <c r="E43" s="213">
        <f t="shared" si="6"/>
        <v>2.8225380570415393E-3</v>
      </c>
      <c r="F43" s="213">
        <f t="shared" si="7"/>
        <v>2.7689098339577504E-2</v>
      </c>
      <c r="X43">
        <v>6.3208594559677006E-2</v>
      </c>
      <c r="Y43">
        <v>275.33243144285422</v>
      </c>
      <c r="Z43">
        <v>1.760767778643501</v>
      </c>
      <c r="AA43">
        <v>1.9841158740347387</v>
      </c>
      <c r="AB43">
        <v>1.9614951300331076</v>
      </c>
      <c r="AC43">
        <v>60.083543107928556</v>
      </c>
      <c r="AD43">
        <v>5.9869650054108616</v>
      </c>
      <c r="AF43" s="266">
        <f t="shared" si="1"/>
        <v>0.10232946299134993</v>
      </c>
      <c r="AG43" s="298">
        <v>1.0099132789671841</v>
      </c>
      <c r="AH43" s="105">
        <f t="shared" si="14"/>
        <v>4.167000000000004E-3</v>
      </c>
      <c r="AI43" s="213">
        <f t="shared" si="15"/>
        <v>8.8754449677853557</v>
      </c>
      <c r="AJ43" s="213">
        <f t="shared" si="16"/>
        <v>0.61929999999999996</v>
      </c>
      <c r="AK43" s="213">
        <f t="shared" si="17"/>
        <v>9.013782332384309E-3</v>
      </c>
      <c r="AL43" s="213">
        <f t="shared" si="18"/>
        <v>0.41863222972295011</v>
      </c>
      <c r="AM43" s="213">
        <f t="shared" si="19"/>
        <v>-519.35090251775807</v>
      </c>
      <c r="AN43" s="213">
        <f t="shared" si="20"/>
        <v>8.6840003052008935E-4</v>
      </c>
      <c r="AO43" s="213">
        <f t="shared" si="21"/>
        <v>4.012185686251965E-2</v>
      </c>
      <c r="AP43" s="213">
        <f t="shared" si="22"/>
        <v>0.20839933537799099</v>
      </c>
      <c r="AQ43" s="105">
        <f t="shared" si="23"/>
        <v>1.8333781431374803</v>
      </c>
      <c r="AR43" s="213">
        <f t="shared" si="5"/>
        <v>8.9154702756789508E-2</v>
      </c>
    </row>
    <row r="44" spans="1:44" x14ac:dyDescent="0.25">
      <c r="A44" s="268">
        <v>0.17083300000000001</v>
      </c>
      <c r="B44" s="7">
        <v>0</v>
      </c>
      <c r="C44" s="7">
        <v>0</v>
      </c>
      <c r="D44" s="7"/>
      <c r="E44" s="213">
        <f t="shared" si="6"/>
        <v>5.4924017552406099E-4</v>
      </c>
      <c r="F44" s="213">
        <f t="shared" si="7"/>
        <v>5.3880461218910386E-3</v>
      </c>
      <c r="X44">
        <v>6.4554241135199211E-2</v>
      </c>
      <c r="Y44">
        <v>275.28163688330886</v>
      </c>
      <c r="Z44">
        <v>1.7580985147008452</v>
      </c>
      <c r="AA44">
        <v>1.9837360946390505</v>
      </c>
      <c r="AB44">
        <v>1.9611318734495857</v>
      </c>
      <c r="AC44">
        <v>60.072559634890219</v>
      </c>
      <c r="AD44">
        <v>5.9858521050052511</v>
      </c>
      <c r="AF44" s="266">
        <f t="shared" si="1"/>
        <v>0.10132500009748341</v>
      </c>
      <c r="AG44" s="298">
        <v>1.0000000009620864</v>
      </c>
      <c r="AH44" s="105">
        <f t="shared" si="14"/>
        <v>4.166000000000003E-3</v>
      </c>
      <c r="AI44" s="213">
        <f t="shared" si="15"/>
        <v>8.8754449677853557</v>
      </c>
      <c r="AJ44" s="213">
        <f t="shared" si="16"/>
        <v>0.61929999999999996</v>
      </c>
      <c r="AK44" s="213">
        <f t="shared" si="17"/>
        <v>8.95673447121627E-3</v>
      </c>
      <c r="AL44" s="213">
        <f t="shared" si="18"/>
        <v>0.42758896419416637</v>
      </c>
      <c r="AM44" s="213">
        <f t="shared" si="19"/>
        <v>-516.1789318293221</v>
      </c>
      <c r="AN44" s="213">
        <f t="shared" si="20"/>
        <v>8.6309621872484091E-4</v>
      </c>
      <c r="AO44" s="213">
        <f t="shared" si="21"/>
        <v>4.0984953081244488E-2</v>
      </c>
      <c r="AP44" s="213">
        <f t="shared" si="22"/>
        <v>0.20717624069247245</v>
      </c>
      <c r="AQ44" s="105">
        <f t="shared" si="23"/>
        <v>1.8325150469187554</v>
      </c>
      <c r="AR44" s="213">
        <f t="shared" si="5"/>
        <v>0</v>
      </c>
    </row>
    <row r="45" spans="1:44" x14ac:dyDescent="0.25">
      <c r="A45" s="268">
        <v>0.17499999999999999</v>
      </c>
      <c r="B45" s="7">
        <v>0</v>
      </c>
      <c r="C45" s="7">
        <v>0</v>
      </c>
      <c r="D45" s="7"/>
      <c r="E45" s="213">
        <f t="shared" si="6"/>
        <v>0</v>
      </c>
      <c r="F45" s="213">
        <f t="shared" si="7"/>
        <v>0</v>
      </c>
      <c r="M45" s="213"/>
      <c r="X45">
        <v>6.5899851548529842E-2</v>
      </c>
      <c r="Y45">
        <v>275.23066091871073</v>
      </c>
      <c r="Z45">
        <v>1.7554298358580394</v>
      </c>
      <c r="AA45">
        <v>1.983354961672785</v>
      </c>
      <c r="AB45">
        <v>1.9607673240567893</v>
      </c>
      <c r="AC45">
        <v>60.061537207306927</v>
      </c>
      <c r="AD45">
        <v>5.9847352575303745</v>
      </c>
      <c r="AF45" s="266">
        <f t="shared" si="1"/>
        <v>0.10132500009748341</v>
      </c>
      <c r="AG45" s="298">
        <v>1.0000000009620864</v>
      </c>
      <c r="AH45" s="105">
        <f t="shared" si="14"/>
        <v>4.1669999999999763E-3</v>
      </c>
      <c r="AI45" s="213">
        <f t="shared" si="15"/>
        <v>8.8754449677853557</v>
      </c>
      <c r="AJ45" s="213">
        <f t="shared" si="16"/>
        <v>0.61929999999999996</v>
      </c>
      <c r="AK45" s="213">
        <f t="shared" si="17"/>
        <v>8.9588844314829469E-3</v>
      </c>
      <c r="AL45" s="213">
        <f t="shared" si="18"/>
        <v>0.43654784862564933</v>
      </c>
      <c r="AM45" s="213">
        <f t="shared" si="19"/>
        <v>-516.41768008772078</v>
      </c>
      <c r="AN45" s="213">
        <f t="shared" si="20"/>
        <v>8.6349542664741297E-4</v>
      </c>
      <c r="AO45" s="213">
        <f t="shared" si="21"/>
        <v>4.1848448507891899E-2</v>
      </c>
      <c r="AP45" s="213">
        <f t="shared" si="22"/>
        <v>0.20722232460941153</v>
      </c>
      <c r="AQ45" s="105">
        <f t="shared" si="23"/>
        <v>1.8316515514921081</v>
      </c>
      <c r="AR45" s="213">
        <f t="shared" si="5"/>
        <v>0</v>
      </c>
    </row>
    <row r="46" spans="1:44" x14ac:dyDescent="0.25">
      <c r="A46" s="268">
        <v>0.17916699999999999</v>
      </c>
      <c r="B46" s="7">
        <v>0</v>
      </c>
      <c r="C46" s="7">
        <v>0</v>
      </c>
      <c r="D46" s="7"/>
      <c r="E46" s="213">
        <f t="shared" si="6"/>
        <v>0</v>
      </c>
      <c r="F46" s="213">
        <f t="shared" si="7"/>
        <v>0</v>
      </c>
      <c r="X46">
        <v>6.7245425664900119E-2</v>
      </c>
      <c r="Y46">
        <v>275.17950353358805</v>
      </c>
      <c r="Z46">
        <v>1.7527617441762331</v>
      </c>
      <c r="AA46">
        <v>1.9829724750210929</v>
      </c>
      <c r="AB46">
        <v>1.9604014817345472</v>
      </c>
      <c r="AC46">
        <v>60.050475821391089</v>
      </c>
      <c r="AD46">
        <v>5.9836144626024526</v>
      </c>
      <c r="AF46" s="266">
        <f t="shared" si="1"/>
        <v>0.10132500009748341</v>
      </c>
      <c r="AG46" s="298">
        <v>1.0000000009620864</v>
      </c>
      <c r="AH46" s="105">
        <f t="shared" si="14"/>
        <v>4.167000000000004E-3</v>
      </c>
      <c r="AI46" s="213">
        <f t="shared" si="15"/>
        <v>8.8754449677853557</v>
      </c>
      <c r="AJ46" s="213">
        <f t="shared" si="16"/>
        <v>0.61929999999999996</v>
      </c>
      <c r="AK46" s="213">
        <f t="shared" si="17"/>
        <v>8.9588844314830059E-3</v>
      </c>
      <c r="AL46" s="213">
        <f t="shared" si="18"/>
        <v>0.44550673305713234</v>
      </c>
      <c r="AM46" s="213">
        <f t="shared" si="19"/>
        <v>-516.53233582403459</v>
      </c>
      <c r="AN46" s="213">
        <f t="shared" si="20"/>
        <v>8.6368714104404062E-4</v>
      </c>
      <c r="AO46" s="213">
        <f t="shared" si="21"/>
        <v>4.2712135648935938E-2</v>
      </c>
      <c r="AP46" s="213">
        <f t="shared" si="22"/>
        <v>0.20726833238397882</v>
      </c>
      <c r="AQ46" s="105">
        <f t="shared" si="23"/>
        <v>1.830787864351064</v>
      </c>
      <c r="AR46" s="213">
        <f t="shared" si="5"/>
        <v>0</v>
      </c>
    </row>
    <row r="47" spans="1:44" x14ac:dyDescent="0.25">
      <c r="A47" s="268">
        <v>0.183333</v>
      </c>
      <c r="B47" s="7">
        <v>0</v>
      </c>
      <c r="C47" s="7">
        <v>0</v>
      </c>
      <c r="D47" s="7"/>
      <c r="E47" s="213">
        <f t="shared" si="6"/>
        <v>0</v>
      </c>
      <c r="F47" s="213">
        <f t="shared" si="7"/>
        <v>0</v>
      </c>
      <c r="X47">
        <v>6.8590963349468223E-2</v>
      </c>
      <c r="Y47">
        <v>275.12816471107783</v>
      </c>
      <c r="Z47">
        <v>1.7500942417165763</v>
      </c>
      <c r="AA47">
        <v>1.9825886345690495</v>
      </c>
      <c r="AB47">
        <v>1.9600343463571459</v>
      </c>
      <c r="AC47">
        <v>60.039375473255049</v>
      </c>
      <c r="AD47">
        <v>5.9824897198275684</v>
      </c>
      <c r="AF47" s="266">
        <f t="shared" si="1"/>
        <v>0.10132500009748341</v>
      </c>
      <c r="AG47" s="298">
        <v>1.0000000009620864</v>
      </c>
      <c r="AH47" s="105">
        <f t="shared" si="14"/>
        <v>4.166000000000003E-3</v>
      </c>
      <c r="AI47" s="213">
        <f t="shared" si="15"/>
        <v>8.8754449677853557</v>
      </c>
      <c r="AJ47" s="213">
        <f t="shared" si="16"/>
        <v>0.61929999999999996</v>
      </c>
      <c r="AK47" s="213">
        <f t="shared" si="17"/>
        <v>8.95673447121627E-3</v>
      </c>
      <c r="AL47" s="213">
        <f t="shared" si="18"/>
        <v>0.4544634675283486</v>
      </c>
      <c r="AM47" s="213">
        <f t="shared" si="19"/>
        <v>-516.52278905243861</v>
      </c>
      <c r="AN47" s="213">
        <f t="shared" si="20"/>
        <v>8.6367117800882653E-4</v>
      </c>
      <c r="AO47" s="213">
        <f t="shared" si="21"/>
        <v>4.3575806826944764E-2</v>
      </c>
      <c r="AP47" s="213">
        <f t="shared" si="22"/>
        <v>0.20731425300259862</v>
      </c>
      <c r="AQ47" s="105">
        <f t="shared" si="23"/>
        <v>1.8299241931730552</v>
      </c>
      <c r="AR47" s="213">
        <f t="shared" si="5"/>
        <v>0</v>
      </c>
    </row>
    <row r="48" spans="1:44" x14ac:dyDescent="0.25">
      <c r="A48" s="268">
        <v>0.1875</v>
      </c>
      <c r="B48" s="7">
        <v>8.6387127226955726E-2</v>
      </c>
      <c r="C48" s="7">
        <v>8.6387127226955726E-2</v>
      </c>
      <c r="D48" s="7"/>
      <c r="E48" s="213">
        <f t="shared" si="6"/>
        <v>1.7998757957736242E-4</v>
      </c>
      <c r="F48" s="213">
        <f t="shared" si="7"/>
        <v>1.7656781556539254E-3</v>
      </c>
      <c r="X48">
        <v>6.9936464467318021E-2</v>
      </c>
      <c r="Y48">
        <v>275.07664443353866</v>
      </c>
      <c r="Z48">
        <v>1.7474273305402186</v>
      </c>
      <c r="AA48">
        <v>1.9822034402022124</v>
      </c>
      <c r="AB48">
        <v>1.9596659177955518</v>
      </c>
      <c r="AC48">
        <v>60.028236158956709</v>
      </c>
      <c r="AD48">
        <v>5.9813610288062886</v>
      </c>
      <c r="AF48" s="266">
        <f t="shared" si="1"/>
        <v>0.10143426825391666</v>
      </c>
      <c r="AG48" s="298">
        <v>1.0010783938210379</v>
      </c>
      <c r="AH48" s="105">
        <f t="shared" si="14"/>
        <v>4.167000000000004E-3</v>
      </c>
      <c r="AI48" s="213">
        <f t="shared" si="15"/>
        <v>8.8754449677853557</v>
      </c>
      <c r="AJ48" s="213">
        <f t="shared" si="16"/>
        <v>0.61929999999999996</v>
      </c>
      <c r="AK48" s="213">
        <f t="shared" si="17"/>
        <v>8.964866383205811E-3</v>
      </c>
      <c r="AL48" s="213">
        <f t="shared" si="18"/>
        <v>0.46342833391155441</v>
      </c>
      <c r="AM48" s="213">
        <f t="shared" si="19"/>
        <v>-517.10617431068999</v>
      </c>
      <c r="AN48" s="213">
        <f t="shared" si="20"/>
        <v>8.6464664907013493E-4</v>
      </c>
      <c r="AO48" s="213">
        <f t="shared" si="21"/>
        <v>4.4440453476014899E-2</v>
      </c>
      <c r="AP48" s="213">
        <f t="shared" si="22"/>
        <v>0.20749859588916106</v>
      </c>
      <c r="AQ48" s="105">
        <f t="shared" si="23"/>
        <v>1.8290595465239852</v>
      </c>
      <c r="AR48" s="213">
        <f t="shared" si="5"/>
        <v>2.9467022552957491E-2</v>
      </c>
    </row>
    <row r="49" spans="1:44" x14ac:dyDescent="0.25">
      <c r="A49" s="268">
        <v>0.191667</v>
      </c>
      <c r="B49" s="7">
        <v>0.73645172710108409</v>
      </c>
      <c r="C49" s="7">
        <v>0.73645172710108409</v>
      </c>
      <c r="D49" s="7"/>
      <c r="E49" s="213">
        <f t="shared" si="6"/>
        <v>1.7143847529924726E-3</v>
      </c>
      <c r="F49" s="213">
        <f t="shared" si="7"/>
        <v>1.6818114426856157E-2</v>
      </c>
      <c r="X49">
        <v>7.1281928883458273E-2</v>
      </c>
      <c r="Y49">
        <v>275.0249426828621</v>
      </c>
      <c r="Z49">
        <v>1.7447610127083095</v>
      </c>
      <c r="AA49">
        <v>1.9818168918053622</v>
      </c>
      <c r="AB49">
        <v>1.9592961959189235</v>
      </c>
      <c r="AC49">
        <v>60.017057874511636</v>
      </c>
      <c r="AD49">
        <v>5.9802283891348917</v>
      </c>
      <c r="AF49" s="266">
        <f t="shared" si="1"/>
        <v>0.10852879992798477</v>
      </c>
      <c r="AG49" s="298">
        <v>1.0710959775769531</v>
      </c>
      <c r="AH49" s="105">
        <f t="shared" si="14"/>
        <v>4.167000000000004E-3</v>
      </c>
      <c r="AI49" s="213">
        <f t="shared" si="15"/>
        <v>8.8754449677853557</v>
      </c>
      <c r="AJ49" s="213">
        <f t="shared" si="16"/>
        <v>0.61929999999999996</v>
      </c>
      <c r="AK49" s="213">
        <f t="shared" si="17"/>
        <v>9.3481711478800803E-3</v>
      </c>
      <c r="AL49" s="213">
        <f t="shared" si="18"/>
        <v>0.47277650505943447</v>
      </c>
      <c r="AM49" s="213">
        <f t="shared" si="19"/>
        <v>-539.33994735627152</v>
      </c>
      <c r="AN49" s="213">
        <f t="shared" si="20"/>
        <v>9.018234578477023E-4</v>
      </c>
      <c r="AO49" s="213">
        <f t="shared" si="21"/>
        <v>4.5342276933862599E-2</v>
      </c>
      <c r="AP49" s="213">
        <f t="shared" si="22"/>
        <v>0.2164203162581477</v>
      </c>
      <c r="AQ49" s="105">
        <f t="shared" si="23"/>
        <v>1.8281577230661374</v>
      </c>
      <c r="AR49" s="213">
        <f t="shared" si="5"/>
        <v>0.2347854655700907</v>
      </c>
    </row>
    <row r="50" spans="1:44" x14ac:dyDescent="0.25">
      <c r="A50" s="268">
        <v>0.19583300000000001</v>
      </c>
      <c r="B50" s="7">
        <v>0.79554850890782336</v>
      </c>
      <c r="C50" s="7">
        <v>0.79554850890782336</v>
      </c>
      <c r="D50" s="7"/>
      <c r="E50" s="213">
        <f t="shared" si="6"/>
        <v>3.1911564916065568E-3</v>
      </c>
      <c r="F50" s="213">
        <f t="shared" si="7"/>
        <v>3.1305245182660327E-2</v>
      </c>
      <c r="X50">
        <v>7.2627356462822021E-2</v>
      </c>
      <c r="Y50">
        <v>274.97305944068819</v>
      </c>
      <c r="Z50">
        <v>1.7420952902819995</v>
      </c>
      <c r="AA50">
        <v>1.981428989262688</v>
      </c>
      <c r="AB50">
        <v>1.9589251805950152</v>
      </c>
      <c r="AC50">
        <v>60.0058406159025</v>
      </c>
      <c r="AD50">
        <v>5.9790918004063212</v>
      </c>
      <c r="AF50" s="266">
        <f t="shared" si="1"/>
        <v>0.10961408792726461</v>
      </c>
      <c r="AG50" s="298">
        <v>1.0818069373527226</v>
      </c>
      <c r="AH50" s="105">
        <f t="shared" si="14"/>
        <v>4.166000000000003E-3</v>
      </c>
      <c r="AI50" s="213">
        <f t="shared" si="15"/>
        <v>8.8754449677853557</v>
      </c>
      <c r="AJ50" s="213">
        <f t="shared" si="16"/>
        <v>0.61929999999999996</v>
      </c>
      <c r="AK50" s="213">
        <f t="shared" si="17"/>
        <v>9.4036974276824285E-3</v>
      </c>
      <c r="AL50" s="213">
        <f t="shared" si="18"/>
        <v>0.4821802024871169</v>
      </c>
      <c r="AM50" s="213">
        <f t="shared" si="19"/>
        <v>-542.66899270219335</v>
      </c>
      <c r="AN50" s="213">
        <f t="shared" si="20"/>
        <v>9.0738991217749411E-4</v>
      </c>
      <c r="AO50" s="213">
        <f t="shared" si="21"/>
        <v>4.6249666846040094E-2</v>
      </c>
      <c r="AP50" s="213">
        <f t="shared" si="22"/>
        <v>0.21780842827112182</v>
      </c>
      <c r="AQ50" s="105">
        <f t="shared" si="23"/>
        <v>1.82725033315396</v>
      </c>
      <c r="AR50" s="213">
        <f t="shared" si="5"/>
        <v>0.25111474569258835</v>
      </c>
    </row>
    <row r="51" spans="1:44" x14ac:dyDescent="0.25">
      <c r="A51" s="268">
        <v>0.2</v>
      </c>
      <c r="B51" s="7">
        <v>0.32277425445391145</v>
      </c>
      <c r="C51" s="7">
        <v>0.32277425445391145</v>
      </c>
      <c r="D51" s="7"/>
      <c r="E51" s="213">
        <f t="shared" si="6"/>
        <v>2.3300254774641766E-3</v>
      </c>
      <c r="F51" s="213">
        <f t="shared" si="7"/>
        <v>2.2857549933923575E-2</v>
      </c>
      <c r="X51">
        <v>7.3972747070266159E-2</v>
      </c>
      <c r="Y51">
        <v>274.92099468845873</v>
      </c>
      <c r="Z51">
        <v>1.7394301653224373</v>
      </c>
      <c r="AA51">
        <v>1.9810397324595816</v>
      </c>
      <c r="AB51">
        <v>1.9585528716904888</v>
      </c>
      <c r="AC51">
        <v>59.994584379104978</v>
      </c>
      <c r="AD51">
        <v>5.9779512622128124</v>
      </c>
      <c r="AF51" s="266">
        <f t="shared" si="1"/>
        <v>0.10281973523100919</v>
      </c>
      <c r="AG51" s="298">
        <v>1.0147518897706311</v>
      </c>
      <c r="AH51" s="105">
        <f t="shared" si="14"/>
        <v>4.167000000000004E-3</v>
      </c>
      <c r="AI51" s="213">
        <f t="shared" si="15"/>
        <v>8.8754449677853557</v>
      </c>
      <c r="AJ51" s="213">
        <f t="shared" si="16"/>
        <v>0.61929999999999996</v>
      </c>
      <c r="AK51" s="213">
        <f t="shared" si="17"/>
        <v>9.0405031273008141E-3</v>
      </c>
      <c r="AL51" s="213">
        <f t="shared" si="18"/>
        <v>0.49122070561441772</v>
      </c>
      <c r="AM51" s="213">
        <f t="shared" si="19"/>
        <v>-521.82552900918677</v>
      </c>
      <c r="AN51" s="213">
        <f t="shared" si="20"/>
        <v>8.7253782196372511E-4</v>
      </c>
      <c r="AO51" s="213">
        <f t="shared" si="21"/>
        <v>4.712220466800382E-2</v>
      </c>
      <c r="AP51" s="213">
        <f t="shared" si="22"/>
        <v>0.209392325885223</v>
      </c>
      <c r="AQ51" s="105">
        <f t="shared" si="23"/>
        <v>1.8263777953319964</v>
      </c>
      <c r="AR51" s="213">
        <f t="shared" si="5"/>
        <v>0.10861613119786094</v>
      </c>
    </row>
    <row r="52" spans="1:44" x14ac:dyDescent="0.25">
      <c r="A52" s="268">
        <v>0.20416699999999999</v>
      </c>
      <c r="B52" s="7">
        <v>0</v>
      </c>
      <c r="C52" s="7">
        <v>0</v>
      </c>
      <c r="D52" s="7"/>
      <c r="E52" s="213">
        <f t="shared" si="6"/>
        <v>6.7250015915472068E-4</v>
      </c>
      <c r="F52" s="213">
        <f t="shared" si="7"/>
        <v>6.5972265613078104E-3</v>
      </c>
      <c r="M52" s="314" t="s">
        <v>287</v>
      </c>
      <c r="N52" s="315"/>
      <c r="O52" s="315"/>
      <c r="P52" s="315"/>
      <c r="Q52" s="315"/>
      <c r="R52" s="315"/>
      <c r="S52" s="315"/>
      <c r="T52" s="315"/>
      <c r="U52" s="315"/>
      <c r="V52" s="316"/>
      <c r="X52">
        <v>7.5318100570570992E-2</v>
      </c>
      <c r="Y52">
        <v>274.86874840746179</v>
      </c>
      <c r="Z52">
        <v>1.7367656398907734</v>
      </c>
      <c r="AA52">
        <v>1.9806491212787165</v>
      </c>
      <c r="AB52">
        <v>1.9581792690717736</v>
      </c>
      <c r="AC52">
        <v>59.983289160058526</v>
      </c>
      <c r="AD52">
        <v>5.97680677414293</v>
      </c>
      <c r="AF52" s="266">
        <f t="shared" si="1"/>
        <v>0.10132500014499357</v>
      </c>
      <c r="AG52" s="298">
        <v>1.0000000014309753</v>
      </c>
      <c r="AH52" s="105">
        <f t="shared" si="14"/>
        <v>4.1669999999999763E-3</v>
      </c>
      <c r="AI52" s="213">
        <f t="shared" si="15"/>
        <v>8.8754449677853557</v>
      </c>
      <c r="AJ52" s="213">
        <f t="shared" si="16"/>
        <v>0.61929999999999996</v>
      </c>
      <c r="AK52" s="213">
        <f t="shared" si="17"/>
        <v>8.9588844340844544E-3</v>
      </c>
      <c r="AL52" s="213">
        <f t="shared" si="18"/>
        <v>0.50017959004850221</v>
      </c>
      <c r="AM52" s="213">
        <f t="shared" si="19"/>
        <v>-517.2279263598158</v>
      </c>
      <c r="AN52" s="213">
        <f t="shared" si="20"/>
        <v>8.6485022912104886E-4</v>
      </c>
      <c r="AO52" s="213">
        <f t="shared" si="21"/>
        <v>4.7987054897124869E-2</v>
      </c>
      <c r="AP52" s="213">
        <f t="shared" si="22"/>
        <v>0.20754745119295748</v>
      </c>
      <c r="AQ52" s="105">
        <f t="shared" si="23"/>
        <v>1.8255129451028753</v>
      </c>
      <c r="AR52" s="213">
        <f t="shared" si="5"/>
        <v>0</v>
      </c>
    </row>
    <row r="53" spans="1:44" x14ac:dyDescent="0.25">
      <c r="A53" s="268">
        <v>0.20833299999999999</v>
      </c>
      <c r="B53" s="7">
        <v>0</v>
      </c>
      <c r="C53" s="7">
        <v>0</v>
      </c>
      <c r="D53" s="7"/>
      <c r="E53" s="213">
        <f t="shared" si="6"/>
        <v>0</v>
      </c>
      <c r="F53" s="213">
        <f t="shared" si="7"/>
        <v>0</v>
      </c>
      <c r="M53" s="317" t="s">
        <v>288</v>
      </c>
      <c r="N53" s="317"/>
      <c r="O53" s="317"/>
      <c r="P53" s="229" t="s">
        <v>221</v>
      </c>
      <c r="Q53" s="229" t="s">
        <v>286</v>
      </c>
      <c r="R53" s="317" t="s">
        <v>288</v>
      </c>
      <c r="S53" s="317"/>
      <c r="T53" s="317"/>
      <c r="U53" s="229" t="s">
        <v>221</v>
      </c>
      <c r="V53" s="229" t="s">
        <v>286</v>
      </c>
      <c r="X53">
        <v>7.6663416828439912E-2</v>
      </c>
      <c r="Y53">
        <v>274.81632057895348</v>
      </c>
      <c r="Z53">
        <v>1.7341017160481575</v>
      </c>
      <c r="AA53">
        <v>1.9802571556038415</v>
      </c>
      <c r="AB53">
        <v>1.9578043726040979</v>
      </c>
      <c r="AC53">
        <v>59.971954954692222</v>
      </c>
      <c r="AD53">
        <v>5.975658335784189</v>
      </c>
      <c r="AF53" s="266">
        <f t="shared" si="1"/>
        <v>0.10132500014499357</v>
      </c>
      <c r="AG53" s="298">
        <v>1.0000000014309753</v>
      </c>
      <c r="AH53" s="105">
        <f t="shared" si="14"/>
        <v>4.166000000000003E-3</v>
      </c>
      <c r="AI53" s="213">
        <f t="shared" si="15"/>
        <v>8.8754449677853557</v>
      </c>
      <c r="AJ53" s="213">
        <f t="shared" si="16"/>
        <v>0.61929999999999996</v>
      </c>
      <c r="AK53" s="213">
        <f t="shared" si="17"/>
        <v>8.9567344738171531E-3</v>
      </c>
      <c r="AL53" s="213">
        <f t="shared" si="18"/>
        <v>0.50913632452231938</v>
      </c>
      <c r="AM53" s="213">
        <f t="shared" si="19"/>
        <v>-517.2170552150119</v>
      </c>
      <c r="AN53" s="213">
        <f t="shared" si="20"/>
        <v>8.6483205161825888E-4</v>
      </c>
      <c r="AO53" s="213">
        <f t="shared" si="21"/>
        <v>4.885188694874313E-2</v>
      </c>
      <c r="AP53" s="213">
        <f t="shared" si="22"/>
        <v>0.20759290725354254</v>
      </c>
      <c r="AQ53" s="105">
        <f t="shared" si="23"/>
        <v>1.8246481130512571</v>
      </c>
      <c r="AR53" s="213">
        <f t="shared" si="5"/>
        <v>0</v>
      </c>
    </row>
    <row r="54" spans="1:44" ht="15.75" thickBot="1" x14ac:dyDescent="0.3">
      <c r="A54" s="268">
        <v>0.21249999999999999</v>
      </c>
      <c r="B54" s="7">
        <v>0</v>
      </c>
      <c r="C54" s="7">
        <v>0</v>
      </c>
      <c r="D54" s="7"/>
      <c r="E54" s="213">
        <f t="shared" si="6"/>
        <v>0</v>
      </c>
      <c r="F54" s="213">
        <f t="shared" si="7"/>
        <v>0</v>
      </c>
      <c r="M54" s="318" t="s">
        <v>289</v>
      </c>
      <c r="N54" s="318"/>
      <c r="O54" s="318"/>
      <c r="P54" s="318" t="s">
        <v>290</v>
      </c>
      <c r="Q54" s="318"/>
      <c r="R54" s="318" t="s">
        <v>291</v>
      </c>
      <c r="S54" s="318"/>
      <c r="T54" s="318"/>
      <c r="U54" s="318" t="s">
        <v>292</v>
      </c>
      <c r="V54" s="318"/>
      <c r="X54">
        <v>7.8008695708499054E-2</v>
      </c>
      <c r="Y54">
        <v>274.76371118402136</v>
      </c>
      <c r="Z54">
        <v>1.7314383958557391</v>
      </c>
      <c r="AA54">
        <v>1.979863835318419</v>
      </c>
      <c r="AB54">
        <v>1.957428182152344</v>
      </c>
      <c r="AC54">
        <v>59.960581758924384</v>
      </c>
      <c r="AD54">
        <v>5.9745059467230135</v>
      </c>
      <c r="AF54" s="266">
        <f t="shared" si="1"/>
        <v>0.10132500014499357</v>
      </c>
      <c r="AG54" s="298">
        <v>1.0000000014309753</v>
      </c>
      <c r="AH54" s="105">
        <f t="shared" si="14"/>
        <v>4.167000000000004E-3</v>
      </c>
      <c r="AI54" s="213">
        <f t="shared" si="15"/>
        <v>8.8754449677853557</v>
      </c>
      <c r="AJ54" s="213">
        <f t="shared" si="16"/>
        <v>0.61929999999999996</v>
      </c>
      <c r="AK54" s="213">
        <f t="shared" si="17"/>
        <v>8.9588844340845134E-3</v>
      </c>
      <c r="AL54" s="213">
        <f t="shared" si="18"/>
        <v>0.51809520895640393</v>
      </c>
      <c r="AM54" s="213">
        <f t="shared" si="19"/>
        <v>-517.45432544583912</v>
      </c>
      <c r="AN54" s="213">
        <f t="shared" si="20"/>
        <v>8.6522878814975022E-4</v>
      </c>
      <c r="AO54" s="213">
        <f t="shared" si="21"/>
        <v>4.9717115736892879E-2</v>
      </c>
      <c r="AP54" s="213">
        <f t="shared" si="22"/>
        <v>0.20763829809209247</v>
      </c>
      <c r="AQ54" s="105">
        <f t="shared" si="23"/>
        <v>1.8237828842631074</v>
      </c>
      <c r="AR54" s="213">
        <f t="shared" si="5"/>
        <v>0</v>
      </c>
    </row>
    <row r="55" spans="1:44" ht="15.75" thickTop="1" x14ac:dyDescent="0.25">
      <c r="A55" s="268">
        <v>0.216667</v>
      </c>
      <c r="B55" s="7">
        <v>0</v>
      </c>
      <c r="C55" s="7">
        <v>0</v>
      </c>
      <c r="D55" s="7"/>
      <c r="E55" s="213">
        <f t="shared" si="6"/>
        <v>0</v>
      </c>
      <c r="F55" s="213">
        <f t="shared" si="7"/>
        <v>0</v>
      </c>
      <c r="M55" s="246">
        <v>14.7</v>
      </c>
      <c r="N55" s="247" t="s">
        <v>293</v>
      </c>
      <c r="O55" s="248">
        <v>113</v>
      </c>
      <c r="P55" s="249">
        <v>1.6023622047244095E-2</v>
      </c>
      <c r="Q55" s="249">
        <v>0.61929999999999996</v>
      </c>
      <c r="R55" s="250">
        <v>0.1</v>
      </c>
      <c r="S55" s="247" t="s">
        <v>293</v>
      </c>
      <c r="T55" s="251">
        <v>0.77913500000000002</v>
      </c>
      <c r="U55" s="249">
        <v>8.8754449677853557</v>
      </c>
      <c r="V55" s="249">
        <v>0.61929999999999996</v>
      </c>
      <c r="X55">
        <v>7.9353937075296949E-2</v>
      </c>
      <c r="Y55">
        <v>274.71092020370401</v>
      </c>
      <c r="Z55">
        <v>1.7287756813746684</v>
      </c>
      <c r="AA55">
        <v>1.9794691603041175</v>
      </c>
      <c r="AB55">
        <v>1.9570506975810389</v>
      </c>
      <c r="AC55">
        <v>59.949169568645843</v>
      </c>
      <c r="AD55">
        <v>5.9733496065430396</v>
      </c>
      <c r="AF55" s="266">
        <f t="shared" si="1"/>
        <v>0.10132500014499357</v>
      </c>
      <c r="AG55" s="298">
        <v>1.0000000014309753</v>
      </c>
      <c r="AH55" s="105">
        <f t="shared" si="14"/>
        <v>4.167000000000004E-3</v>
      </c>
      <c r="AI55" s="213">
        <f t="shared" si="15"/>
        <v>8.8754449677853557</v>
      </c>
      <c r="AJ55" s="213">
        <f t="shared" si="16"/>
        <v>0.61929999999999996</v>
      </c>
      <c r="AK55" s="213">
        <f t="shared" si="17"/>
        <v>8.9588844340845134E-3</v>
      </c>
      <c r="AL55" s="213">
        <f t="shared" si="18"/>
        <v>0.52705409339048848</v>
      </c>
      <c r="AM55" s="213">
        <f t="shared" si="19"/>
        <v>-517.56725396509171</v>
      </c>
      <c r="AN55" s="213">
        <f t="shared" si="20"/>
        <v>8.6541761448872471E-4</v>
      </c>
      <c r="AO55" s="213">
        <f t="shared" si="21"/>
        <v>5.0582533351381603E-2</v>
      </c>
      <c r="AP55" s="213">
        <f t="shared" si="22"/>
        <v>0.20768361278827066</v>
      </c>
      <c r="AQ55" s="105">
        <f t="shared" si="23"/>
        <v>1.8229174666486188</v>
      </c>
      <c r="AR55" s="213">
        <f t="shared" si="5"/>
        <v>0</v>
      </c>
    </row>
    <row r="56" spans="1:44" x14ac:dyDescent="0.25">
      <c r="A56" s="268">
        <v>0.220833</v>
      </c>
      <c r="B56" s="7">
        <v>0</v>
      </c>
      <c r="C56" s="7">
        <v>0</v>
      </c>
      <c r="D56" s="7"/>
      <c r="E56" s="213">
        <f t="shared" si="6"/>
        <v>0</v>
      </c>
      <c r="F56" s="213">
        <f t="shared" si="7"/>
        <v>0</v>
      </c>
      <c r="M56" s="252">
        <v>113</v>
      </c>
      <c r="N56" s="253" t="s">
        <v>293</v>
      </c>
      <c r="O56" s="254">
        <v>373</v>
      </c>
      <c r="P56" s="255">
        <v>0.31051181102362202</v>
      </c>
      <c r="Q56" s="255">
        <v>-8.6999999999999994E-3</v>
      </c>
      <c r="R56" s="256">
        <v>0.77913500000000002</v>
      </c>
      <c r="S56" s="253" t="s">
        <v>293</v>
      </c>
      <c r="T56" s="257">
        <v>2.5718350000000001</v>
      </c>
      <c r="U56" s="255">
        <v>7.5527844238794399</v>
      </c>
      <c r="V56" s="255">
        <v>-8.6999999999999994E-3</v>
      </c>
      <c r="X56">
        <v>8.0699140793304203E-2</v>
      </c>
      <c r="Y56">
        <v>274.65794761899127</v>
      </c>
      <c r="Z56">
        <v>1.7261135746660947</v>
      </c>
      <c r="AA56">
        <v>1.979073130443862</v>
      </c>
      <c r="AB56">
        <v>1.9566719187537955</v>
      </c>
      <c r="AC56">
        <v>59.937718379743664</v>
      </c>
      <c r="AD56">
        <v>5.9721893148275269</v>
      </c>
      <c r="AF56" s="266">
        <f t="shared" si="1"/>
        <v>0.10132500014499357</v>
      </c>
      <c r="AG56" s="298">
        <v>1.0000000014309753</v>
      </c>
      <c r="AH56" s="105">
        <f t="shared" si="14"/>
        <v>4.166000000000003E-3</v>
      </c>
      <c r="AI56" s="213">
        <f t="shared" si="15"/>
        <v>8.8754449677853557</v>
      </c>
      <c r="AJ56" s="213">
        <f t="shared" si="16"/>
        <v>0.61929999999999996</v>
      </c>
      <c r="AK56" s="213">
        <f t="shared" si="17"/>
        <v>8.9567344738171531E-3</v>
      </c>
      <c r="AL56" s="213">
        <f t="shared" si="18"/>
        <v>0.53601082786430565</v>
      </c>
      <c r="AM56" s="213">
        <f t="shared" si="19"/>
        <v>-517.55573244485095</v>
      </c>
      <c r="AN56" s="213">
        <f t="shared" si="20"/>
        <v>8.6539834950144891E-4</v>
      </c>
      <c r="AO56" s="213">
        <f t="shared" si="21"/>
        <v>5.1447931700883055E-2</v>
      </c>
      <c r="AP56" s="213">
        <f t="shared" si="22"/>
        <v>0.20772884049482676</v>
      </c>
      <c r="AQ56" s="105">
        <f t="shared" si="23"/>
        <v>1.8220520682991173</v>
      </c>
      <c r="AR56" s="213">
        <f t="shared" si="5"/>
        <v>0</v>
      </c>
    </row>
    <row r="57" spans="1:44" x14ac:dyDescent="0.25">
      <c r="A57" s="268">
        <v>0.22500000000000001</v>
      </c>
      <c r="B57" s="7">
        <v>8.6387127226955726E-2</v>
      </c>
      <c r="C57" s="7">
        <v>8.6387127226955726E-2</v>
      </c>
      <c r="D57" s="7"/>
      <c r="E57" s="213">
        <f t="shared" si="6"/>
        <v>1.7998757957736242E-4</v>
      </c>
      <c r="F57" s="213">
        <f t="shared" si="7"/>
        <v>1.7656781556539254E-3</v>
      </c>
      <c r="M57" s="252">
        <v>373</v>
      </c>
      <c r="N57" s="253" t="s">
        <v>293</v>
      </c>
      <c r="O57" s="254">
        <v>860</v>
      </c>
      <c r="P57" s="255">
        <v>4.921259842519685E-3</v>
      </c>
      <c r="Q57" s="255">
        <v>0.68820000000000003</v>
      </c>
      <c r="R57" s="256">
        <v>2.5718350000000001</v>
      </c>
      <c r="S57" s="253" t="s">
        <v>293</v>
      </c>
      <c r="T57" s="257">
        <v>5.9297000000000004</v>
      </c>
      <c r="U57" s="255">
        <v>3.8408799049960156</v>
      </c>
      <c r="V57" s="255">
        <v>0.68820000000000003</v>
      </c>
      <c r="X57">
        <v>8.2044306726913194E-2</v>
      </c>
      <c r="Y57">
        <v>274.60479341074313</v>
      </c>
      <c r="Z57">
        <v>1.7234520777911679</v>
      </c>
      <c r="AA57">
        <v>1.9786757456187403</v>
      </c>
      <c r="AB57">
        <v>1.956291845534103</v>
      </c>
      <c r="AC57">
        <v>59.926228188081232</v>
      </c>
      <c r="AD57">
        <v>5.9710250711573307</v>
      </c>
      <c r="AF57" s="266">
        <f t="shared" si="1"/>
        <v>0.10143426823336966</v>
      </c>
      <c r="AG57" s="298">
        <v>1.0010783936182548</v>
      </c>
      <c r="AH57" s="105">
        <f t="shared" si="14"/>
        <v>4.167000000000004E-3</v>
      </c>
      <c r="AI57" s="213">
        <f t="shared" si="15"/>
        <v>8.8754449677853557</v>
      </c>
      <c r="AJ57" s="213">
        <f t="shared" si="16"/>
        <v>0.61929999999999996</v>
      </c>
      <c r="AK57" s="213">
        <f t="shared" si="17"/>
        <v>8.9648663820811846E-3</v>
      </c>
      <c r="AL57" s="213">
        <f t="shared" si="18"/>
        <v>0.54497569424638681</v>
      </c>
      <c r="AM57" s="213">
        <f t="shared" si="19"/>
        <v>-518.13832578320705</v>
      </c>
      <c r="AN57" s="213">
        <f t="shared" si="20"/>
        <v>8.6637249640358503E-4</v>
      </c>
      <c r="AO57" s="213">
        <f t="shared" si="21"/>
        <v>5.2314304197286637E-2</v>
      </c>
      <c r="AP57" s="213">
        <f t="shared" si="22"/>
        <v>0.20791276611557097</v>
      </c>
      <c r="AQ57" s="105">
        <f t="shared" si="23"/>
        <v>1.8211856958027137</v>
      </c>
      <c r="AR57" s="213">
        <f t="shared" si="5"/>
        <v>2.9467022558926467E-2</v>
      </c>
    </row>
    <row r="58" spans="1:44" x14ac:dyDescent="0.25">
      <c r="A58" s="268">
        <v>0.22916700000000001</v>
      </c>
      <c r="B58" s="7">
        <v>0.14548390903369454</v>
      </c>
      <c r="C58" s="7">
        <v>0.14548390903369454</v>
      </c>
      <c r="D58" s="7"/>
      <c r="E58" s="213">
        <f t="shared" si="6"/>
        <v>4.8310330404906525E-4</v>
      </c>
      <c r="F58" s="213">
        <f t="shared" si="7"/>
        <v>4.73924341272133E-3</v>
      </c>
      <c r="M58" s="252">
        <v>860</v>
      </c>
      <c r="N58" s="253" t="s">
        <v>293</v>
      </c>
      <c r="O58" s="254">
        <v>1233</v>
      </c>
      <c r="P58" s="255">
        <v>1.415511811023622</v>
      </c>
      <c r="Q58" s="255">
        <v>-0.14810000000000001</v>
      </c>
      <c r="R58" s="256">
        <v>5.9297000000000004</v>
      </c>
      <c r="S58" s="253" t="s">
        <v>293</v>
      </c>
      <c r="T58" s="257">
        <v>8.5015350000000005</v>
      </c>
      <c r="U58" s="258">
        <v>17.20418640980624</v>
      </c>
      <c r="V58" s="255">
        <v>-0.14810000000000001</v>
      </c>
      <c r="X58">
        <v>8.338943474043771E-2</v>
      </c>
      <c r="Y58">
        <v>274.55145755980266</v>
      </c>
      <c r="Z58">
        <v>1.7207911928110373</v>
      </c>
      <c r="AA58">
        <v>1.9782770057104138</v>
      </c>
      <c r="AB58">
        <v>1.9559104777846641</v>
      </c>
      <c r="AC58">
        <v>59.9146989895128</v>
      </c>
      <c r="AD58">
        <v>5.9698568751123844</v>
      </c>
      <c r="AF58" s="266">
        <f t="shared" si="1"/>
        <v>0.10163412572981703</v>
      </c>
      <c r="AG58" s="298">
        <v>1.0030508337509698</v>
      </c>
      <c r="AH58" s="105">
        <f t="shared" si="14"/>
        <v>4.167000000000004E-3</v>
      </c>
      <c r="AI58" s="213">
        <f t="shared" si="15"/>
        <v>8.8754449677853557</v>
      </c>
      <c r="AJ58" s="213">
        <f t="shared" si="16"/>
        <v>0.61929999999999996</v>
      </c>
      <c r="AK58" s="213">
        <f t="shared" si="17"/>
        <v>8.9758013591950264E-3</v>
      </c>
      <c r="AL58" s="213">
        <f t="shared" si="18"/>
        <v>0.55395149560558188</v>
      </c>
      <c r="AM58" s="213">
        <f t="shared" si="19"/>
        <v>-518.88311343660212</v>
      </c>
      <c r="AN58" s="213">
        <f t="shared" si="20"/>
        <v>8.6761784635446362E-4</v>
      </c>
      <c r="AO58" s="213">
        <f t="shared" si="21"/>
        <v>5.3181922043641104E-2</v>
      </c>
      <c r="AP58" s="213">
        <f t="shared" si="22"/>
        <v>0.20821162619497546</v>
      </c>
      <c r="AQ58" s="105">
        <f t="shared" si="23"/>
        <v>1.8203180779563592</v>
      </c>
      <c r="AR58" s="213">
        <f t="shared" si="5"/>
        <v>4.9527605314255797E-2</v>
      </c>
    </row>
    <row r="59" spans="1:44" x14ac:dyDescent="0.25">
      <c r="A59" s="268">
        <v>0.23333300000000001</v>
      </c>
      <c r="B59" s="7">
        <v>0.14548390903369454</v>
      </c>
      <c r="C59" s="7">
        <v>0.14548390903369454</v>
      </c>
      <c r="D59" s="7"/>
      <c r="E59" s="213">
        <f t="shared" si="6"/>
        <v>6.0608596503437188E-4</v>
      </c>
      <c r="F59" s="213">
        <f t="shared" si="7"/>
        <v>5.9457033169871883E-3</v>
      </c>
      <c r="M59" s="246">
        <v>1233</v>
      </c>
      <c r="N59" s="247" t="s">
        <v>293</v>
      </c>
      <c r="O59" s="248">
        <v>1625</v>
      </c>
      <c r="P59" s="255">
        <v>2.0866141732283464E-2</v>
      </c>
      <c r="Q59" s="255">
        <v>0.44169999999999998</v>
      </c>
      <c r="R59" s="250">
        <v>8.5015350000000005</v>
      </c>
      <c r="S59" s="247" t="s">
        <v>293</v>
      </c>
      <c r="T59" s="259">
        <v>11.204375000000001</v>
      </c>
      <c r="U59" s="255">
        <v>4.7752408634765926</v>
      </c>
      <c r="V59" s="255">
        <v>0.44169999999999998</v>
      </c>
      <c r="X59">
        <v>8.473452469811267E-2</v>
      </c>
      <c r="Y59">
        <v>274.49794004690415</v>
      </c>
      <c r="Z59">
        <v>1.7181309217868541</v>
      </c>
      <c r="AA59">
        <v>1.9778769105980827</v>
      </c>
      <c r="AB59">
        <v>1.9555278153678783</v>
      </c>
      <c r="AC59">
        <v>59.903130779859076</v>
      </c>
      <c r="AD59">
        <v>5.9686847262692213</v>
      </c>
      <c r="AF59" s="266">
        <f t="shared" si="1"/>
        <v>0.10163412572981703</v>
      </c>
      <c r="AG59" s="298">
        <v>1.0030508337509698</v>
      </c>
      <c r="AH59" s="105">
        <f t="shared" si="14"/>
        <v>4.166000000000003E-3</v>
      </c>
      <c r="AI59" s="213">
        <f t="shared" si="15"/>
        <v>8.8754449677853557</v>
      </c>
      <c r="AJ59" s="213">
        <f t="shared" si="16"/>
        <v>0.61929999999999996</v>
      </c>
      <c r="AK59" s="213">
        <f t="shared" si="17"/>
        <v>8.9736473391904183E-3</v>
      </c>
      <c r="AL59" s="213">
        <f t="shared" si="18"/>
        <v>0.56292514294477225</v>
      </c>
      <c r="AM59" s="213">
        <f t="shared" si="19"/>
        <v>-518.87113033837102</v>
      </c>
      <c r="AN59" s="213">
        <f t="shared" si="20"/>
        <v>8.6759780956850794E-4</v>
      </c>
      <c r="AO59" s="213">
        <f t="shared" si="21"/>
        <v>5.4049519853209611E-2</v>
      </c>
      <c r="AP59" s="213">
        <f t="shared" si="22"/>
        <v>0.20825679538370315</v>
      </c>
      <c r="AQ59" s="105">
        <f t="shared" si="23"/>
        <v>1.8194504801467908</v>
      </c>
      <c r="AR59" s="213">
        <f t="shared" si="5"/>
        <v>4.9527605314255797E-2</v>
      </c>
    </row>
    <row r="60" spans="1:44" x14ac:dyDescent="0.25">
      <c r="A60" s="268">
        <v>0.23749999999999999</v>
      </c>
      <c r="B60" s="7">
        <v>0</v>
      </c>
      <c r="C60" s="7">
        <v>0</v>
      </c>
      <c r="D60" s="7"/>
      <c r="E60" s="213">
        <f t="shared" si="6"/>
        <v>3.0311572447170085E-4</v>
      </c>
      <c r="F60" s="213">
        <f t="shared" si="7"/>
        <v>2.9735652570673857E-3</v>
      </c>
      <c r="X60">
        <v>8.6079576464093782E-2</v>
      </c>
      <c r="Y60">
        <v>274.44424085273647</v>
      </c>
      <c r="Z60">
        <v>1.7154712667797665</v>
      </c>
      <c r="AA60">
        <v>1.9774754601643665</v>
      </c>
      <c r="AB60">
        <v>1.9551438581450324</v>
      </c>
      <c r="AC60">
        <v>59.8915235549564</v>
      </c>
      <c r="AD60">
        <v>5.9675086242059576</v>
      </c>
      <c r="AF60" s="266">
        <f t="shared" si="1"/>
        <v>0.10132500008730604</v>
      </c>
      <c r="AG60" s="298">
        <v>1.0000000008616436</v>
      </c>
      <c r="AH60" s="105">
        <f t="shared" si="14"/>
        <v>4.1669999999999763E-3</v>
      </c>
      <c r="AI60" s="213">
        <f t="shared" si="15"/>
        <v>8.8754449677853557</v>
      </c>
      <c r="AJ60" s="213">
        <f t="shared" si="16"/>
        <v>0.61929999999999996</v>
      </c>
      <c r="AK60" s="213">
        <f t="shared" si="17"/>
        <v>8.958884430925667E-3</v>
      </c>
      <c r="AL60" s="213">
        <f t="shared" si="18"/>
        <v>0.57188402737569788</v>
      </c>
      <c r="AM60" s="213">
        <f t="shared" si="19"/>
        <v>-518.12949356363538</v>
      </c>
      <c r="AN60" s="213">
        <f t="shared" si="20"/>
        <v>8.6635772816171159E-4</v>
      </c>
      <c r="AO60" s="213">
        <f t="shared" si="21"/>
        <v>5.4915877581371321E-2</v>
      </c>
      <c r="AP60" s="213">
        <f t="shared" si="22"/>
        <v>0.20790922202105028</v>
      </c>
      <c r="AQ60" s="105">
        <f t="shared" si="23"/>
        <v>1.818584122418629</v>
      </c>
      <c r="AR60" s="213">
        <f t="shared" si="5"/>
        <v>0</v>
      </c>
    </row>
    <row r="61" spans="1:44" x14ac:dyDescent="0.25">
      <c r="A61" s="268">
        <v>0.24166699999999999</v>
      </c>
      <c r="B61" s="7">
        <v>0</v>
      </c>
      <c r="C61" s="7">
        <v>0</v>
      </c>
      <c r="D61" s="7"/>
      <c r="E61" s="213">
        <f t="shared" si="6"/>
        <v>0</v>
      </c>
      <c r="F61" s="213">
        <f t="shared" si="7"/>
        <v>0</v>
      </c>
      <c r="X61">
        <v>8.7424589902457231E-2</v>
      </c>
      <c r="Y61">
        <v>274.39035995783502</v>
      </c>
      <c r="Z61">
        <v>1.7128122298509254</v>
      </c>
      <c r="AA61">
        <v>1.9770726542868622</v>
      </c>
      <c r="AB61">
        <v>1.9547586059779307</v>
      </c>
      <c r="AC61">
        <v>59.879877310595056</v>
      </c>
      <c r="AD61">
        <v>5.9663285684960439</v>
      </c>
      <c r="AF61" s="266">
        <f t="shared" si="1"/>
        <v>0.10132500008730604</v>
      </c>
      <c r="AG61" s="298">
        <v>1.0000000008616436</v>
      </c>
      <c r="AH61" s="105">
        <f t="shared" si="14"/>
        <v>4.167000000000004E-3</v>
      </c>
      <c r="AI61" s="213">
        <f t="shared" si="15"/>
        <v>8.8754449677853557</v>
      </c>
      <c r="AJ61" s="213">
        <f t="shared" si="16"/>
        <v>0.61929999999999996</v>
      </c>
      <c r="AK61" s="213">
        <f t="shared" si="17"/>
        <v>8.958884430925726E-3</v>
      </c>
      <c r="AL61" s="213">
        <f t="shared" si="18"/>
        <v>0.58084291180662362</v>
      </c>
      <c r="AM61" s="213">
        <f t="shared" si="19"/>
        <v>-518.24128280659431</v>
      </c>
      <c r="AN61" s="213">
        <f t="shared" si="20"/>
        <v>8.6654464953130333E-4</v>
      </c>
      <c r="AO61" s="213">
        <f t="shared" si="21"/>
        <v>5.5782422230902622E-2</v>
      </c>
      <c r="AP61" s="213">
        <f t="shared" si="22"/>
        <v>0.2079540795611477</v>
      </c>
      <c r="AQ61" s="105">
        <f t="shared" si="23"/>
        <v>1.8177175777690977</v>
      </c>
      <c r="AR61" s="213">
        <f t="shared" si="5"/>
        <v>0</v>
      </c>
    </row>
    <row r="62" spans="1:44" x14ac:dyDescent="0.25">
      <c r="A62" s="268">
        <v>0.245833</v>
      </c>
      <c r="B62" s="7">
        <v>0</v>
      </c>
      <c r="C62" s="7">
        <v>0</v>
      </c>
      <c r="D62" s="7"/>
      <c r="E62" s="213">
        <f t="shared" si="6"/>
        <v>0</v>
      </c>
      <c r="F62" s="213">
        <f t="shared" si="7"/>
        <v>0</v>
      </c>
      <c r="X62">
        <v>8.8769564877199308E-2</v>
      </c>
      <c r="Y62">
        <v>274.33629734280697</v>
      </c>
      <c r="Z62">
        <v>1.7101538130614797</v>
      </c>
      <c r="AA62">
        <v>1.976668492846583</v>
      </c>
      <c r="AB62">
        <v>1.95437205872685</v>
      </c>
      <c r="AC62">
        <v>59.86819204257305</v>
      </c>
      <c r="AD62">
        <v>5.9651445587137149</v>
      </c>
      <c r="AF62" s="266">
        <f t="shared" si="1"/>
        <v>0.10132500008730604</v>
      </c>
      <c r="AG62" s="298">
        <v>1.0000000008616436</v>
      </c>
      <c r="AH62" s="105">
        <f t="shared" si="14"/>
        <v>4.166000000000003E-3</v>
      </c>
      <c r="AI62" s="213">
        <f t="shared" si="15"/>
        <v>8.8754449677853557</v>
      </c>
      <c r="AJ62" s="213">
        <f t="shared" si="16"/>
        <v>0.61929999999999996</v>
      </c>
      <c r="AK62" s="213">
        <f t="shared" si="17"/>
        <v>8.9567344706591237E-3</v>
      </c>
      <c r="AL62" s="213">
        <f t="shared" si="18"/>
        <v>0.58979964627728276</v>
      </c>
      <c r="AM62" s="213">
        <f t="shared" si="19"/>
        <v>-518.22846080281852</v>
      </c>
      <c r="AN62" s="213">
        <f t="shared" si="20"/>
        <v>8.665232100220693E-4</v>
      </c>
      <c r="AO62" s="213">
        <f t="shared" si="21"/>
        <v>5.6648945440924692E-2</v>
      </c>
      <c r="AP62" s="213">
        <f t="shared" si="22"/>
        <v>0.20799885022133188</v>
      </c>
      <c r="AQ62" s="105">
        <f t="shared" si="23"/>
        <v>1.8168510545590757</v>
      </c>
      <c r="AR62" s="213">
        <f t="shared" si="5"/>
        <v>0</v>
      </c>
    </row>
    <row r="63" spans="1:44" x14ac:dyDescent="0.25">
      <c r="A63" s="268">
        <v>0.25</v>
      </c>
      <c r="B63" s="7">
        <v>0</v>
      </c>
      <c r="C63" s="7">
        <v>0</v>
      </c>
      <c r="D63" s="7"/>
      <c r="E63" s="213">
        <f t="shared" si="6"/>
        <v>0</v>
      </c>
      <c r="F63" s="213">
        <f t="shared" si="7"/>
        <v>0</v>
      </c>
      <c r="X63">
        <v>9.0114501252236162E-2</v>
      </c>
      <c r="Y63">
        <v>274.28205298804386</v>
      </c>
      <c r="Z63">
        <v>1.7074960184725791</v>
      </c>
      <c r="AA63">
        <v>1.9762629757217243</v>
      </c>
      <c r="AB63">
        <v>1.9539842162523235</v>
      </c>
      <c r="AC63">
        <v>59.856467746661735</v>
      </c>
      <c r="AD63">
        <v>5.9639565944305009</v>
      </c>
      <c r="AF63" s="266">
        <f t="shared" si="1"/>
        <v>0.10132500008730604</v>
      </c>
      <c r="AG63" s="298">
        <v>1.0000000008616436</v>
      </c>
      <c r="AH63" s="105">
        <f t="shared" si="14"/>
        <v>4.167000000000004E-3</v>
      </c>
      <c r="AI63" s="213">
        <f t="shared" si="15"/>
        <v>8.8754449677853557</v>
      </c>
      <c r="AJ63" s="213">
        <f t="shared" si="16"/>
        <v>0.61929999999999996</v>
      </c>
      <c r="AK63" s="213">
        <f t="shared" si="17"/>
        <v>8.958884430925726E-3</v>
      </c>
      <c r="AL63" s="213">
        <f t="shared" si="18"/>
        <v>0.5987585307082085</v>
      </c>
      <c r="AM63" s="213">
        <f t="shared" si="19"/>
        <v>-518.4642653170423</v>
      </c>
      <c r="AN63" s="213">
        <f t="shared" si="20"/>
        <v>8.6691749574749311E-4</v>
      </c>
      <c r="AO63" s="213">
        <f t="shared" si="21"/>
        <v>5.7515862936672185E-2</v>
      </c>
      <c r="AP63" s="213">
        <f t="shared" si="22"/>
        <v>0.20804355549495854</v>
      </c>
      <c r="AQ63" s="105">
        <f t="shared" si="23"/>
        <v>1.8159841370633283</v>
      </c>
      <c r="AR63" s="213">
        <f t="shared" si="5"/>
        <v>0</v>
      </c>
    </row>
    <row r="64" spans="1:44" x14ac:dyDescent="0.25">
      <c r="A64" s="268">
        <v>0.25416699999999998</v>
      </c>
      <c r="B64" s="7">
        <v>0.14548390903369454</v>
      </c>
      <c r="C64" s="7">
        <v>0.14548390903369454</v>
      </c>
      <c r="D64" s="7"/>
      <c r="E64" s="213">
        <f t="shared" si="6"/>
        <v>3.0311572447170085E-4</v>
      </c>
      <c r="F64" s="213">
        <f t="shared" si="7"/>
        <v>2.9735652570673857E-3</v>
      </c>
      <c r="X64">
        <v>9.1459398891403421E-2</v>
      </c>
      <c r="Y64">
        <v>274.22762687397483</v>
      </c>
      <c r="Z64">
        <v>1.7048388481453742</v>
      </c>
      <c r="AA64">
        <v>1.9758561027900359</v>
      </c>
      <c r="AB64">
        <v>1.953595078413999</v>
      </c>
      <c r="AC64">
        <v>59.844704418609979</v>
      </c>
      <c r="AD64">
        <v>5.9627646752156558</v>
      </c>
      <c r="AF64" s="266">
        <f t="shared" si="1"/>
        <v>0.1016339673383333</v>
      </c>
      <c r="AG64" s="298">
        <v>1.0030492705485645</v>
      </c>
      <c r="AH64" s="105">
        <f t="shared" si="14"/>
        <v>4.1669999999999763E-3</v>
      </c>
      <c r="AI64" s="213">
        <f t="shared" si="15"/>
        <v>8.8754449677853557</v>
      </c>
      <c r="AJ64" s="213">
        <f t="shared" si="16"/>
        <v>0.61929999999999996</v>
      </c>
      <c r="AK64" s="213">
        <f t="shared" si="17"/>
        <v>8.9757926962269093E-3</v>
      </c>
      <c r="AL64" s="213">
        <f t="shared" si="18"/>
        <v>0.60773432340443545</v>
      </c>
      <c r="AM64" s="213">
        <f t="shared" si="19"/>
        <v>-519.55441239956087</v>
      </c>
      <c r="AN64" s="213">
        <f t="shared" si="20"/>
        <v>8.6874031680189202E-4</v>
      </c>
      <c r="AO64" s="213">
        <f t="shared" si="21"/>
        <v>5.8384603253474075E-2</v>
      </c>
      <c r="AP64" s="213">
        <f t="shared" si="22"/>
        <v>0.20848099755265107</v>
      </c>
      <c r="AQ64" s="105">
        <f t="shared" si="23"/>
        <v>1.8151153967465263</v>
      </c>
      <c r="AR64" s="213">
        <f t="shared" si="5"/>
        <v>4.952768250056562E-2</v>
      </c>
    </row>
    <row r="65" spans="1:44" x14ac:dyDescent="0.25">
      <c r="A65" s="268">
        <v>0.25833299999999998</v>
      </c>
      <c r="B65" s="7">
        <v>8.6387127226955726E-2</v>
      </c>
      <c r="C65" s="7">
        <v>8.6387127226955726E-2</v>
      </c>
      <c r="D65" s="7"/>
      <c r="E65" s="213">
        <f t="shared" si="6"/>
        <v>4.8298736853093482E-4</v>
      </c>
      <c r="F65" s="213">
        <f t="shared" si="7"/>
        <v>4.7381060852884705E-3</v>
      </c>
      <c r="M65" s="213"/>
      <c r="X65">
        <v>9.2804257658455902E-2</v>
      </c>
      <c r="Y65">
        <v>274.17301898090375</v>
      </c>
      <c r="Z65">
        <v>1.7021823041410145</v>
      </c>
      <c r="AA65">
        <v>1.9754478739303669</v>
      </c>
      <c r="AB65">
        <v>1.9532046450707781</v>
      </c>
      <c r="AC65">
        <v>59.83290205416354</v>
      </c>
      <c r="AD65">
        <v>5.9615688006381209</v>
      </c>
      <c r="AF65" s="266">
        <f t="shared" si="1"/>
        <v>0.10143411333663016</v>
      </c>
      <c r="AG65" s="298">
        <v>1.0010768649062933</v>
      </c>
      <c r="AH65" s="105">
        <f t="shared" si="14"/>
        <v>4.166000000000003E-3</v>
      </c>
      <c r="AI65" s="213">
        <f t="shared" si="15"/>
        <v>8.8754449677853557</v>
      </c>
      <c r="AJ65" s="213">
        <f t="shared" si="16"/>
        <v>0.61929999999999996</v>
      </c>
      <c r="AK65" s="213">
        <f t="shared" si="17"/>
        <v>8.9627065101163302E-3</v>
      </c>
      <c r="AL65" s="213">
        <f t="shared" si="18"/>
        <v>0.61669702991455178</v>
      </c>
      <c r="AM65" s="213">
        <f t="shared" si="19"/>
        <v>-518.90805677531125</v>
      </c>
      <c r="AN65" s="213">
        <f t="shared" si="20"/>
        <v>8.6765955379348276E-4</v>
      </c>
      <c r="AO65" s="213">
        <f t="shared" si="21"/>
        <v>5.9252262807267558E-2</v>
      </c>
      <c r="AP65" s="213">
        <f t="shared" si="22"/>
        <v>0.20827161636905475</v>
      </c>
      <c r="AQ65" s="105">
        <f t="shared" si="23"/>
        <v>1.8142477371927328</v>
      </c>
      <c r="AR65" s="213">
        <f t="shared" si="5"/>
        <v>2.9467067557059416E-2</v>
      </c>
    </row>
    <row r="66" spans="1:44" x14ac:dyDescent="0.25">
      <c r="A66" s="268">
        <v>0.26250000000000001</v>
      </c>
      <c r="B66" s="7">
        <v>0.14548390903369454</v>
      </c>
      <c r="C66" s="7">
        <v>0.14548390903369454</v>
      </c>
      <c r="D66" s="7"/>
      <c r="E66" s="213">
        <f t="shared" si="6"/>
        <v>4.831033040490685E-4</v>
      </c>
      <c r="F66" s="213">
        <f t="shared" si="7"/>
        <v>4.739243412721362E-3</v>
      </c>
      <c r="X66">
        <v>9.4149077417067281E-2</v>
      </c>
      <c r="Y66">
        <v>274.11822928903121</v>
      </c>
      <c r="Z66">
        <v>1.6995263885206491</v>
      </c>
      <c r="AA66">
        <v>1.9750382890203759</v>
      </c>
      <c r="AB66">
        <v>1.95281291608146</v>
      </c>
      <c r="AC66">
        <v>59.821060649052768</v>
      </c>
      <c r="AD66">
        <v>5.9603689702652725</v>
      </c>
      <c r="AF66" s="266">
        <f t="shared" si="1"/>
        <v>0.10163412606031937</v>
      </c>
      <c r="AG66" s="298">
        <v>1.0030508370127744</v>
      </c>
      <c r="AH66" s="105">
        <f t="shared" si="14"/>
        <v>4.1670000000000318E-3</v>
      </c>
      <c r="AI66" s="213">
        <f t="shared" si="15"/>
        <v>8.8754449677853557</v>
      </c>
      <c r="AJ66" s="213">
        <f t="shared" si="16"/>
        <v>0.61929999999999996</v>
      </c>
      <c r="AK66" s="213">
        <f t="shared" si="17"/>
        <v>8.9758013772713776E-3</v>
      </c>
      <c r="AL66" s="213">
        <f t="shared" si="18"/>
        <v>0.62567283129182316</v>
      </c>
      <c r="AM66" s="213">
        <f t="shared" si="19"/>
        <v>-519.7774607709606</v>
      </c>
      <c r="AN66" s="213">
        <f t="shared" si="20"/>
        <v>8.6911327314334065E-4</v>
      </c>
      <c r="AO66" s="213">
        <f t="shared" si="21"/>
        <v>6.0121376080410897E-2</v>
      </c>
      <c r="AP66" s="213">
        <f t="shared" si="22"/>
        <v>0.20857049991440701</v>
      </c>
      <c r="AQ66" s="105">
        <f t="shared" si="23"/>
        <v>1.8133786239195895</v>
      </c>
      <c r="AR66" s="213">
        <f t="shared" si="5"/>
        <v>4.9527605153197797E-2</v>
      </c>
    </row>
    <row r="67" spans="1:44" x14ac:dyDescent="0.25">
      <c r="A67" s="268">
        <v>0.26666699999999999</v>
      </c>
      <c r="B67" s="7">
        <v>0.14548390903369454</v>
      </c>
      <c r="C67" s="7">
        <v>0.14548390903369454</v>
      </c>
      <c r="D67" s="7"/>
      <c r="E67" s="213">
        <f t="shared" si="6"/>
        <v>6.062314489434017E-4</v>
      </c>
      <c r="F67" s="213">
        <f t="shared" si="7"/>
        <v>5.9471305141347713E-3</v>
      </c>
      <c r="X67">
        <v>9.5493858030829715E-2</v>
      </c>
      <c r="Y67">
        <v>274.06325777854153</v>
      </c>
      <c r="Z67">
        <v>1.6968711033454285</v>
      </c>
      <c r="AA67">
        <v>1.9746273479362184</v>
      </c>
      <c r="AB67">
        <v>1.9524198913043318</v>
      </c>
      <c r="AC67">
        <v>59.809180198981004</v>
      </c>
      <c r="AD67">
        <v>5.9591651836617503</v>
      </c>
      <c r="AF67" s="266">
        <f t="shared" si="1"/>
        <v>0.10163412606031937</v>
      </c>
      <c r="AG67" s="298">
        <v>1.0030508370127744</v>
      </c>
      <c r="AH67" s="105">
        <f t="shared" si="14"/>
        <v>4.1669999999999763E-3</v>
      </c>
      <c r="AI67" s="213">
        <f t="shared" si="15"/>
        <v>8.8754449677853557</v>
      </c>
      <c r="AJ67" s="213">
        <f t="shared" si="16"/>
        <v>0.61929999999999996</v>
      </c>
      <c r="AK67" s="213">
        <f t="shared" si="17"/>
        <v>8.9758013772712579E-3</v>
      </c>
      <c r="AL67" s="213">
        <f t="shared" si="18"/>
        <v>0.63464863266909444</v>
      </c>
      <c r="AM67" s="213">
        <f t="shared" si="19"/>
        <v>-519.88852883052516</v>
      </c>
      <c r="AN67" s="213">
        <f t="shared" si="20"/>
        <v>8.6929898863136244E-4</v>
      </c>
      <c r="AO67" s="213">
        <f t="shared" si="21"/>
        <v>6.0990675069042259E-2</v>
      </c>
      <c r="AP67" s="213">
        <f t="shared" si="22"/>
        <v>0.20861506806608288</v>
      </c>
      <c r="AQ67" s="105">
        <f t="shared" si="23"/>
        <v>1.8125093249309581</v>
      </c>
      <c r="AR67" s="213">
        <f t="shared" si="5"/>
        <v>4.9527605153197797E-2</v>
      </c>
    </row>
    <row r="68" spans="1:44" x14ac:dyDescent="0.25">
      <c r="A68" s="268">
        <v>0.27083299999999999</v>
      </c>
      <c r="B68" s="7">
        <v>0.14548390903369454</v>
      </c>
      <c r="C68" s="7">
        <v>0.14548390903369454</v>
      </c>
      <c r="D68" s="7"/>
      <c r="E68" s="213">
        <f t="shared" si="6"/>
        <v>6.0608596503437188E-4</v>
      </c>
      <c r="F68" s="213">
        <f t="shared" si="7"/>
        <v>5.9457033169871883E-3</v>
      </c>
      <c r="X68">
        <v>9.6838599363253564E-2</v>
      </c>
      <c r="Y68">
        <v>274.00810442954838</v>
      </c>
      <c r="Z68">
        <v>1.6942164506765023</v>
      </c>
      <c r="AA68">
        <v>1.9742150505550415</v>
      </c>
      <c r="AB68">
        <v>1.9520255705967839</v>
      </c>
      <c r="AC68">
        <v>59.797260699644525</v>
      </c>
      <c r="AD68">
        <v>5.9579574403914819</v>
      </c>
      <c r="AF68" s="266">
        <f t="shared" ref="AF68:AF131" si="24">+AG68/1000000*101325</f>
        <v>0.10163412606031937</v>
      </c>
      <c r="AG68" s="298">
        <v>1.0030508370127744</v>
      </c>
      <c r="AH68" s="105">
        <f t="shared" si="14"/>
        <v>4.166000000000003E-3</v>
      </c>
      <c r="AI68" s="213">
        <f t="shared" si="15"/>
        <v>8.8754449677853557</v>
      </c>
      <c r="AJ68" s="213">
        <f t="shared" si="16"/>
        <v>0.61929999999999996</v>
      </c>
      <c r="AK68" s="213">
        <f t="shared" si="17"/>
        <v>8.9736473572623703E-3</v>
      </c>
      <c r="AL68" s="213">
        <f t="shared" si="18"/>
        <v>0.6436222800263568</v>
      </c>
      <c r="AM68" s="213">
        <f t="shared" si="19"/>
        <v>-519.8745896057311</v>
      </c>
      <c r="AN68" s="213">
        <f t="shared" si="20"/>
        <v>8.6927568103109087E-4</v>
      </c>
      <c r="AO68" s="213">
        <f t="shared" si="21"/>
        <v>6.1859950750073348E-2</v>
      </c>
      <c r="AP68" s="213">
        <f t="shared" si="22"/>
        <v>0.2086595489752977</v>
      </c>
      <c r="AQ68" s="105">
        <f t="shared" si="23"/>
        <v>1.8116400492499269</v>
      </c>
      <c r="AR68" s="213">
        <f t="shared" ref="AR68:AR131" si="25">B68*9.81/(AF68*1000000*$AT$1)</f>
        <v>4.9527605153197797E-2</v>
      </c>
    </row>
    <row r="69" spans="1:44" x14ac:dyDescent="0.25">
      <c r="A69" s="268">
        <v>0.27500000000000002</v>
      </c>
      <c r="B69" s="7">
        <v>2.7290345420216452E-2</v>
      </c>
      <c r="C69" s="7">
        <v>2.7290345420216452E-2</v>
      </c>
      <c r="D69" s="7"/>
      <c r="E69" s="213">
        <f t="shared" ref="E69:E132" si="26">+(B68+B69)/2*(A69-A68)</f>
        <v>3.599751591547263E-4</v>
      </c>
      <c r="F69" s="213">
        <f t="shared" ref="F69:F132" si="27">E69*9.81</f>
        <v>3.5313563113078652E-3</v>
      </c>
      <c r="X69">
        <v>9.8183301277767102E-2</v>
      </c>
      <c r="Y69">
        <v>273.95276922203919</v>
      </c>
      <c r="Z69">
        <v>1.69156243257502</v>
      </c>
      <c r="AA69">
        <v>1.9738013967531474</v>
      </c>
      <c r="AB69">
        <v>1.9516299538159734</v>
      </c>
      <c r="AC69">
        <v>59.785302146725179</v>
      </c>
      <c r="AD69">
        <v>5.9567457400169292</v>
      </c>
      <c r="AF69" s="266">
        <f t="shared" si="24"/>
        <v>0.10133592111978403</v>
      </c>
      <c r="AG69" s="298">
        <v>1.0001077830721345</v>
      </c>
      <c r="AH69" s="105">
        <f t="shared" si="14"/>
        <v>4.1670000000000318E-3</v>
      </c>
      <c r="AI69" s="213">
        <f t="shared" si="15"/>
        <v>8.8754449677853557</v>
      </c>
      <c r="AJ69" s="213">
        <f t="shared" si="16"/>
        <v>0.61929999999999996</v>
      </c>
      <c r="AK69" s="213">
        <f t="shared" si="17"/>
        <v>8.9594824199190713E-3</v>
      </c>
      <c r="AL69" s="213">
        <f t="shared" si="18"/>
        <v>0.65258176244627586</v>
      </c>
      <c r="AM69" s="213">
        <f t="shared" si="19"/>
        <v>-519.16425004175062</v>
      </c>
      <c r="AN69" s="213">
        <f t="shared" si="20"/>
        <v>8.6808793129184933E-4</v>
      </c>
      <c r="AO69" s="213">
        <f t="shared" si="21"/>
        <v>6.27280386813652E-2</v>
      </c>
      <c r="AP69" s="213">
        <f t="shared" si="22"/>
        <v>0.20832443755503785</v>
      </c>
      <c r="AQ69" s="105">
        <f t="shared" si="23"/>
        <v>1.810771961318635</v>
      </c>
      <c r="AR69" s="213">
        <f t="shared" si="25"/>
        <v>9.3178891011394382E-3</v>
      </c>
    </row>
    <row r="70" spans="1:44" x14ac:dyDescent="0.25">
      <c r="A70" s="268">
        <v>0.279167</v>
      </c>
      <c r="B70" s="7">
        <v>0.14548390903369454</v>
      </c>
      <c r="C70" s="7">
        <v>0.14548390903369454</v>
      </c>
      <c r="D70" s="7"/>
      <c r="E70" s="213">
        <f t="shared" si="26"/>
        <v>3.5997515915472147E-4</v>
      </c>
      <c r="F70" s="213">
        <f t="shared" si="27"/>
        <v>3.5313563113078179E-3</v>
      </c>
      <c r="X70">
        <v>9.9527963637716099E-2</v>
      </c>
      <c r="Y70">
        <v>273.89725213596881</v>
      </c>
      <c r="Z70">
        <v>1.6889090511021314</v>
      </c>
      <c r="AA70">
        <v>1.9733863864059713</v>
      </c>
      <c r="AB70">
        <v>1.9512330408185763</v>
      </c>
      <c r="AC70">
        <v>59.773304535885558</v>
      </c>
      <c r="AD70">
        <v>5.9555300820986039</v>
      </c>
      <c r="AF70" s="266">
        <f t="shared" si="24"/>
        <v>0.10163397474104054</v>
      </c>
      <c r="AG70" s="298">
        <v>1.0030493436076047</v>
      </c>
      <c r="AH70" s="105">
        <f t="shared" si="14"/>
        <v>4.1669999999999763E-3</v>
      </c>
      <c r="AI70" s="213">
        <f t="shared" si="15"/>
        <v>8.8754449677853557</v>
      </c>
      <c r="AJ70" s="213">
        <f t="shared" si="16"/>
        <v>0.61929999999999996</v>
      </c>
      <c r="AK70" s="213">
        <f t="shared" si="17"/>
        <v>8.9757931011062199E-3</v>
      </c>
      <c r="AL70" s="213">
        <f t="shared" si="18"/>
        <v>0.66155755554738205</v>
      </c>
      <c r="AM70" s="213">
        <f t="shared" si="19"/>
        <v>-520.21988103736305</v>
      </c>
      <c r="AN70" s="213">
        <f t="shared" si="20"/>
        <v>8.6985303843687149E-4</v>
      </c>
      <c r="AO70" s="213">
        <f t="shared" si="21"/>
        <v>6.3597891719802069E-2</v>
      </c>
      <c r="AP70" s="213">
        <f t="shared" si="22"/>
        <v>0.20874802938249976</v>
      </c>
      <c r="AQ70" s="105">
        <f t="shared" si="23"/>
        <v>1.8099021082801983</v>
      </c>
      <c r="AR70" s="213">
        <f t="shared" si="25"/>
        <v>4.9527678893121013E-2</v>
      </c>
    </row>
    <row r="71" spans="1:44" x14ac:dyDescent="0.25">
      <c r="A71" s="268">
        <v>0.283333</v>
      </c>
      <c r="B71" s="7">
        <v>0.14548390903369454</v>
      </c>
      <c r="C71" s="7">
        <v>0.14548390903369454</v>
      </c>
      <c r="D71" s="7"/>
      <c r="E71" s="213">
        <f t="shared" si="26"/>
        <v>6.0608596503437188E-4</v>
      </c>
      <c r="F71" s="213">
        <f t="shared" si="27"/>
        <v>5.9457033169871883E-3</v>
      </c>
      <c r="X71">
        <v>0.10087258630636353</v>
      </c>
      <c r="Y71">
        <v>273.84155315122462</v>
      </c>
      <c r="Z71">
        <v>1.686256308318987</v>
      </c>
      <c r="AA71">
        <v>1.9729700193880979</v>
      </c>
      <c r="AB71">
        <v>1.9508348314606323</v>
      </c>
      <c r="AC71">
        <v>59.761267862766509</v>
      </c>
      <c r="AD71">
        <v>5.9543104661948165</v>
      </c>
      <c r="AF71" s="266">
        <f t="shared" si="24"/>
        <v>0.10163397474104054</v>
      </c>
      <c r="AG71" s="298">
        <v>1.0030493436076047</v>
      </c>
      <c r="AH71" s="105">
        <f t="shared" si="14"/>
        <v>4.166000000000003E-3</v>
      </c>
      <c r="AI71" s="213">
        <f t="shared" si="15"/>
        <v>8.8754449677853557</v>
      </c>
      <c r="AJ71" s="213">
        <f t="shared" si="16"/>
        <v>0.61929999999999996</v>
      </c>
      <c r="AK71" s="213">
        <f t="shared" si="17"/>
        <v>8.9736390830834536E-3</v>
      </c>
      <c r="AL71" s="213">
        <f t="shared" si="18"/>
        <v>0.67053119463046551</v>
      </c>
      <c r="AM71" s="213">
        <f t="shared" si="19"/>
        <v>-520.20529026573536</v>
      </c>
      <c r="AN71" s="213">
        <f t="shared" si="20"/>
        <v>8.6982864139343631E-4</v>
      </c>
      <c r="AO71" s="213">
        <f t="shared" si="21"/>
        <v>6.446772036119551E-2</v>
      </c>
      <c r="AP71" s="213">
        <f t="shared" si="22"/>
        <v>0.20879228069933645</v>
      </c>
      <c r="AQ71" s="105">
        <f t="shared" si="23"/>
        <v>1.8090322796388048</v>
      </c>
      <c r="AR71" s="213">
        <f t="shared" si="25"/>
        <v>4.9527678893121013E-2</v>
      </c>
    </row>
    <row r="72" spans="1:44" x14ac:dyDescent="0.25">
      <c r="A72" s="268">
        <v>0.28749999999999998</v>
      </c>
      <c r="B72" s="7">
        <v>0.14548390903369454</v>
      </c>
      <c r="C72" s="7">
        <v>0.14548390903369454</v>
      </c>
      <c r="D72" s="7"/>
      <c r="E72" s="213">
        <f t="shared" si="26"/>
        <v>6.062314489434017E-4</v>
      </c>
      <c r="F72" s="213">
        <f t="shared" si="27"/>
        <v>5.9471305141347713E-3</v>
      </c>
      <c r="X72">
        <v>0.1022171691468893</v>
      </c>
      <c r="Y72">
        <v>273.785672247604</v>
      </c>
      <c r="Z72">
        <v>1.6836042062867353</v>
      </c>
      <c r="AA72">
        <v>1.9725522955757602</v>
      </c>
      <c r="AB72">
        <v>1.9504353255974576</v>
      </c>
      <c r="AC72">
        <v>59.749192123011007</v>
      </c>
      <c r="AD72">
        <v>5.95308689186409</v>
      </c>
      <c r="AF72" s="266">
        <f t="shared" si="24"/>
        <v>0.10163397474104054</v>
      </c>
      <c r="AG72" s="298">
        <v>1.0030493436076047</v>
      </c>
      <c r="AH72" s="105">
        <f t="shared" si="14"/>
        <v>4.1669999999999763E-3</v>
      </c>
      <c r="AI72" s="213">
        <f t="shared" si="15"/>
        <v>8.8754449677853557</v>
      </c>
      <c r="AJ72" s="213">
        <f t="shared" si="16"/>
        <v>0.61929999999999996</v>
      </c>
      <c r="AK72" s="213">
        <f t="shared" si="17"/>
        <v>8.9757931011062199E-3</v>
      </c>
      <c r="AL72" s="213">
        <f t="shared" si="18"/>
        <v>0.6795069877315717</v>
      </c>
      <c r="AM72" s="213">
        <f t="shared" si="19"/>
        <v>-520.44027365511283</v>
      </c>
      <c r="AN72" s="213">
        <f t="shared" si="20"/>
        <v>8.7022155412646109E-4</v>
      </c>
      <c r="AO72" s="213">
        <f t="shared" si="21"/>
        <v>6.5337941915321968E-2</v>
      </c>
      <c r="AP72" s="213">
        <f t="shared" si="22"/>
        <v>0.208836466073066</v>
      </c>
      <c r="AQ72" s="105">
        <f t="shared" si="23"/>
        <v>1.8081620580846782</v>
      </c>
      <c r="AR72" s="213">
        <f t="shared" si="25"/>
        <v>4.9527678893121013E-2</v>
      </c>
    </row>
    <row r="73" spans="1:44" x14ac:dyDescent="0.25">
      <c r="A73" s="268">
        <v>0.29166700000000001</v>
      </c>
      <c r="B73" s="7">
        <v>0</v>
      </c>
      <c r="C73" s="7">
        <v>0</v>
      </c>
      <c r="D73" s="7"/>
      <c r="E73" s="213">
        <f t="shared" si="26"/>
        <v>3.0311572447170486E-4</v>
      </c>
      <c r="F73" s="213">
        <f t="shared" si="27"/>
        <v>2.9735652570674247E-3</v>
      </c>
      <c r="X73">
        <v>0.10356171202238984</v>
      </c>
      <c r="Y73">
        <v>273.72960940480476</v>
      </c>
      <c r="Z73">
        <v>1.6809527470665269</v>
      </c>
      <c r="AA73">
        <v>1.9721332148418627</v>
      </c>
      <c r="AB73">
        <v>1.9500345230844387</v>
      </c>
      <c r="AC73">
        <v>59.73707731222806</v>
      </c>
      <c r="AD73">
        <v>5.9518593586615083</v>
      </c>
      <c r="AF73" s="266">
        <f t="shared" si="24"/>
        <v>0.10132500005429208</v>
      </c>
      <c r="AG73" s="298">
        <v>1.0000000005358212</v>
      </c>
      <c r="AH73" s="105">
        <f t="shared" si="14"/>
        <v>4.1670000000000318E-3</v>
      </c>
      <c r="AI73" s="213">
        <f t="shared" si="15"/>
        <v>8.8754449677853557</v>
      </c>
      <c r="AJ73" s="213">
        <f t="shared" si="16"/>
        <v>0.61929999999999996</v>
      </c>
      <c r="AK73" s="213">
        <f t="shared" si="17"/>
        <v>8.9588844291180452E-3</v>
      </c>
      <c r="AL73" s="213">
        <f t="shared" si="18"/>
        <v>0.68846587216068977</v>
      </c>
      <c r="AM73" s="213">
        <f t="shared" si="19"/>
        <v>-519.56937376859685</v>
      </c>
      <c r="AN73" s="213">
        <f t="shared" si="20"/>
        <v>8.6876533351653434E-4</v>
      </c>
      <c r="AO73" s="213">
        <f t="shared" si="21"/>
        <v>6.6206707248838509E-2</v>
      </c>
      <c r="AP73" s="213">
        <f t="shared" si="22"/>
        <v>0.20848700108387994</v>
      </c>
      <c r="AQ73" s="105">
        <f t="shared" si="23"/>
        <v>1.8072932927511618</v>
      </c>
      <c r="AR73" s="213">
        <f t="shared" si="25"/>
        <v>0</v>
      </c>
    </row>
    <row r="74" spans="1:44" x14ac:dyDescent="0.25">
      <c r="A74" s="268">
        <v>0.29583300000000001</v>
      </c>
      <c r="B74" s="7">
        <v>0</v>
      </c>
      <c r="C74" s="7">
        <v>0</v>
      </c>
      <c r="D74" s="7"/>
      <c r="E74" s="213">
        <f t="shared" si="26"/>
        <v>0</v>
      </c>
      <c r="F74" s="213">
        <f t="shared" si="27"/>
        <v>0</v>
      </c>
      <c r="X74">
        <v>0.10490621479587779</v>
      </c>
      <c r="Y74">
        <v>273.67336460253165</v>
      </c>
      <c r="Z74">
        <v>1.6783019327195114</v>
      </c>
      <c r="AA74">
        <v>1.9717127770606222</v>
      </c>
      <c r="AB74">
        <v>1.9496324237758369</v>
      </c>
      <c r="AC74">
        <v>59.724923426017739</v>
      </c>
      <c r="AD74">
        <v>5.9506278661412475</v>
      </c>
      <c r="AF74" s="266">
        <f t="shared" si="24"/>
        <v>0.10132500005429208</v>
      </c>
      <c r="AG74" s="298">
        <v>1.0000000005358212</v>
      </c>
      <c r="AH74" s="105">
        <f t="shared" si="14"/>
        <v>4.166000000000003E-3</v>
      </c>
      <c r="AI74" s="213">
        <f t="shared" si="15"/>
        <v>8.8754449677853557</v>
      </c>
      <c r="AJ74" s="213">
        <f t="shared" si="16"/>
        <v>0.61929999999999996</v>
      </c>
      <c r="AK74" s="213">
        <f t="shared" si="17"/>
        <v>8.9567344688518159E-3</v>
      </c>
      <c r="AL74" s="213">
        <f t="shared" si="18"/>
        <v>0.69742260662954159</v>
      </c>
      <c r="AM74" s="213">
        <f t="shared" si="19"/>
        <v>-519.55395462997569</v>
      </c>
      <c r="AN74" s="213">
        <f t="shared" si="20"/>
        <v>8.6873955137119804E-4</v>
      </c>
      <c r="AO74" s="213">
        <f t="shared" si="21"/>
        <v>6.7075446800209701E-2</v>
      </c>
      <c r="AP74" s="213">
        <f t="shared" si="22"/>
        <v>0.20853085726624998</v>
      </c>
      <c r="AQ74" s="105">
        <f t="shared" si="23"/>
        <v>1.8064245531997907</v>
      </c>
      <c r="AR74" s="213">
        <f t="shared" si="25"/>
        <v>0</v>
      </c>
    </row>
    <row r="75" spans="1:44" x14ac:dyDescent="0.25">
      <c r="A75" s="268">
        <v>0.3</v>
      </c>
      <c r="B75" s="7">
        <v>8.6387127226955726E-2</v>
      </c>
      <c r="C75" s="7">
        <v>8.6387127226955726E-2</v>
      </c>
      <c r="D75" s="7"/>
      <c r="E75" s="213">
        <f t="shared" si="26"/>
        <v>1.7998757957736122E-4</v>
      </c>
      <c r="F75" s="213">
        <f t="shared" si="27"/>
        <v>1.7656781556539137E-3</v>
      </c>
      <c r="M75" s="213"/>
      <c r="X75">
        <v>0.10625067733028173</v>
      </c>
      <c r="Y75">
        <v>273.61693782033404</v>
      </c>
      <c r="Z75">
        <v>1.6756517653068386</v>
      </c>
      <c r="AA75">
        <v>1.9712909821056706</v>
      </c>
      <c r="AB75">
        <v>1.9492290275256139</v>
      </c>
      <c r="AC75">
        <v>59.712730459967375</v>
      </c>
      <c r="AD75">
        <v>5.9493924138561942</v>
      </c>
      <c r="AF75" s="266">
        <f t="shared" si="24"/>
        <v>0.10143426827768512</v>
      </c>
      <c r="AG75" s="298">
        <v>1.0010783940556143</v>
      </c>
      <c r="AH75" s="105">
        <f t="shared" ref="AH75:AH138" si="28">+A75-A74</f>
        <v>4.1669999999999763E-3</v>
      </c>
      <c r="AI75" s="213">
        <f t="shared" ref="AI75:AI138" si="29">IF(AND(AF75&lt;=$T$55,AF75&gt;$R$55),$U$55,IF(AND(AF75&lt;=$T$56,AF75&gt;$R$56),$U$56,IF(AND(AF75&lt;=$T$57,AF75&gt;$R$57),$U$57,IF(AND(AF75&lt;=$T$58,AF75&gt;$R$58),$U$58,IF(AND(AF75&lt;=$T$59,AF75&gt;$R$59),$U$59,"a N/A")))))</f>
        <v>8.8754449677853557</v>
      </c>
      <c r="AJ75" s="213">
        <f t="shared" ref="AJ75:AJ138" si="30">IF(AND(AF75&lt;=$T$55,AF75&gt;$R$55),$V$55,IF(AND(AF75&lt;=$T$56,AF75&gt;$R$56),$V$56,IF(AND(AF75&lt;=$T$57,AF75&gt;$R$57),$V$57,IF(AND(AF75&lt;=$T$58,AF75&gt;$R$58),$V$58,IF(AND(AF75&lt;=$T$59,AF75&gt;$R$59),$V$59,"Valor no encontrado para Po")))))</f>
        <v>0.61929999999999996</v>
      </c>
      <c r="AK75" s="213">
        <f t="shared" ref="AK75:AK138" si="31">IF(OR(AL74&gt;=($AH$1-$AJ$1)/2,AL74&gt;=$AL$1/2),0,AI75*AF75^AJ75*AH75)</f>
        <v>8.9648663845067027E-3</v>
      </c>
      <c r="AL75" s="213">
        <f t="shared" ref="AL75:AL138" si="32">+AL74+AK75</f>
        <v>0.70638747301404825</v>
      </c>
      <c r="AM75" s="213">
        <f t="shared" ref="AM75:AM138" si="33">2*$AP$1*PI()*((AL75+$AJ$1/2)*(2*AL75-$AL$1)+(AL75+$AJ$1/2)^2-($AH$1/2)^2)*AK75</f>
        <v>-520.13493924747706</v>
      </c>
      <c r="AN75" s="213">
        <f t="shared" ref="AN75:AN138" si="34">-AM75*0.000000001*$AN$1</f>
        <v>8.6971100835167895E-4</v>
      </c>
      <c r="AO75" s="213">
        <f t="shared" ref="AO75:AO138" si="35">+AO74+AN75</f>
        <v>6.7945157808561377E-2</v>
      </c>
      <c r="AP75" s="213">
        <f t="shared" ref="AP75:AP138" si="36">+AN75/AH75</f>
        <v>0.20871394488881304</v>
      </c>
      <c r="AQ75" s="105">
        <f t="shared" ref="AQ75:AQ138" si="37">+AQ74-AN75</f>
        <v>1.8055548421914389</v>
      </c>
      <c r="AR75" s="213">
        <f t="shared" si="25"/>
        <v>2.9467022546052671E-2</v>
      </c>
    </row>
    <row r="76" spans="1:44" x14ac:dyDescent="0.25">
      <c r="A76" s="268">
        <v>0.30416700000000002</v>
      </c>
      <c r="B76" s="7">
        <v>8.6387127226955726E-2</v>
      </c>
      <c r="C76" s="7">
        <v>8.6387127226955726E-2</v>
      </c>
      <c r="D76" s="7"/>
      <c r="E76" s="213">
        <f t="shared" si="26"/>
        <v>3.5997515915472727E-4</v>
      </c>
      <c r="F76" s="213">
        <f t="shared" si="27"/>
        <v>3.5313563113078747E-3</v>
      </c>
      <c r="X76">
        <v>0.10759509948844576</v>
      </c>
      <c r="Y76">
        <v>273.56032903771865</v>
      </c>
      <c r="Z76">
        <v>1.6730022468896586</v>
      </c>
      <c r="AA76">
        <v>1.970867829849245</v>
      </c>
      <c r="AB76">
        <v>1.948824334187311</v>
      </c>
      <c r="AC76">
        <v>59.700498409640836</v>
      </c>
      <c r="AD76">
        <v>5.9481530013568582</v>
      </c>
      <c r="AF76" s="266">
        <f t="shared" si="24"/>
        <v>0.10143426827768512</v>
      </c>
      <c r="AG76" s="298">
        <v>1.0010783940556143</v>
      </c>
      <c r="AH76" s="105">
        <f t="shared" si="28"/>
        <v>4.1670000000000318E-3</v>
      </c>
      <c r="AI76" s="213">
        <f t="shared" si="29"/>
        <v>8.8754449677853557</v>
      </c>
      <c r="AJ76" s="213">
        <f t="shared" si="30"/>
        <v>0.61929999999999996</v>
      </c>
      <c r="AK76" s="213">
        <f t="shared" si="31"/>
        <v>8.9648663845068224E-3</v>
      </c>
      <c r="AL76" s="213">
        <f t="shared" si="32"/>
        <v>0.71535233939855503</v>
      </c>
      <c r="AM76" s="213">
        <f t="shared" si="33"/>
        <v>-520.24402510155267</v>
      </c>
      <c r="AN76" s="213">
        <f t="shared" si="34"/>
        <v>8.698934094191448E-4</v>
      </c>
      <c r="AO76" s="213">
        <f t="shared" si="35"/>
        <v>6.8815051217980525E-2</v>
      </c>
      <c r="AP76" s="213">
        <f t="shared" si="36"/>
        <v>0.20875771764318171</v>
      </c>
      <c r="AQ76" s="105">
        <f t="shared" si="37"/>
        <v>1.8046849487820198</v>
      </c>
      <c r="AR76" s="213">
        <f t="shared" si="25"/>
        <v>2.9467022546052671E-2</v>
      </c>
    </row>
    <row r="77" spans="1:44" x14ac:dyDescent="0.25">
      <c r="A77" s="268">
        <v>0.30833300000000002</v>
      </c>
      <c r="B77" s="7">
        <v>2.7290345420216452E-2</v>
      </c>
      <c r="C77" s="7">
        <v>2.7290345420216452E-2</v>
      </c>
      <c r="D77" s="7"/>
      <c r="E77" s="213">
        <f t="shared" si="26"/>
        <v>2.3679017552405982E-4</v>
      </c>
      <c r="F77" s="213">
        <f t="shared" si="27"/>
        <v>2.3229116218910269E-3</v>
      </c>
      <c r="X77">
        <v>0.10893948113312921</v>
      </c>
      <c r="Y77">
        <v>273.50353823413144</v>
      </c>
      <c r="Z77">
        <v>1.6703533795291199</v>
      </c>
      <c r="AA77">
        <v>1.9704433201652645</v>
      </c>
      <c r="AB77">
        <v>1.9484183436136893</v>
      </c>
      <c r="AC77">
        <v>59.688227270603484</v>
      </c>
      <c r="AD77">
        <v>5.9469096281938985</v>
      </c>
      <c r="AF77" s="266">
        <f t="shared" si="24"/>
        <v>0.10133593431922411</v>
      </c>
      <c r="AG77" s="298">
        <v>1.0001079133404798</v>
      </c>
      <c r="AH77" s="105">
        <f t="shared" si="28"/>
        <v>4.166000000000003E-3</v>
      </c>
      <c r="AI77" s="213">
        <f t="shared" si="29"/>
        <v>8.8754449677853557</v>
      </c>
      <c r="AJ77" s="213">
        <f t="shared" si="30"/>
        <v>0.61929999999999996</v>
      </c>
      <c r="AK77" s="213">
        <f t="shared" si="31"/>
        <v>8.9573330387030838E-3</v>
      </c>
      <c r="AL77" s="213">
        <f t="shared" si="32"/>
        <v>0.72430967243725808</v>
      </c>
      <c r="AM77" s="213">
        <f t="shared" si="33"/>
        <v>-519.91556712638044</v>
      </c>
      <c r="AN77" s="213">
        <f t="shared" si="34"/>
        <v>8.6934419902154781E-4</v>
      </c>
      <c r="AO77" s="213">
        <f t="shared" si="35"/>
        <v>6.9684395417002068E-2</v>
      </c>
      <c r="AP77" s="213">
        <f t="shared" si="36"/>
        <v>0.20867599592451924</v>
      </c>
      <c r="AQ77" s="105">
        <f t="shared" si="37"/>
        <v>1.8038156045829983</v>
      </c>
      <c r="AR77" s="213">
        <f t="shared" si="25"/>
        <v>9.317887887444417E-3</v>
      </c>
    </row>
    <row r="78" spans="1:44" x14ac:dyDescent="0.25">
      <c r="A78" s="268">
        <v>0.3125</v>
      </c>
      <c r="B78" s="7">
        <v>8.6387127226955726E-2</v>
      </c>
      <c r="C78" s="7">
        <v>8.6387127226955726E-2</v>
      </c>
      <c r="D78" s="7"/>
      <c r="E78" s="213">
        <f t="shared" si="26"/>
        <v>2.3684701426038187E-4</v>
      </c>
      <c r="F78" s="213">
        <f t="shared" si="27"/>
        <v>2.3234692098943461E-3</v>
      </c>
      <c r="X78">
        <v>0.11028382212700633</v>
      </c>
      <c r="Y78">
        <v>273.44656538891149</v>
      </c>
      <c r="Z78">
        <v>1.6677051652863732</v>
      </c>
      <c r="AA78">
        <v>1.970017452923815</v>
      </c>
      <c r="AB78">
        <v>1.9480110556575596</v>
      </c>
      <c r="AC78">
        <v>59.675917038381307</v>
      </c>
      <c r="AD78">
        <v>5.945662293913986</v>
      </c>
      <c r="AF78" s="266">
        <f t="shared" si="24"/>
        <v>0.10143439641133183</v>
      </c>
      <c r="AG78" s="298">
        <v>1.0010796586363861</v>
      </c>
      <c r="AH78" s="105">
        <f t="shared" si="28"/>
        <v>4.1669999999999763E-3</v>
      </c>
      <c r="AI78" s="213">
        <f t="shared" si="29"/>
        <v>8.8754449677853557</v>
      </c>
      <c r="AJ78" s="213">
        <f t="shared" si="30"/>
        <v>0.61929999999999996</v>
      </c>
      <c r="AK78" s="213">
        <f t="shared" si="31"/>
        <v>8.9648733978206861E-3</v>
      </c>
      <c r="AL78" s="213">
        <f t="shared" si="32"/>
        <v>0.73327454583507878</v>
      </c>
      <c r="AM78" s="213">
        <f t="shared" si="33"/>
        <v>-520.46194238683006</v>
      </c>
      <c r="AN78" s="213">
        <f t="shared" si="34"/>
        <v>8.7025778613682885E-4</v>
      </c>
      <c r="AO78" s="213">
        <f t="shared" si="35"/>
        <v>7.0554653203138903E-2</v>
      </c>
      <c r="AP78" s="213">
        <f t="shared" si="36"/>
        <v>0.20884516105995532</v>
      </c>
      <c r="AQ78" s="105">
        <f t="shared" si="37"/>
        <v>1.8029453467968615</v>
      </c>
      <c r="AR78" s="213">
        <f t="shared" si="25"/>
        <v>2.9466985322810949E-2</v>
      </c>
    </row>
    <row r="79" spans="1:44" x14ac:dyDescent="0.25">
      <c r="A79" s="268">
        <v>0.31666699999999998</v>
      </c>
      <c r="B79" s="7">
        <v>0.14548390903369454</v>
      </c>
      <c r="C79" s="7">
        <v>0.14548390903369454</v>
      </c>
      <c r="D79" s="7"/>
      <c r="E79" s="213">
        <f t="shared" si="26"/>
        <v>4.8310330404906205E-4</v>
      </c>
      <c r="F79" s="213">
        <f t="shared" si="27"/>
        <v>4.7392434127212987E-3</v>
      </c>
      <c r="X79">
        <v>0.11162812233266591</v>
      </c>
      <c r="Y79">
        <v>273.38941048140379</v>
      </c>
      <c r="Z79">
        <v>1.6650576062225686</v>
      </c>
      <c r="AA79">
        <v>1.9695902279970932</v>
      </c>
      <c r="AB79">
        <v>1.9476024701704269</v>
      </c>
      <c r="AC79">
        <v>59.663567708495876</v>
      </c>
      <c r="AD79">
        <v>5.9444109980633444</v>
      </c>
      <c r="AF79" s="266">
        <f t="shared" si="24"/>
        <v>0.10163412545675451</v>
      </c>
      <c r="AG79" s="298">
        <v>1.0030508310560524</v>
      </c>
      <c r="AH79" s="105">
        <f t="shared" si="28"/>
        <v>4.1669999999999763E-3</v>
      </c>
      <c r="AI79" s="213">
        <f t="shared" si="29"/>
        <v>8.8754449677853557</v>
      </c>
      <c r="AJ79" s="213">
        <f t="shared" si="30"/>
        <v>0.61929999999999996</v>
      </c>
      <c r="AK79" s="213">
        <f t="shared" si="31"/>
        <v>8.9758013442602577E-3</v>
      </c>
      <c r="AL79" s="213">
        <f t="shared" si="32"/>
        <v>0.74225034717933902</v>
      </c>
      <c r="AM79" s="213">
        <f t="shared" si="33"/>
        <v>-521.20515227726025</v>
      </c>
      <c r="AN79" s="213">
        <f t="shared" si="34"/>
        <v>8.7150049793034571E-4</v>
      </c>
      <c r="AO79" s="213">
        <f t="shared" si="35"/>
        <v>7.142615370106925E-2</v>
      </c>
      <c r="AP79" s="213">
        <f t="shared" si="36"/>
        <v>0.20914338803224158</v>
      </c>
      <c r="AQ79" s="105">
        <f t="shared" si="37"/>
        <v>1.8020738462989312</v>
      </c>
      <c r="AR79" s="213">
        <f t="shared" si="25"/>
        <v>4.9527605447322647E-2</v>
      </c>
    </row>
    <row r="80" spans="1:44" x14ac:dyDescent="0.25">
      <c r="A80" s="268">
        <v>0.32083299999999998</v>
      </c>
      <c r="B80" s="7">
        <v>0.14548390903369454</v>
      </c>
      <c r="C80" s="7">
        <v>0.14548390903369454</v>
      </c>
      <c r="D80" s="7"/>
      <c r="E80" s="213">
        <f t="shared" si="26"/>
        <v>6.0608596503437188E-4</v>
      </c>
      <c r="F80" s="213">
        <f t="shared" si="27"/>
        <v>5.9457033169871883E-3</v>
      </c>
      <c r="X80">
        <v>0.112972381612611</v>
      </c>
      <c r="Y80">
        <v>273.33207349076918</v>
      </c>
      <c r="Z80">
        <v>1.6624107043988556</v>
      </c>
      <c r="AA80">
        <v>1.9691616452562888</v>
      </c>
      <c r="AB80">
        <v>1.9471925870036488</v>
      </c>
      <c r="AC80">
        <v>59.651179276454506</v>
      </c>
      <c r="AD80">
        <v>5.9431557401867527</v>
      </c>
      <c r="AF80" s="266">
        <f t="shared" si="24"/>
        <v>0.10163412545675451</v>
      </c>
      <c r="AG80" s="298">
        <v>1.0030508310560524</v>
      </c>
      <c r="AH80" s="105">
        <f t="shared" si="28"/>
        <v>4.166000000000003E-3</v>
      </c>
      <c r="AI80" s="213">
        <f t="shared" si="29"/>
        <v>8.8754449677853557</v>
      </c>
      <c r="AJ80" s="213">
        <f t="shared" si="30"/>
        <v>0.61929999999999996</v>
      </c>
      <c r="AK80" s="213">
        <f t="shared" si="31"/>
        <v>8.9736473242592943E-3</v>
      </c>
      <c r="AL80" s="213">
        <f t="shared" si="32"/>
        <v>0.75122399450359834</v>
      </c>
      <c r="AM80" s="213">
        <f t="shared" si="33"/>
        <v>-521.18861050759608</v>
      </c>
      <c r="AN80" s="213">
        <f t="shared" si="34"/>
        <v>8.714728386479384E-4</v>
      </c>
      <c r="AO80" s="213">
        <f t="shared" si="35"/>
        <v>7.2297626539717191E-2</v>
      </c>
      <c r="AP80" s="213">
        <f t="shared" si="36"/>
        <v>0.20918695118769509</v>
      </c>
      <c r="AQ80" s="105">
        <f t="shared" si="37"/>
        <v>1.8012023734602833</v>
      </c>
      <c r="AR80" s="213">
        <f t="shared" si="25"/>
        <v>4.9527605447322647E-2</v>
      </c>
    </row>
    <row r="81" spans="1:44" x14ac:dyDescent="0.25">
      <c r="A81" s="268">
        <v>0.32500000000000001</v>
      </c>
      <c r="B81" s="7">
        <v>8.6387127226955726E-2</v>
      </c>
      <c r="C81" s="7">
        <v>8.6387127226955726E-2</v>
      </c>
      <c r="D81" s="7"/>
      <c r="E81" s="213">
        <f t="shared" si="26"/>
        <v>4.831033040490685E-4</v>
      </c>
      <c r="F81" s="213">
        <f t="shared" si="27"/>
        <v>4.739243412721362E-3</v>
      </c>
      <c r="X81">
        <v>0.11431659982925853</v>
      </c>
      <c r="Y81">
        <v>273.27455439614852</v>
      </c>
      <c r="Z81">
        <v>1.6597644618763832</v>
      </c>
      <c r="AA81">
        <v>1.9687317045725938</v>
      </c>
      <c r="AB81">
        <v>1.9467814060081097</v>
      </c>
      <c r="AC81">
        <v>59.63875173775444</v>
      </c>
      <c r="AD81">
        <v>5.9418965198279681</v>
      </c>
      <c r="AF81" s="266">
        <f t="shared" si="24"/>
        <v>0.1014341145769465</v>
      </c>
      <c r="AG81" s="298">
        <v>1.0010768771472638</v>
      </c>
      <c r="AH81" s="105">
        <f t="shared" si="28"/>
        <v>4.1670000000000318E-3</v>
      </c>
      <c r="AI81" s="213">
        <f t="shared" si="29"/>
        <v>8.8754449677853557</v>
      </c>
      <c r="AJ81" s="213">
        <f t="shared" si="30"/>
        <v>0.61929999999999996</v>
      </c>
      <c r="AK81" s="213">
        <f t="shared" si="31"/>
        <v>8.9648579717898115E-3</v>
      </c>
      <c r="AL81" s="213">
        <f t="shared" si="32"/>
        <v>0.76018885247538814</v>
      </c>
      <c r="AM81" s="213">
        <f t="shared" si="33"/>
        <v>-520.7862604461377</v>
      </c>
      <c r="AN81" s="213">
        <f t="shared" si="34"/>
        <v>8.7080007423382777E-4</v>
      </c>
      <c r="AO81" s="213">
        <f t="shared" si="35"/>
        <v>7.3168426613951024E-2</v>
      </c>
      <c r="AP81" s="213">
        <f t="shared" si="36"/>
        <v>0.2089752997921337</v>
      </c>
      <c r="AQ81" s="105">
        <f t="shared" si="37"/>
        <v>1.8003315733860494</v>
      </c>
      <c r="AR81" s="213">
        <f t="shared" si="25"/>
        <v>2.9467067196741928E-2</v>
      </c>
    </row>
    <row r="82" spans="1:44" x14ac:dyDescent="0.25">
      <c r="A82" s="268">
        <v>0.32916699999999999</v>
      </c>
      <c r="B82" s="7">
        <v>0.20458069084043337</v>
      </c>
      <c r="C82" s="7">
        <v>0.20458069084043337</v>
      </c>
      <c r="D82" s="7"/>
      <c r="E82" s="213">
        <f t="shared" si="26"/>
        <v>6.062314489434017E-4</v>
      </c>
      <c r="F82" s="213">
        <f t="shared" si="27"/>
        <v>5.9471305141347713E-3</v>
      </c>
      <c r="X82">
        <v>0.11566077684493896</v>
      </c>
      <c r="Y82">
        <v>273.21685317661752</v>
      </c>
      <c r="Z82">
        <v>1.657118880716302</v>
      </c>
      <c r="AA82">
        <v>1.968300405814579</v>
      </c>
      <c r="AB82">
        <v>1.9463689270343598</v>
      </c>
      <c r="AC82">
        <v>59.626285087859415</v>
      </c>
      <c r="AD82">
        <v>5.9406333365273554</v>
      </c>
      <c r="AF82" s="266">
        <f t="shared" si="24"/>
        <v>0.10193340615879391</v>
      </c>
      <c r="AG82" s="298">
        <v>1.0060045019372703</v>
      </c>
      <c r="AH82" s="105">
        <f t="shared" si="28"/>
        <v>4.1669999999999763E-3</v>
      </c>
      <c r="AI82" s="213">
        <f t="shared" si="29"/>
        <v>8.8754449677853557</v>
      </c>
      <c r="AJ82" s="213">
        <f t="shared" si="30"/>
        <v>0.61929999999999996</v>
      </c>
      <c r="AK82" s="213">
        <f t="shared" si="31"/>
        <v>8.9921608546357674E-3</v>
      </c>
      <c r="AL82" s="213">
        <f t="shared" si="32"/>
        <v>0.76918101333002387</v>
      </c>
      <c r="AM82" s="213">
        <f t="shared" si="33"/>
        <v>-522.48094149487383</v>
      </c>
      <c r="AN82" s="213">
        <f t="shared" si="34"/>
        <v>8.7363372883481104E-4</v>
      </c>
      <c r="AO82" s="213">
        <f t="shared" si="35"/>
        <v>7.4042060342785834E-2</v>
      </c>
      <c r="AP82" s="213">
        <f t="shared" si="36"/>
        <v>0.20965532249455629</v>
      </c>
      <c r="AQ82" s="105">
        <f t="shared" si="37"/>
        <v>1.7994579396572146</v>
      </c>
      <c r="AR82" s="213">
        <f t="shared" si="25"/>
        <v>6.9441649481464834E-2</v>
      </c>
    </row>
    <row r="83" spans="1:44" x14ac:dyDescent="0.25">
      <c r="A83" s="268">
        <v>0.33333299999999999</v>
      </c>
      <c r="B83" s="7">
        <v>0.38187103626065028</v>
      </c>
      <c r="C83" s="7">
        <v>0.38187103626065028</v>
      </c>
      <c r="D83" s="7"/>
      <c r="E83" s="213">
        <f t="shared" si="26"/>
        <v>1.2215789475515581E-3</v>
      </c>
      <c r="F83" s="213">
        <f t="shared" si="27"/>
        <v>1.1983689475480785E-2</v>
      </c>
      <c r="X83">
        <v>0.117004912521896</v>
      </c>
      <c r="Y83">
        <v>273.15896981120267</v>
      </c>
      <c r="Z83">
        <v>1.6544739629797613</v>
      </c>
      <c r="AA83">
        <v>1.9678677488530434</v>
      </c>
      <c r="AB83">
        <v>1.9459551499318373</v>
      </c>
      <c r="AC83">
        <v>59.613779322232602</v>
      </c>
      <c r="AD83">
        <v>5.9393661898252184</v>
      </c>
      <c r="AF83" s="266">
        <f t="shared" si="24"/>
        <v>0.10340148428509992</v>
      </c>
      <c r="AG83" s="298">
        <v>1.0204933065393527</v>
      </c>
      <c r="AH83" s="105">
        <f t="shared" si="28"/>
        <v>4.166000000000003E-3</v>
      </c>
      <c r="AI83" s="213">
        <f t="shared" si="29"/>
        <v>8.8754449677853557</v>
      </c>
      <c r="AJ83" s="213">
        <f t="shared" si="30"/>
        <v>0.61929999999999996</v>
      </c>
      <c r="AK83" s="213">
        <f t="shared" si="31"/>
        <v>9.0699696030992708E-3</v>
      </c>
      <c r="AL83" s="213">
        <f t="shared" si="32"/>
        <v>0.77825098293312311</v>
      </c>
      <c r="AM83" s="213">
        <f t="shared" si="33"/>
        <v>-527.11223905487407</v>
      </c>
      <c r="AN83" s="213">
        <f t="shared" si="34"/>
        <v>8.8137766250846879E-4</v>
      </c>
      <c r="AO83" s="213">
        <f t="shared" si="35"/>
        <v>7.4923438005294302E-2</v>
      </c>
      <c r="AP83" s="213">
        <f t="shared" si="36"/>
        <v>0.2115644893203236</v>
      </c>
      <c r="AQ83" s="105">
        <f t="shared" si="37"/>
        <v>1.7985765619947061</v>
      </c>
      <c r="AR83" s="213">
        <f t="shared" si="25"/>
        <v>0.12777970198643923</v>
      </c>
    </row>
    <row r="84" spans="1:44" x14ac:dyDescent="0.25">
      <c r="A84" s="268">
        <v>0.33750000000000002</v>
      </c>
      <c r="B84" s="7">
        <v>0.20458069084043337</v>
      </c>
      <c r="C84" s="7">
        <v>0.20458069084043337</v>
      </c>
      <c r="D84" s="7"/>
      <c r="E84" s="213">
        <f t="shared" si="26"/>
        <v>1.2218721734151171E-3</v>
      </c>
      <c r="F84" s="213">
        <f t="shared" si="27"/>
        <v>1.1986566021202299E-2</v>
      </c>
      <c r="X84">
        <v>0.11834900672228627</v>
      </c>
      <c r="Y84">
        <v>273.10090427877606</v>
      </c>
      <c r="Z84">
        <v>1.6518297107279116</v>
      </c>
      <c r="AA84">
        <v>1.9674337335563064</v>
      </c>
      <c r="AB84">
        <v>1.9455400745499616</v>
      </c>
      <c r="AC84">
        <v>59.601234436311223</v>
      </c>
      <c r="AD84">
        <v>5.9380950792592344</v>
      </c>
      <c r="AF84" s="266">
        <f t="shared" si="24"/>
        <v>0.10193338339171194</v>
      </c>
      <c r="AG84" s="298">
        <v>1.0060042772436411</v>
      </c>
      <c r="AH84" s="105">
        <f t="shared" si="28"/>
        <v>4.1670000000000318E-3</v>
      </c>
      <c r="AI84" s="213">
        <f t="shared" si="29"/>
        <v>8.8754449677853557</v>
      </c>
      <c r="AJ84" s="213">
        <f t="shared" si="30"/>
        <v>0.61929999999999996</v>
      </c>
      <c r="AK84" s="213">
        <f t="shared" si="31"/>
        <v>8.9921596108202863E-3</v>
      </c>
      <c r="AL84" s="213">
        <f t="shared" si="32"/>
        <v>0.78724314254394345</v>
      </c>
      <c r="AM84" s="213">
        <f t="shared" si="33"/>
        <v>-522.69843472168566</v>
      </c>
      <c r="AN84" s="213">
        <f t="shared" si="34"/>
        <v>8.7399739648973498E-4</v>
      </c>
      <c r="AO84" s="213">
        <f t="shared" si="35"/>
        <v>7.5797435401784033E-2</v>
      </c>
      <c r="AP84" s="213">
        <f t="shared" si="36"/>
        <v>0.20974259574987481</v>
      </c>
      <c r="AQ84" s="105">
        <f t="shared" si="37"/>
        <v>1.7977025645982163</v>
      </c>
      <c r="AR84" s="213">
        <f t="shared" si="25"/>
        <v>6.9441664991434893E-2</v>
      </c>
    </row>
    <row r="85" spans="1:44" x14ac:dyDescent="0.25">
      <c r="A85" s="268">
        <v>0.341667</v>
      </c>
      <c r="B85" s="7">
        <v>0.67735494529434481</v>
      </c>
      <c r="C85" s="7">
        <v>0.67735494529434481</v>
      </c>
      <c r="D85" s="7"/>
      <c r="E85" s="213">
        <f t="shared" si="26"/>
        <v>1.8375128978868E-3</v>
      </c>
      <c r="F85" s="213">
        <f t="shared" si="27"/>
        <v>1.8026001528269508E-2</v>
      </c>
      <c r="X85">
        <v>0.11969305930817889</v>
      </c>
      <c r="Y85">
        <v>273.04265655820649</v>
      </c>
      <c r="Z85">
        <v>1.6491861260219023</v>
      </c>
      <c r="AA85">
        <v>1.9669983597936946</v>
      </c>
      <c r="AB85">
        <v>1.945123700737291</v>
      </c>
      <c r="AC85">
        <v>59.588650425524754</v>
      </c>
      <c r="AD85">
        <v>5.9368200043662958</v>
      </c>
      <c r="AF85" s="266">
        <f t="shared" si="24"/>
        <v>0.10750235352725639</v>
      </c>
      <c r="AG85" s="298">
        <v>1.0609657392277956</v>
      </c>
      <c r="AH85" s="105">
        <f t="shared" si="28"/>
        <v>4.1669999999999763E-3</v>
      </c>
      <c r="AI85" s="213">
        <f t="shared" si="29"/>
        <v>8.8754449677853557</v>
      </c>
      <c r="AJ85" s="213">
        <f t="shared" si="30"/>
        <v>0.61929999999999996</v>
      </c>
      <c r="AK85" s="213">
        <f t="shared" si="31"/>
        <v>9.2933177439559114E-3</v>
      </c>
      <c r="AL85" s="213">
        <f t="shared" si="32"/>
        <v>0.79653646028789937</v>
      </c>
      <c r="AM85" s="213">
        <f t="shared" si="33"/>
        <v>-540.31960674223217</v>
      </c>
      <c r="AN85" s="213">
        <f t="shared" si="34"/>
        <v>9.0346153383167238E-4</v>
      </c>
      <c r="AO85" s="213">
        <f t="shared" si="35"/>
        <v>7.6700896935615701E-2</v>
      </c>
      <c r="AP85" s="213">
        <f t="shared" si="36"/>
        <v>0.21681342304575896</v>
      </c>
      <c r="AQ85" s="105">
        <f t="shared" si="37"/>
        <v>1.7967991030643846</v>
      </c>
      <c r="AR85" s="213">
        <f t="shared" si="25"/>
        <v>0.21800690919374252</v>
      </c>
    </row>
    <row r="86" spans="1:44" x14ac:dyDescent="0.25">
      <c r="A86" s="268">
        <v>0.345833</v>
      </c>
      <c r="B86" s="7">
        <v>0.85464529071456175</v>
      </c>
      <c r="C86" s="7">
        <v>0.85464529071456175</v>
      </c>
      <c r="D86" s="7"/>
      <c r="E86" s="213">
        <f t="shared" si="26"/>
        <v>3.1911564916065551E-3</v>
      </c>
      <c r="F86" s="213">
        <f t="shared" si="27"/>
        <v>3.1305245182660306E-2</v>
      </c>
      <c r="M86" s="213"/>
      <c r="X86">
        <v>0.12103707014155522</v>
      </c>
      <c r="Y86">
        <v>272.9842266282422</v>
      </c>
      <c r="Z86">
        <v>1.6465432109228824</v>
      </c>
      <c r="AA86">
        <v>1.9665616274337649</v>
      </c>
      <c r="AB86">
        <v>1.9447060283421258</v>
      </c>
      <c r="AC86">
        <v>59.576027285289108</v>
      </c>
      <c r="AD86">
        <v>5.9355409646819188</v>
      </c>
      <c r="AF86" s="266">
        <f t="shared" si="24"/>
        <v>0.11074867335056353</v>
      </c>
      <c r="AG86" s="298">
        <v>1.0930044248760278</v>
      </c>
      <c r="AH86" s="105">
        <f t="shared" si="28"/>
        <v>4.166000000000003E-3</v>
      </c>
      <c r="AI86" s="213">
        <f t="shared" si="29"/>
        <v>8.8754449677853557</v>
      </c>
      <c r="AJ86" s="213">
        <f t="shared" si="30"/>
        <v>0.61929999999999996</v>
      </c>
      <c r="AK86" s="213">
        <f t="shared" si="31"/>
        <v>9.4638588498080541E-3</v>
      </c>
      <c r="AL86" s="213">
        <f t="shared" si="32"/>
        <v>0.80600031913770742</v>
      </c>
      <c r="AM86" s="213">
        <f t="shared" si="33"/>
        <v>-550.35440964889517</v>
      </c>
      <c r="AN86" s="213">
        <f t="shared" si="34"/>
        <v>9.2024059998552633E-4</v>
      </c>
      <c r="AO86" s="213">
        <f t="shared" si="35"/>
        <v>7.7621137535601223E-2</v>
      </c>
      <c r="AP86" s="213">
        <f t="shared" si="36"/>
        <v>0.22089308689042864</v>
      </c>
      <c r="AQ86" s="105">
        <f t="shared" si="37"/>
        <v>1.7958788624643991</v>
      </c>
      <c r="AR86" s="213">
        <f t="shared" si="25"/>
        <v>0.26700493933595743</v>
      </c>
    </row>
    <row r="87" spans="1:44" x14ac:dyDescent="0.25">
      <c r="A87" s="268">
        <v>0.35</v>
      </c>
      <c r="B87" s="7">
        <v>1.0319356361347787</v>
      </c>
      <c r="C87" s="7">
        <v>1.0319356361347787</v>
      </c>
      <c r="D87" s="7"/>
      <c r="E87" s="213">
        <f t="shared" si="26"/>
        <v>3.9306913610905785E-3</v>
      </c>
      <c r="F87" s="213">
        <f t="shared" si="27"/>
        <v>3.856008225229858E-2</v>
      </c>
      <c r="X87">
        <v>0.12238103908430849</v>
      </c>
      <c r="Y87">
        <v>272.92561446759458</v>
      </c>
      <c r="Z87">
        <v>1.6439009674920024</v>
      </c>
      <c r="AA87">
        <v>1.9661235363430234</v>
      </c>
      <c r="AB87">
        <v>1.9442870572123183</v>
      </c>
      <c r="AC87">
        <v>59.563365010990175</v>
      </c>
      <c r="AD87">
        <v>5.9342579597385798</v>
      </c>
      <c r="AF87" s="266">
        <f t="shared" si="24"/>
        <v>0.11443413929732149</v>
      </c>
      <c r="AG87" s="298">
        <v>1.1293771457914779</v>
      </c>
      <c r="AH87" s="105">
        <f t="shared" si="28"/>
        <v>4.1669999999999763E-3</v>
      </c>
      <c r="AI87" s="213">
        <f t="shared" si="29"/>
        <v>8.8754449677853557</v>
      </c>
      <c r="AJ87" s="213">
        <f t="shared" si="30"/>
        <v>0.61929999999999996</v>
      </c>
      <c r="AK87" s="213">
        <f t="shared" si="31"/>
        <v>9.6599999387159963E-3</v>
      </c>
      <c r="AL87" s="213">
        <f t="shared" si="32"/>
        <v>0.81566031907642345</v>
      </c>
      <c r="AM87" s="213">
        <f t="shared" si="33"/>
        <v>-561.88485395446423</v>
      </c>
      <c r="AN87" s="213">
        <f t="shared" si="34"/>
        <v>9.3952050907651706E-4</v>
      </c>
      <c r="AO87" s="213">
        <f t="shared" si="35"/>
        <v>7.8560658044677739E-2</v>
      </c>
      <c r="AP87" s="213">
        <f t="shared" si="36"/>
        <v>0.22546688482757918</v>
      </c>
      <c r="AQ87" s="105">
        <f t="shared" si="37"/>
        <v>1.7949393419553226</v>
      </c>
      <c r="AR87" s="213">
        <f t="shared" si="25"/>
        <v>0.31201029705577987</v>
      </c>
    </row>
    <row r="88" spans="1:44" x14ac:dyDescent="0.25">
      <c r="A88" s="268">
        <v>0.35416700000000001</v>
      </c>
      <c r="B88" s="7">
        <v>1.0910324179415178</v>
      </c>
      <c r="C88" s="7">
        <v>1.0910324179415178</v>
      </c>
      <c r="D88" s="7"/>
      <c r="E88" s="213">
        <f t="shared" si="26"/>
        <v>4.4232039406679972E-3</v>
      </c>
      <c r="F88" s="213">
        <f t="shared" si="27"/>
        <v>4.3391630657953054E-2</v>
      </c>
      <c r="X88">
        <v>0.12372496599824342</v>
      </c>
      <c r="Y88">
        <v>272.86682005491355</v>
      </c>
      <c r="Z88">
        <v>1.641259397790412</v>
      </c>
      <c r="AA88">
        <v>1.9656840863896168</v>
      </c>
      <c r="AB88">
        <v>1.9438667871947213</v>
      </c>
      <c r="AC88">
        <v>59.550663598009464</v>
      </c>
      <c r="AD88">
        <v>5.9329709890683091</v>
      </c>
      <c r="AF88" s="266">
        <f t="shared" si="24"/>
        <v>0.11573992331162396</v>
      </c>
      <c r="AG88" s="298">
        <v>1.1422642320416874</v>
      </c>
      <c r="AH88" s="105">
        <f t="shared" si="28"/>
        <v>4.1670000000000318E-3</v>
      </c>
      <c r="AI88" s="213">
        <f t="shared" si="29"/>
        <v>8.8754449677853557</v>
      </c>
      <c r="AJ88" s="213">
        <f t="shared" si="30"/>
        <v>0.61929999999999996</v>
      </c>
      <c r="AK88" s="213">
        <f t="shared" si="31"/>
        <v>9.7281167865332988E-3</v>
      </c>
      <c r="AL88" s="213">
        <f t="shared" si="32"/>
        <v>0.82538843586295674</v>
      </c>
      <c r="AM88" s="213">
        <f t="shared" si="33"/>
        <v>-565.97266042514593</v>
      </c>
      <c r="AN88" s="213">
        <f t="shared" si="34"/>
        <v>9.4635567822071403E-4</v>
      </c>
      <c r="AO88" s="213">
        <f t="shared" si="35"/>
        <v>7.9507013722898451E-2</v>
      </c>
      <c r="AP88" s="213">
        <f t="shared" si="36"/>
        <v>0.22710719419743383</v>
      </c>
      <c r="AQ88" s="105">
        <f t="shared" si="37"/>
        <v>1.7939929862771018</v>
      </c>
      <c r="AR88" s="213">
        <f t="shared" si="25"/>
        <v>0.32615676346325589</v>
      </c>
    </row>
    <row r="89" spans="1:44" x14ac:dyDescent="0.25">
      <c r="A89" s="268">
        <v>0.35833300000000001</v>
      </c>
      <c r="B89" s="7">
        <v>1.0319356361347787</v>
      </c>
      <c r="C89" s="7">
        <v>1.0319356361347787</v>
      </c>
      <c r="D89" s="7"/>
      <c r="E89" s="213">
        <f t="shared" si="26"/>
        <v>4.4221424566409286E-3</v>
      </c>
      <c r="F89" s="213">
        <f t="shared" si="27"/>
        <v>4.3381217499647511E-2</v>
      </c>
      <c r="X89">
        <v>0.12506885074507601</v>
      </c>
      <c r="Y89">
        <v>272.80784336870784</v>
      </c>
      <c r="Z89">
        <v>1.6386185038792611</v>
      </c>
      <c r="AA89">
        <v>1.9652432774398039</v>
      </c>
      <c r="AB89">
        <v>1.9434452181360444</v>
      </c>
      <c r="AC89">
        <v>59.537923041706264</v>
      </c>
      <c r="AD89">
        <v>5.9316800522008872</v>
      </c>
      <c r="AF89" s="266">
        <f t="shared" si="24"/>
        <v>0.11443207682967137</v>
      </c>
      <c r="AG89" s="298">
        <v>1.1293567908183704</v>
      </c>
      <c r="AH89" s="105">
        <f t="shared" si="28"/>
        <v>4.166000000000003E-3</v>
      </c>
      <c r="AI89" s="213">
        <f t="shared" si="29"/>
        <v>8.8754449677853557</v>
      </c>
      <c r="AJ89" s="213">
        <f t="shared" si="30"/>
        <v>0.61929999999999996</v>
      </c>
      <c r="AK89" s="213">
        <f t="shared" si="31"/>
        <v>9.6575739271079833E-3</v>
      </c>
      <c r="AL89" s="213">
        <f t="shared" si="32"/>
        <v>0.83504600979006471</v>
      </c>
      <c r="AM89" s="213">
        <f t="shared" si="33"/>
        <v>-561.9922009841946</v>
      </c>
      <c r="AN89" s="213">
        <f t="shared" si="34"/>
        <v>9.3970000267793797E-4</v>
      </c>
      <c r="AO89" s="213">
        <f t="shared" si="35"/>
        <v>8.0446713725576394E-2</v>
      </c>
      <c r="AP89" s="213">
        <f t="shared" si="36"/>
        <v>0.22556409089724852</v>
      </c>
      <c r="AQ89" s="105">
        <f t="shared" si="37"/>
        <v>1.793053286274424</v>
      </c>
      <c r="AR89" s="213">
        <f t="shared" si="25"/>
        <v>0.31201592057640465</v>
      </c>
    </row>
    <row r="90" spans="1:44" x14ac:dyDescent="0.25">
      <c r="A90" s="268">
        <v>0.36249999999999999</v>
      </c>
      <c r="B90" s="7">
        <v>1.0319356361347787</v>
      </c>
      <c r="C90" s="7">
        <v>1.0319356361347787</v>
      </c>
      <c r="D90" s="7"/>
      <c r="E90" s="213">
        <f t="shared" si="26"/>
        <v>4.3000757957735985E-3</v>
      </c>
      <c r="F90" s="213">
        <f t="shared" si="27"/>
        <v>4.2183743556539005E-2</v>
      </c>
      <c r="X90">
        <v>0.12641269318643303</v>
      </c>
      <c r="Y90">
        <v>272.748684387465</v>
      </c>
      <c r="Z90">
        <v>1.6359782878196989</v>
      </c>
      <c r="AA90">
        <v>1.9648011093607387</v>
      </c>
      <c r="AB90">
        <v>1.9430223498822592</v>
      </c>
      <c r="AC90">
        <v>59.525143337432901</v>
      </c>
      <c r="AD90">
        <v>5.9303851486653887</v>
      </c>
      <c r="AF90" s="266">
        <f t="shared" si="24"/>
        <v>0.11443207682967137</v>
      </c>
      <c r="AG90" s="298">
        <v>1.1293567908183704</v>
      </c>
      <c r="AH90" s="105">
        <f t="shared" si="28"/>
        <v>4.1669999999999763E-3</v>
      </c>
      <c r="AI90" s="213">
        <f t="shared" si="29"/>
        <v>8.8754449677853557</v>
      </c>
      <c r="AJ90" s="213">
        <f t="shared" si="30"/>
        <v>0.61929999999999996</v>
      </c>
      <c r="AK90" s="213">
        <f t="shared" si="31"/>
        <v>9.659892115760611E-3</v>
      </c>
      <c r="AL90" s="213">
        <f t="shared" si="32"/>
        <v>0.84470590190582528</v>
      </c>
      <c r="AM90" s="213">
        <f t="shared" si="33"/>
        <v>-562.25057981787097</v>
      </c>
      <c r="AN90" s="213">
        <f t="shared" si="34"/>
        <v>9.4013203463544977E-4</v>
      </c>
      <c r="AO90" s="213">
        <f t="shared" si="35"/>
        <v>8.1386845760211837E-2</v>
      </c>
      <c r="AP90" s="213">
        <f t="shared" si="36"/>
        <v>0.22561363922137151</v>
      </c>
      <c r="AQ90" s="105">
        <f t="shared" si="37"/>
        <v>1.7921131542397886</v>
      </c>
      <c r="AR90" s="213">
        <f t="shared" si="25"/>
        <v>0.31201592057640465</v>
      </c>
    </row>
    <row r="91" spans="1:44" x14ac:dyDescent="0.25">
      <c r="A91" s="268">
        <v>0.36666700000000002</v>
      </c>
      <c r="B91" s="7">
        <v>0.91374207252130102</v>
      </c>
      <c r="C91" s="7">
        <v>0.91374207252130102</v>
      </c>
      <c r="D91" s="7"/>
      <c r="E91" s="213">
        <f t="shared" si="26"/>
        <v>4.0538195059849728E-3</v>
      </c>
      <c r="F91" s="213">
        <f t="shared" si="27"/>
        <v>3.9767969353712587E-2</v>
      </c>
      <c r="X91">
        <v>0.12775649318385179</v>
      </c>
      <c r="Y91">
        <v>272.68934308957171</v>
      </c>
      <c r="Z91">
        <v>1.6333387516728757</v>
      </c>
      <c r="AA91">
        <v>1.9643575820172277</v>
      </c>
      <c r="AB91">
        <v>1.9425981822791056</v>
      </c>
      <c r="AC91">
        <v>59.51232448051374</v>
      </c>
      <c r="AD91">
        <v>5.9290862779880547</v>
      </c>
      <c r="AF91" s="266">
        <f t="shared" si="24"/>
        <v>0.1119346728180249</v>
      </c>
      <c r="AG91" s="298">
        <v>1.1047093295635322</v>
      </c>
      <c r="AH91" s="105">
        <f t="shared" si="28"/>
        <v>4.1670000000000318E-3</v>
      </c>
      <c r="AI91" s="213">
        <f t="shared" si="29"/>
        <v>8.8754449677853557</v>
      </c>
      <c r="AJ91" s="213">
        <f t="shared" si="30"/>
        <v>0.61929999999999996</v>
      </c>
      <c r="AK91" s="213">
        <f t="shared" si="31"/>
        <v>9.5287829357193522E-3</v>
      </c>
      <c r="AL91" s="213">
        <f t="shared" si="32"/>
        <v>0.85423468484154463</v>
      </c>
      <c r="AM91" s="213">
        <f t="shared" si="33"/>
        <v>-554.73933682396671</v>
      </c>
      <c r="AN91" s="213">
        <f t="shared" si="34"/>
        <v>9.275725808759039E-4</v>
      </c>
      <c r="AO91" s="213">
        <f t="shared" si="35"/>
        <v>8.2314418341087742E-2</v>
      </c>
      <c r="AP91" s="213">
        <f t="shared" si="36"/>
        <v>0.22259961144129994</v>
      </c>
      <c r="AQ91" s="105">
        <f t="shared" si="37"/>
        <v>1.7911855816589126</v>
      </c>
      <c r="AR91" s="213">
        <f t="shared" si="25"/>
        <v>0.28244306262660479</v>
      </c>
    </row>
    <row r="92" spans="1:44" x14ac:dyDescent="0.25">
      <c r="A92" s="268">
        <v>0.37083300000000002</v>
      </c>
      <c r="B92" s="7">
        <v>0.67735494529434481</v>
      </c>
      <c r="C92" s="7">
        <v>0.67735494529434481</v>
      </c>
      <c r="D92" s="7"/>
      <c r="E92" s="213">
        <f t="shared" si="26"/>
        <v>3.3142550881099927E-3</v>
      </c>
      <c r="F92" s="213">
        <f t="shared" si="27"/>
        <v>3.2512842414359033E-2</v>
      </c>
      <c r="X92">
        <v>0.12910025059877978</v>
      </c>
      <c r="Y92">
        <v>272.62981945337947</v>
      </c>
      <c r="Z92">
        <v>1.6306998974999412</v>
      </c>
      <c r="AA92">
        <v>1.9639126952751553</v>
      </c>
      <c r="AB92">
        <v>1.9421727151713963</v>
      </c>
      <c r="AC92">
        <v>59.499466466264082</v>
      </c>
      <c r="AD92">
        <v>5.927783439694208</v>
      </c>
      <c r="AF92" s="266">
        <f t="shared" si="24"/>
        <v>0.10750309144899446</v>
      </c>
      <c r="AG92" s="298">
        <v>1.0609730219491187</v>
      </c>
      <c r="AH92" s="105">
        <f t="shared" si="28"/>
        <v>4.166000000000003E-3</v>
      </c>
      <c r="AI92" s="213">
        <f t="shared" si="29"/>
        <v>8.8754449677853557</v>
      </c>
      <c r="AJ92" s="213">
        <f t="shared" si="30"/>
        <v>0.61929999999999996</v>
      </c>
      <c r="AK92" s="213">
        <f t="shared" si="31"/>
        <v>9.2911270226861201E-3</v>
      </c>
      <c r="AL92" s="213">
        <f t="shared" si="32"/>
        <v>0.86352581186423072</v>
      </c>
      <c r="AM92" s="213">
        <f t="shared" si="33"/>
        <v>-541.01746668969724</v>
      </c>
      <c r="AN92" s="213">
        <f t="shared" si="34"/>
        <v>9.046284165630578E-4</v>
      </c>
      <c r="AO92" s="213">
        <f t="shared" si="35"/>
        <v>8.3219046757650794E-2</v>
      </c>
      <c r="AP92" s="213">
        <f t="shared" si="36"/>
        <v>0.21714556326525616</v>
      </c>
      <c r="AQ92" s="105">
        <f t="shared" si="37"/>
        <v>1.7902809532423496</v>
      </c>
      <c r="AR92" s="213">
        <f t="shared" si="25"/>
        <v>0.21800541275270838</v>
      </c>
    </row>
    <row r="93" spans="1:44" x14ac:dyDescent="0.25">
      <c r="A93" s="268">
        <v>0.375</v>
      </c>
      <c r="B93" s="7">
        <v>0.55916138168086715</v>
      </c>
      <c r="C93" s="7">
        <v>0.55916138168086715</v>
      </c>
      <c r="D93" s="7"/>
      <c r="E93" s="213">
        <f t="shared" si="26"/>
        <v>2.5762817672528395E-3</v>
      </c>
      <c r="F93" s="213">
        <f t="shared" si="27"/>
        <v>2.5273324136750357E-2</v>
      </c>
      <c r="X93">
        <v>0.13044396529257429</v>
      </c>
      <c r="Y93">
        <v>272.57011345711101</v>
      </c>
      <c r="Z93">
        <v>1.6280617273620444</v>
      </c>
      <c r="AA93">
        <v>1.9634664489999549</v>
      </c>
      <c r="AB93">
        <v>1.9417459484036428</v>
      </c>
      <c r="AC93">
        <v>59.486569289987919</v>
      </c>
      <c r="AD93">
        <v>5.9264766333080257</v>
      </c>
      <c r="AF93" s="266">
        <f t="shared" si="24"/>
        <v>0.1056419952609863</v>
      </c>
      <c r="AG93" s="298">
        <v>1.0426054306537014</v>
      </c>
      <c r="AH93" s="105">
        <f t="shared" si="28"/>
        <v>4.1669999999999763E-3</v>
      </c>
      <c r="AI93" s="213">
        <f t="shared" si="29"/>
        <v>8.8754449677853557</v>
      </c>
      <c r="AJ93" s="213">
        <f t="shared" si="30"/>
        <v>0.61929999999999996</v>
      </c>
      <c r="AK93" s="213">
        <f t="shared" si="31"/>
        <v>9.1933890530771466E-3</v>
      </c>
      <c r="AL93" s="213">
        <f t="shared" si="32"/>
        <v>0.87271920091730781</v>
      </c>
      <c r="AM93" s="213">
        <f t="shared" si="33"/>
        <v>-535.43744663279665</v>
      </c>
      <c r="AN93" s="213">
        <f t="shared" si="34"/>
        <v>8.9529813608366755E-4</v>
      </c>
      <c r="AO93" s="213">
        <f t="shared" si="35"/>
        <v>8.4114344893734455E-2</v>
      </c>
      <c r="AP93" s="213">
        <f t="shared" si="36"/>
        <v>0.21485436431093655</v>
      </c>
      <c r="AQ93" s="105">
        <f t="shared" si="37"/>
        <v>1.7893856551062659</v>
      </c>
      <c r="AR93" s="213">
        <f t="shared" si="25"/>
        <v>0.18313548305372765</v>
      </c>
    </row>
    <row r="94" spans="1:44" x14ac:dyDescent="0.25">
      <c r="A94" s="268">
        <v>0.37916699999999998</v>
      </c>
      <c r="B94" s="7">
        <v>0.67735494529434481</v>
      </c>
      <c r="C94" s="7">
        <v>0.67735494529434481</v>
      </c>
      <c r="D94" s="7"/>
      <c r="E94" s="213">
        <f t="shared" si="26"/>
        <v>2.5762817672528395E-3</v>
      </c>
      <c r="F94" s="213">
        <f t="shared" si="27"/>
        <v>2.5273324136750357E-2</v>
      </c>
      <c r="M94" s="213"/>
      <c r="X94">
        <v>0.13178763712650213</v>
      </c>
      <c r="Y94">
        <v>272.51022507894663</v>
      </c>
      <c r="Z94">
        <v>1.6254242433203359</v>
      </c>
      <c r="AA94">
        <v>1.9630188430547499</v>
      </c>
      <c r="AB94">
        <v>1.9413178818199808</v>
      </c>
      <c r="AC94">
        <v>59.473632946958901</v>
      </c>
      <c r="AD94">
        <v>5.9251658583506108</v>
      </c>
      <c r="AF94" s="266">
        <f t="shared" si="24"/>
        <v>0.10750134110270329</v>
      </c>
      <c r="AG94" s="298">
        <v>1.0609557473743232</v>
      </c>
      <c r="AH94" s="105">
        <f t="shared" si="28"/>
        <v>4.1669999999999763E-3</v>
      </c>
      <c r="AI94" s="213">
        <f t="shared" si="29"/>
        <v>8.8754449677853557</v>
      </c>
      <c r="AJ94" s="213">
        <f t="shared" si="30"/>
        <v>0.61929999999999996</v>
      </c>
      <c r="AK94" s="213">
        <f t="shared" si="31"/>
        <v>9.2932635417026042E-3</v>
      </c>
      <c r="AL94" s="213">
        <f t="shared" si="32"/>
        <v>0.88201246445901038</v>
      </c>
      <c r="AM94" s="213">
        <f t="shared" si="33"/>
        <v>-541.36772360631733</v>
      </c>
      <c r="AN94" s="213">
        <f t="shared" si="34"/>
        <v>9.0521407669305512E-4</v>
      </c>
      <c r="AO94" s="213">
        <f t="shared" si="35"/>
        <v>8.5019558970427511E-2</v>
      </c>
      <c r="AP94" s="213">
        <f t="shared" si="36"/>
        <v>0.21723399968635956</v>
      </c>
      <c r="AQ94" s="105">
        <f t="shared" si="37"/>
        <v>1.7884804410295729</v>
      </c>
      <c r="AR94" s="213">
        <f t="shared" si="25"/>
        <v>0.21800896233601358</v>
      </c>
    </row>
    <row r="95" spans="1:44" x14ac:dyDescent="0.25">
      <c r="A95" s="268">
        <v>0.38333299999999998</v>
      </c>
      <c r="B95" s="7">
        <v>0.67735494529434481</v>
      </c>
      <c r="C95" s="7">
        <v>0.67735494529434481</v>
      </c>
      <c r="D95" s="7"/>
      <c r="E95" s="213">
        <f t="shared" si="26"/>
        <v>2.8218607020962425E-3</v>
      </c>
      <c r="F95" s="213">
        <f t="shared" si="27"/>
        <v>2.7682453487564141E-2</v>
      </c>
      <c r="M95" s="213"/>
      <c r="X95">
        <v>0.13313126596173916</v>
      </c>
      <c r="Y95">
        <v>272.45015429701351</v>
      </c>
      <c r="Z95">
        <v>1.6227874474359656</v>
      </c>
      <c r="AA95">
        <v>1.9625698773041056</v>
      </c>
      <c r="AB95">
        <v>1.9408885152635398</v>
      </c>
      <c r="AC95">
        <v>59.460657432443327</v>
      </c>
      <c r="AD95">
        <v>5.9238511143423196</v>
      </c>
      <c r="AF95" s="266">
        <f t="shared" si="24"/>
        <v>0.10750134110270329</v>
      </c>
      <c r="AG95" s="298">
        <v>1.0609557473743232</v>
      </c>
      <c r="AH95" s="105">
        <f t="shared" si="28"/>
        <v>4.166000000000003E-3</v>
      </c>
      <c r="AI95" s="213">
        <f t="shared" si="29"/>
        <v>8.8754449677853557</v>
      </c>
      <c r="AJ95" s="213">
        <f t="shared" si="30"/>
        <v>0.61929999999999996</v>
      </c>
      <c r="AK95" s="213">
        <f t="shared" si="31"/>
        <v>9.291033336869042E-3</v>
      </c>
      <c r="AL95" s="213">
        <f t="shared" si="32"/>
        <v>0.89130349779587947</v>
      </c>
      <c r="AM95" s="213">
        <f t="shared" si="33"/>
        <v>-541.35096921150728</v>
      </c>
      <c r="AN95" s="213">
        <f t="shared" si="34"/>
        <v>9.051860618828491E-4</v>
      </c>
      <c r="AO95" s="213">
        <f t="shared" si="35"/>
        <v>8.592474503231036E-2</v>
      </c>
      <c r="AP95" s="213">
        <f t="shared" si="36"/>
        <v>0.21727941955901306</v>
      </c>
      <c r="AQ95" s="105">
        <f t="shared" si="37"/>
        <v>1.78757525496769</v>
      </c>
      <c r="AR95" s="213">
        <f t="shared" si="25"/>
        <v>0.21800896233601358</v>
      </c>
    </row>
    <row r="96" spans="1:44" x14ac:dyDescent="0.25">
      <c r="A96" s="268">
        <v>0.38750000000000001</v>
      </c>
      <c r="B96" s="7">
        <v>0.85464529071456175</v>
      </c>
      <c r="C96" s="7">
        <v>0.85464529071456175</v>
      </c>
      <c r="D96" s="7"/>
      <c r="E96" s="213">
        <f t="shared" si="26"/>
        <v>3.1919224917245814E-3</v>
      </c>
      <c r="F96" s="213">
        <f t="shared" si="27"/>
        <v>3.1312759643818147E-2</v>
      </c>
      <c r="M96" s="213"/>
      <c r="X96">
        <v>0.13447485165937015</v>
      </c>
      <c r="Y96">
        <v>272.38990108929903</v>
      </c>
      <c r="Z96">
        <v>1.6201513417700828</v>
      </c>
      <c r="AA96">
        <v>1.9621195516118859</v>
      </c>
      <c r="AB96">
        <v>1.9404578485772044</v>
      </c>
      <c r="AC96">
        <v>59.447642741695034</v>
      </c>
      <c r="AD96">
        <v>5.9225324008022495</v>
      </c>
      <c r="AF96" s="266">
        <f t="shared" si="24"/>
        <v>0.11074867330144188</v>
      </c>
      <c r="AG96" s="298">
        <v>1.0930044243912349</v>
      </c>
      <c r="AH96" s="105">
        <f t="shared" si="28"/>
        <v>4.1670000000000318E-3</v>
      </c>
      <c r="AI96" s="213">
        <f t="shared" si="29"/>
        <v>8.8754449677853557</v>
      </c>
      <c r="AJ96" s="213">
        <f t="shared" si="30"/>
        <v>0.61929999999999996</v>
      </c>
      <c r="AK96" s="213">
        <f t="shared" si="31"/>
        <v>9.4661305368021996E-3</v>
      </c>
      <c r="AL96" s="213">
        <f t="shared" si="32"/>
        <v>0.9007696283326817</v>
      </c>
      <c r="AM96" s="213">
        <f t="shared" si="33"/>
        <v>-551.67042271738762</v>
      </c>
      <c r="AN96" s="213">
        <f t="shared" si="34"/>
        <v>9.2244108867882294E-4</v>
      </c>
      <c r="AO96" s="213">
        <f t="shared" si="35"/>
        <v>8.6847186120989184E-2</v>
      </c>
      <c r="AP96" s="213">
        <f t="shared" si="36"/>
        <v>0.22136815183076936</v>
      </c>
      <c r="AQ96" s="105">
        <f t="shared" si="37"/>
        <v>1.7866528138790112</v>
      </c>
      <c r="AR96" s="213">
        <f t="shared" si="25"/>
        <v>0.26700493945438525</v>
      </c>
    </row>
    <row r="97" spans="1:44" x14ac:dyDescent="0.25">
      <c r="A97" s="268">
        <v>0.39166699999999999</v>
      </c>
      <c r="B97" s="7">
        <v>0.91374207252130102</v>
      </c>
      <c r="C97" s="7">
        <v>0.91374207252130102</v>
      </c>
      <c r="D97" s="7"/>
      <c r="E97" s="213">
        <f t="shared" si="26"/>
        <v>3.6844350713018995E-3</v>
      </c>
      <c r="F97" s="213">
        <f t="shared" si="27"/>
        <v>3.6144308049471635E-2</v>
      </c>
      <c r="M97" s="213"/>
      <c r="X97">
        <v>0.13581839408038821</v>
      </c>
      <c r="Y97">
        <v>272.32946543375397</v>
      </c>
      <c r="Z97">
        <v>1.6175159283838374</v>
      </c>
      <c r="AA97">
        <v>1.9616678658405866</v>
      </c>
      <c r="AB97">
        <v>1.9400258816034466</v>
      </c>
      <c r="AC97">
        <v>59.434588869945827</v>
      </c>
      <c r="AD97">
        <v>5.9212097172472609</v>
      </c>
      <c r="AF97" s="266">
        <f t="shared" si="24"/>
        <v>0.11193231043210058</v>
      </c>
      <c r="AG97" s="298">
        <v>1.1046860146271955</v>
      </c>
      <c r="AH97" s="105">
        <f t="shared" si="28"/>
        <v>4.1669999999999763E-3</v>
      </c>
      <c r="AI97" s="213">
        <f t="shared" si="29"/>
        <v>8.8754449677853557</v>
      </c>
      <c r="AJ97" s="213">
        <f t="shared" si="30"/>
        <v>0.61929999999999996</v>
      </c>
      <c r="AK97" s="213">
        <f t="shared" si="31"/>
        <v>9.5286583906693811E-3</v>
      </c>
      <c r="AL97" s="213">
        <f t="shared" si="32"/>
        <v>0.91029828672335111</v>
      </c>
      <c r="AM97" s="213">
        <f t="shared" si="33"/>
        <v>-555.4330162589348</v>
      </c>
      <c r="AN97" s="213">
        <f t="shared" si="34"/>
        <v>9.2873247342557905E-4</v>
      </c>
      <c r="AO97" s="213">
        <f t="shared" si="35"/>
        <v>8.7775918594414762E-2</v>
      </c>
      <c r="AP97" s="213">
        <f t="shared" si="36"/>
        <v>0.22287796338506943</v>
      </c>
      <c r="AQ97" s="105">
        <f t="shared" si="37"/>
        <v>1.7857240814055857</v>
      </c>
      <c r="AR97" s="213">
        <f t="shared" si="25"/>
        <v>0.28244902372499536</v>
      </c>
    </row>
    <row r="98" spans="1:44" x14ac:dyDescent="0.25">
      <c r="A98" s="268">
        <v>0.39583299999999999</v>
      </c>
      <c r="B98" s="7">
        <v>1.0319356361347787</v>
      </c>
      <c r="C98" s="7">
        <v>1.0319356361347787</v>
      </c>
      <c r="D98" s="7"/>
      <c r="E98" s="213">
        <f t="shared" si="26"/>
        <v>4.0528466671306169E-3</v>
      </c>
      <c r="F98" s="213">
        <f t="shared" si="27"/>
        <v>3.9758425804551356E-2</v>
      </c>
      <c r="M98" s="213"/>
      <c r="X98">
        <v>0.1371618930856946</v>
      </c>
      <c r="Y98">
        <v>272.26884730827271</v>
      </c>
      <c r="Z98">
        <v>1.6148812093383789</v>
      </c>
      <c r="AA98">
        <v>1.961214819853069</v>
      </c>
      <c r="AB98">
        <v>1.9395926141840059</v>
      </c>
      <c r="AC98">
        <v>59.421495812415245</v>
      </c>
      <c r="AD98">
        <v>5.9198830631929749</v>
      </c>
      <c r="AF98" s="266">
        <f t="shared" si="24"/>
        <v>0.11443341664236507</v>
      </c>
      <c r="AG98" s="298">
        <v>1.129370013741575</v>
      </c>
      <c r="AH98" s="105">
        <f t="shared" si="28"/>
        <v>4.166000000000003E-3</v>
      </c>
      <c r="AI98" s="213">
        <f t="shared" si="29"/>
        <v>8.8754449677853557</v>
      </c>
      <c r="AJ98" s="213">
        <f t="shared" si="30"/>
        <v>0.61929999999999996</v>
      </c>
      <c r="AK98" s="213">
        <f t="shared" si="31"/>
        <v>9.6576439539370861E-3</v>
      </c>
      <c r="AL98" s="213">
        <f t="shared" si="32"/>
        <v>0.9199559306772882</v>
      </c>
      <c r="AM98" s="213">
        <f t="shared" si="33"/>
        <v>-563.07325598570924</v>
      </c>
      <c r="AN98" s="213">
        <f t="shared" si="34"/>
        <v>9.415076209794719E-4</v>
      </c>
      <c r="AO98" s="213">
        <f t="shared" si="35"/>
        <v>8.8717426215394232E-2</v>
      </c>
      <c r="AP98" s="213">
        <f t="shared" si="36"/>
        <v>0.22599798871326721</v>
      </c>
      <c r="AQ98" s="105">
        <f t="shared" si="37"/>
        <v>1.7847825737846061</v>
      </c>
      <c r="AR98" s="213">
        <f t="shared" si="25"/>
        <v>0.31201226742242832</v>
      </c>
    </row>
    <row r="99" spans="1:44" x14ac:dyDescent="0.25">
      <c r="A99" s="268">
        <v>0.4</v>
      </c>
      <c r="B99" s="7">
        <v>0.97283885432804029</v>
      </c>
      <c r="C99" s="7">
        <v>0.97283885432804029</v>
      </c>
      <c r="D99" s="7"/>
      <c r="E99" s="213">
        <f t="shared" si="26"/>
        <v>4.1769476508793152E-3</v>
      </c>
      <c r="F99" s="213">
        <f t="shared" si="27"/>
        <v>4.0975856455126081E-2</v>
      </c>
      <c r="M99" s="213"/>
      <c r="X99">
        <v>0.13850534853609833</v>
      </c>
      <c r="Y99">
        <v>272.20804669064648</v>
      </c>
      <c r="Z99">
        <v>1.6122471866948576</v>
      </c>
      <c r="AA99">
        <v>1.9607604135106194</v>
      </c>
      <c r="AB99">
        <v>1.9391580461602156</v>
      </c>
      <c r="AC99">
        <v>59.408363564299158</v>
      </c>
      <c r="AD99">
        <v>5.918552438152612</v>
      </c>
      <c r="AF99" s="266">
        <f t="shared" si="24"/>
        <v>0.11316155526853398</v>
      </c>
      <c r="AG99" s="298">
        <v>1.116817717922862</v>
      </c>
      <c r="AH99" s="105">
        <f t="shared" si="28"/>
        <v>4.1670000000000318E-3</v>
      </c>
      <c r="AI99" s="213">
        <f t="shared" si="29"/>
        <v>8.8754449677853557</v>
      </c>
      <c r="AJ99" s="213">
        <f t="shared" si="30"/>
        <v>0.61929999999999996</v>
      </c>
      <c r="AK99" s="213">
        <f t="shared" si="31"/>
        <v>9.593329679700122E-3</v>
      </c>
      <c r="AL99" s="213">
        <f t="shared" si="32"/>
        <v>0.92954926035698837</v>
      </c>
      <c r="AM99" s="213">
        <f t="shared" si="33"/>
        <v>-559.443238534692</v>
      </c>
      <c r="AN99" s="213">
        <f t="shared" si="34"/>
        <v>9.3543791502542458E-4</v>
      </c>
      <c r="AO99" s="213">
        <f t="shared" si="35"/>
        <v>8.965286413041966E-2</v>
      </c>
      <c r="AP99" s="213">
        <f t="shared" si="36"/>
        <v>0.2244871406348494</v>
      </c>
      <c r="AQ99" s="105">
        <f t="shared" si="37"/>
        <v>1.7838471358695807</v>
      </c>
      <c r="AR99" s="213">
        <f t="shared" si="25"/>
        <v>0.29744996629181569</v>
      </c>
    </row>
    <row r="100" spans="1:44" x14ac:dyDescent="0.25">
      <c r="A100" s="268">
        <v>0.404167</v>
      </c>
      <c r="B100" s="7">
        <v>1.3865163269752125</v>
      </c>
      <c r="C100" s="7">
        <v>1.3865163269752125</v>
      </c>
      <c r="D100" s="7"/>
      <c r="E100" s="213">
        <f t="shared" si="26"/>
        <v>4.9157165202452988E-3</v>
      </c>
      <c r="F100" s="213">
        <f t="shared" si="27"/>
        <v>4.8223179063606382E-2</v>
      </c>
      <c r="M100" s="213"/>
      <c r="X100">
        <v>0.1398487602923158</v>
      </c>
      <c r="Y100">
        <v>272.14706355860966</v>
      </c>
      <c r="Z100">
        <v>1.609613862514423</v>
      </c>
      <c r="AA100">
        <v>1.9603046466755032</v>
      </c>
      <c r="AB100">
        <v>1.9387221773726238</v>
      </c>
      <c r="AC100">
        <v>59.395192120785552</v>
      </c>
      <c r="AD100">
        <v>5.9172178416385961</v>
      </c>
      <c r="AF100" s="266">
        <f t="shared" si="24"/>
        <v>0.12273620010667791</v>
      </c>
      <c r="AG100" s="298">
        <v>1.2113121155359281</v>
      </c>
      <c r="AH100" s="105">
        <f t="shared" si="28"/>
        <v>4.1669999999999763E-3</v>
      </c>
      <c r="AI100" s="213">
        <f t="shared" si="29"/>
        <v>8.8754449677853557</v>
      </c>
      <c r="AJ100" s="213">
        <f t="shared" si="30"/>
        <v>0.61929999999999996</v>
      </c>
      <c r="AK100" s="213">
        <f t="shared" si="31"/>
        <v>1.0088216934671634E-2</v>
      </c>
      <c r="AL100" s="213">
        <f t="shared" si="32"/>
        <v>0.93963747729166003</v>
      </c>
      <c r="AM100" s="213">
        <f t="shared" si="33"/>
        <v>-588.43514108542865</v>
      </c>
      <c r="AN100" s="213">
        <f t="shared" si="34"/>
        <v>9.8391490608838771E-4</v>
      </c>
      <c r="AO100" s="213">
        <f t="shared" si="35"/>
        <v>9.0636779036508047E-2</v>
      </c>
      <c r="AP100" s="213">
        <f t="shared" si="36"/>
        <v>0.23612068780618989</v>
      </c>
      <c r="AQ100" s="105">
        <f t="shared" si="37"/>
        <v>1.7828632209634923</v>
      </c>
      <c r="AR100" s="213">
        <f t="shared" si="25"/>
        <v>0.39086270982589444</v>
      </c>
    </row>
    <row r="101" spans="1:44" x14ac:dyDescent="0.25">
      <c r="A101" s="268">
        <v>0.408333</v>
      </c>
      <c r="B101" s="7">
        <v>1.682000236008907</v>
      </c>
      <c r="C101" s="7">
        <v>1.682000236008907</v>
      </c>
      <c r="D101" s="7"/>
      <c r="E101" s="213">
        <f t="shared" si="26"/>
        <v>6.391720000695926E-3</v>
      </c>
      <c r="F101" s="213">
        <f t="shared" si="27"/>
        <v>6.2702773206827031E-2</v>
      </c>
      <c r="M101" s="213"/>
      <c r="X101">
        <v>0.14119212821497049</v>
      </c>
      <c r="Y101">
        <v>272.085897889786</v>
      </c>
      <c r="Z101">
        <v>1.6069812388582243</v>
      </c>
      <c r="AA101">
        <v>1.9598475192089444</v>
      </c>
      <c r="AB101">
        <v>1.938285007661515</v>
      </c>
      <c r="AC101">
        <v>59.381981477046864</v>
      </c>
      <c r="AD101">
        <v>5.9158792731617735</v>
      </c>
      <c r="AF101" s="266">
        <f t="shared" si="24"/>
        <v>0.13027164122926377</v>
      </c>
      <c r="AG101" s="298">
        <v>1.2856811372244143</v>
      </c>
      <c r="AH101" s="105">
        <f t="shared" si="28"/>
        <v>4.166000000000003E-3</v>
      </c>
      <c r="AI101" s="213">
        <f t="shared" si="29"/>
        <v>8.8754449677853557</v>
      </c>
      <c r="AJ101" s="213">
        <f t="shared" si="30"/>
        <v>0.61929999999999996</v>
      </c>
      <c r="AK101" s="213">
        <f t="shared" si="31"/>
        <v>1.0464920529749231E-2</v>
      </c>
      <c r="AL101" s="213">
        <f t="shared" si="32"/>
        <v>0.95010239782140926</v>
      </c>
      <c r="AM101" s="213">
        <f t="shared" si="33"/>
        <v>-610.54975089453728</v>
      </c>
      <c r="AN101" s="213">
        <f t="shared" si="34"/>
        <v>1.0208924635357114E-3</v>
      </c>
      <c r="AO101" s="213">
        <f t="shared" si="35"/>
        <v>9.1657671500043753E-2</v>
      </c>
      <c r="AP101" s="213">
        <f t="shared" si="36"/>
        <v>0.24505339979253735</v>
      </c>
      <c r="AQ101" s="105">
        <f t="shared" si="37"/>
        <v>1.7818423284999565</v>
      </c>
      <c r="AR101" s="213">
        <f t="shared" si="25"/>
        <v>0.44673305866803575</v>
      </c>
    </row>
    <row r="102" spans="1:44" x14ac:dyDescent="0.25">
      <c r="A102" s="268">
        <v>0.41249999999999998</v>
      </c>
      <c r="B102" s="7">
        <v>1.9183873632358632</v>
      </c>
      <c r="C102" s="7">
        <v>1.9183873632358632</v>
      </c>
      <c r="D102" s="7"/>
      <c r="E102" s="213">
        <f t="shared" si="26"/>
        <v>7.5014075630264361E-3</v>
      </c>
      <c r="F102" s="213">
        <f t="shared" si="27"/>
        <v>7.3588808193289348E-2</v>
      </c>
      <c r="M102" s="213"/>
      <c r="X102">
        <v>0.14253545216459254</v>
      </c>
      <c r="Y102">
        <v>272.02454966176276</v>
      </c>
      <c r="Z102">
        <v>1.6043493177874122</v>
      </c>
      <c r="AA102">
        <v>1.9593890309704205</v>
      </c>
      <c r="AB102">
        <v>1.93784653686666</v>
      </c>
      <c r="AC102">
        <v>59.36873162822782</v>
      </c>
      <c r="AD102">
        <v>5.9145367322301841</v>
      </c>
      <c r="AF102" s="266">
        <f t="shared" si="24"/>
        <v>0.13654625508912743</v>
      </c>
      <c r="AG102" s="298">
        <v>1.3476067613039964</v>
      </c>
      <c r="AH102" s="105">
        <f t="shared" si="28"/>
        <v>4.1669999999999763E-3</v>
      </c>
      <c r="AI102" s="213">
        <f t="shared" si="29"/>
        <v>8.8754449677853557</v>
      </c>
      <c r="AJ102" s="213">
        <f t="shared" si="30"/>
        <v>0.61929999999999996</v>
      </c>
      <c r="AK102" s="213">
        <f t="shared" si="31"/>
        <v>1.0776864246543999E-2</v>
      </c>
      <c r="AL102" s="213">
        <f t="shared" si="32"/>
        <v>0.96087926206795327</v>
      </c>
      <c r="AM102" s="213">
        <f t="shared" si="33"/>
        <v>-628.89947327462312</v>
      </c>
      <c r="AN102" s="213">
        <f t="shared" si="34"/>
        <v>1.051574800656242E-3</v>
      </c>
      <c r="AO102" s="213">
        <f t="shared" si="35"/>
        <v>9.2709246300699988E-2</v>
      </c>
      <c r="AP102" s="213">
        <f t="shared" si="36"/>
        <v>0.25235776353641659</v>
      </c>
      <c r="AQ102" s="105">
        <f t="shared" si="37"/>
        <v>1.7807907536993002</v>
      </c>
      <c r="AR102" s="213">
        <f t="shared" si="25"/>
        <v>0.48610315004266219</v>
      </c>
    </row>
    <row r="103" spans="1:44" x14ac:dyDescent="0.25">
      <c r="A103" s="268">
        <v>0.41666700000000001</v>
      </c>
      <c r="B103" s="7">
        <v>1.9183873632358632</v>
      </c>
      <c r="C103" s="7">
        <v>1.9183873632358632</v>
      </c>
      <c r="D103" s="7"/>
      <c r="E103" s="213">
        <f t="shared" si="26"/>
        <v>7.9939201426039025E-3</v>
      </c>
      <c r="F103" s="213">
        <f t="shared" si="27"/>
        <v>7.8420356598944294E-2</v>
      </c>
      <c r="M103" s="213"/>
      <c r="X103">
        <v>0.14387873200161846</v>
      </c>
      <c r="Y103">
        <v>271.96301885205492</v>
      </c>
      <c r="Z103">
        <v>1.6017181013631359</v>
      </c>
      <c r="AA103">
        <v>1.9589291818211663</v>
      </c>
      <c r="AB103">
        <v>1.9374067648269084</v>
      </c>
      <c r="AC103">
        <v>59.355442569469922</v>
      </c>
      <c r="AD103">
        <v>5.9131902183515406</v>
      </c>
      <c r="AF103" s="266">
        <f t="shared" si="24"/>
        <v>0.13654625508912743</v>
      </c>
      <c r="AG103" s="298">
        <v>1.3476067613039964</v>
      </c>
      <c r="AH103" s="105">
        <f t="shared" si="28"/>
        <v>4.1670000000000318E-3</v>
      </c>
      <c r="AI103" s="213">
        <f t="shared" si="29"/>
        <v>8.8754449677853557</v>
      </c>
      <c r="AJ103" s="213">
        <f t="shared" si="30"/>
        <v>0.61929999999999996</v>
      </c>
      <c r="AK103" s="213">
        <f t="shared" si="31"/>
        <v>1.0776864246544143E-2</v>
      </c>
      <c r="AL103" s="213">
        <f t="shared" si="32"/>
        <v>0.97165612631449738</v>
      </c>
      <c r="AM103" s="213">
        <f t="shared" si="33"/>
        <v>-629.04928533656062</v>
      </c>
      <c r="AN103" s="213">
        <f t="shared" si="34"/>
        <v>1.0518252994972533E-3</v>
      </c>
      <c r="AO103" s="213">
        <f t="shared" si="35"/>
        <v>9.3761071600197241E-2</v>
      </c>
      <c r="AP103" s="213">
        <f t="shared" si="36"/>
        <v>0.25241787844906294</v>
      </c>
      <c r="AQ103" s="105">
        <f t="shared" si="37"/>
        <v>1.7797389283998029</v>
      </c>
      <c r="AR103" s="213">
        <f t="shared" si="25"/>
        <v>0.48610315004266219</v>
      </c>
    </row>
    <row r="104" spans="1:44" x14ac:dyDescent="0.25">
      <c r="A104" s="268">
        <v>0.42083300000000001</v>
      </c>
      <c r="B104" s="7">
        <v>1.9183873632358632</v>
      </c>
      <c r="C104" s="7">
        <v>1.9183873632358632</v>
      </c>
      <c r="D104" s="7"/>
      <c r="E104" s="213">
        <f t="shared" si="26"/>
        <v>7.9920017552406117E-3</v>
      </c>
      <c r="F104" s="213">
        <f t="shared" si="27"/>
        <v>7.8401537218910411E-2</v>
      </c>
      <c r="M104" s="213"/>
      <c r="X104">
        <v>0.14522196758639083</v>
      </c>
      <c r="Y104">
        <v>271.90130543804804</v>
      </c>
      <c r="Z104">
        <v>1.5990875916465452</v>
      </c>
      <c r="AA104">
        <v>1.9584679716201743</v>
      </c>
      <c r="AB104">
        <v>1.9369656913810034</v>
      </c>
      <c r="AC104">
        <v>59.342114295890902</v>
      </c>
      <c r="AD104">
        <v>5.9118397310311463</v>
      </c>
      <c r="AF104" s="266">
        <f t="shared" si="24"/>
        <v>0.13654625508912743</v>
      </c>
      <c r="AG104" s="298">
        <v>1.3476067613039964</v>
      </c>
      <c r="AH104" s="105">
        <f t="shared" si="28"/>
        <v>4.166000000000003E-3</v>
      </c>
      <c r="AI104" s="213">
        <f t="shared" si="29"/>
        <v>8.8754449677853557</v>
      </c>
      <c r="AJ104" s="213">
        <f t="shared" si="30"/>
        <v>0.61929999999999996</v>
      </c>
      <c r="AK104" s="213">
        <f t="shared" si="31"/>
        <v>1.077427800602414E-2</v>
      </c>
      <c r="AL104" s="213">
        <f t="shared" si="32"/>
        <v>0.98243040432052153</v>
      </c>
      <c r="AM104" s="213">
        <f t="shared" si="33"/>
        <v>-629.04773565115659</v>
      </c>
      <c r="AN104" s="213">
        <f t="shared" si="34"/>
        <v>1.0518227082880233E-3</v>
      </c>
      <c r="AO104" s="213">
        <f t="shared" si="35"/>
        <v>9.481289430848526E-2</v>
      </c>
      <c r="AP104" s="213">
        <f t="shared" si="36"/>
        <v>0.25247784644455651</v>
      </c>
      <c r="AQ104" s="105">
        <f t="shared" si="37"/>
        <v>1.7786871056915148</v>
      </c>
      <c r="AR104" s="213">
        <f t="shared" si="25"/>
        <v>0.48610315004266219</v>
      </c>
    </row>
    <row r="105" spans="1:44" x14ac:dyDescent="0.25">
      <c r="A105" s="268">
        <v>0.42499999999999999</v>
      </c>
      <c r="B105" s="7">
        <v>1.8001937996223856</v>
      </c>
      <c r="C105" s="7">
        <v>1.8001937996223856</v>
      </c>
      <c r="D105" s="7"/>
      <c r="E105" s="213">
        <f t="shared" si="26"/>
        <v>7.7476638528151181E-3</v>
      </c>
      <c r="F105" s="213">
        <f t="shared" si="27"/>
        <v>7.6004582396116308E-2</v>
      </c>
      <c r="M105" s="213"/>
      <c r="X105">
        <v>0.14656515877915777</v>
      </c>
      <c r="Y105">
        <v>271.83940939711255</v>
      </c>
      <c r="Z105">
        <v>1.5964577906987902</v>
      </c>
      <c r="AA105">
        <v>1.9580054002265825</v>
      </c>
      <c r="AB105">
        <v>1.9365233163668982</v>
      </c>
      <c r="AC105">
        <v>59.328746802593045</v>
      </c>
      <c r="AD105">
        <v>5.9104852697727397</v>
      </c>
      <c r="AF105" s="266">
        <f t="shared" si="24"/>
        <v>0.13338780943050155</v>
      </c>
      <c r="AG105" s="298">
        <v>1.3164353262324355</v>
      </c>
      <c r="AH105" s="105">
        <f t="shared" si="28"/>
        <v>4.1669999999999763E-3</v>
      </c>
      <c r="AI105" s="213">
        <f t="shared" si="29"/>
        <v>8.8754449677853557</v>
      </c>
      <c r="AJ105" s="213">
        <f t="shared" si="30"/>
        <v>0.61929999999999996</v>
      </c>
      <c r="AK105" s="213">
        <f t="shared" si="31"/>
        <v>1.0621798580266389E-2</v>
      </c>
      <c r="AL105" s="213">
        <f t="shared" si="32"/>
        <v>0.99305220290078788</v>
      </c>
      <c r="AM105" s="213">
        <f t="shared" si="33"/>
        <v>-620.2902369922341</v>
      </c>
      <c r="AN105" s="213">
        <f t="shared" si="34"/>
        <v>1.0371794063012169E-3</v>
      </c>
      <c r="AO105" s="213">
        <f t="shared" si="35"/>
        <v>9.5850073714786474E-2</v>
      </c>
      <c r="AP105" s="213">
        <f t="shared" si="36"/>
        <v>0.24890314526067261</v>
      </c>
      <c r="AQ105" s="105">
        <f t="shared" si="37"/>
        <v>1.7776499262852135</v>
      </c>
      <c r="AR105" s="213">
        <f t="shared" si="25"/>
        <v>0.46695501635894637</v>
      </c>
    </row>
    <row r="106" spans="1:44" x14ac:dyDescent="0.25">
      <c r="A106" s="268">
        <v>0.42916700000000002</v>
      </c>
      <c r="B106" s="7">
        <v>1.9183873632358632</v>
      </c>
      <c r="C106" s="7">
        <v>1.9183873632358632</v>
      </c>
      <c r="D106" s="7"/>
      <c r="E106" s="213">
        <f t="shared" si="26"/>
        <v>7.7476638528152213E-3</v>
      </c>
      <c r="F106" s="213">
        <f t="shared" si="27"/>
        <v>7.6004582396117321E-2</v>
      </c>
      <c r="M106" s="213"/>
      <c r="X106">
        <v>0.14790830544007277</v>
      </c>
      <c r="Y106">
        <v>271.77733070650959</v>
      </c>
      <c r="Z106">
        <v>1.593828700581021</v>
      </c>
      <c r="AA106">
        <v>1.9575414674989287</v>
      </c>
      <c r="AB106">
        <v>1.9360796396220348</v>
      </c>
      <c r="AC106">
        <v>59.315340084661656</v>
      </c>
      <c r="AD106">
        <v>5.9091268340783429</v>
      </c>
      <c r="AF106" s="266">
        <f t="shared" si="24"/>
        <v>0.13654690704873695</v>
      </c>
      <c r="AG106" s="298">
        <v>1.3476131956450723</v>
      </c>
      <c r="AH106" s="105">
        <f t="shared" si="28"/>
        <v>4.1670000000000318E-3</v>
      </c>
      <c r="AI106" s="213">
        <f t="shared" si="29"/>
        <v>8.8754449677853557</v>
      </c>
      <c r="AJ106" s="213">
        <f t="shared" si="30"/>
        <v>0.61929999999999996</v>
      </c>
      <c r="AK106" s="213">
        <f t="shared" si="31"/>
        <v>1.0776896113016894E-2</v>
      </c>
      <c r="AL106" s="213">
        <f t="shared" si="32"/>
        <v>1.0038290990138048</v>
      </c>
      <c r="AM106" s="213">
        <f t="shared" si="33"/>
        <v>-629.49642686049731</v>
      </c>
      <c r="AN106" s="213">
        <f t="shared" si="34"/>
        <v>1.052572959145385E-3</v>
      </c>
      <c r="AO106" s="213">
        <f t="shared" si="35"/>
        <v>9.6902646673931864E-2</v>
      </c>
      <c r="AP106" s="213">
        <f t="shared" si="36"/>
        <v>0.25259730241069761</v>
      </c>
      <c r="AQ106" s="105">
        <f t="shared" si="37"/>
        <v>1.7765973533260682</v>
      </c>
      <c r="AR106" s="213">
        <f t="shared" si="25"/>
        <v>0.48610082908478225</v>
      </c>
    </row>
    <row r="107" spans="1:44" x14ac:dyDescent="0.25">
      <c r="A107" s="268">
        <v>0.43333300000000002</v>
      </c>
      <c r="B107" s="7">
        <v>1.682000236008907</v>
      </c>
      <c r="C107" s="7">
        <v>1.682000236008907</v>
      </c>
      <c r="D107" s="7"/>
      <c r="E107" s="213">
        <f t="shared" si="26"/>
        <v>7.4996073692268619E-3</v>
      </c>
      <c r="F107" s="213">
        <f t="shared" si="27"/>
        <v>7.3571148292115515E-2</v>
      </c>
      <c r="M107" s="213"/>
      <c r="X107">
        <v>0.14925140742919429</v>
      </c>
      <c r="Y107">
        <v>271.71506934342602</v>
      </c>
      <c r="Z107">
        <v>1.5912003233543857</v>
      </c>
      <c r="AA107">
        <v>1.9570761732968465</v>
      </c>
      <c r="AB107">
        <v>1.9356346609832911</v>
      </c>
      <c r="AC107">
        <v>59.301894137179751</v>
      </c>
      <c r="AD107">
        <v>5.9077644234497377</v>
      </c>
      <c r="AF107" s="266">
        <f t="shared" si="24"/>
        <v>0.13027242555644056</v>
      </c>
      <c r="AG107" s="298">
        <v>1.2856888779318092</v>
      </c>
      <c r="AH107" s="105">
        <f t="shared" si="28"/>
        <v>4.166000000000003E-3</v>
      </c>
      <c r="AI107" s="213">
        <f t="shared" si="29"/>
        <v>8.8754449677853557</v>
      </c>
      <c r="AJ107" s="213">
        <f t="shared" si="30"/>
        <v>0.61929999999999996</v>
      </c>
      <c r="AK107" s="213">
        <f t="shared" si="31"/>
        <v>1.0464959549446514E-2</v>
      </c>
      <c r="AL107" s="213">
        <f t="shared" si="32"/>
        <v>1.0142940585632514</v>
      </c>
      <c r="AM107" s="213">
        <f t="shared" si="33"/>
        <v>-611.41572239607319</v>
      </c>
      <c r="AN107" s="213">
        <f t="shared" si="34"/>
        <v>1.0223404434558726E-3</v>
      </c>
      <c r="AO107" s="213">
        <f t="shared" si="35"/>
        <v>9.792498711738773E-2</v>
      </c>
      <c r="AP107" s="213">
        <f t="shared" si="36"/>
        <v>0.24540097058470278</v>
      </c>
      <c r="AQ107" s="105">
        <f t="shared" si="37"/>
        <v>1.7755750128826122</v>
      </c>
      <c r="AR107" s="213">
        <f t="shared" si="25"/>
        <v>0.44673036903608038</v>
      </c>
    </row>
    <row r="108" spans="1:44" x14ac:dyDescent="0.25">
      <c r="A108" s="268">
        <v>0.4375</v>
      </c>
      <c r="B108" s="7">
        <v>1.8001937996223856</v>
      </c>
      <c r="C108" s="7">
        <v>1.8001937996223856</v>
      </c>
      <c r="D108" s="7"/>
      <c r="E108" s="213">
        <f t="shared" si="26"/>
        <v>7.2551512732377567E-3</v>
      </c>
      <c r="F108" s="213">
        <f t="shared" si="27"/>
        <v>7.1173033990462403E-2</v>
      </c>
      <c r="M108" s="213"/>
      <c r="X108">
        <v>0.15059446460648532</v>
      </c>
      <c r="Y108">
        <v>271.65262528497129</v>
      </c>
      <c r="Z108">
        <v>1.5885726610800357</v>
      </c>
      <c r="AA108">
        <v>1.9566095174754434</v>
      </c>
      <c r="AB108">
        <v>1.9351883802874681</v>
      </c>
      <c r="AC108">
        <v>59.288408955186917</v>
      </c>
      <c r="AD108">
        <v>5.9063980373843146</v>
      </c>
      <c r="AF108" s="266">
        <f t="shared" si="24"/>
        <v>0.13338771121331369</v>
      </c>
      <c r="AG108" s="298">
        <v>1.316434356904157</v>
      </c>
      <c r="AH108" s="105">
        <f t="shared" si="28"/>
        <v>4.1669999999999763E-3</v>
      </c>
      <c r="AI108" s="213">
        <f t="shared" si="29"/>
        <v>8.8754449677853557</v>
      </c>
      <c r="AJ108" s="213">
        <f t="shared" si="30"/>
        <v>0.61929999999999996</v>
      </c>
      <c r="AK108" s="213">
        <f t="shared" si="31"/>
        <v>1.0621793736640886E-2</v>
      </c>
      <c r="AL108" s="213">
        <f t="shared" si="32"/>
        <v>1.0249158522998922</v>
      </c>
      <c r="AM108" s="213">
        <f t="shared" si="33"/>
        <v>-620.72271039631028</v>
      </c>
      <c r="AN108" s="213">
        <f t="shared" si="34"/>
        <v>1.0379025395729187E-3</v>
      </c>
      <c r="AO108" s="213">
        <f t="shared" si="35"/>
        <v>9.8962889656960651E-2</v>
      </c>
      <c r="AP108" s="213">
        <f t="shared" si="36"/>
        <v>0.2490766833628329</v>
      </c>
      <c r="AQ108" s="105">
        <f t="shared" si="37"/>
        <v>1.7745371103430394</v>
      </c>
      <c r="AR108" s="213">
        <f t="shared" si="25"/>
        <v>0.46695536019128409</v>
      </c>
    </row>
    <row r="109" spans="1:44" x14ac:dyDescent="0.25">
      <c r="A109" s="268">
        <v>0.44166699999999998</v>
      </c>
      <c r="B109" s="7">
        <v>1.9183873632358632</v>
      </c>
      <c r="C109" s="7">
        <v>1.9183873632358632</v>
      </c>
      <c r="D109" s="7"/>
      <c r="E109" s="213">
        <f t="shared" si="26"/>
        <v>7.7476638528151181E-3</v>
      </c>
      <c r="F109" s="213">
        <f t="shared" si="27"/>
        <v>7.6004582396116308E-2</v>
      </c>
      <c r="X109">
        <v>0.15193747683181308</v>
      </c>
      <c r="Y109">
        <v>271.58999850824318</v>
      </c>
      <c r="Z109">
        <v>1.5859457158191199</v>
      </c>
      <c r="AA109">
        <v>1.9561414998939317</v>
      </c>
      <c r="AB109">
        <v>1.9347407973699267</v>
      </c>
      <c r="AC109">
        <v>59.274884533729235</v>
      </c>
      <c r="AD109">
        <v>5.9050276753801141</v>
      </c>
      <c r="AF109" s="266">
        <f t="shared" si="24"/>
        <v>0.13654690704326622</v>
      </c>
      <c r="AG109" s="298">
        <v>1.3476131955910804</v>
      </c>
      <c r="AH109" s="105">
        <f t="shared" si="28"/>
        <v>4.1669999999999763E-3</v>
      </c>
      <c r="AI109" s="213">
        <f t="shared" si="29"/>
        <v>8.8754449677853557</v>
      </c>
      <c r="AJ109" s="213">
        <f t="shared" si="30"/>
        <v>0.61929999999999996</v>
      </c>
      <c r="AK109" s="213">
        <f t="shared" si="31"/>
        <v>1.0776896112749353E-2</v>
      </c>
      <c r="AL109" s="213">
        <f t="shared" si="32"/>
        <v>1.0356927484126417</v>
      </c>
      <c r="AM109" s="213">
        <f t="shared" si="33"/>
        <v>-629.9345257436122</v>
      </c>
      <c r="AN109" s="213">
        <f t="shared" si="34"/>
        <v>1.0533054987089507E-3</v>
      </c>
      <c r="AO109" s="213">
        <f t="shared" si="35"/>
        <v>0.1000161951556696</v>
      </c>
      <c r="AP109" s="213">
        <f t="shared" si="36"/>
        <v>0.25277309784232221</v>
      </c>
      <c r="AQ109" s="105">
        <f t="shared" si="37"/>
        <v>1.7734838048443304</v>
      </c>
      <c r="AR109" s="213">
        <f t="shared" si="25"/>
        <v>0.48610082910425778</v>
      </c>
    </row>
    <row r="110" spans="1:44" x14ac:dyDescent="0.25">
      <c r="A110" s="268">
        <v>0.44583299999999998</v>
      </c>
      <c r="B110" s="7">
        <v>1.9183873632358632</v>
      </c>
      <c r="C110" s="7">
        <v>1.9183873632358632</v>
      </c>
      <c r="D110" s="7"/>
      <c r="E110" s="213">
        <f t="shared" si="26"/>
        <v>7.9920017552406117E-3</v>
      </c>
      <c r="F110" s="213">
        <f t="shared" si="27"/>
        <v>7.8401537218910411E-2</v>
      </c>
      <c r="X110">
        <v>0.15328044396494875</v>
      </c>
      <c r="Y110">
        <v>271.52718899013905</v>
      </c>
      <c r="Z110">
        <v>1.5833194896327885</v>
      </c>
      <c r="AA110">
        <v>1.9556721204080254</v>
      </c>
      <c r="AB110">
        <v>1.9342919120662425</v>
      </c>
      <c r="AC110">
        <v>59.261320867825049</v>
      </c>
      <c r="AD110">
        <v>5.9036533369323729</v>
      </c>
      <c r="AF110" s="266">
        <f t="shared" si="24"/>
        <v>0.13654690704326622</v>
      </c>
      <c r="AG110" s="298">
        <v>1.3476131955910804</v>
      </c>
      <c r="AH110" s="105">
        <f t="shared" si="28"/>
        <v>4.166000000000003E-3</v>
      </c>
      <c r="AI110" s="213">
        <f t="shared" si="29"/>
        <v>8.8754449677853557</v>
      </c>
      <c r="AJ110" s="213">
        <f t="shared" si="30"/>
        <v>0.61929999999999996</v>
      </c>
      <c r="AK110" s="213">
        <f t="shared" si="31"/>
        <v>1.0774309864582216E-2</v>
      </c>
      <c r="AL110" s="213">
        <f t="shared" si="32"/>
        <v>1.046467058277224</v>
      </c>
      <c r="AM110" s="213">
        <f t="shared" si="33"/>
        <v>-629.93080278297407</v>
      </c>
      <c r="AN110" s="213">
        <f t="shared" si="34"/>
        <v>1.0532992735938771E-3</v>
      </c>
      <c r="AO110" s="213">
        <f t="shared" si="35"/>
        <v>0.10106949442926348</v>
      </c>
      <c r="AP110" s="213">
        <f t="shared" si="36"/>
        <v>0.25283227882714265</v>
      </c>
      <c r="AQ110" s="105">
        <f t="shared" si="37"/>
        <v>1.7724305055707366</v>
      </c>
      <c r="AR110" s="213">
        <f t="shared" si="25"/>
        <v>0.48610082910425778</v>
      </c>
    </row>
    <row r="111" spans="1:44" x14ac:dyDescent="0.25">
      <c r="A111" s="268">
        <v>0.45</v>
      </c>
      <c r="B111" s="7">
        <v>1.9774841450426024</v>
      </c>
      <c r="C111" s="7">
        <v>1.9774841450426024</v>
      </c>
      <c r="D111" s="7"/>
      <c r="E111" s="213">
        <f t="shared" si="26"/>
        <v>8.1170482874982457E-3</v>
      </c>
      <c r="F111" s="213">
        <f t="shared" si="27"/>
        <v>7.9628243700357801E-2</v>
      </c>
      <c r="X111">
        <v>0.15462336586556699</v>
      </c>
      <c r="Y111">
        <v>271.46419670758394</v>
      </c>
      <c r="Z111">
        <v>1.580693984582191</v>
      </c>
      <c r="AA111">
        <v>1.9552013788742777</v>
      </c>
      <c r="AB111">
        <v>1.933841724211071</v>
      </c>
      <c r="AC111">
        <v>59.247717952480386</v>
      </c>
      <c r="AD111">
        <v>5.9022750215350754</v>
      </c>
      <c r="AF111" s="266">
        <f t="shared" si="24"/>
        <v>0.13813958685275265</v>
      </c>
      <c r="AG111" s="298">
        <v>1.3633317231951902</v>
      </c>
      <c r="AH111" s="105">
        <f t="shared" si="28"/>
        <v>4.1670000000000318E-3</v>
      </c>
      <c r="AI111" s="213">
        <f t="shared" si="29"/>
        <v>8.8754449677853557</v>
      </c>
      <c r="AJ111" s="213">
        <f t="shared" si="30"/>
        <v>0.61929999999999996</v>
      </c>
      <c r="AK111" s="213">
        <f t="shared" si="31"/>
        <v>1.0854571106414867E-2</v>
      </c>
      <c r="AL111" s="213">
        <f t="shared" si="32"/>
        <v>1.0573216293836389</v>
      </c>
      <c r="AM111" s="213">
        <f t="shared" si="33"/>
        <v>-634.77267452353249</v>
      </c>
      <c r="AN111" s="213">
        <f t="shared" si="34"/>
        <v>1.0613953056733275E-3</v>
      </c>
      <c r="AO111" s="213">
        <f t="shared" si="35"/>
        <v>0.10213088973493681</v>
      </c>
      <c r="AP111" s="213">
        <f t="shared" si="36"/>
        <v>0.25471449620190051</v>
      </c>
      <c r="AQ111" s="105">
        <f t="shared" si="37"/>
        <v>1.7713691102650633</v>
      </c>
      <c r="AR111" s="213">
        <f t="shared" si="25"/>
        <v>0.49529823622253927</v>
      </c>
    </row>
    <row r="112" spans="1:44" x14ac:dyDescent="0.25">
      <c r="A112" s="268">
        <v>0.45416699999999999</v>
      </c>
      <c r="B112" s="7">
        <v>2.0365809268493407</v>
      </c>
      <c r="C112" s="7">
        <v>2.0365809268493407</v>
      </c>
      <c r="D112" s="7"/>
      <c r="E112" s="213">
        <f t="shared" si="26"/>
        <v>8.3633045772868175E-3</v>
      </c>
      <c r="F112" s="213">
        <f t="shared" si="27"/>
        <v>8.2044017903183677E-2</v>
      </c>
      <c r="X112">
        <v>0.15596624239324564</v>
      </c>
      <c r="Y112">
        <v>271.40102163737544</v>
      </c>
      <c r="Z112">
        <v>1.5780692027284775</v>
      </c>
      <c r="AA112">
        <v>1.9547292751481791</v>
      </c>
      <c r="AB112">
        <v>1.9333902336386586</v>
      </c>
      <c r="AC112">
        <v>59.234075782682481</v>
      </c>
      <c r="AD112">
        <v>5.9008927286803026</v>
      </c>
      <c r="AF112" s="266">
        <f t="shared" si="24"/>
        <v>0.13974082902090434</v>
      </c>
      <c r="AG112" s="298">
        <v>1.3791347547091473</v>
      </c>
      <c r="AH112" s="105">
        <f t="shared" si="28"/>
        <v>4.1669999999999763E-3</v>
      </c>
      <c r="AI112" s="213">
        <f t="shared" si="29"/>
        <v>8.8754449677853557</v>
      </c>
      <c r="AJ112" s="213">
        <f t="shared" si="30"/>
        <v>0.61929999999999996</v>
      </c>
      <c r="AK112" s="213">
        <f t="shared" si="31"/>
        <v>1.0932320748668935E-2</v>
      </c>
      <c r="AL112" s="213">
        <f t="shared" si="32"/>
        <v>1.0682539501323078</v>
      </c>
      <c r="AM112" s="213">
        <f t="shared" si="33"/>
        <v>-639.4705757959598</v>
      </c>
      <c r="AN112" s="213">
        <f t="shared" si="34"/>
        <v>1.0692506065663819E-3</v>
      </c>
      <c r="AO112" s="213">
        <f t="shared" si="35"/>
        <v>0.1032001403415032</v>
      </c>
      <c r="AP112" s="213">
        <f t="shared" si="36"/>
        <v>0.25659961760652461</v>
      </c>
      <c r="AQ112" s="105">
        <f t="shared" si="37"/>
        <v>1.7702998596584969</v>
      </c>
      <c r="AR112" s="213">
        <f t="shared" si="25"/>
        <v>0.50425507856019991</v>
      </c>
    </row>
    <row r="113" spans="1:44" x14ac:dyDescent="0.25">
      <c r="A113" s="268">
        <v>0.45833299999999999</v>
      </c>
      <c r="B113" s="7">
        <v>1.9183873632358632</v>
      </c>
      <c r="C113" s="7">
        <v>1.9183873632358632</v>
      </c>
      <c r="D113" s="7"/>
      <c r="E113" s="213">
        <f t="shared" si="26"/>
        <v>8.2381989482474861E-3</v>
      </c>
      <c r="F113" s="213">
        <f t="shared" si="27"/>
        <v>8.0816731682307838E-2</v>
      </c>
      <c r="X113">
        <v>0.15730907340746531</v>
      </c>
      <c r="Y113">
        <v>271.33766375625311</v>
      </c>
      <c r="Z113">
        <v>1.5754451461327974</v>
      </c>
      <c r="AA113">
        <v>1.9542558090853501</v>
      </c>
      <c r="AB113">
        <v>1.9329374401826274</v>
      </c>
      <c r="AC113">
        <v>59.220394353406</v>
      </c>
      <c r="AD113">
        <v>5.8995064578588634</v>
      </c>
      <c r="AF113" s="266">
        <f t="shared" si="24"/>
        <v>0.13654697101655441</v>
      </c>
      <c r="AG113" s="298">
        <v>1.347613826958346</v>
      </c>
      <c r="AH113" s="105">
        <f t="shared" si="28"/>
        <v>4.166000000000003E-3</v>
      </c>
      <c r="AI113" s="213">
        <f t="shared" si="29"/>
        <v>8.8754449677853557</v>
      </c>
      <c r="AJ113" s="213">
        <f t="shared" si="30"/>
        <v>0.61929999999999996</v>
      </c>
      <c r="AK113" s="213">
        <f t="shared" si="31"/>
        <v>1.0774312990714194E-2</v>
      </c>
      <c r="AL113" s="213">
        <f t="shared" si="32"/>
        <v>1.0790282631230221</v>
      </c>
      <c r="AM113" s="213">
        <f t="shared" si="33"/>
        <v>-630.37458822837402</v>
      </c>
      <c r="AN113" s="213">
        <f t="shared" si="34"/>
        <v>1.0540413215858249E-3</v>
      </c>
      <c r="AO113" s="213">
        <f t="shared" si="35"/>
        <v>0.10425418166308902</v>
      </c>
      <c r="AP113" s="213">
        <f t="shared" si="36"/>
        <v>0.2530103988444129</v>
      </c>
      <c r="AQ113" s="105">
        <f t="shared" si="37"/>
        <v>1.7692458183369111</v>
      </c>
      <c r="AR113" s="213">
        <f t="shared" si="25"/>
        <v>0.48610060136234451</v>
      </c>
    </row>
    <row r="114" spans="1:44" x14ac:dyDescent="0.25">
      <c r="A114" s="268">
        <v>0.46250000000000002</v>
      </c>
      <c r="B114" s="7">
        <v>2.0956777086560803</v>
      </c>
      <c r="C114" s="7">
        <v>2.0956777086560803</v>
      </c>
      <c r="D114" s="7"/>
      <c r="E114" s="213">
        <f t="shared" si="26"/>
        <v>8.3633045772869286E-3</v>
      </c>
      <c r="F114" s="213">
        <f t="shared" si="27"/>
        <v>8.2044017903184774E-2</v>
      </c>
      <c r="X114">
        <v>0.15865185876760912</v>
      </c>
      <c r="Y114">
        <v>271.2741230408692</v>
      </c>
      <c r="Z114">
        <v>1.5728218168563006</v>
      </c>
      <c r="AA114">
        <v>1.95378098054014</v>
      </c>
      <c r="AB114">
        <v>1.9324833436761835</v>
      </c>
      <c r="AC114">
        <v>59.206673659604888</v>
      </c>
      <c r="AD114">
        <v>5.8981162085594656</v>
      </c>
      <c r="AF114" s="266">
        <f t="shared" si="24"/>
        <v>0.14134954978089811</v>
      </c>
      <c r="AG114" s="298">
        <v>1.3950115941860164</v>
      </c>
      <c r="AH114" s="105">
        <f t="shared" si="28"/>
        <v>4.1670000000000318E-3</v>
      </c>
      <c r="AI114" s="213">
        <f t="shared" si="29"/>
        <v>8.8754449677853557</v>
      </c>
      <c r="AJ114" s="213">
        <f t="shared" si="30"/>
        <v>0.61929999999999996</v>
      </c>
      <c r="AK114" s="213">
        <f t="shared" si="31"/>
        <v>1.101009271561388E-2</v>
      </c>
      <c r="AL114" s="213">
        <f t="shared" si="32"/>
        <v>1.090038355838636</v>
      </c>
      <c r="AM114" s="213">
        <f t="shared" si="33"/>
        <v>-644.32197653449293</v>
      </c>
      <c r="AN114" s="213">
        <f t="shared" si="34"/>
        <v>1.0773625719620002E-3</v>
      </c>
      <c r="AO114" s="213">
        <f t="shared" si="35"/>
        <v>0.10533154423505102</v>
      </c>
      <c r="AP114" s="213">
        <f t="shared" si="36"/>
        <v>0.25854633356419293</v>
      </c>
      <c r="AQ114" s="105">
        <f t="shared" si="37"/>
        <v>1.7681684557649491</v>
      </c>
      <c r="AR114" s="213">
        <f t="shared" si="25"/>
        <v>0.5129818370396213</v>
      </c>
    </row>
    <row r="115" spans="1:44" x14ac:dyDescent="0.25">
      <c r="A115" s="268">
        <v>0.466667</v>
      </c>
      <c r="B115" s="7">
        <v>2.5093551813032522</v>
      </c>
      <c r="C115" s="7">
        <v>2.5093551813032522</v>
      </c>
      <c r="D115" s="7"/>
      <c r="E115" s="213">
        <f t="shared" si="26"/>
        <v>9.5945860262302146E-3</v>
      </c>
      <c r="F115" s="213">
        <f t="shared" si="27"/>
        <v>9.4122888917318404E-2</v>
      </c>
      <c r="X115">
        <v>0.15999459833296226</v>
      </c>
      <c r="Y115">
        <v>271.21039946781752</v>
      </c>
      <c r="Z115">
        <v>1.5701992169601373</v>
      </c>
      <c r="AA115">
        <v>1.9533047893666524</v>
      </c>
      <c r="AB115">
        <v>1.9320279439518451</v>
      </c>
      <c r="AC115">
        <v>59.192913696215818</v>
      </c>
      <c r="AD115">
        <v>5.896721980269068</v>
      </c>
      <c r="AF115" s="266">
        <f t="shared" si="24"/>
        <v>0.15275522362908492</v>
      </c>
      <c r="AG115" s="298">
        <v>1.5075768431195156</v>
      </c>
      <c r="AH115" s="105">
        <f t="shared" si="28"/>
        <v>4.1669999999999763E-3</v>
      </c>
      <c r="AI115" s="213">
        <f t="shared" si="29"/>
        <v>8.8754449677853557</v>
      </c>
      <c r="AJ115" s="213">
        <f t="shared" si="30"/>
        <v>0.61929999999999996</v>
      </c>
      <c r="AK115" s="213">
        <f t="shared" si="31"/>
        <v>1.1552138905558913E-2</v>
      </c>
      <c r="AL115" s="213">
        <f t="shared" si="32"/>
        <v>1.1015904947441948</v>
      </c>
      <c r="AM115" s="213">
        <f t="shared" si="33"/>
        <v>-676.21065809381071</v>
      </c>
      <c r="AN115" s="213">
        <f t="shared" si="34"/>
        <v>1.1306832303167051E-3</v>
      </c>
      <c r="AO115" s="213">
        <f t="shared" si="35"/>
        <v>0.10646222746536772</v>
      </c>
      <c r="AP115" s="213">
        <f t="shared" si="36"/>
        <v>0.27134226789457921</v>
      </c>
      <c r="AQ115" s="105">
        <f t="shared" si="37"/>
        <v>1.7670377725346325</v>
      </c>
      <c r="AR115" s="213">
        <f t="shared" si="25"/>
        <v>0.56837895697382734</v>
      </c>
    </row>
    <row r="116" spans="1:44" x14ac:dyDescent="0.25">
      <c r="A116" s="268">
        <v>0.470833</v>
      </c>
      <c r="B116" s="7">
        <v>2.8048390903369476</v>
      </c>
      <c r="C116" s="7">
        <v>2.8048390903369476</v>
      </c>
      <c r="D116" s="7"/>
      <c r="E116" s="213">
        <f t="shared" si="26"/>
        <v>1.1069466667826544E-2</v>
      </c>
      <c r="F116" s="213">
        <f t="shared" si="27"/>
        <v>0.10859146801137841</v>
      </c>
      <c r="X116">
        <v>0.16133729196271165</v>
      </c>
      <c r="Y116">
        <v>271.14649301359498</v>
      </c>
      <c r="Z116">
        <v>1.5675773485054567</v>
      </c>
      <c r="AA116">
        <v>1.952827235419325</v>
      </c>
      <c r="AB116">
        <v>1.9315712408415557</v>
      </c>
      <c r="AC116">
        <v>59.179114458165678</v>
      </c>
      <c r="AD116">
        <v>5.8953237724736374</v>
      </c>
      <c r="AF116" s="266">
        <f t="shared" si="24"/>
        <v>0.16100173527258876</v>
      </c>
      <c r="AG116" s="298">
        <v>1.5889635852217001</v>
      </c>
      <c r="AH116" s="105">
        <f t="shared" si="28"/>
        <v>4.166000000000003E-3</v>
      </c>
      <c r="AI116" s="213">
        <f t="shared" si="29"/>
        <v>8.8754449677853557</v>
      </c>
      <c r="AJ116" s="213">
        <f t="shared" si="30"/>
        <v>0.61929999999999996</v>
      </c>
      <c r="AK116" s="213">
        <f t="shared" si="31"/>
        <v>1.1931624163466228E-2</v>
      </c>
      <c r="AL116" s="213">
        <f t="shared" si="32"/>
        <v>1.113522118907661</v>
      </c>
      <c r="AM116" s="213">
        <f t="shared" si="33"/>
        <v>-698.6023608966342</v>
      </c>
      <c r="AN116" s="213">
        <f t="shared" si="34"/>
        <v>1.1681241114302287E-3</v>
      </c>
      <c r="AO116" s="213">
        <f t="shared" si="35"/>
        <v>0.10763035157679796</v>
      </c>
      <c r="AP116" s="213">
        <f t="shared" si="36"/>
        <v>0.28039464988723667</v>
      </c>
      <c r="AQ116" s="105">
        <f t="shared" si="37"/>
        <v>1.7658696484232022</v>
      </c>
      <c r="AR116" s="213">
        <f t="shared" si="25"/>
        <v>0.60276679310890802</v>
      </c>
    </row>
    <row r="117" spans="1:44" x14ac:dyDescent="0.25">
      <c r="A117" s="268">
        <v>0.47499999999999998</v>
      </c>
      <c r="B117" s="7">
        <v>3.5140004720178144</v>
      </c>
      <c r="C117" s="7">
        <v>3.5140004720178144</v>
      </c>
      <c r="D117" s="7"/>
      <c r="E117" s="213">
        <f t="shared" si="26"/>
        <v>1.3165302228166073E-2</v>
      </c>
      <c r="F117" s="213">
        <f t="shared" si="27"/>
        <v>0.12915161485830917</v>
      </c>
      <c r="X117">
        <v>0.16267993951594562</v>
      </c>
      <c r="Y117">
        <v>271.08240365461842</v>
      </c>
      <c r="Z117">
        <v>1.5649562135534083</v>
      </c>
      <c r="AA117">
        <v>1.952348318551274</v>
      </c>
      <c r="AB117">
        <v>1.9311132341769357</v>
      </c>
      <c r="AC117">
        <v>59.165275940362164</v>
      </c>
      <c r="AD117">
        <v>5.8939215846571962</v>
      </c>
      <c r="AF117" s="266">
        <f t="shared" si="24"/>
        <v>0.18089813160301421</v>
      </c>
      <c r="AG117" s="298">
        <v>1.7853257498446997</v>
      </c>
      <c r="AH117" s="105">
        <f t="shared" si="28"/>
        <v>4.1669999999999763E-3</v>
      </c>
      <c r="AI117" s="213">
        <f t="shared" si="29"/>
        <v>8.8754449677853557</v>
      </c>
      <c r="AJ117" s="213">
        <f t="shared" si="30"/>
        <v>0.61929999999999996</v>
      </c>
      <c r="AK117" s="213">
        <f t="shared" si="31"/>
        <v>1.2827515925245118E-2</v>
      </c>
      <c r="AL117" s="213">
        <f t="shared" si="32"/>
        <v>1.1263496348329061</v>
      </c>
      <c r="AM117" s="213">
        <f t="shared" si="33"/>
        <v>-751.26283355128226</v>
      </c>
      <c r="AN117" s="213">
        <f t="shared" si="34"/>
        <v>1.2561770171608299E-3</v>
      </c>
      <c r="AO117" s="213">
        <f t="shared" si="35"/>
        <v>0.10888652859395878</v>
      </c>
      <c r="AP117" s="213">
        <f t="shared" si="36"/>
        <v>0.30145836744920496</v>
      </c>
      <c r="AQ117" s="105">
        <f t="shared" si="37"/>
        <v>1.7646134714060413</v>
      </c>
      <c r="AR117" s="213">
        <f t="shared" si="25"/>
        <v>0.67210891854839327</v>
      </c>
    </row>
    <row r="118" spans="1:44" x14ac:dyDescent="0.25">
      <c r="A118" s="268">
        <v>0.47916700000000001</v>
      </c>
      <c r="B118" s="7">
        <v>2.4502583994965139</v>
      </c>
      <c r="C118" s="7">
        <v>2.4502583994965139</v>
      </c>
      <c r="D118" s="7"/>
      <c r="E118" s="213">
        <f t="shared" si="26"/>
        <v>1.2426533358800198E-2</v>
      </c>
      <c r="F118" s="213">
        <f t="shared" si="27"/>
        <v>0.12190429224982995</v>
      </c>
      <c r="X118">
        <v>0.16402254085165344</v>
      </c>
      <c r="Y118">
        <v>271.01813136725883</v>
      </c>
      <c r="Z118">
        <v>1.5623358141651424</v>
      </c>
      <c r="AA118">
        <v>1.9518680386145013</v>
      </c>
      <c r="AB118">
        <v>1.9306539237889675</v>
      </c>
      <c r="AC118">
        <v>59.151398137689156</v>
      </c>
      <c r="AD118">
        <v>5.8925154163013538</v>
      </c>
      <c r="AF118" s="266">
        <f t="shared" si="24"/>
        <v>0.17457034699237917</v>
      </c>
      <c r="AG118" s="298">
        <v>1.7228753712546674</v>
      </c>
      <c r="AH118" s="105">
        <f t="shared" si="28"/>
        <v>4.1670000000000318E-3</v>
      </c>
      <c r="AI118" s="213">
        <f t="shared" si="29"/>
        <v>8.8754449677853557</v>
      </c>
      <c r="AJ118" s="213">
        <f t="shared" si="30"/>
        <v>0.61929999999999996</v>
      </c>
      <c r="AK118" s="213">
        <f t="shared" si="31"/>
        <v>1.2547752714253794E-2</v>
      </c>
      <c r="AL118" s="213">
        <f t="shared" si="32"/>
        <v>1.13889738754716</v>
      </c>
      <c r="AM118" s="213">
        <f t="shared" si="33"/>
        <v>-735.07425935367223</v>
      </c>
      <c r="AN118" s="213">
        <f t="shared" si="34"/>
        <v>1.2291083083954676E-3</v>
      </c>
      <c r="AO118" s="213">
        <f t="shared" si="35"/>
        <v>0.11011563690235425</v>
      </c>
      <c r="AP118" s="213">
        <f t="shared" si="36"/>
        <v>0.29496239702314814</v>
      </c>
      <c r="AQ118" s="105">
        <f t="shared" si="37"/>
        <v>1.7633843630976458</v>
      </c>
      <c r="AR118" s="213">
        <f t="shared" si="25"/>
        <v>0.48563875333867029</v>
      </c>
    </row>
    <row r="119" spans="1:44" x14ac:dyDescent="0.25">
      <c r="A119" s="268">
        <v>0.48333300000000001</v>
      </c>
      <c r="B119" s="7">
        <v>2.0365809268493407</v>
      </c>
      <c r="C119" s="7">
        <v>2.0365809268493407</v>
      </c>
      <c r="D119" s="7"/>
      <c r="E119" s="213">
        <f t="shared" si="26"/>
        <v>9.3460863167784229E-3</v>
      </c>
      <c r="F119" s="213">
        <f t="shared" si="27"/>
        <v>9.1685106767596336E-2</v>
      </c>
      <c r="X119">
        <v>0.16536509582872505</v>
      </c>
      <c r="Y119">
        <v>270.95367612779813</v>
      </c>
      <c r="Z119">
        <v>1.5597161524018088</v>
      </c>
      <c r="AA119">
        <v>1.9513863954618698</v>
      </c>
      <c r="AB119">
        <v>1.9301933095078443</v>
      </c>
      <c r="AC119">
        <v>59.137481045020714</v>
      </c>
      <c r="AD119">
        <v>5.8911052668867239</v>
      </c>
      <c r="AF119" s="266">
        <f t="shared" si="24"/>
        <v>0.13974134148811349</v>
      </c>
      <c r="AG119" s="298">
        <v>1.3791398123672685</v>
      </c>
      <c r="AH119" s="105">
        <f t="shared" si="28"/>
        <v>4.166000000000003E-3</v>
      </c>
      <c r="AI119" s="213">
        <f t="shared" si="29"/>
        <v>8.8754449677853557</v>
      </c>
      <c r="AJ119" s="213">
        <f t="shared" si="30"/>
        <v>0.61929999999999996</v>
      </c>
      <c r="AK119" s="213">
        <f t="shared" si="31"/>
        <v>1.0929722024424843E-2</v>
      </c>
      <c r="AL119" s="213">
        <f t="shared" si="32"/>
        <v>1.1498271095715848</v>
      </c>
      <c r="AM119" s="213">
        <f t="shared" si="33"/>
        <v>-640.4350298062692</v>
      </c>
      <c r="AN119" s="213">
        <f t="shared" si="34"/>
        <v>1.0708632578353553E-3</v>
      </c>
      <c r="AO119" s="213">
        <f t="shared" si="35"/>
        <v>0.11118650016018961</v>
      </c>
      <c r="AP119" s="213">
        <f t="shared" si="36"/>
        <v>0.25704830961002267</v>
      </c>
      <c r="AQ119" s="105">
        <f t="shared" si="37"/>
        <v>1.7623134998398104</v>
      </c>
      <c r="AR119" s="213">
        <f t="shared" si="25"/>
        <v>0.50425322932796801</v>
      </c>
    </row>
    <row r="120" spans="1:44" x14ac:dyDescent="0.25">
      <c r="A120" s="268">
        <v>0.48749999999999999</v>
      </c>
      <c r="B120" s="7">
        <v>2.0365809268493407</v>
      </c>
      <c r="C120" s="7">
        <v>2.0365809268493407</v>
      </c>
      <c r="D120" s="7"/>
      <c r="E120" s="213">
        <f t="shared" si="26"/>
        <v>8.4864327221811538E-3</v>
      </c>
      <c r="F120" s="213">
        <f t="shared" si="27"/>
        <v>8.3251905004597129E-2</v>
      </c>
      <c r="X120">
        <v>0.16670760430595075</v>
      </c>
      <c r="Y120">
        <v>270.88903791240665</v>
      </c>
      <c r="Z120">
        <v>1.5570972303245572</v>
      </c>
      <c r="AA120">
        <v>1.9509033889451246</v>
      </c>
      <c r="AB120">
        <v>1.9297313911634317</v>
      </c>
      <c r="AC120">
        <v>59.123524657213594</v>
      </c>
      <c r="AD120">
        <v>5.8896911358921678</v>
      </c>
      <c r="AF120" s="266">
        <f t="shared" si="24"/>
        <v>0.13974134148811349</v>
      </c>
      <c r="AG120" s="298">
        <v>1.3791398123672685</v>
      </c>
      <c r="AH120" s="105">
        <f t="shared" si="28"/>
        <v>4.1669999999999763E-3</v>
      </c>
      <c r="AI120" s="213">
        <f t="shared" si="29"/>
        <v>8.8754449677853557</v>
      </c>
      <c r="AJ120" s="213">
        <f t="shared" si="30"/>
        <v>0.61929999999999996</v>
      </c>
      <c r="AK120" s="213">
        <f t="shared" si="31"/>
        <v>1.0932345577479125E-2</v>
      </c>
      <c r="AL120" s="213">
        <f t="shared" si="32"/>
        <v>1.1607594551490639</v>
      </c>
      <c r="AM120" s="213">
        <f t="shared" si="33"/>
        <v>-640.73696304280543</v>
      </c>
      <c r="AN120" s="213">
        <f t="shared" si="34"/>
        <v>1.0713681165552536E-3</v>
      </c>
      <c r="AO120" s="213">
        <f t="shared" si="35"/>
        <v>0.11225786827674486</v>
      </c>
      <c r="AP120" s="213">
        <f t="shared" si="36"/>
        <v>0.25710777935091422</v>
      </c>
      <c r="AQ120" s="105">
        <f t="shared" si="37"/>
        <v>1.7612421317232552</v>
      </c>
      <c r="AR120" s="213">
        <f t="shared" si="25"/>
        <v>0.50425322932796801</v>
      </c>
    </row>
    <row r="121" spans="1:44" x14ac:dyDescent="0.25">
      <c r="A121" s="268">
        <v>0.49166700000000002</v>
      </c>
      <c r="B121" s="7">
        <v>2.3320648358830351</v>
      </c>
      <c r="C121" s="7">
        <v>2.3320648358830351</v>
      </c>
      <c r="D121" s="7"/>
      <c r="E121" s="213">
        <f t="shared" si="26"/>
        <v>9.1020734466529737E-3</v>
      </c>
      <c r="F121" s="213">
        <f t="shared" si="27"/>
        <v>8.9291340511665679E-2</v>
      </c>
      <c r="X121">
        <v>0.16805006614202067</v>
      </c>
      <c r="Y121">
        <v>270.8242166972106</v>
      </c>
      <c r="Z121">
        <v>1.5544790499945367</v>
      </c>
      <c r="AA121">
        <v>1.9504190189159198</v>
      </c>
      <c r="AB121">
        <v>1.9292681685850215</v>
      </c>
      <c r="AC121">
        <v>59.109528969110855</v>
      </c>
      <c r="AD121">
        <v>5.8882730227951576</v>
      </c>
      <c r="AF121" s="266">
        <f t="shared" si="24"/>
        <v>0.14784090177230028</v>
      </c>
      <c r="AG121" s="298">
        <v>1.4590762573135976</v>
      </c>
      <c r="AH121" s="105">
        <f t="shared" si="28"/>
        <v>4.1670000000000318E-3</v>
      </c>
      <c r="AI121" s="213">
        <f t="shared" si="29"/>
        <v>8.8754449677853557</v>
      </c>
      <c r="AJ121" s="213">
        <f t="shared" si="30"/>
        <v>0.61929999999999996</v>
      </c>
      <c r="AK121" s="213">
        <f t="shared" si="31"/>
        <v>1.1320547558040798E-2</v>
      </c>
      <c r="AL121" s="213">
        <f t="shared" si="32"/>
        <v>1.1720800027071048</v>
      </c>
      <c r="AM121" s="213">
        <f t="shared" si="33"/>
        <v>-663.64774388125647</v>
      </c>
      <c r="AN121" s="213">
        <f t="shared" si="34"/>
        <v>1.1096769414420452E-3</v>
      </c>
      <c r="AO121" s="213">
        <f t="shared" si="35"/>
        <v>0.1133675452181869</v>
      </c>
      <c r="AP121" s="213">
        <f t="shared" si="36"/>
        <v>0.26630116185314057</v>
      </c>
      <c r="AQ121" s="105">
        <f t="shared" si="37"/>
        <v>1.7601324547818131</v>
      </c>
      <c r="AR121" s="213">
        <f t="shared" si="25"/>
        <v>0.54578040802877581</v>
      </c>
    </row>
    <row r="122" spans="1:44" x14ac:dyDescent="0.25">
      <c r="A122" s="268">
        <v>0.49583300000000002</v>
      </c>
      <c r="B122" s="7">
        <v>2.0956777086560803</v>
      </c>
      <c r="C122" s="7">
        <v>2.0956777086560803</v>
      </c>
      <c r="D122" s="7"/>
      <c r="E122" s="213">
        <f t="shared" si="26"/>
        <v>9.222987720274984E-3</v>
      </c>
      <c r="F122" s="213">
        <f t="shared" si="27"/>
        <v>9.0477509535897602E-2</v>
      </c>
      <c r="X122">
        <v>0.16939248119552455</v>
      </c>
      <c r="Y122">
        <v>270.75921245825327</v>
      </c>
      <c r="Z122">
        <v>1.551861613472898</v>
      </c>
      <c r="AA122">
        <v>1.9499332852239613</v>
      </c>
      <c r="AB122">
        <v>1.9288036416014513</v>
      </c>
      <c r="AC122">
        <v>59.095493975528512</v>
      </c>
      <c r="AD122">
        <v>5.8868509270704266</v>
      </c>
      <c r="AF122" s="266">
        <f t="shared" si="24"/>
        <v>0.14134983740254836</v>
      </c>
      <c r="AG122" s="298">
        <v>1.3950144327910028</v>
      </c>
      <c r="AH122" s="105">
        <f t="shared" si="28"/>
        <v>4.166000000000003E-3</v>
      </c>
      <c r="AI122" s="213">
        <f t="shared" si="29"/>
        <v>8.8754449677853557</v>
      </c>
      <c r="AJ122" s="213">
        <f t="shared" si="30"/>
        <v>0.61929999999999996</v>
      </c>
      <c r="AK122" s="213">
        <f t="shared" si="31"/>
        <v>1.1007464375963319E-2</v>
      </c>
      <c r="AL122" s="213">
        <f t="shared" si="32"/>
        <v>1.183087467083068</v>
      </c>
      <c r="AM122" s="213">
        <f t="shared" si="33"/>
        <v>-645.4433128632237</v>
      </c>
      <c r="AN122" s="213">
        <f t="shared" si="34"/>
        <v>1.0792375441578169E-3</v>
      </c>
      <c r="AO122" s="213">
        <f t="shared" si="35"/>
        <v>0.11444678276234471</v>
      </c>
      <c r="AP122" s="213">
        <f t="shared" si="36"/>
        <v>0.25905845995146809</v>
      </c>
      <c r="AQ122" s="105">
        <f t="shared" si="37"/>
        <v>1.7590532172376554</v>
      </c>
      <c r="AR122" s="213">
        <f t="shared" si="25"/>
        <v>0.51298079321328793</v>
      </c>
    </row>
    <row r="123" spans="1:44" x14ac:dyDescent="0.25">
      <c r="A123" s="268">
        <v>0.5</v>
      </c>
      <c r="B123" s="7">
        <v>2.4502583994965139</v>
      </c>
      <c r="C123" s="7">
        <v>2.4502583994965139</v>
      </c>
      <c r="D123" s="7"/>
      <c r="E123" s="213">
        <f t="shared" si="26"/>
        <v>9.4714578813358749E-3</v>
      </c>
      <c r="F123" s="213">
        <f t="shared" si="27"/>
        <v>9.2915001815904938E-2</v>
      </c>
      <c r="X123">
        <v>0.17073484932495128</v>
      </c>
      <c r="Y123">
        <v>270.69402517151576</v>
      </c>
      <c r="Z123">
        <v>1.5492449228207905</v>
      </c>
      <c r="AA123">
        <v>1.949446187720469</v>
      </c>
      <c r="AB123">
        <v>1.9283378100406616</v>
      </c>
      <c r="AC123">
        <v>59.081419671275853</v>
      </c>
      <c r="AD123">
        <v>5.8854248481920255</v>
      </c>
      <c r="AF123" s="266">
        <f t="shared" si="24"/>
        <v>0.15111379081650073</v>
      </c>
      <c r="AG123" s="298">
        <v>1.4913771607846114</v>
      </c>
      <c r="AH123" s="105">
        <f t="shared" si="28"/>
        <v>4.1669999999999763E-3</v>
      </c>
      <c r="AI123" s="213">
        <f t="shared" si="29"/>
        <v>8.8754449677853557</v>
      </c>
      <c r="AJ123" s="213">
        <f t="shared" si="30"/>
        <v>0.61929999999999996</v>
      </c>
      <c r="AK123" s="213">
        <f t="shared" si="31"/>
        <v>1.1475104925424787E-2</v>
      </c>
      <c r="AL123" s="213">
        <f t="shared" si="32"/>
        <v>1.1945625720084927</v>
      </c>
      <c r="AM123" s="213">
        <f t="shared" si="33"/>
        <v>-673.02641347493898</v>
      </c>
      <c r="AN123" s="213">
        <f t="shared" si="34"/>
        <v>1.1253588954386752E-3</v>
      </c>
      <c r="AO123" s="213">
        <f t="shared" si="35"/>
        <v>0.11557214165778339</v>
      </c>
      <c r="AP123" s="213">
        <f t="shared" si="36"/>
        <v>0.27006452974290412</v>
      </c>
      <c r="AQ123" s="105">
        <f t="shared" si="37"/>
        <v>1.7579278583422167</v>
      </c>
      <c r="AR123" s="213">
        <f t="shared" si="25"/>
        <v>0.56102176528828662</v>
      </c>
    </row>
    <row r="124" spans="1:44" x14ac:dyDescent="0.25">
      <c r="A124" s="268">
        <v>0.50416700000000003</v>
      </c>
      <c r="B124" s="7">
        <v>3.0412262175639029</v>
      </c>
      <c r="C124" s="7">
        <v>3.0412262175639029</v>
      </c>
      <c r="D124" s="7"/>
      <c r="E124" s="213">
        <f t="shared" si="26"/>
        <v>1.1441508199645466E-2</v>
      </c>
      <c r="F124" s="213">
        <f t="shared" si="27"/>
        <v>0.11224119543852203</v>
      </c>
      <c r="X124">
        <v>0.17207717038868864</v>
      </c>
      <c r="Y124">
        <v>270.62865481285286</v>
      </c>
      <c r="Z124">
        <v>1.5466289800993636</v>
      </c>
      <c r="AA124">
        <v>1.9489577262553726</v>
      </c>
      <c r="AB124">
        <v>1.9278706737303677</v>
      </c>
      <c r="AC124">
        <v>59.067306051145628</v>
      </c>
      <c r="AD124">
        <v>5.8839947856323311</v>
      </c>
      <c r="AF124" s="266">
        <f t="shared" si="24"/>
        <v>0.16762630934144768</v>
      </c>
      <c r="AG124" s="298">
        <v>1.6543430480281045</v>
      </c>
      <c r="AH124" s="105">
        <f t="shared" si="28"/>
        <v>4.1670000000000318E-3</v>
      </c>
      <c r="AI124" s="213">
        <f t="shared" si="29"/>
        <v>8.8754449677853557</v>
      </c>
      <c r="AJ124" s="213">
        <f t="shared" si="30"/>
        <v>0.61929999999999996</v>
      </c>
      <c r="AK124" s="213">
        <f t="shared" si="31"/>
        <v>1.2236261508980564E-2</v>
      </c>
      <c r="AL124" s="213">
        <f t="shared" si="32"/>
        <v>1.2067988335174733</v>
      </c>
      <c r="AM124" s="213">
        <f t="shared" si="33"/>
        <v>-717.85288278948656</v>
      </c>
      <c r="AN124" s="213">
        <f t="shared" si="34"/>
        <v>1.2003126639449884E-3</v>
      </c>
      <c r="AO124" s="213">
        <f t="shared" si="35"/>
        <v>0.11677245432172838</v>
      </c>
      <c r="AP124" s="213">
        <f t="shared" si="36"/>
        <v>0.28805199518718005</v>
      </c>
      <c r="AQ124" s="105">
        <f t="shared" si="37"/>
        <v>1.7567275456782716</v>
      </c>
      <c r="AR124" s="213">
        <f t="shared" si="25"/>
        <v>0.62773806838512258</v>
      </c>
    </row>
    <row r="125" spans="1:44" x14ac:dyDescent="0.25">
      <c r="A125" s="268">
        <v>0.50833300000000003</v>
      </c>
      <c r="B125" s="7">
        <v>3.5730972538245536</v>
      </c>
      <c r="C125" s="7">
        <v>3.5730972538245536</v>
      </c>
      <c r="D125" s="7"/>
      <c r="E125" s="213">
        <f t="shared" si="26"/>
        <v>1.3777635790902163E-2</v>
      </c>
      <c r="F125" s="213">
        <f t="shared" si="27"/>
        <v>0.13515860710875022</v>
      </c>
      <c r="X125">
        <v>0.17341944424502279</v>
      </c>
      <c r="Y125">
        <v>270.56310135808781</v>
      </c>
      <c r="Z125">
        <v>1.5440137873697677</v>
      </c>
      <c r="AA125">
        <v>1.948467900676893</v>
      </c>
      <c r="AB125">
        <v>1.927402232497738</v>
      </c>
      <c r="AC125">
        <v>59.053153109903747</v>
      </c>
      <c r="AD125">
        <v>5.8825607388609971</v>
      </c>
      <c r="AF125" s="266">
        <f t="shared" si="24"/>
        <v>0.18255754088918669</v>
      </c>
      <c r="AG125" s="298">
        <v>1.801702846179982</v>
      </c>
      <c r="AH125" s="105">
        <f t="shared" si="28"/>
        <v>4.166000000000003E-3</v>
      </c>
      <c r="AI125" s="213">
        <f t="shared" si="29"/>
        <v>8.8754449677853557</v>
      </c>
      <c r="AJ125" s="213">
        <f t="shared" si="30"/>
        <v>0.61929999999999996</v>
      </c>
      <c r="AK125" s="213">
        <f t="shared" si="31"/>
        <v>1.2897165801701733E-2</v>
      </c>
      <c r="AL125" s="213">
        <f t="shared" si="32"/>
        <v>1.2196959993191749</v>
      </c>
      <c r="AM125" s="213">
        <f t="shared" si="33"/>
        <v>-756.8292333754257</v>
      </c>
      <c r="AN125" s="213">
        <f t="shared" si="34"/>
        <v>1.2654845234224713E-3</v>
      </c>
      <c r="AO125" s="213">
        <f t="shared" si="35"/>
        <v>0.11803793884515085</v>
      </c>
      <c r="AP125" s="213">
        <f t="shared" si="36"/>
        <v>0.30376488800347345</v>
      </c>
      <c r="AQ125" s="105">
        <f t="shared" si="37"/>
        <v>1.755462061154849</v>
      </c>
      <c r="AR125" s="213">
        <f t="shared" si="25"/>
        <v>0.67720005425300145</v>
      </c>
    </row>
    <row r="126" spans="1:44" x14ac:dyDescent="0.25">
      <c r="A126" s="268">
        <v>0.51249999999999996</v>
      </c>
      <c r="B126" s="7">
        <v>3.6912908174380314</v>
      </c>
      <c r="C126" s="7">
        <v>3.6912908174380314</v>
      </c>
      <c r="D126" s="7"/>
      <c r="E126" s="213">
        <f t="shared" si="26"/>
        <v>1.5135352546475309E-2</v>
      </c>
      <c r="F126" s="213">
        <f t="shared" si="27"/>
        <v>0.14847780848092279</v>
      </c>
      <c r="X126">
        <v>0.174761670752138</v>
      </c>
      <c r="Y126">
        <v>270.497364782967</v>
      </c>
      <c r="Z126">
        <v>1.5413993466931517</v>
      </c>
      <c r="AA126">
        <v>1.947976710835297</v>
      </c>
      <c r="AB126">
        <v>1.9269324861690493</v>
      </c>
      <c r="AC126">
        <v>59.038960842313756</v>
      </c>
      <c r="AD126">
        <v>5.8811227073474415</v>
      </c>
      <c r="AF126" s="266">
        <f t="shared" si="24"/>
        <v>0.20515292435581572</v>
      </c>
      <c r="AG126" s="298">
        <v>2.024701942815847</v>
      </c>
      <c r="AH126" s="105">
        <f t="shared" si="28"/>
        <v>4.1669999999999208E-3</v>
      </c>
      <c r="AI126" s="213">
        <f t="shared" si="29"/>
        <v>8.8754449677853557</v>
      </c>
      <c r="AJ126" s="213">
        <f t="shared" si="30"/>
        <v>0.61929999999999996</v>
      </c>
      <c r="AK126" s="213">
        <f t="shared" si="31"/>
        <v>1.3867027058946099E-2</v>
      </c>
      <c r="AL126" s="213">
        <f t="shared" si="32"/>
        <v>1.233563026378121</v>
      </c>
      <c r="AM126" s="213">
        <f t="shared" si="33"/>
        <v>-813.97729429387812</v>
      </c>
      <c r="AN126" s="213">
        <f t="shared" si="34"/>
        <v>1.361041068342601E-3</v>
      </c>
      <c r="AO126" s="213">
        <f t="shared" si="35"/>
        <v>0.11939897991349345</v>
      </c>
      <c r="AP126" s="213">
        <f t="shared" si="36"/>
        <v>0.32662372650411015</v>
      </c>
      <c r="AQ126" s="105">
        <f t="shared" si="37"/>
        <v>1.7541010200865064</v>
      </c>
      <c r="AR126" s="213">
        <f t="shared" si="25"/>
        <v>0.62254747275056854</v>
      </c>
    </row>
    <row r="127" spans="1:44" x14ac:dyDescent="0.25">
      <c r="A127" s="268">
        <v>0.51666699999999999</v>
      </c>
      <c r="B127" s="7">
        <v>3.4549036902110761</v>
      </c>
      <c r="C127" s="7">
        <v>3.4549036902110761</v>
      </c>
      <c r="D127" s="7"/>
      <c r="E127" s="213">
        <f t="shared" si="26"/>
        <v>1.488909625668703E-2</v>
      </c>
      <c r="F127" s="213">
        <f t="shared" si="27"/>
        <v>0.14606203427809977</v>
      </c>
      <c r="X127">
        <v>0.17610384976811633</v>
      </c>
      <c r="Y127">
        <v>270.43144506311143</v>
      </c>
      <c r="Z127">
        <v>1.5387856601306664</v>
      </c>
      <c r="AA127">
        <v>1.9474841565772423</v>
      </c>
      <c r="AB127">
        <v>1.9264614345704998</v>
      </c>
      <c r="AC127">
        <v>59.02472924310635</v>
      </c>
      <c r="AD127">
        <v>5.879680690557751</v>
      </c>
      <c r="AF127" s="266">
        <f t="shared" si="24"/>
        <v>0.19932767152468495</v>
      </c>
      <c r="AG127" s="298">
        <v>1.9672111672803843</v>
      </c>
      <c r="AH127" s="105">
        <f t="shared" si="28"/>
        <v>4.1670000000000318E-3</v>
      </c>
      <c r="AI127" s="213">
        <f t="shared" si="29"/>
        <v>8.8754449677853557</v>
      </c>
      <c r="AJ127" s="213">
        <f t="shared" si="30"/>
        <v>0.61929999999999996</v>
      </c>
      <c r="AK127" s="213">
        <f t="shared" si="31"/>
        <v>1.362184225191284E-2</v>
      </c>
      <c r="AL127" s="213">
        <f t="shared" si="32"/>
        <v>1.2471848686300337</v>
      </c>
      <c r="AM127" s="213">
        <f t="shared" si="33"/>
        <v>-799.8111781729292</v>
      </c>
      <c r="AN127" s="213">
        <f t="shared" si="34"/>
        <v>1.3373540859725982E-3</v>
      </c>
      <c r="AO127" s="213">
        <f t="shared" si="35"/>
        <v>0.12073633399946605</v>
      </c>
      <c r="AP127" s="213">
        <f t="shared" si="36"/>
        <v>0.32093930548898197</v>
      </c>
      <c r="AQ127" s="105">
        <f t="shared" si="37"/>
        <v>1.7527636660005337</v>
      </c>
      <c r="AR127" s="213">
        <f t="shared" si="25"/>
        <v>0.59970859885852901</v>
      </c>
    </row>
    <row r="128" spans="1:44" x14ac:dyDescent="0.25">
      <c r="A128" s="268">
        <v>0.52083299999999999</v>
      </c>
      <c r="B128" s="7">
        <v>2.9821294357571646</v>
      </c>
      <c r="C128" s="7">
        <v>2.9821294357571646</v>
      </c>
      <c r="D128" s="7"/>
      <c r="E128" s="213">
        <f t="shared" si="26"/>
        <v>1.3408340001391855E-2</v>
      </c>
      <c r="F128" s="213">
        <f t="shared" si="27"/>
        <v>0.13153581541365411</v>
      </c>
      <c r="X128">
        <v>0.17744598115093707</v>
      </c>
      <c r="Y128">
        <v>270.36534217413214</v>
      </c>
      <c r="Z128">
        <v>1.5361727297434609</v>
      </c>
      <c r="AA128">
        <v>1.9469902377519659</v>
      </c>
      <c r="AB128">
        <v>1.9259890775271973</v>
      </c>
      <c r="AC128">
        <v>59.010458307009934</v>
      </c>
      <c r="AD128">
        <v>5.8782346879577814</v>
      </c>
      <c r="AF128" s="266">
        <f t="shared" si="24"/>
        <v>0.18767716586242342</v>
      </c>
      <c r="AG128" s="298">
        <v>1.8522296162094589</v>
      </c>
      <c r="AH128" s="105">
        <f t="shared" si="28"/>
        <v>4.166000000000003E-3</v>
      </c>
      <c r="AI128" s="213">
        <f t="shared" si="29"/>
        <v>8.8754449677853557</v>
      </c>
      <c r="AJ128" s="213">
        <f t="shared" si="30"/>
        <v>0.61929999999999996</v>
      </c>
      <c r="AK128" s="213">
        <f t="shared" si="31"/>
        <v>1.3119977906997341E-2</v>
      </c>
      <c r="AL128" s="213">
        <f t="shared" si="32"/>
        <v>1.260304846537031</v>
      </c>
      <c r="AM128" s="213">
        <f t="shared" si="33"/>
        <v>-770.55301939495178</v>
      </c>
      <c r="AN128" s="213">
        <f t="shared" si="34"/>
        <v>1.2884318912626575E-3</v>
      </c>
      <c r="AO128" s="213">
        <f t="shared" si="35"/>
        <v>0.12202476589072871</v>
      </c>
      <c r="AP128" s="213">
        <f t="shared" si="36"/>
        <v>0.30927313760505437</v>
      </c>
      <c r="AQ128" s="105">
        <f t="shared" si="37"/>
        <v>1.751475234109271</v>
      </c>
      <c r="AR128" s="213">
        <f t="shared" si="25"/>
        <v>0.54977751910873907</v>
      </c>
    </row>
    <row r="129" spans="1:44" x14ac:dyDescent="0.25">
      <c r="A129" s="268">
        <v>0.52500000000000002</v>
      </c>
      <c r="B129" s="7">
        <v>2.8639358721436863</v>
      </c>
      <c r="C129" s="7">
        <v>2.8639358721436863</v>
      </c>
      <c r="D129" s="7"/>
      <c r="E129" s="213">
        <f t="shared" si="26"/>
        <v>1.2180277069011515E-2</v>
      </c>
      <c r="F129" s="213">
        <f t="shared" si="27"/>
        <v>0.11948851804700297</v>
      </c>
      <c r="X129">
        <v>0.17878806475847661</v>
      </c>
      <c r="Y129">
        <v>270.29905609148648</v>
      </c>
      <c r="Z129">
        <v>1.5335605575926852</v>
      </c>
      <c r="AA129">
        <v>1.9464949542058334</v>
      </c>
      <c r="AB129">
        <v>1.9255154148641738</v>
      </c>
      <c r="AC129">
        <v>58.996148028726552</v>
      </c>
      <c r="AD129">
        <v>5.8767846990107175</v>
      </c>
      <c r="AF129" s="266">
        <f t="shared" si="24"/>
        <v>0.184764539446858</v>
      </c>
      <c r="AG129" s="298">
        <v>1.823484228441727</v>
      </c>
      <c r="AH129" s="105">
        <f t="shared" si="28"/>
        <v>4.1670000000000318E-3</v>
      </c>
      <c r="AI129" s="213">
        <f t="shared" si="29"/>
        <v>8.8754449677853557</v>
      </c>
      <c r="AJ129" s="213">
        <f t="shared" si="30"/>
        <v>0.61929999999999996</v>
      </c>
      <c r="AK129" s="213">
        <f t="shared" si="31"/>
        <v>1.2996623849044988E-2</v>
      </c>
      <c r="AL129" s="213">
        <f t="shared" si="32"/>
        <v>1.2733014703860761</v>
      </c>
      <c r="AM129" s="213">
        <f t="shared" si="33"/>
        <v>-763.51276491886745</v>
      </c>
      <c r="AN129" s="213">
        <f t="shared" si="34"/>
        <v>1.2766599714060403E-3</v>
      </c>
      <c r="AO129" s="213">
        <f t="shared" si="35"/>
        <v>0.12330142586213474</v>
      </c>
      <c r="AP129" s="213">
        <f t="shared" si="36"/>
        <v>0.30637388322678921</v>
      </c>
      <c r="AQ129" s="105">
        <f t="shared" si="37"/>
        <v>1.7501985741378649</v>
      </c>
      <c r="AR129" s="213">
        <f t="shared" si="25"/>
        <v>0.53631085784755383</v>
      </c>
    </row>
    <row r="130" spans="1:44" x14ac:dyDescent="0.25">
      <c r="A130" s="268">
        <v>0.52916700000000005</v>
      </c>
      <c r="B130" s="7">
        <v>2.9821294357571646</v>
      </c>
      <c r="C130" s="7">
        <v>2.9821294357571646</v>
      </c>
      <c r="D130" s="7"/>
      <c r="E130" s="213">
        <f t="shared" si="26"/>
        <v>1.2180277069011515E-2</v>
      </c>
      <c r="F130" s="213">
        <f t="shared" si="27"/>
        <v>0.11948851804700297</v>
      </c>
      <c r="X130">
        <v>0.18013010044850786</v>
      </c>
      <c r="Y130">
        <v>270.23258679062036</v>
      </c>
      <c r="Z130">
        <v>1.530949145739489</v>
      </c>
      <c r="AA130">
        <v>1.9459983057860508</v>
      </c>
      <c r="AB130">
        <v>1.9250404464055864</v>
      </c>
      <c r="AC130">
        <v>58.981798402945813</v>
      </c>
      <c r="AD130">
        <v>5.8753307231784841</v>
      </c>
      <c r="AF130" s="266">
        <f t="shared" si="24"/>
        <v>0.18767716586242342</v>
      </c>
      <c r="AG130" s="298">
        <v>1.8522296162094589</v>
      </c>
      <c r="AH130" s="105">
        <f t="shared" si="28"/>
        <v>4.1670000000000318E-3</v>
      </c>
      <c r="AI130" s="213">
        <f t="shared" si="29"/>
        <v>8.8754449677853557</v>
      </c>
      <c r="AJ130" s="213">
        <f t="shared" si="30"/>
        <v>0.61929999999999996</v>
      </c>
      <c r="AK130" s="213">
        <f t="shared" si="31"/>
        <v>1.3123127205582886E-2</v>
      </c>
      <c r="AL130" s="213">
        <f t="shared" si="32"/>
        <v>1.2864245975916591</v>
      </c>
      <c r="AM130" s="213">
        <f t="shared" si="33"/>
        <v>-771.15235173921201</v>
      </c>
      <c r="AN130" s="213">
        <f t="shared" si="34"/>
        <v>1.289434027243406E-3</v>
      </c>
      <c r="AO130" s="213">
        <f t="shared" si="35"/>
        <v>0.12459085988937815</v>
      </c>
      <c r="AP130" s="213">
        <f t="shared" si="36"/>
        <v>0.30943941138550424</v>
      </c>
      <c r="AQ130" s="105">
        <f t="shared" si="37"/>
        <v>1.7489091401106216</v>
      </c>
      <c r="AR130" s="213">
        <f t="shared" si="25"/>
        <v>0.54977751910873907</v>
      </c>
    </row>
    <row r="131" spans="1:44" x14ac:dyDescent="0.25">
      <c r="A131" s="268">
        <v>0.53333299999999995</v>
      </c>
      <c r="B131" s="7">
        <v>2.9230326539504254</v>
      </c>
      <c r="C131" s="7">
        <v>2.9230326539504254</v>
      </c>
      <c r="D131" s="7"/>
      <c r="E131" s="213">
        <f t="shared" si="26"/>
        <v>1.230045263286059E-2</v>
      </c>
      <c r="F131" s="213">
        <f t="shared" si="27"/>
        <v>0.12066744032836239</v>
      </c>
      <c r="X131">
        <v>0.18147208807870002</v>
      </c>
      <c r="Y131">
        <v>270.165934246858</v>
      </c>
      <c r="Z131">
        <v>1.5283384962450219</v>
      </c>
      <c r="AA131">
        <v>1.9455002923390556</v>
      </c>
      <c r="AB131">
        <v>1.9245641719751796</v>
      </c>
      <c r="AC131">
        <v>58.967409424341398</v>
      </c>
      <c r="AD131">
        <v>5.873872759921392</v>
      </c>
      <c r="AF131" s="266">
        <f t="shared" si="24"/>
        <v>0.1862208526546407</v>
      </c>
      <c r="AG131" s="298">
        <v>1.8378569223255929</v>
      </c>
      <c r="AH131" s="105">
        <f t="shared" si="28"/>
        <v>4.165999999999892E-3</v>
      </c>
      <c r="AI131" s="213">
        <f t="shared" si="29"/>
        <v>8.8754449677853557</v>
      </c>
      <c r="AJ131" s="213">
        <f t="shared" si="30"/>
        <v>0.61929999999999996</v>
      </c>
      <c r="AK131" s="213">
        <f t="shared" si="31"/>
        <v>1.3056835543132981E-2</v>
      </c>
      <c r="AL131" s="213">
        <f t="shared" si="32"/>
        <v>1.2994814331347921</v>
      </c>
      <c r="AM131" s="213">
        <f t="shared" si="33"/>
        <v>-767.46207391778978</v>
      </c>
      <c r="AN131" s="213">
        <f t="shared" si="34"/>
        <v>1.2832635606913794E-3</v>
      </c>
      <c r="AO131" s="213">
        <f t="shared" si="35"/>
        <v>0.12587412345006954</v>
      </c>
      <c r="AP131" s="213">
        <f t="shared" si="36"/>
        <v>0.3080325397723026</v>
      </c>
      <c r="AQ131" s="105">
        <f t="shared" si="37"/>
        <v>1.7476258765499302</v>
      </c>
      <c r="AR131" s="213">
        <f t="shared" si="25"/>
        <v>0.54309684551515347</v>
      </c>
    </row>
    <row r="132" spans="1:44" x14ac:dyDescent="0.25">
      <c r="A132" s="268">
        <v>0.53749999999999998</v>
      </c>
      <c r="B132" s="7">
        <v>2.9230326539504254</v>
      </c>
      <c r="C132" s="7">
        <v>2.9230326539504254</v>
      </c>
      <c r="D132" s="7"/>
      <c r="E132" s="213">
        <f t="shared" si="26"/>
        <v>1.2180277069011515E-2</v>
      </c>
      <c r="F132" s="213">
        <f t="shared" si="27"/>
        <v>0.11948851804700297</v>
      </c>
      <c r="X132">
        <v>0.18281402750661813</v>
      </c>
      <c r="Y132">
        <v>270.09909843546501</v>
      </c>
      <c r="Z132">
        <v>1.525728611170434</v>
      </c>
      <c r="AA132">
        <v>1.9450009137100994</v>
      </c>
      <c r="AB132">
        <v>1.9240865913961689</v>
      </c>
      <c r="AC132">
        <v>58.952981087565028</v>
      </c>
      <c r="AD132">
        <v>5.8724108086975262</v>
      </c>
      <c r="AF132" s="266">
        <f t="shared" ref="AF132:AF195" si="38">+AG132/1000000*101325</f>
        <v>0.1862208526546407</v>
      </c>
      <c r="AG132" s="298">
        <v>1.8378569223255929</v>
      </c>
      <c r="AH132" s="105">
        <f t="shared" si="28"/>
        <v>4.1670000000000318E-3</v>
      </c>
      <c r="AI132" s="213">
        <f t="shared" si="29"/>
        <v>8.8754449677853557</v>
      </c>
      <c r="AJ132" s="213">
        <f t="shared" si="30"/>
        <v>0.61929999999999996</v>
      </c>
      <c r="AK132" s="213">
        <f t="shared" si="31"/>
        <v>1.305996968512649E-2</v>
      </c>
      <c r="AL132" s="213">
        <f t="shared" si="32"/>
        <v>1.3125414028199187</v>
      </c>
      <c r="AM132" s="213">
        <f t="shared" si="33"/>
        <v>-767.85101423034791</v>
      </c>
      <c r="AN132" s="213">
        <f t="shared" si="34"/>
        <v>1.2839139028351179E-3</v>
      </c>
      <c r="AO132" s="213">
        <f t="shared" si="35"/>
        <v>0.12715803735290465</v>
      </c>
      <c r="AP132" s="213">
        <f t="shared" si="36"/>
        <v>0.30811468750542553</v>
      </c>
      <c r="AQ132" s="105">
        <f t="shared" si="37"/>
        <v>1.7463419626470951</v>
      </c>
      <c r="AR132" s="213">
        <f t="shared" ref="AR132:AR195" si="39">B132*9.81/(AF132*1000000*$AT$1)</f>
        <v>0.54309684551515347</v>
      </c>
    </row>
    <row r="133" spans="1:44" x14ac:dyDescent="0.25">
      <c r="A133" s="268">
        <v>0.54166700000000001</v>
      </c>
      <c r="B133" s="7">
        <v>2.9821294357571646</v>
      </c>
      <c r="C133" s="7">
        <v>2.9821294357571646</v>
      </c>
      <c r="D133" s="7"/>
      <c r="E133" s="213">
        <f t="shared" ref="E133:E196" si="40">+(B132+B133)/2*(A133-A132)</f>
        <v>1.2303405213905856E-2</v>
      </c>
      <c r="F133" s="213">
        <f t="shared" ref="F133:F196" si="41">E133*9.81</f>
        <v>0.12069640514841645</v>
      </c>
      <c r="X133">
        <v>0.18415591858972269</v>
      </c>
      <c r="Y133">
        <v>270.03207933163389</v>
      </c>
      <c r="Z133">
        <v>1.5231194925768747</v>
      </c>
      <c r="AA133">
        <v>1.9445001697449411</v>
      </c>
      <c r="AB133">
        <v>1.9236077044910407</v>
      </c>
      <c r="AC133">
        <v>58.938513387256457</v>
      </c>
      <c r="AD133">
        <v>5.8709448689637602</v>
      </c>
      <c r="AF133" s="266">
        <f t="shared" si="38"/>
        <v>0.18767716586242339</v>
      </c>
      <c r="AG133" s="298">
        <v>1.8522296162094587</v>
      </c>
      <c r="AH133" s="105">
        <f t="shared" si="28"/>
        <v>4.1670000000000318E-3</v>
      </c>
      <c r="AI133" s="213">
        <f t="shared" si="29"/>
        <v>8.8754449677853557</v>
      </c>
      <c r="AJ133" s="213">
        <f t="shared" si="30"/>
        <v>0.61929999999999996</v>
      </c>
      <c r="AK133" s="213">
        <f t="shared" si="31"/>
        <v>1.3123127205582886E-2</v>
      </c>
      <c r="AL133" s="213">
        <f t="shared" si="32"/>
        <v>1.3256645300255017</v>
      </c>
      <c r="AM133" s="213">
        <f t="shared" si="33"/>
        <v>-771.77042254639832</v>
      </c>
      <c r="AN133" s="213">
        <f t="shared" si="34"/>
        <v>1.2904674955693915E-3</v>
      </c>
      <c r="AO133" s="213">
        <f t="shared" si="35"/>
        <v>0.12844850484847403</v>
      </c>
      <c r="AP133" s="213">
        <f t="shared" si="36"/>
        <v>0.30968742394273618</v>
      </c>
      <c r="AQ133" s="105">
        <f t="shared" si="37"/>
        <v>1.7450514951515257</v>
      </c>
      <c r="AR133" s="213">
        <f t="shared" si="39"/>
        <v>0.54977751910873918</v>
      </c>
    </row>
    <row r="134" spans="1:44" x14ac:dyDescent="0.25">
      <c r="A134" s="268">
        <v>0.54583300000000001</v>
      </c>
      <c r="B134" s="7">
        <v>2.9821294357571646</v>
      </c>
      <c r="C134" s="7">
        <v>2.9821294357571646</v>
      </c>
      <c r="D134" s="7"/>
      <c r="E134" s="213">
        <f t="shared" si="40"/>
        <v>1.2423551229364357E-2</v>
      </c>
      <c r="F134" s="213">
        <f t="shared" si="41"/>
        <v>0.12187503756006435</v>
      </c>
      <c r="X134">
        <v>0.18549776118536937</v>
      </c>
      <c r="Y134">
        <v>269.96487691045411</v>
      </c>
      <c r="Z134">
        <v>1.5205111425254942</v>
      </c>
      <c r="AA134">
        <v>1.9439980602879385</v>
      </c>
      <c r="AB134">
        <v>1.9231275110818848</v>
      </c>
      <c r="AC134">
        <v>58.924006318034316</v>
      </c>
      <c r="AD134">
        <v>5.8694749401748272</v>
      </c>
      <c r="AF134" s="266">
        <f t="shared" si="38"/>
        <v>0.18767716586242339</v>
      </c>
      <c r="AG134" s="298">
        <v>1.8522296162094587</v>
      </c>
      <c r="AH134" s="105">
        <f t="shared" si="28"/>
        <v>4.166000000000003E-3</v>
      </c>
      <c r="AI134" s="213">
        <f t="shared" si="29"/>
        <v>8.8754449677853557</v>
      </c>
      <c r="AJ134" s="213">
        <f t="shared" si="30"/>
        <v>0.61929999999999996</v>
      </c>
      <c r="AK134" s="213">
        <f t="shared" si="31"/>
        <v>1.3119977906997341E-2</v>
      </c>
      <c r="AL134" s="213">
        <f t="shared" si="32"/>
        <v>1.3387845079324989</v>
      </c>
      <c r="AM134" s="213">
        <f t="shared" si="33"/>
        <v>-771.79062729507336</v>
      </c>
      <c r="AN134" s="213">
        <f t="shared" si="34"/>
        <v>1.2905012796723574E-3</v>
      </c>
      <c r="AO134" s="213">
        <f t="shared" si="35"/>
        <v>0.1297390061281464</v>
      </c>
      <c r="AP134" s="213">
        <f t="shared" si="36"/>
        <v>0.30976987030061365</v>
      </c>
      <c r="AQ134" s="105">
        <f t="shared" si="37"/>
        <v>1.7437609938718532</v>
      </c>
      <c r="AR134" s="213">
        <f t="shared" si="39"/>
        <v>0.54977751910873918</v>
      </c>
    </row>
    <row r="135" spans="1:44" x14ac:dyDescent="0.25">
      <c r="A135" s="268">
        <v>0.55000000000000004</v>
      </c>
      <c r="B135" s="7">
        <v>2.9230326539504254</v>
      </c>
      <c r="C135" s="7">
        <v>2.9230326539504254</v>
      </c>
      <c r="D135" s="7"/>
      <c r="E135" s="213">
        <f t="shared" si="40"/>
        <v>1.2303405213905856E-2</v>
      </c>
      <c r="F135" s="213">
        <f t="shared" si="41"/>
        <v>0.12069640514841645</v>
      </c>
      <c r="X135">
        <v>0.18683955515080858</v>
      </c>
      <c r="Y135">
        <v>269.89749114695866</v>
      </c>
      <c r="Z135">
        <v>1.5179035630774416</v>
      </c>
      <c r="AA135">
        <v>1.9434945851841237</v>
      </c>
      <c r="AB135">
        <v>1.9226460109900898</v>
      </c>
      <c r="AC135">
        <v>58.909459874507405</v>
      </c>
      <c r="AD135">
        <v>5.8680010217844627</v>
      </c>
      <c r="AF135" s="266">
        <f t="shared" si="38"/>
        <v>0.1862208526546407</v>
      </c>
      <c r="AG135" s="298">
        <v>1.8378569223255929</v>
      </c>
      <c r="AH135" s="105">
        <f t="shared" si="28"/>
        <v>4.1670000000000318E-3</v>
      </c>
      <c r="AI135" s="213">
        <f t="shared" si="29"/>
        <v>8.8754449677853557</v>
      </c>
      <c r="AJ135" s="213">
        <f t="shared" si="30"/>
        <v>0.61929999999999996</v>
      </c>
      <c r="AK135" s="213">
        <f t="shared" si="31"/>
        <v>1.305996968512649E-2</v>
      </c>
      <c r="AL135" s="213">
        <f t="shared" si="32"/>
        <v>1.3518444776176255</v>
      </c>
      <c r="AM135" s="213">
        <f t="shared" si="33"/>
        <v>-768.46355827722482</v>
      </c>
      <c r="AN135" s="213">
        <f t="shared" si="34"/>
        <v>1.2849381299355697E-3</v>
      </c>
      <c r="AO135" s="213">
        <f t="shared" si="35"/>
        <v>0.13102394425808198</v>
      </c>
      <c r="AP135" s="213">
        <f t="shared" si="36"/>
        <v>0.30836048234594671</v>
      </c>
      <c r="AQ135" s="105">
        <f t="shared" si="37"/>
        <v>1.7424760557419177</v>
      </c>
      <c r="AR135" s="213">
        <f t="shared" si="39"/>
        <v>0.54309684551515347</v>
      </c>
    </row>
    <row r="136" spans="1:44" x14ac:dyDescent="0.25">
      <c r="A136" s="268">
        <v>0.55416699999999997</v>
      </c>
      <c r="B136" s="7">
        <v>2.9230326539504254</v>
      </c>
      <c r="C136" s="7">
        <v>2.9230326539504254</v>
      </c>
      <c r="D136" s="7"/>
      <c r="E136" s="213">
        <f t="shared" si="40"/>
        <v>1.2180277069011191E-2</v>
      </c>
      <c r="F136" s="213">
        <f t="shared" si="41"/>
        <v>0.11948851804699978</v>
      </c>
      <c r="X136">
        <v>0.18818130034318503</v>
      </c>
      <c r="Y136">
        <v>269.829922016083</v>
      </c>
      <c r="Z136">
        <v>1.5152967562938677</v>
      </c>
      <c r="AA136">
        <v>1.9429897442757993</v>
      </c>
      <c r="AB136">
        <v>1.922163204036718</v>
      </c>
      <c r="AC136">
        <v>58.894874051254007</v>
      </c>
      <c r="AD136">
        <v>5.8665231132433124</v>
      </c>
      <c r="AF136" s="266">
        <f t="shared" si="38"/>
        <v>0.1862208526546407</v>
      </c>
      <c r="AG136" s="298">
        <v>1.8378569223255929</v>
      </c>
      <c r="AH136" s="105">
        <f t="shared" si="28"/>
        <v>4.1669999999999208E-3</v>
      </c>
      <c r="AI136" s="213">
        <f t="shared" si="29"/>
        <v>8.8754449677853557</v>
      </c>
      <c r="AJ136" s="213">
        <f t="shared" si="30"/>
        <v>0.61929999999999996</v>
      </c>
      <c r="AK136" s="213">
        <f t="shared" si="31"/>
        <v>1.3059969685126141E-2</v>
      </c>
      <c r="AL136" s="213">
        <f t="shared" si="32"/>
        <v>1.3649044473027516</v>
      </c>
      <c r="AM136" s="213">
        <f t="shared" si="33"/>
        <v>-768.66592133177301</v>
      </c>
      <c r="AN136" s="213">
        <f t="shared" si="34"/>
        <v>1.2852764986221242E-3</v>
      </c>
      <c r="AO136" s="213">
        <f t="shared" si="35"/>
        <v>0.13230922075670409</v>
      </c>
      <c r="AP136" s="213">
        <f t="shared" si="36"/>
        <v>0.30844168433456892</v>
      </c>
      <c r="AQ136" s="105">
        <f t="shared" si="37"/>
        <v>1.7411907792432955</v>
      </c>
      <c r="AR136" s="213">
        <f t="shared" si="39"/>
        <v>0.54309684551515347</v>
      </c>
    </row>
    <row r="137" spans="1:44" x14ac:dyDescent="0.25">
      <c r="A137" s="268">
        <v>0.55833299999999997</v>
      </c>
      <c r="B137" s="7">
        <v>3.0412262175639029</v>
      </c>
      <c r="C137" s="7">
        <v>3.0412262175639029</v>
      </c>
      <c r="D137" s="7"/>
      <c r="E137" s="213">
        <f t="shared" si="40"/>
        <v>1.2423551229364355E-2</v>
      </c>
      <c r="F137" s="213">
        <f t="shared" si="41"/>
        <v>0.12187503756006433</v>
      </c>
      <c r="X137">
        <v>0.18952299661953748</v>
      </c>
      <c r="Y137">
        <v>269.7621694927177</v>
      </c>
      <c r="Z137">
        <v>1.5126907242359207</v>
      </c>
      <c r="AA137">
        <v>1.9424835374085003</v>
      </c>
      <c r="AB137">
        <v>1.9216790900418184</v>
      </c>
      <c r="AC137">
        <v>58.880248842856624</v>
      </c>
      <c r="AD137">
        <v>5.8650412140024475</v>
      </c>
      <c r="AF137" s="266">
        <f t="shared" si="38"/>
        <v>0.18913347907020606</v>
      </c>
      <c r="AG137" s="298">
        <v>1.8666023100933242</v>
      </c>
      <c r="AH137" s="105">
        <f t="shared" si="28"/>
        <v>4.166000000000003E-3</v>
      </c>
      <c r="AI137" s="213">
        <f t="shared" si="29"/>
        <v>8.8754449677853557</v>
      </c>
      <c r="AJ137" s="213">
        <f t="shared" si="30"/>
        <v>0.61929999999999996</v>
      </c>
      <c r="AK137" s="213">
        <f t="shared" si="31"/>
        <v>1.318293401458027E-2</v>
      </c>
      <c r="AL137" s="213">
        <f t="shared" si="32"/>
        <v>1.378087381317332</v>
      </c>
      <c r="AM137" s="213">
        <f t="shared" si="33"/>
        <v>-776.10877834224539</v>
      </c>
      <c r="AN137" s="213">
        <f t="shared" si="34"/>
        <v>1.2977216050496225E-3</v>
      </c>
      <c r="AO137" s="213">
        <f t="shared" si="35"/>
        <v>0.13360694236175372</v>
      </c>
      <c r="AP137" s="213">
        <f t="shared" si="36"/>
        <v>0.31150302569602056</v>
      </c>
      <c r="AQ137" s="105">
        <f t="shared" si="37"/>
        <v>1.7398930576382459</v>
      </c>
      <c r="AR137" s="213">
        <f t="shared" si="39"/>
        <v>0.55635531135906346</v>
      </c>
    </row>
    <row r="138" spans="1:44" x14ac:dyDescent="0.25">
      <c r="A138" s="268">
        <v>0.5625</v>
      </c>
      <c r="B138" s="7">
        <v>3.1594197811773816</v>
      </c>
      <c r="C138" s="7">
        <v>3.1594197811773816</v>
      </c>
      <c r="D138" s="7"/>
      <c r="E138" s="213">
        <f t="shared" si="40"/>
        <v>1.2919045938377565E-2</v>
      </c>
      <c r="F138" s="213">
        <f t="shared" si="41"/>
        <v>0.12673584065548393</v>
      </c>
      <c r="X138">
        <v>0.19086464383679824</v>
      </c>
      <c r="Y138">
        <v>269.69423355160916</v>
      </c>
      <c r="Z138">
        <v>1.5100854689647516</v>
      </c>
      <c r="AA138">
        <v>1.9419759644225065</v>
      </c>
      <c r="AB138">
        <v>1.9211936688255802</v>
      </c>
      <c r="AC138">
        <v>58.865584243856979</v>
      </c>
      <c r="AD138">
        <v>5.863555323508808</v>
      </c>
      <c r="AF138" s="266">
        <f t="shared" si="38"/>
        <v>0.1920461054857715</v>
      </c>
      <c r="AG138" s="298">
        <v>1.8953476978610559</v>
      </c>
      <c r="AH138" s="105">
        <f t="shared" si="28"/>
        <v>4.1670000000000318E-3</v>
      </c>
      <c r="AI138" s="213">
        <f t="shared" si="29"/>
        <v>8.8754449677853557</v>
      </c>
      <c r="AJ138" s="213">
        <f t="shared" si="30"/>
        <v>0.61929999999999996</v>
      </c>
      <c r="AK138" s="213">
        <f t="shared" si="31"/>
        <v>1.3311489836118059E-2</v>
      </c>
      <c r="AL138" s="213">
        <f t="shared" si="32"/>
        <v>1.39139887115345</v>
      </c>
      <c r="AM138" s="213">
        <f t="shared" si="33"/>
        <v>-783.88614642620826</v>
      </c>
      <c r="AN138" s="213">
        <f t="shared" si="34"/>
        <v>1.310726043183334E-3</v>
      </c>
      <c r="AO138" s="213">
        <f t="shared" si="35"/>
        <v>0.13491766840493705</v>
      </c>
      <c r="AP138" s="213">
        <f t="shared" si="36"/>
        <v>0.31454908643708279</v>
      </c>
      <c r="AQ138" s="105">
        <f t="shared" si="37"/>
        <v>1.7385823315950626</v>
      </c>
      <c r="AR138" s="213">
        <f t="shared" si="39"/>
        <v>0.56921161379800178</v>
      </c>
    </row>
    <row r="139" spans="1:44" x14ac:dyDescent="0.25">
      <c r="A139" s="268">
        <v>0.56666700000000003</v>
      </c>
      <c r="B139" s="7">
        <v>3.395806908404337</v>
      </c>
      <c r="C139" s="7">
        <v>3.395806908404337</v>
      </c>
      <c r="D139" s="7"/>
      <c r="E139" s="213">
        <f t="shared" si="40"/>
        <v>1.3657814807743616E-2</v>
      </c>
      <c r="F139" s="213">
        <f t="shared" si="41"/>
        <v>0.13398316326396487</v>
      </c>
      <c r="X139">
        <v>0.19220624185179291</v>
      </c>
      <c r="Y139">
        <v>269.62611416752469</v>
      </c>
      <c r="Z139">
        <v>1.5074809925415102</v>
      </c>
      <c r="AA139">
        <v>1.9414670251612405</v>
      </c>
      <c r="AB139">
        <v>1.9207069402068397</v>
      </c>
      <c r="AC139">
        <v>58.850880248792556</v>
      </c>
      <c r="AD139">
        <v>5.8620654412089053</v>
      </c>
      <c r="AF139" s="266">
        <f t="shared" si="38"/>
        <v>0.19787135831690228</v>
      </c>
      <c r="AG139" s="298">
        <v>1.9528384733965189</v>
      </c>
      <c r="AH139" s="105">
        <f t="shared" ref="AH139:AH202" si="42">+A139-A138</f>
        <v>4.1670000000000318E-3</v>
      </c>
      <c r="AI139" s="213">
        <f t="shared" ref="AI139:AI202" si="43">IF(AND(AF139&lt;=$T$55,AF139&gt;$R$55),$U$55,IF(AND(AF139&lt;=$T$56,AF139&gt;$R$56),$U$56,IF(AND(AF139&lt;=$T$57,AF139&gt;$R$57),$U$57,IF(AND(AF139&lt;=$T$58,AF139&gt;$R$58),$U$58,IF(AND(AF139&lt;=$T$59,AF139&gt;$R$59),$U$59,"a N/A")))))</f>
        <v>8.8754449677853557</v>
      </c>
      <c r="AJ139" s="213">
        <f t="shared" ref="AJ139:AJ202" si="44">IF(AND(AF139&lt;=$T$55,AF139&gt;$R$55),$V$55,IF(AND(AF139&lt;=$T$56,AF139&gt;$R$56),$V$56,IF(AND(AF139&lt;=$T$57,AF139&gt;$R$57),$V$57,IF(AND(AF139&lt;=$T$58,AF139&gt;$R$58),$V$58,IF(AND(AF139&lt;=$T$59,AF139&gt;$R$59),$V$59,"Valor no encontrado para Po")))))</f>
        <v>0.61929999999999996</v>
      </c>
      <c r="AK139" s="213">
        <f t="shared" ref="AK139:AK202" si="45">IF(OR(AL138&gt;=($AH$1-$AJ$1)/2,AL138&gt;=$AL$1/2),0,AI139*AF139^AJ139*AH139)</f>
        <v>1.3560121711316798E-2</v>
      </c>
      <c r="AL139" s="213">
        <f t="shared" ref="AL139:AL202" si="46">+AL138+AK139</f>
        <v>1.4049589928647668</v>
      </c>
      <c r="AM139" s="213">
        <f t="shared" ref="AM139:AM202" si="47">2*$AP$1*PI()*((AL139+$AJ$1/2)*(2*AL139-$AL$1)+(AL139+$AJ$1/2)^2-($AH$1/2)^2)*AK139</f>
        <v>-798.74379209432948</v>
      </c>
      <c r="AN139" s="213">
        <f t="shared" ref="AN139:AN202" si="48">-AM139*0.000000001*$AN$1</f>
        <v>1.3355693233030061E-3</v>
      </c>
      <c r="AO139" s="213">
        <f t="shared" ref="AO139:AO202" si="49">+AO138+AN139</f>
        <v>0.13625323772824005</v>
      </c>
      <c r="AP139" s="213">
        <f t="shared" ref="AP139:AP202" si="50">+AN139/AH139</f>
        <v>0.320510996712982</v>
      </c>
      <c r="AQ139" s="105">
        <f t="shared" ref="AQ139:AQ202" si="51">+AQ138-AN139</f>
        <v>1.7372467622717596</v>
      </c>
      <c r="AR139" s="213">
        <f t="shared" si="39"/>
        <v>0.59378876562975813</v>
      </c>
    </row>
    <row r="140" spans="1:44" x14ac:dyDescent="0.25">
      <c r="A140" s="268">
        <v>0.57083300000000003</v>
      </c>
      <c r="B140" s="7">
        <v>3.8094843810515098</v>
      </c>
      <c r="C140" s="7">
        <v>3.8094843810515098</v>
      </c>
      <c r="D140" s="7"/>
      <c r="E140" s="213">
        <f t="shared" si="40"/>
        <v>1.5008621755936539E-2</v>
      </c>
      <c r="F140" s="213">
        <f t="shared" si="41"/>
        <v>0.14723457942573745</v>
      </c>
      <c r="X140">
        <v>0.19354779052123991</v>
      </c>
      <c r="Y140">
        <v>269.5578113150417</v>
      </c>
      <c r="Z140">
        <v>1.5048772970273461</v>
      </c>
      <c r="AA140">
        <v>1.9409567194665511</v>
      </c>
      <c r="AB140">
        <v>1.9202189040042918</v>
      </c>
      <c r="AC140">
        <v>58.836136852184275</v>
      </c>
      <c r="AD140">
        <v>5.8605715665475717</v>
      </c>
      <c r="AF140" s="266">
        <f t="shared" si="38"/>
        <v>0.20806555077138114</v>
      </c>
      <c r="AG140" s="298">
        <v>2.053447330583579</v>
      </c>
      <c r="AH140" s="105">
        <f t="shared" si="42"/>
        <v>4.166000000000003E-3</v>
      </c>
      <c r="AI140" s="213">
        <f t="shared" si="43"/>
        <v>8.8754449677853557</v>
      </c>
      <c r="AJ140" s="213">
        <f t="shared" si="44"/>
        <v>0.61929999999999996</v>
      </c>
      <c r="AK140" s="213">
        <f t="shared" si="45"/>
        <v>1.3985267344871594E-2</v>
      </c>
      <c r="AL140" s="213">
        <f t="shared" si="46"/>
        <v>1.4189442602096383</v>
      </c>
      <c r="AM140" s="213">
        <f t="shared" si="47"/>
        <v>-824.01580810426003</v>
      </c>
      <c r="AN140" s="213">
        <f t="shared" si="48"/>
        <v>1.3778263394513075E-3</v>
      </c>
      <c r="AO140" s="213">
        <f t="shared" si="49"/>
        <v>0.13763106406769135</v>
      </c>
      <c r="AP140" s="213">
        <f t="shared" si="50"/>
        <v>0.33073123846646818</v>
      </c>
      <c r="AQ140" s="105">
        <f t="shared" si="51"/>
        <v>1.7358689359323083</v>
      </c>
      <c r="AR140" s="213">
        <f t="shared" si="39"/>
        <v>0.63348734130706075</v>
      </c>
    </row>
    <row r="141" spans="1:44" x14ac:dyDescent="0.25">
      <c r="A141" s="268">
        <v>0.57499999999999996</v>
      </c>
      <c r="B141" s="7">
        <v>3.8094843810515098</v>
      </c>
      <c r="C141" s="7">
        <v>3.8094843810515098</v>
      </c>
      <c r="D141" s="7"/>
      <c r="E141" s="213">
        <f t="shared" si="40"/>
        <v>1.5874121415841339E-2</v>
      </c>
      <c r="F141" s="213">
        <f t="shared" si="41"/>
        <v>0.15572513108940353</v>
      </c>
      <c r="X141">
        <v>0.1948892897017501</v>
      </c>
      <c r="Y141">
        <v>269.48932496871697</v>
      </c>
      <c r="Z141">
        <v>1.5022743844834079</v>
      </c>
      <c r="AA141">
        <v>1.9404450471801962</v>
      </c>
      <c r="AB141">
        <v>1.9197295600360824</v>
      </c>
      <c r="AC141">
        <v>58.821354048539703</v>
      </c>
      <c r="AD141">
        <v>5.8590736989682854</v>
      </c>
      <c r="AF141" s="266">
        <f t="shared" si="38"/>
        <v>0.20806555077138114</v>
      </c>
      <c r="AG141" s="298">
        <v>2.053447330583579</v>
      </c>
      <c r="AH141" s="105">
        <f t="shared" si="42"/>
        <v>4.1669999999999208E-3</v>
      </c>
      <c r="AI141" s="213">
        <f t="shared" si="43"/>
        <v>8.8754449677853557</v>
      </c>
      <c r="AJ141" s="213">
        <f t="shared" si="44"/>
        <v>0.61929999999999996</v>
      </c>
      <c r="AK141" s="213">
        <f t="shared" si="45"/>
        <v>1.3988624346154293E-2</v>
      </c>
      <c r="AL141" s="213">
        <f t="shared" si="46"/>
        <v>1.4329328845557925</v>
      </c>
      <c r="AM141" s="213">
        <f t="shared" si="47"/>
        <v>-824.44227967469874</v>
      </c>
      <c r="AN141" s="213">
        <f t="shared" si="48"/>
        <v>1.3785394371334133E-3</v>
      </c>
      <c r="AO141" s="213">
        <f t="shared" si="49"/>
        <v>0.13900960350482477</v>
      </c>
      <c r="AP141" s="213">
        <f t="shared" si="50"/>
        <v>0.33082299907209972</v>
      </c>
      <c r="AQ141" s="105">
        <f t="shared" si="51"/>
        <v>1.7344903964951748</v>
      </c>
      <c r="AR141" s="213">
        <f t="shared" si="39"/>
        <v>0.63348734130706075</v>
      </c>
    </row>
    <row r="142" spans="1:44" x14ac:dyDescent="0.25">
      <c r="A142" s="268">
        <v>0.57916699999999999</v>
      </c>
      <c r="B142" s="7">
        <v>3.868581162858248</v>
      </c>
      <c r="C142" s="7">
        <v>3.868581162858248</v>
      </c>
      <c r="D142" s="7"/>
      <c r="E142" s="213">
        <f t="shared" si="40"/>
        <v>1.5997249560736105E-2</v>
      </c>
      <c r="F142" s="213">
        <f t="shared" si="41"/>
        <v>0.1569330181908212</v>
      </c>
      <c r="X142">
        <v>0.19623073924982645</v>
      </c>
      <c r="Y142">
        <v>269.42065510303206</v>
      </c>
      <c r="Z142">
        <v>1.4996722569708467</v>
      </c>
      <c r="AA142">
        <v>1.9399320081411573</v>
      </c>
      <c r="AB142">
        <v>1.9192389081199128</v>
      </c>
      <c r="AC142">
        <v>58.806531832333789</v>
      </c>
      <c r="AD142">
        <v>5.8575718379112214</v>
      </c>
      <c r="AF142" s="266">
        <f t="shared" si="38"/>
        <v>0.20952186397916378</v>
      </c>
      <c r="AG142" s="298">
        <v>2.0678200244674443</v>
      </c>
      <c r="AH142" s="105">
        <f t="shared" si="42"/>
        <v>4.1670000000000318E-3</v>
      </c>
      <c r="AI142" s="213">
        <f t="shared" si="43"/>
        <v>8.8754449677853557</v>
      </c>
      <c r="AJ142" s="213">
        <f t="shared" si="44"/>
        <v>0.61929999999999996</v>
      </c>
      <c r="AK142" s="213">
        <f t="shared" si="45"/>
        <v>1.4049179840049339E-2</v>
      </c>
      <c r="AL142" s="213">
        <f t="shared" si="46"/>
        <v>1.4469820643958418</v>
      </c>
      <c r="AM142" s="213">
        <f t="shared" si="47"/>
        <v>-828.2411460359549</v>
      </c>
      <c r="AN142" s="213">
        <f t="shared" si="48"/>
        <v>1.3848914732000953E-3</v>
      </c>
      <c r="AO142" s="213">
        <f t="shared" si="49"/>
        <v>0.14039449497802486</v>
      </c>
      <c r="AP142" s="213">
        <f t="shared" si="50"/>
        <v>0.33234736577875801</v>
      </c>
      <c r="AQ142" s="105">
        <f t="shared" si="51"/>
        <v>1.7331055050219746</v>
      </c>
      <c r="AR142" s="213">
        <f t="shared" si="39"/>
        <v>0.63884321678422773</v>
      </c>
    </row>
    <row r="143" spans="1:44" x14ac:dyDescent="0.25">
      <c r="A143" s="268">
        <v>0.58333299999999999</v>
      </c>
      <c r="B143" s="7">
        <v>3.8094843810515098</v>
      </c>
      <c r="C143" s="7">
        <v>3.8094843810515098</v>
      </c>
      <c r="D143" s="7"/>
      <c r="E143" s="213">
        <f t="shared" si="40"/>
        <v>1.5993410527964037E-2</v>
      </c>
      <c r="F143" s="213">
        <f t="shared" si="41"/>
        <v>0.15689535727932721</v>
      </c>
      <c r="X143">
        <v>0.19757213902186363</v>
      </c>
      <c r="Y143">
        <v>269.35180169240351</v>
      </c>
      <c r="Z143">
        <v>1.4970709165508125</v>
      </c>
      <c r="AA143">
        <v>1.9394176021904723</v>
      </c>
      <c r="AB143">
        <v>1.9187469480724024</v>
      </c>
      <c r="AC143">
        <v>58.791670198033763</v>
      </c>
      <c r="AD143">
        <v>5.8560659828157711</v>
      </c>
      <c r="AF143" s="266">
        <f t="shared" si="38"/>
        <v>0.20806555077138111</v>
      </c>
      <c r="AG143" s="298">
        <v>2.0534473305835785</v>
      </c>
      <c r="AH143" s="105">
        <f t="shared" si="42"/>
        <v>4.166000000000003E-3</v>
      </c>
      <c r="AI143" s="213">
        <f t="shared" si="43"/>
        <v>8.8754449677853557</v>
      </c>
      <c r="AJ143" s="213">
        <f t="shared" si="44"/>
        <v>0.61929999999999996</v>
      </c>
      <c r="AK143" s="213">
        <f t="shared" si="45"/>
        <v>1.3985267344871594E-2</v>
      </c>
      <c r="AL143" s="213">
        <f t="shared" si="46"/>
        <v>1.4609673317407132</v>
      </c>
      <c r="AM143" s="213">
        <f t="shared" si="47"/>
        <v>-824.70043272354474</v>
      </c>
      <c r="AN143" s="213">
        <f t="shared" si="48"/>
        <v>1.3789710915589855E-3</v>
      </c>
      <c r="AO143" s="213">
        <f t="shared" si="49"/>
        <v>0.14177346606958385</v>
      </c>
      <c r="AP143" s="213">
        <f t="shared" si="50"/>
        <v>0.33100602293782633</v>
      </c>
      <c r="AQ143" s="105">
        <f t="shared" si="51"/>
        <v>1.7317265339304155</v>
      </c>
      <c r="AR143" s="213">
        <f t="shared" si="39"/>
        <v>0.63348734130706075</v>
      </c>
    </row>
    <row r="144" spans="1:44" x14ac:dyDescent="0.25">
      <c r="A144" s="268">
        <v>0.58750000000000002</v>
      </c>
      <c r="B144" s="7">
        <v>3.7503875992447706</v>
      </c>
      <c r="C144" s="7">
        <v>3.7503875992447706</v>
      </c>
      <c r="D144" s="7"/>
      <c r="E144" s="213">
        <f t="shared" si="40"/>
        <v>1.5750993270947422E-2</v>
      </c>
      <c r="F144" s="213">
        <f t="shared" si="41"/>
        <v>0.15451724398799421</v>
      </c>
      <c r="X144">
        <v>0.19891348887414764</v>
      </c>
      <c r="Y144">
        <v>269.28276471109876</v>
      </c>
      <c r="Z144">
        <v>1.4944703652844535</v>
      </c>
      <c r="AA144">
        <v>1.9389018291690416</v>
      </c>
      <c r="AB144">
        <v>1.9182536797099161</v>
      </c>
      <c r="AC144">
        <v>58.776769140099489</v>
      </c>
      <c r="AD144">
        <v>5.8545561331205809</v>
      </c>
      <c r="AF144" s="266">
        <f t="shared" si="38"/>
        <v>0.20660923756359839</v>
      </c>
      <c r="AG144" s="298">
        <v>2.0390746366997128</v>
      </c>
      <c r="AH144" s="105">
        <f t="shared" si="42"/>
        <v>4.1670000000000318E-3</v>
      </c>
      <c r="AI144" s="213">
        <f t="shared" si="43"/>
        <v>8.8754449677853557</v>
      </c>
      <c r="AJ144" s="213">
        <f t="shared" si="44"/>
        <v>0.61929999999999996</v>
      </c>
      <c r="AK144" s="213">
        <f t="shared" si="45"/>
        <v>1.3927907277318134E-2</v>
      </c>
      <c r="AL144" s="213">
        <f t="shared" si="46"/>
        <v>1.4748952390180314</v>
      </c>
      <c r="AM144" s="213">
        <f t="shared" si="47"/>
        <v>-821.54249939745148</v>
      </c>
      <c r="AN144" s="213">
        <f t="shared" si="48"/>
        <v>1.3736907514585541E-3</v>
      </c>
      <c r="AO144" s="213">
        <f t="shared" si="49"/>
        <v>0.1431471568210424</v>
      </c>
      <c r="AP144" s="213">
        <f t="shared" si="50"/>
        <v>0.32965940759744267</v>
      </c>
      <c r="AQ144" s="105">
        <f t="shared" si="51"/>
        <v>1.730352843178957</v>
      </c>
      <c r="AR144" s="213">
        <f t="shared" si="39"/>
        <v>0.62805596260178453</v>
      </c>
    </row>
    <row r="145" spans="1:44" x14ac:dyDescent="0.25">
      <c r="A145" s="268">
        <v>0.59166700000000005</v>
      </c>
      <c r="B145" s="7">
        <v>3.8094843810515098</v>
      </c>
      <c r="C145" s="7">
        <v>3.8094843810515098</v>
      </c>
      <c r="D145" s="7"/>
      <c r="E145" s="213">
        <f t="shared" si="40"/>
        <v>1.5750993270947422E-2</v>
      </c>
      <c r="F145" s="213">
        <f t="shared" si="41"/>
        <v>0.15451724398799421</v>
      </c>
      <c r="X145">
        <v>0.20025478866285543</v>
      </c>
      <c r="Y145">
        <v>269.21354413334717</v>
      </c>
      <c r="Z145">
        <v>1.4918706052329214</v>
      </c>
      <c r="AA145">
        <v>1.9383846889136185</v>
      </c>
      <c r="AB145">
        <v>1.9177591028485717</v>
      </c>
      <c r="AC145">
        <v>58.761828652951721</v>
      </c>
      <c r="AD145">
        <v>5.8530422882603332</v>
      </c>
      <c r="AF145" s="266">
        <f t="shared" si="38"/>
        <v>0.20806555077138111</v>
      </c>
      <c r="AG145" s="298">
        <v>2.0534473305835785</v>
      </c>
      <c r="AH145" s="105">
        <f t="shared" si="42"/>
        <v>4.1670000000000318E-3</v>
      </c>
      <c r="AI145" s="213">
        <f t="shared" si="43"/>
        <v>8.8754449677853557</v>
      </c>
      <c r="AJ145" s="213">
        <f t="shared" si="44"/>
        <v>0.61929999999999996</v>
      </c>
      <c r="AK145" s="213">
        <f t="shared" si="45"/>
        <v>1.3988624346154666E-2</v>
      </c>
      <c r="AL145" s="213">
        <f t="shared" si="46"/>
        <v>1.4888838633641861</v>
      </c>
      <c r="AM145" s="213">
        <f t="shared" si="47"/>
        <v>-825.34970388190413</v>
      </c>
      <c r="AN145" s="213">
        <f t="shared" si="48"/>
        <v>1.3800567295948524E-3</v>
      </c>
      <c r="AO145" s="213">
        <f t="shared" si="49"/>
        <v>0.14452721355063725</v>
      </c>
      <c r="AP145" s="213">
        <f t="shared" si="50"/>
        <v>0.33118712013315138</v>
      </c>
      <c r="AQ145" s="105">
        <f t="shared" si="51"/>
        <v>1.728972786449362</v>
      </c>
      <c r="AR145" s="213">
        <f t="shared" si="39"/>
        <v>0.63348734130706075</v>
      </c>
    </row>
    <row r="146" spans="1:44" x14ac:dyDescent="0.25">
      <c r="A146" s="268">
        <v>0.59583299999999995</v>
      </c>
      <c r="B146" s="7">
        <v>4.0458715082784655</v>
      </c>
      <c r="C146" s="7">
        <v>4.0458715082784655</v>
      </c>
      <c r="D146" s="7"/>
      <c r="E146" s="213">
        <f t="shared" si="40"/>
        <v>1.6362706317473913E-2</v>
      </c>
      <c r="F146" s="213">
        <f t="shared" si="41"/>
        <v>0.1605181489744191</v>
      </c>
      <c r="X146">
        <v>0.20159603824405442</v>
      </c>
      <c r="Y146">
        <v>269.14413993334443</v>
      </c>
      <c r="Z146">
        <v>1.4892716384573643</v>
      </c>
      <c r="AA146">
        <v>1.9378661812652382</v>
      </c>
      <c r="AB146">
        <v>1.91726321730319</v>
      </c>
      <c r="AC146">
        <v>58.746848731016343</v>
      </c>
      <c r="AD146">
        <v>5.8515244476702311</v>
      </c>
      <c r="AF146" s="266">
        <f t="shared" si="38"/>
        <v>0.21389080360251192</v>
      </c>
      <c r="AG146" s="298">
        <v>2.110938106119042</v>
      </c>
      <c r="AH146" s="105">
        <f t="shared" si="42"/>
        <v>4.165999999999892E-3</v>
      </c>
      <c r="AI146" s="213">
        <f t="shared" si="43"/>
        <v>8.8754449677853557</v>
      </c>
      <c r="AJ146" s="213">
        <f t="shared" si="44"/>
        <v>0.61929999999999996</v>
      </c>
      <c r="AK146" s="213">
        <f t="shared" si="45"/>
        <v>1.4226477330367618E-2</v>
      </c>
      <c r="AL146" s="213">
        <f t="shared" si="46"/>
        <v>1.5031103406945536</v>
      </c>
      <c r="AM146" s="213">
        <f t="shared" si="47"/>
        <v>-839.61616167575482</v>
      </c>
      <c r="AN146" s="213">
        <f t="shared" si="48"/>
        <v>1.4039114919983315E-3</v>
      </c>
      <c r="AO146" s="213">
        <f t="shared" si="49"/>
        <v>0.14593112504263558</v>
      </c>
      <c r="AP146" s="213">
        <f t="shared" si="50"/>
        <v>0.33699267690791357</v>
      </c>
      <c r="AQ146" s="105">
        <f t="shared" si="51"/>
        <v>1.7275688749573637</v>
      </c>
      <c r="AR146" s="213">
        <f t="shared" si="39"/>
        <v>0.65447324615786917</v>
      </c>
    </row>
    <row r="147" spans="1:44" x14ac:dyDescent="0.25">
      <c r="A147" s="268">
        <v>0.6</v>
      </c>
      <c r="B147" s="7">
        <v>4.0458715082784655</v>
      </c>
      <c r="C147" s="7">
        <v>4.0458715082784655</v>
      </c>
      <c r="D147" s="7"/>
      <c r="E147" s="213">
        <f t="shared" si="40"/>
        <v>1.6859146574996493E-2</v>
      </c>
      <c r="F147" s="213">
        <f t="shared" si="41"/>
        <v>0.16538822790071561</v>
      </c>
      <c r="X147">
        <v>0.20293723747370229</v>
      </c>
      <c r="Y147">
        <v>269.07455208510538</v>
      </c>
      <c r="Z147">
        <v>1.4866734670189328</v>
      </c>
      <c r="AA147">
        <v>1.9373463060604941</v>
      </c>
      <c r="AB147">
        <v>1.916766022888762</v>
      </c>
      <c r="AC147">
        <v>58.731829368686974</v>
      </c>
      <c r="AD147">
        <v>5.8500026107822078</v>
      </c>
      <c r="AF147" s="266">
        <f t="shared" si="38"/>
        <v>0.21389080360251192</v>
      </c>
      <c r="AG147" s="298">
        <v>2.110938106119042</v>
      </c>
      <c r="AH147" s="105">
        <f t="shared" si="42"/>
        <v>4.1670000000000318E-3</v>
      </c>
      <c r="AI147" s="213">
        <f t="shared" si="43"/>
        <v>8.8754449677853557</v>
      </c>
      <c r="AJ147" s="213">
        <f t="shared" si="44"/>
        <v>0.61929999999999996</v>
      </c>
      <c r="AK147" s="213">
        <f t="shared" si="45"/>
        <v>1.4229892231311533E-2</v>
      </c>
      <c r="AL147" s="213">
        <f t="shared" si="46"/>
        <v>1.5173402329258652</v>
      </c>
      <c r="AM147" s="213">
        <f t="shared" si="47"/>
        <v>-840.04983017997836</v>
      </c>
      <c r="AN147" s="213">
        <f t="shared" si="48"/>
        <v>1.4046366235817708E-3</v>
      </c>
      <c r="AO147" s="213">
        <f t="shared" si="49"/>
        <v>0.14733576166621737</v>
      </c>
      <c r="AP147" s="213">
        <f t="shared" si="50"/>
        <v>0.33708582279379889</v>
      </c>
      <c r="AQ147" s="105">
        <f t="shared" si="51"/>
        <v>1.7261642383337819</v>
      </c>
      <c r="AR147" s="213">
        <f t="shared" si="39"/>
        <v>0.65447324615786917</v>
      </c>
    </row>
    <row r="148" spans="1:44" x14ac:dyDescent="0.25">
      <c r="A148" s="268">
        <v>0.60416700000000001</v>
      </c>
      <c r="B148" s="7">
        <v>4.1640650718919439</v>
      </c>
      <c r="C148" s="7">
        <v>4.1640650718919439</v>
      </c>
      <c r="D148" s="7"/>
      <c r="E148" s="213">
        <f t="shared" si="40"/>
        <v>1.710540286478518E-2</v>
      </c>
      <c r="F148" s="213">
        <f t="shared" si="41"/>
        <v>0.16780400210354263</v>
      </c>
      <c r="X148">
        <v>0.20427838620764643</v>
      </c>
      <c r="Y148">
        <v>269.00478056266621</v>
      </c>
      <c r="Z148">
        <v>1.484076092978776</v>
      </c>
      <c r="AA148">
        <v>1.936825063137819</v>
      </c>
      <c r="AB148">
        <v>1.9162675194192085</v>
      </c>
      <c r="AC148">
        <v>58.716770560347776</v>
      </c>
      <c r="AD148">
        <v>5.8484767770272379</v>
      </c>
      <c r="AF148" s="266">
        <f t="shared" si="38"/>
        <v>0.21680343001807728</v>
      </c>
      <c r="AG148" s="298">
        <v>2.139683493886773</v>
      </c>
      <c r="AH148" s="105">
        <f t="shared" si="42"/>
        <v>4.1670000000000318E-3</v>
      </c>
      <c r="AI148" s="213">
        <f t="shared" si="43"/>
        <v>8.8754449677853557</v>
      </c>
      <c r="AJ148" s="213">
        <f t="shared" si="44"/>
        <v>0.61929999999999996</v>
      </c>
      <c r="AK148" s="213">
        <f t="shared" si="45"/>
        <v>1.4349587008105189E-2</v>
      </c>
      <c r="AL148" s="213">
        <f t="shared" si="46"/>
        <v>1.5316898199339704</v>
      </c>
      <c r="AM148" s="213">
        <f t="shared" si="47"/>
        <v>-847.35118500318015</v>
      </c>
      <c r="AN148" s="213">
        <f t="shared" si="48"/>
        <v>1.4168451260038678E-3</v>
      </c>
      <c r="AO148" s="213">
        <f t="shared" si="49"/>
        <v>0.14875260679222124</v>
      </c>
      <c r="AP148" s="213">
        <f t="shared" si="50"/>
        <v>0.34001562899060644</v>
      </c>
      <c r="AQ148" s="105">
        <f t="shared" si="51"/>
        <v>1.7247473932077779</v>
      </c>
      <c r="AR148" s="213">
        <f t="shared" si="39"/>
        <v>0.66454329867238704</v>
      </c>
    </row>
    <row r="149" spans="1:44" x14ac:dyDescent="0.25">
      <c r="A149" s="268">
        <v>0.60833300000000001</v>
      </c>
      <c r="B149" s="7">
        <v>4.1640650718919439</v>
      </c>
      <c r="C149" s="7">
        <v>4.1640650718919439</v>
      </c>
      <c r="D149" s="7"/>
      <c r="E149" s="213">
        <f t="shared" si="40"/>
        <v>1.7347495089501851E-2</v>
      </c>
      <c r="F149" s="213">
        <f t="shared" si="41"/>
        <v>0.17017892682801317</v>
      </c>
      <c r="X149">
        <v>0.20561948430162366</v>
      </c>
      <c r="Y149">
        <v>268.93482533991573</v>
      </c>
      <c r="Z149">
        <v>1.4814795183980445</v>
      </c>
      <c r="AA149">
        <v>1.9363024523333463</v>
      </c>
      <c r="AB149">
        <v>1.9157677067081349</v>
      </c>
      <c r="AC149">
        <v>58.701672300357174</v>
      </c>
      <c r="AD149">
        <v>5.8469469458336905</v>
      </c>
      <c r="AF149" s="266">
        <f t="shared" si="38"/>
        <v>0.21680343001807728</v>
      </c>
      <c r="AG149" s="298">
        <v>2.139683493886773</v>
      </c>
      <c r="AH149" s="105">
        <f t="shared" si="42"/>
        <v>4.166000000000003E-3</v>
      </c>
      <c r="AI149" s="213">
        <f t="shared" si="43"/>
        <v>8.8754449677853557</v>
      </c>
      <c r="AJ149" s="213">
        <f t="shared" si="44"/>
        <v>0.61929999999999996</v>
      </c>
      <c r="AK149" s="213">
        <f t="shared" si="45"/>
        <v>1.4346143382713176E-2</v>
      </c>
      <c r="AL149" s="213">
        <f t="shared" si="46"/>
        <v>1.5460359633166836</v>
      </c>
      <c r="AM149" s="213">
        <f t="shared" si="47"/>
        <v>-847.38221822629555</v>
      </c>
      <c r="AN149" s="213">
        <f t="shared" si="48"/>
        <v>1.4168970162610523E-3</v>
      </c>
      <c r="AO149" s="213">
        <f t="shared" si="49"/>
        <v>0.15016950380848229</v>
      </c>
      <c r="AP149" s="213">
        <f t="shared" si="50"/>
        <v>0.34010970145488506</v>
      </c>
      <c r="AQ149" s="105">
        <f t="shared" si="51"/>
        <v>1.7233304961915168</v>
      </c>
      <c r="AR149" s="213">
        <f t="shared" si="39"/>
        <v>0.66454329867238704</v>
      </c>
    </row>
    <row r="150" spans="1:44" x14ac:dyDescent="0.25">
      <c r="A150" s="268">
        <v>0.61250000000000004</v>
      </c>
      <c r="B150" s="7">
        <v>4.1049682900852043</v>
      </c>
      <c r="C150" s="7">
        <v>4.1049682900852043</v>
      </c>
      <c r="D150" s="7"/>
      <c r="E150" s="213">
        <f t="shared" si="40"/>
        <v>1.7228531009679519E-2</v>
      </c>
      <c r="F150" s="213">
        <f t="shared" si="41"/>
        <v>0.16901188920495611</v>
      </c>
      <c r="X150">
        <v>0.2069605316112598</v>
      </c>
      <c r="Y150">
        <v>268.86468639069602</v>
      </c>
      <c r="Z150">
        <v>1.4788837453378878</v>
      </c>
      <c r="AA150">
        <v>1.9357784734845087</v>
      </c>
      <c r="AB150">
        <v>1.9152665845682941</v>
      </c>
      <c r="AC150">
        <v>58.686534583064493</v>
      </c>
      <c r="AD150">
        <v>5.8454131166290102</v>
      </c>
      <c r="AF150" s="266">
        <f t="shared" si="38"/>
        <v>0.21534711681029459</v>
      </c>
      <c r="AG150" s="298">
        <v>2.1253108000029073</v>
      </c>
      <c r="AH150" s="105">
        <f t="shared" si="42"/>
        <v>4.1670000000000318E-3</v>
      </c>
      <c r="AI150" s="213">
        <f t="shared" si="43"/>
        <v>8.8754449677853557</v>
      </c>
      <c r="AJ150" s="213">
        <f t="shared" si="44"/>
        <v>0.61929999999999996</v>
      </c>
      <c r="AK150" s="213">
        <f t="shared" si="45"/>
        <v>1.4289816659927946E-2</v>
      </c>
      <c r="AL150" s="213">
        <f t="shared" si="46"/>
        <v>1.5603257799766115</v>
      </c>
      <c r="AM150" s="213">
        <f t="shared" si="47"/>
        <v>-844.28694613576897</v>
      </c>
      <c r="AN150" s="213">
        <f t="shared" si="48"/>
        <v>1.4117214512146636E-3</v>
      </c>
      <c r="AO150" s="213">
        <f t="shared" si="49"/>
        <v>0.15158122525969694</v>
      </c>
      <c r="AP150" s="213">
        <f t="shared" si="50"/>
        <v>0.33878604540788404</v>
      </c>
      <c r="AQ150" s="105">
        <f t="shared" si="51"/>
        <v>1.7219187747403022</v>
      </c>
      <c r="AR150" s="213">
        <f t="shared" si="39"/>
        <v>0.65954232244258415</v>
      </c>
    </row>
    <row r="151" spans="1:44" x14ac:dyDescent="0.25">
      <c r="A151" s="268">
        <v>0.61666699999999997</v>
      </c>
      <c r="B151" s="7">
        <v>3.868581162858248</v>
      </c>
      <c r="C151" s="7">
        <v>3.868581162858248</v>
      </c>
      <c r="D151" s="7"/>
      <c r="E151" s="213">
        <f t="shared" si="40"/>
        <v>1.6612890285207366E-2</v>
      </c>
      <c r="F151" s="213">
        <f t="shared" si="41"/>
        <v>0.16297245369788427</v>
      </c>
      <c r="X151">
        <v>0.20830152799206925</v>
      </c>
      <c r="Y151">
        <v>268.79436368873098</v>
      </c>
      <c r="Z151">
        <v>1.4762887758594558</v>
      </c>
      <c r="AA151">
        <v>1.9352531264269759</v>
      </c>
      <c r="AB151">
        <v>1.914764152812136</v>
      </c>
      <c r="AC151">
        <v>58.671357402797867</v>
      </c>
      <c r="AD151">
        <v>5.8438752888384933</v>
      </c>
      <c r="AF151" s="266">
        <f t="shared" si="38"/>
        <v>0.20952186397916386</v>
      </c>
      <c r="AG151" s="298">
        <v>2.0678200244674452</v>
      </c>
      <c r="AH151" s="105">
        <f t="shared" si="42"/>
        <v>4.1669999999999208E-3</v>
      </c>
      <c r="AI151" s="213">
        <f t="shared" si="43"/>
        <v>8.8754449677853557</v>
      </c>
      <c r="AJ151" s="213">
        <f t="shared" si="44"/>
        <v>0.61929999999999996</v>
      </c>
      <c r="AK151" s="213">
        <f t="shared" si="45"/>
        <v>1.404917984004897E-2</v>
      </c>
      <c r="AL151" s="213">
        <f t="shared" si="46"/>
        <v>1.5743749598166605</v>
      </c>
      <c r="AM151" s="213">
        <f t="shared" si="47"/>
        <v>-830.29266664265276</v>
      </c>
      <c r="AN151" s="213">
        <f t="shared" si="48"/>
        <v>1.3883217946818376E-3</v>
      </c>
      <c r="AO151" s="213">
        <f t="shared" si="49"/>
        <v>0.15296954705437879</v>
      </c>
      <c r="AP151" s="213">
        <f t="shared" si="50"/>
        <v>0.33317057707748116</v>
      </c>
      <c r="AQ151" s="105">
        <f t="shared" si="51"/>
        <v>1.7205304529456205</v>
      </c>
      <c r="AR151" s="213">
        <f t="shared" si="39"/>
        <v>0.63884321678422751</v>
      </c>
    </row>
    <row r="152" spans="1:44" x14ac:dyDescent="0.25">
      <c r="A152" s="268">
        <v>0.62083299999999997</v>
      </c>
      <c r="B152" s="7">
        <v>3.9276779446649877</v>
      </c>
      <c r="C152" s="7">
        <v>3.9276779446649877</v>
      </c>
      <c r="D152" s="7"/>
      <c r="E152" s="213">
        <f t="shared" si="40"/>
        <v>1.6239607720970911E-2</v>
      </c>
      <c r="F152" s="213">
        <f t="shared" si="41"/>
        <v>0.15931055174272465</v>
      </c>
      <c r="X152">
        <v>0.20964247329945462</v>
      </c>
      <c r="Y152">
        <v>268.72385720770126</v>
      </c>
      <c r="Z152">
        <v>1.4736946120238976</v>
      </c>
      <c r="AA152">
        <v>1.9347264109970057</v>
      </c>
      <c r="AB152">
        <v>1.9142604112514063</v>
      </c>
      <c r="AC152">
        <v>58.656140753873991</v>
      </c>
      <c r="AD152">
        <v>5.8423334618862821</v>
      </c>
      <c r="AF152" s="266">
        <f t="shared" si="38"/>
        <v>0.2109781771869465</v>
      </c>
      <c r="AG152" s="298">
        <v>2.08219271835131</v>
      </c>
      <c r="AH152" s="105">
        <f t="shared" si="42"/>
        <v>4.166000000000003E-3</v>
      </c>
      <c r="AI152" s="213">
        <f t="shared" si="43"/>
        <v>8.8754449677853557</v>
      </c>
      <c r="AJ152" s="213">
        <f t="shared" si="44"/>
        <v>0.61929999999999996</v>
      </c>
      <c r="AK152" s="213">
        <f t="shared" si="45"/>
        <v>1.4106189280382092E-2</v>
      </c>
      <c r="AL152" s="213">
        <f t="shared" si="46"/>
        <v>1.5884811490970425</v>
      </c>
      <c r="AM152" s="213">
        <f t="shared" si="47"/>
        <v>-833.88623945880761</v>
      </c>
      <c r="AN152" s="213">
        <f t="shared" si="48"/>
        <v>1.3943305620260291E-3</v>
      </c>
      <c r="AO152" s="213">
        <f t="shared" si="49"/>
        <v>0.15436387761640483</v>
      </c>
      <c r="AP152" s="213">
        <f t="shared" si="50"/>
        <v>0.33469288574796641</v>
      </c>
      <c r="AQ152" s="105">
        <f t="shared" si="51"/>
        <v>1.7191361223835944</v>
      </c>
      <c r="AR152" s="213">
        <f t="shared" si="39"/>
        <v>0.64412515255539637</v>
      </c>
    </row>
    <row r="153" spans="1:44" x14ac:dyDescent="0.25">
      <c r="A153" s="268">
        <v>0.625</v>
      </c>
      <c r="B153" s="7">
        <v>4.8141296717660715</v>
      </c>
      <c r="C153" s="7">
        <v>4.8141296717660715</v>
      </c>
      <c r="D153" s="7"/>
      <c r="E153" s="213">
        <f t="shared" si="40"/>
        <v>1.8213556168834251E-2</v>
      </c>
      <c r="F153" s="213">
        <f t="shared" si="41"/>
        <v>0.178674986016264</v>
      </c>
      <c r="X153">
        <v>0.21098336738870641</v>
      </c>
      <c r="Y153">
        <v>268.65316692119023</v>
      </c>
      <c r="Z153">
        <v>1.4711012558923633</v>
      </c>
      <c r="AA153">
        <v>1.9341983270287173</v>
      </c>
      <c r="AB153">
        <v>1.9137553596974735</v>
      </c>
      <c r="AC153">
        <v>58.640884630583813</v>
      </c>
      <c r="AD153">
        <v>5.8407876351939052</v>
      </c>
      <c r="AF153" s="266">
        <f t="shared" si="38"/>
        <v>0.23282287530368698</v>
      </c>
      <c r="AG153" s="298">
        <v>2.2977831266092963</v>
      </c>
      <c r="AH153" s="105">
        <f t="shared" si="42"/>
        <v>4.1670000000000318E-3</v>
      </c>
      <c r="AI153" s="213">
        <f t="shared" si="43"/>
        <v>8.8754449677853557</v>
      </c>
      <c r="AJ153" s="213">
        <f t="shared" si="44"/>
        <v>0.61929999999999996</v>
      </c>
      <c r="AK153" s="213">
        <f t="shared" si="45"/>
        <v>1.4997284148530682E-2</v>
      </c>
      <c r="AL153" s="213">
        <f t="shared" si="46"/>
        <v>1.6034784332455732</v>
      </c>
      <c r="AM153" s="213">
        <f t="shared" si="47"/>
        <v>-886.81599063862234</v>
      </c>
      <c r="AN153" s="213">
        <f t="shared" si="48"/>
        <v>1.4828337249494826E-3</v>
      </c>
      <c r="AO153" s="213">
        <f t="shared" si="49"/>
        <v>0.1558467113413543</v>
      </c>
      <c r="AP153" s="213">
        <f t="shared" si="50"/>
        <v>0.3558516258578045</v>
      </c>
      <c r="AQ153" s="105">
        <f t="shared" si="51"/>
        <v>1.7176532886586449</v>
      </c>
      <c r="AR153" s="213">
        <f t="shared" si="39"/>
        <v>0.71542491380630047</v>
      </c>
    </row>
    <row r="154" spans="1:44" x14ac:dyDescent="0.25">
      <c r="A154" s="268">
        <v>0.62916700000000003</v>
      </c>
      <c r="B154" s="7">
        <v>5.1096135807997669</v>
      </c>
      <c r="C154" s="7">
        <v>5.1096135807997669</v>
      </c>
      <c r="D154" s="7"/>
      <c r="E154" s="213">
        <f t="shared" si="40"/>
        <v>2.0676119066721083E-2</v>
      </c>
      <c r="F154" s="213">
        <f t="shared" si="41"/>
        <v>0.20283272804453384</v>
      </c>
      <c r="X154">
        <v>0.21232421011500247</v>
      </c>
      <c r="Y154">
        <v>268.58229280272542</v>
      </c>
      <c r="Z154">
        <v>1.4685087095260034</v>
      </c>
      <c r="AA154">
        <v>1.9336688743563164</v>
      </c>
      <c r="AB154">
        <v>1.9132489979608487</v>
      </c>
      <c r="AC154">
        <v>58.625589027199538</v>
      </c>
      <c r="AD154">
        <v>5.839237808180993</v>
      </c>
      <c r="AF154" s="266">
        <f t="shared" si="38"/>
        <v>0.24010444134260037</v>
      </c>
      <c r="AG154" s="298">
        <v>2.3696465960286246</v>
      </c>
      <c r="AH154" s="105">
        <f t="shared" si="42"/>
        <v>4.1670000000000318E-3</v>
      </c>
      <c r="AI154" s="213">
        <f t="shared" si="43"/>
        <v>8.8754449677853557</v>
      </c>
      <c r="AJ154" s="213">
        <f t="shared" si="44"/>
        <v>0.61929999999999996</v>
      </c>
      <c r="AK154" s="213">
        <f t="shared" si="45"/>
        <v>1.5286057039048019E-2</v>
      </c>
      <c r="AL154" s="213">
        <f t="shared" si="46"/>
        <v>1.6187644902846212</v>
      </c>
      <c r="AM154" s="213">
        <f t="shared" si="47"/>
        <v>-904.15328693499885</v>
      </c>
      <c r="AN154" s="213">
        <f t="shared" si="48"/>
        <v>1.5118231973079994E-3</v>
      </c>
      <c r="AO154" s="213">
        <f t="shared" si="49"/>
        <v>0.1573585345386623</v>
      </c>
      <c r="AP154" s="213">
        <f t="shared" si="50"/>
        <v>0.36280854267050344</v>
      </c>
      <c r="AQ154" s="105">
        <f t="shared" si="51"/>
        <v>1.7161414654613369</v>
      </c>
      <c r="AR154" s="213">
        <f t="shared" si="39"/>
        <v>0.73630845595496686</v>
      </c>
    </row>
    <row r="155" spans="1:44" x14ac:dyDescent="0.25">
      <c r="A155" s="268">
        <v>0.63333300000000003</v>
      </c>
      <c r="B155" s="7">
        <v>5.286903926219984</v>
      </c>
      <c r="C155" s="7">
        <v>5.286903926219984</v>
      </c>
      <c r="D155" s="7"/>
      <c r="E155" s="213">
        <f t="shared" si="40"/>
        <v>2.1655945967122159E-2</v>
      </c>
      <c r="F155" s="213">
        <f t="shared" si="41"/>
        <v>0.21244482993746838</v>
      </c>
      <c r="X155">
        <v>0.21366500133340777</v>
      </c>
      <c r="Y155">
        <v>268.51123482571751</v>
      </c>
      <c r="Z155">
        <v>1.4659169749859666</v>
      </c>
      <c r="AA155">
        <v>1.9331380528152977</v>
      </c>
      <c r="AB155">
        <v>1.9127413258514232</v>
      </c>
      <c r="AC155">
        <v>58.610253937989043</v>
      </c>
      <c r="AD155">
        <v>5.83768398026674</v>
      </c>
      <c r="AF155" s="266">
        <f t="shared" si="38"/>
        <v>0.24447338096594842</v>
      </c>
      <c r="AG155" s="298">
        <v>2.4127646776802214</v>
      </c>
      <c r="AH155" s="105">
        <f t="shared" si="42"/>
        <v>4.166000000000003E-3</v>
      </c>
      <c r="AI155" s="213">
        <f t="shared" si="43"/>
        <v>8.8754449677853557</v>
      </c>
      <c r="AJ155" s="213">
        <f t="shared" si="44"/>
        <v>0.61929999999999996</v>
      </c>
      <c r="AK155" s="213">
        <f t="shared" si="45"/>
        <v>1.5454011026664726E-2</v>
      </c>
      <c r="AL155" s="213">
        <f t="shared" si="46"/>
        <v>1.634218501311286</v>
      </c>
      <c r="AM155" s="213">
        <f t="shared" si="47"/>
        <v>-914.35403461797773</v>
      </c>
      <c r="AN155" s="213">
        <f t="shared" si="48"/>
        <v>1.5288797376091373E-3</v>
      </c>
      <c r="AO155" s="213">
        <f t="shared" si="49"/>
        <v>0.15888741427627145</v>
      </c>
      <c r="AP155" s="213">
        <f t="shared" si="50"/>
        <v>0.36698985540305717</v>
      </c>
      <c r="AQ155" s="105">
        <f t="shared" si="51"/>
        <v>1.7146125857237278</v>
      </c>
      <c r="AR155" s="213">
        <f t="shared" si="39"/>
        <v>0.74824145163007982</v>
      </c>
    </row>
    <row r="156" spans="1:44" x14ac:dyDescent="0.25">
      <c r="A156" s="268">
        <v>0.63749999999999996</v>
      </c>
      <c r="B156" s="7">
        <v>5.7005813988671559</v>
      </c>
      <c r="C156" s="7">
        <v>5.7005813988671559</v>
      </c>
      <c r="D156" s="7"/>
      <c r="E156" s="213">
        <f t="shared" si="40"/>
        <v>2.2892425674818619E-2</v>
      </c>
      <c r="F156" s="213">
        <f t="shared" si="41"/>
        <v>0.22457469586997067</v>
      </c>
      <c r="X156">
        <v>0.21500574089887389</v>
      </c>
      <c r="Y156">
        <v>268.43999296348727</v>
      </c>
      <c r="Z156">
        <v>1.463326054333403</v>
      </c>
      <c r="AA156">
        <v>1.9326058622378921</v>
      </c>
      <c r="AB156">
        <v>1.9122323431789432</v>
      </c>
      <c r="AC156">
        <v>58.594879357191012</v>
      </c>
      <c r="AD156">
        <v>5.8361261508673792</v>
      </c>
      <c r="AF156" s="266">
        <f t="shared" si="38"/>
        <v>0.25466757342042728</v>
      </c>
      <c r="AG156" s="298">
        <v>2.5133735348672812</v>
      </c>
      <c r="AH156" s="105">
        <f t="shared" si="42"/>
        <v>4.1669999999999208E-3</v>
      </c>
      <c r="AI156" s="213">
        <f t="shared" si="43"/>
        <v>8.8754449677853557</v>
      </c>
      <c r="AJ156" s="213">
        <f t="shared" si="44"/>
        <v>0.61929999999999996</v>
      </c>
      <c r="AK156" s="213">
        <f t="shared" si="45"/>
        <v>1.5853790595026177E-2</v>
      </c>
      <c r="AL156" s="213">
        <f t="shared" si="46"/>
        <v>1.6500722919063122</v>
      </c>
      <c r="AM156" s="213">
        <f t="shared" si="47"/>
        <v>-938.28682664146822</v>
      </c>
      <c r="AN156" s="213">
        <f t="shared" si="48"/>
        <v>1.5688974543838173E-3</v>
      </c>
      <c r="AO156" s="213">
        <f t="shared" si="49"/>
        <v>0.16045631173065528</v>
      </c>
      <c r="AP156" s="213">
        <f t="shared" si="50"/>
        <v>0.37650526863063288</v>
      </c>
      <c r="AQ156" s="105">
        <f t="shared" si="51"/>
        <v>1.7130436882693441</v>
      </c>
      <c r="AR156" s="213">
        <f t="shared" si="39"/>
        <v>0.77449287232391895</v>
      </c>
    </row>
    <row r="157" spans="1:44" x14ac:dyDescent="0.25">
      <c r="A157" s="268">
        <v>0.64166699999999999</v>
      </c>
      <c r="B157" s="7">
        <v>5.7596781806738964</v>
      </c>
      <c r="C157" s="7">
        <v>5.7596781806738964</v>
      </c>
      <c r="D157" s="7"/>
      <c r="E157" s="213">
        <f t="shared" si="40"/>
        <v>2.3877450833973964E-2</v>
      </c>
      <c r="F157" s="213">
        <f t="shared" si="41"/>
        <v>0.23423779268128461</v>
      </c>
      <c r="X157">
        <v>0.21634642866623865</v>
      </c>
      <c r="Y157">
        <v>268.36856718933655</v>
      </c>
      <c r="Z157">
        <v>1.4607359496294627</v>
      </c>
      <c r="AA157">
        <v>1.9320723024570723</v>
      </c>
      <c r="AB157">
        <v>1.911722049752187</v>
      </c>
      <c r="AC157">
        <v>58.579465279027922</v>
      </c>
      <c r="AD157">
        <v>5.8345643193975043</v>
      </c>
      <c r="AF157" s="266">
        <f t="shared" si="38"/>
        <v>0.25612388662820995</v>
      </c>
      <c r="AG157" s="298">
        <v>2.527746228751147</v>
      </c>
      <c r="AH157" s="105">
        <f t="shared" si="42"/>
        <v>4.1670000000000318E-3</v>
      </c>
      <c r="AI157" s="213">
        <f t="shared" si="43"/>
        <v>8.8754449677853557</v>
      </c>
      <c r="AJ157" s="213">
        <f t="shared" si="44"/>
        <v>0.61929999999999996</v>
      </c>
      <c r="AK157" s="213">
        <f t="shared" si="45"/>
        <v>1.5909875189477167E-2</v>
      </c>
      <c r="AL157" s="213">
        <f t="shared" si="46"/>
        <v>1.6659821670957893</v>
      </c>
      <c r="AM157" s="213">
        <f t="shared" si="47"/>
        <v>-941.8864246131576</v>
      </c>
      <c r="AN157" s="213">
        <f t="shared" si="48"/>
        <v>1.5749162963138519E-3</v>
      </c>
      <c r="AO157" s="213">
        <f t="shared" si="49"/>
        <v>0.16203122802696912</v>
      </c>
      <c r="AP157" s="213">
        <f t="shared" si="50"/>
        <v>0.37794967514131028</v>
      </c>
      <c r="AQ157" s="105">
        <f t="shared" si="51"/>
        <v>1.7114687719730302</v>
      </c>
      <c r="AR157" s="213">
        <f t="shared" si="39"/>
        <v>0.77807248689285202</v>
      </c>
    </row>
    <row r="158" spans="1:44" x14ac:dyDescent="0.25">
      <c r="A158" s="268">
        <v>0.64583299999999999</v>
      </c>
      <c r="B158" s="7">
        <v>5.9369685260941134</v>
      </c>
      <c r="C158" s="7">
        <v>5.9369685260941134</v>
      </c>
      <c r="D158" s="7"/>
      <c r="E158" s="213">
        <f t="shared" si="40"/>
        <v>2.4364115090197785E-2</v>
      </c>
      <c r="F158" s="213">
        <f t="shared" si="41"/>
        <v>0.23901196903484029</v>
      </c>
      <c r="X158">
        <v>0.21768706449022576</v>
      </c>
      <c r="Y158">
        <v>268.29695747643126</v>
      </c>
      <c r="Z158">
        <v>1.458146662935295</v>
      </c>
      <c r="AA158">
        <v>1.9315373733058541</v>
      </c>
      <c r="AB158">
        <v>1.9112104453793934</v>
      </c>
      <c r="AC158">
        <v>58.564011697710029</v>
      </c>
      <c r="AD158">
        <v>5.8329984852704682</v>
      </c>
      <c r="AF158" s="266">
        <f t="shared" si="38"/>
        <v>0.26049282625155806</v>
      </c>
      <c r="AG158" s="298">
        <v>2.5708643104027442</v>
      </c>
      <c r="AH158" s="105">
        <f t="shared" si="42"/>
        <v>4.166000000000003E-3</v>
      </c>
      <c r="AI158" s="213">
        <f t="shared" si="43"/>
        <v>8.8754449677853557</v>
      </c>
      <c r="AJ158" s="213">
        <f t="shared" si="44"/>
        <v>0.61929999999999996</v>
      </c>
      <c r="AK158" s="213">
        <f t="shared" si="45"/>
        <v>1.6073546836557935E-2</v>
      </c>
      <c r="AL158" s="213">
        <f t="shared" si="46"/>
        <v>1.6820557139323473</v>
      </c>
      <c r="AM158" s="213">
        <f t="shared" si="47"/>
        <v>-951.86101822640148</v>
      </c>
      <c r="AN158" s="213">
        <f t="shared" si="48"/>
        <v>1.5915946872749041E-3</v>
      </c>
      <c r="AO158" s="213">
        <f t="shared" si="49"/>
        <v>0.16362282271424403</v>
      </c>
      <c r="AP158" s="213">
        <f t="shared" si="50"/>
        <v>0.38204385196229068</v>
      </c>
      <c r="AQ158" s="105">
        <f t="shared" si="51"/>
        <v>1.7098771772857553</v>
      </c>
      <c r="AR158" s="213">
        <f t="shared" si="39"/>
        <v>0.78857118394914105</v>
      </c>
    </row>
    <row r="159" spans="1:44" x14ac:dyDescent="0.25">
      <c r="A159" s="268">
        <v>0.65</v>
      </c>
      <c r="B159" s="7">
        <v>6.05516208970759</v>
      </c>
      <c r="C159" s="7">
        <v>6.05516208970759</v>
      </c>
      <c r="D159" s="7"/>
      <c r="E159" s="213">
        <f t="shared" si="40"/>
        <v>2.4985604138023039E-2</v>
      </c>
      <c r="F159" s="213">
        <f t="shared" si="41"/>
        <v>0.24510877659400601</v>
      </c>
      <c r="X159">
        <v>0.21902764822544435</v>
      </c>
      <c r="Y159">
        <v>268.22516379786106</v>
      </c>
      <c r="Z159">
        <v>1.4555581963120499</v>
      </c>
      <c r="AA159">
        <v>1.9310010746156332</v>
      </c>
      <c r="AB159">
        <v>1.9106975298683977</v>
      </c>
      <c r="AC159">
        <v>58.548518607425478</v>
      </c>
      <c r="AD159">
        <v>5.8314286478973871</v>
      </c>
      <c r="AF159" s="266">
        <f t="shared" si="38"/>
        <v>0.2634054526671234</v>
      </c>
      <c r="AG159" s="298">
        <v>2.5996096981704753</v>
      </c>
      <c r="AH159" s="105">
        <f t="shared" si="42"/>
        <v>4.1670000000000318E-3</v>
      </c>
      <c r="AI159" s="213">
        <f t="shared" si="43"/>
        <v>8.8754449677853557</v>
      </c>
      <c r="AJ159" s="213">
        <f t="shared" si="44"/>
        <v>0.61929999999999996</v>
      </c>
      <c r="AK159" s="213">
        <f t="shared" si="45"/>
        <v>1.6188497792612028E-2</v>
      </c>
      <c r="AL159" s="213">
        <f t="shared" si="46"/>
        <v>1.6982442117249594</v>
      </c>
      <c r="AM159" s="213">
        <f t="shared" si="47"/>
        <v>-958.95629386991482</v>
      </c>
      <c r="AN159" s="213">
        <f t="shared" si="48"/>
        <v>1.6034586073249222E-3</v>
      </c>
      <c r="AO159" s="213">
        <f t="shared" si="49"/>
        <v>0.16522628132156894</v>
      </c>
      <c r="AP159" s="213">
        <f t="shared" si="50"/>
        <v>0.38479928181543316</v>
      </c>
      <c r="AQ159" s="105">
        <f t="shared" si="51"/>
        <v>1.7082737186784303</v>
      </c>
      <c r="AR159" s="213">
        <f t="shared" si="39"/>
        <v>0.79537683171221663</v>
      </c>
    </row>
    <row r="160" spans="1:44" x14ac:dyDescent="0.25">
      <c r="A160" s="268">
        <v>0.65416700000000005</v>
      </c>
      <c r="B160" s="7">
        <v>6.6461299077749789</v>
      </c>
      <c r="C160" s="7">
        <v>6.6461299077749789</v>
      </c>
      <c r="D160" s="7"/>
      <c r="E160" s="213">
        <f t="shared" si="40"/>
        <v>2.6463141876755133E-2</v>
      </c>
      <c r="F160" s="213">
        <f t="shared" si="41"/>
        <v>0.25960342181096785</v>
      </c>
      <c r="X160">
        <v>0.22036817972638864</v>
      </c>
      <c r="Y160">
        <v>268.15318612666039</v>
      </c>
      <c r="Z160">
        <v>1.4529705518208771</v>
      </c>
      <c r="AA160">
        <v>1.9304634062177981</v>
      </c>
      <c r="AB160">
        <v>1.9101833030262996</v>
      </c>
      <c r="AC160">
        <v>58.532986002345588</v>
      </c>
      <c r="AD160">
        <v>5.829854806687667</v>
      </c>
      <c r="AF160" s="266">
        <f t="shared" si="38"/>
        <v>0.27796858474495029</v>
      </c>
      <c r="AG160" s="298">
        <v>2.7433366370091319</v>
      </c>
      <c r="AH160" s="105">
        <f t="shared" si="42"/>
        <v>4.1670000000000318E-3</v>
      </c>
      <c r="AI160" s="213">
        <f t="shared" si="43"/>
        <v>8.8754449677853557</v>
      </c>
      <c r="AJ160" s="213">
        <f t="shared" si="44"/>
        <v>0.61929999999999996</v>
      </c>
      <c r="AK160" s="213">
        <f t="shared" si="45"/>
        <v>1.673709891618479E-2</v>
      </c>
      <c r="AL160" s="213">
        <f t="shared" si="46"/>
        <v>1.7149813106411442</v>
      </c>
      <c r="AM160" s="213">
        <f t="shared" si="47"/>
        <v>-991.76033477281169</v>
      </c>
      <c r="AN160" s="213">
        <f t="shared" si="48"/>
        <v>1.658309826381548E-3</v>
      </c>
      <c r="AO160" s="213">
        <f t="shared" si="49"/>
        <v>0.16688459114795048</v>
      </c>
      <c r="AP160" s="213">
        <f t="shared" si="50"/>
        <v>0.3979625213298621</v>
      </c>
      <c r="AQ160" s="105">
        <f t="shared" si="51"/>
        <v>1.7066154088520487</v>
      </c>
      <c r="AR160" s="213">
        <f t="shared" si="39"/>
        <v>0.82726573063046682</v>
      </c>
    </row>
    <row r="161" spans="1:44" x14ac:dyDescent="0.25">
      <c r="A161" s="268">
        <v>0.65833299999999995</v>
      </c>
      <c r="B161" s="7">
        <v>7.000710598615413</v>
      </c>
      <c r="C161" s="7">
        <v>7.000710598615413</v>
      </c>
      <c r="D161" s="7"/>
      <c r="E161" s="213">
        <f t="shared" si="40"/>
        <v>2.8426368774810449E-2</v>
      </c>
      <c r="F161" s="213">
        <f t="shared" si="41"/>
        <v>0.27886267768089051</v>
      </c>
      <c r="X161">
        <v>0.22170865884743751</v>
      </c>
      <c r="Y161">
        <v>268.08102443575854</v>
      </c>
      <c r="Z161">
        <v>1.4503837315229267</v>
      </c>
      <c r="AA161">
        <v>1.9299243679431113</v>
      </c>
      <c r="AB161">
        <v>1.9096677646596414</v>
      </c>
      <c r="AC161">
        <v>58.517413876623756</v>
      </c>
      <c r="AD161">
        <v>5.8282769610489025</v>
      </c>
      <c r="AF161" s="266">
        <f t="shared" si="38"/>
        <v>0.28670646399164651</v>
      </c>
      <c r="AG161" s="298">
        <v>2.8295728003123268</v>
      </c>
      <c r="AH161" s="105">
        <f t="shared" si="42"/>
        <v>4.165999999999892E-3</v>
      </c>
      <c r="AI161" s="213">
        <f t="shared" si="43"/>
        <v>8.8754449677853557</v>
      </c>
      <c r="AJ161" s="213">
        <f t="shared" si="44"/>
        <v>0.61929999999999996</v>
      </c>
      <c r="AK161" s="213">
        <f t="shared" si="45"/>
        <v>1.7056913037708198E-2</v>
      </c>
      <c r="AL161" s="213">
        <f t="shared" si="46"/>
        <v>1.7320382236788525</v>
      </c>
      <c r="AM161" s="213">
        <f t="shared" si="47"/>
        <v>-1011.028135932535</v>
      </c>
      <c r="AN161" s="213">
        <f t="shared" si="48"/>
        <v>1.6905272713384027E-3</v>
      </c>
      <c r="AO161" s="213">
        <f t="shared" si="49"/>
        <v>0.16857511841928888</v>
      </c>
      <c r="AP161" s="213">
        <f t="shared" si="50"/>
        <v>0.40579147175670827</v>
      </c>
      <c r="AQ161" s="105">
        <f t="shared" si="51"/>
        <v>1.7049248815807103</v>
      </c>
      <c r="AR161" s="213">
        <f t="shared" si="39"/>
        <v>0.84484407833356379</v>
      </c>
    </row>
    <row r="162" spans="1:44" x14ac:dyDescent="0.25">
      <c r="A162" s="268">
        <v>0.66249999999999998</v>
      </c>
      <c r="B162" s="7">
        <v>7.0598073804221535</v>
      </c>
      <c r="C162" s="7">
        <v>7.0598073804221535</v>
      </c>
      <c r="D162" s="7"/>
      <c r="E162" s="213">
        <f t="shared" si="40"/>
        <v>2.9295089209324995E-2</v>
      </c>
      <c r="F162" s="213">
        <f t="shared" si="41"/>
        <v>0.28738482514347824</v>
      </c>
      <c r="X162">
        <v>0.22304908544285407</v>
      </c>
      <c r="Y162">
        <v>268.00867869800771</v>
      </c>
      <c r="Z162">
        <v>1.4477977374793476</v>
      </c>
      <c r="AA162">
        <v>1.9084316252290281</v>
      </c>
      <c r="AB162">
        <v>1.9091509145743695</v>
      </c>
      <c r="AC162">
        <v>58.341709275673267</v>
      </c>
      <c r="AD162">
        <v>5.8104736923575944</v>
      </c>
      <c r="AF162" s="266">
        <f t="shared" si="38"/>
        <v>0.28816277719942934</v>
      </c>
      <c r="AG162" s="298">
        <v>2.8439454941961935</v>
      </c>
      <c r="AH162" s="105">
        <f t="shared" si="42"/>
        <v>4.1670000000000318E-3</v>
      </c>
      <c r="AI162" s="213">
        <f t="shared" si="43"/>
        <v>8.8754449677853557</v>
      </c>
      <c r="AJ162" s="213">
        <f t="shared" si="44"/>
        <v>0.61929999999999996</v>
      </c>
      <c r="AK162" s="213">
        <f t="shared" si="45"/>
        <v>1.7114624526194756E-2</v>
      </c>
      <c r="AL162" s="213">
        <f t="shared" si="46"/>
        <v>1.7491528482050474</v>
      </c>
      <c r="AM162" s="213">
        <f t="shared" si="47"/>
        <v>-1014.7668922833491</v>
      </c>
      <c r="AN162" s="213">
        <f t="shared" si="48"/>
        <v>1.6967787982220847E-3</v>
      </c>
      <c r="AO162" s="213">
        <f t="shared" si="49"/>
        <v>0.17027189721751096</v>
      </c>
      <c r="AP162" s="213">
        <f t="shared" si="50"/>
        <v>0.40719433602641508</v>
      </c>
      <c r="AQ162" s="105">
        <f t="shared" si="51"/>
        <v>1.7032281027824883</v>
      </c>
      <c r="AR162" s="213">
        <f t="shared" si="39"/>
        <v>0.84767015952782965</v>
      </c>
    </row>
    <row r="163" spans="1:44" x14ac:dyDescent="0.25">
      <c r="A163" s="268">
        <v>0.66666700000000001</v>
      </c>
      <c r="B163" s="7">
        <v>7.2961945076491084</v>
      </c>
      <c r="C163" s="7">
        <v>7.2961945076491084</v>
      </c>
      <c r="D163" s="7"/>
      <c r="E163" s="213">
        <f t="shared" si="40"/>
        <v>2.9910729933796704E-2</v>
      </c>
      <c r="F163" s="213">
        <f t="shared" si="41"/>
        <v>0.29342426065054567</v>
      </c>
      <c r="X163">
        <v>0.22438945936678531</v>
      </c>
      <c r="Y163">
        <v>267.9361488861764</v>
      </c>
      <c r="Z163">
        <v>1.4452125717512903</v>
      </c>
      <c r="AA163">
        <v>1.9038761863992282</v>
      </c>
      <c r="AB163">
        <v>1.903319152128697</v>
      </c>
      <c r="AC163">
        <v>58.176930447075456</v>
      </c>
      <c r="AD163">
        <v>5.7937774775499209</v>
      </c>
      <c r="AF163" s="266">
        <f t="shared" si="38"/>
        <v>0.29398803003056001</v>
      </c>
      <c r="AG163" s="298">
        <v>2.9014362697316556</v>
      </c>
      <c r="AH163" s="105">
        <f t="shared" si="42"/>
        <v>4.1670000000000318E-3</v>
      </c>
      <c r="AI163" s="213">
        <f t="shared" si="43"/>
        <v>8.8754449677853557</v>
      </c>
      <c r="AJ163" s="213">
        <f t="shared" si="44"/>
        <v>0.61929999999999996</v>
      </c>
      <c r="AK163" s="213">
        <f t="shared" si="45"/>
        <v>1.7328069733812471E-2</v>
      </c>
      <c r="AL163" s="213">
        <f t="shared" si="46"/>
        <v>1.7664809179388599</v>
      </c>
      <c r="AM163" s="213">
        <f t="shared" si="47"/>
        <v>-1027.7471605602864</v>
      </c>
      <c r="AN163" s="213">
        <f t="shared" si="48"/>
        <v>1.7184829395130797E-3</v>
      </c>
      <c r="AO163" s="213">
        <f t="shared" si="49"/>
        <v>0.17199038015702403</v>
      </c>
      <c r="AP163" s="213">
        <f t="shared" si="50"/>
        <v>0.41240291325007594</v>
      </c>
      <c r="AQ163" s="105">
        <f t="shared" si="51"/>
        <v>1.7015096198429751</v>
      </c>
      <c r="AR163" s="213">
        <f t="shared" si="39"/>
        <v>0.85869449607754689</v>
      </c>
    </row>
    <row r="164" spans="1:44" x14ac:dyDescent="0.25">
      <c r="A164" s="268">
        <v>0.67083300000000001</v>
      </c>
      <c r="B164" s="7">
        <v>7.8280655439097595</v>
      </c>
      <c r="C164" s="7">
        <v>7.8280655439097595</v>
      </c>
      <c r="D164" s="7"/>
      <c r="E164" s="213">
        <f t="shared" si="40"/>
        <v>3.1503833687397141E-2</v>
      </c>
      <c r="F164" s="213">
        <f t="shared" si="41"/>
        <v>0.30905260847336596</v>
      </c>
      <c r="X164">
        <v>0.2257444956224168</v>
      </c>
      <c r="Y164">
        <v>267.1177749613521</v>
      </c>
      <c r="Z164">
        <v>1.4426282363999041</v>
      </c>
      <c r="AA164">
        <v>1.8995635735784449</v>
      </c>
      <c r="AB164">
        <v>1.8978500239484428</v>
      </c>
      <c r="AC164">
        <v>58.022096220997547</v>
      </c>
      <c r="AD164">
        <v>5.7780888995925768</v>
      </c>
      <c r="AF164" s="266">
        <f t="shared" si="38"/>
        <v>0.30709484890060418</v>
      </c>
      <c r="AG164" s="298">
        <v>3.0307905146864464</v>
      </c>
      <c r="AH164" s="105">
        <f t="shared" si="42"/>
        <v>4.166000000000003E-3</v>
      </c>
      <c r="AI164" s="213">
        <f t="shared" si="43"/>
        <v>8.8754449677853557</v>
      </c>
      <c r="AJ164" s="213">
        <f t="shared" si="44"/>
        <v>0.61929999999999996</v>
      </c>
      <c r="AK164" s="213">
        <f t="shared" si="45"/>
        <v>1.7798249071192623E-2</v>
      </c>
      <c r="AL164" s="213">
        <f t="shared" si="46"/>
        <v>1.7842791670100524</v>
      </c>
      <c r="AM164" s="213">
        <f t="shared" si="47"/>
        <v>-1055.9750007596426</v>
      </c>
      <c r="AN164" s="213">
        <f t="shared" si="48"/>
        <v>1.7656823516481132E-3</v>
      </c>
      <c r="AO164" s="213">
        <f t="shared" si="49"/>
        <v>0.17375606250867215</v>
      </c>
      <c r="AP164" s="213">
        <f t="shared" si="50"/>
        <v>0.42383157744793853</v>
      </c>
      <c r="AQ164" s="105">
        <f t="shared" si="51"/>
        <v>1.699743937491327</v>
      </c>
      <c r="AR164" s="213">
        <f t="shared" si="39"/>
        <v>0.88197006634100494</v>
      </c>
    </row>
    <row r="165" spans="1:44" x14ac:dyDescent="0.25">
      <c r="A165" s="268">
        <v>0.67500000000000004</v>
      </c>
      <c r="B165" s="7">
        <v>7.8280655439097595</v>
      </c>
      <c r="C165" s="7">
        <v>7.8280655439097595</v>
      </c>
      <c r="D165" s="7"/>
      <c r="E165" s="213">
        <f t="shared" si="40"/>
        <v>3.2619549121472219E-2</v>
      </c>
      <c r="F165" s="213">
        <f t="shared" si="41"/>
        <v>0.31999777688164249</v>
      </c>
      <c r="X165">
        <v>0.22710233902973764</v>
      </c>
      <c r="Y165">
        <v>266.35028967093785</v>
      </c>
      <c r="Z165">
        <v>1.4400447334863395</v>
      </c>
      <c r="AA165">
        <v>1.8954721405986787</v>
      </c>
      <c r="AB165">
        <v>1.8927109642991147</v>
      </c>
      <c r="AC165">
        <v>57.87631272361817</v>
      </c>
      <c r="AD165">
        <v>5.7633173867206109</v>
      </c>
      <c r="AF165" s="266">
        <f t="shared" si="38"/>
        <v>0.30709484890060418</v>
      </c>
      <c r="AG165" s="298">
        <v>3.0307905146864464</v>
      </c>
      <c r="AH165" s="105">
        <f t="shared" si="42"/>
        <v>4.1670000000000318E-3</v>
      </c>
      <c r="AI165" s="213">
        <f t="shared" si="43"/>
        <v>8.8754449677853557</v>
      </c>
      <c r="AJ165" s="213">
        <f t="shared" si="44"/>
        <v>0.61929999999999996</v>
      </c>
      <c r="AK165" s="213">
        <f t="shared" si="45"/>
        <v>1.7802521334531966E-2</v>
      </c>
      <c r="AL165" s="213">
        <f t="shared" si="46"/>
        <v>1.8020816883445843</v>
      </c>
      <c r="AM165" s="213">
        <f t="shared" si="47"/>
        <v>-1056.5681290842892</v>
      </c>
      <c r="AN165" s="213">
        <f t="shared" si="48"/>
        <v>1.7666741139666698E-3</v>
      </c>
      <c r="AO165" s="213">
        <f t="shared" si="49"/>
        <v>0.17552273662263881</v>
      </c>
      <c r="AP165" s="213">
        <f t="shared" si="50"/>
        <v>0.42396786992240376</v>
      </c>
      <c r="AQ165" s="105">
        <f t="shared" si="51"/>
        <v>1.6979772633773604</v>
      </c>
      <c r="AR165" s="213">
        <f t="shared" si="39"/>
        <v>0.88197006634100494</v>
      </c>
    </row>
    <row r="166" spans="1:44" x14ac:dyDescent="0.25">
      <c r="A166" s="268">
        <v>0.67916699999999997</v>
      </c>
      <c r="B166" s="7">
        <v>8.4190333619771476</v>
      </c>
      <c r="C166" s="7">
        <v>8.4190333619771476</v>
      </c>
      <c r="D166" s="7"/>
      <c r="E166" s="213">
        <f t="shared" si="40"/>
        <v>3.3850830570414728E-2</v>
      </c>
      <c r="F166" s="213">
        <f t="shared" si="41"/>
        <v>0.33207664789576852</v>
      </c>
      <c r="X166">
        <v>0.22846282803222873</v>
      </c>
      <c r="Y166">
        <v>265.62912305033154</v>
      </c>
      <c r="Z166">
        <v>1.4374620650717456</v>
      </c>
      <c r="AA166">
        <v>1.8915821241202946</v>
      </c>
      <c r="AB166">
        <v>1.8878723048638075</v>
      </c>
      <c r="AC166">
        <v>57.738765783659325</v>
      </c>
      <c r="AD166">
        <v>5.7493804430292812</v>
      </c>
      <c r="AF166" s="266">
        <f t="shared" si="38"/>
        <v>0.32165798097843096</v>
      </c>
      <c r="AG166" s="298">
        <v>3.1745174535251017</v>
      </c>
      <c r="AH166" s="105">
        <f t="shared" si="42"/>
        <v>4.1669999999999208E-3</v>
      </c>
      <c r="AI166" s="213">
        <f t="shared" si="43"/>
        <v>8.8754449677853557</v>
      </c>
      <c r="AJ166" s="213">
        <f t="shared" si="44"/>
        <v>0.61929999999999996</v>
      </c>
      <c r="AK166" s="213">
        <f t="shared" si="45"/>
        <v>1.8320737218536356E-2</v>
      </c>
      <c r="AL166" s="213">
        <f t="shared" si="46"/>
        <v>1.8204024255631206</v>
      </c>
      <c r="AM166" s="213">
        <f t="shared" si="47"/>
        <v>-1087.6820224907381</v>
      </c>
      <c r="AN166" s="213">
        <f t="shared" si="48"/>
        <v>1.8186992589173613E-3</v>
      </c>
      <c r="AO166" s="213">
        <f t="shared" si="49"/>
        <v>0.17734143588155618</v>
      </c>
      <c r="AP166" s="213">
        <f t="shared" si="50"/>
        <v>0.43645290590770242</v>
      </c>
      <c r="AQ166" s="105">
        <f t="shared" si="51"/>
        <v>1.6961585641184431</v>
      </c>
      <c r="AR166" s="213">
        <f t="shared" si="39"/>
        <v>0.90560710890810781</v>
      </c>
    </row>
    <row r="167" spans="1:44" x14ac:dyDescent="0.25">
      <c r="A167" s="268">
        <v>0.68333299999999997</v>
      </c>
      <c r="B167" s="7">
        <v>8.8918076164310609</v>
      </c>
      <c r="C167" s="7">
        <v>8.8918076164310609</v>
      </c>
      <c r="D167" s="7"/>
      <c r="E167" s="213">
        <f t="shared" si="40"/>
        <v>3.6058481758024327E-2</v>
      </c>
      <c r="F167" s="213">
        <f t="shared" si="41"/>
        <v>0.35373370604621868</v>
      </c>
      <c r="X167">
        <v>0.22982581451893519</v>
      </c>
      <c r="Y167">
        <v>264.95011173088034</v>
      </c>
      <c r="Z167">
        <v>1.4348802332172719</v>
      </c>
      <c r="AA167">
        <v>1.8878754872213894</v>
      </c>
      <c r="AB167">
        <v>1.8833070227105235</v>
      </c>
      <c r="AC167">
        <v>57.608713955445893</v>
      </c>
      <c r="AD167">
        <v>5.7362029415355549</v>
      </c>
      <c r="AF167" s="266">
        <f t="shared" si="38"/>
        <v>0.33330848664069296</v>
      </c>
      <c r="AG167" s="298">
        <v>3.2894990045960317</v>
      </c>
      <c r="AH167" s="105">
        <f t="shared" si="42"/>
        <v>4.166000000000003E-3</v>
      </c>
      <c r="AI167" s="213">
        <f t="shared" si="43"/>
        <v>8.8754449677853557</v>
      </c>
      <c r="AJ167" s="213">
        <f t="shared" si="44"/>
        <v>0.61929999999999996</v>
      </c>
      <c r="AK167" s="213">
        <f t="shared" si="45"/>
        <v>1.8724410733380104E-2</v>
      </c>
      <c r="AL167" s="213">
        <f t="shared" si="46"/>
        <v>1.8391268362965008</v>
      </c>
      <c r="AM167" s="213">
        <f t="shared" si="47"/>
        <v>-1112.020032310641</v>
      </c>
      <c r="AN167" s="213">
        <f t="shared" si="48"/>
        <v>1.8593945352092501E-3</v>
      </c>
      <c r="AO167" s="213">
        <f t="shared" si="49"/>
        <v>0.17920083041676543</v>
      </c>
      <c r="AP167" s="213">
        <f t="shared" si="50"/>
        <v>0.44632610062631989</v>
      </c>
      <c r="AQ167" s="105">
        <f t="shared" si="51"/>
        <v>1.6942991695832339</v>
      </c>
      <c r="AR167" s="213">
        <f t="shared" si="39"/>
        <v>0.92302956121650315</v>
      </c>
    </row>
    <row r="168" spans="1:44" x14ac:dyDescent="0.25">
      <c r="A168" s="268">
        <v>0.6875</v>
      </c>
      <c r="B168" s="7">
        <v>9.660065779918666</v>
      </c>
      <c r="C168" s="7">
        <v>9.660065779918666</v>
      </c>
      <c r="D168" s="7"/>
      <c r="E168" s="213">
        <f t="shared" si="40"/>
        <v>3.8652828221294948E-2</v>
      </c>
      <c r="F168" s="213">
        <f t="shared" si="41"/>
        <v>0.37918424485090346</v>
      </c>
      <c r="X168">
        <v>0.23119116280683735</v>
      </c>
      <c r="Y168">
        <v>264.30946357202333</v>
      </c>
      <c r="Z168">
        <v>1.4322992399840693</v>
      </c>
      <c r="AA168">
        <v>1.884335774405494</v>
      </c>
      <c r="AB168">
        <v>1.8789905087224812</v>
      </c>
      <c r="AC168">
        <v>57.485482117512738</v>
      </c>
      <c r="AD168">
        <v>5.7237164755569783</v>
      </c>
      <c r="AF168" s="266">
        <f t="shared" si="38"/>
        <v>0.3522405583418679</v>
      </c>
      <c r="AG168" s="298">
        <v>3.4763440250862856</v>
      </c>
      <c r="AH168" s="105">
        <f t="shared" si="42"/>
        <v>4.1670000000000318E-3</v>
      </c>
      <c r="AI168" s="213">
        <f t="shared" si="43"/>
        <v>8.8754449677853557</v>
      </c>
      <c r="AJ168" s="213">
        <f t="shared" si="44"/>
        <v>0.61929999999999996</v>
      </c>
      <c r="AK168" s="213">
        <f t="shared" si="45"/>
        <v>1.9380780019049998E-2</v>
      </c>
      <c r="AL168" s="213">
        <f t="shared" si="46"/>
        <v>1.8585076163155507</v>
      </c>
      <c r="AM168" s="213">
        <f t="shared" si="47"/>
        <v>-1151.3980392313085</v>
      </c>
      <c r="AN168" s="213">
        <f t="shared" si="48"/>
        <v>1.9252379991292127E-3</v>
      </c>
      <c r="AO168" s="213">
        <f t="shared" si="49"/>
        <v>0.18112606841589465</v>
      </c>
      <c r="AP168" s="213">
        <f t="shared" si="50"/>
        <v>0.46202015817835329</v>
      </c>
      <c r="AQ168" s="105">
        <f t="shared" si="51"/>
        <v>1.6923739315841047</v>
      </c>
      <c r="AR168" s="213">
        <f t="shared" si="39"/>
        <v>0.94888295852781079</v>
      </c>
    </row>
    <row r="169" spans="1:44" x14ac:dyDescent="0.25">
      <c r="A169" s="268">
        <v>0.69166700000000003</v>
      </c>
      <c r="B169" s="7">
        <v>9.8373561253388839</v>
      </c>
      <c r="C169" s="7">
        <v>9.8373561253388839</v>
      </c>
      <c r="D169" s="7"/>
      <c r="E169" s="213">
        <f t="shared" si="40"/>
        <v>4.0622878539604418E-2</v>
      </c>
      <c r="F169" s="213">
        <f t="shared" si="41"/>
        <v>0.39851043847351936</v>
      </c>
      <c r="X169">
        <v>0.23255874868416324</v>
      </c>
      <c r="Y169">
        <v>263.70372516500458</v>
      </c>
      <c r="Z169">
        <v>1.4297190874332866</v>
      </c>
      <c r="AA169">
        <v>1.880947977504748</v>
      </c>
      <c r="AB169">
        <v>1.8749003551312711</v>
      </c>
      <c r="AC169">
        <v>57.368455606670494</v>
      </c>
      <c r="AD169">
        <v>5.7118587643458882</v>
      </c>
      <c r="AF169" s="266">
        <f t="shared" si="38"/>
        <v>0.35660949796521579</v>
      </c>
      <c r="AG169" s="298">
        <v>3.5194621067378811</v>
      </c>
      <c r="AH169" s="105">
        <f t="shared" si="42"/>
        <v>4.1670000000000318E-3</v>
      </c>
      <c r="AI169" s="213">
        <f t="shared" si="43"/>
        <v>8.8754449677853557</v>
      </c>
      <c r="AJ169" s="213">
        <f t="shared" si="44"/>
        <v>0.61929999999999996</v>
      </c>
      <c r="AK169" s="213">
        <f t="shared" si="45"/>
        <v>1.9529301158296191E-2</v>
      </c>
      <c r="AL169" s="213">
        <f t="shared" si="46"/>
        <v>1.8780369174738469</v>
      </c>
      <c r="AM169" s="213">
        <f t="shared" si="47"/>
        <v>-1160.6227539413524</v>
      </c>
      <c r="AN169" s="213">
        <f t="shared" si="48"/>
        <v>1.9406625271254209E-3</v>
      </c>
      <c r="AO169" s="213">
        <f t="shared" si="49"/>
        <v>0.18306673094302006</v>
      </c>
      <c r="AP169" s="213">
        <f t="shared" si="50"/>
        <v>0.46572174877019584</v>
      </c>
      <c r="AQ169" s="105">
        <f t="shared" si="51"/>
        <v>1.6904332690569792</v>
      </c>
      <c r="AR169" s="213">
        <f t="shared" si="39"/>
        <v>0.95445929522632755</v>
      </c>
    </row>
    <row r="170" spans="1:44" x14ac:dyDescent="0.25">
      <c r="A170" s="268">
        <v>0.69583300000000003</v>
      </c>
      <c r="B170" s="7">
        <v>10.251033597986055</v>
      </c>
      <c r="C170" s="7">
        <v>10.251033597986055</v>
      </c>
      <c r="D170" s="7"/>
      <c r="E170" s="213">
        <f t="shared" si="40"/>
        <v>4.1844115793685875E-2</v>
      </c>
      <c r="F170" s="213">
        <f t="shared" si="41"/>
        <v>0.41049077593605848</v>
      </c>
      <c r="X170">
        <v>0.23392845851415195</v>
      </c>
      <c r="Y170">
        <v>263.12975201730609</v>
      </c>
      <c r="Z170">
        <v>1.4271397776260739</v>
      </c>
      <c r="AA170">
        <v>1.8776984119079891</v>
      </c>
      <c r="AB170">
        <v>1.871016160822266</v>
      </c>
      <c r="AC170">
        <v>57.257074848692987</v>
      </c>
      <c r="AD170">
        <v>5.700573109043817</v>
      </c>
      <c r="AF170" s="266">
        <f t="shared" si="38"/>
        <v>0.36680369041969463</v>
      </c>
      <c r="AG170" s="298">
        <v>3.6200709639249409</v>
      </c>
      <c r="AH170" s="105">
        <f t="shared" si="42"/>
        <v>4.166000000000003E-3</v>
      </c>
      <c r="AI170" s="213">
        <f t="shared" si="43"/>
        <v>8.8754449677853557</v>
      </c>
      <c r="AJ170" s="213">
        <f t="shared" si="44"/>
        <v>0.61929999999999996</v>
      </c>
      <c r="AK170" s="213">
        <f t="shared" si="45"/>
        <v>1.9868413472888542E-2</v>
      </c>
      <c r="AL170" s="213">
        <f t="shared" si="46"/>
        <v>1.8979053309467355</v>
      </c>
      <c r="AM170" s="213">
        <f t="shared" si="47"/>
        <v>-1181.1893192830066</v>
      </c>
      <c r="AN170" s="213">
        <f t="shared" si="48"/>
        <v>1.9750516191320059E-3</v>
      </c>
      <c r="AO170" s="213">
        <f t="shared" si="49"/>
        <v>0.18504178256215206</v>
      </c>
      <c r="AP170" s="213">
        <f t="shared" si="50"/>
        <v>0.47408824271051475</v>
      </c>
      <c r="AQ170" s="105">
        <f t="shared" si="51"/>
        <v>1.6884582174378473</v>
      </c>
      <c r="AR170" s="213">
        <f t="shared" si="39"/>
        <v>0.96695415648720262</v>
      </c>
    </row>
    <row r="171" spans="1:44" x14ac:dyDescent="0.25">
      <c r="A171" s="268">
        <v>0.7</v>
      </c>
      <c r="B171" s="7">
        <v>10.782904634246707</v>
      </c>
      <c r="C171" s="7">
        <v>10.782904634246707</v>
      </c>
      <c r="D171" s="7"/>
      <c r="E171" s="213">
        <f t="shared" si="40"/>
        <v>4.3824210306856133E-2</v>
      </c>
      <c r="F171" s="213">
        <f t="shared" si="41"/>
        <v>0.42991550311025867</v>
      </c>
      <c r="X171">
        <v>0.23530018839804034</v>
      </c>
      <c r="Y171">
        <v>262.58468123106354</v>
      </c>
      <c r="Z171">
        <v>1.4245613126235808</v>
      </c>
      <c r="AA171">
        <v>1.8745746025421415</v>
      </c>
      <c r="AB171">
        <v>1.8673193531232644</v>
      </c>
      <c r="AC171">
        <v>57.150830448520708</v>
      </c>
      <c r="AD171">
        <v>5.6898078951963607</v>
      </c>
      <c r="AF171" s="266">
        <f t="shared" si="38"/>
        <v>0.3799105092897388</v>
      </c>
      <c r="AG171" s="298">
        <v>3.7494252088797313</v>
      </c>
      <c r="AH171" s="105">
        <f t="shared" si="42"/>
        <v>4.1669999999999208E-3</v>
      </c>
      <c r="AI171" s="213">
        <f t="shared" si="43"/>
        <v>8.8754449677853557</v>
      </c>
      <c r="AJ171" s="213">
        <f t="shared" si="44"/>
        <v>0.61929999999999996</v>
      </c>
      <c r="AK171" s="213">
        <f t="shared" si="45"/>
        <v>2.0310016191549891E-2</v>
      </c>
      <c r="AL171" s="213">
        <f t="shared" si="46"/>
        <v>1.9182153471382855</v>
      </c>
      <c r="AM171" s="213">
        <f t="shared" si="47"/>
        <v>-1207.8724383629992</v>
      </c>
      <c r="AN171" s="213">
        <f t="shared" si="48"/>
        <v>2.0196681227543215E-3</v>
      </c>
      <c r="AO171" s="213">
        <f t="shared" si="49"/>
        <v>0.18706145068490637</v>
      </c>
      <c r="AP171" s="213">
        <f t="shared" si="50"/>
        <v>0.4846815749350516</v>
      </c>
      <c r="AQ171" s="105">
        <f t="shared" si="51"/>
        <v>1.6864385493150931</v>
      </c>
      <c r="AR171" s="213">
        <f t="shared" si="39"/>
        <v>0.98203367609280856</v>
      </c>
    </row>
    <row r="172" spans="1:44" x14ac:dyDescent="0.25">
      <c r="A172" s="268">
        <v>0.70416699999999999</v>
      </c>
      <c r="B172" s="7">
        <v>11.373872452314096</v>
      </c>
      <c r="C172" s="7">
        <v>11.373872452314096</v>
      </c>
      <c r="D172" s="7"/>
      <c r="E172" s="213">
        <f t="shared" si="40"/>
        <v>4.6163645059849781E-2</v>
      </c>
      <c r="F172" s="213">
        <f t="shared" si="41"/>
        <v>0.45286535803712635</v>
      </c>
      <c r="X172">
        <v>0.23667384339548572</v>
      </c>
      <c r="Y172">
        <v>262.0659064945865</v>
      </c>
      <c r="Z172">
        <v>1.4219836944869568</v>
      </c>
      <c r="AA172">
        <v>1.871565178996718</v>
      </c>
      <c r="AB172">
        <v>1.8637930248448016</v>
      </c>
      <c r="AC172">
        <v>57.049258704551683</v>
      </c>
      <c r="AD172">
        <v>5.6795161382386992</v>
      </c>
      <c r="AF172" s="266">
        <f t="shared" si="38"/>
        <v>0.39447364136756596</v>
      </c>
      <c r="AG172" s="298">
        <v>3.893152147718391</v>
      </c>
      <c r="AH172" s="105">
        <f t="shared" si="42"/>
        <v>4.1670000000000318E-3</v>
      </c>
      <c r="AI172" s="213">
        <f t="shared" si="43"/>
        <v>8.8754449677853557</v>
      </c>
      <c r="AJ172" s="213">
        <f t="shared" si="44"/>
        <v>0.61929999999999996</v>
      </c>
      <c r="AK172" s="213">
        <f t="shared" si="45"/>
        <v>2.0788711706556932E-2</v>
      </c>
      <c r="AL172" s="213">
        <f t="shared" si="46"/>
        <v>1.9390040588448423</v>
      </c>
      <c r="AM172" s="213">
        <f t="shared" si="47"/>
        <v>-1236.7890158795817</v>
      </c>
      <c r="AN172" s="213">
        <f t="shared" si="48"/>
        <v>2.0680191637868885E-3</v>
      </c>
      <c r="AO172" s="213">
        <f t="shared" si="49"/>
        <v>0.18912946984869325</v>
      </c>
      <c r="AP172" s="213">
        <f t="shared" si="50"/>
        <v>0.49628489651712809</v>
      </c>
      <c r="AQ172" s="105">
        <f t="shared" si="51"/>
        <v>1.6843705301513061</v>
      </c>
      <c r="AR172" s="213">
        <f t="shared" si="39"/>
        <v>0.99761343397505708</v>
      </c>
    </row>
    <row r="173" spans="1:44" x14ac:dyDescent="0.25">
      <c r="A173" s="268">
        <v>0.70833299999999999</v>
      </c>
      <c r="B173" s="7">
        <v>11.610259579541053</v>
      </c>
      <c r="C173" s="7">
        <v>11.610259579541053</v>
      </c>
      <c r="D173" s="7"/>
      <c r="E173" s="213">
        <f t="shared" si="40"/>
        <v>4.7875947022354308E-2</v>
      </c>
      <c r="F173" s="213">
        <f t="shared" si="41"/>
        <v>0.46966304028929579</v>
      </c>
      <c r="X173">
        <v>0.2380493368002275</v>
      </c>
      <c r="Y173">
        <v>261.57105521414621</v>
      </c>
      <c r="Z173">
        <v>1.4194069252773522</v>
      </c>
      <c r="AA173">
        <v>1.868659779205172</v>
      </c>
      <c r="AB173">
        <v>1.8604217853962288</v>
      </c>
      <c r="AC173">
        <v>56.951937513590316</v>
      </c>
      <c r="AD173">
        <v>5.6696550685645386</v>
      </c>
      <c r="AF173" s="266">
        <f t="shared" si="38"/>
        <v>0.40029889419869658</v>
      </c>
      <c r="AG173" s="298">
        <v>3.9506429232538522</v>
      </c>
      <c r="AH173" s="105">
        <f t="shared" si="42"/>
        <v>4.166000000000003E-3</v>
      </c>
      <c r="AI173" s="213">
        <f t="shared" si="43"/>
        <v>8.8754449677853557</v>
      </c>
      <c r="AJ173" s="213">
        <f t="shared" si="44"/>
        <v>0.61929999999999996</v>
      </c>
      <c r="AK173" s="213">
        <f t="shared" si="45"/>
        <v>2.0973265474638732E-2</v>
      </c>
      <c r="AL173" s="213">
        <f t="shared" si="46"/>
        <v>1.9599773243194809</v>
      </c>
      <c r="AM173" s="213">
        <f t="shared" si="47"/>
        <v>-1248.2220008019492</v>
      </c>
      <c r="AN173" s="213">
        <f t="shared" si="48"/>
        <v>2.0871361122843071E-3</v>
      </c>
      <c r="AO173" s="213">
        <f t="shared" si="49"/>
        <v>0.19121660596097756</v>
      </c>
      <c r="AP173" s="213">
        <f t="shared" si="50"/>
        <v>0.50099282580036142</v>
      </c>
      <c r="AQ173" s="105">
        <f t="shared" si="51"/>
        <v>1.6822833940390218</v>
      </c>
      <c r="AR173" s="213">
        <f t="shared" si="39"/>
        <v>1.0035279282066782</v>
      </c>
    </row>
    <row r="174" spans="1:44" x14ac:dyDescent="0.25">
      <c r="A174" s="268">
        <v>0.71250000000000002</v>
      </c>
      <c r="B174" s="7">
        <v>12.674001652062351</v>
      </c>
      <c r="C174" s="7">
        <v>12.674001652062351</v>
      </c>
      <c r="D174" s="7"/>
      <c r="E174" s="213">
        <f t="shared" si="40"/>
        <v>5.0596258276046073E-2</v>
      </c>
      <c r="F174" s="213">
        <f t="shared" si="41"/>
        <v>0.49634929368801201</v>
      </c>
      <c r="X174">
        <v>0.23942658946850257</v>
      </c>
      <c r="Y174">
        <v>261.09796762102962</v>
      </c>
      <c r="Z174">
        <v>1.4168310070559171</v>
      </c>
      <c r="AA174">
        <v>1.8658489610959654</v>
      </c>
      <c r="AB174">
        <v>1.8571916248680103</v>
      </c>
      <c r="AC174">
        <v>56.858482634985279</v>
      </c>
      <c r="AD174">
        <v>5.6601857529898831</v>
      </c>
      <c r="AF174" s="266">
        <f t="shared" si="38"/>
        <v>0.42651253193878513</v>
      </c>
      <c r="AG174" s="298">
        <v>4.2093514131634358</v>
      </c>
      <c r="AH174" s="105">
        <f t="shared" si="42"/>
        <v>4.1670000000000318E-3</v>
      </c>
      <c r="AI174" s="213">
        <f t="shared" si="43"/>
        <v>8.8754449677853557</v>
      </c>
      <c r="AJ174" s="213">
        <f t="shared" si="44"/>
        <v>0.61929999999999996</v>
      </c>
      <c r="AK174" s="213">
        <f t="shared" si="45"/>
        <v>2.1818776688938488E-2</v>
      </c>
      <c r="AL174" s="213">
        <f t="shared" si="46"/>
        <v>1.9817961010084193</v>
      </c>
      <c r="AM174" s="213">
        <f t="shared" si="47"/>
        <v>-1299.0303919600569</v>
      </c>
      <c r="AN174" s="213">
        <f t="shared" si="48"/>
        <v>2.1720921761295385E-3</v>
      </c>
      <c r="AO174" s="213">
        <f t="shared" si="49"/>
        <v>0.1933886981371071</v>
      </c>
      <c r="AP174" s="213">
        <f t="shared" si="50"/>
        <v>0.52126042143737028</v>
      </c>
      <c r="AQ174" s="105">
        <f t="shared" si="51"/>
        <v>1.6801113018628924</v>
      </c>
      <c r="AR174" s="213">
        <f t="shared" si="39"/>
        <v>1.0281438622240264</v>
      </c>
    </row>
    <row r="175" spans="1:44" x14ac:dyDescent="0.25">
      <c r="A175" s="268">
        <v>0.71666700000000005</v>
      </c>
      <c r="B175" s="7">
        <v>13.560453379163439</v>
      </c>
      <c r="C175" s="7">
        <v>13.560453379163439</v>
      </c>
      <c r="D175" s="7"/>
      <c r="E175" s="213">
        <f t="shared" si="40"/>
        <v>5.4659487057559353E-2</v>
      </c>
      <c r="F175" s="213">
        <f t="shared" si="41"/>
        <v>0.53620956803465725</v>
      </c>
      <c r="X175">
        <v>0.24080552919754228</v>
      </c>
      <c r="Y175">
        <v>260.64467769814325</v>
      </c>
      <c r="Z175">
        <v>1.4142559418838005</v>
      </c>
      <c r="AA175">
        <v>1.8631241216462964</v>
      </c>
      <c r="AB175">
        <v>1.8540897900357665</v>
      </c>
      <c r="AC175">
        <v>56.768544284495746</v>
      </c>
      <c r="AD175">
        <v>5.6510727496265316</v>
      </c>
      <c r="AF175" s="266">
        <f t="shared" si="38"/>
        <v>0.44835723005552564</v>
      </c>
      <c r="AG175" s="298">
        <v>4.424941821421422</v>
      </c>
      <c r="AH175" s="105">
        <f t="shared" si="42"/>
        <v>4.1670000000000318E-3</v>
      </c>
      <c r="AI175" s="213">
        <f t="shared" si="43"/>
        <v>8.8754449677853557</v>
      </c>
      <c r="AJ175" s="213">
        <f t="shared" si="44"/>
        <v>0.61929999999999996</v>
      </c>
      <c r="AK175" s="213">
        <f t="shared" si="45"/>
        <v>2.250424716419374E-2</v>
      </c>
      <c r="AL175" s="213">
        <f t="shared" si="46"/>
        <v>2.0043003481726132</v>
      </c>
      <c r="AM175" s="213">
        <f t="shared" si="47"/>
        <v>-1340.3574740337613</v>
      </c>
      <c r="AN175" s="213">
        <f t="shared" si="48"/>
        <v>2.2411946637927501E-3</v>
      </c>
      <c r="AO175" s="213">
        <f t="shared" si="49"/>
        <v>0.19562989280089985</v>
      </c>
      <c r="AP175" s="213">
        <f t="shared" si="50"/>
        <v>0.53784369181491076</v>
      </c>
      <c r="AQ175" s="105">
        <f t="shared" si="51"/>
        <v>1.6778701071990996</v>
      </c>
      <c r="AR175" s="213">
        <f t="shared" si="39"/>
        <v>1.0464583714781621</v>
      </c>
    </row>
    <row r="176" spans="1:44" x14ac:dyDescent="0.25">
      <c r="A176" s="268">
        <v>0.72083299999999995</v>
      </c>
      <c r="B176" s="7">
        <v>14.50600188807126</v>
      </c>
      <c r="C176" s="7">
        <v>14.50600188807126</v>
      </c>
      <c r="D176" s="7"/>
      <c r="E176" s="213">
        <f t="shared" si="40"/>
        <v>5.8462426321648366E-2</v>
      </c>
      <c r="F176" s="213">
        <f t="shared" si="41"/>
        <v>0.57351640221537048</v>
      </c>
      <c r="X176">
        <v>0.24218609015137321</v>
      </c>
      <c r="Y176">
        <v>260.2093957796032</v>
      </c>
      <c r="Z176">
        <v>1.4116817318221522</v>
      </c>
      <c r="AA176">
        <v>1.8604774227902132</v>
      </c>
      <c r="AB176">
        <v>1.8511046713082353</v>
      </c>
      <c r="AC176">
        <v>56.681804030391817</v>
      </c>
      <c r="AD176">
        <v>5.642283793379451</v>
      </c>
      <c r="AF176" s="266">
        <f t="shared" si="38"/>
        <v>0.4716582413800488</v>
      </c>
      <c r="AG176" s="298">
        <v>4.6549049235632749</v>
      </c>
      <c r="AH176" s="105">
        <f t="shared" si="42"/>
        <v>4.165999999999892E-3</v>
      </c>
      <c r="AI176" s="213">
        <f t="shared" si="43"/>
        <v>8.8754449677853557</v>
      </c>
      <c r="AJ176" s="213">
        <f t="shared" si="44"/>
        <v>0.61929999999999996</v>
      </c>
      <c r="AK176" s="213">
        <f t="shared" si="45"/>
        <v>2.3215971762907538E-2</v>
      </c>
      <c r="AL176" s="213">
        <f t="shared" si="46"/>
        <v>2.0275163199355206</v>
      </c>
      <c r="AM176" s="213">
        <f t="shared" si="47"/>
        <v>-1383.2938809607674</v>
      </c>
      <c r="AN176" s="213">
        <f t="shared" si="48"/>
        <v>2.3129880830495119E-3</v>
      </c>
      <c r="AO176" s="213">
        <f t="shared" si="49"/>
        <v>0.19794288088394935</v>
      </c>
      <c r="AP176" s="213">
        <f t="shared" si="50"/>
        <v>0.55520597288755924</v>
      </c>
      <c r="AQ176" s="105">
        <f t="shared" si="51"/>
        <v>1.6755571191160501</v>
      </c>
      <c r="AR176" s="213">
        <f t="shared" si="39"/>
        <v>1.064123970909574</v>
      </c>
    </row>
    <row r="177" spans="1:44" x14ac:dyDescent="0.25">
      <c r="A177" s="268">
        <v>0.72499999999999998</v>
      </c>
      <c r="B177" s="7">
        <v>15.510647178785824</v>
      </c>
      <c r="C177" s="7">
        <v>15.510647178785824</v>
      </c>
      <c r="D177" s="7"/>
      <c r="E177" s="213">
        <f t="shared" si="40"/>
        <v>6.2539688330797219E-2</v>
      </c>
      <c r="F177" s="213">
        <f t="shared" si="41"/>
        <v>0.61351434252512071</v>
      </c>
      <c r="X177">
        <v>0.24356821233110282</v>
      </c>
      <c r="Y177">
        <v>259.7904926860918</v>
      </c>
      <c r="Z177">
        <v>1.4091083789321219</v>
      </c>
      <c r="AA177">
        <v>1.8579017236659987</v>
      </c>
      <c r="AB177">
        <v>1.8482256997066102</v>
      </c>
      <c r="AC177">
        <v>56.597971966283225</v>
      </c>
      <c r="AD177">
        <v>5.6337895094836474</v>
      </c>
      <c r="AF177" s="266">
        <f t="shared" si="38"/>
        <v>0.49641556591235425</v>
      </c>
      <c r="AG177" s="298">
        <v>4.8992407195889882</v>
      </c>
      <c r="AH177" s="105">
        <f t="shared" si="42"/>
        <v>4.1670000000000318E-3</v>
      </c>
      <c r="AI177" s="213">
        <f t="shared" si="43"/>
        <v>8.8754449677853557</v>
      </c>
      <c r="AJ177" s="213">
        <f t="shared" si="44"/>
        <v>0.61929999999999996</v>
      </c>
      <c r="AK177" s="213">
        <f t="shared" si="45"/>
        <v>2.3969042564430946E-2</v>
      </c>
      <c r="AL177" s="213">
        <f t="shared" si="46"/>
        <v>2.0514853624999514</v>
      </c>
      <c r="AM177" s="213">
        <f t="shared" si="47"/>
        <v>-1428.7430012503603</v>
      </c>
      <c r="AN177" s="213">
        <f t="shared" si="48"/>
        <v>2.3889829783221624E-3</v>
      </c>
      <c r="AO177" s="213">
        <f t="shared" si="49"/>
        <v>0.2003318638622715</v>
      </c>
      <c r="AP177" s="213">
        <f t="shared" si="50"/>
        <v>0.57331004999331514</v>
      </c>
      <c r="AQ177" s="105">
        <f t="shared" si="51"/>
        <v>1.673168136137728</v>
      </c>
      <c r="AR177" s="213">
        <f t="shared" si="39"/>
        <v>1.0810765626653203</v>
      </c>
    </row>
    <row r="178" spans="1:44" x14ac:dyDescent="0.25">
      <c r="A178" s="268">
        <v>0.72916700000000001</v>
      </c>
      <c r="B178" s="7">
        <v>16.692582814920602</v>
      </c>
      <c r="C178" s="7">
        <v>16.692582814920602</v>
      </c>
      <c r="D178" s="7"/>
      <c r="E178" s="213">
        <f t="shared" si="40"/>
        <v>6.7095429691887865E-2</v>
      </c>
      <c r="F178" s="213">
        <f t="shared" si="41"/>
        <v>0.65820616527741993</v>
      </c>
      <c r="X178">
        <v>0.24495184108688087</v>
      </c>
      <c r="Y178">
        <v>259.38648526791815</v>
      </c>
      <c r="Z178">
        <v>1.40653588527486</v>
      </c>
      <c r="AA178">
        <v>1.8553905187050408</v>
      </c>
      <c r="AB178">
        <v>1.8454432530286802</v>
      </c>
      <c r="AC178">
        <v>56.516784137005246</v>
      </c>
      <c r="AD178">
        <v>5.6255631526820569</v>
      </c>
      <c r="AF178" s="266">
        <f t="shared" si="38"/>
        <v>0.52554183006800836</v>
      </c>
      <c r="AG178" s="298">
        <v>5.186694597266305</v>
      </c>
      <c r="AH178" s="105">
        <f t="shared" si="42"/>
        <v>4.1670000000000318E-3</v>
      </c>
      <c r="AI178" s="213">
        <f t="shared" si="43"/>
        <v>8.8754449677853557</v>
      </c>
      <c r="AJ178" s="213">
        <f t="shared" si="44"/>
        <v>0.61929999999999996</v>
      </c>
      <c r="AK178" s="213">
        <f t="shared" si="45"/>
        <v>2.4830515164869563E-2</v>
      </c>
      <c r="AL178" s="213">
        <f t="shared" si="46"/>
        <v>2.076315877664821</v>
      </c>
      <c r="AM178" s="213">
        <f t="shared" si="47"/>
        <v>-1480.7102416778882</v>
      </c>
      <c r="AN178" s="213">
        <f t="shared" si="48"/>
        <v>2.4758767392736363E-3</v>
      </c>
      <c r="AO178" s="213">
        <f t="shared" si="49"/>
        <v>0.20280774060154513</v>
      </c>
      <c r="AP178" s="213">
        <f t="shared" si="50"/>
        <v>0.5941628843949166</v>
      </c>
      <c r="AQ178" s="105">
        <f t="shared" si="51"/>
        <v>1.6706922593984543</v>
      </c>
      <c r="AR178" s="213">
        <f t="shared" si="39"/>
        <v>1.0989759149749254</v>
      </c>
    </row>
    <row r="179" spans="1:44" x14ac:dyDescent="0.25">
      <c r="A179" s="268">
        <v>0.73333300000000001</v>
      </c>
      <c r="B179" s="7">
        <v>17.579034542021688</v>
      </c>
      <c r="C179" s="7">
        <v>17.579034542021688</v>
      </c>
      <c r="D179" s="7"/>
      <c r="E179" s="213">
        <f t="shared" si="40"/>
        <v>7.138777895451083E-2</v>
      </c>
      <c r="F179" s="213">
        <f t="shared" si="41"/>
        <v>0.70031411154375123</v>
      </c>
      <c r="X179">
        <v>0.24633692666877727</v>
      </c>
      <c r="Y179">
        <v>258.99602323698934</v>
      </c>
      <c r="Z179">
        <v>1.4039642529115155</v>
      </c>
      <c r="AA179">
        <v>1.852937881099439</v>
      </c>
      <c r="AB179">
        <v>1.8427485704121311</v>
      </c>
      <c r="AC179">
        <v>56.438000195706856</v>
      </c>
      <c r="AD179">
        <v>5.6175803698299971</v>
      </c>
      <c r="AF179" s="266">
        <f t="shared" si="38"/>
        <v>0.54738652818474876</v>
      </c>
      <c r="AG179" s="298">
        <v>5.4022850055242904</v>
      </c>
      <c r="AH179" s="105">
        <f t="shared" si="42"/>
        <v>4.166000000000003E-3</v>
      </c>
      <c r="AI179" s="213">
        <f t="shared" si="43"/>
        <v>8.8754449677853557</v>
      </c>
      <c r="AJ179" s="213">
        <f t="shared" si="44"/>
        <v>0.61929999999999996</v>
      </c>
      <c r="AK179" s="213">
        <f t="shared" si="45"/>
        <v>2.5458624771779414E-2</v>
      </c>
      <c r="AL179" s="213">
        <f t="shared" si="46"/>
        <v>2.1017745024366006</v>
      </c>
      <c r="AM179" s="213">
        <f t="shared" si="47"/>
        <v>-1518.810111552692</v>
      </c>
      <c r="AN179" s="213">
        <f t="shared" si="48"/>
        <v>2.5395830465154141E-3</v>
      </c>
      <c r="AO179" s="213">
        <f t="shared" si="49"/>
        <v>0.20534732364806055</v>
      </c>
      <c r="AP179" s="213">
        <f t="shared" si="50"/>
        <v>0.60959746675838034</v>
      </c>
      <c r="AQ179" s="105">
        <f t="shared" si="51"/>
        <v>1.668152676351939</v>
      </c>
      <c r="AR179" s="213">
        <f t="shared" si="39"/>
        <v>1.1111503794283675</v>
      </c>
    </row>
    <row r="180" spans="1:44" x14ac:dyDescent="0.25">
      <c r="A180" s="268">
        <v>0.73750000000000004</v>
      </c>
      <c r="B180" s="7">
        <v>18.701873396349725</v>
      </c>
      <c r="C180" s="7">
        <v>18.701873396349725</v>
      </c>
      <c r="D180" s="7"/>
      <c r="E180" s="213">
        <f t="shared" si="40"/>
        <v>7.5591271689597422E-2</v>
      </c>
      <c r="F180" s="213">
        <f t="shared" si="41"/>
        <v>0.74155037527495071</v>
      </c>
      <c r="X180">
        <v>0.24772342381389442</v>
      </c>
      <c r="Y180">
        <v>258.61787717743965</v>
      </c>
      <c r="Z180">
        <v>1.4013934839032387</v>
      </c>
      <c r="AA180">
        <v>1.8505384112088976</v>
      </c>
      <c r="AB180">
        <v>1.8401336745716088</v>
      </c>
      <c r="AC180">
        <v>56.361401271963885</v>
      </c>
      <c r="AD180">
        <v>5.6098189838817412</v>
      </c>
      <c r="AF180" s="266">
        <f t="shared" si="38"/>
        <v>0.57505647913261937</v>
      </c>
      <c r="AG180" s="298">
        <v>5.6753661893177343</v>
      </c>
      <c r="AH180" s="105">
        <f t="shared" si="42"/>
        <v>4.1670000000000318E-3</v>
      </c>
      <c r="AI180" s="213">
        <f t="shared" si="43"/>
        <v>8.8754449677853557</v>
      </c>
      <c r="AJ180" s="213">
        <f t="shared" si="44"/>
        <v>0.61929999999999996</v>
      </c>
      <c r="AK180" s="213">
        <f t="shared" si="45"/>
        <v>2.6254415206756528E-2</v>
      </c>
      <c r="AL180" s="213">
        <f t="shared" si="46"/>
        <v>2.1280289176433569</v>
      </c>
      <c r="AM180" s="213">
        <f t="shared" si="47"/>
        <v>-1566.965556673676</v>
      </c>
      <c r="AN180" s="213">
        <f t="shared" si="48"/>
        <v>2.6201031530754316E-3</v>
      </c>
      <c r="AO180" s="213">
        <f t="shared" si="49"/>
        <v>0.20796742680113597</v>
      </c>
      <c r="AP180" s="213">
        <f t="shared" si="50"/>
        <v>0.62877445478171623</v>
      </c>
      <c r="AQ180" s="105">
        <f t="shared" si="51"/>
        <v>1.6655325731988635</v>
      </c>
      <c r="AR180" s="213">
        <f t="shared" si="39"/>
        <v>1.1252435593346386</v>
      </c>
    </row>
    <row r="181" spans="1:44" x14ac:dyDescent="0.25">
      <c r="A181" s="268">
        <v>0.74166699999999997</v>
      </c>
      <c r="B181" s="7">
        <v>20.002002596097984</v>
      </c>
      <c r="C181" s="7">
        <v>20.002002596097984</v>
      </c>
      <c r="D181" s="7"/>
      <c r="E181" s="213">
        <f t="shared" si="40"/>
        <v>8.0639525630263262E-2</v>
      </c>
      <c r="F181" s="213">
        <f t="shared" si="41"/>
        <v>0.79107374643288264</v>
      </c>
      <c r="X181">
        <v>0.24911129136713295</v>
      </c>
      <c r="Y181">
        <v>258.25092763312057</v>
      </c>
      <c r="Z181">
        <v>1.3988235803111795</v>
      </c>
      <c r="AA181">
        <v>1.8481871895058279</v>
      </c>
      <c r="AB181">
        <v>1.837591301039859</v>
      </c>
      <c r="AC181">
        <v>56.286788032403543</v>
      </c>
      <c r="AD181">
        <v>5.6022587973832891</v>
      </c>
      <c r="AF181" s="266">
        <f t="shared" si="38"/>
        <v>0.60709536970383959</v>
      </c>
      <c r="AG181" s="298">
        <v>5.9915654547627888</v>
      </c>
      <c r="AH181" s="105">
        <f t="shared" si="42"/>
        <v>4.1669999999999208E-3</v>
      </c>
      <c r="AI181" s="213">
        <f t="shared" si="43"/>
        <v>8.8754449677853557</v>
      </c>
      <c r="AJ181" s="213">
        <f t="shared" si="44"/>
        <v>0.61929999999999996</v>
      </c>
      <c r="AK181" s="213">
        <f t="shared" si="45"/>
        <v>2.7150926048080344E-2</v>
      </c>
      <c r="AL181" s="213">
        <f t="shared" si="46"/>
        <v>2.1551798436914371</v>
      </c>
      <c r="AM181" s="213">
        <f t="shared" si="47"/>
        <v>-1621.1950562665716</v>
      </c>
      <c r="AN181" s="213">
        <f t="shared" si="48"/>
        <v>2.7107796087689874E-3</v>
      </c>
      <c r="AO181" s="213">
        <f t="shared" si="49"/>
        <v>0.21067820640990495</v>
      </c>
      <c r="AP181" s="213">
        <f t="shared" si="50"/>
        <v>0.65053506329950539</v>
      </c>
      <c r="AQ181" s="105">
        <f t="shared" si="51"/>
        <v>1.6628217935900944</v>
      </c>
      <c r="AR181" s="213">
        <f t="shared" si="39"/>
        <v>1.1399570344810777</v>
      </c>
    </row>
    <row r="182" spans="1:44" x14ac:dyDescent="0.25">
      <c r="A182" s="268">
        <v>0.74583299999999997</v>
      </c>
      <c r="B182" s="7">
        <v>21.656712486686672</v>
      </c>
      <c r="C182" s="7">
        <v>21.656712486686672</v>
      </c>
      <c r="D182" s="7"/>
      <c r="E182" s="213">
        <f t="shared" si="40"/>
        <v>8.6775103517440499E-2</v>
      </c>
      <c r="F182" s="213">
        <f t="shared" si="41"/>
        <v>0.8512637655060914</v>
      </c>
      <c r="X182">
        <v>0.25050049193314411</v>
      </c>
      <c r="Y182">
        <v>257.89415517797852</v>
      </c>
      <c r="Z182">
        <v>1.3962545441964873</v>
      </c>
      <c r="AA182">
        <v>1.8458797336739889</v>
      </c>
      <c r="AB182">
        <v>1.835114833798454</v>
      </c>
      <c r="AC182">
        <v>56.213978916787454</v>
      </c>
      <c r="AD182">
        <v>5.5948814137434884</v>
      </c>
      <c r="AF182" s="266">
        <f t="shared" si="38"/>
        <v>0.64787213952175415</v>
      </c>
      <c r="AG182" s="298">
        <v>6.3940008835110209</v>
      </c>
      <c r="AH182" s="105">
        <f t="shared" si="42"/>
        <v>4.166000000000003E-3</v>
      </c>
      <c r="AI182" s="213">
        <f t="shared" si="43"/>
        <v>8.8754449677853557</v>
      </c>
      <c r="AJ182" s="213">
        <f t="shared" si="44"/>
        <v>0.61929999999999996</v>
      </c>
      <c r="AK182" s="213">
        <f t="shared" si="45"/>
        <v>2.8259516512286014E-2</v>
      </c>
      <c r="AL182" s="213">
        <f t="shared" si="46"/>
        <v>2.1834393602037232</v>
      </c>
      <c r="AM182" s="213">
        <f t="shared" si="47"/>
        <v>-1688.1661270537131</v>
      </c>
      <c r="AN182" s="213">
        <f t="shared" si="48"/>
        <v>2.8227610834012148E-3</v>
      </c>
      <c r="AO182" s="213">
        <f t="shared" si="49"/>
        <v>0.21350096749330616</v>
      </c>
      <c r="AP182" s="213">
        <f t="shared" si="50"/>
        <v>0.67757107138771311</v>
      </c>
      <c r="AQ182" s="105">
        <f t="shared" si="51"/>
        <v>1.6599990325066931</v>
      </c>
      <c r="AR182" s="213">
        <f t="shared" si="39"/>
        <v>1.1565785954571366</v>
      </c>
    </row>
    <row r="183" spans="1:44" x14ac:dyDescent="0.25">
      <c r="A183" s="268">
        <v>0.75</v>
      </c>
      <c r="B183" s="7">
        <v>22.661357777401239</v>
      </c>
      <c r="C183" s="7">
        <v>22.661357777401239</v>
      </c>
      <c r="D183" s="7"/>
      <c r="E183" s="213">
        <f t="shared" si="40"/>
        <v>9.2336699395227859E-2</v>
      </c>
      <c r="F183" s="213">
        <f t="shared" si="41"/>
        <v>0.90582302106718537</v>
      </c>
      <c r="X183">
        <v>0.25189099155712774</v>
      </c>
      <c r="Y183">
        <v>257.54663138308337</v>
      </c>
      <c r="Z183">
        <v>1.3936863776203117</v>
      </c>
      <c r="AA183">
        <v>1.8436119595112872</v>
      </c>
      <c r="AB183">
        <v>1.8326982467321185</v>
      </c>
      <c r="AC183">
        <v>56.142808533936375</v>
      </c>
      <c r="AD183">
        <v>5.5876700747011032</v>
      </c>
      <c r="AF183" s="266">
        <f t="shared" si="38"/>
        <v>0.6726294640540601</v>
      </c>
      <c r="AG183" s="298">
        <v>6.6383366795367396</v>
      </c>
      <c r="AH183" s="105">
        <f t="shared" si="42"/>
        <v>4.1670000000000318E-3</v>
      </c>
      <c r="AI183" s="213">
        <f t="shared" si="43"/>
        <v>8.8754449677853557</v>
      </c>
      <c r="AJ183" s="213">
        <f t="shared" si="44"/>
        <v>0.61929999999999996</v>
      </c>
      <c r="AK183" s="213">
        <f t="shared" si="45"/>
        <v>2.893045359985965E-2</v>
      </c>
      <c r="AL183" s="213">
        <f t="shared" si="46"/>
        <v>2.212369813803583</v>
      </c>
      <c r="AM183" s="213">
        <f t="shared" si="47"/>
        <v>-1729.0541364446522</v>
      </c>
      <c r="AN183" s="213">
        <f t="shared" si="48"/>
        <v>2.8911294032228658E-3</v>
      </c>
      <c r="AO183" s="213">
        <f t="shared" si="49"/>
        <v>0.21639209689652902</v>
      </c>
      <c r="AP183" s="213">
        <f t="shared" si="50"/>
        <v>0.69381555152936014</v>
      </c>
      <c r="AQ183" s="105">
        <f t="shared" si="51"/>
        <v>1.6571079031034703</v>
      </c>
      <c r="AR183" s="213">
        <f t="shared" si="39"/>
        <v>1.1656870297632207</v>
      </c>
    </row>
    <row r="184" spans="1:44" x14ac:dyDescent="0.25">
      <c r="A184" s="268">
        <v>0.75416700000000003</v>
      </c>
      <c r="B184" s="7">
        <v>24.25697088618319</v>
      </c>
      <c r="C184" s="7">
        <v>24.25697088618319</v>
      </c>
      <c r="D184" s="7"/>
      <c r="E184" s="213">
        <f t="shared" si="40"/>
        <v>9.7754337770578917E-2</v>
      </c>
      <c r="F184" s="213">
        <f t="shared" si="41"/>
        <v>0.95897005352937925</v>
      </c>
      <c r="X184">
        <v>0.2532827594322638</v>
      </c>
      <c r="Y184">
        <v>257.20751060088793</v>
      </c>
      <c r="Z184">
        <v>1.3911190826438027</v>
      </c>
      <c r="AA184">
        <v>1.8413801453111651</v>
      </c>
      <c r="AB184">
        <v>1.830336050388313</v>
      </c>
      <c r="AC184">
        <v>56.07312620319383</v>
      </c>
      <c r="AD184">
        <v>5.580609512538615</v>
      </c>
      <c r="AF184" s="266">
        <f t="shared" si="38"/>
        <v>0.71194992066419249</v>
      </c>
      <c r="AG184" s="298">
        <v>7.0263994144011095</v>
      </c>
      <c r="AH184" s="105">
        <f t="shared" si="42"/>
        <v>4.1670000000000318E-3</v>
      </c>
      <c r="AI184" s="213">
        <f t="shared" si="43"/>
        <v>8.8754449677853557</v>
      </c>
      <c r="AJ184" s="213">
        <f t="shared" si="44"/>
        <v>0.61929999999999996</v>
      </c>
      <c r="AK184" s="213">
        <f t="shared" si="45"/>
        <v>2.9966469381990973E-2</v>
      </c>
      <c r="AL184" s="213">
        <f t="shared" si="46"/>
        <v>2.242336283185574</v>
      </c>
      <c r="AM184" s="213">
        <f t="shared" si="47"/>
        <v>-1791.8320235721371</v>
      </c>
      <c r="AN184" s="213">
        <f t="shared" si="48"/>
        <v>2.9960995088551181E-3</v>
      </c>
      <c r="AO184" s="213">
        <f t="shared" si="49"/>
        <v>0.21938819640538415</v>
      </c>
      <c r="AP184" s="213">
        <f t="shared" si="50"/>
        <v>0.7190063616162935</v>
      </c>
      <c r="AQ184" s="105">
        <f t="shared" si="51"/>
        <v>1.6541118035946152</v>
      </c>
      <c r="AR184" s="213">
        <f t="shared" si="39"/>
        <v>1.1788513497904363</v>
      </c>
    </row>
    <row r="185" spans="1:44" x14ac:dyDescent="0.25">
      <c r="A185" s="268">
        <v>0.75833300000000003</v>
      </c>
      <c r="B185" s="7">
        <v>25.320712958704487</v>
      </c>
      <c r="C185" s="7">
        <v>25.320712958704487</v>
      </c>
      <c r="D185" s="7"/>
      <c r="E185" s="213">
        <f t="shared" si="40"/>
        <v>0.1032703154489011</v>
      </c>
      <c r="F185" s="213">
        <f t="shared" si="41"/>
        <v>1.0130817945537198</v>
      </c>
      <c r="X185">
        <v>0.2546757676316988</v>
      </c>
      <c r="Y185">
        <v>256.87602249397435</v>
      </c>
      <c r="Z185">
        <v>1.3885526613281101</v>
      </c>
      <c r="AA185">
        <v>1.8391808994246754</v>
      </c>
      <c r="AB185">
        <v>1.8280232435673589</v>
      </c>
      <c r="AC185">
        <v>56.004794628364195</v>
      </c>
      <c r="AD185">
        <v>5.5736858157190019</v>
      </c>
      <c r="AF185" s="266">
        <f t="shared" si="38"/>
        <v>0.73816355840428116</v>
      </c>
      <c r="AG185" s="298">
        <v>7.2851079043106948</v>
      </c>
      <c r="AH185" s="105">
        <f t="shared" si="42"/>
        <v>4.166000000000003E-3</v>
      </c>
      <c r="AI185" s="213">
        <f t="shared" si="43"/>
        <v>8.8754449677853557</v>
      </c>
      <c r="AJ185" s="213">
        <f t="shared" si="44"/>
        <v>0.61929999999999996</v>
      </c>
      <c r="AK185" s="213">
        <f t="shared" si="45"/>
        <v>3.0637710420660259E-2</v>
      </c>
      <c r="AL185" s="213">
        <f t="shared" si="46"/>
        <v>2.2729739936062341</v>
      </c>
      <c r="AM185" s="213">
        <f t="shared" si="47"/>
        <v>-1832.8595077248808</v>
      </c>
      <c r="AN185" s="213">
        <f t="shared" si="48"/>
        <v>3.0647010426498667E-3</v>
      </c>
      <c r="AO185" s="213">
        <f t="shared" si="49"/>
        <v>0.22245289744803401</v>
      </c>
      <c r="AP185" s="213">
        <f t="shared" si="50"/>
        <v>0.73564595358854168</v>
      </c>
      <c r="AQ185" s="105">
        <f t="shared" si="51"/>
        <v>1.6510471025519653</v>
      </c>
      <c r="AR185" s="213">
        <f t="shared" si="39"/>
        <v>1.1868484117095979</v>
      </c>
    </row>
    <row r="186" spans="1:44" x14ac:dyDescent="0.25">
      <c r="A186" s="268">
        <v>0.76249999999999996</v>
      </c>
      <c r="B186" s="7">
        <v>26.857229285679704</v>
      </c>
      <c r="C186" s="7">
        <v>26.857229285679704</v>
      </c>
      <c r="D186" s="7"/>
      <c r="E186" s="213">
        <f t="shared" si="40"/>
        <v>0.1087127426661724</v>
      </c>
      <c r="F186" s="213">
        <f t="shared" si="41"/>
        <v>1.0664720055551513</v>
      </c>
      <c r="X186">
        <v>0.25606999086314086</v>
      </c>
      <c r="Y186">
        <v>256.5514652416756</v>
      </c>
      <c r="Z186">
        <v>1.3859871157343835</v>
      </c>
      <c r="AA186">
        <v>1.8370111307219423</v>
      </c>
      <c r="AB186">
        <v>1.8257552693094883</v>
      </c>
      <c r="AC186">
        <v>55.937688692152371</v>
      </c>
      <c r="AD186">
        <v>5.5668863067323393</v>
      </c>
      <c r="AF186" s="266">
        <f t="shared" si="38"/>
        <v>0.77602770180663194</v>
      </c>
      <c r="AG186" s="298">
        <v>7.6587979452912114</v>
      </c>
      <c r="AH186" s="105">
        <f t="shared" si="42"/>
        <v>4.1669999999999208E-3</v>
      </c>
      <c r="AI186" s="213">
        <f t="shared" si="43"/>
        <v>8.8754449677853557</v>
      </c>
      <c r="AJ186" s="213">
        <f t="shared" si="44"/>
        <v>0.61929999999999996</v>
      </c>
      <c r="AK186" s="213">
        <f t="shared" si="45"/>
        <v>3.1609279822145453E-2</v>
      </c>
      <c r="AL186" s="213">
        <f t="shared" si="46"/>
        <v>2.3045832734283795</v>
      </c>
      <c r="AM186" s="213">
        <f t="shared" si="47"/>
        <v>-1891.9224427094939</v>
      </c>
      <c r="AN186" s="213">
        <f t="shared" si="48"/>
        <v>3.163459424111407E-3</v>
      </c>
      <c r="AO186" s="213">
        <f t="shared" si="49"/>
        <v>0.22561635687214543</v>
      </c>
      <c r="AP186" s="213">
        <f t="shared" si="50"/>
        <v>0.75916952822449413</v>
      </c>
      <c r="AQ186" s="105">
        <f t="shared" si="51"/>
        <v>1.6478836431278538</v>
      </c>
      <c r="AR186" s="213">
        <f t="shared" si="39"/>
        <v>1.1974459140944713</v>
      </c>
    </row>
    <row r="187" spans="1:44" x14ac:dyDescent="0.25">
      <c r="A187" s="268">
        <v>0.76666699999999999</v>
      </c>
      <c r="B187" s="7">
        <v>28.039164921814482</v>
      </c>
      <c r="C187" s="7">
        <v>28.039164921814482</v>
      </c>
      <c r="D187" s="7"/>
      <c r="E187" s="213">
        <f t="shared" si="40"/>
        <v>0.11437663733131501</v>
      </c>
      <c r="F187" s="213">
        <f t="shared" si="41"/>
        <v>1.1220348122202002</v>
      </c>
      <c r="X187">
        <v>0.25746540624424635</v>
      </c>
      <c r="Y187">
        <v>256.23319936371803</v>
      </c>
      <c r="Z187">
        <v>1.3834224479237729</v>
      </c>
      <c r="AA187">
        <v>1.8348680217024185</v>
      </c>
      <c r="AB187">
        <v>1.8235279748814264</v>
      </c>
      <c r="AC187">
        <v>55.871694360207492</v>
      </c>
      <c r="AD187">
        <v>5.5601994310480247</v>
      </c>
      <c r="AF187" s="266">
        <f t="shared" si="38"/>
        <v>0.80515396596228506</v>
      </c>
      <c r="AG187" s="298">
        <v>7.9462518229685175</v>
      </c>
      <c r="AH187" s="105">
        <f t="shared" si="42"/>
        <v>4.1670000000000318E-3</v>
      </c>
      <c r="AI187" s="213">
        <f t="shared" si="43"/>
        <v>7.5527844238794399</v>
      </c>
      <c r="AJ187" s="213">
        <f t="shared" si="44"/>
        <v>-8.6999999999999994E-3</v>
      </c>
      <c r="AK187" s="213">
        <f t="shared" si="45"/>
        <v>3.1531849330119932E-2</v>
      </c>
      <c r="AL187" s="213">
        <f t="shared" si="46"/>
        <v>2.3361151227584993</v>
      </c>
      <c r="AM187" s="213">
        <f t="shared" si="47"/>
        <v>-1888.2151940756792</v>
      </c>
      <c r="AN187" s="213">
        <f t="shared" si="48"/>
        <v>3.1572605808800904E-3</v>
      </c>
      <c r="AO187" s="213">
        <f t="shared" si="49"/>
        <v>0.22877361745302552</v>
      </c>
      <c r="AP187" s="213">
        <f t="shared" si="50"/>
        <v>0.7576819248572273</v>
      </c>
      <c r="AQ187" s="105">
        <f t="shared" si="51"/>
        <v>1.6447263825469738</v>
      </c>
      <c r="AR187" s="213">
        <f t="shared" si="39"/>
        <v>1.2049195826781987</v>
      </c>
    </row>
    <row r="188" spans="1:44" x14ac:dyDescent="0.25">
      <c r="A188" s="268">
        <v>0.77083299999999999</v>
      </c>
      <c r="B188" s="7">
        <v>29.75297159420991</v>
      </c>
      <c r="C188" s="7">
        <v>29.75297159420991</v>
      </c>
      <c r="D188" s="7"/>
      <c r="E188" s="213">
        <f t="shared" si="40"/>
        <v>0.1203810203628789</v>
      </c>
      <c r="F188" s="213">
        <f t="shared" si="41"/>
        <v>1.180937809759842</v>
      </c>
      <c r="X188">
        <v>0.25886199309710789</v>
      </c>
      <c r="Y188">
        <v>255.92064210511688</v>
      </c>
      <c r="Z188">
        <v>1.380858659957428</v>
      </c>
      <c r="AA188">
        <v>1.8327490040204004</v>
      </c>
      <c r="AB188">
        <v>1.821337575400813</v>
      </c>
      <c r="AC188">
        <v>55.80670768482932</v>
      </c>
      <c r="AD188">
        <v>5.5536146561653306</v>
      </c>
      <c r="AF188" s="266">
        <f t="shared" si="38"/>
        <v>0.84738704898798334</v>
      </c>
      <c r="AG188" s="298">
        <v>8.3630599456006252</v>
      </c>
      <c r="AH188" s="105">
        <f t="shared" si="42"/>
        <v>4.166000000000003E-3</v>
      </c>
      <c r="AI188" s="213">
        <f t="shared" si="43"/>
        <v>7.5527844238794399</v>
      </c>
      <c r="AJ188" s="213">
        <f t="shared" si="44"/>
        <v>-8.6999999999999994E-3</v>
      </c>
      <c r="AK188" s="213">
        <f t="shared" si="45"/>
        <v>3.1510264067704526E-2</v>
      </c>
      <c r="AL188" s="213">
        <f t="shared" si="46"/>
        <v>2.3676253868262038</v>
      </c>
      <c r="AM188" s="213">
        <f t="shared" si="47"/>
        <v>-1887.8403086500698</v>
      </c>
      <c r="AN188" s="213">
        <f t="shared" si="48"/>
        <v>3.1566337397338396E-3</v>
      </c>
      <c r="AO188" s="213">
        <f t="shared" si="49"/>
        <v>0.23193025119275937</v>
      </c>
      <c r="AP188" s="213">
        <f t="shared" si="50"/>
        <v>0.75771333166918797</v>
      </c>
      <c r="AQ188" s="105">
        <f t="shared" si="51"/>
        <v>1.64156974880724</v>
      </c>
      <c r="AR188" s="213">
        <f t="shared" si="39"/>
        <v>1.2148438222567102</v>
      </c>
    </row>
    <row r="189" spans="1:44" x14ac:dyDescent="0.25">
      <c r="A189" s="268">
        <v>0.77500000000000002</v>
      </c>
      <c r="B189" s="7">
        <v>31.939552521059248</v>
      </c>
      <c r="C189" s="7">
        <v>31.939552521059248</v>
      </c>
      <c r="D189" s="7"/>
      <c r="E189" s="213">
        <f t="shared" si="40"/>
        <v>0.12853637399416426</v>
      </c>
      <c r="F189" s="213">
        <f t="shared" si="41"/>
        <v>1.2609418288827514</v>
      </c>
      <c r="X189">
        <v>0.26025973276027509</v>
      </c>
      <c r="Y189">
        <v>255.61326233157811</v>
      </c>
      <c r="Z189">
        <v>1.3782957538964986</v>
      </c>
      <c r="AA189">
        <v>1.830651736209181</v>
      </c>
      <c r="AB189">
        <v>1.8191806207684962</v>
      </c>
      <c r="AC189">
        <v>55.742633899258017</v>
      </c>
      <c r="AD189">
        <v>5.5471223798423184</v>
      </c>
      <c r="AF189" s="266">
        <f t="shared" si="38"/>
        <v>0.90127063767594306</v>
      </c>
      <c r="AG189" s="298">
        <v>8.8948496193036579</v>
      </c>
      <c r="AH189" s="105">
        <f t="shared" si="42"/>
        <v>4.1670000000000318E-3</v>
      </c>
      <c r="AI189" s="213">
        <f t="shared" si="43"/>
        <v>7.5527844238794399</v>
      </c>
      <c r="AJ189" s="213">
        <f t="shared" si="44"/>
        <v>-8.6999999999999994E-3</v>
      </c>
      <c r="AK189" s="213">
        <f t="shared" si="45"/>
        <v>3.1500928068657542E-2</v>
      </c>
      <c r="AL189" s="213">
        <f t="shared" si="46"/>
        <v>2.3991263148948612</v>
      </c>
      <c r="AM189" s="213">
        <f t="shared" si="47"/>
        <v>-1888.1898775195618</v>
      </c>
      <c r="AN189" s="213">
        <f t="shared" si="48"/>
        <v>3.1572182493889958E-3</v>
      </c>
      <c r="AO189" s="213">
        <f t="shared" si="49"/>
        <v>0.23508746944214837</v>
      </c>
      <c r="AP189" s="213">
        <f t="shared" si="50"/>
        <v>0.75767176611206422</v>
      </c>
      <c r="AQ189" s="105">
        <f t="shared" si="51"/>
        <v>1.638412530557851</v>
      </c>
      <c r="AR189" s="213">
        <f t="shared" si="39"/>
        <v>1.2261554389479206</v>
      </c>
    </row>
    <row r="190" spans="1:44" x14ac:dyDescent="0.25">
      <c r="A190" s="268">
        <v>0.77916700000000005</v>
      </c>
      <c r="B190" s="7">
        <v>34.126133447908593</v>
      </c>
      <c r="C190" s="7">
        <v>34.126133447908593</v>
      </c>
      <c r="D190" s="7"/>
      <c r="E190" s="213">
        <f t="shared" si="40"/>
        <v>0.13764785671634555</v>
      </c>
      <c r="F190" s="213">
        <f t="shared" si="41"/>
        <v>1.3503254743873498</v>
      </c>
      <c r="X190">
        <v>0.26165860841685484</v>
      </c>
      <c r="Y190">
        <v>255.31057588908953</v>
      </c>
      <c r="Z190">
        <v>1.3757337318021337</v>
      </c>
      <c r="AA190">
        <v>1.828574083412303</v>
      </c>
      <c r="AB190">
        <v>1.8170539656073597</v>
      </c>
      <c r="AC190">
        <v>55.679386594311538</v>
      </c>
      <c r="AD190">
        <v>5.5407138466686172</v>
      </c>
      <c r="AF190" s="266">
        <f t="shared" si="38"/>
        <v>0.95515422636390312</v>
      </c>
      <c r="AG190" s="298">
        <v>9.4266392930066925</v>
      </c>
      <c r="AH190" s="105">
        <f t="shared" si="42"/>
        <v>4.1670000000000318E-3</v>
      </c>
      <c r="AI190" s="213">
        <f t="shared" si="43"/>
        <v>7.5527844238794399</v>
      </c>
      <c r="AJ190" s="213">
        <f t="shared" si="44"/>
        <v>-8.6999999999999994E-3</v>
      </c>
      <c r="AK190" s="213">
        <f t="shared" si="45"/>
        <v>3.1485018293434475E-2</v>
      </c>
      <c r="AL190" s="213">
        <f t="shared" si="46"/>
        <v>2.4306113331882955</v>
      </c>
      <c r="AM190" s="213">
        <f t="shared" si="47"/>
        <v>-1888.1359833932365</v>
      </c>
      <c r="AN190" s="213">
        <f t="shared" si="48"/>
        <v>3.1571281337066724E-3</v>
      </c>
      <c r="AO190" s="213">
        <f t="shared" si="49"/>
        <v>0.23824459757585503</v>
      </c>
      <c r="AP190" s="213">
        <f t="shared" si="50"/>
        <v>0.75765014007838938</v>
      </c>
      <c r="AQ190" s="105">
        <f t="shared" si="51"/>
        <v>1.6352554024241444</v>
      </c>
      <c r="AR190" s="213">
        <f t="shared" si="39"/>
        <v>1.2361907999636352</v>
      </c>
    </row>
    <row r="191" spans="1:44" x14ac:dyDescent="0.25">
      <c r="A191" s="268">
        <v>0.78333299999999995</v>
      </c>
      <c r="B191" s="7">
        <v>35.72174655669054</v>
      </c>
      <c r="C191" s="7">
        <v>35.72174655669054</v>
      </c>
      <c r="D191" s="7"/>
      <c r="E191" s="213">
        <f t="shared" si="40"/>
        <v>0.14549313404957623</v>
      </c>
      <c r="F191" s="213">
        <f t="shared" si="41"/>
        <v>1.427287645026343</v>
      </c>
      <c r="X191">
        <v>0.26305860493734895</v>
      </c>
      <c r="Y191">
        <v>255.01214138542477</v>
      </c>
      <c r="Z191">
        <v>1.3731725957354846</v>
      </c>
      <c r="AA191">
        <v>1.8265140989350388</v>
      </c>
      <c r="AB191">
        <v>1.8149547419343217</v>
      </c>
      <c r="AC191">
        <v>55.616886969815177</v>
      </c>
      <c r="AD191">
        <v>5.5343810722165232</v>
      </c>
      <c r="AF191" s="266">
        <f t="shared" si="38"/>
        <v>0.99447468297403518</v>
      </c>
      <c r="AG191" s="298">
        <v>9.8147020278710606</v>
      </c>
      <c r="AH191" s="105">
        <f t="shared" si="42"/>
        <v>4.165999999999892E-3</v>
      </c>
      <c r="AI191" s="213">
        <f t="shared" si="43"/>
        <v>7.5527844238794399</v>
      </c>
      <c r="AJ191" s="213">
        <f t="shared" si="44"/>
        <v>-8.6999999999999994E-3</v>
      </c>
      <c r="AK191" s="213">
        <f t="shared" si="45"/>
        <v>3.1466416666346281E-2</v>
      </c>
      <c r="AL191" s="213">
        <f t="shared" si="46"/>
        <v>2.4620777498546418</v>
      </c>
      <c r="AM191" s="213">
        <f t="shared" si="47"/>
        <v>-1887.9109188590014</v>
      </c>
      <c r="AN191" s="213">
        <f t="shared" si="48"/>
        <v>3.1567518061650212E-3</v>
      </c>
      <c r="AO191" s="213">
        <f t="shared" si="49"/>
        <v>0.24140134938202004</v>
      </c>
      <c r="AP191" s="213">
        <f t="shared" si="50"/>
        <v>0.75774167214716825</v>
      </c>
      <c r="AQ191" s="105">
        <f t="shared" si="51"/>
        <v>1.6320986506179793</v>
      </c>
      <c r="AR191" s="213">
        <f t="shared" si="39"/>
        <v>1.2428275663639829</v>
      </c>
    </row>
    <row r="192" spans="1:44" x14ac:dyDescent="0.25">
      <c r="A192" s="268">
        <v>0.78749999999999998</v>
      </c>
      <c r="B192" s="7">
        <v>37.376456447279232</v>
      </c>
      <c r="C192" s="7">
        <v>37.376456447279232</v>
      </c>
      <c r="D192" s="7"/>
      <c r="E192" s="213">
        <f t="shared" si="40"/>
        <v>0.15230010595877219</v>
      </c>
      <c r="F192" s="213">
        <f t="shared" si="41"/>
        <v>1.4940640394555553</v>
      </c>
      <c r="X192">
        <v>0.26445970873598967</v>
      </c>
      <c r="Y192">
        <v>254.71755635518838</v>
      </c>
      <c r="Z192">
        <v>1.3706123477576995</v>
      </c>
      <c r="AA192">
        <v>1.8244700074676865</v>
      </c>
      <c r="AB192">
        <v>1.8128803343147444</v>
      </c>
      <c r="AC192">
        <v>55.555063154067085</v>
      </c>
      <c r="AD192">
        <v>5.5281167740858477</v>
      </c>
      <c r="AF192" s="266">
        <f t="shared" si="38"/>
        <v>1.0352514527919503</v>
      </c>
      <c r="AG192" s="298">
        <v>10.217137456619298</v>
      </c>
      <c r="AH192" s="105">
        <f t="shared" si="42"/>
        <v>4.1670000000000318E-3</v>
      </c>
      <c r="AI192" s="213">
        <f t="shared" si="43"/>
        <v>7.5527844238794399</v>
      </c>
      <c r="AJ192" s="213">
        <f t="shared" si="44"/>
        <v>-8.6999999999999994E-3</v>
      </c>
      <c r="AK192" s="213">
        <f t="shared" si="45"/>
        <v>3.1462968143413664E-2</v>
      </c>
      <c r="AL192" s="213">
        <f t="shared" si="46"/>
        <v>2.4935407179980555</v>
      </c>
      <c r="AM192" s="213">
        <f t="shared" si="47"/>
        <v>-1888.586063701772</v>
      </c>
      <c r="AN192" s="213">
        <f t="shared" si="48"/>
        <v>3.1578807072591085E-3</v>
      </c>
      <c r="AO192" s="213">
        <f t="shared" si="49"/>
        <v>0.24455923008927916</v>
      </c>
      <c r="AP192" s="213">
        <f t="shared" si="50"/>
        <v>0.7578307432827176</v>
      </c>
      <c r="AQ192" s="105">
        <f t="shared" si="51"/>
        <v>1.6289407699107201</v>
      </c>
      <c r="AR192" s="213">
        <f t="shared" si="39"/>
        <v>1.249177635474618</v>
      </c>
    </row>
    <row r="193" spans="1:44" x14ac:dyDescent="0.25">
      <c r="A193" s="268">
        <v>0.79166700000000001</v>
      </c>
      <c r="B193" s="7">
        <v>38.440198519800532</v>
      </c>
      <c r="C193" s="7">
        <v>38.440198519800532</v>
      </c>
      <c r="D193" s="7"/>
      <c r="E193" s="213">
        <f t="shared" si="40"/>
        <v>0.15796400062391189</v>
      </c>
      <c r="F193" s="213">
        <f t="shared" si="41"/>
        <v>1.5496268461205758</v>
      </c>
      <c r="X193">
        <v>0.26586190763943224</v>
      </c>
      <c r="Y193">
        <v>254.42645377322759</v>
      </c>
      <c r="Z193">
        <v>1.3680529899299287</v>
      </c>
      <c r="AA193">
        <v>1.8224401898076097</v>
      </c>
      <c r="AB193">
        <v>1.8108283572749995</v>
      </c>
      <c r="AC193">
        <v>55.493849585010096</v>
      </c>
      <c r="AD193">
        <v>5.521914309201148</v>
      </c>
      <c r="AF193" s="266">
        <f t="shared" si="38"/>
        <v>1.0614650905320389</v>
      </c>
      <c r="AG193" s="298">
        <v>10.47584594652888</v>
      </c>
      <c r="AH193" s="105">
        <f t="shared" si="42"/>
        <v>4.1670000000000318E-3</v>
      </c>
      <c r="AI193" s="213">
        <f t="shared" si="43"/>
        <v>7.5527844238794399</v>
      </c>
      <c r="AJ193" s="213">
        <f t="shared" si="44"/>
        <v>-8.6999999999999994E-3</v>
      </c>
      <c r="AK193" s="213">
        <f t="shared" si="45"/>
        <v>3.1456124113486292E-2</v>
      </c>
      <c r="AL193" s="213">
        <f t="shared" si="46"/>
        <v>2.5249968421115416</v>
      </c>
      <c r="AM193" s="213">
        <f t="shared" si="47"/>
        <v>-1889.0486958479366</v>
      </c>
      <c r="AN193" s="213">
        <f t="shared" si="48"/>
        <v>3.1586542685794051E-3</v>
      </c>
      <c r="AO193" s="213">
        <f t="shared" si="49"/>
        <v>0.24771788435785855</v>
      </c>
      <c r="AP193" s="213">
        <f t="shared" si="50"/>
        <v>0.75801638314839959</v>
      </c>
      <c r="AQ193" s="105">
        <f t="shared" si="51"/>
        <v>1.6257821156421408</v>
      </c>
      <c r="AR193" s="213">
        <f t="shared" si="39"/>
        <v>1.2530021907451658</v>
      </c>
    </row>
    <row r="194" spans="1:44" x14ac:dyDescent="0.25">
      <c r="A194" s="268">
        <v>0.79583300000000001</v>
      </c>
      <c r="B194" s="7">
        <v>40.15400519219596</v>
      </c>
      <c r="C194" s="7">
        <v>40.15400519219596</v>
      </c>
      <c r="D194" s="7"/>
      <c r="E194" s="213">
        <f t="shared" si="40"/>
        <v>0.16371172633208883</v>
      </c>
      <c r="F194" s="213">
        <f t="shared" si="41"/>
        <v>1.6060120353177916</v>
      </c>
      <c r="X194">
        <v>0.26726519076675459</v>
      </c>
      <c r="Y194">
        <v>254.13849888492257</v>
      </c>
      <c r="Z194">
        <v>1.3654945243133227</v>
      </c>
      <c r="AA194">
        <v>1.8204231689690373</v>
      </c>
      <c r="AB194">
        <v>1.8087966347631188</v>
      </c>
      <c r="AC194">
        <v>55.433186447558199</v>
      </c>
      <c r="AD194">
        <v>5.5157676167988345</v>
      </c>
      <c r="AF194" s="266">
        <f t="shared" si="38"/>
        <v>1.1036981735577369</v>
      </c>
      <c r="AG194" s="298">
        <v>10.892654069160987</v>
      </c>
      <c r="AH194" s="105">
        <f t="shared" si="42"/>
        <v>4.166000000000003E-3</v>
      </c>
      <c r="AI194" s="213">
        <f t="shared" si="43"/>
        <v>7.5527844238794399</v>
      </c>
      <c r="AJ194" s="213">
        <f t="shared" si="44"/>
        <v>-8.6999999999999994E-3</v>
      </c>
      <c r="AK194" s="213">
        <f t="shared" si="45"/>
        <v>3.1437902069893761E-2</v>
      </c>
      <c r="AL194" s="213">
        <f t="shared" si="46"/>
        <v>2.5564347441814355</v>
      </c>
      <c r="AM194" s="213">
        <f t="shared" si="47"/>
        <v>-1888.8186354274862</v>
      </c>
      <c r="AN194" s="213">
        <f t="shared" si="48"/>
        <v>3.1582695874800325E-3</v>
      </c>
      <c r="AO194" s="213">
        <f t="shared" si="49"/>
        <v>0.25087615394533858</v>
      </c>
      <c r="AP194" s="213">
        <f t="shared" si="50"/>
        <v>0.75810599795487998</v>
      </c>
      <c r="AQ194" s="105">
        <f t="shared" si="51"/>
        <v>1.6226238460546607</v>
      </c>
      <c r="AR194" s="213">
        <f t="shared" si="39"/>
        <v>1.2587818463286649</v>
      </c>
    </row>
    <row r="195" spans="1:44" x14ac:dyDescent="0.25">
      <c r="A195" s="268">
        <v>0.8</v>
      </c>
      <c r="B195" s="7">
        <v>41.986005428204876</v>
      </c>
      <c r="C195" s="7">
        <v>41.986005428204876</v>
      </c>
      <c r="D195" s="7"/>
      <c r="E195" s="213">
        <f t="shared" si="40"/>
        <v>0.17113871212760642</v>
      </c>
      <c r="F195" s="213">
        <f t="shared" si="41"/>
        <v>1.6788707659718192</v>
      </c>
      <c r="X195">
        <v>0.26866954841979829</v>
      </c>
      <c r="Y195">
        <v>253.85338632389303</v>
      </c>
      <c r="Z195">
        <v>1.3629369529690301</v>
      </c>
      <c r="AA195">
        <v>1.8184175975404493</v>
      </c>
      <c r="AB195">
        <v>1.8067831814732509</v>
      </c>
      <c r="AC195">
        <v>55.373019161900523</v>
      </c>
      <c r="AD195">
        <v>5.5096711665795706</v>
      </c>
      <c r="AF195" s="266">
        <f t="shared" si="38"/>
        <v>1.1488438829990013</v>
      </c>
      <c r="AG195" s="298">
        <v>11.338207579560832</v>
      </c>
      <c r="AH195" s="105">
        <f t="shared" si="42"/>
        <v>4.1670000000000318E-3</v>
      </c>
      <c r="AI195" s="213">
        <f t="shared" si="43"/>
        <v>7.5527844238794399</v>
      </c>
      <c r="AJ195" s="213">
        <f t="shared" si="44"/>
        <v>-8.6999999999999994E-3</v>
      </c>
      <c r="AK195" s="213">
        <f t="shared" si="45"/>
        <v>3.1434482757644287E-2</v>
      </c>
      <c r="AL195" s="213">
        <f t="shared" si="46"/>
        <v>2.5878692269390799</v>
      </c>
      <c r="AM195" s="213">
        <f t="shared" si="47"/>
        <v>-1889.4690507553803</v>
      </c>
      <c r="AN195" s="213">
        <f t="shared" si="48"/>
        <v>3.1593571386672086E-3</v>
      </c>
      <c r="AO195" s="213">
        <f t="shared" si="49"/>
        <v>0.25403551108400579</v>
      </c>
      <c r="AP195" s="213">
        <f t="shared" si="50"/>
        <v>0.75818505847544626</v>
      </c>
      <c r="AQ195" s="105">
        <f t="shared" si="51"/>
        <v>1.6194644889159935</v>
      </c>
      <c r="AR195" s="213">
        <f t="shared" si="39"/>
        <v>1.2644901931874752</v>
      </c>
    </row>
    <row r="196" spans="1:44" x14ac:dyDescent="0.25">
      <c r="A196" s="268">
        <v>0.80416699999999997</v>
      </c>
      <c r="B196" s="7">
        <v>44.881747736735079</v>
      </c>
      <c r="C196" s="7">
        <v>44.881747736735079</v>
      </c>
      <c r="D196" s="7"/>
      <c r="E196" s="213">
        <f t="shared" si="40"/>
        <v>0.18098896371914897</v>
      </c>
      <c r="F196" s="213">
        <f t="shared" si="41"/>
        <v>1.7755017340848513</v>
      </c>
      <c r="X196">
        <v>0.27007497198296626</v>
      </c>
      <c r="Y196">
        <v>253.57083749124945</v>
      </c>
      <c r="Z196">
        <v>1.3603802779582017</v>
      </c>
      <c r="AA196">
        <v>1.8164222461763571</v>
      </c>
      <c r="AB196">
        <v>1.8047861858621037</v>
      </c>
      <c r="AC196">
        <v>55.313297918084878</v>
      </c>
      <c r="AD196">
        <v>5.5036199115499498</v>
      </c>
      <c r="AF196" s="266">
        <f t="shared" ref="AF196:AF259" si="52">+AG196/1000000*101325</f>
        <v>1.2202032301803529</v>
      </c>
      <c r="AG196" s="298">
        <v>12.042469579870248</v>
      </c>
      <c r="AH196" s="105">
        <f t="shared" si="42"/>
        <v>4.1669999999999208E-3</v>
      </c>
      <c r="AI196" s="213">
        <f t="shared" si="43"/>
        <v>7.5527844238794399</v>
      </c>
      <c r="AJ196" s="213">
        <f t="shared" si="44"/>
        <v>-8.6999999999999994E-3</v>
      </c>
      <c r="AK196" s="213">
        <f t="shared" si="45"/>
        <v>3.1418006814071864E-2</v>
      </c>
      <c r="AL196" s="213">
        <f t="shared" si="46"/>
        <v>2.6192872337531519</v>
      </c>
      <c r="AM196" s="213">
        <f t="shared" si="47"/>
        <v>-1889.3254797837008</v>
      </c>
      <c r="AN196" s="213">
        <f t="shared" si="48"/>
        <v>3.1591170754737413E-3</v>
      </c>
      <c r="AO196" s="213">
        <f t="shared" si="49"/>
        <v>0.25719462815947952</v>
      </c>
      <c r="AP196" s="213">
        <f t="shared" si="50"/>
        <v>0.75812744791787889</v>
      </c>
      <c r="AQ196" s="105">
        <f t="shared" si="51"/>
        <v>1.6163053718405198</v>
      </c>
      <c r="AR196" s="213">
        <f t="shared" ref="AR196:AR259" si="53">B196*9.81/(AF196*1000000*$AT$1)</f>
        <v>1.2726515599348573</v>
      </c>
    </row>
    <row r="197" spans="1:44" x14ac:dyDescent="0.25">
      <c r="A197" s="268">
        <v>0.80833299999999997</v>
      </c>
      <c r="B197" s="7">
        <v>47.363812572618116</v>
      </c>
      <c r="C197" s="7">
        <v>47.363812572618116</v>
      </c>
      <c r="D197" s="7"/>
      <c r="E197" s="213">
        <f t="shared" ref="E197:E260" si="54">+(B196+B197)/2*(A197-A196)</f>
        <v>0.19214750212438284</v>
      </c>
      <c r="F197" s="213">
        <f t="shared" ref="F197:F260" si="55">E197*9.81</f>
        <v>1.8849669958401958</v>
      </c>
      <c r="X197">
        <v>0.27148145383166372</v>
      </c>
      <c r="Y197">
        <v>253.29059817228261</v>
      </c>
      <c r="Z197">
        <v>1.3578245013419867</v>
      </c>
      <c r="AA197">
        <v>1.8144359931341172</v>
      </c>
      <c r="AB197">
        <v>1.8028039947014345</v>
      </c>
      <c r="AC197">
        <v>55.253977252718961</v>
      </c>
      <c r="AD197">
        <v>5.4976092451317484</v>
      </c>
      <c r="AF197" s="266">
        <f t="shared" si="52"/>
        <v>1.2813683849072257</v>
      </c>
      <c r="AG197" s="298">
        <v>12.646122722992605</v>
      </c>
      <c r="AH197" s="105">
        <f t="shared" si="42"/>
        <v>4.166000000000003E-3</v>
      </c>
      <c r="AI197" s="213">
        <f t="shared" si="43"/>
        <v>7.5527844238794399</v>
      </c>
      <c r="AJ197" s="213">
        <f t="shared" si="44"/>
        <v>-8.6999999999999994E-3</v>
      </c>
      <c r="AK197" s="213">
        <f t="shared" si="45"/>
        <v>3.1397103942312023E-2</v>
      </c>
      <c r="AL197" s="213">
        <f t="shared" si="46"/>
        <v>2.6506843376954641</v>
      </c>
      <c r="AM197" s="213">
        <f t="shared" si="47"/>
        <v>-1888.9059541744857</v>
      </c>
      <c r="AN197" s="213">
        <f t="shared" si="48"/>
        <v>3.158415592044946E-3</v>
      </c>
      <c r="AO197" s="213">
        <f t="shared" si="49"/>
        <v>0.26035304375152446</v>
      </c>
      <c r="AP197" s="213">
        <f t="shared" si="50"/>
        <v>0.75814104465793175</v>
      </c>
      <c r="AQ197" s="105">
        <f t="shared" si="51"/>
        <v>1.6131469562484748</v>
      </c>
      <c r="AR197" s="213">
        <f t="shared" si="53"/>
        <v>1.2789235175713158</v>
      </c>
    </row>
    <row r="198" spans="1:44" x14ac:dyDescent="0.25">
      <c r="A198" s="268">
        <v>0.8125</v>
      </c>
      <c r="B198" s="7">
        <v>50.318651662955062</v>
      </c>
      <c r="C198" s="7">
        <v>50.318651662955062</v>
      </c>
      <c r="D198" s="7"/>
      <c r="E198" s="213">
        <f t="shared" si="54"/>
        <v>0.20352141423481826</v>
      </c>
      <c r="F198" s="213">
        <f t="shared" si="55"/>
        <v>1.9965450736435673</v>
      </c>
      <c r="X198">
        <v>0.2728889872486378</v>
      </c>
      <c r="Y198">
        <v>253.01243636870768</v>
      </c>
      <c r="Z198">
        <v>1.3552696251815344</v>
      </c>
      <c r="AA198">
        <v>1.8124578147428996</v>
      </c>
      <c r="AB198">
        <v>1.8008350990284592</v>
      </c>
      <c r="AC198">
        <v>55.195015663857916</v>
      </c>
      <c r="AD198">
        <v>5.4916349621404041</v>
      </c>
      <c r="AF198" s="266">
        <f t="shared" si="52"/>
        <v>1.3541840452963612</v>
      </c>
      <c r="AG198" s="298">
        <v>13.364757417185899</v>
      </c>
      <c r="AH198" s="105">
        <f t="shared" si="42"/>
        <v>4.1670000000000318E-3</v>
      </c>
      <c r="AI198" s="213">
        <f t="shared" si="43"/>
        <v>7.5527844238794399</v>
      </c>
      <c r="AJ198" s="213">
        <f t="shared" si="44"/>
        <v>-8.6999999999999994E-3</v>
      </c>
      <c r="AK198" s="213">
        <f t="shared" si="45"/>
        <v>3.1389543047152635E-2</v>
      </c>
      <c r="AL198" s="213">
        <f t="shared" si="46"/>
        <v>2.6820738807426165</v>
      </c>
      <c r="AM198" s="213">
        <f t="shared" si="47"/>
        <v>-1889.2799821466358</v>
      </c>
      <c r="AN198" s="213">
        <f t="shared" si="48"/>
        <v>3.1590409994541866E-3</v>
      </c>
      <c r="AO198" s="213">
        <f t="shared" si="49"/>
        <v>0.26351208475097865</v>
      </c>
      <c r="AP198" s="213">
        <f t="shared" si="50"/>
        <v>0.75810919113370834</v>
      </c>
      <c r="AQ198" s="105">
        <f t="shared" si="51"/>
        <v>1.6099879152490206</v>
      </c>
      <c r="AR198" s="213">
        <f t="shared" si="53"/>
        <v>1.2856513986734013</v>
      </c>
    </row>
    <row r="199" spans="1:44" x14ac:dyDescent="0.25">
      <c r="A199" s="268">
        <v>0.81666700000000003</v>
      </c>
      <c r="B199" s="7">
        <v>52.032458335350491</v>
      </c>
      <c r="C199" s="7">
        <v>52.032458335350491</v>
      </c>
      <c r="D199" s="7"/>
      <c r="E199" s="213">
        <f t="shared" si="54"/>
        <v>0.21324853768147126</v>
      </c>
      <c r="F199" s="213">
        <f t="shared" si="55"/>
        <v>2.0919681546552331</v>
      </c>
      <c r="X199">
        <v>0.27429756634753472</v>
      </c>
      <c r="Y199">
        <v>252.73614032707832</v>
      </c>
      <c r="Z199">
        <v>1.3527156515379952</v>
      </c>
      <c r="AA199">
        <v>1.8104867767335546</v>
      </c>
      <c r="AB199">
        <v>1.7988781213636922</v>
      </c>
      <c r="AC199">
        <v>55.136375260624504</v>
      </c>
      <c r="AD199">
        <v>5.4856932232827775</v>
      </c>
      <c r="AF199" s="266">
        <f t="shared" si="52"/>
        <v>1.3964171283220586</v>
      </c>
      <c r="AG199" s="298">
        <v>13.781565539817997</v>
      </c>
      <c r="AH199" s="105">
        <f t="shared" si="42"/>
        <v>4.1670000000000318E-3</v>
      </c>
      <c r="AI199" s="213">
        <f t="shared" si="43"/>
        <v>7.5527844238794399</v>
      </c>
      <c r="AJ199" s="213">
        <f t="shared" si="44"/>
        <v>-8.6999999999999994E-3</v>
      </c>
      <c r="AK199" s="213">
        <f t="shared" si="45"/>
        <v>3.1381157420571862E-2</v>
      </c>
      <c r="AL199" s="213">
        <f t="shared" si="46"/>
        <v>2.7134550381631883</v>
      </c>
      <c r="AM199" s="213">
        <f t="shared" si="47"/>
        <v>-1889.595572224941</v>
      </c>
      <c r="AN199" s="213">
        <f t="shared" si="48"/>
        <v>3.1595686936052962E-3</v>
      </c>
      <c r="AO199" s="213">
        <f t="shared" si="49"/>
        <v>0.26667165344458393</v>
      </c>
      <c r="AP199" s="213">
        <f t="shared" si="50"/>
        <v>0.75823582759905739</v>
      </c>
      <c r="AQ199" s="105">
        <f t="shared" si="51"/>
        <v>1.6068283465554154</v>
      </c>
      <c r="AR199" s="213">
        <f t="shared" si="53"/>
        <v>1.2892320756077735</v>
      </c>
    </row>
    <row r="200" spans="1:44" x14ac:dyDescent="0.25">
      <c r="A200" s="268">
        <v>0.82083300000000003</v>
      </c>
      <c r="B200" s="7">
        <v>53.450781098712227</v>
      </c>
      <c r="C200" s="7">
        <v>53.450781098712227</v>
      </c>
      <c r="D200" s="7"/>
      <c r="E200" s="213">
        <f t="shared" si="54"/>
        <v>0.21972158774115277</v>
      </c>
      <c r="F200" s="213">
        <f t="shared" si="55"/>
        <v>2.1554687757407089</v>
      </c>
      <c r="X200">
        <v>0.27570718600304917</v>
      </c>
      <c r="Y200">
        <v>252.46151674506018</v>
      </c>
      <c r="Z200">
        <v>1.3501625824725192</v>
      </c>
      <c r="AA200">
        <v>1.8085220263487833</v>
      </c>
      <c r="AB200">
        <v>1.7969318040815843</v>
      </c>
      <c r="AC200">
        <v>55.078021444396882</v>
      </c>
      <c r="AD200">
        <v>5.4797805228535141</v>
      </c>
      <c r="AF200" s="266">
        <f t="shared" si="52"/>
        <v>1.431368645308843</v>
      </c>
      <c r="AG200" s="298">
        <v>14.126510193030771</v>
      </c>
      <c r="AH200" s="105">
        <f t="shared" si="42"/>
        <v>4.166000000000003E-3</v>
      </c>
      <c r="AI200" s="213">
        <f t="shared" si="43"/>
        <v>7.5527844238794399</v>
      </c>
      <c r="AJ200" s="213">
        <f t="shared" si="44"/>
        <v>-8.6999999999999994E-3</v>
      </c>
      <c r="AK200" s="213">
        <f t="shared" si="45"/>
        <v>3.1366879573216183E-2</v>
      </c>
      <c r="AL200" s="213">
        <f t="shared" si="46"/>
        <v>2.7448219177364046</v>
      </c>
      <c r="AM200" s="213">
        <f t="shared" si="47"/>
        <v>-1889.5472547059971</v>
      </c>
      <c r="AN200" s="213">
        <f t="shared" si="48"/>
        <v>3.1594879024971607E-3</v>
      </c>
      <c r="AO200" s="213">
        <f t="shared" si="49"/>
        <v>0.26983114134708108</v>
      </c>
      <c r="AP200" s="213">
        <f t="shared" si="50"/>
        <v>0.75839844034977399</v>
      </c>
      <c r="AQ200" s="105">
        <f t="shared" si="51"/>
        <v>1.6036688586529182</v>
      </c>
      <c r="AR200" s="213">
        <f t="shared" si="53"/>
        <v>1.2920356015271361</v>
      </c>
    </row>
    <row r="201" spans="1:44" x14ac:dyDescent="0.25">
      <c r="A201" s="268">
        <v>0.82499999999999996</v>
      </c>
      <c r="B201" s="7">
        <v>55.519168461948091</v>
      </c>
      <c r="C201" s="7">
        <v>55.519168461948091</v>
      </c>
      <c r="D201" s="7"/>
      <c r="E201" s="213">
        <f t="shared" si="54"/>
        <v>0.22703888990963147</v>
      </c>
      <c r="F201" s="213">
        <f t="shared" si="55"/>
        <v>2.2272515100134851</v>
      </c>
      <c r="X201">
        <v>0.27711784178709581</v>
      </c>
      <c r="Y201">
        <v>252.18838913947781</v>
      </c>
      <c r="Z201">
        <v>1.3476104200462558</v>
      </c>
      <c r="AA201">
        <v>1.8065627851579662</v>
      </c>
      <c r="AB201">
        <v>1.7949949988289216</v>
      </c>
      <c r="AC201">
        <v>55.019922618653858</v>
      </c>
      <c r="AD201">
        <v>5.4738936593351024</v>
      </c>
      <c r="AF201" s="266">
        <f t="shared" si="52"/>
        <v>1.4823396075812374</v>
      </c>
      <c r="AG201" s="298">
        <v>14.629554478966073</v>
      </c>
      <c r="AH201" s="105">
        <f t="shared" si="42"/>
        <v>4.1669999999999208E-3</v>
      </c>
      <c r="AI201" s="213">
        <f t="shared" si="43"/>
        <v>7.5527844238794399</v>
      </c>
      <c r="AJ201" s="213">
        <f t="shared" si="44"/>
        <v>-8.6999999999999994E-3</v>
      </c>
      <c r="AK201" s="213">
        <f t="shared" si="45"/>
        <v>3.1364859347892834E-2</v>
      </c>
      <c r="AL201" s="213">
        <f t="shared" si="46"/>
        <v>2.7761867770842974</v>
      </c>
      <c r="AM201" s="213">
        <f t="shared" si="47"/>
        <v>-1890.228722198553</v>
      </c>
      <c r="AN201" s="213">
        <f t="shared" si="48"/>
        <v>3.1606273756134393E-3</v>
      </c>
      <c r="AO201" s="213">
        <f t="shared" si="49"/>
        <v>0.27299176872269454</v>
      </c>
      <c r="AP201" s="213">
        <f t="shared" si="50"/>
        <v>0.75848989095596342</v>
      </c>
      <c r="AQ201" s="105">
        <f t="shared" si="51"/>
        <v>1.6005082312773047</v>
      </c>
      <c r="AR201" s="213">
        <f t="shared" si="53"/>
        <v>1.2958870920406078</v>
      </c>
    </row>
    <row r="202" spans="1:44" x14ac:dyDescent="0.25">
      <c r="A202" s="268">
        <v>0.82916699999999999</v>
      </c>
      <c r="B202" s="7">
        <v>57.705749388797436</v>
      </c>
      <c r="C202" s="7">
        <v>57.705749388797436</v>
      </c>
      <c r="D202" s="7"/>
      <c r="E202" s="213">
        <f t="shared" si="54"/>
        <v>0.2359041163420301</v>
      </c>
      <c r="F202" s="213">
        <f t="shared" si="55"/>
        <v>2.3142193813153153</v>
      </c>
      <c r="X202">
        <v>0.27852952991048041</v>
      </c>
      <c r="Y202">
        <v>251.91659636139266</v>
      </c>
      <c r="Z202">
        <v>1.3450591663203542</v>
      </c>
      <c r="AA202">
        <v>1.8046083425169126</v>
      </c>
      <c r="AB202">
        <v>1.7930666568943734</v>
      </c>
      <c r="AC202">
        <v>54.962049924871323</v>
      </c>
      <c r="AD202">
        <v>5.4680297086375864</v>
      </c>
      <c r="AF202" s="266">
        <f t="shared" si="52"/>
        <v>1.5362231962691975</v>
      </c>
      <c r="AG202" s="298">
        <v>15.161344152669109</v>
      </c>
      <c r="AH202" s="105">
        <f t="shared" si="42"/>
        <v>4.1670000000000318E-3</v>
      </c>
      <c r="AI202" s="213">
        <f t="shared" si="43"/>
        <v>7.5527844238794399</v>
      </c>
      <c r="AJ202" s="213">
        <f t="shared" si="44"/>
        <v>-8.6999999999999994E-3</v>
      </c>
      <c r="AK202" s="213">
        <f t="shared" si="45"/>
        <v>3.1355117808920308E-2</v>
      </c>
      <c r="AL202" s="213">
        <f t="shared" si="46"/>
        <v>2.8075418948932178</v>
      </c>
      <c r="AM202" s="213">
        <f t="shared" si="47"/>
        <v>-1890.436171685217</v>
      </c>
      <c r="AN202" s="213">
        <f t="shared" si="48"/>
        <v>3.1609742492583626E-3</v>
      </c>
      <c r="AO202" s="213">
        <f t="shared" si="49"/>
        <v>0.27615274297195291</v>
      </c>
      <c r="AP202" s="213">
        <f t="shared" si="50"/>
        <v>0.75857313397128356</v>
      </c>
      <c r="AQ202" s="105">
        <f t="shared" si="51"/>
        <v>1.5973472570280463</v>
      </c>
      <c r="AR202" s="213">
        <f t="shared" si="53"/>
        <v>1.2996807632907381</v>
      </c>
    </row>
    <row r="203" spans="1:44" x14ac:dyDescent="0.25">
      <c r="A203" s="268">
        <v>0.83333299999999999</v>
      </c>
      <c r="B203" s="7">
        <v>59.774136752033293</v>
      </c>
      <c r="C203" s="7">
        <v>59.774136752033293</v>
      </c>
      <c r="D203" s="7"/>
      <c r="E203" s="213">
        <f t="shared" si="54"/>
        <v>0.2447106028313506</v>
      </c>
      <c r="F203" s="213">
        <f t="shared" si="55"/>
        <v>2.4006110137755496</v>
      </c>
      <c r="X203">
        <v>0.27994224716959315</v>
      </c>
      <c r="Y203">
        <v>251.64599124465812</v>
      </c>
      <c r="Z203">
        <v>1.3425088233559648</v>
      </c>
      <c r="AA203">
        <v>1.8026580496122024</v>
      </c>
      <c r="AB203">
        <v>1.7911458204427089</v>
      </c>
      <c r="AC203">
        <v>54.904377002088793</v>
      </c>
      <c r="AD203">
        <v>5.4621859997366471</v>
      </c>
      <c r="AF203" s="266">
        <f t="shared" si="52"/>
        <v>1.5871941585415912</v>
      </c>
      <c r="AG203" s="298">
        <v>15.664388438604401</v>
      </c>
      <c r="AH203" s="105">
        <f t="shared" ref="AH203:AH266" si="56">+A203-A202</f>
        <v>4.166000000000003E-3</v>
      </c>
      <c r="AI203" s="213">
        <f t="shared" ref="AI203:AI266" si="57">IF(AND(AF203&lt;=$T$55,AF203&gt;$R$55),$U$55,IF(AND(AF203&lt;=$T$56,AF203&gt;$R$56),$U$56,IF(AND(AF203&lt;=$T$57,AF203&gt;$R$57),$U$57,IF(AND(AF203&lt;=$T$58,AF203&gt;$R$58),$U$58,IF(AND(AF203&lt;=$T$59,AF203&gt;$R$59),$U$59,"a N/A")))))</f>
        <v>7.5527844238794399</v>
      </c>
      <c r="AJ203" s="213">
        <f t="shared" ref="AJ203:AJ266" si="58">IF(AND(AF203&lt;=$T$55,AF203&gt;$R$55),$V$55,IF(AND(AF203&lt;=$T$56,AF203&gt;$R$56),$V$56,IF(AND(AF203&lt;=$T$57,AF203&gt;$R$57),$V$57,IF(AND(AF203&lt;=$T$58,AF203&gt;$R$58),$V$58,IF(AND(AF203&lt;=$T$59,AF203&gt;$R$59),$V$59,"Valor no encontrado para Po")))))</f>
        <v>-8.6999999999999994E-3</v>
      </c>
      <c r="AK203" s="213">
        <f t="shared" ref="AK203:AK266" si="59">IF(OR(AL202&gt;=($AH$1-$AJ$1)/2,AL202&gt;=$AL$1/2),0,AI203*AF203^AJ203*AH203)</f>
        <v>3.1338692503229675E-2</v>
      </c>
      <c r="AL203" s="213">
        <f t="shared" ref="AL203:AL266" si="60">+AL202+AK203</f>
        <v>2.8388805873964476</v>
      </c>
      <c r="AM203" s="213">
        <f t="shared" ref="AM203:AM266" si="61">2*$AP$1*PI()*((AL203+$AJ$1/2)*(2*AL203-$AL$1)+(AL203+$AJ$1/2)^2-($AH$1/2)^2)*AK203</f>
        <v>-1890.2314458273001</v>
      </c>
      <c r="AN203" s="213">
        <f t="shared" ref="AN203:AN266" si="62">-AM203*0.000000001*$AN$1</f>
        <v>3.1606319297583837E-3</v>
      </c>
      <c r="AO203" s="213">
        <f t="shared" ref="AO203:AO266" si="63">+AO202+AN203</f>
        <v>0.27931337490171132</v>
      </c>
      <c r="AP203" s="213">
        <f t="shared" ref="AP203:AP266" si="64">+AN203/AH203</f>
        <v>0.75867305083014436</v>
      </c>
      <c r="AQ203" s="105">
        <f t="shared" ref="AQ203:AQ266" si="65">+AQ202-AN203</f>
        <v>1.5941866250982879</v>
      </c>
      <c r="AR203" s="213">
        <f t="shared" si="53"/>
        <v>1.303032297604229</v>
      </c>
    </row>
    <row r="204" spans="1:44" x14ac:dyDescent="0.25">
      <c r="A204" s="268">
        <v>0.83750000000000002</v>
      </c>
      <c r="B204" s="7">
        <v>61.960717678882638</v>
      </c>
      <c r="C204" s="7">
        <v>61.960717678882638</v>
      </c>
      <c r="D204" s="7"/>
      <c r="E204" s="213">
        <f t="shared" si="54"/>
        <v>0.25363456920681526</v>
      </c>
      <c r="F204" s="213">
        <f t="shared" si="55"/>
        <v>2.4881551239188577</v>
      </c>
      <c r="X204">
        <v>0.28135599089768837</v>
      </c>
      <c r="Y204">
        <v>251.37643937581223</v>
      </c>
      <c r="Z204">
        <v>1.3399593932142371</v>
      </c>
      <c r="AA204">
        <v>1.8007113140413677</v>
      </c>
      <c r="AB204">
        <v>1.7892316145346343</v>
      </c>
      <c r="AC204">
        <v>54.846879768016244</v>
      </c>
      <c r="AD204">
        <v>5.4563600924942453</v>
      </c>
      <c r="AF204" s="266">
        <f t="shared" si="52"/>
        <v>1.6410777472295508</v>
      </c>
      <c r="AG204" s="298">
        <v>16.196178112307432</v>
      </c>
      <c r="AH204" s="105">
        <f t="shared" si="56"/>
        <v>4.1670000000000318E-3</v>
      </c>
      <c r="AI204" s="213">
        <f t="shared" si="57"/>
        <v>7.5527844238794399</v>
      </c>
      <c r="AJ204" s="213">
        <f t="shared" si="58"/>
        <v>-8.6999999999999994E-3</v>
      </c>
      <c r="AK204" s="213">
        <f t="shared" si="59"/>
        <v>3.1337111710368681E-2</v>
      </c>
      <c r="AL204" s="213">
        <f t="shared" si="60"/>
        <v>2.8702176991068162</v>
      </c>
      <c r="AM204" s="213">
        <f t="shared" si="61"/>
        <v>-1890.9134727311512</v>
      </c>
      <c r="AN204" s="213">
        <f t="shared" si="62"/>
        <v>3.1617723382591652E-3</v>
      </c>
      <c r="AO204" s="213">
        <f t="shared" si="63"/>
        <v>0.28247514723997047</v>
      </c>
      <c r="AP204" s="213">
        <f t="shared" si="64"/>
        <v>0.75876466000939313</v>
      </c>
      <c r="AQ204" s="105">
        <f t="shared" si="65"/>
        <v>1.5910248527600288</v>
      </c>
      <c r="AR204" s="213">
        <f t="shared" si="53"/>
        <v>1.3063489695077861</v>
      </c>
    </row>
    <row r="205" spans="1:44" x14ac:dyDescent="0.25">
      <c r="A205" s="268">
        <v>0.84166700000000005</v>
      </c>
      <c r="B205" s="7">
        <v>63.851814696698284</v>
      </c>
      <c r="C205" s="7">
        <v>63.851814696698284</v>
      </c>
      <c r="D205" s="7"/>
      <c r="E205" s="213">
        <f t="shared" si="54"/>
        <v>0.26213041120452485</v>
      </c>
      <c r="F205" s="213">
        <f t="shared" si="55"/>
        <v>2.571499333916389</v>
      </c>
      <c r="X205">
        <v>0.28277075892035247</v>
      </c>
      <c r="Y205">
        <v>251.10781797421944</v>
      </c>
      <c r="Z205">
        <v>1.3374108779563212</v>
      </c>
      <c r="AA205">
        <v>1.7987675948719517</v>
      </c>
      <c r="AB205">
        <v>1.7873232398615722</v>
      </c>
      <c r="AC205">
        <v>54.789536219679952</v>
      </c>
      <c r="AD205">
        <v>5.4505497574590711</v>
      </c>
      <c r="AF205" s="266">
        <f t="shared" si="52"/>
        <v>1.6876797698785968</v>
      </c>
      <c r="AG205" s="298">
        <v>16.656104316591136</v>
      </c>
      <c r="AH205" s="105">
        <f t="shared" si="56"/>
        <v>4.1670000000000318E-3</v>
      </c>
      <c r="AI205" s="213">
        <f t="shared" si="57"/>
        <v>7.5527844238794399</v>
      </c>
      <c r="AJ205" s="213">
        <f t="shared" si="58"/>
        <v>-8.6999999999999994E-3</v>
      </c>
      <c r="AK205" s="213">
        <f t="shared" si="59"/>
        <v>3.1329478516420567E-2</v>
      </c>
      <c r="AL205" s="213">
        <f t="shared" si="60"/>
        <v>2.9015471776232369</v>
      </c>
      <c r="AM205" s="213">
        <f t="shared" si="61"/>
        <v>-1891.221757673535</v>
      </c>
      <c r="AN205" s="213">
        <f t="shared" si="62"/>
        <v>3.1622878175855264E-3</v>
      </c>
      <c r="AO205" s="213">
        <f t="shared" si="63"/>
        <v>0.28563743505755601</v>
      </c>
      <c r="AP205" s="213">
        <f t="shared" si="64"/>
        <v>0.75888836515130842</v>
      </c>
      <c r="AQ205" s="105">
        <f t="shared" si="65"/>
        <v>1.5878625649424434</v>
      </c>
      <c r="AR205" s="213">
        <f t="shared" si="53"/>
        <v>1.3090466516552504</v>
      </c>
    </row>
    <row r="206" spans="1:44" x14ac:dyDescent="0.25">
      <c r="A206" s="268">
        <v>0.84583299999999995</v>
      </c>
      <c r="B206" s="7">
        <v>65.565621369093719</v>
      </c>
      <c r="C206" s="7">
        <v>65.565621369093719</v>
      </c>
      <c r="D206" s="7"/>
      <c r="E206" s="213">
        <f t="shared" si="54"/>
        <v>0.26957651932503773</v>
      </c>
      <c r="F206" s="213">
        <f t="shared" si="55"/>
        <v>2.6445456545786201</v>
      </c>
      <c r="X206">
        <v>0.28418654951479594</v>
      </c>
      <c r="Y206">
        <v>250.8400148725369</v>
      </c>
      <c r="Z206">
        <v>1.3348632796433668</v>
      </c>
      <c r="AA206">
        <v>1.7968263981452386</v>
      </c>
      <c r="AB206">
        <v>1.785419966128954</v>
      </c>
      <c r="AC206">
        <v>54.732326251867377</v>
      </c>
      <c r="AD206">
        <v>5.4447529574704614</v>
      </c>
      <c r="AF206" s="266">
        <f t="shared" si="52"/>
        <v>1.7299128529042953</v>
      </c>
      <c r="AG206" s="298">
        <v>17.072912439223245</v>
      </c>
      <c r="AH206" s="105">
        <f t="shared" si="56"/>
        <v>4.165999999999892E-3</v>
      </c>
      <c r="AI206" s="213">
        <f t="shared" si="57"/>
        <v>7.5527844238794399</v>
      </c>
      <c r="AJ206" s="213">
        <f t="shared" si="58"/>
        <v>-8.6999999999999994E-3</v>
      </c>
      <c r="AK206" s="213">
        <f t="shared" si="59"/>
        <v>3.1315225531727303E-2</v>
      </c>
      <c r="AL206" s="213">
        <f t="shared" si="60"/>
        <v>2.9328624031549642</v>
      </c>
      <c r="AM206" s="213">
        <f t="shared" si="61"/>
        <v>-1891.1214426544257</v>
      </c>
      <c r="AN206" s="213">
        <f t="shared" si="62"/>
        <v>3.1621200821195174E-3</v>
      </c>
      <c r="AO206" s="213">
        <f t="shared" si="63"/>
        <v>0.28879955513967553</v>
      </c>
      <c r="AP206" s="213">
        <f t="shared" si="64"/>
        <v>0.75903026455103206</v>
      </c>
      <c r="AQ206" s="105">
        <f t="shared" si="65"/>
        <v>1.5847004448603239</v>
      </c>
      <c r="AR206" s="213">
        <f t="shared" si="53"/>
        <v>1.3113658811666205</v>
      </c>
    </row>
    <row r="207" spans="1:44" x14ac:dyDescent="0.25">
      <c r="A207" s="268">
        <v>0.85</v>
      </c>
      <c r="B207" s="7">
        <v>67.102137696068937</v>
      </c>
      <c r="C207" s="7">
        <v>67.102137696068937</v>
      </c>
      <c r="D207" s="7"/>
      <c r="E207" s="213">
        <f t="shared" si="54"/>
        <v>0.27641327601226851</v>
      </c>
      <c r="F207" s="213">
        <f t="shared" si="55"/>
        <v>2.711614237680354</v>
      </c>
      <c r="X207">
        <v>0.28560336137263759</v>
      </c>
      <c r="Y207">
        <v>250.57292758818852</v>
      </c>
      <c r="Z207">
        <v>1.332316600336523</v>
      </c>
      <c r="AA207">
        <v>1.79488727277844</v>
      </c>
      <c r="AB207">
        <v>1.783521126030273</v>
      </c>
      <c r="AC207">
        <v>54.675231491738685</v>
      </c>
      <c r="AD207">
        <v>5.4389678309004221</v>
      </c>
      <c r="AF207" s="266">
        <f t="shared" si="52"/>
        <v>1.7677769963066452</v>
      </c>
      <c r="AG207" s="298">
        <v>17.446602480203751</v>
      </c>
      <c r="AH207" s="105">
        <f t="shared" si="56"/>
        <v>4.1670000000000318E-3</v>
      </c>
      <c r="AI207" s="213">
        <f t="shared" si="57"/>
        <v>7.5527844238794399</v>
      </c>
      <c r="AJ207" s="213">
        <f t="shared" si="58"/>
        <v>-8.6999999999999994E-3</v>
      </c>
      <c r="AK207" s="213">
        <f t="shared" si="59"/>
        <v>3.1316842661373877E-2</v>
      </c>
      <c r="AL207" s="213">
        <f t="shared" si="60"/>
        <v>2.9641792458163381</v>
      </c>
      <c r="AM207" s="213">
        <f t="shared" si="61"/>
        <v>-1891.9711488728467</v>
      </c>
      <c r="AN207" s="213">
        <f t="shared" si="62"/>
        <v>3.1635408650669094E-3</v>
      </c>
      <c r="AO207" s="213">
        <f t="shared" si="63"/>
        <v>0.29196309600474246</v>
      </c>
      <c r="AP207" s="213">
        <f t="shared" si="64"/>
        <v>0.75918907249025325</v>
      </c>
      <c r="AQ207" s="105">
        <f t="shared" si="65"/>
        <v>1.5815369039952569</v>
      </c>
      <c r="AR207" s="213">
        <f t="shared" si="53"/>
        <v>1.313350977764403</v>
      </c>
    </row>
    <row r="208" spans="1:44" x14ac:dyDescent="0.25">
      <c r="A208" s="268">
        <v>0.85416700000000001</v>
      </c>
      <c r="B208" s="7">
        <v>69.11142827749805</v>
      </c>
      <c r="C208" s="7">
        <v>69.11142827749805</v>
      </c>
      <c r="D208" s="7"/>
      <c r="E208" s="213">
        <f t="shared" si="54"/>
        <v>0.28380096470592897</v>
      </c>
      <c r="F208" s="213">
        <f t="shared" si="55"/>
        <v>2.7840874637651631</v>
      </c>
      <c r="X208">
        <v>0.28702119356587791</v>
      </c>
      <c r="Y208">
        <v>250.30646247774416</v>
      </c>
      <c r="Z208">
        <v>1.3297708420969401</v>
      </c>
      <c r="AA208">
        <v>1.7929498068295364</v>
      </c>
      <c r="AB208">
        <v>1.7816261097577224</v>
      </c>
      <c r="AC208">
        <v>54.618235148129152</v>
      </c>
      <c r="AD208">
        <v>5.433192676384186</v>
      </c>
      <c r="AF208" s="266">
        <f t="shared" si="52"/>
        <v>1.817291645371256</v>
      </c>
      <c r="AG208" s="298">
        <v>17.935274072255179</v>
      </c>
      <c r="AH208" s="105">
        <f t="shared" si="56"/>
        <v>4.1670000000000318E-3</v>
      </c>
      <c r="AI208" s="213">
        <f t="shared" si="57"/>
        <v>7.5527844238794399</v>
      </c>
      <c r="AJ208" s="213">
        <f t="shared" si="58"/>
        <v>-8.6999999999999994E-3</v>
      </c>
      <c r="AK208" s="213">
        <f t="shared" si="59"/>
        <v>3.1309317100401274E-2</v>
      </c>
      <c r="AL208" s="213">
        <f t="shared" si="60"/>
        <v>2.9954885629167394</v>
      </c>
      <c r="AM208" s="213">
        <f t="shared" si="61"/>
        <v>-1892.2600870363656</v>
      </c>
      <c r="AN208" s="213">
        <f t="shared" si="62"/>
        <v>3.1640239948906987E-3</v>
      </c>
      <c r="AO208" s="213">
        <f t="shared" si="63"/>
        <v>0.29512711999963315</v>
      </c>
      <c r="AP208" s="213">
        <f t="shared" si="64"/>
        <v>0.75930501437261211</v>
      </c>
      <c r="AQ208" s="105">
        <f t="shared" si="65"/>
        <v>1.5783728800003662</v>
      </c>
      <c r="AR208" s="213">
        <f t="shared" si="53"/>
        <v>1.315822057786048</v>
      </c>
    </row>
    <row r="209" spans="1:44" x14ac:dyDescent="0.25">
      <c r="A209" s="268">
        <v>0.85833300000000001</v>
      </c>
      <c r="B209" s="7">
        <v>71.357105986154139</v>
      </c>
      <c r="C209" s="7">
        <v>71.357105986154139</v>
      </c>
      <c r="D209" s="7"/>
      <c r="E209" s="213">
        <f t="shared" si="54"/>
        <v>0.29259595687118772</v>
      </c>
      <c r="F209" s="213">
        <f t="shared" si="55"/>
        <v>2.8703663369063519</v>
      </c>
      <c r="X209">
        <v>0.28844004551578428</v>
      </c>
      <c r="Y209">
        <v>250.0405339665916</v>
      </c>
      <c r="Z209">
        <v>1.3272260069857682</v>
      </c>
      <c r="AA209">
        <v>1.7910136240975056</v>
      </c>
      <c r="AB209">
        <v>1.7797343600004327</v>
      </c>
      <c r="AC209">
        <v>54.561321874243347</v>
      </c>
      <c r="AD209">
        <v>5.4274259389077075</v>
      </c>
      <c r="AF209" s="266">
        <f t="shared" si="52"/>
        <v>1.8726315472669997</v>
      </c>
      <c r="AG209" s="298">
        <v>18.481436439842089</v>
      </c>
      <c r="AH209" s="105">
        <f t="shared" si="56"/>
        <v>4.166000000000003E-3</v>
      </c>
      <c r="AI209" s="213">
        <f t="shared" si="57"/>
        <v>7.5527844238794399</v>
      </c>
      <c r="AJ209" s="213">
        <f t="shared" si="58"/>
        <v>-8.6999999999999994E-3</v>
      </c>
      <c r="AK209" s="213">
        <f t="shared" si="59"/>
        <v>3.1293635468516545E-2</v>
      </c>
      <c r="AL209" s="213">
        <f t="shared" si="60"/>
        <v>3.0267821983852561</v>
      </c>
      <c r="AM209" s="213">
        <f t="shared" si="61"/>
        <v>-1892.0470792025299</v>
      </c>
      <c r="AN209" s="213">
        <f t="shared" si="62"/>
        <v>3.1636678272042519E-3</v>
      </c>
      <c r="AO209" s="213">
        <f t="shared" si="63"/>
        <v>0.29829078782683738</v>
      </c>
      <c r="AP209" s="213">
        <f t="shared" si="64"/>
        <v>0.75940178281427018</v>
      </c>
      <c r="AQ209" s="105">
        <f t="shared" si="65"/>
        <v>1.575209212173162</v>
      </c>
      <c r="AR209" s="213">
        <f t="shared" si="53"/>
        <v>1.3184292114673675</v>
      </c>
    </row>
    <row r="210" spans="1:44" x14ac:dyDescent="0.25">
      <c r="A210" s="268">
        <v>0.86250000000000004</v>
      </c>
      <c r="B210" s="7">
        <v>73.307299785776536</v>
      </c>
      <c r="C210" s="7">
        <v>73.307299785776536</v>
      </c>
      <c r="D210" s="7"/>
      <c r="E210" s="213">
        <f t="shared" si="54"/>
        <v>0.30140828942581982</v>
      </c>
      <c r="F210" s="213">
        <f t="shared" si="55"/>
        <v>2.9568153192672928</v>
      </c>
      <c r="X210">
        <v>0.28985991696443603</v>
      </c>
      <c r="Y210">
        <v>249.77506384703875</v>
      </c>
      <c r="Z210">
        <v>1.3246820970641566</v>
      </c>
      <c r="AA210">
        <v>1.7890783810214754</v>
      </c>
      <c r="AB210">
        <v>1.7778453673871943</v>
      </c>
      <c r="AC210">
        <v>54.50447764251016</v>
      </c>
      <c r="AD210">
        <v>5.4216661971273421</v>
      </c>
      <c r="AF210" s="266">
        <f t="shared" si="52"/>
        <v>1.9206898831238282</v>
      </c>
      <c r="AG210" s="298">
        <v>18.955735338009653</v>
      </c>
      <c r="AH210" s="105">
        <f t="shared" si="56"/>
        <v>4.1670000000000318E-3</v>
      </c>
      <c r="AI210" s="213">
        <f t="shared" si="57"/>
        <v>7.5527844238794399</v>
      </c>
      <c r="AJ210" s="213">
        <f t="shared" si="58"/>
        <v>-8.6999999999999994E-3</v>
      </c>
      <c r="AK210" s="213">
        <f t="shared" si="59"/>
        <v>3.1294247383397214E-2</v>
      </c>
      <c r="AL210" s="213">
        <f t="shared" si="60"/>
        <v>3.0580764457686533</v>
      </c>
      <c r="AM210" s="213">
        <f t="shared" si="61"/>
        <v>-1892.8107698096508</v>
      </c>
      <c r="AN210" s="213">
        <f t="shared" si="62"/>
        <v>3.164944784543339E-3</v>
      </c>
      <c r="AO210" s="213">
        <f t="shared" si="63"/>
        <v>0.3014557326113807</v>
      </c>
      <c r="AP210" s="213">
        <f t="shared" si="64"/>
        <v>0.75952598621149869</v>
      </c>
      <c r="AQ210" s="105">
        <f t="shared" si="65"/>
        <v>1.5720442673886186</v>
      </c>
      <c r="AR210" s="213">
        <f t="shared" si="53"/>
        <v>1.3205714328815183</v>
      </c>
    </row>
    <row r="211" spans="1:44" x14ac:dyDescent="0.25">
      <c r="A211" s="268">
        <v>0.86666699999999997</v>
      </c>
      <c r="B211" s="7">
        <v>75.139300021785431</v>
      </c>
      <c r="C211" s="7">
        <v>75.139300021785431</v>
      </c>
      <c r="D211" s="7"/>
      <c r="E211" s="213">
        <f t="shared" si="54"/>
        <v>0.30928849069904946</v>
      </c>
      <c r="F211" s="213">
        <f t="shared" si="55"/>
        <v>3.0341200937576751</v>
      </c>
      <c r="X211">
        <v>0.29128080794869876</v>
      </c>
      <c r="Y211">
        <v>249.50998063878677</v>
      </c>
      <c r="Z211">
        <v>1.3221391143932548</v>
      </c>
      <c r="AA211">
        <v>1.7871437638533418</v>
      </c>
      <c r="AB211">
        <v>1.7759586663328031</v>
      </c>
      <c r="AC211">
        <v>54.447689630495972</v>
      </c>
      <c r="AD211">
        <v>5.4159121518100042</v>
      </c>
      <c r="AF211" s="266">
        <f t="shared" si="52"/>
        <v>1.9658355925650928</v>
      </c>
      <c r="AG211" s="298">
        <v>19.4012888484095</v>
      </c>
      <c r="AH211" s="105">
        <f t="shared" si="56"/>
        <v>4.1669999999999208E-3</v>
      </c>
      <c r="AI211" s="213">
        <f t="shared" si="57"/>
        <v>7.5527844238794399</v>
      </c>
      <c r="AJ211" s="213">
        <f t="shared" si="58"/>
        <v>-8.6999999999999994E-3</v>
      </c>
      <c r="AK211" s="213">
        <f t="shared" si="59"/>
        <v>3.1287922618788454E-2</v>
      </c>
      <c r="AL211" s="213">
        <f t="shared" si="60"/>
        <v>3.0893643683874417</v>
      </c>
      <c r="AM211" s="213">
        <f t="shared" si="61"/>
        <v>-1893.1465371161032</v>
      </c>
      <c r="AN211" s="213">
        <f t="shared" si="62"/>
        <v>3.1655062167806904E-3</v>
      </c>
      <c r="AO211" s="213">
        <f t="shared" si="63"/>
        <v>0.30462123882816139</v>
      </c>
      <c r="AP211" s="213">
        <f t="shared" si="64"/>
        <v>0.75966071916984657</v>
      </c>
      <c r="AQ211" s="105">
        <f t="shared" si="65"/>
        <v>1.5688787611718378</v>
      </c>
      <c r="AR211" s="213">
        <f t="shared" si="53"/>
        <v>1.3224884114243944</v>
      </c>
    </row>
    <row r="212" spans="1:44" x14ac:dyDescent="0.25">
      <c r="A212" s="268">
        <v>0.87083299999999997</v>
      </c>
      <c r="B212" s="7">
        <v>76.55762278514716</v>
      </c>
      <c r="C212" s="7">
        <v>76.55762278514716</v>
      </c>
      <c r="D212" s="7"/>
      <c r="E212" s="213">
        <f t="shared" si="54"/>
        <v>0.31598469020684083</v>
      </c>
      <c r="F212" s="213">
        <f t="shared" si="55"/>
        <v>3.0998098109291088</v>
      </c>
      <c r="X212">
        <v>0.29270271877641729</v>
      </c>
      <c r="Y212">
        <v>249.24521900604984</v>
      </c>
      <c r="Z212">
        <v>1.3195970610342131</v>
      </c>
      <c r="AA212">
        <v>1.7852094860809713</v>
      </c>
      <c r="AB212">
        <v>1.7740738312514377</v>
      </c>
      <c r="AC212">
        <v>54.390946116888102</v>
      </c>
      <c r="AD212">
        <v>5.4101626152936868</v>
      </c>
      <c r="AF212" s="266">
        <f t="shared" si="52"/>
        <v>2.0007871095518759</v>
      </c>
      <c r="AG212" s="298">
        <v>19.746233501622264</v>
      </c>
      <c r="AH212" s="105">
        <f t="shared" si="56"/>
        <v>4.166000000000003E-3</v>
      </c>
      <c r="AI212" s="213">
        <f t="shared" si="57"/>
        <v>7.5527844238794399</v>
      </c>
      <c r="AJ212" s="213">
        <f t="shared" si="58"/>
        <v>-8.6999999999999994E-3</v>
      </c>
      <c r="AK212" s="213">
        <f t="shared" si="59"/>
        <v>3.1275618497341284E-2</v>
      </c>
      <c r="AL212" s="213">
        <f t="shared" si="60"/>
        <v>3.1206399868847829</v>
      </c>
      <c r="AM212" s="213">
        <f t="shared" si="61"/>
        <v>-1893.1117250439133</v>
      </c>
      <c r="AN212" s="213">
        <f t="shared" si="62"/>
        <v>3.1654480079580894E-3</v>
      </c>
      <c r="AO212" s="213">
        <f t="shared" si="63"/>
        <v>0.30778668683611948</v>
      </c>
      <c r="AP212" s="213">
        <f t="shared" si="64"/>
        <v>0.75982909456507131</v>
      </c>
      <c r="AQ212" s="105">
        <f t="shared" si="65"/>
        <v>1.5657133131638796</v>
      </c>
      <c r="AR212" s="213">
        <f t="shared" si="53"/>
        <v>1.3239131105827735</v>
      </c>
    </row>
    <row r="213" spans="1:44" x14ac:dyDescent="0.25">
      <c r="A213" s="268">
        <v>0.875</v>
      </c>
      <c r="B213" s="7">
        <v>78.507816584769543</v>
      </c>
      <c r="C213" s="7">
        <v>78.507816584769543</v>
      </c>
      <c r="D213" s="7"/>
      <c r="E213" s="213">
        <f t="shared" si="54"/>
        <v>0.32307884292722394</v>
      </c>
      <c r="F213" s="213">
        <f t="shared" si="55"/>
        <v>3.169403449116067</v>
      </c>
      <c r="X213">
        <v>0.2941256500046352</v>
      </c>
      <c r="Y213">
        <v>248.98071922617143</v>
      </c>
      <c r="Z213">
        <v>1.3170559390481806</v>
      </c>
      <c r="AA213">
        <v>1.7832752860811032</v>
      </c>
      <c r="AB213">
        <v>1.7721904731042761</v>
      </c>
      <c r="AC213">
        <v>54.334236386659974</v>
      </c>
      <c r="AD213">
        <v>5.4044165018783223</v>
      </c>
      <c r="AF213" s="266">
        <f t="shared" si="52"/>
        <v>2.0488454454087051</v>
      </c>
      <c r="AG213" s="298">
        <v>20.220532399789835</v>
      </c>
      <c r="AH213" s="105">
        <f t="shared" si="56"/>
        <v>4.1670000000000318E-3</v>
      </c>
      <c r="AI213" s="213">
        <f t="shared" si="57"/>
        <v>7.5527844238794399</v>
      </c>
      <c r="AJ213" s="213">
        <f t="shared" si="58"/>
        <v>-8.6999999999999994E-3</v>
      </c>
      <c r="AK213" s="213">
        <f t="shared" si="59"/>
        <v>3.1276666508405382E-2</v>
      </c>
      <c r="AL213" s="213">
        <f t="shared" si="60"/>
        <v>3.1519166533931884</v>
      </c>
      <c r="AM213" s="213">
        <f t="shared" si="61"/>
        <v>-1893.8768113984806</v>
      </c>
      <c r="AN213" s="213">
        <f t="shared" si="62"/>
        <v>3.1667272991087081E-3</v>
      </c>
      <c r="AO213" s="213">
        <f t="shared" si="63"/>
        <v>0.3109534141352282</v>
      </c>
      <c r="AP213" s="213">
        <f t="shared" si="64"/>
        <v>0.75995375548564525</v>
      </c>
      <c r="AQ213" s="105">
        <f t="shared" si="65"/>
        <v>1.5625465858647709</v>
      </c>
      <c r="AR213" s="213">
        <f t="shared" si="53"/>
        <v>1.3257927037657076</v>
      </c>
    </row>
    <row r="214" spans="1:44" x14ac:dyDescent="0.25">
      <c r="A214" s="268">
        <v>0.87916700000000003</v>
      </c>
      <c r="B214" s="7">
        <v>80.753494293425632</v>
      </c>
      <c r="C214" s="7">
        <v>80.753494293425632</v>
      </c>
      <c r="D214" s="7"/>
      <c r="E214" s="213">
        <f t="shared" si="54"/>
        <v>0.33182094121472216</v>
      </c>
      <c r="F214" s="213">
        <f t="shared" si="55"/>
        <v>3.2551634333164245</v>
      </c>
      <c r="X214">
        <v>0.29554960241966644</v>
      </c>
      <c r="Y214">
        <v>248.71642670515385</v>
      </c>
      <c r="Z214">
        <v>1.3145157504963081</v>
      </c>
      <c r="AA214">
        <v>1.7813409249728727</v>
      </c>
      <c r="AB214">
        <v>1.770308236251857</v>
      </c>
      <c r="AC214">
        <v>54.27755064454815</v>
      </c>
      <c r="AD214">
        <v>5.3986728190588416</v>
      </c>
      <c r="AF214" s="266">
        <f t="shared" si="52"/>
        <v>2.1041853473044481</v>
      </c>
      <c r="AG214" s="298">
        <v>20.766694767376737</v>
      </c>
      <c r="AH214" s="105">
        <f t="shared" si="56"/>
        <v>4.1670000000000318E-3</v>
      </c>
      <c r="AI214" s="213">
        <f t="shared" si="57"/>
        <v>7.5527844238794399</v>
      </c>
      <c r="AJ214" s="213">
        <f t="shared" si="58"/>
        <v>-8.6999999999999994E-3</v>
      </c>
      <c r="AK214" s="213">
        <f t="shared" si="59"/>
        <v>3.1269415167908501E-2</v>
      </c>
      <c r="AL214" s="213">
        <f t="shared" si="60"/>
        <v>3.1831860685610969</v>
      </c>
      <c r="AM214" s="213">
        <f t="shared" si="61"/>
        <v>-1894.13098105207</v>
      </c>
      <c r="AN214" s="213">
        <f t="shared" si="62"/>
        <v>3.1671522929497976E-3</v>
      </c>
      <c r="AO214" s="213">
        <f t="shared" si="63"/>
        <v>0.31412056642817798</v>
      </c>
      <c r="AP214" s="213">
        <f t="shared" si="64"/>
        <v>0.76005574584827773</v>
      </c>
      <c r="AQ214" s="105">
        <f t="shared" si="65"/>
        <v>1.5593794335718212</v>
      </c>
      <c r="AR214" s="213">
        <f t="shared" si="53"/>
        <v>1.3278507276310527</v>
      </c>
    </row>
    <row r="215" spans="1:44" x14ac:dyDescent="0.25">
      <c r="A215" s="268">
        <v>0.88333300000000003</v>
      </c>
      <c r="B215" s="7">
        <v>82.408204184014323</v>
      </c>
      <c r="C215" s="7">
        <v>82.408204184014323</v>
      </c>
      <c r="D215" s="7"/>
      <c r="E215" s="213">
        <f t="shared" si="54"/>
        <v>0.33986581792850767</v>
      </c>
      <c r="F215" s="213">
        <f t="shared" si="55"/>
        <v>3.3340836738786606</v>
      </c>
      <c r="X215">
        <v>0.29697457701885849</v>
      </c>
      <c r="Y215">
        <v>248.45229153594681</v>
      </c>
      <c r="Z215">
        <v>1.3119764974397448</v>
      </c>
      <c r="AA215">
        <v>1.7794061846677889</v>
      </c>
      <c r="AB215">
        <v>1.768426795582321</v>
      </c>
      <c r="AC215">
        <v>54.220879936157118</v>
      </c>
      <c r="AD215">
        <v>5.3929306595311202</v>
      </c>
      <c r="AF215" s="266">
        <f t="shared" si="52"/>
        <v>2.1449621171223625</v>
      </c>
      <c r="AG215" s="298">
        <v>21.169130196124968</v>
      </c>
      <c r="AH215" s="105">
        <f t="shared" si="56"/>
        <v>4.166000000000003E-3</v>
      </c>
      <c r="AI215" s="213">
        <f t="shared" si="57"/>
        <v>7.5527844238794399</v>
      </c>
      <c r="AJ215" s="213">
        <f t="shared" si="58"/>
        <v>-8.6999999999999994E-3</v>
      </c>
      <c r="AK215" s="213">
        <f t="shared" si="59"/>
        <v>3.1256691320634251E-2</v>
      </c>
      <c r="AL215" s="213">
        <f t="shared" si="60"/>
        <v>3.2144427598817313</v>
      </c>
      <c r="AM215" s="213">
        <f t="shared" si="61"/>
        <v>-1894.044870980458</v>
      </c>
      <c r="AN215" s="213">
        <f t="shared" si="62"/>
        <v>3.1670083093956083E-3</v>
      </c>
      <c r="AO215" s="213">
        <f t="shared" si="63"/>
        <v>0.31728757473757357</v>
      </c>
      <c r="AP215" s="213">
        <f t="shared" si="64"/>
        <v>0.76020362683523912</v>
      </c>
      <c r="AQ215" s="105">
        <f t="shared" si="65"/>
        <v>1.5562124252624256</v>
      </c>
      <c r="AR215" s="213">
        <f t="shared" si="53"/>
        <v>1.329299214003439</v>
      </c>
    </row>
    <row r="216" spans="1:44" x14ac:dyDescent="0.25">
      <c r="A216" s="268">
        <v>0.88749999999999996</v>
      </c>
      <c r="B216" s="7">
        <v>83.708333383762579</v>
      </c>
      <c r="C216" s="7">
        <v>83.708333383762579</v>
      </c>
      <c r="D216" s="7"/>
      <c r="E216" s="213">
        <f t="shared" si="54"/>
        <v>0.34610380602245661</v>
      </c>
      <c r="F216" s="213">
        <f t="shared" si="55"/>
        <v>3.3952783370802995</v>
      </c>
      <c r="X216">
        <v>0.29840057499390149</v>
      </c>
      <c r="Y216">
        <v>248.18826809545212</v>
      </c>
      <c r="Z216">
        <v>1.3094381819396401</v>
      </c>
      <c r="AA216">
        <v>1.777470866083398</v>
      </c>
      <c r="AB216">
        <v>1.766545853892822</v>
      </c>
      <c r="AC216">
        <v>54.164216075950627</v>
      </c>
      <c r="AD216">
        <v>5.3871891938956979</v>
      </c>
      <c r="AF216" s="266">
        <f t="shared" si="52"/>
        <v>2.177001007693582</v>
      </c>
      <c r="AG216" s="298">
        <v>21.485329461570018</v>
      </c>
      <c r="AH216" s="105">
        <f t="shared" si="56"/>
        <v>4.1669999999999208E-3</v>
      </c>
      <c r="AI216" s="213">
        <f t="shared" si="57"/>
        <v>7.5527844238794399</v>
      </c>
      <c r="AJ216" s="213">
        <f t="shared" si="58"/>
        <v>-8.6999999999999994E-3</v>
      </c>
      <c r="AK216" s="213">
        <f t="shared" si="59"/>
        <v>3.1260161641215277E-2</v>
      </c>
      <c r="AL216" s="213">
        <f t="shared" si="60"/>
        <v>3.2457029215229465</v>
      </c>
      <c r="AM216" s="213">
        <f t="shared" si="61"/>
        <v>-1894.9318826922465</v>
      </c>
      <c r="AN216" s="213">
        <f t="shared" si="62"/>
        <v>3.1684914703834E-3</v>
      </c>
      <c r="AO216" s="213">
        <f t="shared" si="63"/>
        <v>0.32045606620795697</v>
      </c>
      <c r="AP216" s="213">
        <f t="shared" si="64"/>
        <v>0.76037712272221269</v>
      </c>
      <c r="AQ216" s="105">
        <f t="shared" si="65"/>
        <v>1.5530439337920423</v>
      </c>
      <c r="AR216" s="213">
        <f t="shared" si="53"/>
        <v>1.330399243739218</v>
      </c>
    </row>
    <row r="217" spans="1:44" x14ac:dyDescent="0.25">
      <c r="A217" s="268">
        <v>0.89166699999999999</v>
      </c>
      <c r="B217" s="7">
        <v>85.244849710737796</v>
      </c>
      <c r="C217" s="7">
        <v>85.244849710737796</v>
      </c>
      <c r="D217" s="7"/>
      <c r="E217" s="213">
        <f t="shared" si="54"/>
        <v>0.35201395697739424</v>
      </c>
      <c r="F217" s="213">
        <f t="shared" si="55"/>
        <v>3.4532569179482375</v>
      </c>
      <c r="X217">
        <v>0.29982759771555029</v>
      </c>
      <c r="Y217">
        <v>247.92431467705785</v>
      </c>
      <c r="Z217">
        <v>1.3069008060571441</v>
      </c>
      <c r="AA217">
        <v>1.7755347875173433</v>
      </c>
      <c r="AB217">
        <v>1.7646651394995085</v>
      </c>
      <c r="AC217">
        <v>54.107551581548073</v>
      </c>
      <c r="AD217">
        <v>5.3814476640003583</v>
      </c>
      <c r="AF217" s="266">
        <f t="shared" si="52"/>
        <v>2.2148651510959327</v>
      </c>
      <c r="AG217" s="298">
        <v>21.859019502550534</v>
      </c>
      <c r="AH217" s="105">
        <f t="shared" si="56"/>
        <v>4.1670000000000318E-3</v>
      </c>
      <c r="AI217" s="213">
        <f t="shared" si="57"/>
        <v>7.5527844238794399</v>
      </c>
      <c r="AJ217" s="213">
        <f t="shared" si="58"/>
        <v>-8.6999999999999994E-3</v>
      </c>
      <c r="AK217" s="213">
        <f t="shared" si="59"/>
        <v>3.1255472452701411E-2</v>
      </c>
      <c r="AL217" s="213">
        <f t="shared" si="60"/>
        <v>3.2769583939756477</v>
      </c>
      <c r="AM217" s="213">
        <f t="shared" si="61"/>
        <v>-1895.3160942750501</v>
      </c>
      <c r="AN217" s="213">
        <f t="shared" si="62"/>
        <v>3.1691339056783333E-3</v>
      </c>
      <c r="AO217" s="213">
        <f t="shared" si="63"/>
        <v>0.32362520011363533</v>
      </c>
      <c r="AP217" s="213">
        <f t="shared" si="64"/>
        <v>0.76053129485920545</v>
      </c>
      <c r="AQ217" s="105">
        <f t="shared" si="65"/>
        <v>1.549874799886364</v>
      </c>
      <c r="AR217" s="213">
        <f t="shared" si="53"/>
        <v>1.3316582486631736</v>
      </c>
    </row>
    <row r="218" spans="1:44" x14ac:dyDescent="0.25">
      <c r="A218" s="268">
        <v>0.89583299999999999</v>
      </c>
      <c r="B218" s="7">
        <v>87.195043510360179</v>
      </c>
      <c r="C218" s="7">
        <v>87.195043510360179</v>
      </c>
      <c r="D218" s="7"/>
      <c r="E218" s="213">
        <f t="shared" si="54"/>
        <v>0.35919229757954735</v>
      </c>
      <c r="F218" s="213">
        <f t="shared" si="55"/>
        <v>3.5236764392553597</v>
      </c>
      <c r="X218">
        <v>0.30125564671963762</v>
      </c>
      <c r="Y218">
        <v>247.66039315524213</v>
      </c>
      <c r="Z218">
        <v>1.3043643718534066</v>
      </c>
      <c r="AA218">
        <v>1.7735977831631606</v>
      </c>
      <c r="AB218">
        <v>1.7627844040567697</v>
      </c>
      <c r="AC218">
        <v>54.050879613759164</v>
      </c>
      <c r="AD218">
        <v>5.375705376864147</v>
      </c>
      <c r="AF218" s="266">
        <f t="shared" si="52"/>
        <v>2.262923486952761</v>
      </c>
      <c r="AG218" s="298">
        <v>22.333318400718095</v>
      </c>
      <c r="AH218" s="105">
        <f t="shared" si="56"/>
        <v>4.166000000000003E-3</v>
      </c>
      <c r="AI218" s="213">
        <f t="shared" si="57"/>
        <v>7.5527844238794399</v>
      </c>
      <c r="AJ218" s="213">
        <f t="shared" si="58"/>
        <v>-8.6999999999999994E-3</v>
      </c>
      <c r="AK218" s="213">
        <f t="shared" si="59"/>
        <v>3.1242136585090254E-2</v>
      </c>
      <c r="AL218" s="213">
        <f t="shared" si="60"/>
        <v>3.3082005305607378</v>
      </c>
      <c r="AM218" s="213">
        <f t="shared" si="61"/>
        <v>-1895.1672559623198</v>
      </c>
      <c r="AN218" s="213">
        <f t="shared" si="62"/>
        <v>3.1688850350309714E-3</v>
      </c>
      <c r="AO218" s="213">
        <f t="shared" si="63"/>
        <v>0.32679408514866631</v>
      </c>
      <c r="AP218" s="213">
        <f t="shared" si="64"/>
        <v>0.76065411306552311</v>
      </c>
      <c r="AQ218" s="105">
        <f t="shared" si="65"/>
        <v>1.5467059148513331</v>
      </c>
      <c r="AR218" s="213">
        <f t="shared" si="53"/>
        <v>1.3331955421266997</v>
      </c>
    </row>
    <row r="219" spans="1:44" x14ac:dyDescent="0.25">
      <c r="A219" s="268">
        <v>0.9</v>
      </c>
      <c r="B219" s="7">
        <v>89.32252765540278</v>
      </c>
      <c r="C219" s="7">
        <v>89.32252765540278</v>
      </c>
      <c r="D219" s="7"/>
      <c r="E219" s="213">
        <f t="shared" si="54"/>
        <v>0.36777435952386989</v>
      </c>
      <c r="F219" s="213">
        <f t="shared" si="55"/>
        <v>3.6078664669291638</v>
      </c>
      <c r="X219">
        <v>0.30268472369426785</v>
      </c>
      <c r="Y219">
        <v>247.39646867955048</v>
      </c>
      <c r="Z219">
        <v>1.3018288813895771</v>
      </c>
      <c r="AA219">
        <v>1.7716597017550246</v>
      </c>
      <c r="AB219">
        <v>1.7609034205669469</v>
      </c>
      <c r="AC219">
        <v>53.994193921841998</v>
      </c>
      <c r="AD219">
        <v>5.3699616991306405</v>
      </c>
      <c r="AF219" s="266">
        <f t="shared" si="52"/>
        <v>2.3153507624329386</v>
      </c>
      <c r="AG219" s="298">
        <v>22.850735380537266</v>
      </c>
      <c r="AH219" s="105">
        <f t="shared" si="56"/>
        <v>4.1670000000000318E-3</v>
      </c>
      <c r="AI219" s="213">
        <f t="shared" si="57"/>
        <v>7.5527844238794399</v>
      </c>
      <c r="AJ219" s="213">
        <f t="shared" si="58"/>
        <v>-8.6999999999999994E-3</v>
      </c>
      <c r="AK219" s="213">
        <f t="shared" si="59"/>
        <v>3.1243409664163679E-2</v>
      </c>
      <c r="AL219" s="213">
        <f t="shared" si="60"/>
        <v>3.3394439402249017</v>
      </c>
      <c r="AM219" s="213">
        <f t="shared" si="61"/>
        <v>-1895.8963293357597</v>
      </c>
      <c r="AN219" s="213">
        <f t="shared" si="62"/>
        <v>3.1701041093344477E-3</v>
      </c>
      <c r="AO219" s="213">
        <f t="shared" si="63"/>
        <v>0.32996418925800075</v>
      </c>
      <c r="AP219" s="213">
        <f t="shared" si="64"/>
        <v>0.76076412511025282</v>
      </c>
      <c r="AQ219" s="105">
        <f t="shared" si="65"/>
        <v>1.5435358107419987</v>
      </c>
      <c r="AR219" s="213">
        <f t="shared" si="53"/>
        <v>1.3347998061267572</v>
      </c>
    </row>
    <row r="220" spans="1:44" x14ac:dyDescent="0.25">
      <c r="A220" s="268">
        <v>0.90416700000000005</v>
      </c>
      <c r="B220" s="7">
        <v>91.863689273092547</v>
      </c>
      <c r="C220" s="7">
        <v>91.863689273092547</v>
      </c>
      <c r="D220" s="7"/>
      <c r="E220" s="213">
        <f t="shared" si="54"/>
        <v>0.37750148297052288</v>
      </c>
      <c r="F220" s="213">
        <f t="shared" si="55"/>
        <v>3.7032895479408299</v>
      </c>
      <c r="X220">
        <v>0.30411483046808996</v>
      </c>
      <c r="Y220">
        <v>247.13250939529738</v>
      </c>
      <c r="Z220">
        <v>1.2992943367268059</v>
      </c>
      <c r="AA220">
        <v>1.7697204053295614</v>
      </c>
      <c r="AB220">
        <v>1.7590219815634081</v>
      </c>
      <c r="AC220">
        <v>53.937488793513232</v>
      </c>
      <c r="AD220">
        <v>5.3642160520027282</v>
      </c>
      <c r="AF220" s="266">
        <f t="shared" si="52"/>
        <v>2.3779722303675936</v>
      </c>
      <c r="AG220" s="298">
        <v>23.468761217543484</v>
      </c>
      <c r="AH220" s="105">
        <f t="shared" si="56"/>
        <v>4.1670000000000318E-3</v>
      </c>
      <c r="AI220" s="213">
        <f t="shared" si="57"/>
        <v>7.5527844238794399</v>
      </c>
      <c r="AJ220" s="213">
        <f t="shared" si="58"/>
        <v>-8.6999999999999994E-3</v>
      </c>
      <c r="AK220" s="213">
        <f t="shared" si="59"/>
        <v>3.1236156527996113E-2</v>
      </c>
      <c r="AL220" s="213">
        <f t="shared" si="60"/>
        <v>3.3706800967528978</v>
      </c>
      <c r="AM220" s="213">
        <f t="shared" si="61"/>
        <v>-1896.0996996613208</v>
      </c>
      <c r="AN220" s="213">
        <f t="shared" si="62"/>
        <v>3.1704441622660358E-3</v>
      </c>
      <c r="AO220" s="213">
        <f t="shared" si="63"/>
        <v>0.33313463342026678</v>
      </c>
      <c r="AP220" s="213">
        <f t="shared" si="64"/>
        <v>0.76084573128533994</v>
      </c>
      <c r="AQ220" s="105">
        <f t="shared" si="65"/>
        <v>1.5403653665797328</v>
      </c>
      <c r="AR220" s="213">
        <f t="shared" si="53"/>
        <v>1.3366233024170191</v>
      </c>
    </row>
    <row r="221" spans="1:44" x14ac:dyDescent="0.25">
      <c r="A221" s="268">
        <v>0.90833299999999995</v>
      </c>
      <c r="B221" s="7">
        <v>94.818528363429508</v>
      </c>
      <c r="C221" s="7">
        <v>94.818528363429508</v>
      </c>
      <c r="D221" s="7"/>
      <c r="E221" s="213">
        <f t="shared" si="54"/>
        <v>0.38885905933686538</v>
      </c>
      <c r="F221" s="213">
        <f t="shared" si="55"/>
        <v>3.8147073720946496</v>
      </c>
      <c r="X221">
        <v>0.30554596899955727</v>
      </c>
      <c r="Y221">
        <v>246.86848618859287</v>
      </c>
      <c r="Z221">
        <v>1.2967607399262424</v>
      </c>
      <c r="AA221">
        <v>1.7677797680981757</v>
      </c>
      <c r="AB221">
        <v>1.7571398974513481</v>
      </c>
      <c r="AC221">
        <v>53.880759009311689</v>
      </c>
      <c r="AD221">
        <v>5.3584679066185066</v>
      </c>
      <c r="AF221" s="266">
        <f t="shared" si="52"/>
        <v>2.4507878907567293</v>
      </c>
      <c r="AG221" s="298">
        <v>24.187395911736782</v>
      </c>
      <c r="AH221" s="105">
        <f t="shared" si="56"/>
        <v>4.165999999999892E-3</v>
      </c>
      <c r="AI221" s="213">
        <f t="shared" si="57"/>
        <v>7.5527844238794399</v>
      </c>
      <c r="AJ221" s="213">
        <f t="shared" si="58"/>
        <v>-8.6999999999999994E-3</v>
      </c>
      <c r="AK221" s="213">
        <f t="shared" si="59"/>
        <v>3.1220466983135863E-2</v>
      </c>
      <c r="AL221" s="213">
        <f t="shared" si="60"/>
        <v>3.4019005637360338</v>
      </c>
      <c r="AM221" s="213">
        <f t="shared" si="61"/>
        <v>-1895.7821341116653</v>
      </c>
      <c r="AN221" s="213">
        <f t="shared" si="62"/>
        <v>3.1699131649544376E-3</v>
      </c>
      <c r="AO221" s="213">
        <f t="shared" si="63"/>
        <v>0.33630454658522124</v>
      </c>
      <c r="AP221" s="213">
        <f t="shared" si="64"/>
        <v>0.76090090373368213</v>
      </c>
      <c r="AQ221" s="105">
        <f t="shared" si="65"/>
        <v>1.5371954534147783</v>
      </c>
      <c r="AR221" s="213">
        <f t="shared" si="53"/>
        <v>1.3386264710011955</v>
      </c>
    </row>
    <row r="222" spans="1:44" x14ac:dyDescent="0.25">
      <c r="A222" s="268">
        <v>0.91249999999999998</v>
      </c>
      <c r="B222" s="7">
        <v>97.359689981119274</v>
      </c>
      <c r="C222" s="7">
        <v>97.359689981119274</v>
      </c>
      <c r="D222" s="7"/>
      <c r="E222" s="213">
        <f t="shared" si="54"/>
        <v>0.40040331792087042</v>
      </c>
      <c r="F222" s="213">
        <f t="shared" si="55"/>
        <v>3.9279565488037389</v>
      </c>
      <c r="X222">
        <v>0.30697814136708962</v>
      </c>
      <c r="Y222">
        <v>246.6043724535111</v>
      </c>
      <c r="Z222">
        <v>1.2942280930490366</v>
      </c>
      <c r="AA222">
        <v>1.7658376754130893</v>
      </c>
      <c r="AB222">
        <v>1.7552569949930856</v>
      </c>
      <c r="AC222">
        <v>53.823999800896971</v>
      </c>
      <c r="AD222">
        <v>5.3527167798258857</v>
      </c>
      <c r="AF222" s="266">
        <f t="shared" si="52"/>
        <v>2.5134093586913853</v>
      </c>
      <c r="AG222" s="298">
        <v>24.805421748743004</v>
      </c>
      <c r="AH222" s="105">
        <f t="shared" si="56"/>
        <v>4.1670000000000318E-3</v>
      </c>
      <c r="AI222" s="213">
        <f t="shared" si="57"/>
        <v>7.5527844238794399</v>
      </c>
      <c r="AJ222" s="213">
        <f t="shared" si="58"/>
        <v>-8.6999999999999994E-3</v>
      </c>
      <c r="AK222" s="213">
        <f t="shared" si="59"/>
        <v>3.1221107120063984E-2</v>
      </c>
      <c r="AL222" s="213">
        <f t="shared" si="60"/>
        <v>3.4331216708560977</v>
      </c>
      <c r="AM222" s="213">
        <f t="shared" si="61"/>
        <v>-1896.4478222759285</v>
      </c>
      <c r="AN222" s="213">
        <f t="shared" si="62"/>
        <v>3.1710262536568173E-3</v>
      </c>
      <c r="AO222" s="213">
        <f t="shared" si="63"/>
        <v>0.33947557283887808</v>
      </c>
      <c r="AP222" s="213">
        <f t="shared" si="64"/>
        <v>0.76098542204386688</v>
      </c>
      <c r="AQ222" s="105">
        <f t="shared" si="65"/>
        <v>1.5340244271611214</v>
      </c>
      <c r="AR222" s="213">
        <f t="shared" si="53"/>
        <v>1.340256365532511</v>
      </c>
    </row>
    <row r="223" spans="1:44" x14ac:dyDescent="0.25">
      <c r="A223" s="268">
        <v>0.91666700000000001</v>
      </c>
      <c r="B223" s="7">
        <v>99.191690217128183</v>
      </c>
      <c r="C223" s="7">
        <v>99.191690217128183</v>
      </c>
      <c r="D223" s="7"/>
      <c r="E223" s="213">
        <f t="shared" si="54"/>
        <v>0.40951480064305168</v>
      </c>
      <c r="F223" s="213">
        <f t="shared" si="55"/>
        <v>4.0173401943083373</v>
      </c>
      <c r="X223">
        <v>0.30841134976006113</v>
      </c>
      <c r="Y223">
        <v>246.34014387952811</v>
      </c>
      <c r="Z223">
        <v>1.2916963981563376</v>
      </c>
      <c r="AA223">
        <v>1.7638940228273283</v>
      </c>
      <c r="AB223">
        <v>1.7533731159239638</v>
      </c>
      <c r="AC223">
        <v>53.767206812970912</v>
      </c>
      <c r="AD223">
        <v>5.3469622303242774</v>
      </c>
      <c r="AF223" s="266">
        <f t="shared" si="52"/>
        <v>2.5585550681326477</v>
      </c>
      <c r="AG223" s="298">
        <v>25.250975259142834</v>
      </c>
      <c r="AH223" s="105">
        <f t="shared" si="56"/>
        <v>4.1670000000000318E-3</v>
      </c>
      <c r="AI223" s="213">
        <f t="shared" si="57"/>
        <v>7.5527844238794399</v>
      </c>
      <c r="AJ223" s="213">
        <f t="shared" si="58"/>
        <v>-8.6999999999999994E-3</v>
      </c>
      <c r="AK223" s="213">
        <f t="shared" si="59"/>
        <v>3.1216271906410714E-2</v>
      </c>
      <c r="AL223" s="213">
        <f t="shared" si="60"/>
        <v>3.4643379427625085</v>
      </c>
      <c r="AM223" s="213">
        <f t="shared" si="61"/>
        <v>-1896.772714749585</v>
      </c>
      <c r="AN223" s="213">
        <f t="shared" si="62"/>
        <v>3.171569502224734E-3</v>
      </c>
      <c r="AO223" s="213">
        <f t="shared" si="63"/>
        <v>0.34264714234110283</v>
      </c>
      <c r="AP223" s="213">
        <f t="shared" si="64"/>
        <v>0.76111579127062867</v>
      </c>
      <c r="AQ223" s="105">
        <f t="shared" si="65"/>
        <v>1.5308528576588967</v>
      </c>
      <c r="AR223" s="213">
        <f t="shared" si="53"/>
        <v>1.3413819126961459</v>
      </c>
    </row>
    <row r="224" spans="1:44" x14ac:dyDescent="0.25">
      <c r="A224" s="268">
        <v>0.92083300000000001</v>
      </c>
      <c r="B224" s="7">
        <v>101.55556148939775</v>
      </c>
      <c r="C224" s="7">
        <v>101.55556148939775</v>
      </c>
      <c r="D224" s="7"/>
      <c r="E224" s="213">
        <f t="shared" si="54"/>
        <v>0.41815652530469383</v>
      </c>
      <c r="F224" s="213">
        <f t="shared" si="55"/>
        <v>4.1021155132390463</v>
      </c>
      <c r="X224">
        <v>0.30984559647054277</v>
      </c>
      <c r="Y224">
        <v>246.07577825729027</v>
      </c>
      <c r="Z224">
        <v>1.2891656573092958</v>
      </c>
      <c r="AA224">
        <v>1.7619487152311015</v>
      </c>
      <c r="AB224">
        <v>1.7514881156884941</v>
      </c>
      <c r="AC224">
        <v>53.710376068463852</v>
      </c>
      <c r="AD224">
        <v>5.3412038551370999</v>
      </c>
      <c r="AF224" s="266">
        <f t="shared" si="52"/>
        <v>2.6168075964439552</v>
      </c>
      <c r="AG224" s="298">
        <v>25.82588301449746</v>
      </c>
      <c r="AH224" s="105">
        <f t="shared" si="56"/>
        <v>4.166000000000003E-3</v>
      </c>
      <c r="AI224" s="213">
        <f t="shared" si="57"/>
        <v>3.8408799049960156</v>
      </c>
      <c r="AJ224" s="213">
        <f t="shared" si="58"/>
        <v>0.68820000000000003</v>
      </c>
      <c r="AK224" s="213">
        <f t="shared" si="59"/>
        <v>3.1021339079090379E-2</v>
      </c>
      <c r="AL224" s="213">
        <f t="shared" si="60"/>
        <v>3.4953592818415991</v>
      </c>
      <c r="AM224" s="213">
        <f t="shared" si="61"/>
        <v>-1885.5311374516941</v>
      </c>
      <c r="AN224" s="213">
        <f t="shared" si="62"/>
        <v>3.1527726039787575E-3</v>
      </c>
      <c r="AO224" s="213">
        <f t="shared" si="63"/>
        <v>0.34579991494508161</v>
      </c>
      <c r="AP224" s="213">
        <f t="shared" si="64"/>
        <v>0.75678651079662873</v>
      </c>
      <c r="AQ224" s="105">
        <f t="shared" si="65"/>
        <v>1.5277000850549178</v>
      </c>
      <c r="AR224" s="213">
        <f t="shared" si="53"/>
        <v>1.3427768459622942</v>
      </c>
    </row>
    <row r="225" spans="1:44" x14ac:dyDescent="0.25">
      <c r="A225" s="268">
        <v>0.92500000000000004</v>
      </c>
      <c r="B225" s="7">
        <v>104.33311023431447</v>
      </c>
      <c r="C225" s="7">
        <v>104.33311023431447</v>
      </c>
      <c r="D225" s="7"/>
      <c r="E225" s="213">
        <f t="shared" si="54"/>
        <v>0.42896904753635767</v>
      </c>
      <c r="F225" s="213">
        <f t="shared" si="55"/>
        <v>4.2081863563316686</v>
      </c>
      <c r="X225">
        <v>0.31128088388573621</v>
      </c>
      <c r="Y225">
        <v>245.81125530126027</v>
      </c>
      <c r="Z225">
        <v>1.2866358725690612</v>
      </c>
      <c r="AA225">
        <v>1.760001666067958</v>
      </c>
      <c r="AB225">
        <v>1.749601862284867</v>
      </c>
      <c r="AC225">
        <v>53.653503936740115</v>
      </c>
      <c r="AD225">
        <v>5.3354412863901919</v>
      </c>
      <c r="AF225" s="266">
        <f t="shared" si="52"/>
        <v>2.6852543172097425</v>
      </c>
      <c r="AG225" s="298">
        <v>26.501399627039156</v>
      </c>
      <c r="AH225" s="105">
        <f t="shared" si="56"/>
        <v>4.1670000000000318E-3</v>
      </c>
      <c r="AI225" s="213">
        <f t="shared" si="57"/>
        <v>3.8408799049960156</v>
      </c>
      <c r="AJ225" s="213">
        <f t="shared" si="58"/>
        <v>0.68820000000000003</v>
      </c>
      <c r="AK225" s="213">
        <f t="shared" si="59"/>
        <v>3.1585081142939495E-2</v>
      </c>
      <c r="AL225" s="213">
        <f t="shared" si="60"/>
        <v>3.5269443629845387</v>
      </c>
      <c r="AM225" s="213">
        <f t="shared" si="61"/>
        <v>-1920.4132292958104</v>
      </c>
      <c r="AN225" s="213">
        <f t="shared" si="62"/>
        <v>3.2110985055516334E-3</v>
      </c>
      <c r="AO225" s="213">
        <f t="shared" si="63"/>
        <v>0.34901101345063323</v>
      </c>
      <c r="AP225" s="213">
        <f t="shared" si="64"/>
        <v>0.77060199317293232</v>
      </c>
      <c r="AQ225" s="105">
        <f t="shared" si="65"/>
        <v>1.5244889865493663</v>
      </c>
      <c r="AR225" s="213">
        <f t="shared" si="53"/>
        <v>1.3443385568687991</v>
      </c>
    </row>
    <row r="226" spans="1:44" x14ac:dyDescent="0.25">
      <c r="A226" s="268">
        <v>0.92916699999999997</v>
      </c>
      <c r="B226" s="7">
        <v>106.75607828839077</v>
      </c>
      <c r="C226" s="7">
        <v>106.75607828839077</v>
      </c>
      <c r="D226" s="7"/>
      <c r="E226" s="213">
        <f t="shared" si="54"/>
        <v>0.43980432428704797</v>
      </c>
      <c r="F226" s="213">
        <f t="shared" si="55"/>
        <v>4.3144804212559409</v>
      </c>
      <c r="X226">
        <v>0.31271721448103956</v>
      </c>
      <c r="Y226">
        <v>245.54655648756196</v>
      </c>
      <c r="Z226">
        <v>1.2841070459967823</v>
      </c>
      <c r="AA226">
        <v>1.7580527966155455</v>
      </c>
      <c r="AB226">
        <v>1.747714235209664</v>
      </c>
      <c r="AC226">
        <v>53.596587104532325</v>
      </c>
      <c r="AD226">
        <v>5.329674188366738</v>
      </c>
      <c r="AF226" s="266">
        <f t="shared" si="52"/>
        <v>2.7449631587288335</v>
      </c>
      <c r="AG226" s="298">
        <v>27.090680076277653</v>
      </c>
      <c r="AH226" s="105">
        <f t="shared" si="56"/>
        <v>4.1669999999999208E-3</v>
      </c>
      <c r="AI226" s="213">
        <f t="shared" si="57"/>
        <v>3.8408799049960156</v>
      </c>
      <c r="AJ226" s="213">
        <f t="shared" si="58"/>
        <v>0.68820000000000003</v>
      </c>
      <c r="AK226" s="213">
        <f t="shared" si="59"/>
        <v>3.2066758536219202E-2</v>
      </c>
      <c r="AL226" s="213">
        <f t="shared" si="60"/>
        <v>3.5590111215207578</v>
      </c>
      <c r="AM226" s="213">
        <f t="shared" si="61"/>
        <v>-1950.3270163983782</v>
      </c>
      <c r="AN226" s="213">
        <f t="shared" si="62"/>
        <v>3.2611169680341417E-3</v>
      </c>
      <c r="AO226" s="213">
        <f t="shared" si="63"/>
        <v>0.3522721304186674</v>
      </c>
      <c r="AP226" s="213">
        <f t="shared" si="64"/>
        <v>0.78260546389109764</v>
      </c>
      <c r="AQ226" s="105">
        <f t="shared" si="65"/>
        <v>1.5212278695813322</v>
      </c>
      <c r="AR226" s="213">
        <f t="shared" si="53"/>
        <v>1.3456372959636769</v>
      </c>
    </row>
    <row r="227" spans="1:44" x14ac:dyDescent="0.25">
      <c r="A227" s="268">
        <v>0.93333299999999997</v>
      </c>
      <c r="B227" s="7">
        <v>109.41543346969402</v>
      </c>
      <c r="C227" s="7">
        <v>109.41543346969402</v>
      </c>
      <c r="D227" s="7"/>
      <c r="E227" s="213">
        <f t="shared" si="54"/>
        <v>0.45028525899209093</v>
      </c>
      <c r="F227" s="213">
        <f t="shared" si="55"/>
        <v>4.4172983907124124</v>
      </c>
      <c r="X227">
        <v>0.31415459081369179</v>
      </c>
      <c r="Y227">
        <v>245.28166490589535</v>
      </c>
      <c r="Z227">
        <v>1.2815791796536102</v>
      </c>
      <c r="AA227">
        <v>1.7561020353249213</v>
      </c>
      <c r="AB227">
        <v>1.745825124493152</v>
      </c>
      <c r="AC227">
        <v>53.539622549343584</v>
      </c>
      <c r="AD227">
        <v>5.3239022548122383</v>
      </c>
      <c r="AF227" s="266">
        <f t="shared" si="52"/>
        <v>2.8104972530790544</v>
      </c>
      <c r="AG227" s="298">
        <v>27.73745130105161</v>
      </c>
      <c r="AH227" s="105">
        <f t="shared" si="56"/>
        <v>4.166000000000003E-3</v>
      </c>
      <c r="AI227" s="213">
        <f t="shared" si="57"/>
        <v>3.8408799049960156</v>
      </c>
      <c r="AJ227" s="213">
        <f t="shared" si="58"/>
        <v>0.68820000000000003</v>
      </c>
      <c r="AK227" s="213">
        <f t="shared" si="59"/>
        <v>3.2583862762953143E-2</v>
      </c>
      <c r="AL227" s="213">
        <f t="shared" si="60"/>
        <v>3.5915949842837112</v>
      </c>
      <c r="AM227" s="213">
        <f t="shared" si="61"/>
        <v>-1982.4162482242702</v>
      </c>
      <c r="AN227" s="213">
        <f t="shared" si="62"/>
        <v>3.3147729639357148E-3</v>
      </c>
      <c r="AO227" s="213">
        <f t="shared" si="63"/>
        <v>0.35558690338260313</v>
      </c>
      <c r="AP227" s="213">
        <f t="shared" si="64"/>
        <v>0.79567281899561026</v>
      </c>
      <c r="AQ227" s="105">
        <f t="shared" si="65"/>
        <v>1.5179130966173964</v>
      </c>
      <c r="AR227" s="213">
        <f t="shared" si="53"/>
        <v>1.3469992198262846</v>
      </c>
    </row>
    <row r="228" spans="1:44" x14ac:dyDescent="0.25">
      <c r="A228" s="268">
        <v>0.9375</v>
      </c>
      <c r="B228" s="7">
        <v>113.49311141435901</v>
      </c>
      <c r="C228" s="7">
        <v>113.49311141435901</v>
      </c>
      <c r="D228" s="7"/>
      <c r="E228" s="213">
        <f t="shared" si="54"/>
        <v>0.46442995326592801</v>
      </c>
      <c r="F228" s="213">
        <f t="shared" si="55"/>
        <v>4.5560578415387543</v>
      </c>
      <c r="X228">
        <v>0.31559301551694713</v>
      </c>
      <c r="Y228">
        <v>245.01656512415633</v>
      </c>
      <c r="Z228">
        <v>1.2790522756006941</v>
      </c>
      <c r="AA228">
        <v>1.7541493172257527</v>
      </c>
      <c r="AB228">
        <v>1.7439344298164783</v>
      </c>
      <c r="AC228">
        <v>53.482607515170926</v>
      </c>
      <c r="AD228">
        <v>5.3181252064746944</v>
      </c>
      <c r="AF228" s="266">
        <f t="shared" si="52"/>
        <v>2.9109828644160594</v>
      </c>
      <c r="AG228" s="298">
        <v>28.729167179038335</v>
      </c>
      <c r="AH228" s="105">
        <f t="shared" si="56"/>
        <v>4.1670000000000318E-3</v>
      </c>
      <c r="AI228" s="213">
        <f t="shared" si="57"/>
        <v>3.8408799049960156</v>
      </c>
      <c r="AJ228" s="213">
        <f t="shared" si="58"/>
        <v>0.68820000000000003</v>
      </c>
      <c r="AK228" s="213">
        <f t="shared" si="59"/>
        <v>3.3389223169136867E-2</v>
      </c>
      <c r="AL228" s="213">
        <f t="shared" si="60"/>
        <v>3.6249842074528482</v>
      </c>
      <c r="AM228" s="213">
        <f t="shared" si="61"/>
        <v>-2032.075493019958</v>
      </c>
      <c r="AN228" s="213">
        <f t="shared" si="62"/>
        <v>3.3978075547819397E-3</v>
      </c>
      <c r="AO228" s="213">
        <f t="shared" si="63"/>
        <v>0.35898471093738504</v>
      </c>
      <c r="AP228" s="213">
        <f t="shared" si="64"/>
        <v>0.81540858046122244</v>
      </c>
      <c r="AQ228" s="105">
        <f t="shared" si="65"/>
        <v>1.5145152890626143</v>
      </c>
      <c r="AR228" s="213">
        <f t="shared" si="53"/>
        <v>1.3489684037307239</v>
      </c>
    </row>
    <row r="229" spans="1:44" x14ac:dyDescent="0.25">
      <c r="A229" s="268">
        <v>0.94166700000000003</v>
      </c>
      <c r="B229" s="7">
        <v>118.33904752251161</v>
      </c>
      <c r="C229" s="7">
        <v>118.33904752251161</v>
      </c>
      <c r="D229" s="7"/>
      <c r="E229" s="213">
        <f t="shared" si="54"/>
        <v>0.48302230314497357</v>
      </c>
      <c r="F229" s="213">
        <f t="shared" si="55"/>
        <v>4.7384487938521911</v>
      </c>
      <c r="X229">
        <v>0.31703249129473376</v>
      </c>
      <c r="Y229">
        <v>244.7512430645549</v>
      </c>
      <c r="Z229">
        <v>1.2765263358991841</v>
      </c>
      <c r="AA229">
        <v>1.7521945833720376</v>
      </c>
      <c r="AB229">
        <v>1.742042059705917</v>
      </c>
      <c r="AC229">
        <v>53.425539490265542</v>
      </c>
      <c r="AD229">
        <v>5.3123427888511561</v>
      </c>
      <c r="AF229" s="266">
        <f t="shared" si="52"/>
        <v>3.0304005474542404</v>
      </c>
      <c r="AG229" s="298">
        <v>29.907728077515326</v>
      </c>
      <c r="AH229" s="105">
        <f t="shared" si="56"/>
        <v>4.1670000000000318E-3</v>
      </c>
      <c r="AI229" s="213">
        <f t="shared" si="57"/>
        <v>3.8408799049960156</v>
      </c>
      <c r="AJ229" s="213">
        <f t="shared" si="58"/>
        <v>0.68820000000000003</v>
      </c>
      <c r="AK229" s="213">
        <f t="shared" si="59"/>
        <v>3.4325949018106067E-2</v>
      </c>
      <c r="AL229" s="213">
        <f t="shared" si="60"/>
        <v>3.6593101564709545</v>
      </c>
      <c r="AM229" s="213">
        <f t="shared" si="61"/>
        <v>-2089.772673644366</v>
      </c>
      <c r="AN229" s="213">
        <f t="shared" si="62"/>
        <v>3.4942822757697322E-3</v>
      </c>
      <c r="AO229" s="213">
        <f t="shared" si="63"/>
        <v>0.3624789932131548</v>
      </c>
      <c r="AP229" s="213">
        <f t="shared" si="64"/>
        <v>0.83856066133182272</v>
      </c>
      <c r="AQ229" s="105">
        <f t="shared" si="65"/>
        <v>1.5110210067868446</v>
      </c>
      <c r="AR229" s="213">
        <f t="shared" si="53"/>
        <v>1.3511387756826871</v>
      </c>
    </row>
    <row r="230" spans="1:44" x14ac:dyDescent="0.25">
      <c r="A230" s="268">
        <v>0.94583300000000003</v>
      </c>
      <c r="B230" s="7">
        <v>123.00769328524397</v>
      </c>
      <c r="C230" s="7">
        <v>123.00769328524397</v>
      </c>
      <c r="D230" s="7"/>
      <c r="E230" s="213">
        <f t="shared" si="54"/>
        <v>0.50272526110255522</v>
      </c>
      <c r="F230" s="213">
        <f t="shared" si="55"/>
        <v>4.9317348114160673</v>
      </c>
      <c r="X230">
        <v>0.31847302091675733</v>
      </c>
      <c r="Y230">
        <v>244.48568589053988</v>
      </c>
      <c r="Z230">
        <v>1.2740013626102293</v>
      </c>
      <c r="AA230">
        <v>1.7502377803428861</v>
      </c>
      <c r="AB230">
        <v>1.7401479307947123</v>
      </c>
      <c r="AC230">
        <v>53.368416186813377</v>
      </c>
      <c r="AD230">
        <v>5.3065547701288658</v>
      </c>
      <c r="AF230" s="266">
        <f t="shared" si="52"/>
        <v>3.1454492908690712</v>
      </c>
      <c r="AG230" s="298">
        <v>31.043170894340697</v>
      </c>
      <c r="AH230" s="105">
        <f t="shared" si="56"/>
        <v>4.166000000000003E-3</v>
      </c>
      <c r="AI230" s="213">
        <f t="shared" si="57"/>
        <v>3.8408799049960156</v>
      </c>
      <c r="AJ230" s="213">
        <f t="shared" si="58"/>
        <v>0.68820000000000003</v>
      </c>
      <c r="AK230" s="213">
        <f t="shared" si="59"/>
        <v>3.5209123970012197E-2</v>
      </c>
      <c r="AL230" s="213">
        <f t="shared" si="60"/>
        <v>3.6945192804409666</v>
      </c>
      <c r="AM230" s="213">
        <f t="shared" si="61"/>
        <v>-2144.2529085431602</v>
      </c>
      <c r="AN230" s="213">
        <f t="shared" si="62"/>
        <v>3.5853779827753375E-3</v>
      </c>
      <c r="AO230" s="213">
        <f t="shared" si="63"/>
        <v>0.36606437119593016</v>
      </c>
      <c r="AP230" s="213">
        <f t="shared" si="64"/>
        <v>0.86062841641270638</v>
      </c>
      <c r="AQ230" s="105">
        <f t="shared" si="65"/>
        <v>1.5074356288040693</v>
      </c>
      <c r="AR230" s="213">
        <f t="shared" si="53"/>
        <v>1.3530738799385376</v>
      </c>
    </row>
    <row r="231" spans="1:44" x14ac:dyDescent="0.25">
      <c r="A231" s="268">
        <v>0.95</v>
      </c>
      <c r="B231" s="7">
        <v>127.38085513894266</v>
      </c>
      <c r="C231" s="7">
        <v>127.38085513894266</v>
      </c>
      <c r="D231" s="7"/>
      <c r="E231" s="213">
        <f t="shared" si="54"/>
        <v>0.52168454064178293</v>
      </c>
      <c r="F231" s="213">
        <f t="shared" si="55"/>
        <v>5.1177253436958905</v>
      </c>
      <c r="X231">
        <v>0.31991460721401033</v>
      </c>
      <c r="Y231">
        <v>244.21988190321596</v>
      </c>
      <c r="Z231">
        <v>1.2714773577949803</v>
      </c>
      <c r="AA231">
        <v>1.748278859780376</v>
      </c>
      <c r="AB231">
        <v>1.7382519671486669</v>
      </c>
      <c r="AC231">
        <v>53.31123552232647</v>
      </c>
      <c r="AD231">
        <v>5.3007609392997299</v>
      </c>
      <c r="AF231" s="266">
        <f t="shared" si="52"/>
        <v>3.2532164682449918</v>
      </c>
      <c r="AG231" s="298">
        <v>32.106750241746774</v>
      </c>
      <c r="AH231" s="105">
        <f t="shared" si="56"/>
        <v>4.1669999999999208E-3</v>
      </c>
      <c r="AI231" s="213">
        <f t="shared" si="57"/>
        <v>3.8408799049960156</v>
      </c>
      <c r="AJ231" s="213">
        <f t="shared" si="58"/>
        <v>0.68820000000000003</v>
      </c>
      <c r="AK231" s="213">
        <f t="shared" si="59"/>
        <v>3.6043587353870601E-2</v>
      </c>
      <c r="AL231" s="213">
        <f t="shared" si="60"/>
        <v>3.7305628677948373</v>
      </c>
      <c r="AM231" s="213">
        <f t="shared" si="61"/>
        <v>-2195.806402721058</v>
      </c>
      <c r="AN231" s="213">
        <f t="shared" si="62"/>
        <v>3.6715799238915816E-3</v>
      </c>
      <c r="AO231" s="213">
        <f t="shared" si="63"/>
        <v>0.36973595111982172</v>
      </c>
      <c r="AP231" s="213">
        <f t="shared" si="64"/>
        <v>0.88110869303855321</v>
      </c>
      <c r="AQ231" s="105">
        <f t="shared" si="65"/>
        <v>1.5037640488801778</v>
      </c>
      <c r="AR231" s="213">
        <f t="shared" si="53"/>
        <v>1.354762360519403</v>
      </c>
    </row>
    <row r="232" spans="1:44" x14ac:dyDescent="0.25">
      <c r="A232" s="268">
        <v>0.95416699999999999</v>
      </c>
      <c r="B232" s="7">
        <v>132.04950090167503</v>
      </c>
      <c r="C232" s="7">
        <v>132.04950090167503</v>
      </c>
      <c r="D232" s="7"/>
      <c r="E232" s="213">
        <f t="shared" si="54"/>
        <v>0.54052314681063107</v>
      </c>
      <c r="F232" s="213">
        <f t="shared" si="55"/>
        <v>5.3025320702122913</v>
      </c>
      <c r="X232">
        <v>0.32135725307465451</v>
      </c>
      <c r="Y232">
        <v>243.95382044670205</v>
      </c>
      <c r="Z232">
        <v>1.2689543235145859</v>
      </c>
      <c r="AA232">
        <v>1.7463177779723427</v>
      </c>
      <c r="AB232">
        <v>1.7363540996485021</v>
      </c>
      <c r="AC232">
        <v>53.253995602638213</v>
      </c>
      <c r="AD232">
        <v>5.2949611044373164</v>
      </c>
      <c r="AF232" s="266">
        <f t="shared" si="52"/>
        <v>3.3682652116598244</v>
      </c>
      <c r="AG232" s="298">
        <v>33.242193058572163</v>
      </c>
      <c r="AH232" s="105">
        <f t="shared" si="56"/>
        <v>4.1670000000000318E-3</v>
      </c>
      <c r="AI232" s="213">
        <f t="shared" si="57"/>
        <v>3.8408799049960156</v>
      </c>
      <c r="AJ232" s="213">
        <f t="shared" si="58"/>
        <v>0.68820000000000003</v>
      </c>
      <c r="AK232" s="213">
        <f t="shared" si="59"/>
        <v>3.6916050401868433E-2</v>
      </c>
      <c r="AL232" s="213">
        <f t="shared" si="60"/>
        <v>3.7674789181967059</v>
      </c>
      <c r="AM232" s="213">
        <f t="shared" si="61"/>
        <v>-2249.7147263126521</v>
      </c>
      <c r="AN232" s="213">
        <f t="shared" si="62"/>
        <v>3.7617193452833186E-3</v>
      </c>
      <c r="AO232" s="213">
        <f t="shared" si="63"/>
        <v>0.37349767046510501</v>
      </c>
      <c r="AP232" s="213">
        <f t="shared" si="64"/>
        <v>0.9027404236340989</v>
      </c>
      <c r="AQ232" s="105">
        <f t="shared" si="65"/>
        <v>1.5000023295348945</v>
      </c>
      <c r="AR232" s="213">
        <f t="shared" si="53"/>
        <v>1.3564456850413473</v>
      </c>
    </row>
    <row r="233" spans="1:44" x14ac:dyDescent="0.25">
      <c r="A233" s="268">
        <v>0.95833299999999999</v>
      </c>
      <c r="B233" s="7">
        <v>137.66369517331523</v>
      </c>
      <c r="C233" s="7">
        <v>137.66369517331523</v>
      </c>
      <c r="D233" s="7"/>
      <c r="E233" s="213">
        <f t="shared" si="54"/>
        <v>0.56181258742420515</v>
      </c>
      <c r="F233" s="213">
        <f t="shared" si="55"/>
        <v>5.5113814826314531</v>
      </c>
      <c r="X233">
        <v>0.3228009614402445</v>
      </c>
      <c r="Y233">
        <v>243.68749182145791</v>
      </c>
      <c r="Z233">
        <v>1.2664322618301964</v>
      </c>
      <c r="AA233">
        <v>1.7443544954644583</v>
      </c>
      <c r="AB233">
        <v>1.734454265425462</v>
      </c>
      <c r="AC233">
        <v>53.196694706316784</v>
      </c>
      <c r="AD233">
        <v>5.2891550911175482</v>
      </c>
      <c r="AF233" s="266">
        <f t="shared" si="52"/>
        <v>3.5066149663991779</v>
      </c>
      <c r="AG233" s="298">
        <v>34.607598977539382</v>
      </c>
      <c r="AH233" s="105">
        <f t="shared" si="56"/>
        <v>4.166000000000003E-3</v>
      </c>
      <c r="AI233" s="213">
        <f t="shared" si="57"/>
        <v>3.8408799049960156</v>
      </c>
      <c r="AJ233" s="213">
        <f t="shared" si="58"/>
        <v>0.68820000000000003</v>
      </c>
      <c r="AK233" s="213">
        <f t="shared" si="59"/>
        <v>3.7943900406662741E-2</v>
      </c>
      <c r="AL233" s="213">
        <f t="shared" si="60"/>
        <v>3.8054228186033687</v>
      </c>
      <c r="AM233" s="213">
        <f t="shared" si="61"/>
        <v>-2313.138964573342</v>
      </c>
      <c r="AN233" s="213">
        <f t="shared" si="62"/>
        <v>3.8677702064145612E-3</v>
      </c>
      <c r="AO233" s="213">
        <f t="shared" si="63"/>
        <v>0.37736544067151956</v>
      </c>
      <c r="AP233" s="213">
        <f t="shared" si="64"/>
        <v>0.92841339568280323</v>
      </c>
      <c r="AQ233" s="105">
        <f t="shared" si="65"/>
        <v>1.4961345593284801</v>
      </c>
      <c r="AR233" s="213">
        <f t="shared" si="53"/>
        <v>1.3583236576092641</v>
      </c>
    </row>
    <row r="234" spans="1:44" x14ac:dyDescent="0.25">
      <c r="A234" s="268">
        <v>0.96250000000000002</v>
      </c>
      <c r="B234" s="7">
        <v>143.04150231772849</v>
      </c>
      <c r="C234" s="7">
        <v>143.04150231772849</v>
      </c>
      <c r="D234" s="7"/>
      <c r="E234" s="213">
        <f t="shared" si="54"/>
        <v>0.58484927897259398</v>
      </c>
      <c r="F234" s="213">
        <f t="shared" si="55"/>
        <v>5.7373714267211469</v>
      </c>
      <c r="X234">
        <v>0.32424573530226397</v>
      </c>
      <c r="Y234">
        <v>243.4208872050819</v>
      </c>
      <c r="Z234">
        <v>1.2639111748029617</v>
      </c>
      <c r="AA234">
        <v>1.7423889767105025</v>
      </c>
      <c r="AB234">
        <v>1.7325524073439833</v>
      </c>
      <c r="AC234">
        <v>53.139331270415092</v>
      </c>
      <c r="AD234">
        <v>5.2833427409748088</v>
      </c>
      <c r="AF234" s="266">
        <f t="shared" si="52"/>
        <v>3.6391394683074063</v>
      </c>
      <c r="AG234" s="298">
        <v>35.915514120971196</v>
      </c>
      <c r="AH234" s="105">
        <f t="shared" si="56"/>
        <v>4.1670000000000318E-3</v>
      </c>
      <c r="AI234" s="213">
        <f t="shared" si="57"/>
        <v>3.8408799049960156</v>
      </c>
      <c r="AJ234" s="213">
        <f t="shared" si="58"/>
        <v>0.68820000000000003</v>
      </c>
      <c r="AK234" s="213">
        <f t="shared" si="59"/>
        <v>3.8934404257621562E-2</v>
      </c>
      <c r="AL234" s="213">
        <f t="shared" si="60"/>
        <v>3.8443572228609901</v>
      </c>
      <c r="AM234" s="213">
        <f t="shared" si="61"/>
        <v>-2374.3339622556318</v>
      </c>
      <c r="AN234" s="213">
        <f t="shared" si="62"/>
        <v>3.9700935827625215E-3</v>
      </c>
      <c r="AO234" s="213">
        <f t="shared" si="63"/>
        <v>0.38133553425428207</v>
      </c>
      <c r="AP234" s="213">
        <f t="shared" si="64"/>
        <v>0.95274624016378473</v>
      </c>
      <c r="AQ234" s="105">
        <f t="shared" si="65"/>
        <v>1.4921644657457176</v>
      </c>
      <c r="AR234" s="213">
        <f t="shared" si="53"/>
        <v>1.3599886590395491</v>
      </c>
    </row>
    <row r="235" spans="1:44" x14ac:dyDescent="0.25">
      <c r="A235" s="268">
        <v>0.96666700000000005</v>
      </c>
      <c r="B235" s="7">
        <v>146.64640600793953</v>
      </c>
      <c r="C235" s="7">
        <v>146.64640600793953</v>
      </c>
      <c r="D235" s="7"/>
      <c r="E235" s="213">
        <f t="shared" si="54"/>
        <v>0.60356475699653389</v>
      </c>
      <c r="F235" s="213">
        <f t="shared" si="55"/>
        <v>5.9209702661359982</v>
      </c>
      <c r="X235">
        <v>0.32569157769894835</v>
      </c>
      <c r="Y235">
        <v>243.15399857971383</v>
      </c>
      <c r="Z235">
        <v>1.2613910644940312</v>
      </c>
      <c r="AA235">
        <v>1.740421189749666</v>
      </c>
      <c r="AB235">
        <v>1.7306484735287244</v>
      </c>
      <c r="AC235">
        <v>53.081903877420714</v>
      </c>
      <c r="AD235">
        <v>5.2775239103796538</v>
      </c>
      <c r="AF235" s="266">
        <f t="shared" si="52"/>
        <v>3.7279745739821486</v>
      </c>
      <c r="AG235" s="298">
        <v>36.792248447886983</v>
      </c>
      <c r="AH235" s="105">
        <f t="shared" si="56"/>
        <v>4.1670000000000318E-3</v>
      </c>
      <c r="AI235" s="213">
        <f t="shared" si="57"/>
        <v>3.8408799049960156</v>
      </c>
      <c r="AJ235" s="213">
        <f t="shared" si="58"/>
        <v>0.68820000000000003</v>
      </c>
      <c r="AK235" s="213">
        <f t="shared" si="59"/>
        <v>3.9586026125858043E-2</v>
      </c>
      <c r="AL235" s="213">
        <f t="shared" si="60"/>
        <v>3.8839432489868484</v>
      </c>
      <c r="AM235" s="213">
        <f t="shared" si="61"/>
        <v>-2414.8947635756558</v>
      </c>
      <c r="AN235" s="213">
        <f t="shared" si="62"/>
        <v>4.0379147821355673E-3</v>
      </c>
      <c r="AO235" s="213">
        <f t="shared" si="63"/>
        <v>0.38537344903641763</v>
      </c>
      <c r="AP235" s="213">
        <f t="shared" si="64"/>
        <v>0.96902202595045273</v>
      </c>
      <c r="AQ235" s="105">
        <f t="shared" si="65"/>
        <v>1.4881265509635819</v>
      </c>
      <c r="AR235" s="213">
        <f t="shared" si="53"/>
        <v>1.361038487141893</v>
      </c>
    </row>
    <row r="236" spans="1:44" x14ac:dyDescent="0.25">
      <c r="A236" s="268">
        <v>0.97083299999999995</v>
      </c>
      <c r="B236" s="7">
        <v>150.36950326176409</v>
      </c>
      <c r="C236" s="7">
        <v>150.36950326176409</v>
      </c>
      <c r="D236" s="7"/>
      <c r="E236" s="213">
        <f t="shared" si="54"/>
        <v>0.61868413900877661</v>
      </c>
      <c r="F236" s="213">
        <f t="shared" si="55"/>
        <v>6.0692914036760985</v>
      </c>
      <c r="X236">
        <v>0.32713849171237053</v>
      </c>
      <c r="Y236">
        <v>242.88681866566276</v>
      </c>
      <c r="Z236">
        <v>1.2588719329645552</v>
      </c>
      <c r="AA236">
        <v>1.7384511059102885</v>
      </c>
      <c r="AB236">
        <v>1.7287424169314252</v>
      </c>
      <c r="AC236">
        <v>53.024411243297223</v>
      </c>
      <c r="AD236">
        <v>5.2716984692270916</v>
      </c>
      <c r="AF236" s="266">
        <f t="shared" si="52"/>
        <v>3.8197223060724603</v>
      </c>
      <c r="AG236" s="298">
        <v>37.697728162570549</v>
      </c>
      <c r="AH236" s="105">
        <f t="shared" si="56"/>
        <v>4.165999999999892E-3</v>
      </c>
      <c r="AI236" s="213">
        <f t="shared" si="57"/>
        <v>3.8408799049960156</v>
      </c>
      <c r="AJ236" s="213">
        <f t="shared" si="58"/>
        <v>0.68820000000000003</v>
      </c>
      <c r="AK236" s="213">
        <f t="shared" si="59"/>
        <v>4.0244290208151477E-2</v>
      </c>
      <c r="AL236" s="213">
        <f t="shared" si="60"/>
        <v>3.9241875391950001</v>
      </c>
      <c r="AM236" s="213">
        <f t="shared" si="61"/>
        <v>-2455.8848501173752</v>
      </c>
      <c r="AN236" s="213">
        <f t="shared" si="62"/>
        <v>4.1064537838611552E-3</v>
      </c>
      <c r="AO236" s="213">
        <f t="shared" si="63"/>
        <v>0.38947990282027878</v>
      </c>
      <c r="AP236" s="213">
        <f t="shared" si="64"/>
        <v>0.98570662118609254</v>
      </c>
      <c r="AQ236" s="105">
        <f t="shared" si="65"/>
        <v>1.4840200971797208</v>
      </c>
      <c r="AR236" s="213">
        <f t="shared" si="53"/>
        <v>1.362071476429177</v>
      </c>
    </row>
    <row r="237" spans="1:44" x14ac:dyDescent="0.25">
      <c r="A237" s="268">
        <v>0.97499999999999998</v>
      </c>
      <c r="B237" s="7">
        <v>154.09260051558866</v>
      </c>
      <c r="C237" s="7">
        <v>154.09260051558866</v>
      </c>
      <c r="D237" s="7"/>
      <c r="E237" s="213">
        <f t="shared" si="54"/>
        <v>0.63434679322011933</v>
      </c>
      <c r="F237" s="213">
        <f t="shared" si="55"/>
        <v>6.2229420414893708</v>
      </c>
      <c r="X237">
        <v>0.32858648046576705</v>
      </c>
      <c r="Y237">
        <v>242.61934086062553</v>
      </c>
      <c r="Z237">
        <v>1.256353782275683</v>
      </c>
      <c r="AA237">
        <v>1.736478699542287</v>
      </c>
      <c r="AB237">
        <v>1.7268341949339905</v>
      </c>
      <c r="AC237">
        <v>52.966852206550541</v>
      </c>
      <c r="AD237">
        <v>5.2658662998287333</v>
      </c>
      <c r="AF237" s="266">
        <f t="shared" si="52"/>
        <v>3.9114700381627685</v>
      </c>
      <c r="AG237" s="298">
        <v>38.603207877254071</v>
      </c>
      <c r="AH237" s="105">
        <f t="shared" si="56"/>
        <v>4.1670000000000318E-3</v>
      </c>
      <c r="AI237" s="213">
        <f t="shared" si="57"/>
        <v>3.8408799049960156</v>
      </c>
      <c r="AJ237" s="213">
        <f t="shared" si="58"/>
        <v>0.68820000000000003</v>
      </c>
      <c r="AK237" s="213">
        <f t="shared" si="59"/>
        <v>4.0916890506960339E-2</v>
      </c>
      <c r="AL237" s="213">
        <f t="shared" si="60"/>
        <v>3.9651044297019604</v>
      </c>
      <c r="AM237" s="213">
        <f t="shared" si="61"/>
        <v>-2497.7735953424008</v>
      </c>
      <c r="AN237" s="213">
        <f t="shared" si="62"/>
        <v>4.1764954213272931E-3</v>
      </c>
      <c r="AO237" s="213">
        <f t="shared" si="63"/>
        <v>0.39365639824160609</v>
      </c>
      <c r="AP237" s="213">
        <f t="shared" si="64"/>
        <v>1.0022787188210369</v>
      </c>
      <c r="AQ237" s="105">
        <f t="shared" si="65"/>
        <v>1.4798436017583936</v>
      </c>
      <c r="AR237" s="213">
        <f t="shared" si="53"/>
        <v>1.3630560059693819</v>
      </c>
    </row>
    <row r="238" spans="1:44" x14ac:dyDescent="0.25">
      <c r="A238" s="268">
        <v>0.97916700000000001</v>
      </c>
      <c r="B238" s="7">
        <v>157.57931064218627</v>
      </c>
      <c r="C238" s="7">
        <v>157.57931064218627</v>
      </c>
      <c r="D238" s="7"/>
      <c r="E238" s="213">
        <f t="shared" si="54"/>
        <v>0.64936842689722907</v>
      </c>
      <c r="F238" s="213">
        <f t="shared" si="55"/>
        <v>6.3703042678618171</v>
      </c>
      <c r="X238">
        <v>0.3300355471210854</v>
      </c>
      <c r="Y238">
        <v>242.35155918398411</v>
      </c>
      <c r="Z238">
        <v>1.2538366144885644</v>
      </c>
      <c r="AA238">
        <v>1.7345039477665913</v>
      </c>
      <c r="AB238">
        <v>1.7249237689855943</v>
      </c>
      <c r="AC238">
        <v>52.909225718190285</v>
      </c>
      <c r="AD238">
        <v>5.2600272958956307</v>
      </c>
      <c r="AF238" s="266">
        <f t="shared" si="52"/>
        <v>3.9973925174219485</v>
      </c>
      <c r="AG238" s="298">
        <v>39.45119681640216</v>
      </c>
      <c r="AH238" s="105">
        <f t="shared" si="56"/>
        <v>4.1670000000000318E-3</v>
      </c>
      <c r="AI238" s="213">
        <f t="shared" si="57"/>
        <v>3.8408799049960156</v>
      </c>
      <c r="AJ238" s="213">
        <f t="shared" si="58"/>
        <v>0.68820000000000003</v>
      </c>
      <c r="AK238" s="213">
        <f t="shared" si="59"/>
        <v>4.1533355457858932E-2</v>
      </c>
      <c r="AL238" s="213">
        <f t="shared" si="60"/>
        <v>4.0066377851598194</v>
      </c>
      <c r="AM238" s="213">
        <f t="shared" si="61"/>
        <v>-2536.2562719630337</v>
      </c>
      <c r="AN238" s="213">
        <f t="shared" si="62"/>
        <v>4.2408418148539894E-3</v>
      </c>
      <c r="AO238" s="213">
        <f t="shared" si="63"/>
        <v>0.3978972400564601</v>
      </c>
      <c r="AP238" s="213">
        <f t="shared" si="64"/>
        <v>1.0177206179155165</v>
      </c>
      <c r="AQ238" s="105">
        <f t="shared" si="65"/>
        <v>1.4756027599435395</v>
      </c>
      <c r="AR238" s="213">
        <f t="shared" si="53"/>
        <v>1.3639370451234847</v>
      </c>
    </row>
    <row r="239" spans="1:44" x14ac:dyDescent="0.25">
      <c r="A239" s="268">
        <v>0.98333300000000001</v>
      </c>
      <c r="B239" s="7">
        <v>160.59324651432996</v>
      </c>
      <c r="C239" s="7">
        <v>160.59324651432996</v>
      </c>
      <c r="D239" s="7"/>
      <c r="E239" s="213">
        <f t="shared" si="54"/>
        <v>0.66275343655702379</v>
      </c>
      <c r="F239" s="213">
        <f t="shared" si="55"/>
        <v>6.5016112126244039</v>
      </c>
      <c r="X239">
        <v>0.33148569487673368</v>
      </c>
      <c r="Y239">
        <v>242.08346822588359</v>
      </c>
      <c r="Z239">
        <v>1.2513204316643491</v>
      </c>
      <c r="AA239">
        <v>1.7325268302512784</v>
      </c>
      <c r="AB239">
        <v>1.7230111042694893</v>
      </c>
      <c r="AC239">
        <v>52.851530832553422</v>
      </c>
      <c r="AD239">
        <v>5.2541813616084756</v>
      </c>
      <c r="AF239" s="266">
        <f t="shared" si="52"/>
        <v>4.0716644910188657</v>
      </c>
      <c r="AG239" s="298">
        <v>40.184204204479308</v>
      </c>
      <c r="AH239" s="105">
        <f t="shared" si="56"/>
        <v>4.166000000000003E-3</v>
      </c>
      <c r="AI239" s="213">
        <f t="shared" si="57"/>
        <v>3.8408799049960156</v>
      </c>
      <c r="AJ239" s="213">
        <f t="shared" si="58"/>
        <v>0.68820000000000003</v>
      </c>
      <c r="AK239" s="213">
        <f t="shared" si="59"/>
        <v>4.2052815076160162E-2</v>
      </c>
      <c r="AL239" s="213">
        <f t="shared" si="60"/>
        <v>4.0486906002359797</v>
      </c>
      <c r="AM239" s="213">
        <f t="shared" si="61"/>
        <v>-2568.8297956807983</v>
      </c>
      <c r="AN239" s="213">
        <f t="shared" si="62"/>
        <v>4.2953075890608348E-3</v>
      </c>
      <c r="AO239" s="213">
        <f t="shared" si="63"/>
        <v>0.40219254764552093</v>
      </c>
      <c r="AP239" s="213">
        <f t="shared" si="64"/>
        <v>1.0310387875806124</v>
      </c>
      <c r="AQ239" s="105">
        <f t="shared" si="65"/>
        <v>1.4713074523544787</v>
      </c>
      <c r="AR239" s="213">
        <f t="shared" si="53"/>
        <v>1.3646686580952494</v>
      </c>
    </row>
    <row r="240" spans="1:44" x14ac:dyDescent="0.25">
      <c r="A240" s="268">
        <v>0.98750000000000004</v>
      </c>
      <c r="B240" s="7">
        <v>163.19350491382644</v>
      </c>
      <c r="C240" s="7">
        <v>163.19350491382644</v>
      </c>
      <c r="D240" s="7"/>
      <c r="E240" s="213">
        <f t="shared" si="54"/>
        <v>0.67460969660056913</v>
      </c>
      <c r="F240" s="213">
        <f t="shared" si="55"/>
        <v>6.6179211236515831</v>
      </c>
      <c r="X240">
        <v>0.33293692696551602</v>
      </c>
      <c r="Y240">
        <v>241.81506310047365</v>
      </c>
      <c r="Z240">
        <v>1.2488052358641872</v>
      </c>
      <c r="AA240">
        <v>1.7305473290021163</v>
      </c>
      <c r="AB240">
        <v>1.7210961693984368</v>
      </c>
      <c r="AC240">
        <v>52.793766698881718</v>
      </c>
      <c r="AD240">
        <v>5.2483284107641905</v>
      </c>
      <c r="AF240" s="266">
        <f t="shared" si="52"/>
        <v>4.1357422721613029</v>
      </c>
      <c r="AG240" s="298">
        <v>40.816602735369386</v>
      </c>
      <c r="AH240" s="105">
        <f t="shared" si="56"/>
        <v>4.1670000000000318E-3</v>
      </c>
      <c r="AI240" s="213">
        <f t="shared" si="57"/>
        <v>3.8408799049960156</v>
      </c>
      <c r="AJ240" s="213">
        <f t="shared" si="58"/>
        <v>0.68820000000000003</v>
      </c>
      <c r="AK240" s="213">
        <f t="shared" si="59"/>
        <v>4.2517363336373182E-2</v>
      </c>
      <c r="AL240" s="213">
        <f t="shared" si="60"/>
        <v>4.0912079635723533</v>
      </c>
      <c r="AM240" s="213">
        <f t="shared" si="61"/>
        <v>-2598.0583107750849</v>
      </c>
      <c r="AN240" s="213">
        <f t="shared" si="62"/>
        <v>4.3441802169447681E-3</v>
      </c>
      <c r="AO240" s="213">
        <f t="shared" si="63"/>
        <v>0.4065367278624657</v>
      </c>
      <c r="AP240" s="213">
        <f t="shared" si="64"/>
        <v>1.0425198504786981</v>
      </c>
      <c r="AQ240" s="105">
        <f t="shared" si="65"/>
        <v>1.4669632721375339</v>
      </c>
      <c r="AR240" s="213">
        <f t="shared" si="53"/>
        <v>1.3652787387102596</v>
      </c>
    </row>
    <row r="241" spans="1:44" x14ac:dyDescent="0.25">
      <c r="A241" s="268">
        <v>0.99166699999999997</v>
      </c>
      <c r="B241" s="7">
        <v>167.50756998571842</v>
      </c>
      <c r="C241" s="7">
        <v>167.50756998571842</v>
      </c>
      <c r="D241" s="7"/>
      <c r="E241" s="213">
        <f t="shared" si="54"/>
        <v>0.6890156895531887</v>
      </c>
      <c r="F241" s="213">
        <f t="shared" si="55"/>
        <v>6.759243914516782</v>
      </c>
      <c r="X241">
        <v>0.33438924665273861</v>
      </c>
      <c r="Y241">
        <v>241.54633940316859</v>
      </c>
      <c r="Z241">
        <v>1.246291029149228</v>
      </c>
      <c r="AA241">
        <v>1.7285654281741081</v>
      </c>
      <c r="AB241">
        <v>1.7191789361351579</v>
      </c>
      <c r="AC241">
        <v>52.735932553615676</v>
      </c>
      <c r="AD241">
        <v>5.2424683659951086</v>
      </c>
      <c r="AF241" s="266">
        <f t="shared" si="52"/>
        <v>4.2420531363294405</v>
      </c>
      <c r="AG241" s="298">
        <v>41.865809388891591</v>
      </c>
      <c r="AH241" s="105">
        <f t="shared" si="56"/>
        <v>4.1669999999999208E-3</v>
      </c>
      <c r="AI241" s="213">
        <f t="shared" si="57"/>
        <v>3.8408799049960156</v>
      </c>
      <c r="AJ241" s="213">
        <f t="shared" si="58"/>
        <v>0.68820000000000003</v>
      </c>
      <c r="AK241" s="213">
        <f t="shared" si="59"/>
        <v>4.3266533735224232E-2</v>
      </c>
      <c r="AL241" s="213">
        <f t="shared" si="60"/>
        <v>4.1344744973075773</v>
      </c>
      <c r="AM241" s="213">
        <f t="shared" si="61"/>
        <v>-2644.6972678950933</v>
      </c>
      <c r="AN241" s="213">
        <f t="shared" si="62"/>
        <v>4.4221646232297952E-3</v>
      </c>
      <c r="AO241" s="213">
        <f t="shared" si="63"/>
        <v>0.4109588924856955</v>
      </c>
      <c r="AP241" s="213">
        <f t="shared" si="64"/>
        <v>1.0612346108063064</v>
      </c>
      <c r="AQ241" s="105">
        <f t="shared" si="65"/>
        <v>1.462541107514304</v>
      </c>
      <c r="AR241" s="213">
        <f t="shared" si="53"/>
        <v>1.3662502621644932</v>
      </c>
    </row>
    <row r="242" spans="1:44" x14ac:dyDescent="0.25">
      <c r="A242" s="268">
        <v>0.99583299999999997</v>
      </c>
      <c r="B242" s="7">
        <v>171.52615114857664</v>
      </c>
      <c r="C242" s="7">
        <v>171.52615114857664</v>
      </c>
      <c r="D242" s="7"/>
      <c r="E242" s="213">
        <f t="shared" si="54"/>
        <v>0.70620724112273714</v>
      </c>
      <c r="F242" s="213">
        <f t="shared" si="55"/>
        <v>6.9278930354140513</v>
      </c>
      <c r="X242">
        <v>0.33584265723447188</v>
      </c>
      <c r="Y242">
        <v>241.27729317141751</v>
      </c>
      <c r="Z242">
        <v>1.2437778135806217</v>
      </c>
      <c r="AA242">
        <v>1.7265811138947462</v>
      </c>
      <c r="AB242">
        <v>1.7172593791365613</v>
      </c>
      <c r="AC242">
        <v>52.678027713313448</v>
      </c>
      <c r="AD242">
        <v>5.2366011580514851</v>
      </c>
      <c r="AF242" s="266">
        <f t="shared" si="52"/>
        <v>4.341082434458662</v>
      </c>
      <c r="AG242" s="298">
        <v>42.843152572994441</v>
      </c>
      <c r="AH242" s="105">
        <f t="shared" si="56"/>
        <v>4.166000000000003E-3</v>
      </c>
      <c r="AI242" s="213">
        <f t="shared" si="57"/>
        <v>3.8408799049960156</v>
      </c>
      <c r="AJ242" s="213">
        <f t="shared" si="58"/>
        <v>0.68820000000000003</v>
      </c>
      <c r="AK242" s="213">
        <f t="shared" si="59"/>
        <v>4.3948591386947469E-2</v>
      </c>
      <c r="AL242" s="213">
        <f t="shared" si="60"/>
        <v>4.1784230886945251</v>
      </c>
      <c r="AM242" s="213">
        <f t="shared" si="61"/>
        <v>-2687.2539173159144</v>
      </c>
      <c r="AN242" s="213">
        <f t="shared" si="62"/>
        <v>4.4933230547964187E-3</v>
      </c>
      <c r="AO242" s="213">
        <f t="shared" si="63"/>
        <v>0.41545221554049194</v>
      </c>
      <c r="AP242" s="213">
        <f t="shared" si="64"/>
        <v>1.0785701043678386</v>
      </c>
      <c r="AQ242" s="105">
        <f t="shared" si="65"/>
        <v>1.4580477844595077</v>
      </c>
      <c r="AR242" s="213">
        <f t="shared" si="53"/>
        <v>1.367112435875218</v>
      </c>
    </row>
    <row r="243" spans="1:44" x14ac:dyDescent="0.25">
      <c r="A243" s="268">
        <v>1</v>
      </c>
      <c r="B243" s="7">
        <v>174.54008702072034</v>
      </c>
      <c r="C243" s="7">
        <v>174.54008702072034</v>
      </c>
      <c r="D243" s="7"/>
      <c r="E243" s="213">
        <f t="shared" si="54"/>
        <v>0.72102900722573571</v>
      </c>
      <c r="F243" s="213">
        <f t="shared" si="55"/>
        <v>7.0732945608844675</v>
      </c>
      <c r="G243" s="213">
        <f t="shared" ref="G243:G306" si="66">+INDEX($Y$3:$Y$885,MATCH(A3,$X$3:$X$885))+(INDEX($Y$3:$Y$885,MATCH(A3,$X$3:$X$885)+1)-INDEX($Y$3:$Y$885,MATCH(A3,$X$3:$X$885)))*(A3-INDEX($X$3:$X$885,MATCH(A3,$X$3:$X$885)))/(INDEX($X$3:$X$885,MATCH(A3,$X$3:$X$885)+1)-INDEX($X$3:$X$885,MATCH(A3,$X$3:$X$885)))</f>
        <v>0</v>
      </c>
      <c r="H243" s="213">
        <f t="shared" ref="H243:H306" si="67">+INDEX($AC$3:$AC$885,MATCH(A3,$X$3:$X$885))+(INDEX($AC$3:$AC$885,MATCH(A3,$X$3:$X$885)+1)-INDEX($AC$3:$AC$885,MATCH(A3,$X$3:$X$885)))*(A3-INDEX($X$3:$X$885,MATCH(A3,$X$3:$X$885)))/(INDEX($X$3:$X$885,MATCH(A3,$X$3:$X$885)+1)-INDEX($X$3:$X$885,MATCH(A3,$X$3:$X$885)))</f>
        <v>37.215125704258305</v>
      </c>
      <c r="I243">
        <f t="shared" ref="I243:I306" si="68">+INDEX($AB$3:$AB$885,MATCH(A3,$X$3:$X$885))+(INDEX($AB$3:$AB$885,MATCH(A3,$X$3:$X$885)+1)-INDEX($AB$3:$AB$885,MATCH(A3,$X$3:$X$885)))*(A3-INDEX($X$3:$X$885,MATCH(A3,$X$3:$X$885)))/(INDEX($X$3:$X$885,MATCH(A3,$X$3:$X$885)+1)-INDEX($X$3:$X$885,MATCH(A3,$X$3:$X$885)))</f>
        <v>0.98623985734459585</v>
      </c>
      <c r="X243">
        <v>0.33729716203595633</v>
      </c>
      <c r="Y243">
        <v>241.00792084881388</v>
      </c>
      <c r="Z243">
        <v>1.2412655912195183</v>
      </c>
      <c r="AA243">
        <v>1.7245943741067991</v>
      </c>
      <c r="AB243">
        <v>1.7153374757187199</v>
      </c>
      <c r="AC243">
        <v>52.620051568177978</v>
      </c>
      <c r="AD243">
        <v>5.2307267251456331</v>
      </c>
      <c r="AF243" s="266">
        <f t="shared" si="52"/>
        <v>4.415354408055582</v>
      </c>
      <c r="AG243" s="298">
        <v>43.576159961071625</v>
      </c>
      <c r="AH243" s="105">
        <f t="shared" si="56"/>
        <v>4.1670000000000318E-3</v>
      </c>
      <c r="AI243" s="213">
        <f t="shared" si="57"/>
        <v>3.8408799049960156</v>
      </c>
      <c r="AJ243" s="213">
        <f t="shared" si="58"/>
        <v>0.68820000000000003</v>
      </c>
      <c r="AK243" s="213">
        <f t="shared" si="59"/>
        <v>4.4475366237748705E-2</v>
      </c>
      <c r="AL243" s="213">
        <f t="shared" si="60"/>
        <v>4.2228984549322739</v>
      </c>
      <c r="AM243" s="213">
        <f t="shared" si="61"/>
        <v>-2720.326960584182</v>
      </c>
      <c r="AN243" s="213">
        <f t="shared" si="62"/>
        <v>4.5486240692826189E-3</v>
      </c>
      <c r="AO243" s="213">
        <f t="shared" si="63"/>
        <v>0.42000083960977458</v>
      </c>
      <c r="AP243" s="213">
        <f t="shared" si="64"/>
        <v>1.0915824500318176</v>
      </c>
      <c r="AQ243" s="105">
        <f t="shared" si="65"/>
        <v>1.453499160390225</v>
      </c>
      <c r="AR243" s="213">
        <f t="shared" si="53"/>
        <v>1.3677336861230398</v>
      </c>
    </row>
    <row r="244" spans="1:44" x14ac:dyDescent="0.25">
      <c r="A244" s="268">
        <v>1.004167</v>
      </c>
      <c r="B244" s="7">
        <v>176.72666794756969</v>
      </c>
      <c r="C244" s="7">
        <v>176.72666794756969</v>
      </c>
      <c r="D244" s="7"/>
      <c r="E244" s="213">
        <f t="shared" si="54"/>
        <v>0.73186428397643777</v>
      </c>
      <c r="F244" s="213">
        <f t="shared" si="55"/>
        <v>7.1795886258088553</v>
      </c>
      <c r="G244" s="213">
        <f t="shared" si="66"/>
        <v>69.861612223049207</v>
      </c>
      <c r="H244" s="213">
        <f t="shared" si="67"/>
        <v>39.677171416949506</v>
      </c>
      <c r="I244" s="213">
        <f t="shared" si="68"/>
        <v>1.0951896082508927</v>
      </c>
      <c r="X244">
        <v>0.33875276441014024</v>
      </c>
      <c r="Y244">
        <v>240.73821925211067</v>
      </c>
      <c r="Z244">
        <v>1.2387543641270664</v>
      </c>
      <c r="AA244">
        <v>1.7226051984211541</v>
      </c>
      <c r="AB244">
        <v>1.713413205642029</v>
      </c>
      <c r="AC244">
        <v>52.562003576115899</v>
      </c>
      <c r="AD244">
        <v>5.2248450123499435</v>
      </c>
      <c r="AF244" s="266">
        <f t="shared" si="52"/>
        <v>4.4692379967435407</v>
      </c>
      <c r="AG244" s="298">
        <v>44.107949634774641</v>
      </c>
      <c r="AH244" s="105">
        <f t="shared" si="56"/>
        <v>4.1670000000000318E-3</v>
      </c>
      <c r="AI244" s="213">
        <f t="shared" si="57"/>
        <v>3.8408799049960156</v>
      </c>
      <c r="AJ244" s="213">
        <f t="shared" si="58"/>
        <v>0.68820000000000003</v>
      </c>
      <c r="AK244" s="213">
        <f t="shared" si="59"/>
        <v>4.4848189047862211E-2</v>
      </c>
      <c r="AL244" s="213">
        <f t="shared" si="60"/>
        <v>4.2677466439801357</v>
      </c>
      <c r="AM244" s="213">
        <f t="shared" si="61"/>
        <v>-2743.9846080500774</v>
      </c>
      <c r="AN244" s="213">
        <f t="shared" si="62"/>
        <v>4.5881817203463227E-3</v>
      </c>
      <c r="AO244" s="213">
        <f t="shared" si="63"/>
        <v>0.42458902133012089</v>
      </c>
      <c r="AP244" s="213">
        <f t="shared" si="64"/>
        <v>1.1010755268409618</v>
      </c>
      <c r="AQ244" s="105">
        <f t="shared" si="65"/>
        <v>1.4489109786698786</v>
      </c>
      <c r="AR244" s="213">
        <f t="shared" si="53"/>
        <v>1.3681714729338408</v>
      </c>
    </row>
    <row r="245" spans="1:44" x14ac:dyDescent="0.25">
      <c r="A245" s="268">
        <v>1.0083329999999999</v>
      </c>
      <c r="B245" s="7">
        <v>177.73131323828423</v>
      </c>
      <c r="C245" s="7">
        <v>177.73131323828423</v>
      </c>
      <c r="D245" s="7"/>
      <c r="E245" s="213">
        <f t="shared" si="54"/>
        <v>0.73833597481011448</v>
      </c>
      <c r="F245" s="213">
        <f t="shared" si="55"/>
        <v>7.2430759128872237</v>
      </c>
      <c r="G245" s="213">
        <f t="shared" si="66"/>
        <v>139.52127716625975</v>
      </c>
      <c r="H245" s="213">
        <f t="shared" si="67"/>
        <v>42.23079669634506</v>
      </c>
      <c r="I245" s="213">
        <f t="shared" si="68"/>
        <v>1.2079794432192816</v>
      </c>
      <c r="X245">
        <v>0.34020946773633803</v>
      </c>
      <c r="Y245">
        <v>240.468185541075</v>
      </c>
      <c r="Z245">
        <v>1.236244134364417</v>
      </c>
      <c r="AA245">
        <v>1.7206135779796734</v>
      </c>
      <c r="AB245">
        <v>1.7114865509140194</v>
      </c>
      <c r="AC245">
        <v>52.503883257269862</v>
      </c>
      <c r="AD245">
        <v>5.2189559710428686</v>
      </c>
      <c r="AF245" s="266">
        <f t="shared" si="52"/>
        <v>4.4939953212758459</v>
      </c>
      <c r="AG245" s="298">
        <v>44.352285430800357</v>
      </c>
      <c r="AH245" s="105">
        <f t="shared" si="56"/>
        <v>4.165999999999892E-3</v>
      </c>
      <c r="AI245" s="213">
        <f t="shared" si="57"/>
        <v>3.8408799049960156</v>
      </c>
      <c r="AJ245" s="213">
        <f t="shared" si="58"/>
        <v>0.68820000000000003</v>
      </c>
      <c r="AK245" s="213">
        <f t="shared" si="59"/>
        <v>4.5008211946013434E-2</v>
      </c>
      <c r="AL245" s="213">
        <f t="shared" si="60"/>
        <v>4.3127548559261495</v>
      </c>
      <c r="AM245" s="213">
        <f t="shared" si="61"/>
        <v>-2754.61152586448</v>
      </c>
      <c r="AN245" s="213">
        <f t="shared" si="62"/>
        <v>4.6059508542972277E-3</v>
      </c>
      <c r="AO245" s="213">
        <f t="shared" si="63"/>
        <v>0.4291949721844181</v>
      </c>
      <c r="AP245" s="213">
        <f t="shared" si="64"/>
        <v>1.1056051018476589</v>
      </c>
      <c r="AQ245" s="105">
        <f t="shared" si="65"/>
        <v>1.4443050278155813</v>
      </c>
      <c r="AR245" s="213">
        <f t="shared" si="53"/>
        <v>1.3683690983619432</v>
      </c>
    </row>
    <row r="246" spans="1:44" x14ac:dyDescent="0.25">
      <c r="A246" s="268">
        <v>1.0125</v>
      </c>
      <c r="B246" s="7">
        <v>180.15428129236054</v>
      </c>
      <c r="C246" s="7">
        <v>180.15428129236054</v>
      </c>
      <c r="D246" s="7"/>
      <c r="E246" s="213">
        <f t="shared" si="54"/>
        <v>0.74565463620460404</v>
      </c>
      <c r="F246" s="213">
        <f t="shared" si="55"/>
        <v>7.3148719811671663</v>
      </c>
      <c r="G246" s="213">
        <f t="shared" si="66"/>
        <v>194.36347039530219</v>
      </c>
      <c r="H246" s="213">
        <f t="shared" si="67"/>
        <v>49.295051941972773</v>
      </c>
      <c r="I246" s="213">
        <f t="shared" si="68"/>
        <v>1.506409292340259</v>
      </c>
      <c r="X246">
        <v>0.34166727541900005</v>
      </c>
      <c r="Y246">
        <v>240.19781719081536</v>
      </c>
      <c r="Z246">
        <v>1.2337349039927192</v>
      </c>
      <c r="AA246">
        <v>1.7186195053371933</v>
      </c>
      <c r="AB246">
        <v>1.709557495607879</v>
      </c>
      <c r="AC246">
        <v>52.445690189040121</v>
      </c>
      <c r="AD246">
        <v>5.2130595584044901</v>
      </c>
      <c r="AF246" s="266">
        <f t="shared" si="52"/>
        <v>4.5537041627949373</v>
      </c>
      <c r="AG246" s="298">
        <v>44.941565880038858</v>
      </c>
      <c r="AH246" s="105">
        <f t="shared" si="56"/>
        <v>4.1670000000000318E-3</v>
      </c>
      <c r="AI246" s="213">
        <f t="shared" si="57"/>
        <v>3.8408799049960156</v>
      </c>
      <c r="AJ246" s="213">
        <f t="shared" si="58"/>
        <v>0.68820000000000003</v>
      </c>
      <c r="AK246" s="213">
        <f t="shared" si="59"/>
        <v>4.5429807083603217E-2</v>
      </c>
      <c r="AL246" s="213">
        <f t="shared" si="60"/>
        <v>4.3581846630097525</v>
      </c>
      <c r="AM246" s="213">
        <f t="shared" si="61"/>
        <v>-2781.2413794791469</v>
      </c>
      <c r="AN246" s="213">
        <f t="shared" si="62"/>
        <v>4.6504782934132724E-3</v>
      </c>
      <c r="AO246" s="213">
        <f t="shared" si="63"/>
        <v>0.43384545047783135</v>
      </c>
      <c r="AP246" s="213">
        <f t="shared" si="64"/>
        <v>1.1160255083785067</v>
      </c>
      <c r="AQ246" s="105">
        <f t="shared" si="65"/>
        <v>1.439654549522168</v>
      </c>
      <c r="AR246" s="213">
        <f t="shared" si="53"/>
        <v>1.368836883509694</v>
      </c>
    </row>
    <row r="247" spans="1:44" x14ac:dyDescent="0.25">
      <c r="A247" s="268">
        <v>1.016667</v>
      </c>
      <c r="B247" s="7">
        <v>183.64099141895815</v>
      </c>
      <c r="C247" s="7">
        <v>183.64099141895815</v>
      </c>
      <c r="D247" s="7"/>
      <c r="E247" s="213">
        <f t="shared" si="54"/>
        <v>0.75796745069403837</v>
      </c>
      <c r="F247" s="213">
        <f t="shared" si="55"/>
        <v>7.4356606913085166</v>
      </c>
      <c r="G247" s="213">
        <f t="shared" si="66"/>
        <v>231.54853565820412</v>
      </c>
      <c r="H247" s="213">
        <f t="shared" si="67"/>
        <v>54.488139923519483</v>
      </c>
      <c r="I247" s="213">
        <f t="shared" si="68"/>
        <v>1.7189639932711287</v>
      </c>
      <c r="X247">
        <v>0.34312619088658391</v>
      </c>
      <c r="Y247">
        <v>239.92711196631487</v>
      </c>
      <c r="Z247">
        <v>1.2312266750731227</v>
      </c>
      <c r="AA247">
        <v>1.7166229743439896</v>
      </c>
      <c r="AB247">
        <v>1.7076260256972173</v>
      </c>
      <c r="AC247">
        <v>52.387424001484298</v>
      </c>
      <c r="AD247">
        <v>5.2071557369503969</v>
      </c>
      <c r="AF247" s="266">
        <f t="shared" si="52"/>
        <v>4.6396266420541172</v>
      </c>
      <c r="AG247" s="298">
        <v>45.789554819186939</v>
      </c>
      <c r="AH247" s="105">
        <f t="shared" si="56"/>
        <v>4.1670000000000318E-3</v>
      </c>
      <c r="AI247" s="213">
        <f t="shared" si="57"/>
        <v>3.8408799049960156</v>
      </c>
      <c r="AJ247" s="213">
        <f t="shared" si="58"/>
        <v>0.68820000000000003</v>
      </c>
      <c r="AK247" s="213">
        <f t="shared" si="59"/>
        <v>4.6018011917394706E-2</v>
      </c>
      <c r="AL247" s="213">
        <f t="shared" si="60"/>
        <v>4.4042026749271468</v>
      </c>
      <c r="AM247" s="213">
        <f t="shared" si="61"/>
        <v>-2818.0748673629391</v>
      </c>
      <c r="AN247" s="213">
        <f t="shared" si="62"/>
        <v>4.7120670994543921E-3</v>
      </c>
      <c r="AO247" s="213">
        <f t="shared" si="63"/>
        <v>0.43855751757728573</v>
      </c>
      <c r="AP247" s="213">
        <f t="shared" si="64"/>
        <v>1.130805639417892</v>
      </c>
      <c r="AQ247" s="105">
        <f t="shared" si="65"/>
        <v>1.4349424824227135</v>
      </c>
      <c r="AR247" s="213">
        <f t="shared" si="53"/>
        <v>1.3694889083869093</v>
      </c>
    </row>
    <row r="248" spans="1:44" x14ac:dyDescent="0.25">
      <c r="A248" s="268">
        <v>1.0208330000000001</v>
      </c>
      <c r="B248" s="7">
        <v>188.84150821795117</v>
      </c>
      <c r="C248" s="7">
        <v>188.84150821795117</v>
      </c>
      <c r="D248" s="7"/>
      <c r="E248" s="213">
        <f t="shared" si="54"/>
        <v>0.7758810467437034</v>
      </c>
      <c r="F248" s="213">
        <f t="shared" si="55"/>
        <v>7.6113930685557305</v>
      </c>
      <c r="G248" s="213">
        <f t="shared" si="66"/>
        <v>254.77121469007471</v>
      </c>
      <c r="H248" s="213">
        <f t="shared" si="67"/>
        <v>57.861209223363595</v>
      </c>
      <c r="I248" s="213">
        <f t="shared" si="68"/>
        <v>1.8547471511857072</v>
      </c>
      <c r="X248">
        <v>0.34458621759052005</v>
      </c>
      <c r="Y248">
        <v>239.65606789924368</v>
      </c>
      <c r="Z248">
        <v>1.2287194496667779</v>
      </c>
      <c r="AA248">
        <v>1.7146239800437513</v>
      </c>
      <c r="AB248">
        <v>1.7056921289033802</v>
      </c>
      <c r="AC248">
        <v>52.329084373108884</v>
      </c>
      <c r="AD248">
        <v>5.2012444741052573</v>
      </c>
      <c r="AF248" s="266">
        <f t="shared" si="52"/>
        <v>4.7677822043389941</v>
      </c>
      <c r="AG248" s="298">
        <v>47.054351880967126</v>
      </c>
      <c r="AH248" s="105">
        <f t="shared" si="56"/>
        <v>4.1660000000001141E-3</v>
      </c>
      <c r="AI248" s="213">
        <f t="shared" si="57"/>
        <v>3.8408799049960156</v>
      </c>
      <c r="AJ248" s="213">
        <f t="shared" si="58"/>
        <v>0.68820000000000003</v>
      </c>
      <c r="AK248" s="213">
        <f t="shared" si="59"/>
        <v>4.6877813388023548E-2</v>
      </c>
      <c r="AL248" s="213">
        <f t="shared" si="60"/>
        <v>4.4510804883151707</v>
      </c>
      <c r="AM248" s="213">
        <f t="shared" si="61"/>
        <v>-2871.5551668970538</v>
      </c>
      <c r="AN248" s="213">
        <f t="shared" si="62"/>
        <v>4.8014908272702127E-3</v>
      </c>
      <c r="AO248" s="213">
        <f t="shared" si="63"/>
        <v>0.44335900840455594</v>
      </c>
      <c r="AP248" s="213">
        <f t="shared" si="64"/>
        <v>1.152542205297667</v>
      </c>
      <c r="AQ248" s="105">
        <f t="shared" si="65"/>
        <v>1.4301409915954433</v>
      </c>
      <c r="AR248" s="213">
        <f t="shared" si="53"/>
        <v>1.3704177533512065</v>
      </c>
    </row>
    <row r="249" spans="1:44" x14ac:dyDescent="0.25">
      <c r="A249" s="268">
        <v>1.0249999999999999</v>
      </c>
      <c r="B249" s="7">
        <v>194.51479927139812</v>
      </c>
      <c r="C249" s="7">
        <v>194.51479927139812</v>
      </c>
      <c r="D249" s="7"/>
      <c r="E249" s="213">
        <f t="shared" si="54"/>
        <v>0.79872286665402281</v>
      </c>
      <c r="F249" s="213">
        <f t="shared" si="55"/>
        <v>7.8354713218759642</v>
      </c>
      <c r="G249" s="213">
        <f t="shared" si="66"/>
        <v>268.7245072080097</v>
      </c>
      <c r="H249" s="213">
        <f t="shared" si="67"/>
        <v>59.931660177493043</v>
      </c>
      <c r="I249" s="213">
        <f t="shared" si="68"/>
        <v>1.939599313837874</v>
      </c>
      <c r="X249">
        <v>0.34604735900426298</v>
      </c>
      <c r="Y249">
        <v>239.38468326653251</v>
      </c>
      <c r="Z249">
        <v>1.2262132298348338</v>
      </c>
      <c r="AA249">
        <v>1.7126225185801203</v>
      </c>
      <c r="AB249">
        <v>1.7037557945557662</v>
      </c>
      <c r="AC249">
        <v>52.270671027018068</v>
      </c>
      <c r="AD249">
        <v>5.1953257418126055</v>
      </c>
      <c r="AF249" s="266">
        <f t="shared" si="52"/>
        <v>4.907588272286131</v>
      </c>
      <c r="AG249" s="298">
        <v>48.434130493818216</v>
      </c>
      <c r="AH249" s="105">
        <f t="shared" si="56"/>
        <v>4.1669999999998097E-3</v>
      </c>
      <c r="AI249" s="213">
        <f t="shared" si="57"/>
        <v>3.8408799049960156</v>
      </c>
      <c r="AJ249" s="213">
        <f t="shared" si="58"/>
        <v>0.68820000000000003</v>
      </c>
      <c r="AK249" s="213">
        <f t="shared" si="59"/>
        <v>4.7831022898540777E-2</v>
      </c>
      <c r="AL249" s="213">
        <f t="shared" si="60"/>
        <v>4.498911511213711</v>
      </c>
      <c r="AM249" s="213">
        <f t="shared" si="61"/>
        <v>-2930.7778574714703</v>
      </c>
      <c r="AN249" s="213">
        <f t="shared" si="62"/>
        <v>4.9005163340190847E-3</v>
      </c>
      <c r="AO249" s="213">
        <f t="shared" si="63"/>
        <v>0.44825952473857505</v>
      </c>
      <c r="AP249" s="213">
        <f t="shared" si="64"/>
        <v>1.1760298377776117</v>
      </c>
      <c r="AQ249" s="105">
        <f t="shared" si="65"/>
        <v>1.4252404752614243</v>
      </c>
      <c r="AR249" s="213">
        <f t="shared" si="53"/>
        <v>1.3713757118736769</v>
      </c>
    </row>
    <row r="250" spans="1:44" x14ac:dyDescent="0.25">
      <c r="A250" s="268">
        <v>1.0291669999999999</v>
      </c>
      <c r="B250" s="7">
        <v>199.41983216135742</v>
      </c>
      <c r="C250" s="7">
        <v>199.41983216135742</v>
      </c>
      <c r="D250" s="7"/>
      <c r="E250" s="213">
        <f t="shared" si="54"/>
        <v>0.82076280459015238</v>
      </c>
      <c r="F250" s="213">
        <f t="shared" si="55"/>
        <v>8.0516831130293944</v>
      </c>
      <c r="G250" s="213">
        <f t="shared" si="66"/>
        <v>275.64796571144251</v>
      </c>
      <c r="H250" s="213">
        <f t="shared" si="67"/>
        <v>60.304176066887507</v>
      </c>
      <c r="I250" s="213">
        <f t="shared" si="68"/>
        <v>1.9671792479629051</v>
      </c>
      <c r="X250">
        <v>0.3475096186224218</v>
      </c>
      <c r="Y250">
        <v>239.11295657077065</v>
      </c>
      <c r="Z250">
        <v>1.2237080176384407</v>
      </c>
      <c r="AA250">
        <v>1.7106185871060424</v>
      </c>
      <c r="AB250">
        <v>1.7018170134640034</v>
      </c>
      <c r="AC250">
        <v>52.212183727355033</v>
      </c>
      <c r="AD250">
        <v>5.1893995161742481</v>
      </c>
      <c r="AF250" s="266">
        <f t="shared" si="52"/>
        <v>5.0284622685320937</v>
      </c>
      <c r="AG250" s="298">
        <v>49.627064086179061</v>
      </c>
      <c r="AH250" s="105">
        <f t="shared" si="56"/>
        <v>4.1670000000000318E-3</v>
      </c>
      <c r="AI250" s="213">
        <f t="shared" si="57"/>
        <v>3.8408799049960156</v>
      </c>
      <c r="AJ250" s="213">
        <f t="shared" si="58"/>
        <v>0.68820000000000003</v>
      </c>
      <c r="AK250" s="213">
        <f t="shared" si="59"/>
        <v>4.8638696803286433E-2</v>
      </c>
      <c r="AL250" s="213">
        <f t="shared" si="60"/>
        <v>4.5475502080169976</v>
      </c>
      <c r="AM250" s="213">
        <f t="shared" si="61"/>
        <v>-2981.0979034865795</v>
      </c>
      <c r="AN250" s="213">
        <f t="shared" si="62"/>
        <v>4.9846558421694507E-3</v>
      </c>
      <c r="AO250" s="213">
        <f t="shared" si="63"/>
        <v>0.4532441805807445</v>
      </c>
      <c r="AP250" s="213">
        <f t="shared" si="64"/>
        <v>1.1962217043843082</v>
      </c>
      <c r="AQ250" s="105">
        <f t="shared" si="65"/>
        <v>1.4202558194192547</v>
      </c>
      <c r="AR250" s="213">
        <f t="shared" si="53"/>
        <v>1.372161010390851</v>
      </c>
    </row>
    <row r="251" spans="1:44" x14ac:dyDescent="0.25">
      <c r="A251" s="268">
        <v>1.0333330000000001</v>
      </c>
      <c r="B251" s="7">
        <v>204.14757470589655</v>
      </c>
      <c r="C251" s="7">
        <v>204.14757470589655</v>
      </c>
      <c r="D251" s="7"/>
      <c r="E251" s="213">
        <f t="shared" si="54"/>
        <v>0.84063090850451305</v>
      </c>
      <c r="F251" s="213">
        <f t="shared" si="55"/>
        <v>8.2465892124292743</v>
      </c>
      <c r="G251" s="213">
        <f t="shared" si="66"/>
        <v>276.32200396322111</v>
      </c>
      <c r="H251" s="213">
        <f t="shared" si="67"/>
        <v>60.312702824362972</v>
      </c>
      <c r="I251" s="213">
        <f t="shared" si="68"/>
        <v>1.9689111223100721</v>
      </c>
      <c r="X251">
        <v>0.34897299995996367</v>
      </c>
      <c r="Y251">
        <v>238.84088652226956</v>
      </c>
      <c r="Z251">
        <v>1.2212038151387483</v>
      </c>
      <c r="AA251">
        <v>1.7086121837066917</v>
      </c>
      <c r="AB251">
        <v>1.6998757777998346</v>
      </c>
      <c r="AC251">
        <v>52.153622276057092</v>
      </c>
      <c r="AD251">
        <v>5.1834657771214854</v>
      </c>
      <c r="AF251" s="266">
        <f t="shared" si="52"/>
        <v>5.1449673251547097</v>
      </c>
      <c r="AG251" s="298">
        <v>50.776879596888328</v>
      </c>
      <c r="AH251" s="105">
        <f t="shared" si="56"/>
        <v>4.1660000000001141E-3</v>
      </c>
      <c r="AI251" s="213">
        <f t="shared" si="57"/>
        <v>3.8408799049960156</v>
      </c>
      <c r="AJ251" s="213">
        <f t="shared" si="58"/>
        <v>0.68820000000000003</v>
      </c>
      <c r="AK251" s="213">
        <f t="shared" si="59"/>
        <v>4.9399609219514931E-2</v>
      </c>
      <c r="AL251" s="213">
        <f t="shared" si="60"/>
        <v>4.5969498172365126</v>
      </c>
      <c r="AM251" s="213">
        <f t="shared" si="61"/>
        <v>-3028.5603414369152</v>
      </c>
      <c r="AN251" s="213">
        <f t="shared" si="62"/>
        <v>5.0640171802644011E-3</v>
      </c>
      <c r="AO251" s="213">
        <f t="shared" si="63"/>
        <v>0.4583081977610089</v>
      </c>
      <c r="AP251" s="213">
        <f t="shared" si="64"/>
        <v>1.2155586126414457</v>
      </c>
      <c r="AQ251" s="105">
        <f t="shared" si="65"/>
        <v>1.4151918022389902</v>
      </c>
      <c r="AR251" s="213">
        <f t="shared" si="53"/>
        <v>1.3728830020343941</v>
      </c>
    </row>
    <row r="252" spans="1:44" x14ac:dyDescent="0.25">
      <c r="A252" s="268">
        <v>1.0375000000000001</v>
      </c>
      <c r="B252" s="7">
        <v>208.87531725043567</v>
      </c>
      <c r="C252" s="7">
        <v>208.87531725043567</v>
      </c>
      <c r="D252" s="7"/>
      <c r="E252" s="213">
        <f t="shared" si="54"/>
        <v>0.86053319539102469</v>
      </c>
      <c r="F252" s="213">
        <f t="shared" si="55"/>
        <v>8.4418306467859523</v>
      </c>
      <c r="G252" s="213">
        <f t="shared" si="66"/>
        <v>276.25819898926966</v>
      </c>
      <c r="H252" s="213">
        <f t="shared" si="67"/>
        <v>60.285351758090805</v>
      </c>
      <c r="I252" s="213">
        <f t="shared" si="68"/>
        <v>1.9681516216806032</v>
      </c>
      <c r="X252">
        <v>0.35043750655148348</v>
      </c>
      <c r="Y252">
        <v>238.56847202248622</v>
      </c>
      <c r="Z252">
        <v>1.2187006243969059</v>
      </c>
      <c r="AA252">
        <v>1.706603307324795</v>
      </c>
      <c r="AB252">
        <v>1.6979320809894156</v>
      </c>
      <c r="AC252">
        <v>52.09498650986739</v>
      </c>
      <c r="AD252">
        <v>5.1775245081123131</v>
      </c>
      <c r="AF252" s="266">
        <f t="shared" si="52"/>
        <v>5.2614723817773248</v>
      </c>
      <c r="AG252" s="298">
        <v>51.926695107597581</v>
      </c>
      <c r="AH252" s="105">
        <f t="shared" si="56"/>
        <v>4.1670000000000318E-3</v>
      </c>
      <c r="AI252" s="213">
        <f t="shared" si="57"/>
        <v>3.8408799049960156</v>
      </c>
      <c r="AJ252" s="213">
        <f t="shared" si="58"/>
        <v>0.68820000000000003</v>
      </c>
      <c r="AK252" s="213">
        <f t="shared" si="59"/>
        <v>5.0178799744479474E-2</v>
      </c>
      <c r="AL252" s="213">
        <f t="shared" si="60"/>
        <v>4.647128616980992</v>
      </c>
      <c r="AM252" s="213">
        <f t="shared" si="61"/>
        <v>-3077.1492468589477</v>
      </c>
      <c r="AN252" s="213">
        <f t="shared" si="62"/>
        <v>5.1452620702739805E-3</v>
      </c>
      <c r="AO252" s="213">
        <f t="shared" si="63"/>
        <v>0.46345345983128289</v>
      </c>
      <c r="AP252" s="213">
        <f t="shared" si="64"/>
        <v>1.234764115736487</v>
      </c>
      <c r="AQ252" s="105">
        <f t="shared" si="65"/>
        <v>1.4100465401687163</v>
      </c>
      <c r="AR252" s="213">
        <f t="shared" si="53"/>
        <v>1.373573019480903</v>
      </c>
    </row>
    <row r="253" spans="1:44" x14ac:dyDescent="0.25">
      <c r="A253" s="268">
        <v>1.0416669999999999</v>
      </c>
      <c r="B253" s="7">
        <v>220.81286717539695</v>
      </c>
      <c r="C253" s="7">
        <v>220.81286717539695</v>
      </c>
      <c r="D253" s="7"/>
      <c r="E253" s="213">
        <f t="shared" si="54"/>
        <v>0.89525533225118137</v>
      </c>
      <c r="F253" s="213">
        <f t="shared" si="55"/>
        <v>8.78245480938409</v>
      </c>
      <c r="G253" s="213">
        <f t="shared" si="66"/>
        <v>276.11965676433533</v>
      </c>
      <c r="H253" s="213">
        <f t="shared" si="67"/>
        <v>60.253976192080373</v>
      </c>
      <c r="I253" s="213">
        <f t="shared" si="68"/>
        <v>1.967129374028074</v>
      </c>
      <c r="X253">
        <v>0.35190314195053568</v>
      </c>
      <c r="Y253">
        <v>238.29571214890922</v>
      </c>
      <c r="Z253">
        <v>1.2161984474740637</v>
      </c>
      <c r="AA253">
        <v>1.7045919576919208</v>
      </c>
      <c r="AB253">
        <v>1.6959859176141336</v>
      </c>
      <c r="AC253">
        <v>52.036276297583044</v>
      </c>
      <c r="AD253">
        <v>5.171575695852602</v>
      </c>
      <c r="AF253" s="266">
        <f t="shared" si="52"/>
        <v>5.555647649749428</v>
      </c>
      <c r="AG253" s="298">
        <v>54.829979272138452</v>
      </c>
      <c r="AH253" s="105">
        <f t="shared" si="56"/>
        <v>4.1669999999998097E-3</v>
      </c>
      <c r="AI253" s="213">
        <f t="shared" si="57"/>
        <v>3.8408799049960156</v>
      </c>
      <c r="AJ253" s="213">
        <f t="shared" si="58"/>
        <v>0.68820000000000003</v>
      </c>
      <c r="AK253" s="213">
        <f t="shared" si="59"/>
        <v>5.2093153068669046E-2</v>
      </c>
      <c r="AL253" s="213">
        <f t="shared" si="60"/>
        <v>4.699221770049661</v>
      </c>
      <c r="AM253" s="213">
        <f t="shared" si="61"/>
        <v>-3195.390285885901</v>
      </c>
      <c r="AN253" s="213">
        <f t="shared" si="62"/>
        <v>5.3429714059118876E-3</v>
      </c>
      <c r="AO253" s="213">
        <f t="shared" si="63"/>
        <v>0.46879643123719478</v>
      </c>
      <c r="AP253" s="213">
        <f t="shared" si="64"/>
        <v>1.2822105605740657</v>
      </c>
      <c r="AQ253" s="105">
        <f t="shared" si="65"/>
        <v>1.4047035687628044</v>
      </c>
      <c r="AR253" s="213">
        <f t="shared" si="53"/>
        <v>1.3751865210086671</v>
      </c>
    </row>
    <row r="254" spans="1:44" x14ac:dyDescent="0.25">
      <c r="A254" s="268">
        <v>1.045833</v>
      </c>
      <c r="B254" s="7">
        <v>232.27764284590427</v>
      </c>
      <c r="C254" s="7">
        <v>232.27764284590427</v>
      </c>
      <c r="D254" s="7"/>
      <c r="E254" s="213">
        <f t="shared" si="54"/>
        <v>0.94378753237439628</v>
      </c>
      <c r="F254" s="213">
        <f t="shared" si="55"/>
        <v>9.2585556925928287</v>
      </c>
      <c r="G254" s="213">
        <f t="shared" si="66"/>
        <v>275.97177797611556</v>
      </c>
      <c r="H254" s="213">
        <f t="shared" si="67"/>
        <v>60.221835946126888</v>
      </c>
      <c r="I254" s="213">
        <f t="shared" si="68"/>
        <v>1.9660682632795787</v>
      </c>
      <c r="X254">
        <v>0.35336990972902216</v>
      </c>
      <c r="Y254">
        <v>238.02260614114297</v>
      </c>
      <c r="Z254">
        <v>1.2136972864313713</v>
      </c>
      <c r="AA254">
        <v>1.7025781352690701</v>
      </c>
      <c r="AB254">
        <v>1.6940372833192705</v>
      </c>
      <c r="AC254">
        <v>51.97749153754588</v>
      </c>
      <c r="AD254">
        <v>5.165619330041836</v>
      </c>
      <c r="AF254" s="266">
        <f t="shared" si="52"/>
        <v>5.8381724120592713</v>
      </c>
      <c r="AG254" s="298">
        <v>57.618281885608404</v>
      </c>
      <c r="AH254" s="105">
        <f t="shared" si="56"/>
        <v>4.1660000000001141E-3</v>
      </c>
      <c r="AI254" s="213">
        <f t="shared" si="57"/>
        <v>3.8408799049960156</v>
      </c>
      <c r="AJ254" s="213">
        <f t="shared" si="58"/>
        <v>0.68820000000000003</v>
      </c>
      <c r="AK254" s="213">
        <f t="shared" si="59"/>
        <v>5.3889203855511492E-2</v>
      </c>
      <c r="AL254" s="213">
        <f t="shared" si="60"/>
        <v>4.7531109739051729</v>
      </c>
      <c r="AM254" s="213">
        <f t="shared" si="61"/>
        <v>-3306.4244580489094</v>
      </c>
      <c r="AN254" s="213">
        <f t="shared" si="62"/>
        <v>5.5286302312411309E-3</v>
      </c>
      <c r="AO254" s="213">
        <f t="shared" si="63"/>
        <v>0.47432506146843589</v>
      </c>
      <c r="AP254" s="213">
        <f t="shared" si="64"/>
        <v>1.3270835888720547</v>
      </c>
      <c r="AQ254" s="105">
        <f t="shared" si="65"/>
        <v>1.3991749385315633</v>
      </c>
      <c r="AR254" s="213">
        <f t="shared" si="53"/>
        <v>1.3765830505281655</v>
      </c>
    </row>
    <row r="255" spans="1:44" x14ac:dyDescent="0.25">
      <c r="A255" s="268">
        <v>1.05</v>
      </c>
      <c r="B255" s="7">
        <v>235.58706262708168</v>
      </c>
      <c r="C255" s="7">
        <v>235.58706262708168</v>
      </c>
      <c r="D255" s="7"/>
      <c r="E255" s="213">
        <f t="shared" si="54"/>
        <v>0.97479611385297371</v>
      </c>
      <c r="F255" s="213">
        <f t="shared" si="55"/>
        <v>9.5627498768976729</v>
      </c>
      <c r="G255" s="213">
        <f t="shared" si="66"/>
        <v>275.82129653112361</v>
      </c>
      <c r="H255" s="213">
        <f t="shared" si="67"/>
        <v>60.189268923386258</v>
      </c>
      <c r="I255" s="213">
        <f t="shared" si="68"/>
        <v>1.964991536312571</v>
      </c>
      <c r="X255">
        <v>0.35483781347663235</v>
      </c>
      <c r="Y255">
        <v>237.74915338808785</v>
      </c>
      <c r="Z255">
        <v>1.2111971433299786</v>
      </c>
      <c r="AA255">
        <v>1.7005618411873862</v>
      </c>
      <c r="AB255">
        <v>1.6920861747307185</v>
      </c>
      <c r="AC255">
        <v>51.918632155320438</v>
      </c>
      <c r="AD255">
        <v>5.159655403137843</v>
      </c>
      <c r="AF255" s="266">
        <f t="shared" si="52"/>
        <v>5.9197259516951037</v>
      </c>
      <c r="AG255" s="298">
        <v>58.423152743104893</v>
      </c>
      <c r="AH255" s="105">
        <f t="shared" si="56"/>
        <v>4.1670000000000318E-3</v>
      </c>
      <c r="AI255" s="213">
        <f t="shared" si="57"/>
        <v>3.8408799049960156</v>
      </c>
      <c r="AJ255" s="213">
        <f t="shared" si="58"/>
        <v>0.68820000000000003</v>
      </c>
      <c r="AK255" s="213">
        <f t="shared" si="59"/>
        <v>5.4419204746716923E-2</v>
      </c>
      <c r="AL255" s="213">
        <f t="shared" si="60"/>
        <v>4.8075301786518896</v>
      </c>
      <c r="AM255" s="213">
        <f t="shared" si="61"/>
        <v>-3339.782490210252</v>
      </c>
      <c r="AN255" s="213">
        <f t="shared" si="62"/>
        <v>5.5844077720263027E-3</v>
      </c>
      <c r="AO255" s="213">
        <f t="shared" si="63"/>
        <v>0.47990946924046218</v>
      </c>
      <c r="AP255" s="213">
        <f t="shared" si="64"/>
        <v>1.3401506532340437</v>
      </c>
      <c r="AQ255" s="105">
        <f t="shared" si="65"/>
        <v>1.3935905307595369</v>
      </c>
      <c r="AR255" s="213">
        <f t="shared" si="53"/>
        <v>1.376961379420957</v>
      </c>
    </row>
    <row r="256" spans="1:44" x14ac:dyDescent="0.25">
      <c r="A256" s="268">
        <v>1.0541670000000001</v>
      </c>
      <c r="B256" s="7">
        <v>234.40512699094688</v>
      </c>
      <c r="C256" s="7">
        <v>234.40512699094688</v>
      </c>
      <c r="D256" s="7"/>
      <c r="E256" s="213">
        <f t="shared" si="54"/>
        <v>0.97922872706916997</v>
      </c>
      <c r="F256" s="213">
        <f t="shared" si="55"/>
        <v>9.6062338125485578</v>
      </c>
      <c r="G256" s="213">
        <f t="shared" si="66"/>
        <v>275.6689700015018</v>
      </c>
      <c r="H256" s="213">
        <f t="shared" si="67"/>
        <v>60.15632129234347</v>
      </c>
      <c r="I256" s="213">
        <f t="shared" si="68"/>
        <v>1.9639020045726963</v>
      </c>
      <c r="X256">
        <v>0.35630685680033103</v>
      </c>
      <c r="Y256">
        <v>237.47535341625323</v>
      </c>
      <c r="Z256">
        <v>1.2086980202310353</v>
      </c>
      <c r="AA256">
        <v>1.6985430771972518</v>
      </c>
      <c r="AB256">
        <v>1.6901325893779107</v>
      </c>
      <c r="AC256">
        <v>51.859698101570878</v>
      </c>
      <c r="AD256">
        <v>5.1536839101416696</v>
      </c>
      <c r="AF256" s="266">
        <f t="shared" si="52"/>
        <v>5.8905996875394475</v>
      </c>
      <c r="AG256" s="298">
        <v>58.135698865427564</v>
      </c>
      <c r="AH256" s="105">
        <f t="shared" si="56"/>
        <v>4.1670000000000318E-3</v>
      </c>
      <c r="AI256" s="213">
        <f t="shared" si="57"/>
        <v>3.8408799049960156</v>
      </c>
      <c r="AJ256" s="213">
        <f t="shared" si="58"/>
        <v>0.68820000000000003</v>
      </c>
      <c r="AK256" s="213">
        <f t="shared" si="59"/>
        <v>5.4234795046576259E-2</v>
      </c>
      <c r="AL256" s="213">
        <f t="shared" si="60"/>
        <v>4.8617649736984658</v>
      </c>
      <c r="AM256" s="213">
        <f t="shared" si="61"/>
        <v>-3329.2564738578571</v>
      </c>
      <c r="AN256" s="213">
        <f t="shared" si="62"/>
        <v>5.5668073541251086E-3</v>
      </c>
      <c r="AO256" s="213">
        <f t="shared" si="63"/>
        <v>0.48547627659458731</v>
      </c>
      <c r="AP256" s="213">
        <f t="shared" si="64"/>
        <v>1.3359268908387487</v>
      </c>
      <c r="AQ256" s="105">
        <f t="shared" si="65"/>
        <v>1.3880237234054118</v>
      </c>
      <c r="AR256" s="213">
        <f t="shared" si="53"/>
        <v>1.3768274645261771</v>
      </c>
    </row>
    <row r="257" spans="1:44" x14ac:dyDescent="0.25">
      <c r="A257" s="268">
        <v>1.058333</v>
      </c>
      <c r="B257" s="7">
        <v>236.17803044514906</v>
      </c>
      <c r="C257" s="7">
        <v>236.17803044514906</v>
      </c>
      <c r="D257" s="7"/>
      <c r="E257" s="213">
        <f t="shared" si="54"/>
        <v>0.98022471693936242</v>
      </c>
      <c r="F257" s="213">
        <f t="shared" si="55"/>
        <v>9.6160044731751455</v>
      </c>
      <c r="G257" s="213">
        <f t="shared" si="66"/>
        <v>275.51492022055771</v>
      </c>
      <c r="H257" s="213">
        <f t="shared" si="67"/>
        <v>60.123005580289195</v>
      </c>
      <c r="I257" s="213">
        <f t="shared" si="68"/>
        <v>1.9628002348159843</v>
      </c>
      <c r="X257">
        <v>0.35777704332389021</v>
      </c>
      <c r="Y257">
        <v>237.20120587894311</v>
      </c>
      <c r="Z257">
        <v>1.2061999191956909</v>
      </c>
      <c r="AA257">
        <v>1.6965218456197575</v>
      </c>
      <c r="AB257">
        <v>1.688176525623355</v>
      </c>
      <c r="AC257">
        <v>51.800689350106509</v>
      </c>
      <c r="AD257">
        <v>5.1477048483995427</v>
      </c>
      <c r="AF257" s="266">
        <f t="shared" si="52"/>
        <v>5.9342890837729296</v>
      </c>
      <c r="AG257" s="298">
        <v>58.56687968194354</v>
      </c>
      <c r="AH257" s="105">
        <f t="shared" si="56"/>
        <v>4.165999999999892E-3</v>
      </c>
      <c r="AI257" s="213">
        <f t="shared" si="57"/>
        <v>17.20418640980624</v>
      </c>
      <c r="AJ257" s="213">
        <f t="shared" si="58"/>
        <v>-0.14810000000000001</v>
      </c>
      <c r="AK257" s="213">
        <f t="shared" si="59"/>
        <v>5.5057628474735956E-2</v>
      </c>
      <c r="AL257" s="213">
        <f t="shared" si="60"/>
        <v>4.9168226021732018</v>
      </c>
      <c r="AM257" s="213">
        <f t="shared" si="61"/>
        <v>-3380.5388643771366</v>
      </c>
      <c r="AN257" s="213">
        <f t="shared" si="62"/>
        <v>5.6525559862660966E-3</v>
      </c>
      <c r="AO257" s="213">
        <f t="shared" si="63"/>
        <v>0.49112883258085338</v>
      </c>
      <c r="AP257" s="213">
        <f t="shared" si="64"/>
        <v>1.3568305295886325</v>
      </c>
      <c r="AQ257" s="105">
        <f t="shared" si="65"/>
        <v>1.3823711674191457</v>
      </c>
      <c r="AR257" s="213">
        <f t="shared" si="53"/>
        <v>1.3770278439145314</v>
      </c>
    </row>
    <row r="258" spans="1:44" x14ac:dyDescent="0.25">
      <c r="A258" s="268">
        <v>1.0625</v>
      </c>
      <c r="B258" s="7">
        <v>236.59170791779624</v>
      </c>
      <c r="C258" s="7">
        <v>236.59170791779624</v>
      </c>
      <c r="D258" s="7"/>
      <c r="E258" s="213">
        <f t="shared" si="54"/>
        <v>0.98501574987920404</v>
      </c>
      <c r="F258" s="213">
        <f t="shared" si="55"/>
        <v>9.6630045063149925</v>
      </c>
      <c r="G258" s="213">
        <f t="shared" si="66"/>
        <v>275.35908276080295</v>
      </c>
      <c r="H258" s="213">
        <f t="shared" si="67"/>
        <v>60.089306152505991</v>
      </c>
      <c r="I258" s="213">
        <f t="shared" si="68"/>
        <v>1.9616857289446057</v>
      </c>
      <c r="X258">
        <v>0.35924837668746146</v>
      </c>
      <c r="Y258">
        <v>236.92671054636864</v>
      </c>
      <c r="Z258">
        <v>1.2037028422850957</v>
      </c>
      <c r="AA258">
        <v>1.6944981493018167</v>
      </c>
      <c r="AB258">
        <v>1.6862179825977632</v>
      </c>
      <c r="AC258">
        <v>51.741605896080763</v>
      </c>
      <c r="AD258">
        <v>5.141718217420383</v>
      </c>
      <c r="AF258" s="266">
        <f t="shared" si="52"/>
        <v>5.944483276227408</v>
      </c>
      <c r="AG258" s="298">
        <v>58.667488539130602</v>
      </c>
      <c r="AH258" s="105">
        <f t="shared" si="56"/>
        <v>4.1670000000000318E-3</v>
      </c>
      <c r="AI258" s="213">
        <f t="shared" si="57"/>
        <v>17.20418640980624</v>
      </c>
      <c r="AJ258" s="213">
        <f t="shared" si="58"/>
        <v>-0.14810000000000001</v>
      </c>
      <c r="AK258" s="213">
        <f t="shared" si="59"/>
        <v>5.5056847484389541E-2</v>
      </c>
      <c r="AL258" s="213">
        <f t="shared" si="60"/>
        <v>4.9718794496575915</v>
      </c>
      <c r="AM258" s="213">
        <f t="shared" si="61"/>
        <v>-3381.2187953752787</v>
      </c>
      <c r="AN258" s="213">
        <f t="shared" si="62"/>
        <v>5.6536928902296323E-3</v>
      </c>
      <c r="AO258" s="213">
        <f t="shared" si="63"/>
        <v>0.49678252547108304</v>
      </c>
      <c r="AP258" s="213">
        <f t="shared" si="64"/>
        <v>1.3567777514349866</v>
      </c>
      <c r="AQ258" s="105">
        <f t="shared" si="65"/>
        <v>1.3767174745289161</v>
      </c>
      <c r="AR258" s="213">
        <f t="shared" si="53"/>
        <v>1.3770741752941376</v>
      </c>
    </row>
    <row r="259" spans="1:44" x14ac:dyDescent="0.25">
      <c r="A259" s="268">
        <v>1.066667</v>
      </c>
      <c r="B259" s="7">
        <v>236.7099014814097</v>
      </c>
      <c r="C259" s="7">
        <v>236.7099014814097</v>
      </c>
      <c r="D259" s="7"/>
      <c r="E259" s="213">
        <f t="shared" si="54"/>
        <v>0.98612390318325316</v>
      </c>
      <c r="F259" s="213">
        <f t="shared" si="55"/>
        <v>9.6738754902277133</v>
      </c>
      <c r="G259" s="213">
        <f t="shared" si="66"/>
        <v>275.20149470014223</v>
      </c>
      <c r="H259" s="213">
        <f t="shared" si="67"/>
        <v>60.055230809931103</v>
      </c>
      <c r="I259" s="213">
        <f t="shared" si="68"/>
        <v>1.9605587473848871</v>
      </c>
      <c r="X259">
        <v>0.36072086054718555</v>
      </c>
      <c r="Y259">
        <v>236.65186729654081</v>
      </c>
      <c r="Z259">
        <v>1.2012067915603992</v>
      </c>
      <c r="AA259">
        <v>1.6924719915775748</v>
      </c>
      <c r="AB259">
        <v>1.6842569601402748</v>
      </c>
      <c r="AC259">
        <v>51.682447754349518</v>
      </c>
      <c r="AD259">
        <v>5.1357240187094648</v>
      </c>
      <c r="AF259" s="266">
        <f t="shared" si="52"/>
        <v>5.9473959026429748</v>
      </c>
      <c r="AG259" s="298">
        <v>58.696233926898344</v>
      </c>
      <c r="AH259" s="105">
        <f t="shared" si="56"/>
        <v>4.1670000000000318E-3</v>
      </c>
      <c r="AI259" s="213">
        <f t="shared" si="57"/>
        <v>17.20418640980624</v>
      </c>
      <c r="AJ259" s="213">
        <f t="shared" si="58"/>
        <v>-0.14810000000000001</v>
      </c>
      <c r="AK259" s="213">
        <f t="shared" si="59"/>
        <v>5.5052853421068665E-2</v>
      </c>
      <c r="AL259" s="213">
        <f t="shared" si="60"/>
        <v>5.0269323030786603</v>
      </c>
      <c r="AM259" s="213">
        <f t="shared" si="61"/>
        <v>-3381.657251634922</v>
      </c>
      <c r="AN259" s="213">
        <f t="shared" si="62"/>
        <v>5.6544260273579403E-3</v>
      </c>
      <c r="AO259" s="213">
        <f t="shared" si="63"/>
        <v>0.50243695149844103</v>
      </c>
      <c r="AP259" s="213">
        <f t="shared" si="64"/>
        <v>1.3569536902706736</v>
      </c>
      <c r="AQ259" s="105">
        <f t="shared" si="65"/>
        <v>1.3710630485015582</v>
      </c>
      <c r="AR259" s="213">
        <f t="shared" si="53"/>
        <v>1.3770873836583997</v>
      </c>
    </row>
    <row r="260" spans="1:44" x14ac:dyDescent="0.25">
      <c r="A260" s="268">
        <v>1.0708329999999999</v>
      </c>
      <c r="B260" s="7">
        <v>237.59635320851078</v>
      </c>
      <c r="C260" s="7">
        <v>237.59635320851078</v>
      </c>
      <c r="D260" s="7"/>
      <c r="E260" s="213">
        <f t="shared" si="54"/>
        <v>0.98797992851907879</v>
      </c>
      <c r="F260" s="213">
        <f t="shared" si="55"/>
        <v>9.692083098772164</v>
      </c>
      <c r="G260" s="213">
        <f t="shared" si="66"/>
        <v>275.04219353611813</v>
      </c>
      <c r="H260" s="213">
        <f t="shared" si="67"/>
        <v>60.020787631088403</v>
      </c>
      <c r="I260" s="213">
        <f t="shared" si="68"/>
        <v>1.9594195576572748</v>
      </c>
      <c r="X260">
        <v>0.36219449857483643</v>
      </c>
      <c r="Y260">
        <v>236.37667610688717</v>
      </c>
      <c r="Z260">
        <v>1.1987117690827507</v>
      </c>
      <c r="AA260">
        <v>1.6904433762293547</v>
      </c>
      <c r="AB260">
        <v>1.6822934587439664</v>
      </c>
      <c r="AC260">
        <v>51.623214957949067</v>
      </c>
      <c r="AD260">
        <v>5.1297222556141895</v>
      </c>
      <c r="AF260" s="266">
        <f t="shared" ref="AF260:AF323" si="69">+AG260/1000000*101325</f>
        <v>5.9692406007597141</v>
      </c>
      <c r="AG260" s="298">
        <v>58.911824335156318</v>
      </c>
      <c r="AH260" s="105">
        <f t="shared" si="56"/>
        <v>4.165999999999892E-3</v>
      </c>
      <c r="AI260" s="213">
        <f t="shared" si="57"/>
        <v>17.20418640980624</v>
      </c>
      <c r="AJ260" s="213">
        <f t="shared" si="58"/>
        <v>-0.14810000000000001</v>
      </c>
      <c r="AK260" s="213">
        <f t="shared" si="59"/>
        <v>5.5009764888945774E-2</v>
      </c>
      <c r="AL260" s="213">
        <f t="shared" si="60"/>
        <v>5.0819420679676064</v>
      </c>
      <c r="AM260" s="213">
        <f t="shared" si="61"/>
        <v>-3379.6492393662556</v>
      </c>
      <c r="AN260" s="213">
        <f t="shared" si="62"/>
        <v>5.6510684556141718E-3</v>
      </c>
      <c r="AO260" s="213">
        <f t="shared" si="63"/>
        <v>0.50808801995405517</v>
      </c>
      <c r="AP260" s="213">
        <f t="shared" si="64"/>
        <v>1.3564734651018526</v>
      </c>
      <c r="AQ260" s="105">
        <f t="shared" si="65"/>
        <v>1.3654119800459441</v>
      </c>
      <c r="AR260" s="213">
        <f t="shared" ref="AR260:AR323" si="70">B260*9.81/(AF260*1000000*$AT$1)</f>
        <v>1.3771860355293615</v>
      </c>
    </row>
    <row r="261" spans="1:44" x14ac:dyDescent="0.25">
      <c r="A261" s="268">
        <v>1.075</v>
      </c>
      <c r="B261" s="7">
        <v>239.07377275367929</v>
      </c>
      <c r="C261" s="7">
        <v>239.07377275367929</v>
      </c>
      <c r="D261" s="7"/>
      <c r="E261" s="213">
        <f t="shared" ref="E261:E324" si="71">+(B260+B261)/2*(A261-A260)</f>
        <v>0.99314220744223058</v>
      </c>
      <c r="F261" s="213">
        <f t="shared" ref="F261:F324" si="72">E261*9.81</f>
        <v>9.7427250550082825</v>
      </c>
      <c r="G261" s="213">
        <f t="shared" si="66"/>
        <v>274.88110171965189</v>
      </c>
      <c r="H261" s="213">
        <f t="shared" si="67"/>
        <v>59.985959845214943</v>
      </c>
      <c r="I261" s="213">
        <f t="shared" si="68"/>
        <v>1.9582676051159087</v>
      </c>
      <c r="X261">
        <v>0.36366929445749674</v>
      </c>
      <c r="Y261">
        <v>236.10113704660071</v>
      </c>
      <c r="Z261">
        <v>1.1962177769133004</v>
      </c>
      <c r="AA261">
        <v>1.6884123074530604</v>
      </c>
      <c r="AB261">
        <v>1.6803274795053371</v>
      </c>
      <c r="AC261">
        <v>51.563907556695462</v>
      </c>
      <c r="AD261">
        <v>5.1237129331821682</v>
      </c>
      <c r="AF261" s="266">
        <f t="shared" si="69"/>
        <v>6.0056484309542819</v>
      </c>
      <c r="AG261" s="298">
        <v>59.271141682252967</v>
      </c>
      <c r="AH261" s="105">
        <f t="shared" si="56"/>
        <v>4.1670000000000318E-3</v>
      </c>
      <c r="AI261" s="213">
        <f t="shared" si="57"/>
        <v>17.20418640980624</v>
      </c>
      <c r="AJ261" s="213">
        <f t="shared" si="58"/>
        <v>-0.14810000000000001</v>
      </c>
      <c r="AK261" s="213">
        <f t="shared" si="59"/>
        <v>5.4973440502883768E-2</v>
      </c>
      <c r="AL261" s="213">
        <f t="shared" si="60"/>
        <v>5.1369155084704898</v>
      </c>
      <c r="AM261" s="213">
        <f t="shared" si="61"/>
        <v>-3378.0115978922936</v>
      </c>
      <c r="AN261" s="213">
        <f t="shared" si="62"/>
        <v>5.6483301761598072E-3</v>
      </c>
      <c r="AO261" s="213">
        <f t="shared" si="63"/>
        <v>0.51373635013021501</v>
      </c>
      <c r="AP261" s="213">
        <f t="shared" si="64"/>
        <v>1.3554908030141022</v>
      </c>
      <c r="AQ261" s="105">
        <f t="shared" si="65"/>
        <v>1.3597636498697843</v>
      </c>
      <c r="AR261" s="213">
        <f t="shared" si="70"/>
        <v>1.3773488605042967</v>
      </c>
    </row>
    <row r="262" spans="1:44" x14ac:dyDescent="0.25">
      <c r="A262" s="268">
        <v>1.079167</v>
      </c>
      <c r="B262" s="7">
        <v>241.79222471678926</v>
      </c>
      <c r="C262" s="7">
        <v>241.79222471678926</v>
      </c>
      <c r="D262" s="7"/>
      <c r="E262" s="213">
        <f t="shared" si="71"/>
        <v>1.0018843057297289</v>
      </c>
      <c r="F262" s="213">
        <f t="shared" si="72"/>
        <v>9.8284850392086405</v>
      </c>
      <c r="G262" s="213">
        <f t="shared" si="66"/>
        <v>274.71825612995946</v>
      </c>
      <c r="H262" s="213">
        <f t="shared" si="67"/>
        <v>59.950755426415355</v>
      </c>
      <c r="I262" s="213">
        <f t="shared" si="68"/>
        <v>1.9571031534922763</v>
      </c>
      <c r="X262">
        <v>0.36514525189726255</v>
      </c>
      <c r="Y262">
        <v>235.82525026955341</v>
      </c>
      <c r="Z262">
        <v>1.1937248171131987</v>
      </c>
      <c r="AA262">
        <v>1.6863787898283449</v>
      </c>
      <c r="AB262">
        <v>1.6783590240778175</v>
      </c>
      <c r="AC262">
        <v>51.504525615907973</v>
      </c>
      <c r="AD262">
        <v>5.1176960580318758</v>
      </c>
      <c r="AF262" s="266">
        <f t="shared" si="69"/>
        <v>6.0726388385122858</v>
      </c>
      <c r="AG262" s="298">
        <v>59.932285600910788</v>
      </c>
      <c r="AH262" s="105">
        <f t="shared" si="56"/>
        <v>4.1670000000000318E-3</v>
      </c>
      <c r="AI262" s="213">
        <f t="shared" si="57"/>
        <v>17.20418640980624</v>
      </c>
      <c r="AJ262" s="213">
        <f t="shared" si="58"/>
        <v>-0.14810000000000001</v>
      </c>
      <c r="AK262" s="213">
        <f t="shared" si="59"/>
        <v>5.4883201767521837E-2</v>
      </c>
      <c r="AL262" s="213">
        <f t="shared" si="60"/>
        <v>5.1917987102380119</v>
      </c>
      <c r="AM262" s="213">
        <f t="shared" si="61"/>
        <v>-3373.0150207462671</v>
      </c>
      <c r="AN262" s="213">
        <f t="shared" si="62"/>
        <v>5.6399754631419417E-3</v>
      </c>
      <c r="AO262" s="213">
        <f t="shared" si="63"/>
        <v>0.519376325593357</v>
      </c>
      <c r="AP262" s="213">
        <f t="shared" si="64"/>
        <v>1.3534858322874728</v>
      </c>
      <c r="AQ262" s="105">
        <f t="shared" si="65"/>
        <v>1.3541236744066423</v>
      </c>
      <c r="AR262" s="213">
        <f t="shared" si="70"/>
        <v>1.377643357232617</v>
      </c>
    </row>
    <row r="263" spans="1:44" x14ac:dyDescent="0.25">
      <c r="A263" s="268">
        <v>1.0833330000000001</v>
      </c>
      <c r="B263" s="7">
        <v>241.43764402594883</v>
      </c>
      <c r="C263" s="7">
        <v>241.43764402594883</v>
      </c>
      <c r="D263" s="7"/>
      <c r="E263" s="213">
        <f t="shared" si="71"/>
        <v>1.0065678165911509</v>
      </c>
      <c r="F263" s="213">
        <f t="shared" si="72"/>
        <v>9.8744302807591904</v>
      </c>
      <c r="G263" s="213">
        <f t="shared" si="66"/>
        <v>274.55369526125082</v>
      </c>
      <c r="H263" s="213">
        <f t="shared" si="67"/>
        <v>59.915182696135609</v>
      </c>
      <c r="I263" s="213">
        <f t="shared" si="68"/>
        <v>1.9559264780387176</v>
      </c>
      <c r="X263">
        <v>0.3666223746109748</v>
      </c>
      <c r="Y263">
        <v>235.54901600777268</v>
      </c>
      <c r="Z263">
        <v>1.1912328917435939</v>
      </c>
      <c r="AA263">
        <v>1.684342828289576</v>
      </c>
      <c r="AB263">
        <v>1.6763880946294005</v>
      </c>
      <c r="AC263">
        <v>51.445069215234113</v>
      </c>
      <c r="AD263">
        <v>5.111671638233596</v>
      </c>
      <c r="AF263" s="266">
        <f t="shared" si="69"/>
        <v>6.0639009592655899</v>
      </c>
      <c r="AG263" s="298">
        <v>59.846049437607597</v>
      </c>
      <c r="AH263" s="105">
        <f t="shared" si="56"/>
        <v>4.1660000000001141E-3</v>
      </c>
      <c r="AI263" s="213">
        <f t="shared" si="57"/>
        <v>17.20418640980624</v>
      </c>
      <c r="AJ263" s="213">
        <f t="shared" si="58"/>
        <v>-0.14810000000000001</v>
      </c>
      <c r="AK263" s="213">
        <f t="shared" si="59"/>
        <v>5.4881733329770296E-2</v>
      </c>
      <c r="AL263" s="213">
        <f t="shared" si="60"/>
        <v>5.2466804435677821</v>
      </c>
      <c r="AM263" s="213">
        <f t="shared" si="61"/>
        <v>-3373.4295393922216</v>
      </c>
      <c r="AN263" s="213">
        <f t="shared" si="62"/>
        <v>5.6406685744912295E-3</v>
      </c>
      <c r="AO263" s="213">
        <f t="shared" si="63"/>
        <v>0.52501699416784819</v>
      </c>
      <c r="AP263" s="213">
        <f t="shared" si="64"/>
        <v>1.3539770942129321</v>
      </c>
      <c r="AQ263" s="105">
        <f t="shared" si="65"/>
        <v>1.3484830058321511</v>
      </c>
      <c r="AR263" s="213">
        <f t="shared" si="70"/>
        <v>1.3776053136245521</v>
      </c>
    </row>
    <row r="264" spans="1:44" x14ac:dyDescent="0.25">
      <c r="A264" s="268">
        <v>1.0874999999999999</v>
      </c>
      <c r="B264" s="7">
        <v>242.67867644389034</v>
      </c>
      <c r="C264" s="7">
        <v>242.67867644389034</v>
      </c>
      <c r="D264" s="7"/>
      <c r="E264" s="213">
        <f t="shared" si="71"/>
        <v>1.0086563536988638</v>
      </c>
      <c r="F264" s="213">
        <f t="shared" si="72"/>
        <v>9.894918829785853</v>
      </c>
      <c r="G264" s="213">
        <f t="shared" si="66"/>
        <v>274.38732877350128</v>
      </c>
      <c r="H264" s="213">
        <f t="shared" si="67"/>
        <v>59.879222140634347</v>
      </c>
      <c r="I264" s="213">
        <f t="shared" si="68"/>
        <v>1.9547369330349718</v>
      </c>
      <c r="X264">
        <v>0.36810066632997557</v>
      </c>
      <c r="Y264">
        <v>235.27243456549371</v>
      </c>
      <c r="Z264">
        <v>1.188742002865637</v>
      </c>
      <c r="AA264">
        <v>1.6823044280959289</v>
      </c>
      <c r="AB264">
        <v>1.6744146938036453</v>
      </c>
      <c r="AC264">
        <v>51.385538447546821</v>
      </c>
      <c r="AD264">
        <v>5.1056396831976816</v>
      </c>
      <c r="AF264" s="266">
        <f t="shared" si="69"/>
        <v>6.0944835366290251</v>
      </c>
      <c r="AG264" s="298">
        <v>60.147876009168769</v>
      </c>
      <c r="AH264" s="105">
        <f t="shared" si="56"/>
        <v>4.1669999999998097E-3</v>
      </c>
      <c r="AI264" s="213">
        <f t="shared" si="57"/>
        <v>17.20418640980624</v>
      </c>
      <c r="AJ264" s="213">
        <f t="shared" si="58"/>
        <v>-0.14810000000000001</v>
      </c>
      <c r="AK264" s="213">
        <f t="shared" si="59"/>
        <v>5.4854022951966973E-2</v>
      </c>
      <c r="AL264" s="213">
        <f t="shared" si="60"/>
        <v>5.3015344665197492</v>
      </c>
      <c r="AM264" s="213">
        <f t="shared" si="61"/>
        <v>-3372.1869472309245</v>
      </c>
      <c r="AN264" s="213">
        <f t="shared" si="62"/>
        <v>5.6385908519618897E-3</v>
      </c>
      <c r="AO264" s="213">
        <f t="shared" si="63"/>
        <v>0.53065558501981014</v>
      </c>
      <c r="AP264" s="213">
        <f t="shared" si="64"/>
        <v>1.3531535521867404</v>
      </c>
      <c r="AQ264" s="105">
        <f t="shared" si="65"/>
        <v>1.3428444149801892</v>
      </c>
      <c r="AR264" s="213">
        <f t="shared" si="70"/>
        <v>1.3777379889885533</v>
      </c>
    </row>
    <row r="265" spans="1:44" x14ac:dyDescent="0.25">
      <c r="A265" s="268">
        <v>1.0916669999999999</v>
      </c>
      <c r="B265" s="7">
        <v>245.0425477161599</v>
      </c>
      <c r="C265" s="7">
        <v>245.0425477161599</v>
      </c>
      <c r="D265" s="7"/>
      <c r="E265" s="213">
        <f t="shared" si="71"/>
        <v>1.0161671705374724</v>
      </c>
      <c r="F265" s="213">
        <f t="shared" si="72"/>
        <v>9.9685999429726042</v>
      </c>
      <c r="G265" s="213">
        <f t="shared" si="66"/>
        <v>274.21919724595932</v>
      </c>
      <c r="H265" s="213">
        <f t="shared" si="67"/>
        <v>59.842882529201837</v>
      </c>
      <c r="I265" s="213">
        <f t="shared" si="68"/>
        <v>1.9535348085946904</v>
      </c>
      <c r="X265">
        <v>0.36958013079988711</v>
      </c>
      <c r="Y265">
        <v>234.99550631368854</v>
      </c>
      <c r="Z265">
        <v>1.186252152540477</v>
      </c>
      <c r="AA265">
        <v>1.6802635948118505</v>
      </c>
      <c r="AB265">
        <v>1.6724388246830715</v>
      </c>
      <c r="AC265">
        <v>51.325933417964755</v>
      </c>
      <c r="AD265">
        <v>5.099600203575279</v>
      </c>
      <c r="AF265" s="266">
        <f t="shared" si="69"/>
        <v>6.152736064940334</v>
      </c>
      <c r="AG265" s="298">
        <v>60.722783764523406</v>
      </c>
      <c r="AH265" s="105">
        <f t="shared" si="56"/>
        <v>4.1670000000000318E-3</v>
      </c>
      <c r="AI265" s="213">
        <f t="shared" si="57"/>
        <v>17.20418640980624</v>
      </c>
      <c r="AJ265" s="213">
        <f t="shared" si="58"/>
        <v>-0.14810000000000001</v>
      </c>
      <c r="AK265" s="213">
        <f t="shared" si="59"/>
        <v>5.4776796124323672E-2</v>
      </c>
      <c r="AL265" s="213">
        <f t="shared" si="60"/>
        <v>5.3563112626440725</v>
      </c>
      <c r="AM265" s="213">
        <f t="shared" si="61"/>
        <v>-3367.8553664067595</v>
      </c>
      <c r="AN265" s="213">
        <f t="shared" si="62"/>
        <v>5.6313480708255334E-3</v>
      </c>
      <c r="AO265" s="213">
        <f t="shared" si="63"/>
        <v>0.53628693309063569</v>
      </c>
      <c r="AP265" s="213">
        <f t="shared" si="64"/>
        <v>1.3514154237642166</v>
      </c>
      <c r="AQ265" s="105">
        <f t="shared" si="65"/>
        <v>1.3372130669093638</v>
      </c>
      <c r="AR265" s="213">
        <f t="shared" si="70"/>
        <v>1.3779870551905975</v>
      </c>
    </row>
    <row r="266" spans="1:44" x14ac:dyDescent="0.25">
      <c r="A266" s="268">
        <v>1.0958330000000001</v>
      </c>
      <c r="B266" s="7">
        <v>245.57441875242054</v>
      </c>
      <c r="C266" s="7">
        <v>245.57441875242054</v>
      </c>
      <c r="D266" s="7"/>
      <c r="E266" s="213">
        <f t="shared" si="71"/>
        <v>1.021955141154081</v>
      </c>
      <c r="F266" s="213">
        <f t="shared" si="72"/>
        <v>10.025379934721535</v>
      </c>
      <c r="G266" s="213">
        <f t="shared" si="66"/>
        <v>274.04934817754031</v>
      </c>
      <c r="H266" s="213">
        <f t="shared" si="67"/>
        <v>59.80617411715766</v>
      </c>
      <c r="I266" s="213">
        <f t="shared" si="68"/>
        <v>1.9523204441482001</v>
      </c>
      <c r="X266">
        <v>0.37106077178041175</v>
      </c>
      <c r="Y266">
        <v>234.71823168492804</v>
      </c>
      <c r="Z266">
        <v>1.1837633428292642</v>
      </c>
      <c r="AA266">
        <v>1.6782203342799269</v>
      </c>
      <c r="AB266">
        <v>1.6704604907566432</v>
      </c>
      <c r="AC266">
        <v>51.266254242918549</v>
      </c>
      <c r="AD266">
        <v>5.0935532111637221</v>
      </c>
      <c r="AF266" s="266">
        <f t="shared" si="69"/>
        <v>6.1658428838103765</v>
      </c>
      <c r="AG266" s="298">
        <v>60.852138009478182</v>
      </c>
      <c r="AH266" s="105">
        <f t="shared" si="56"/>
        <v>4.1660000000001141E-3</v>
      </c>
      <c r="AI266" s="213">
        <f t="shared" si="57"/>
        <v>17.20418640980624</v>
      </c>
      <c r="AJ266" s="213">
        <f t="shared" si="58"/>
        <v>-0.14810000000000001</v>
      </c>
      <c r="AK266" s="213">
        <f t="shared" si="59"/>
        <v>5.4746394517143998E-2</v>
      </c>
      <c r="AL266" s="213">
        <f t="shared" si="60"/>
        <v>5.4110576571612166</v>
      </c>
      <c r="AM266" s="213">
        <f t="shared" si="61"/>
        <v>-3366.358391336254</v>
      </c>
      <c r="AN266" s="213">
        <f t="shared" si="62"/>
        <v>5.6288449978730984E-3</v>
      </c>
      <c r="AO266" s="213">
        <f t="shared" si="63"/>
        <v>0.54191577808850877</v>
      </c>
      <c r="AP266" s="213">
        <f t="shared" si="64"/>
        <v>1.3511389817265829</v>
      </c>
      <c r="AQ266" s="105">
        <f t="shared" si="65"/>
        <v>1.3315842219114906</v>
      </c>
      <c r="AR266" s="213">
        <f t="shared" si="70"/>
        <v>1.3780424465177383</v>
      </c>
    </row>
    <row r="267" spans="1:44" x14ac:dyDescent="0.25">
      <c r="A267" s="268">
        <v>1.1000000000000001</v>
      </c>
      <c r="B267" s="7">
        <v>244.21519277086557</v>
      </c>
      <c r="C267" s="7">
        <v>244.21519277086557</v>
      </c>
      <c r="D267" s="7"/>
      <c r="E267" s="213">
        <f t="shared" si="71"/>
        <v>1.0204766556087743</v>
      </c>
      <c r="F267" s="213">
        <f t="shared" si="72"/>
        <v>10.010875991522077</v>
      </c>
      <c r="G267" s="213">
        <f t="shared" si="66"/>
        <v>273.87769873503737</v>
      </c>
      <c r="H267" s="213">
        <f t="shared" si="67"/>
        <v>59.769079002934497</v>
      </c>
      <c r="I267" s="213">
        <f t="shared" si="68"/>
        <v>1.9510932474764482</v>
      </c>
      <c r="X267">
        <v>0.37254259304515136</v>
      </c>
      <c r="Y267">
        <v>234.44061116882048</v>
      </c>
      <c r="Z267">
        <v>1.1812755757931486</v>
      </c>
      <c r="AA267">
        <v>1.6761746526031549</v>
      </c>
      <c r="AB267">
        <v>1.6684796958887771</v>
      </c>
      <c r="AC267">
        <v>51.206501049313161</v>
      </c>
      <c r="AD267">
        <v>5.0874987188216556</v>
      </c>
      <c r="AF267" s="266">
        <f t="shared" si="69"/>
        <v>6.1323476800313772</v>
      </c>
      <c r="AG267" s="298">
        <v>60.521566050149289</v>
      </c>
      <c r="AH267" s="105">
        <f t="shared" ref="AH267:AH330" si="73">+A267-A266</f>
        <v>4.1670000000000318E-3</v>
      </c>
      <c r="AI267" s="213">
        <f t="shared" ref="AI267:AI330" si="74">IF(AND(AF267&lt;=$T$55,AF267&gt;$R$55),$U$55,IF(AND(AF267&lt;=$T$56,AF267&gt;$R$56),$U$56,IF(AND(AF267&lt;=$T$57,AF267&gt;$R$57),$U$57,IF(AND(AF267&lt;=$T$58,AF267&gt;$R$58),$U$58,IF(AND(AF267&lt;=$T$59,AF267&gt;$R$59),$U$59,"a N/A")))))</f>
        <v>17.20418640980624</v>
      </c>
      <c r="AJ267" s="213">
        <f t="shared" ref="AJ267:AJ330" si="75">IF(AND(AF267&lt;=$T$55,AF267&gt;$R$55),$V$55,IF(AND(AF267&lt;=$T$56,AF267&gt;$R$56),$V$56,IF(AND(AF267&lt;=$T$57,AF267&gt;$R$57),$V$57,IF(AND(AF267&lt;=$T$58,AF267&gt;$R$58),$V$58,IF(AND(AF267&lt;=$T$59,AF267&gt;$R$59),$V$59,"Valor no encontrado para Po")))))</f>
        <v>-0.14810000000000001</v>
      </c>
      <c r="AK267" s="213">
        <f t="shared" ref="AK267:AK330" si="76">IF(OR(AL266&gt;=($AH$1-$AJ$1)/2,AL266&gt;=$AL$1/2),0,AI267*AF267^AJ267*AH267)</f>
        <v>5.4803729670066352E-2</v>
      </c>
      <c r="AL267" s="213">
        <f t="shared" ref="AL267:AL330" si="77">+AL266+AK267</f>
        <v>5.4658613868312829</v>
      </c>
      <c r="AM267" s="213">
        <f t="shared" ref="AM267:AM330" si="78">2*$AP$1*PI()*((AL267+$AJ$1/2)*(2*AL267-$AL$1)+(AL267+$AJ$1/2)^2-($AH$1/2)^2)*AK267</f>
        <v>-3370.2135128941259</v>
      </c>
      <c r="AN267" s="213">
        <f t="shared" ref="AN267:AN330" si="79">-AM267*0.000000001*$AN$1</f>
        <v>5.6352910975376704E-3</v>
      </c>
      <c r="AO267" s="213">
        <f t="shared" ref="AO267:AO330" si="80">+AO266+AN267</f>
        <v>0.54755106918604646</v>
      </c>
      <c r="AP267" s="213">
        <f t="shared" ref="AP267:AP330" si="81">+AN267/AH267</f>
        <v>1.3523616744750726</v>
      </c>
      <c r="AQ267" s="105">
        <f t="shared" ref="AQ267:AQ330" si="82">+AQ266-AN267</f>
        <v>1.3259489308139529</v>
      </c>
      <c r="AR267" s="213">
        <f t="shared" si="70"/>
        <v>1.3779004202700935</v>
      </c>
    </row>
    <row r="268" spans="1:44" x14ac:dyDescent="0.25">
      <c r="A268" s="268">
        <v>1.1041669999999999</v>
      </c>
      <c r="B268" s="7">
        <v>243.68332173460493</v>
      </c>
      <c r="C268" s="7">
        <v>243.68332173460493</v>
      </c>
      <c r="D268" s="7"/>
      <c r="E268" s="213">
        <f t="shared" si="71"/>
        <v>1.0165365549721015</v>
      </c>
      <c r="F268" s="213">
        <f t="shared" si="72"/>
        <v>9.9722236042763157</v>
      </c>
      <c r="G268" s="213">
        <f t="shared" si="66"/>
        <v>273.70428829480761</v>
      </c>
      <c r="H268" s="213">
        <f t="shared" si="67"/>
        <v>59.731605697479907</v>
      </c>
      <c r="I268" s="213">
        <f t="shared" si="68"/>
        <v>1.9498535001203352</v>
      </c>
      <c r="X268">
        <v>0.3740255983814445</v>
      </c>
      <c r="Y268">
        <v>234.16264530766102</v>
      </c>
      <c r="Z268">
        <v>1.1787888534932791</v>
      </c>
      <c r="AA268">
        <v>1.6741265561252381</v>
      </c>
      <c r="AB268">
        <v>1.6664964442915402</v>
      </c>
      <c r="AC268">
        <v>51.146673973751987</v>
      </c>
      <c r="AD268">
        <v>5.0814367403904201</v>
      </c>
      <c r="AF268" s="266">
        <f t="shared" si="69"/>
        <v>6.1192408611613329</v>
      </c>
      <c r="AG268" s="298">
        <v>60.392211805194499</v>
      </c>
      <c r="AH268" s="105">
        <f t="shared" si="73"/>
        <v>4.1669999999998097E-3</v>
      </c>
      <c r="AI268" s="213">
        <f t="shared" si="74"/>
        <v>17.20418640980624</v>
      </c>
      <c r="AJ268" s="213">
        <f t="shared" si="75"/>
        <v>-0.14810000000000001</v>
      </c>
      <c r="AK268" s="213">
        <f t="shared" si="76"/>
        <v>5.4821098439124076E-2</v>
      </c>
      <c r="AL268" s="213">
        <f t="shared" si="77"/>
        <v>5.5206824852704068</v>
      </c>
      <c r="AM268" s="213">
        <f t="shared" si="78"/>
        <v>-3371.5679416143525</v>
      </c>
      <c r="AN268" s="213">
        <f t="shared" si="79"/>
        <v>5.6375558205530342E-3</v>
      </c>
      <c r="AO268" s="213">
        <f t="shared" si="80"/>
        <v>0.55318862500659949</v>
      </c>
      <c r="AP268" s="213">
        <f t="shared" si="81"/>
        <v>1.3529051645196284</v>
      </c>
      <c r="AQ268" s="105">
        <f t="shared" si="82"/>
        <v>1.3203113749933999</v>
      </c>
      <c r="AR268" s="213">
        <f t="shared" si="70"/>
        <v>1.377844421538182</v>
      </c>
    </row>
    <row r="269" spans="1:44" x14ac:dyDescent="0.25">
      <c r="A269" s="268">
        <v>1.108333</v>
      </c>
      <c r="B269" s="7">
        <v>246.10628978868121</v>
      </c>
      <c r="C269" s="7">
        <v>246.10628978868121</v>
      </c>
      <c r="D269" s="7"/>
      <c r="E269" s="213">
        <f t="shared" si="71"/>
        <v>1.0202317608030329</v>
      </c>
      <c r="F269" s="213">
        <f t="shared" si="72"/>
        <v>10.008473573477753</v>
      </c>
      <c r="G269" s="213">
        <f t="shared" si="66"/>
        <v>273.52915785713589</v>
      </c>
      <c r="H269" s="213">
        <f t="shared" si="67"/>
        <v>59.693763060486951</v>
      </c>
      <c r="I269" s="213">
        <f t="shared" si="68"/>
        <v>1.9486014951942718</v>
      </c>
      <c r="X269">
        <v>0.37550979159022024</v>
      </c>
      <c r="Y269">
        <v>233.88433469253144</v>
      </c>
      <c r="Z269">
        <v>1.1763031779908055</v>
      </c>
      <c r="AA269">
        <v>1.6720760514113882</v>
      </c>
      <c r="AB269">
        <v>1.6645107404988979</v>
      </c>
      <c r="AC269">
        <v>51.086773161811855</v>
      </c>
      <c r="AD269">
        <v>5.0753672906205862</v>
      </c>
      <c r="AF269" s="266">
        <f t="shared" si="69"/>
        <v>6.1789497026804234</v>
      </c>
      <c r="AG269" s="298">
        <v>60.981492254432993</v>
      </c>
      <c r="AH269" s="105">
        <f t="shared" si="73"/>
        <v>4.1660000000001141E-3</v>
      </c>
      <c r="AI269" s="213">
        <f t="shared" si="74"/>
        <v>17.20418640980624</v>
      </c>
      <c r="AJ269" s="213">
        <f t="shared" si="75"/>
        <v>-0.14810000000000001</v>
      </c>
      <c r="AK269" s="213">
        <f t="shared" si="76"/>
        <v>5.4729180352484821E-2</v>
      </c>
      <c r="AL269" s="213">
        <f t="shared" si="77"/>
        <v>5.5754116656228918</v>
      </c>
      <c r="AM269" s="213">
        <f t="shared" si="78"/>
        <v>-3366.1569234991784</v>
      </c>
      <c r="AN269" s="213">
        <f t="shared" si="79"/>
        <v>5.6285081260682799E-3</v>
      </c>
      <c r="AO269" s="213">
        <f t="shared" si="80"/>
        <v>0.55881713313266779</v>
      </c>
      <c r="AP269" s="213">
        <f t="shared" si="81"/>
        <v>1.3510581195554792</v>
      </c>
      <c r="AQ269" s="105">
        <f t="shared" si="82"/>
        <v>1.3146828668673316</v>
      </c>
      <c r="AR269" s="213">
        <f t="shared" si="70"/>
        <v>1.378097602852161</v>
      </c>
    </row>
    <row r="270" spans="1:44" x14ac:dyDescent="0.25">
      <c r="A270" s="268">
        <v>1.1125</v>
      </c>
      <c r="B270" s="7">
        <v>247.7609996792699</v>
      </c>
      <c r="C270" s="7">
        <v>247.7609996792699</v>
      </c>
      <c r="D270" s="7"/>
      <c r="E270" s="213">
        <f t="shared" si="71"/>
        <v>1.028972497606484</v>
      </c>
      <c r="F270" s="213">
        <f t="shared" si="72"/>
        <v>10.094220201519608</v>
      </c>
      <c r="G270" s="213">
        <f t="shared" si="66"/>
        <v>273.35222208896175</v>
      </c>
      <c r="H270" s="213">
        <f t="shared" si="67"/>
        <v>59.65553265350961</v>
      </c>
      <c r="I270" s="213">
        <f t="shared" si="68"/>
        <v>1.9473366226626867</v>
      </c>
      <c r="X270">
        <v>0.37699517648586695</v>
      </c>
      <c r="Y270">
        <v>233.60567995968526</v>
      </c>
      <c r="Z270">
        <v>1.1738185513468782</v>
      </c>
      <c r="AA270">
        <v>1.6700231452333927</v>
      </c>
      <c r="AB270">
        <v>1.6625225893426501</v>
      </c>
      <c r="AC270">
        <v>51.026798767384761</v>
      </c>
      <c r="AD270">
        <v>5.0692903851052611</v>
      </c>
      <c r="AF270" s="266">
        <f t="shared" si="69"/>
        <v>6.2197264724983379</v>
      </c>
      <c r="AG270" s="298">
        <v>61.383927683181227</v>
      </c>
      <c r="AH270" s="105">
        <f t="shared" si="73"/>
        <v>4.1670000000000318E-3</v>
      </c>
      <c r="AI270" s="213">
        <f t="shared" si="74"/>
        <v>17.20418640980624</v>
      </c>
      <c r="AJ270" s="213">
        <f t="shared" si="75"/>
        <v>-0.14810000000000001</v>
      </c>
      <c r="AK270" s="213">
        <f t="shared" si="76"/>
        <v>5.4689016405168531E-2</v>
      </c>
      <c r="AL270" s="213">
        <f t="shared" si="77"/>
        <v>5.6301006820280604</v>
      </c>
      <c r="AM270" s="213">
        <f t="shared" si="78"/>
        <v>-3363.8851379812331</v>
      </c>
      <c r="AN270" s="213">
        <f t="shared" si="79"/>
        <v>5.6247095024333643E-3</v>
      </c>
      <c r="AO270" s="213">
        <f t="shared" si="80"/>
        <v>0.56444184263510111</v>
      </c>
      <c r="AP270" s="213">
        <f t="shared" si="81"/>
        <v>1.349822294800413</v>
      </c>
      <c r="AQ270" s="105">
        <f t="shared" si="82"/>
        <v>1.3090581573648983</v>
      </c>
      <c r="AR270" s="213">
        <f t="shared" si="70"/>
        <v>1.3782677137301322</v>
      </c>
    </row>
    <row r="271" spans="1:44" x14ac:dyDescent="0.25">
      <c r="A271" s="268">
        <v>1.1166670000000001</v>
      </c>
      <c r="B271" s="7">
        <v>248.58835462456423</v>
      </c>
      <c r="C271" s="7">
        <v>248.58835462456423</v>
      </c>
      <c r="D271" s="7"/>
      <c r="E271" s="213">
        <f t="shared" si="71"/>
        <v>1.0341438796920464</v>
      </c>
      <c r="F271" s="213">
        <f t="shared" si="72"/>
        <v>10.144951459778975</v>
      </c>
      <c r="G271" s="213">
        <f t="shared" si="66"/>
        <v>273.17352155201161</v>
      </c>
      <c r="H271" s="213">
        <f t="shared" si="67"/>
        <v>59.616923242056799</v>
      </c>
      <c r="I271" s="213">
        <f t="shared" si="68"/>
        <v>1.9460591725142395</v>
      </c>
      <c r="X271">
        <v>0.3784817568961153</v>
      </c>
      <c r="Y271">
        <v>233.32668178717054</v>
      </c>
      <c r="Z271">
        <v>1.1713349756226465</v>
      </c>
      <c r="AA271">
        <v>1.66796784455541</v>
      </c>
      <c r="AB271">
        <v>1.6605319959305833</v>
      </c>
      <c r="AC271">
        <v>50.966750952076133</v>
      </c>
      <c r="AD271">
        <v>5.0632060402191144</v>
      </c>
      <c r="AF271" s="266">
        <f t="shared" si="69"/>
        <v>6.2401148574072947</v>
      </c>
      <c r="AG271" s="298">
        <v>61.585145397555344</v>
      </c>
      <c r="AH271" s="105">
        <f t="shared" si="73"/>
        <v>4.1670000000000318E-3</v>
      </c>
      <c r="AI271" s="213">
        <f t="shared" si="74"/>
        <v>17.20418640980624</v>
      </c>
      <c r="AJ271" s="213">
        <f t="shared" si="75"/>
        <v>-0.14810000000000001</v>
      </c>
      <c r="AK271" s="213">
        <f t="shared" si="76"/>
        <v>5.4662516115345422E-2</v>
      </c>
      <c r="AL271" s="213">
        <f t="shared" si="77"/>
        <v>5.6847631981434059</v>
      </c>
      <c r="AM271" s="213">
        <f t="shared" si="78"/>
        <v>-3362.4103443198414</v>
      </c>
      <c r="AN271" s="213">
        <f t="shared" si="79"/>
        <v>5.6222435187326435E-3</v>
      </c>
      <c r="AO271" s="213">
        <f t="shared" si="80"/>
        <v>0.57006408615383375</v>
      </c>
      <c r="AP271" s="213">
        <f t="shared" si="81"/>
        <v>1.3492305060553398</v>
      </c>
      <c r="AQ271" s="105">
        <f t="shared" si="82"/>
        <v>1.3034359138461655</v>
      </c>
      <c r="AR271" s="213">
        <f t="shared" si="70"/>
        <v>1.3783519354618534</v>
      </c>
    </row>
    <row r="272" spans="1:44" x14ac:dyDescent="0.25">
      <c r="A272" s="268">
        <v>1.120833</v>
      </c>
      <c r="B272" s="7">
        <v>249.82938704250574</v>
      </c>
      <c r="C272" s="7">
        <v>249.82938704250574</v>
      </c>
      <c r="D272" s="7"/>
      <c r="E272" s="213">
        <f t="shared" si="71"/>
        <v>1.0382041558924799</v>
      </c>
      <c r="F272" s="213">
        <f t="shared" si="72"/>
        <v>10.18478276930523</v>
      </c>
      <c r="G272" s="213">
        <f t="shared" si="66"/>
        <v>272.99309843476544</v>
      </c>
      <c r="H272" s="213">
        <f t="shared" si="67"/>
        <v>59.577943940981747</v>
      </c>
      <c r="I272" s="213">
        <f t="shared" si="68"/>
        <v>1.944769446331541</v>
      </c>
      <c r="X272">
        <v>0.37996953666193412</v>
      </c>
      <c r="Y272">
        <v>233.04734089176566</v>
      </c>
      <c r="Z272">
        <v>1.168852452879261</v>
      </c>
      <c r="AA272">
        <v>1.6659101565183807</v>
      </c>
      <c r="AB272">
        <v>1.6585389656264977</v>
      </c>
      <c r="AC272">
        <v>50.906629884637837</v>
      </c>
      <c r="AD272">
        <v>5.0571142730609289</v>
      </c>
      <c r="AF272" s="266">
        <f t="shared" si="69"/>
        <v>6.2706974347707307</v>
      </c>
      <c r="AG272" s="298">
        <v>61.886971969116516</v>
      </c>
      <c r="AH272" s="105">
        <f t="shared" si="73"/>
        <v>4.165999999999892E-3</v>
      </c>
      <c r="AI272" s="213">
        <f t="shared" si="74"/>
        <v>17.20418640980624</v>
      </c>
      <c r="AJ272" s="213">
        <f t="shared" si="75"/>
        <v>-0.14810000000000001</v>
      </c>
      <c r="AK272" s="213">
        <f t="shared" si="76"/>
        <v>5.4609843045178984E-2</v>
      </c>
      <c r="AL272" s="213">
        <f t="shared" si="77"/>
        <v>5.7393730411885846</v>
      </c>
      <c r="AM272" s="213">
        <f t="shared" si="78"/>
        <v>-3359.2822334151006</v>
      </c>
      <c r="AN272" s="213">
        <f t="shared" si="79"/>
        <v>5.6170130443231872E-3</v>
      </c>
      <c r="AO272" s="213">
        <f t="shared" si="80"/>
        <v>0.57568109919815691</v>
      </c>
      <c r="AP272" s="213">
        <f t="shared" si="81"/>
        <v>1.3482988584549527</v>
      </c>
      <c r="AQ272" s="105">
        <f t="shared" si="82"/>
        <v>1.2978189008018424</v>
      </c>
      <c r="AR272" s="213">
        <f t="shared" si="70"/>
        <v>1.3784772411730111</v>
      </c>
    </row>
    <row r="273" spans="1:44" x14ac:dyDescent="0.25">
      <c r="A273" s="268">
        <v>1.125</v>
      </c>
      <c r="B273" s="7">
        <v>249.88848382431252</v>
      </c>
      <c r="C273" s="7">
        <v>249.88848382431252</v>
      </c>
      <c r="D273" s="7"/>
      <c r="E273" s="213">
        <f t="shared" si="71"/>
        <v>1.0411621839510239</v>
      </c>
      <c r="F273" s="213">
        <f t="shared" si="72"/>
        <v>10.213801024559546</v>
      </c>
      <c r="G273" s="213">
        <f t="shared" si="66"/>
        <v>272.8108648992349</v>
      </c>
      <c r="H273" s="213">
        <f t="shared" si="67"/>
        <v>59.53857577386669</v>
      </c>
      <c r="I273" s="213">
        <f t="shared" si="68"/>
        <v>1.9434668162261033</v>
      </c>
      <c r="X273">
        <v>0.38145851963743843</v>
      </c>
      <c r="Y273">
        <v>232.76765802617501</v>
      </c>
      <c r="Z273">
        <v>1.1663709851778701</v>
      </c>
      <c r="AA273">
        <v>1.6638500884301148</v>
      </c>
      <c r="AB273">
        <v>1.6565435040313903</v>
      </c>
      <c r="AC273">
        <v>50.846435740464514</v>
      </c>
      <c r="AD273">
        <v>5.0510151014025668</v>
      </c>
      <c r="AF273" s="266">
        <f t="shared" si="69"/>
        <v>6.2721537479785159</v>
      </c>
      <c r="AG273" s="298">
        <v>61.901344663000394</v>
      </c>
      <c r="AH273" s="105">
        <f t="shared" si="73"/>
        <v>4.1670000000000318E-3</v>
      </c>
      <c r="AI273" s="213">
        <f t="shared" si="74"/>
        <v>17.20418640980624</v>
      </c>
      <c r="AJ273" s="213">
        <f t="shared" si="75"/>
        <v>-0.14810000000000001</v>
      </c>
      <c r="AK273" s="213">
        <f t="shared" si="76"/>
        <v>5.4621073004558943E-2</v>
      </c>
      <c r="AL273" s="213">
        <f t="shared" si="77"/>
        <v>5.7939941141931435</v>
      </c>
      <c r="AM273" s="213">
        <f t="shared" si="78"/>
        <v>-3360.0420063246365</v>
      </c>
      <c r="AN273" s="213">
        <f t="shared" si="79"/>
        <v>5.6182834509300329E-3</v>
      </c>
      <c r="AO273" s="213">
        <f t="shared" si="80"/>
        <v>0.58129938264908698</v>
      </c>
      <c r="AP273" s="213">
        <f t="shared" si="81"/>
        <v>1.3482801658099328</v>
      </c>
      <c r="AQ273" s="105">
        <f t="shared" si="82"/>
        <v>1.2922006173509124</v>
      </c>
      <c r="AR273" s="213">
        <f t="shared" si="70"/>
        <v>1.3784831776318212</v>
      </c>
    </row>
    <row r="274" spans="1:44" x14ac:dyDescent="0.25">
      <c r="A274" s="268">
        <v>1.129167</v>
      </c>
      <c r="B274" s="7">
        <v>249.00203209721144</v>
      </c>
      <c r="C274" s="7">
        <v>249.00203209721144</v>
      </c>
      <c r="D274" s="7"/>
      <c r="E274" s="213">
        <f t="shared" si="71"/>
        <v>1.039438389922503</v>
      </c>
      <c r="F274" s="213">
        <f t="shared" si="72"/>
        <v>10.196890605139755</v>
      </c>
      <c r="G274" s="213">
        <f t="shared" si="66"/>
        <v>272.6268535414053</v>
      </c>
      <c r="H274" s="213">
        <f t="shared" si="67"/>
        <v>59.498825795444716</v>
      </c>
      <c r="I274" s="213">
        <f t="shared" si="68"/>
        <v>1.9421515154134865</v>
      </c>
      <c r="X274">
        <v>0.38294870968980826</v>
      </c>
      <c r="Y274">
        <v>232.48763397638947</v>
      </c>
      <c r="Z274">
        <v>1.1638905745796246</v>
      </c>
      <c r="AA274">
        <v>1.6617876477493636</v>
      </c>
      <c r="AB274">
        <v>1.654545616966735</v>
      </c>
      <c r="AC274">
        <v>50.786168701100543</v>
      </c>
      <c r="AD274">
        <v>5.0449085436390124</v>
      </c>
      <c r="AF274" s="266">
        <f t="shared" si="69"/>
        <v>6.250309049861773</v>
      </c>
      <c r="AG274" s="298">
        <v>61.685754254742399</v>
      </c>
      <c r="AH274" s="105">
        <f t="shared" si="73"/>
        <v>4.1670000000000318E-3</v>
      </c>
      <c r="AI274" s="213">
        <f t="shared" si="74"/>
        <v>17.20418640980624</v>
      </c>
      <c r="AJ274" s="213">
        <f t="shared" si="75"/>
        <v>-0.14810000000000001</v>
      </c>
      <c r="AK274" s="213">
        <f t="shared" si="76"/>
        <v>5.4649303222110431E-2</v>
      </c>
      <c r="AL274" s="213">
        <f t="shared" si="77"/>
        <v>5.8486434174152535</v>
      </c>
      <c r="AM274" s="213">
        <f t="shared" si="78"/>
        <v>-3361.8045842315842</v>
      </c>
      <c r="AN274" s="213">
        <f t="shared" si="79"/>
        <v>5.6212306350030107E-3</v>
      </c>
      <c r="AO274" s="213">
        <f t="shared" si="80"/>
        <v>0.58692061328408995</v>
      </c>
      <c r="AP274" s="213">
        <f t="shared" si="81"/>
        <v>1.3489874334060399</v>
      </c>
      <c r="AQ274" s="105">
        <f t="shared" si="82"/>
        <v>1.2865793867159094</v>
      </c>
      <c r="AR274" s="213">
        <f t="shared" si="70"/>
        <v>1.3783938402804927</v>
      </c>
    </row>
    <row r="275" spans="1:44" x14ac:dyDescent="0.25">
      <c r="A275" s="268">
        <v>1.1333329999999999</v>
      </c>
      <c r="B275" s="7">
        <v>249.88848382431252</v>
      </c>
      <c r="C275" s="7">
        <v>249.88848382431252</v>
      </c>
      <c r="D275" s="7"/>
      <c r="E275" s="213">
        <f t="shared" si="71"/>
        <v>1.0391889446645075</v>
      </c>
      <c r="F275" s="213">
        <f t="shared" si="72"/>
        <v>10.194443547158819</v>
      </c>
      <c r="G275" s="213">
        <f t="shared" si="66"/>
        <v>272.44110751798644</v>
      </c>
      <c r="H275" s="213">
        <f t="shared" si="67"/>
        <v>59.458703328491495</v>
      </c>
      <c r="I275" s="213">
        <f t="shared" si="68"/>
        <v>1.9408238523768091</v>
      </c>
      <c r="X275">
        <v>0.38444011069921785</v>
      </c>
      <c r="Y275">
        <v>232.20726955933901</v>
      </c>
      <c r="Z275">
        <v>1.1614112231456739</v>
      </c>
      <c r="AA275">
        <v>1.6597228420801289</v>
      </c>
      <c r="AB275">
        <v>1.6525453104581209</v>
      </c>
      <c r="AC275">
        <v>50.725828953820617</v>
      </c>
      <c r="AD275">
        <v>5.0387946187458734</v>
      </c>
      <c r="AF275" s="266">
        <f t="shared" si="69"/>
        <v>6.2721537479785159</v>
      </c>
      <c r="AG275" s="298">
        <v>61.901344663000401</v>
      </c>
      <c r="AH275" s="105">
        <f t="shared" si="73"/>
        <v>4.165999999999892E-3</v>
      </c>
      <c r="AI275" s="213">
        <f t="shared" si="74"/>
        <v>17.20418640980624</v>
      </c>
      <c r="AJ275" s="213">
        <f t="shared" si="75"/>
        <v>-0.14810000000000001</v>
      </c>
      <c r="AK275" s="213">
        <f t="shared" si="76"/>
        <v>5.4607964995676724E-2</v>
      </c>
      <c r="AL275" s="213">
        <f t="shared" si="77"/>
        <v>5.9032513824109305</v>
      </c>
      <c r="AM275" s="213">
        <f t="shared" si="78"/>
        <v>-3359.2445769432638</v>
      </c>
      <c r="AN275" s="213">
        <f t="shared" si="79"/>
        <v>5.6169500794161593E-3</v>
      </c>
      <c r="AO275" s="213">
        <f t="shared" si="80"/>
        <v>0.59253756336350616</v>
      </c>
      <c r="AP275" s="213">
        <f t="shared" si="81"/>
        <v>1.3482837444590265</v>
      </c>
      <c r="AQ275" s="105">
        <f t="shared" si="82"/>
        <v>1.2809624366364933</v>
      </c>
      <c r="AR275" s="213">
        <f t="shared" si="70"/>
        <v>1.3784831776318212</v>
      </c>
    </row>
    <row r="276" spans="1:44" x14ac:dyDescent="0.25">
      <c r="A276" s="268">
        <v>1.1375</v>
      </c>
      <c r="B276" s="7">
        <v>249.82938704250574</v>
      </c>
      <c r="C276" s="7">
        <v>249.82938704250574</v>
      </c>
      <c r="D276" s="7"/>
      <c r="E276" s="213">
        <f t="shared" si="71"/>
        <v>1.0411621839510239</v>
      </c>
      <c r="F276" s="213">
        <f t="shared" si="72"/>
        <v>10.213801024559546</v>
      </c>
      <c r="G276" s="213">
        <f t="shared" si="66"/>
        <v>272.25354564031841</v>
      </c>
      <c r="H276" s="213">
        <f t="shared" si="67"/>
        <v>59.418190824604082</v>
      </c>
      <c r="I276" s="213">
        <f t="shared" si="68"/>
        <v>1.9394832466173066</v>
      </c>
      <c r="X276">
        <v>0.38593272655877414</v>
      </c>
      <c r="Y276">
        <v>231.92656562059764</v>
      </c>
      <c r="Z276">
        <v>1.1589329329371678</v>
      </c>
      <c r="AA276">
        <v>1.657655679157781</v>
      </c>
      <c r="AB276">
        <v>1.6505425907213302</v>
      </c>
      <c r="AC276">
        <v>50.665416691215079</v>
      </c>
      <c r="AD276">
        <v>5.0326733462373676</v>
      </c>
      <c r="AF276" s="266">
        <f t="shared" si="69"/>
        <v>6.2706974347707325</v>
      </c>
      <c r="AG276" s="298">
        <v>61.88697196911653</v>
      </c>
      <c r="AH276" s="105">
        <f t="shared" si="73"/>
        <v>4.1670000000000318E-3</v>
      </c>
      <c r="AI276" s="213">
        <f t="shared" si="74"/>
        <v>17.20418640980624</v>
      </c>
      <c r="AJ276" s="213">
        <f t="shared" si="75"/>
        <v>-0.14810000000000001</v>
      </c>
      <c r="AK276" s="213">
        <f t="shared" si="76"/>
        <v>5.4622951504865208E-2</v>
      </c>
      <c r="AL276" s="213">
        <f t="shared" si="77"/>
        <v>5.9578743339157958</v>
      </c>
      <c r="AM276" s="213">
        <f t="shared" si="78"/>
        <v>-3360.1064234080636</v>
      </c>
      <c r="AN276" s="213">
        <f t="shared" si="79"/>
        <v>5.6183911619149228E-3</v>
      </c>
      <c r="AO276" s="213">
        <f t="shared" si="80"/>
        <v>0.59815595452542103</v>
      </c>
      <c r="AP276" s="213">
        <f t="shared" si="81"/>
        <v>1.3483060143784209</v>
      </c>
      <c r="AQ276" s="105">
        <f t="shared" si="82"/>
        <v>1.2753440454745784</v>
      </c>
      <c r="AR276" s="213">
        <f t="shared" si="70"/>
        <v>1.3784772411730108</v>
      </c>
    </row>
    <row r="277" spans="1:44" x14ac:dyDescent="0.25">
      <c r="A277" s="268">
        <v>1.141667</v>
      </c>
      <c r="B277" s="7">
        <v>250.30216129695967</v>
      </c>
      <c r="C277" s="7">
        <v>250.30216129695967</v>
      </c>
      <c r="D277" s="7"/>
      <c r="E277" s="213">
        <f t="shared" si="71"/>
        <v>1.0420240809652841</v>
      </c>
      <c r="F277" s="213">
        <f t="shared" si="72"/>
        <v>10.222256234269437</v>
      </c>
      <c r="G277" s="213">
        <f t="shared" si="66"/>
        <v>272.06421098205391</v>
      </c>
      <c r="H277" s="213">
        <f t="shared" si="67"/>
        <v>59.377297588725035</v>
      </c>
      <c r="I277" s="213">
        <f t="shared" si="68"/>
        <v>1.9381300060261353</v>
      </c>
      <c r="X277">
        <v>0.38742656117446417</v>
      </c>
      <c r="Y277">
        <v>231.6455230324284</v>
      </c>
      <c r="Z277">
        <v>1.1564557060152563</v>
      </c>
      <c r="AA277">
        <v>1.6555861668418548</v>
      </c>
      <c r="AB277">
        <v>1.6485374641485757</v>
      </c>
      <c r="AC277">
        <v>50.604932110821757</v>
      </c>
      <c r="AD277">
        <v>5.0265447461290149</v>
      </c>
      <c r="AF277" s="266">
        <f t="shared" si="69"/>
        <v>6.2823479404329925</v>
      </c>
      <c r="AG277" s="298">
        <v>62.001953520187442</v>
      </c>
      <c r="AH277" s="105">
        <f t="shared" si="73"/>
        <v>4.1670000000000318E-3</v>
      </c>
      <c r="AI277" s="213">
        <f t="shared" si="74"/>
        <v>17.20418640980624</v>
      </c>
      <c r="AJ277" s="213">
        <f t="shared" si="75"/>
        <v>-0.14810000000000001</v>
      </c>
      <c r="AK277" s="213">
        <f t="shared" si="76"/>
        <v>5.4607937507842007E-2</v>
      </c>
      <c r="AL277" s="213">
        <f t="shared" si="77"/>
        <v>6.0124822714236377</v>
      </c>
      <c r="AM277" s="213">
        <f t="shared" si="78"/>
        <v>-3359.0798397018298</v>
      </c>
      <c r="AN277" s="213">
        <f t="shared" si="79"/>
        <v>5.6166746243725731E-3</v>
      </c>
      <c r="AO277" s="213">
        <f t="shared" si="80"/>
        <v>0.60377262914979357</v>
      </c>
      <c r="AP277" s="213">
        <f t="shared" si="81"/>
        <v>1.3478940783231415</v>
      </c>
      <c r="AQ277" s="105">
        <f t="shared" si="82"/>
        <v>1.2697273708502057</v>
      </c>
      <c r="AR277" s="213">
        <f t="shared" si="70"/>
        <v>1.3785246557800719</v>
      </c>
    </row>
    <row r="278" spans="1:44" x14ac:dyDescent="0.25">
      <c r="A278" s="268">
        <v>1.1458330000000001</v>
      </c>
      <c r="B278" s="7">
        <v>250.71583876960685</v>
      </c>
      <c r="C278" s="7">
        <v>250.71583876960685</v>
      </c>
      <c r="D278" s="7"/>
      <c r="E278" s="213">
        <f t="shared" si="71"/>
        <v>1.0436204941386866</v>
      </c>
      <c r="F278" s="213">
        <f t="shared" si="72"/>
        <v>10.237917047500517</v>
      </c>
      <c r="G278" s="213">
        <f t="shared" si="66"/>
        <v>271.87314824978671</v>
      </c>
      <c r="H278" s="213">
        <f t="shared" si="67"/>
        <v>59.336033276496437</v>
      </c>
      <c r="I278" s="213">
        <f t="shared" si="68"/>
        <v>1.9367644501325165</v>
      </c>
      <c r="X278">
        <v>0.38892161846511047</v>
      </c>
      <c r="Y278">
        <v>231.3641426918536</v>
      </c>
      <c r="Z278">
        <v>1.1539795444410883</v>
      </c>
      <c r="AA278">
        <v>1.6535143131079517</v>
      </c>
      <c r="AB278">
        <v>1.6465299372962796</v>
      </c>
      <c r="AC278">
        <v>50.544375414787893</v>
      </c>
      <c r="AD278">
        <v>5.020408838903383</v>
      </c>
      <c r="AF278" s="266">
        <f t="shared" si="69"/>
        <v>6.2925421328874718</v>
      </c>
      <c r="AG278" s="298">
        <v>62.102562377374511</v>
      </c>
      <c r="AH278" s="105">
        <f t="shared" si="73"/>
        <v>4.1660000000001141E-3</v>
      </c>
      <c r="AI278" s="213">
        <f t="shared" si="74"/>
        <v>17.20418640980624</v>
      </c>
      <c r="AJ278" s="213">
        <f t="shared" si="75"/>
        <v>-0.14810000000000001</v>
      </c>
      <c r="AK278" s="213">
        <f t="shared" si="76"/>
        <v>5.458172474944982E-2</v>
      </c>
      <c r="AL278" s="213">
        <f t="shared" si="77"/>
        <v>6.0670639961730872</v>
      </c>
      <c r="AM278" s="213">
        <f t="shared" si="78"/>
        <v>-3357.3215959781851</v>
      </c>
      <c r="AN278" s="213">
        <f t="shared" si="79"/>
        <v>5.6137346874323025E-3</v>
      </c>
      <c r="AO278" s="213">
        <f t="shared" si="80"/>
        <v>0.60938636383722589</v>
      </c>
      <c r="AP278" s="213">
        <f t="shared" si="81"/>
        <v>1.3475119268920184</v>
      </c>
      <c r="AQ278" s="105">
        <f t="shared" si="82"/>
        <v>1.2641136361627734</v>
      </c>
      <c r="AR278" s="213">
        <f t="shared" si="70"/>
        <v>1.3785659995355073</v>
      </c>
    </row>
    <row r="279" spans="1:44" x14ac:dyDescent="0.25">
      <c r="A279" s="268">
        <v>1.1499999999999999</v>
      </c>
      <c r="B279" s="7">
        <v>249.5929999152788</v>
      </c>
      <c r="C279" s="7">
        <v>249.5929999152788</v>
      </c>
      <c r="D279" s="7"/>
      <c r="E279" s="213">
        <f t="shared" si="71"/>
        <v>1.0423934653999116</v>
      </c>
      <c r="F279" s="213">
        <f t="shared" si="72"/>
        <v>10.225879895573133</v>
      </c>
      <c r="G279" s="213">
        <f t="shared" si="66"/>
        <v>271.68026430381894</v>
      </c>
      <c r="H279" s="213">
        <f t="shared" si="67"/>
        <v>59.294377772853281</v>
      </c>
      <c r="I279" s="213">
        <f t="shared" si="68"/>
        <v>1.9353859132612761</v>
      </c>
      <c r="X279">
        <v>0.39041790236233403</v>
      </c>
      <c r="Y279">
        <v>231.08242551893912</v>
      </c>
      <c r="Z279">
        <v>1.1515044502758147</v>
      </c>
      <c r="AA279">
        <v>1.6514401260375187</v>
      </c>
      <c r="AB279">
        <v>1.6445200168738554</v>
      </c>
      <c r="AC279">
        <v>50.483746809542197</v>
      </c>
      <c r="AD279">
        <v>5.014265645476863</v>
      </c>
      <c r="AF279" s="266">
        <f t="shared" si="69"/>
        <v>6.2648721819396007</v>
      </c>
      <c r="AG279" s="298">
        <v>61.829481193581053</v>
      </c>
      <c r="AH279" s="105">
        <f t="shared" si="73"/>
        <v>4.1669999999998097E-3</v>
      </c>
      <c r="AI279" s="213">
        <f t="shared" si="74"/>
        <v>17.20418640980624</v>
      </c>
      <c r="AJ279" s="213">
        <f t="shared" si="75"/>
        <v>-0.14810000000000001</v>
      </c>
      <c r="AK279" s="213">
        <f t="shared" si="76"/>
        <v>5.4630470518012786E-2</v>
      </c>
      <c r="AL279" s="213">
        <f t="shared" si="77"/>
        <v>6.1216944666910997</v>
      </c>
      <c r="AM279" s="213">
        <f t="shared" si="78"/>
        <v>-3360.1308531891514</v>
      </c>
      <c r="AN279" s="213">
        <f t="shared" si="79"/>
        <v>5.618432010640783E-3</v>
      </c>
      <c r="AO279" s="213">
        <f t="shared" si="80"/>
        <v>0.61500479584786671</v>
      </c>
      <c r="AP279" s="213">
        <f t="shared" si="81"/>
        <v>1.3483158172884664</v>
      </c>
      <c r="AQ279" s="105">
        <f t="shared" si="82"/>
        <v>1.2584952041521327</v>
      </c>
      <c r="AR279" s="213">
        <f t="shared" si="70"/>
        <v>1.3784534677383449</v>
      </c>
    </row>
    <row r="280" spans="1:44" x14ac:dyDescent="0.25">
      <c r="A280" s="268">
        <v>1.1541669999999999</v>
      </c>
      <c r="B280" s="7">
        <v>249.00203209721144</v>
      </c>
      <c r="C280" s="7">
        <v>249.00203209721144</v>
      </c>
      <c r="D280" s="7"/>
      <c r="E280" s="213">
        <f t="shared" si="71"/>
        <v>1.0388227491980313</v>
      </c>
      <c r="F280" s="213">
        <f t="shared" si="72"/>
        <v>10.190851169632687</v>
      </c>
      <c r="G280" s="213">
        <f t="shared" si="66"/>
        <v>271.48560340855374</v>
      </c>
      <c r="H280" s="213">
        <f t="shared" si="67"/>
        <v>59.252340638455379</v>
      </c>
      <c r="I280" s="213">
        <f t="shared" si="68"/>
        <v>1.9339947117899454</v>
      </c>
      <c r="X280">
        <v>0.39191541681052394</v>
      </c>
      <c r="Y280">
        <v>230.80037245522004</v>
      </c>
      <c r="Z280">
        <v>1.1490304255805845</v>
      </c>
      <c r="AA280">
        <v>1.6493636138146661</v>
      </c>
      <c r="AB280">
        <v>1.6425077097328202</v>
      </c>
      <c r="AC280">
        <v>50.423046505519281</v>
      </c>
      <c r="AD280">
        <v>5.0081151871717413</v>
      </c>
      <c r="AF280" s="266">
        <f t="shared" si="69"/>
        <v>6.250309049861773</v>
      </c>
      <c r="AG280" s="298">
        <v>61.685754254742399</v>
      </c>
      <c r="AH280" s="105">
        <f t="shared" si="73"/>
        <v>4.1670000000000318E-3</v>
      </c>
      <c r="AI280" s="213">
        <f t="shared" si="74"/>
        <v>17.20418640980624</v>
      </c>
      <c r="AJ280" s="213">
        <f t="shared" si="75"/>
        <v>-0.14810000000000001</v>
      </c>
      <c r="AK280" s="213">
        <f t="shared" si="76"/>
        <v>5.4649303222110431E-2</v>
      </c>
      <c r="AL280" s="213">
        <f t="shared" si="77"/>
        <v>6.1763437699132098</v>
      </c>
      <c r="AM280" s="213">
        <f t="shared" si="78"/>
        <v>-3361.056898994515</v>
      </c>
      <c r="AN280" s="213">
        <f t="shared" si="79"/>
        <v>5.6199804400393696E-3</v>
      </c>
      <c r="AO280" s="213">
        <f t="shared" si="80"/>
        <v>0.62062477628790613</v>
      </c>
      <c r="AP280" s="213">
        <f t="shared" si="81"/>
        <v>1.3486874106165891</v>
      </c>
      <c r="AQ280" s="105">
        <f t="shared" si="82"/>
        <v>1.2528752237120933</v>
      </c>
      <c r="AR280" s="213">
        <f t="shared" si="70"/>
        <v>1.3783938402804927</v>
      </c>
    </row>
    <row r="281" spans="1:44" x14ac:dyDescent="0.25">
      <c r="A281" s="268">
        <v>1.1583330000000001</v>
      </c>
      <c r="B281" s="7">
        <v>251.12951624225403</v>
      </c>
      <c r="C281" s="7">
        <v>251.12951624225403</v>
      </c>
      <c r="D281" s="7"/>
      <c r="E281" s="213">
        <f t="shared" si="71"/>
        <v>1.041774015191135</v>
      </c>
      <c r="F281" s="213">
        <f t="shared" si="72"/>
        <v>10.219803089025035</v>
      </c>
      <c r="G281" s="213">
        <f t="shared" si="66"/>
        <v>271.28921146438176</v>
      </c>
      <c r="H281" s="213">
        <f t="shared" si="67"/>
        <v>59.209931785323278</v>
      </c>
      <c r="I281" s="213">
        <f t="shared" si="68"/>
        <v>1.9325911737558954</v>
      </c>
      <c r="X281">
        <v>0.39341416576681359</v>
      </c>
      <c r="Y281">
        <v>230.51798446217296</v>
      </c>
      <c r="Z281">
        <v>1.1465574724165475</v>
      </c>
      <c r="AA281">
        <v>1.6472847847159466</v>
      </c>
      <c r="AB281">
        <v>1.6404930228576518</v>
      </c>
      <c r="AC281">
        <v>50.362274716880393</v>
      </c>
      <c r="AD281">
        <v>5.0019574856879059</v>
      </c>
      <c r="AF281" s="266">
        <f t="shared" si="69"/>
        <v>6.3027363253419519</v>
      </c>
      <c r="AG281" s="298">
        <v>62.203171234561573</v>
      </c>
      <c r="AH281" s="105">
        <f t="shared" si="73"/>
        <v>4.1660000000001141E-3</v>
      </c>
      <c r="AI281" s="213">
        <f t="shared" si="74"/>
        <v>17.20418640980624</v>
      </c>
      <c r="AJ281" s="213">
        <f t="shared" si="75"/>
        <v>-0.14810000000000001</v>
      </c>
      <c r="AK281" s="213">
        <f t="shared" si="76"/>
        <v>5.4568641205358009E-2</v>
      </c>
      <c r="AL281" s="213">
        <f t="shared" si="77"/>
        <v>6.2309124111185676</v>
      </c>
      <c r="AM281" s="213">
        <f t="shared" si="78"/>
        <v>-3355.8214854358116</v>
      </c>
      <c r="AN281" s="213">
        <f t="shared" si="79"/>
        <v>5.6112263716972853E-3</v>
      </c>
      <c r="AO281" s="213">
        <f t="shared" si="80"/>
        <v>0.62623600265960344</v>
      </c>
      <c r="AP281" s="213">
        <f t="shared" si="81"/>
        <v>1.3469098347808766</v>
      </c>
      <c r="AQ281" s="105">
        <f t="shared" si="82"/>
        <v>1.2472639973403961</v>
      </c>
      <c r="AR281" s="213">
        <f t="shared" si="70"/>
        <v>1.3786072095502373</v>
      </c>
    </row>
    <row r="282" spans="1:44" x14ac:dyDescent="0.25">
      <c r="A282" s="268">
        <v>1.1625000000000001</v>
      </c>
      <c r="B282" s="7">
        <v>251.60229049670792</v>
      </c>
      <c r="C282" s="7">
        <v>251.60229049670792</v>
      </c>
      <c r="D282" s="7"/>
      <c r="E282" s="213">
        <f t="shared" si="71"/>
        <v>1.0474417193406351</v>
      </c>
      <c r="F282" s="213">
        <f t="shared" si="72"/>
        <v>10.275403266731631</v>
      </c>
      <c r="G282" s="213">
        <f t="shared" si="66"/>
        <v>271.09099280983173</v>
      </c>
      <c r="H282" s="213">
        <f t="shared" si="67"/>
        <v>59.167130556779533</v>
      </c>
      <c r="I282" s="213">
        <f t="shared" si="68"/>
        <v>1.9311746155106544</v>
      </c>
      <c r="X282">
        <v>0.39491415320106299</v>
      </c>
      <c r="Y282">
        <v>230.23526251993277</v>
      </c>
      <c r="Z282">
        <v>1.1440855928448541</v>
      </c>
      <c r="AA282">
        <v>1.6452036471054459</v>
      </c>
      <c r="AB282">
        <v>1.6384759633565145</v>
      </c>
      <c r="AC282">
        <v>50.301431661264559</v>
      </c>
      <c r="AD282">
        <v>4.9957925630776314</v>
      </c>
      <c r="AF282" s="266">
        <f t="shared" si="69"/>
        <v>6.3143868310042119</v>
      </c>
      <c r="AG282" s="298">
        <v>62.318152785632485</v>
      </c>
      <c r="AH282" s="105">
        <f t="shared" si="73"/>
        <v>4.1670000000000318E-3</v>
      </c>
      <c r="AI282" s="213">
        <f t="shared" si="74"/>
        <v>17.20418640980624</v>
      </c>
      <c r="AJ282" s="213">
        <f t="shared" si="75"/>
        <v>-0.14810000000000001</v>
      </c>
      <c r="AK282" s="213">
        <f t="shared" si="76"/>
        <v>5.4566813288428079E-2</v>
      </c>
      <c r="AL282" s="213">
        <f t="shared" si="77"/>
        <v>6.2854792244069957</v>
      </c>
      <c r="AM282" s="213">
        <f t="shared" si="78"/>
        <v>-3355.3916997769852</v>
      </c>
      <c r="AN282" s="213">
        <f t="shared" si="79"/>
        <v>5.6105077325701901E-3</v>
      </c>
      <c r="AO282" s="213">
        <f t="shared" si="80"/>
        <v>0.63184651039217365</v>
      </c>
      <c r="AP282" s="213">
        <f t="shared" si="81"/>
        <v>1.3464141426854206</v>
      </c>
      <c r="AQ282" s="105">
        <f t="shared" si="82"/>
        <v>1.241653489607826</v>
      </c>
      <c r="AR282" s="213">
        <f t="shared" si="70"/>
        <v>1.3786541437767319</v>
      </c>
    </row>
    <row r="283" spans="1:44" x14ac:dyDescent="0.25">
      <c r="A283" s="268">
        <v>1.1666669999999999</v>
      </c>
      <c r="B283" s="7">
        <v>253.07971004187641</v>
      </c>
      <c r="C283" s="7">
        <v>253.07971004187641</v>
      </c>
      <c r="D283" s="7"/>
      <c r="E283" s="213">
        <f t="shared" si="71"/>
        <v>1.0515049481220926</v>
      </c>
      <c r="F283" s="213">
        <f t="shared" si="72"/>
        <v>10.315263541077728</v>
      </c>
      <c r="G283" s="213">
        <f t="shared" si="66"/>
        <v>270.89099290183009</v>
      </c>
      <c r="H283" s="213">
        <f t="shared" si="67"/>
        <v>59.123946769587633</v>
      </c>
      <c r="I283" s="213">
        <f t="shared" si="68"/>
        <v>1.9297453619309159</v>
      </c>
      <c r="X283">
        <v>0.39641538309584617</v>
      </c>
      <c r="Y283">
        <v>229.95220762599166</v>
      </c>
      <c r="Z283">
        <v>1.141614788926653</v>
      </c>
      <c r="AA283">
        <v>1.6431202094313788</v>
      </c>
      <c r="AB283">
        <v>1.6364565384530063</v>
      </c>
      <c r="AC283">
        <v>50.240517559573377</v>
      </c>
      <c r="AD283">
        <v>4.9896204417237726</v>
      </c>
      <c r="AF283" s="266">
        <f t="shared" si="69"/>
        <v>6.3507946611987807</v>
      </c>
      <c r="AG283" s="298">
        <v>62.677470132729148</v>
      </c>
      <c r="AH283" s="105">
        <f t="shared" si="73"/>
        <v>4.1669999999998097E-3</v>
      </c>
      <c r="AI283" s="213">
        <f t="shared" si="74"/>
        <v>17.20418640980624</v>
      </c>
      <c r="AJ283" s="213">
        <f t="shared" si="75"/>
        <v>-0.14810000000000001</v>
      </c>
      <c r="AK283" s="213">
        <f t="shared" si="76"/>
        <v>5.4520371028999835E-2</v>
      </c>
      <c r="AL283" s="213">
        <f t="shared" si="77"/>
        <v>6.3399995954359953</v>
      </c>
      <c r="AM283" s="213">
        <f t="shared" si="78"/>
        <v>-3352.1762798802611</v>
      </c>
      <c r="AN283" s="213">
        <f t="shared" si="79"/>
        <v>5.6051312699070578E-3</v>
      </c>
      <c r="AO283" s="213">
        <f t="shared" si="80"/>
        <v>0.63745164166208068</v>
      </c>
      <c r="AP283" s="213">
        <f t="shared" si="81"/>
        <v>1.3451238948661659</v>
      </c>
      <c r="AQ283" s="105">
        <f t="shared" si="82"/>
        <v>1.2360483583379189</v>
      </c>
      <c r="AR283" s="213">
        <f t="shared" si="70"/>
        <v>1.3787997033434913</v>
      </c>
    </row>
    <row r="284" spans="1:44" x14ac:dyDescent="0.25">
      <c r="A284" s="268">
        <v>1.170833</v>
      </c>
      <c r="B284" s="7">
        <v>253.55248429633031</v>
      </c>
      <c r="C284" s="7">
        <v>253.55248429633031</v>
      </c>
      <c r="D284" s="7"/>
      <c r="E284" s="213">
        <f t="shared" si="71"/>
        <v>1.0553148608065135</v>
      </c>
      <c r="F284" s="213">
        <f t="shared" si="72"/>
        <v>10.352638784511898</v>
      </c>
      <c r="G284" s="213">
        <f t="shared" si="66"/>
        <v>270.68924528315353</v>
      </c>
      <c r="H284" s="213">
        <f t="shared" si="67"/>
        <v>59.080387681701538</v>
      </c>
      <c r="I284" s="213">
        <f t="shared" si="68"/>
        <v>1.9283036529783657</v>
      </c>
      <c r="X284">
        <v>0.39791785944644409</v>
      </c>
      <c r="Y284">
        <v>229.66882079404002</v>
      </c>
      <c r="Z284">
        <v>1.1391450627230952</v>
      </c>
      <c r="AA284">
        <v>1.6410344802161021</v>
      </c>
      <c r="AB284">
        <v>1.6344347554790102</v>
      </c>
      <c r="AC284">
        <v>50.179532635739946</v>
      </c>
      <c r="AD284">
        <v>4.98344114431635</v>
      </c>
      <c r="AF284" s="266">
        <f t="shared" si="69"/>
        <v>6.3624451668610416</v>
      </c>
      <c r="AG284" s="298">
        <v>62.792451683800067</v>
      </c>
      <c r="AH284" s="105">
        <f t="shared" si="73"/>
        <v>4.1660000000001141E-3</v>
      </c>
      <c r="AI284" s="213">
        <f t="shared" si="74"/>
        <v>17.20418640980624</v>
      </c>
      <c r="AJ284" s="213">
        <f t="shared" si="75"/>
        <v>-0.14810000000000001</v>
      </c>
      <c r="AK284" s="213">
        <f t="shared" si="76"/>
        <v>5.4492493741099136E-2</v>
      </c>
      <c r="AL284" s="213">
        <f t="shared" si="77"/>
        <v>6.3944920891770947</v>
      </c>
      <c r="AM284" s="213">
        <f t="shared" si="78"/>
        <v>-3350.0602862481164</v>
      </c>
      <c r="AN284" s="213">
        <f t="shared" si="79"/>
        <v>5.6015931439004863E-3</v>
      </c>
      <c r="AO284" s="213">
        <f t="shared" si="80"/>
        <v>0.6430532348059812</v>
      </c>
      <c r="AP284" s="213">
        <f t="shared" si="81"/>
        <v>1.3445974901345015</v>
      </c>
      <c r="AQ284" s="105">
        <f t="shared" si="82"/>
        <v>1.2304467651940185</v>
      </c>
      <c r="AR284" s="213">
        <f t="shared" si="70"/>
        <v>1.3788459305727967</v>
      </c>
    </row>
    <row r="285" spans="1:44" x14ac:dyDescent="0.25">
      <c r="A285" s="268">
        <v>1.175</v>
      </c>
      <c r="B285" s="7">
        <v>251.12951624225403</v>
      </c>
      <c r="C285" s="7">
        <v>253.9324842963303</v>
      </c>
      <c r="D285" s="7"/>
      <c r="E285" s="213">
        <f t="shared" si="71"/>
        <v>1.0515049481221486</v>
      </c>
      <c r="F285" s="213">
        <f t="shared" si="72"/>
        <v>10.315263541078277</v>
      </c>
      <c r="G285" s="213">
        <f t="shared" si="66"/>
        <v>270.48565949100117</v>
      </c>
      <c r="H285" s="213">
        <f t="shared" si="67"/>
        <v>59.036433752935515</v>
      </c>
      <c r="I285" s="213">
        <f t="shared" si="68"/>
        <v>1.9268488420561181</v>
      </c>
      <c r="X285">
        <v>0.39942158626084201</v>
      </c>
      <c r="Y285">
        <v>229.38510305296529</v>
      </c>
      <c r="Z285">
        <v>1.1366764162953298</v>
      </c>
      <c r="AA285">
        <v>1.638946468057032</v>
      </c>
      <c r="AB285">
        <v>1.6324106218670267</v>
      </c>
      <c r="AC285">
        <v>50.11847711655458</v>
      </c>
      <c r="AD285">
        <v>4.9772546938348921</v>
      </c>
      <c r="AF285" s="266">
        <f t="shared" si="69"/>
        <v>6.3027363253419519</v>
      </c>
      <c r="AG285" s="298">
        <v>62.20317123456158</v>
      </c>
      <c r="AH285" s="105">
        <f t="shared" si="73"/>
        <v>4.1670000000000318E-3</v>
      </c>
      <c r="AI285" s="213">
        <f t="shared" si="74"/>
        <v>17.20418640980624</v>
      </c>
      <c r="AJ285" s="213">
        <f t="shared" si="75"/>
        <v>-0.14810000000000001</v>
      </c>
      <c r="AK285" s="213">
        <f t="shared" si="76"/>
        <v>5.458173977501736E-2</v>
      </c>
      <c r="AL285" s="213">
        <f t="shared" si="77"/>
        <v>6.4490738289521117</v>
      </c>
      <c r="AM285" s="213">
        <f t="shared" si="78"/>
        <v>-3355.1007490738311</v>
      </c>
      <c r="AN285" s="213">
        <f t="shared" si="79"/>
        <v>5.6100212376045044E-3</v>
      </c>
      <c r="AO285" s="213">
        <f t="shared" si="80"/>
        <v>0.64866325604358566</v>
      </c>
      <c r="AP285" s="213">
        <f t="shared" si="81"/>
        <v>1.3462973932336122</v>
      </c>
      <c r="AQ285" s="105">
        <f t="shared" si="82"/>
        <v>1.2248367439564141</v>
      </c>
      <c r="AR285" s="213">
        <f t="shared" si="70"/>
        <v>1.3786072095502373</v>
      </c>
    </row>
    <row r="286" spans="1:44" x14ac:dyDescent="0.25">
      <c r="A286" s="268">
        <v>1.1791670000000001</v>
      </c>
      <c r="B286" s="7">
        <v>253.78887142355728</v>
      </c>
      <c r="C286" s="7">
        <v>254.3124842963303</v>
      </c>
      <c r="D286" s="7"/>
      <c r="E286" s="213">
        <f t="shared" si="71"/>
        <v>1.051997460701726</v>
      </c>
      <c r="F286" s="213">
        <f t="shared" si="72"/>
        <v>10.320095089483932</v>
      </c>
      <c r="G286" s="213">
        <f t="shared" si="66"/>
        <v>270.28028791656783</v>
      </c>
      <c r="H286" s="213">
        <f t="shared" si="67"/>
        <v>58.992096289304577</v>
      </c>
      <c r="I286" s="213">
        <f t="shared" si="68"/>
        <v>1.925381303462437</v>
      </c>
      <c r="X286">
        <v>0.40092656755973133</v>
      </c>
      <c r="Y286">
        <v>229.101055445773</v>
      </c>
      <c r="Z286">
        <v>1.1342088517045061</v>
      </c>
      <c r="AA286">
        <v>1.6368561816179727</v>
      </c>
      <c r="AB286">
        <v>1.6303841451443906</v>
      </c>
      <c r="AC286">
        <v>50.057351231474144</v>
      </c>
      <c r="AD286">
        <v>4.9710611135291174</v>
      </c>
      <c r="AF286" s="266">
        <f t="shared" si="69"/>
        <v>6.3682704196921724</v>
      </c>
      <c r="AG286" s="298">
        <v>62.84994245933553</v>
      </c>
      <c r="AH286" s="105">
        <f t="shared" si="73"/>
        <v>4.1670000000000318E-3</v>
      </c>
      <c r="AI286" s="213">
        <f t="shared" si="74"/>
        <v>17.20418640980624</v>
      </c>
      <c r="AJ286" s="213">
        <f t="shared" si="75"/>
        <v>-0.14810000000000001</v>
      </c>
      <c r="AK286" s="213">
        <f t="shared" si="76"/>
        <v>5.4498187195104651E-2</v>
      </c>
      <c r="AL286" s="213">
        <f t="shared" si="77"/>
        <v>6.5035720161472161</v>
      </c>
      <c r="AM286" s="213">
        <f t="shared" si="78"/>
        <v>-3349.4772920667951</v>
      </c>
      <c r="AN286" s="213">
        <f t="shared" si="79"/>
        <v>5.6006183267539329E-3</v>
      </c>
      <c r="AO286" s="213">
        <f t="shared" si="80"/>
        <v>0.65426387437033962</v>
      </c>
      <c r="AP286" s="213">
        <f t="shared" si="81"/>
        <v>1.3440408751509216</v>
      </c>
      <c r="AQ286" s="105">
        <f t="shared" si="82"/>
        <v>1.2192361256296602</v>
      </c>
      <c r="AR286" s="213">
        <f t="shared" si="70"/>
        <v>1.3788689807592467</v>
      </c>
    </row>
    <row r="287" spans="1:44" x14ac:dyDescent="0.25">
      <c r="A287" s="268">
        <v>1.183333</v>
      </c>
      <c r="B287" s="7">
        <v>253.67067785994379</v>
      </c>
      <c r="C287" s="7">
        <v>254.69248429633029</v>
      </c>
      <c r="D287" s="7"/>
      <c r="E287" s="213">
        <f t="shared" si="71"/>
        <v>1.0570382411575054</v>
      </c>
      <c r="F287" s="213">
        <f t="shared" si="72"/>
        <v>10.369545145755129</v>
      </c>
      <c r="G287" s="213">
        <f t="shared" si="66"/>
        <v>270.07317899099041</v>
      </c>
      <c r="H287" s="213">
        <f t="shared" si="67"/>
        <v>58.947385746335641</v>
      </c>
      <c r="I287" s="213">
        <f t="shared" si="68"/>
        <v>1.9239013832713578</v>
      </c>
      <c r="X287">
        <v>0.4024328073765156</v>
      </c>
      <c r="Y287">
        <v>228.8166790287772</v>
      </c>
      <c r="Z287">
        <v>1.1317423710117747</v>
      </c>
      <c r="AA287">
        <v>1.6347636296261616</v>
      </c>
      <c r="AB287">
        <v>1.6283553329269398</v>
      </c>
      <c r="AC287">
        <v>49.996155212454759</v>
      </c>
      <c r="AD287">
        <v>4.9648604269019785</v>
      </c>
      <c r="AF287" s="266">
        <f t="shared" si="69"/>
        <v>6.3653577932766066</v>
      </c>
      <c r="AG287" s="298">
        <v>62.821197071567795</v>
      </c>
      <c r="AH287" s="105">
        <f t="shared" si="73"/>
        <v>4.165999999999892E-3</v>
      </c>
      <c r="AI287" s="213">
        <f t="shared" si="74"/>
        <v>17.20418640980624</v>
      </c>
      <c r="AJ287" s="213">
        <f t="shared" si="75"/>
        <v>-0.14810000000000001</v>
      </c>
      <c r="AK287" s="213">
        <f t="shared" si="76"/>
        <v>5.4488800238856654E-2</v>
      </c>
      <c r="AL287" s="213">
        <f t="shared" si="77"/>
        <v>6.5580608163860727</v>
      </c>
      <c r="AM287" s="213">
        <f t="shared" si="78"/>
        <v>-3348.3702990344891</v>
      </c>
      <c r="AN287" s="213">
        <f t="shared" si="79"/>
        <v>5.5987673378014163E-3</v>
      </c>
      <c r="AO287" s="213">
        <f t="shared" si="80"/>
        <v>0.65986264170814102</v>
      </c>
      <c r="AP287" s="213">
        <f t="shared" si="81"/>
        <v>1.3439191881424775</v>
      </c>
      <c r="AQ287" s="105">
        <f t="shared" si="82"/>
        <v>1.2136373582918587</v>
      </c>
      <c r="AR287" s="213">
        <f t="shared" si="70"/>
        <v>1.3788574609396123</v>
      </c>
    </row>
    <row r="288" spans="1:44" x14ac:dyDescent="0.25">
      <c r="A288" s="268">
        <v>1.1875</v>
      </c>
      <c r="B288" s="7">
        <v>253.84796820536403</v>
      </c>
      <c r="C288" s="7">
        <v>255.07248429633029</v>
      </c>
      <c r="D288" s="7"/>
      <c r="E288" s="213">
        <f t="shared" si="71"/>
        <v>1.057415099077077</v>
      </c>
      <c r="F288" s="213">
        <f t="shared" si="72"/>
        <v>10.373242121946125</v>
      </c>
      <c r="G288" s="213">
        <f t="shared" si="66"/>
        <v>269.86423171386753</v>
      </c>
      <c r="H288" s="213">
        <f t="shared" si="67"/>
        <v>58.902280320674343</v>
      </c>
      <c r="I288" s="213">
        <f t="shared" si="68"/>
        <v>1.9224083597823047</v>
      </c>
      <c r="X288">
        <v>0.40394030975732009</v>
      </c>
      <c r="Y288">
        <v>228.53197487071321</v>
      </c>
      <c r="Z288">
        <v>1.129276976278285</v>
      </c>
      <c r="AA288">
        <v>1.6326688208697144</v>
      </c>
      <c r="AB288">
        <v>1.6263241929134666</v>
      </c>
      <c r="AC288">
        <v>49.934889293804936</v>
      </c>
      <c r="AD288">
        <v>4.9586526576947847</v>
      </c>
      <c r="AF288" s="266">
        <f t="shared" si="69"/>
        <v>6.3697267328999541</v>
      </c>
      <c r="AG288" s="298">
        <v>62.864315153219387</v>
      </c>
      <c r="AH288" s="105">
        <f t="shared" si="73"/>
        <v>4.1670000000000318E-3</v>
      </c>
      <c r="AI288" s="213">
        <f t="shared" si="74"/>
        <v>17.20418640980624</v>
      </c>
      <c r="AJ288" s="213">
        <f t="shared" si="75"/>
        <v>-0.14810000000000001</v>
      </c>
      <c r="AK288" s="213">
        <f t="shared" si="76"/>
        <v>5.4496341697865783E-2</v>
      </c>
      <c r="AL288" s="213">
        <f t="shared" si="77"/>
        <v>6.6125571580839386</v>
      </c>
      <c r="AM288" s="213">
        <f t="shared" si="78"/>
        <v>-3348.2608049088471</v>
      </c>
      <c r="AN288" s="213">
        <f t="shared" si="79"/>
        <v>5.5985842540682623E-3</v>
      </c>
      <c r="AO288" s="213">
        <f t="shared" si="80"/>
        <v>0.66546122596220925</v>
      </c>
      <c r="AP288" s="213">
        <f t="shared" si="81"/>
        <v>1.343552736757432</v>
      </c>
      <c r="AQ288" s="105">
        <f t="shared" si="82"/>
        <v>1.2080387740377905</v>
      </c>
      <c r="AR288" s="213">
        <f t="shared" si="70"/>
        <v>1.3788747367183927</v>
      </c>
    </row>
    <row r="289" spans="1:44" x14ac:dyDescent="0.25">
      <c r="A289" s="268">
        <v>1.191667</v>
      </c>
      <c r="B289" s="7">
        <v>253.61158107813708</v>
      </c>
      <c r="C289" s="7">
        <v>255.45248429633028</v>
      </c>
      <c r="D289" s="7"/>
      <c r="E289" s="213">
        <f t="shared" si="71"/>
        <v>1.0572919709321826</v>
      </c>
      <c r="F289" s="213">
        <f t="shared" si="72"/>
        <v>10.372034234844712</v>
      </c>
      <c r="G289" s="213">
        <f t="shared" si="66"/>
        <v>269.65349407000377</v>
      </c>
      <c r="H289" s="213">
        <f t="shared" si="67"/>
        <v>58.856790371973027</v>
      </c>
      <c r="I289" s="213">
        <f t="shared" si="68"/>
        <v>1.9209025758881368</v>
      </c>
      <c r="X289">
        <v>0.40544907876100506</v>
      </c>
      <c r="Y289">
        <v>228.24694405195493</v>
      </c>
      <c r="Z289">
        <v>1.126812669565187</v>
      </c>
      <c r="AA289">
        <v>1.6305717641930362</v>
      </c>
      <c r="AB289">
        <v>1.6242907328808385</v>
      </c>
      <c r="AC289">
        <v>49.873553712042366</v>
      </c>
      <c r="AD289">
        <v>4.952437829872693</v>
      </c>
      <c r="AF289" s="266">
        <f t="shared" si="69"/>
        <v>6.3639014800688258</v>
      </c>
      <c r="AG289" s="298">
        <v>62.806824377683952</v>
      </c>
      <c r="AH289" s="105">
        <f t="shared" si="73"/>
        <v>4.1670000000000318E-3</v>
      </c>
      <c r="AI289" s="213">
        <f t="shared" si="74"/>
        <v>17.20418640980624</v>
      </c>
      <c r="AJ289" s="213">
        <f t="shared" si="75"/>
        <v>-0.14810000000000001</v>
      </c>
      <c r="AK289" s="213">
        <f t="shared" si="76"/>
        <v>5.4503726595374086E-2</v>
      </c>
      <c r="AL289" s="213">
        <f t="shared" si="77"/>
        <v>6.6670608846793131</v>
      </c>
      <c r="AM289" s="213">
        <f t="shared" si="78"/>
        <v>-3348.0987324275602</v>
      </c>
      <c r="AN289" s="213">
        <f t="shared" si="79"/>
        <v>5.5983132547361859E-3</v>
      </c>
      <c r="AO289" s="213">
        <f t="shared" si="80"/>
        <v>0.67105953921694539</v>
      </c>
      <c r="AP289" s="213">
        <f t="shared" si="81"/>
        <v>1.3434877021205047</v>
      </c>
      <c r="AQ289" s="105">
        <f t="shared" si="82"/>
        <v>1.2024404607830543</v>
      </c>
      <c r="AR289" s="213">
        <f t="shared" si="70"/>
        <v>1.3788516970755071</v>
      </c>
    </row>
    <row r="290" spans="1:44" x14ac:dyDescent="0.25">
      <c r="A290" s="268">
        <v>1.1958329999999999</v>
      </c>
      <c r="B290" s="7">
        <v>254.02525855078423</v>
      </c>
      <c r="C290" s="7">
        <v>255.83248429633028</v>
      </c>
      <c r="D290" s="7"/>
      <c r="E290" s="213">
        <f t="shared" si="71"/>
        <v>1.0574075369470157</v>
      </c>
      <c r="F290" s="213">
        <f t="shared" si="72"/>
        <v>10.373167937450225</v>
      </c>
      <c r="G290" s="213">
        <f t="shared" si="66"/>
        <v>269.44101569050429</v>
      </c>
      <c r="H290" s="213">
        <f t="shared" si="67"/>
        <v>58.810926613459145</v>
      </c>
      <c r="I290" s="213">
        <f t="shared" si="68"/>
        <v>1.9193843862151145</v>
      </c>
      <c r="X290">
        <v>0.40695911845918237</v>
      </c>
      <c r="Y290">
        <v>227.96158766383391</v>
      </c>
      <c r="Z290">
        <v>1.1243494529336302</v>
      </c>
      <c r="AA290">
        <v>1.6284724684937641</v>
      </c>
      <c r="AB290">
        <v>1.6222549606792487</v>
      </c>
      <c r="AC290">
        <v>49.81214870576256</v>
      </c>
      <c r="AD290">
        <v>4.9462159676113915</v>
      </c>
      <c r="AF290" s="266">
        <f t="shared" si="69"/>
        <v>6.3740956725233033</v>
      </c>
      <c r="AG290" s="298">
        <v>62.907433234870986</v>
      </c>
      <c r="AH290" s="105">
        <f t="shared" si="73"/>
        <v>4.165999999999892E-3</v>
      </c>
      <c r="AI290" s="213">
        <f t="shared" si="74"/>
        <v>17.20418640980624</v>
      </c>
      <c r="AJ290" s="213">
        <f t="shared" si="75"/>
        <v>-0.14810000000000001</v>
      </c>
      <c r="AK290" s="213">
        <f t="shared" si="76"/>
        <v>5.4477731363561765E-2</v>
      </c>
      <c r="AL290" s="213">
        <f t="shared" si="77"/>
        <v>6.7215386160428752</v>
      </c>
      <c r="AM290" s="213">
        <f t="shared" si="78"/>
        <v>-3345.8439857576577</v>
      </c>
      <c r="AN290" s="213">
        <f t="shared" si="79"/>
        <v>5.5945431215421041E-3</v>
      </c>
      <c r="AO290" s="213">
        <f t="shared" si="80"/>
        <v>0.67665408233848745</v>
      </c>
      <c r="AP290" s="213">
        <f t="shared" si="81"/>
        <v>1.3429052140043805</v>
      </c>
      <c r="AQ290" s="105">
        <f t="shared" si="82"/>
        <v>1.1968459176615123</v>
      </c>
      <c r="AR290" s="213">
        <f t="shared" si="70"/>
        <v>1.3788919888148059</v>
      </c>
    </row>
    <row r="291" spans="1:44" x14ac:dyDescent="0.25">
      <c r="A291" s="268">
        <v>1.2</v>
      </c>
      <c r="B291" s="7">
        <v>254.02525855078423</v>
      </c>
      <c r="C291" s="7">
        <v>256.21248429633027</v>
      </c>
      <c r="D291" s="7"/>
      <c r="E291" s="213">
        <f t="shared" si="71"/>
        <v>1.0585232523811259</v>
      </c>
      <c r="F291" s="213">
        <f t="shared" si="72"/>
        <v>10.384113105858846</v>
      </c>
      <c r="G291" s="213">
        <f t="shared" si="66"/>
        <v>269.22669303458156</v>
      </c>
      <c r="H291" s="213">
        <f t="shared" si="67"/>
        <v>58.764666696150442</v>
      </c>
      <c r="I291" s="213">
        <f t="shared" si="68"/>
        <v>1.9178530509564011</v>
      </c>
      <c r="X291">
        <v>0.40847043293623492</v>
      </c>
      <c r="Y291">
        <v>227.67590680797224</v>
      </c>
      <c r="Z291">
        <v>1.1218873284447639</v>
      </c>
      <c r="AA291">
        <v>1.6263709427203186</v>
      </c>
      <c r="AB291">
        <v>1.6202168842278541</v>
      </c>
      <c r="AC291">
        <v>49.750674515521212</v>
      </c>
      <c r="AD291">
        <v>4.9399870952851863</v>
      </c>
      <c r="AF291" s="266">
        <f t="shared" si="69"/>
        <v>6.3740956725233033</v>
      </c>
      <c r="AG291" s="298">
        <v>62.907433234870986</v>
      </c>
      <c r="AH291" s="105">
        <f t="shared" si="73"/>
        <v>4.1670000000000318E-3</v>
      </c>
      <c r="AI291" s="213">
        <f t="shared" si="74"/>
        <v>17.20418640980624</v>
      </c>
      <c r="AJ291" s="213">
        <f t="shared" si="75"/>
        <v>-0.14810000000000001</v>
      </c>
      <c r="AK291" s="213">
        <f t="shared" si="76"/>
        <v>5.4490808111370498E-2</v>
      </c>
      <c r="AL291" s="213">
        <f t="shared" si="77"/>
        <v>6.7760294241542454</v>
      </c>
      <c r="AM291" s="213">
        <f t="shared" si="78"/>
        <v>-3345.9462182381189</v>
      </c>
      <c r="AN291" s="213">
        <f t="shared" si="79"/>
        <v>5.5947140631708225E-3</v>
      </c>
      <c r="AO291" s="213">
        <f t="shared" si="80"/>
        <v>0.68224879640165825</v>
      </c>
      <c r="AP291" s="213">
        <f t="shared" si="81"/>
        <v>1.3426239652437677</v>
      </c>
      <c r="AQ291" s="105">
        <f t="shared" si="82"/>
        <v>1.1912512035983414</v>
      </c>
      <c r="AR291" s="213">
        <f t="shared" si="70"/>
        <v>1.3788919888148059</v>
      </c>
    </row>
    <row r="292" spans="1:44" x14ac:dyDescent="0.25">
      <c r="A292" s="268">
        <v>1.204167</v>
      </c>
      <c r="B292" s="7">
        <v>254.14345211439772</v>
      </c>
      <c r="C292" s="7">
        <v>256.59248429633027</v>
      </c>
      <c r="D292" s="7"/>
      <c r="E292" s="213">
        <f t="shared" si="71"/>
        <v>1.0587695086709146</v>
      </c>
      <c r="F292" s="213">
        <f t="shared" si="72"/>
        <v>10.386528880061672</v>
      </c>
      <c r="G292" s="213">
        <f t="shared" si="66"/>
        <v>269.01057528557016</v>
      </c>
      <c r="H292" s="213">
        <f t="shared" si="67"/>
        <v>58.71802123710728</v>
      </c>
      <c r="I292" s="213">
        <f t="shared" si="68"/>
        <v>1.9163089215467777</v>
      </c>
      <c r="X292">
        <v>0.40998302628933908</v>
      </c>
      <c r="Y292">
        <v>227.38990259566808</v>
      </c>
      <c r="Z292">
        <v>1.1194262981597389</v>
      </c>
      <c r="AA292">
        <v>1.6242671958673975</v>
      </c>
      <c r="AB292">
        <v>1.6181765115108717</v>
      </c>
      <c r="AC292">
        <v>49.689131383713757</v>
      </c>
      <c r="AD292">
        <v>4.9337512374547963</v>
      </c>
      <c r="AF292" s="266">
        <f t="shared" si="69"/>
        <v>6.3770082989388674</v>
      </c>
      <c r="AG292" s="298">
        <v>62.936178622638721</v>
      </c>
      <c r="AH292" s="105">
        <f t="shared" si="73"/>
        <v>4.1670000000000318E-3</v>
      </c>
      <c r="AI292" s="213">
        <f t="shared" si="74"/>
        <v>17.20418640980624</v>
      </c>
      <c r="AJ292" s="213">
        <f t="shared" si="75"/>
        <v>-0.14810000000000001</v>
      </c>
      <c r="AK292" s="213">
        <f t="shared" si="76"/>
        <v>5.4487121472348923E-2</v>
      </c>
      <c r="AL292" s="213">
        <f t="shared" si="77"/>
        <v>6.8305165456265939</v>
      </c>
      <c r="AM292" s="213">
        <f t="shared" si="78"/>
        <v>-3344.9763506833033</v>
      </c>
      <c r="AN292" s="213">
        <f t="shared" si="79"/>
        <v>5.5930923599830174E-3</v>
      </c>
      <c r="AO292" s="213">
        <f t="shared" si="80"/>
        <v>0.68784188876164132</v>
      </c>
      <c r="AP292" s="213">
        <f t="shared" si="81"/>
        <v>1.3422347876129048</v>
      </c>
      <c r="AQ292" s="105">
        <f t="shared" si="82"/>
        <v>1.1856581112383584</v>
      </c>
      <c r="AR292" s="213">
        <f t="shared" si="70"/>
        <v>1.3789034770795821</v>
      </c>
    </row>
    <row r="293" spans="1:44" x14ac:dyDescent="0.25">
      <c r="A293" s="268">
        <v>1.2083330000000001</v>
      </c>
      <c r="B293" s="7">
        <v>253.78887142355728</v>
      </c>
      <c r="C293" s="7">
        <v>256.97248429633026</v>
      </c>
      <c r="D293" s="7"/>
      <c r="E293" s="213">
        <f t="shared" si="71"/>
        <v>1.0580230299295892</v>
      </c>
      <c r="F293" s="213">
        <f t="shared" si="72"/>
        <v>10.37920592360927</v>
      </c>
      <c r="G293" s="213">
        <f t="shared" si="66"/>
        <v>268.79270890048724</v>
      </c>
      <c r="H293" s="213">
        <f t="shared" si="67"/>
        <v>58.671000267802896</v>
      </c>
      <c r="I293" s="213">
        <f t="shared" si="68"/>
        <v>1.9147523299896039</v>
      </c>
      <c r="X293">
        <v>0.41149690262848965</v>
      </c>
      <c r="Y293">
        <v>227.10357614735048</v>
      </c>
      <c r="Z293">
        <v>1.1169663641397045</v>
      </c>
      <c r="AA293">
        <v>1.6221612369767913</v>
      </c>
      <c r="AB293">
        <v>1.6161338505735812</v>
      </c>
      <c r="AC293">
        <v>49.627519554486483</v>
      </c>
      <c r="AD293">
        <v>4.9275084188583431</v>
      </c>
      <c r="AF293" s="266">
        <f t="shared" si="69"/>
        <v>6.3682704196921724</v>
      </c>
      <c r="AG293" s="298">
        <v>62.84994245933553</v>
      </c>
      <c r="AH293" s="105">
        <f t="shared" si="73"/>
        <v>4.1660000000001141E-3</v>
      </c>
      <c r="AI293" s="213">
        <f t="shared" si="74"/>
        <v>17.20418640980624</v>
      </c>
      <c r="AJ293" s="213">
        <f t="shared" si="75"/>
        <v>-0.14810000000000001</v>
      </c>
      <c r="AK293" s="213">
        <f t="shared" si="76"/>
        <v>5.4485108676460392E-2</v>
      </c>
      <c r="AL293" s="213">
        <f t="shared" si="77"/>
        <v>6.8850016543030543</v>
      </c>
      <c r="AM293" s="213">
        <f t="shared" si="78"/>
        <v>-3344.0666614168267</v>
      </c>
      <c r="AN293" s="213">
        <f t="shared" si="79"/>
        <v>5.5915712801448154E-3</v>
      </c>
      <c r="AO293" s="213">
        <f t="shared" si="80"/>
        <v>0.69343346004178619</v>
      </c>
      <c r="AP293" s="213">
        <f t="shared" si="81"/>
        <v>1.342191857931988</v>
      </c>
      <c r="AQ293" s="105">
        <f t="shared" si="82"/>
        <v>1.1800665399582135</v>
      </c>
      <c r="AR293" s="213">
        <f t="shared" si="70"/>
        <v>1.3788689807592467</v>
      </c>
    </row>
    <row r="294" spans="1:44" x14ac:dyDescent="0.25">
      <c r="A294" s="268">
        <v>1.2124999999999999</v>
      </c>
      <c r="B294" s="7">
        <v>249.17932244263164</v>
      </c>
      <c r="C294" s="7">
        <v>257.35248429633026</v>
      </c>
      <c r="D294" s="7"/>
      <c r="E294" s="213">
        <f t="shared" si="71"/>
        <v>1.0479342319201568</v>
      </c>
      <c r="F294" s="213">
        <f t="shared" si="72"/>
        <v>10.280234815136739</v>
      </c>
      <c r="G294" s="213">
        <f t="shared" si="66"/>
        <v>268.57297645769353</v>
      </c>
      <c r="H294" s="213">
        <f t="shared" si="67"/>
        <v>58.623578457968677</v>
      </c>
      <c r="I294" s="213">
        <f t="shared" si="68"/>
        <v>1.913182437544501</v>
      </c>
      <c r="X294">
        <v>0.41301206607652735</v>
      </c>
      <c r="Y294">
        <v>226.81692859201735</v>
      </c>
      <c r="Z294">
        <v>1.1145075284458099</v>
      </c>
      <c r="AA294">
        <v>1.6200530751320665</v>
      </c>
      <c r="AB294">
        <v>1.6140889095193736</v>
      </c>
      <c r="AC294">
        <v>49.565839273633721</v>
      </c>
      <c r="AD294">
        <v>4.9212586644009368</v>
      </c>
      <c r="AF294" s="266">
        <f t="shared" si="69"/>
        <v>6.2546779894851232</v>
      </c>
      <c r="AG294" s="298">
        <v>61.728872336394012</v>
      </c>
      <c r="AH294" s="105">
        <f t="shared" si="73"/>
        <v>4.1669999999998097E-3</v>
      </c>
      <c r="AI294" s="213">
        <f t="shared" si="74"/>
        <v>17.20418640980624</v>
      </c>
      <c r="AJ294" s="213">
        <f t="shared" si="75"/>
        <v>-0.14810000000000001</v>
      </c>
      <c r="AK294" s="213">
        <f t="shared" si="76"/>
        <v>5.464364812552365E-2</v>
      </c>
      <c r="AL294" s="213">
        <f t="shared" si="77"/>
        <v>6.9396453024285778</v>
      </c>
      <c r="AM294" s="213">
        <f t="shared" si="78"/>
        <v>-3352.9634457571037</v>
      </c>
      <c r="AN294" s="213">
        <f t="shared" si="79"/>
        <v>5.6064474799457061E-3</v>
      </c>
      <c r="AO294" s="213">
        <f t="shared" si="80"/>
        <v>0.69903990752173184</v>
      </c>
      <c r="AP294" s="213">
        <f t="shared" si="81"/>
        <v>1.3454397600062304</v>
      </c>
      <c r="AQ294" s="105">
        <f t="shared" si="82"/>
        <v>1.1744600924782678</v>
      </c>
      <c r="AR294" s="213">
        <f t="shared" si="70"/>
        <v>1.3784117576730075</v>
      </c>
    </row>
    <row r="295" spans="1:44" x14ac:dyDescent="0.25">
      <c r="A295" s="268">
        <v>1.2166669999999999</v>
      </c>
      <c r="B295" s="7">
        <v>253.90706498717074</v>
      </c>
      <c r="C295" s="7">
        <v>257.73248429633026</v>
      </c>
      <c r="D295" s="7"/>
      <c r="E295" s="213">
        <f t="shared" si="71"/>
        <v>1.0481804882100012</v>
      </c>
      <c r="F295" s="213">
        <f t="shared" si="72"/>
        <v>10.282650589340113</v>
      </c>
      <c r="G295" s="213">
        <f t="shared" si="66"/>
        <v>268.35144395514754</v>
      </c>
      <c r="H295" s="213">
        <f t="shared" si="67"/>
        <v>58.575770036005302</v>
      </c>
      <c r="I295" s="213">
        <f t="shared" si="68"/>
        <v>1.9115997154886903</v>
      </c>
      <c r="X295">
        <v>0.41452852076916874</v>
      </c>
      <c r="Y295">
        <v>226.52996106682096</v>
      </c>
      <c r="Z295">
        <v>1.1120497931392055</v>
      </c>
      <c r="AA295">
        <v>1.6179427194568319</v>
      </c>
      <c r="AB295">
        <v>1.6120416965063404</v>
      </c>
      <c r="AC295">
        <v>49.504090788506751</v>
      </c>
      <c r="AD295">
        <v>4.9150019991454466</v>
      </c>
      <c r="AF295" s="266">
        <f t="shared" si="69"/>
        <v>6.3711830461077383</v>
      </c>
      <c r="AG295" s="298">
        <v>62.878687847103265</v>
      </c>
      <c r="AH295" s="105">
        <f t="shared" si="73"/>
        <v>4.1670000000000318E-3</v>
      </c>
      <c r="AI295" s="213">
        <f t="shared" si="74"/>
        <v>17.20418640980624</v>
      </c>
      <c r="AJ295" s="213">
        <f t="shared" si="75"/>
        <v>-0.14810000000000001</v>
      </c>
      <c r="AK295" s="213">
        <f t="shared" si="76"/>
        <v>5.4494496684988972E-2</v>
      </c>
      <c r="AL295" s="213">
        <f t="shared" si="77"/>
        <v>6.994139799113567</v>
      </c>
      <c r="AM295" s="213">
        <f t="shared" si="78"/>
        <v>-3342.9395146062679</v>
      </c>
      <c r="AN295" s="213">
        <f t="shared" si="79"/>
        <v>5.5896865923163262E-3</v>
      </c>
      <c r="AO295" s="213">
        <f t="shared" si="80"/>
        <v>0.70462959411404813</v>
      </c>
      <c r="AP295" s="213">
        <f t="shared" si="81"/>
        <v>1.3414174687584073</v>
      </c>
      <c r="AQ295" s="105">
        <f t="shared" si="82"/>
        <v>1.1688704058859514</v>
      </c>
      <c r="AR295" s="213">
        <f t="shared" si="70"/>
        <v>1.3788804900461649</v>
      </c>
    </row>
    <row r="296" spans="1:44" x14ac:dyDescent="0.25">
      <c r="A296" s="268">
        <v>1.2208330000000001</v>
      </c>
      <c r="B296" s="7">
        <v>254.08435533259097</v>
      </c>
      <c r="C296" s="7">
        <v>258.11248429633025</v>
      </c>
      <c r="D296" s="7"/>
      <c r="E296" s="213">
        <f t="shared" si="71"/>
        <v>1.0581461285260925</v>
      </c>
      <c r="F296" s="213">
        <f t="shared" si="72"/>
        <v>10.380413520840968</v>
      </c>
      <c r="G296" s="213">
        <f t="shared" si="66"/>
        <v>268.12816356839556</v>
      </c>
      <c r="H296" s="213">
        <f t="shared" si="67"/>
        <v>58.527586261592397</v>
      </c>
      <c r="I296" s="213">
        <f t="shared" si="68"/>
        <v>1.9100045365831044</v>
      </c>
      <c r="X296">
        <v>0.41604627085503809</v>
      </c>
      <c r="Y296">
        <v>226.24267471659064</v>
      </c>
      <c r="Z296">
        <v>1.1095931602810409</v>
      </c>
      <c r="AA296">
        <v>1.6158301791143377</v>
      </c>
      <c r="AB296">
        <v>1.6099922197442484</v>
      </c>
      <c r="AC296">
        <v>49.442274347939772</v>
      </c>
      <c r="AD296">
        <v>4.9087384483049981</v>
      </c>
      <c r="AF296" s="266">
        <f t="shared" si="69"/>
        <v>6.3755519857310858</v>
      </c>
      <c r="AG296" s="298">
        <v>62.921805928754864</v>
      </c>
      <c r="AH296" s="105">
        <f t="shared" si="73"/>
        <v>4.1660000000001141E-3</v>
      </c>
      <c r="AI296" s="213">
        <f t="shared" si="74"/>
        <v>17.20418640980624</v>
      </c>
      <c r="AJ296" s="213">
        <f t="shared" si="75"/>
        <v>-0.14810000000000001</v>
      </c>
      <c r="AK296" s="213">
        <f t="shared" si="76"/>
        <v>5.447588824476722E-2</v>
      </c>
      <c r="AL296" s="213">
        <f t="shared" si="77"/>
        <v>7.0486156873583345</v>
      </c>
      <c r="AM296" s="213">
        <f t="shared" si="78"/>
        <v>-3340.8839954404284</v>
      </c>
      <c r="AN296" s="213">
        <f t="shared" si="79"/>
        <v>5.5862495848947617E-3</v>
      </c>
      <c r="AO296" s="213">
        <f t="shared" si="80"/>
        <v>0.71021584369894286</v>
      </c>
      <c r="AP296" s="213">
        <f t="shared" si="81"/>
        <v>1.340914446686176</v>
      </c>
      <c r="AQ296" s="105">
        <f t="shared" si="82"/>
        <v>1.1632841563010565</v>
      </c>
      <c r="AR296" s="213">
        <f t="shared" si="70"/>
        <v>1.3788977342592774</v>
      </c>
    </row>
    <row r="297" spans="1:44" x14ac:dyDescent="0.25">
      <c r="A297" s="268">
        <v>1.2250000000000001</v>
      </c>
      <c r="B297" s="7">
        <v>254.02525855078423</v>
      </c>
      <c r="C297" s="7">
        <v>258.3</v>
      </c>
      <c r="D297" s="7"/>
      <c r="E297" s="213">
        <f t="shared" si="71"/>
        <v>1.0586463805260204</v>
      </c>
      <c r="F297" s="213">
        <f t="shared" si="72"/>
        <v>10.385320992960262</v>
      </c>
      <c r="G297" s="213">
        <f t="shared" si="66"/>
        <v>267.56741297066708</v>
      </c>
      <c r="H297" s="213">
        <f t="shared" si="67"/>
        <v>58.107166567297305</v>
      </c>
      <c r="I297" s="213">
        <f t="shared" si="68"/>
        <v>1.90085491918406</v>
      </c>
      <c r="X297">
        <v>0.41756532049570122</v>
      </c>
      <c r="Y297">
        <v>225.95507069340684</v>
      </c>
      <c r="Z297">
        <v>1.1071376319324659</v>
      </c>
      <c r="AA297">
        <v>1.6137154633040609</v>
      </c>
      <c r="AB297">
        <v>1.6079404874920848</v>
      </c>
      <c r="AC297">
        <v>49.380390202171043</v>
      </c>
      <c r="AD297">
        <v>4.9024680372349803</v>
      </c>
      <c r="AF297" s="266">
        <f t="shared" si="69"/>
        <v>6.3740956725233033</v>
      </c>
      <c r="AG297" s="298">
        <v>62.907433234870986</v>
      </c>
      <c r="AH297" s="105">
        <f t="shared" si="73"/>
        <v>4.1670000000000318E-3</v>
      </c>
      <c r="AI297" s="213">
        <f t="shared" si="74"/>
        <v>17.20418640980624</v>
      </c>
      <c r="AJ297" s="213">
        <f t="shared" si="75"/>
        <v>-0.14810000000000001</v>
      </c>
      <c r="AK297" s="213">
        <f t="shared" si="76"/>
        <v>5.4490808111370498E-2</v>
      </c>
      <c r="AL297" s="213">
        <f t="shared" si="77"/>
        <v>7.1031064954697047</v>
      </c>
      <c r="AM297" s="213">
        <f t="shared" si="78"/>
        <v>-3340.8418122899584</v>
      </c>
      <c r="AN297" s="213">
        <f t="shared" si="79"/>
        <v>5.586179050986035E-3</v>
      </c>
      <c r="AO297" s="213">
        <f t="shared" si="80"/>
        <v>0.71580202274992888</v>
      </c>
      <c r="AP297" s="213">
        <f t="shared" si="81"/>
        <v>1.3405757261785438</v>
      </c>
      <c r="AQ297" s="105">
        <f t="shared" si="82"/>
        <v>1.1576979772500704</v>
      </c>
      <c r="AR297" s="213">
        <f t="shared" si="70"/>
        <v>1.3788919888148059</v>
      </c>
    </row>
    <row r="298" spans="1:44" x14ac:dyDescent="0.25">
      <c r="A298" s="268">
        <v>1.2291669999999999</v>
      </c>
      <c r="B298" s="7">
        <v>254.08435533259097</v>
      </c>
      <c r="C298" s="7">
        <v>258.39999999999998</v>
      </c>
      <c r="D298" s="7"/>
      <c r="E298" s="213">
        <f t="shared" si="71"/>
        <v>1.058646380525964</v>
      </c>
      <c r="F298" s="213">
        <f t="shared" si="72"/>
        <v>10.385320992959707</v>
      </c>
      <c r="G298" s="213">
        <f t="shared" si="66"/>
        <v>265.27831932511464</v>
      </c>
      <c r="H298" s="213">
        <f t="shared" si="67"/>
        <v>57.671575937920942</v>
      </c>
      <c r="I298" s="213">
        <f t="shared" si="68"/>
        <v>1.8855137020833226</v>
      </c>
      <c r="X298">
        <v>0.41908567386570145</v>
      </c>
      <c r="Y298">
        <v>225.66715015625618</v>
      </c>
      <c r="Z298">
        <v>1.1046832101546304</v>
      </c>
      <c r="AA298">
        <v>1.611598581260687</v>
      </c>
      <c r="AB298">
        <v>1.6058865080554374</v>
      </c>
      <c r="AC298">
        <v>49.318438602774535</v>
      </c>
      <c r="AD298">
        <v>4.8961907914261298</v>
      </c>
      <c r="AF298" s="266">
        <f t="shared" si="69"/>
        <v>6.3755519857310858</v>
      </c>
      <c r="AG298" s="298">
        <v>62.921805928754857</v>
      </c>
      <c r="AH298" s="105">
        <f t="shared" si="73"/>
        <v>4.1669999999998097E-3</v>
      </c>
      <c r="AI298" s="213">
        <f t="shared" si="74"/>
        <v>17.20418640980624</v>
      </c>
      <c r="AJ298" s="213">
        <f t="shared" si="75"/>
        <v>-0.14810000000000001</v>
      </c>
      <c r="AK298" s="213">
        <f t="shared" si="76"/>
        <v>5.4488964550150849E-2</v>
      </c>
      <c r="AL298" s="213">
        <f t="shared" si="77"/>
        <v>7.1575954600198557</v>
      </c>
      <c r="AM298" s="213">
        <f t="shared" si="78"/>
        <v>-3339.7289693345651</v>
      </c>
      <c r="AN298" s="213">
        <f t="shared" si="79"/>
        <v>5.5843182804516181E-3</v>
      </c>
      <c r="AO298" s="213">
        <f t="shared" si="80"/>
        <v>0.72138634103038046</v>
      </c>
      <c r="AP298" s="213">
        <f t="shared" si="81"/>
        <v>1.3401291769742916</v>
      </c>
      <c r="AQ298" s="105">
        <f t="shared" si="82"/>
        <v>1.1521136589696188</v>
      </c>
      <c r="AR298" s="213">
        <f t="shared" si="70"/>
        <v>1.3788977342592774</v>
      </c>
    </row>
    <row r="299" spans="1:44" x14ac:dyDescent="0.25">
      <c r="A299" s="268">
        <v>1.233333</v>
      </c>
      <c r="B299" s="7">
        <v>254.02525855078423</v>
      </c>
      <c r="C299" s="7">
        <v>258.5</v>
      </c>
      <c r="D299" s="7"/>
      <c r="E299" s="213">
        <f t="shared" si="71"/>
        <v>1.0583923257190997</v>
      </c>
      <c r="F299" s="213">
        <f t="shared" si="72"/>
        <v>10.382828715304369</v>
      </c>
      <c r="G299" s="213">
        <f t="shared" si="66"/>
        <v>263.37927727456037</v>
      </c>
      <c r="H299" s="213">
        <f t="shared" si="67"/>
        <v>57.305495776394842</v>
      </c>
      <c r="I299" s="213">
        <f t="shared" si="68"/>
        <v>1.8727047495446938</v>
      </c>
      <c r="X299">
        <v>0.42060733515259729</v>
      </c>
      <c r="Y299">
        <v>225.37891427066668</v>
      </c>
      <c r="Z299">
        <v>1.1022298970086837</v>
      </c>
      <c r="AA299">
        <v>1.6094795422527197</v>
      </c>
      <c r="AB299">
        <v>1.6038302897842285</v>
      </c>
      <c r="AC299">
        <v>49.256419802597925</v>
      </c>
      <c r="AD299">
        <v>4.8899067364982347</v>
      </c>
      <c r="AF299" s="266">
        <f t="shared" si="69"/>
        <v>6.3740956725233033</v>
      </c>
      <c r="AG299" s="298">
        <v>62.907433234870986</v>
      </c>
      <c r="AH299" s="105">
        <f t="shared" si="73"/>
        <v>4.1660000000001141E-3</v>
      </c>
      <c r="AI299" s="213">
        <f t="shared" si="74"/>
        <v>17.20418640980624</v>
      </c>
      <c r="AJ299" s="213">
        <f t="shared" si="75"/>
        <v>-0.14810000000000001</v>
      </c>
      <c r="AK299" s="213">
        <f t="shared" si="76"/>
        <v>5.4477731363564666E-2</v>
      </c>
      <c r="AL299" s="213">
        <f t="shared" si="77"/>
        <v>7.2120731913834204</v>
      </c>
      <c r="AM299" s="213">
        <f t="shared" si="78"/>
        <v>-3337.9983941512564</v>
      </c>
      <c r="AN299" s="213">
        <f t="shared" si="79"/>
        <v>5.5814246077253039E-3</v>
      </c>
      <c r="AO299" s="213">
        <f t="shared" si="80"/>
        <v>0.72696776563810572</v>
      </c>
      <c r="AP299" s="213">
        <f t="shared" si="81"/>
        <v>1.3397562668567333</v>
      </c>
      <c r="AQ299" s="105">
        <f t="shared" si="82"/>
        <v>1.1465322343618936</v>
      </c>
      <c r="AR299" s="213">
        <f t="shared" si="70"/>
        <v>1.3788919888148059</v>
      </c>
    </row>
    <row r="300" spans="1:44" x14ac:dyDescent="0.25">
      <c r="A300" s="268">
        <v>1.2375</v>
      </c>
      <c r="B300" s="7">
        <v>254.20254889620443</v>
      </c>
      <c r="C300" s="7">
        <v>258.55</v>
      </c>
      <c r="D300" s="7"/>
      <c r="E300" s="213">
        <f t="shared" si="71"/>
        <v>1.0588926368158089</v>
      </c>
      <c r="F300" s="213">
        <f t="shared" si="72"/>
        <v>10.387736767163085</v>
      </c>
      <c r="G300" s="213">
        <f t="shared" si="66"/>
        <v>261.7686861282956</v>
      </c>
      <c r="H300" s="213">
        <f t="shared" si="67"/>
        <v>56.990805102088196</v>
      </c>
      <c r="I300" s="213">
        <f t="shared" si="68"/>
        <v>1.8617681719983714</v>
      </c>
      <c r="X300">
        <v>0.42213030855700145</v>
      </c>
      <c r="Y300">
        <v>225.09036420838572</v>
      </c>
      <c r="Z300">
        <v>1.0997776945557765</v>
      </c>
      <c r="AA300">
        <v>1.6073583555794015</v>
      </c>
      <c r="AB300">
        <v>1.6017718410706538</v>
      </c>
      <c r="AC300">
        <v>49.194334055694952</v>
      </c>
      <c r="AD300">
        <v>4.8836158981932911</v>
      </c>
      <c r="AF300" s="266">
        <f t="shared" si="69"/>
        <v>6.3784646121466526</v>
      </c>
      <c r="AG300" s="298">
        <v>62.950551316522592</v>
      </c>
      <c r="AH300" s="105">
        <f t="shared" si="73"/>
        <v>4.1670000000000318E-3</v>
      </c>
      <c r="AI300" s="213">
        <f t="shared" si="74"/>
        <v>17.20418640980624</v>
      </c>
      <c r="AJ300" s="213">
        <f t="shared" si="75"/>
        <v>-0.14810000000000001</v>
      </c>
      <c r="AK300" s="213">
        <f t="shared" si="76"/>
        <v>5.4485278877718875E-2</v>
      </c>
      <c r="AL300" s="213">
        <f t="shared" si="77"/>
        <v>7.2665584702611392</v>
      </c>
      <c r="AM300" s="213">
        <f t="shared" si="78"/>
        <v>-3337.3758083627827</v>
      </c>
      <c r="AN300" s="213">
        <f t="shared" si="79"/>
        <v>5.5803835899566022E-3</v>
      </c>
      <c r="AO300" s="213">
        <f t="shared" si="80"/>
        <v>0.73254814922806233</v>
      </c>
      <c r="AP300" s="213">
        <f t="shared" si="81"/>
        <v>1.3391849267954308</v>
      </c>
      <c r="AQ300" s="105">
        <f t="shared" si="82"/>
        <v>1.1409518507719369</v>
      </c>
      <c r="AR300" s="213">
        <f t="shared" si="70"/>
        <v>1.3789092172775168</v>
      </c>
    </row>
    <row r="301" spans="1:44" x14ac:dyDescent="0.25">
      <c r="A301" s="268">
        <v>1.2416670000000001</v>
      </c>
      <c r="B301" s="7">
        <v>254.02525855078423</v>
      </c>
      <c r="C301" s="7">
        <v>258.3</v>
      </c>
      <c r="D301" s="7"/>
      <c r="E301" s="213">
        <f t="shared" si="71"/>
        <v>1.0588926368158089</v>
      </c>
      <c r="F301" s="213">
        <f t="shared" si="72"/>
        <v>10.387736767163085</v>
      </c>
      <c r="G301" s="213">
        <f t="shared" si="66"/>
        <v>260.3730615390599</v>
      </c>
      <c r="H301" s="213">
        <f t="shared" si="67"/>
        <v>56.714418317727713</v>
      </c>
      <c r="I301" s="213">
        <f t="shared" si="68"/>
        <v>1.8522270742907629</v>
      </c>
      <c r="X301">
        <v>0.42365459829262181</v>
      </c>
      <c r="Y301">
        <v>224.80150114709525</v>
      </c>
      <c r="Z301">
        <v>1.0973266048570574</v>
      </c>
      <c r="AA301">
        <v>1.6052350305728604</v>
      </c>
      <c r="AB301">
        <v>1.5997111703469413</v>
      </c>
      <c r="AC301">
        <v>49.132181617285539</v>
      </c>
      <c r="AD301">
        <v>4.8773183023714575</v>
      </c>
      <c r="AF301" s="266">
        <f t="shared" si="69"/>
        <v>6.3740956725233033</v>
      </c>
      <c r="AG301" s="298">
        <v>62.907433234870986</v>
      </c>
      <c r="AH301" s="105">
        <f t="shared" si="73"/>
        <v>4.1670000000000318E-3</v>
      </c>
      <c r="AI301" s="213">
        <f t="shared" si="74"/>
        <v>17.20418640980624</v>
      </c>
      <c r="AJ301" s="213">
        <f t="shared" si="75"/>
        <v>-0.14810000000000001</v>
      </c>
      <c r="AK301" s="213">
        <f t="shared" si="76"/>
        <v>5.4490808111370498E-2</v>
      </c>
      <c r="AL301" s="213">
        <f t="shared" si="77"/>
        <v>7.3210492783725094</v>
      </c>
      <c r="AM301" s="213">
        <f t="shared" si="78"/>
        <v>-3336.5865317214962</v>
      </c>
      <c r="AN301" s="213">
        <f t="shared" si="79"/>
        <v>5.5790638505356068E-3</v>
      </c>
      <c r="AO301" s="213">
        <f t="shared" si="80"/>
        <v>0.73812721307859797</v>
      </c>
      <c r="AP301" s="213">
        <f t="shared" si="81"/>
        <v>1.3388682146713617</v>
      </c>
      <c r="AQ301" s="105">
        <f t="shared" si="82"/>
        <v>1.1353727869214014</v>
      </c>
      <c r="AR301" s="213">
        <f t="shared" si="70"/>
        <v>1.3788919888148059</v>
      </c>
    </row>
    <row r="302" spans="1:44" x14ac:dyDescent="0.25">
      <c r="A302" s="268">
        <v>1.245833</v>
      </c>
      <c r="B302" s="7">
        <v>253.96616176897751</v>
      </c>
      <c r="C302" s="7">
        <v>258</v>
      </c>
      <c r="D302" s="7"/>
      <c r="E302" s="213">
        <f t="shared" si="71"/>
        <v>1.0581461285260363</v>
      </c>
      <c r="F302" s="213">
        <f t="shared" si="72"/>
        <v>10.380413520840417</v>
      </c>
      <c r="G302" s="213">
        <f t="shared" si="66"/>
        <v>259.13808249534981</v>
      </c>
      <c r="H302" s="213">
        <f t="shared" si="67"/>
        <v>56.466663644096293</v>
      </c>
      <c r="I302" s="213">
        <f t="shared" si="68"/>
        <v>1.8437289592430584</v>
      </c>
      <c r="X302">
        <v>0.42518020858630351</v>
      </c>
      <c r="Y302">
        <v>224.5123262700925</v>
      </c>
      <c r="Z302">
        <v>1.0948766299736765</v>
      </c>
      <c r="AA302">
        <v>1.6031095765923846</v>
      </c>
      <c r="AB302">
        <v>1.5976482860840235</v>
      </c>
      <c r="AC302">
        <v>49.069962743689381</v>
      </c>
      <c r="AD302">
        <v>4.8710139750043266</v>
      </c>
      <c r="AF302" s="266">
        <f t="shared" si="69"/>
        <v>6.3726393593155199</v>
      </c>
      <c r="AG302" s="298">
        <v>62.893060540987122</v>
      </c>
      <c r="AH302" s="105">
        <f t="shared" si="73"/>
        <v>4.165999999999892E-3</v>
      </c>
      <c r="AI302" s="213">
        <f t="shared" si="74"/>
        <v>17.20418640980624</v>
      </c>
      <c r="AJ302" s="213">
        <f t="shared" si="75"/>
        <v>-0.14810000000000001</v>
      </c>
      <c r="AK302" s="213">
        <f t="shared" si="76"/>
        <v>5.4479574965892306E-2</v>
      </c>
      <c r="AL302" s="213">
        <f t="shared" si="77"/>
        <v>7.3755288533384018</v>
      </c>
      <c r="AM302" s="213">
        <f t="shared" si="78"/>
        <v>-3334.7285348275386</v>
      </c>
      <c r="AN302" s="213">
        <f t="shared" si="79"/>
        <v>5.5759571175895452E-3</v>
      </c>
      <c r="AO302" s="213">
        <f t="shared" si="80"/>
        <v>0.74370317019618748</v>
      </c>
      <c r="AP302" s="213">
        <f t="shared" si="81"/>
        <v>1.3384438592390038</v>
      </c>
      <c r="AQ302" s="105">
        <f t="shared" si="82"/>
        <v>1.1297968298038119</v>
      </c>
      <c r="AR302" s="213">
        <f t="shared" si="70"/>
        <v>1.3788862407443687</v>
      </c>
    </row>
    <row r="303" spans="1:44" x14ac:dyDescent="0.25">
      <c r="A303" s="268">
        <v>1.25</v>
      </c>
      <c r="B303" s="7">
        <v>253.72977464175054</v>
      </c>
      <c r="C303" s="7">
        <v>258</v>
      </c>
      <c r="D303" s="7"/>
      <c r="E303" s="213">
        <f t="shared" si="71"/>
        <v>1.05778448351176</v>
      </c>
      <c r="F303" s="213">
        <f t="shared" si="72"/>
        <v>10.376865783250366</v>
      </c>
      <c r="G303" s="213">
        <f t="shared" si="66"/>
        <v>258.02269078337304</v>
      </c>
      <c r="H303" s="213">
        <f t="shared" si="67"/>
        <v>56.24021010033055</v>
      </c>
      <c r="I303" s="213">
        <f t="shared" si="68"/>
        <v>1.8360070389323591</v>
      </c>
      <c r="X303">
        <v>0.42670714367807283</v>
      </c>
      <c r="Y303">
        <v>224.22284076610845</v>
      </c>
      <c r="Z303">
        <v>1.0924277719667841</v>
      </c>
      <c r="AA303">
        <v>1.6009820030263979</v>
      </c>
      <c r="AB303">
        <v>1.5955831967893364</v>
      </c>
      <c r="AC303">
        <v>49.007677692285959</v>
      </c>
      <c r="AD303">
        <v>4.864702942170875</v>
      </c>
      <c r="AF303" s="266">
        <f t="shared" si="69"/>
        <v>6.3668141064843882</v>
      </c>
      <c r="AG303" s="298">
        <v>62.835569765451652</v>
      </c>
      <c r="AH303" s="105">
        <f t="shared" si="73"/>
        <v>4.1670000000000318E-3</v>
      </c>
      <c r="AI303" s="213">
        <f t="shared" si="74"/>
        <v>17.20418640980624</v>
      </c>
      <c r="AJ303" s="213">
        <f t="shared" si="75"/>
        <v>-0.14810000000000001</v>
      </c>
      <c r="AK303" s="213">
        <f t="shared" si="76"/>
        <v>5.4500033176943526E-2</v>
      </c>
      <c r="AL303" s="213">
        <f t="shared" si="77"/>
        <v>7.4300288865153457</v>
      </c>
      <c r="AM303" s="213">
        <f t="shared" si="78"/>
        <v>-3334.7670369446478</v>
      </c>
      <c r="AN303" s="213">
        <f t="shared" si="79"/>
        <v>5.5760214964892659E-3</v>
      </c>
      <c r="AO303" s="213">
        <f t="shared" si="80"/>
        <v>0.74927919169267676</v>
      </c>
      <c r="AP303" s="213">
        <f t="shared" si="81"/>
        <v>1.3381381081087649</v>
      </c>
      <c r="AQ303" s="105">
        <f t="shared" si="82"/>
        <v>1.1242208083073226</v>
      </c>
      <c r="AR303" s="213">
        <f t="shared" si="70"/>
        <v>1.3788632221669228</v>
      </c>
    </row>
    <row r="304" spans="1:44" x14ac:dyDescent="0.25">
      <c r="A304" s="268">
        <v>1.254167</v>
      </c>
      <c r="B304" s="7">
        <v>254.02525855078423</v>
      </c>
      <c r="C304" s="7">
        <v>257.89999999999998</v>
      </c>
      <c r="D304" s="7"/>
      <c r="E304" s="213">
        <f t="shared" si="71"/>
        <v>1.0579076116566544</v>
      </c>
      <c r="F304" s="213">
        <f t="shared" si="72"/>
        <v>10.37807367035178</v>
      </c>
      <c r="G304" s="213">
        <f t="shared" si="66"/>
        <v>256.99709171607884</v>
      </c>
      <c r="H304" s="213">
        <f t="shared" si="67"/>
        <v>56.029751332503068</v>
      </c>
      <c r="I304" s="213">
        <f t="shared" si="68"/>
        <v>1.8288679487524044</v>
      </c>
      <c r="X304">
        <v>0.42823540782118186</v>
      </c>
      <c r="Y304">
        <v>223.93304582899444</v>
      </c>
      <c r="Z304">
        <v>1.0899800328975298</v>
      </c>
      <c r="AA304">
        <v>1.5988523192908066</v>
      </c>
      <c r="AB304">
        <v>1.5935159110054906</v>
      </c>
      <c r="AC304">
        <v>48.945326721472973</v>
      </c>
      <c r="AD304">
        <v>4.8583852300532486</v>
      </c>
      <c r="AF304" s="266">
        <f t="shared" si="69"/>
        <v>6.3740956725233042</v>
      </c>
      <c r="AG304" s="298">
        <v>62.907433234871</v>
      </c>
      <c r="AH304" s="105">
        <f t="shared" si="73"/>
        <v>4.1670000000000318E-3</v>
      </c>
      <c r="AI304" s="213">
        <f t="shared" si="74"/>
        <v>17.20418640980624</v>
      </c>
      <c r="AJ304" s="213">
        <f t="shared" si="75"/>
        <v>-0.14810000000000001</v>
      </c>
      <c r="AK304" s="213">
        <f t="shared" si="76"/>
        <v>5.4490808111370491E-2</v>
      </c>
      <c r="AL304" s="213">
        <f t="shared" si="77"/>
        <v>7.4845196946267158</v>
      </c>
      <c r="AM304" s="213">
        <f t="shared" si="78"/>
        <v>-3332.9465228574109</v>
      </c>
      <c r="AN304" s="213">
        <f t="shared" si="79"/>
        <v>5.5729774380670026E-3</v>
      </c>
      <c r="AO304" s="213">
        <f t="shared" si="80"/>
        <v>0.75485216913074371</v>
      </c>
      <c r="AP304" s="213">
        <f t="shared" si="81"/>
        <v>1.3374075925286681</v>
      </c>
      <c r="AQ304" s="105">
        <f t="shared" si="82"/>
        <v>1.1186478308692556</v>
      </c>
      <c r="AR304" s="213">
        <f t="shared" si="70"/>
        <v>1.3788919888148059</v>
      </c>
    </row>
    <row r="305" spans="1:44" x14ac:dyDescent="0.25">
      <c r="A305" s="268">
        <v>1.2583329999999999</v>
      </c>
      <c r="B305" s="7">
        <v>253.78887142355728</v>
      </c>
      <c r="C305" s="7">
        <v>257.7</v>
      </c>
      <c r="D305" s="7"/>
      <c r="E305" s="213">
        <f t="shared" si="71"/>
        <v>1.057776832736526</v>
      </c>
      <c r="F305" s="213">
        <f t="shared" si="72"/>
        <v>10.37679072914532</v>
      </c>
      <c r="G305" s="213">
        <f t="shared" si="66"/>
        <v>256.03903118483089</v>
      </c>
      <c r="H305" s="213">
        <f t="shared" si="67"/>
        <v>55.831323055229383</v>
      </c>
      <c r="I305" s="213">
        <f t="shared" si="68"/>
        <v>1.8221672453943254</v>
      </c>
      <c r="X305">
        <v>0.42976500528215472</v>
      </c>
      <c r="Y305">
        <v>223.64294265753989</v>
      </c>
      <c r="Z305">
        <v>1.0875334148270626</v>
      </c>
      <c r="AA305">
        <v>1.5967205348278293</v>
      </c>
      <c r="AB305">
        <v>1.5914464373088917</v>
      </c>
      <c r="AC305">
        <v>48.882910090626545</v>
      </c>
      <c r="AD305">
        <v>4.8520608649327341</v>
      </c>
      <c r="AF305" s="266">
        <f t="shared" si="69"/>
        <v>6.3682704196921724</v>
      </c>
      <c r="AG305" s="298">
        <v>62.849942459335523</v>
      </c>
      <c r="AH305" s="105">
        <f t="shared" si="73"/>
        <v>4.165999999999892E-3</v>
      </c>
      <c r="AI305" s="213">
        <f t="shared" si="74"/>
        <v>17.20418640980624</v>
      </c>
      <c r="AJ305" s="213">
        <f t="shared" si="75"/>
        <v>-0.14810000000000001</v>
      </c>
      <c r="AK305" s="213">
        <f t="shared" si="76"/>
        <v>5.4485108676457485E-2</v>
      </c>
      <c r="AL305" s="213">
        <f t="shared" si="77"/>
        <v>7.5390048033031736</v>
      </c>
      <c r="AM305" s="213">
        <f t="shared" si="78"/>
        <v>-3331.2994444136084</v>
      </c>
      <c r="AN305" s="213">
        <f t="shared" si="79"/>
        <v>5.5702233791755425E-3</v>
      </c>
      <c r="AO305" s="213">
        <f t="shared" si="80"/>
        <v>0.76042239250991928</v>
      </c>
      <c r="AP305" s="213">
        <f t="shared" si="81"/>
        <v>1.3370675418088542</v>
      </c>
      <c r="AQ305" s="105">
        <f t="shared" si="82"/>
        <v>1.1130776074900801</v>
      </c>
      <c r="AR305" s="213">
        <f t="shared" si="70"/>
        <v>1.3788689807592467</v>
      </c>
    </row>
    <row r="306" spans="1:44" x14ac:dyDescent="0.25">
      <c r="A306" s="268">
        <v>1.2625</v>
      </c>
      <c r="B306" s="7">
        <v>253.90706498717074</v>
      </c>
      <c r="C306" s="7">
        <v>257.3</v>
      </c>
      <c r="D306" s="7"/>
      <c r="E306" s="213">
        <f t="shared" si="71"/>
        <v>1.0577844835117598</v>
      </c>
      <c r="F306" s="213">
        <f t="shared" si="72"/>
        <v>10.376865783250365</v>
      </c>
      <c r="G306" s="213">
        <f t="shared" si="66"/>
        <v>255.13121810081802</v>
      </c>
      <c r="H306" s="213">
        <f t="shared" si="67"/>
        <v>55.64182460238429</v>
      </c>
      <c r="I306" s="213">
        <f t="shared" si="68"/>
        <v>1.8157923416648873</v>
      </c>
      <c r="X306">
        <v>0.43129594034083485</v>
      </c>
      <c r="Y306">
        <v>223.35253245527539</v>
      </c>
      <c r="Z306">
        <v>1.0850879198165329</v>
      </c>
      <c r="AA306">
        <v>1.5945866591035915</v>
      </c>
      <c r="AB306">
        <v>1.5893747843084207</v>
      </c>
      <c r="AC306">
        <v>48.820428060055271</v>
      </c>
      <c r="AD306">
        <v>4.8457298731850997</v>
      </c>
      <c r="AF306" s="266">
        <f t="shared" si="69"/>
        <v>6.3711830461077374</v>
      </c>
      <c r="AG306" s="298">
        <v>62.878687847103258</v>
      </c>
      <c r="AH306" s="105">
        <f t="shared" si="73"/>
        <v>4.1670000000000318E-3</v>
      </c>
      <c r="AI306" s="213">
        <f t="shared" si="74"/>
        <v>17.20418640980624</v>
      </c>
      <c r="AJ306" s="213">
        <f t="shared" si="75"/>
        <v>-0.14810000000000001</v>
      </c>
      <c r="AK306" s="213">
        <f t="shared" si="76"/>
        <v>5.4494496684988972E-2</v>
      </c>
      <c r="AL306" s="213">
        <f t="shared" si="77"/>
        <v>7.5934992999881628</v>
      </c>
      <c r="AM306" s="213">
        <f t="shared" si="78"/>
        <v>-3330.5318205673193</v>
      </c>
      <c r="AN306" s="213">
        <f t="shared" si="79"/>
        <v>5.5689398451173287E-3</v>
      </c>
      <c r="AO306" s="213">
        <f t="shared" si="80"/>
        <v>0.76599133235503658</v>
      </c>
      <c r="AP306" s="213">
        <f t="shared" si="81"/>
        <v>1.3364386477363297</v>
      </c>
      <c r="AQ306" s="105">
        <f t="shared" si="82"/>
        <v>1.1075086676449628</v>
      </c>
      <c r="AR306" s="213">
        <f t="shared" si="70"/>
        <v>1.3788804900461651</v>
      </c>
    </row>
    <row r="307" spans="1:44" x14ac:dyDescent="0.25">
      <c r="A307" s="268">
        <v>1.266667</v>
      </c>
      <c r="B307" s="7">
        <v>253.67067785994379</v>
      </c>
      <c r="C307" s="7">
        <v>257.10000000000002</v>
      </c>
      <c r="D307" s="7"/>
      <c r="E307" s="213">
        <f t="shared" si="71"/>
        <v>1.0575382272219713</v>
      </c>
      <c r="F307" s="213">
        <f t="shared" si="72"/>
        <v>10.374450009047539</v>
      </c>
      <c r="G307" s="213">
        <f t="shared" ref="G307:G370" si="83">+INDEX($Y$3:$Y$885,MATCH(A67,$X$3:$X$885))+(INDEX($Y$3:$Y$885,MATCH(A67,$X$3:$X$885)+1)-INDEX($Y$3:$Y$885,MATCH(A67,$X$3:$X$885)))*(A67-INDEX($X$3:$X$885,MATCH(A67,$X$3:$X$885)))/(INDEX($X$3:$X$885,MATCH(A67,$X$3:$X$885)+1)-INDEX($X$3:$X$885,MATCH(A67,$X$3:$X$885)))</f>
        <v>254.26124813777975</v>
      </c>
      <c r="H307" s="213">
        <f t="shared" ref="H307:H370" si="84">+INDEX($AC$3:$AC$885,MATCH(A67,$X$3:$X$885))+(INDEX($AC$3:$AC$885,MATCH(A67,$X$3:$X$885)+1)-INDEX($AC$3:$AC$885,MATCH(A67,$X$3:$X$885)))*(A67-INDEX($X$3:$X$885,MATCH(A67,$X$3:$X$885)))/(INDEX($X$3:$X$885,MATCH(A67,$X$3:$X$885)+1)-INDEX($X$3:$X$885,MATCH(A67,$X$3:$X$885)))</f>
        <v>55.459045896731034</v>
      </c>
      <c r="I307" s="213">
        <f t="shared" ref="I307:I370" si="85">+INDEX($AB$3:$AB$885,MATCH(A67,$X$3:$X$885))+(INDEX($AB$3:$AB$885,MATCH(A67,$X$3:$X$885)+1)-INDEX($AB$3:$AB$885,MATCH(A67,$X$3:$X$885)))*(A67-INDEX($X$3:$X$885,MATCH(A67,$X$3:$X$885)))/(INDEX($X$3:$X$885,MATCH(A67,$X$3:$X$885)+1)-INDEX($X$3:$X$885,MATCH(A67,$X$3:$X$885)))</f>
        <v>1.8096627163282364</v>
      </c>
      <c r="X307">
        <v>0.4328282172904333</v>
      </c>
      <c r="Y307">
        <v>223.06181643028955</v>
      </c>
      <c r="Z307">
        <v>1.0826435499270908</v>
      </c>
      <c r="AA307">
        <v>1.5924507016095608</v>
      </c>
      <c r="AB307">
        <v>1.5873009606439077</v>
      </c>
      <c r="AC307">
        <v>48.757880890973034</v>
      </c>
      <c r="AD307">
        <v>4.8393922812778429</v>
      </c>
      <c r="AF307" s="266">
        <f t="shared" si="69"/>
        <v>6.3653577932766066</v>
      </c>
      <c r="AG307" s="298">
        <v>62.821197071567788</v>
      </c>
      <c r="AH307" s="105">
        <f t="shared" si="73"/>
        <v>4.1670000000000318E-3</v>
      </c>
      <c r="AI307" s="213">
        <f t="shared" si="74"/>
        <v>17.20418640980624</v>
      </c>
      <c r="AJ307" s="213">
        <f t="shared" si="75"/>
        <v>-0.14810000000000001</v>
      </c>
      <c r="AK307" s="213">
        <f t="shared" si="76"/>
        <v>5.450187964362057E-2</v>
      </c>
      <c r="AL307" s="213">
        <f t="shared" si="77"/>
        <v>7.6480011796317831</v>
      </c>
      <c r="AM307" s="213">
        <f t="shared" si="78"/>
        <v>-3329.5983394245809</v>
      </c>
      <c r="AN307" s="213">
        <f t="shared" si="79"/>
        <v>5.5673789831858023E-3</v>
      </c>
      <c r="AO307" s="213">
        <f t="shared" si="80"/>
        <v>0.7715587113382224</v>
      </c>
      <c r="AP307" s="213">
        <f t="shared" si="81"/>
        <v>1.3360640708389153</v>
      </c>
      <c r="AQ307" s="105">
        <f t="shared" si="82"/>
        <v>1.101941288661777</v>
      </c>
      <c r="AR307" s="213">
        <f t="shared" si="70"/>
        <v>1.3788574609396123</v>
      </c>
    </row>
    <row r="308" spans="1:44" x14ac:dyDescent="0.25">
      <c r="A308" s="268">
        <v>1.2708330000000001</v>
      </c>
      <c r="B308" s="7">
        <v>253.55248429633031</v>
      </c>
      <c r="C308" s="7">
        <v>256.8</v>
      </c>
      <c r="D308" s="7"/>
      <c r="E308" s="213">
        <f t="shared" si="71"/>
        <v>1.0565458467715478</v>
      </c>
      <c r="F308" s="213">
        <f t="shared" si="72"/>
        <v>10.364714756828885</v>
      </c>
      <c r="G308" s="213">
        <f t="shared" si="83"/>
        <v>253.41980158883234</v>
      </c>
      <c r="H308" s="213">
        <f t="shared" si="84"/>
        <v>55.281326850432571</v>
      </c>
      <c r="I308" s="213">
        <f t="shared" si="85"/>
        <v>1.8037178774183826</v>
      </c>
      <c r="X308">
        <v>0.43436184043757819</v>
      </c>
      <c r="Y308">
        <v>222.7707957950131</v>
      </c>
      <c r="Z308">
        <v>1.0802003072198851</v>
      </c>
      <c r="AA308">
        <v>1.5903126718615512</v>
      </c>
      <c r="AB308">
        <v>1.5852249749852303</v>
      </c>
      <c r="AC308">
        <v>48.695268845471332</v>
      </c>
      <c r="AD308">
        <v>4.833048115767383</v>
      </c>
      <c r="AF308" s="266">
        <f t="shared" si="69"/>
        <v>6.3624451668610407</v>
      </c>
      <c r="AG308" s="298">
        <v>62.792451683800053</v>
      </c>
      <c r="AH308" s="105">
        <f t="shared" si="73"/>
        <v>4.1660000000001141E-3</v>
      </c>
      <c r="AI308" s="213">
        <f t="shared" si="74"/>
        <v>17.20418640980624</v>
      </c>
      <c r="AJ308" s="213">
        <f t="shared" si="75"/>
        <v>-0.14810000000000001</v>
      </c>
      <c r="AK308" s="213">
        <f t="shared" si="76"/>
        <v>5.4492493741099136E-2</v>
      </c>
      <c r="AL308" s="213">
        <f t="shared" si="77"/>
        <v>7.7024936733728824</v>
      </c>
      <c r="AM308" s="213">
        <f t="shared" si="78"/>
        <v>-3327.5980089162567</v>
      </c>
      <c r="AN308" s="213">
        <f t="shared" si="79"/>
        <v>5.5640342560156798E-3</v>
      </c>
      <c r="AO308" s="213">
        <f t="shared" si="80"/>
        <v>0.77712274559423811</v>
      </c>
      <c r="AP308" s="213">
        <f t="shared" si="81"/>
        <v>1.3355819145500547</v>
      </c>
      <c r="AQ308" s="105">
        <f t="shared" si="82"/>
        <v>1.0963772544057613</v>
      </c>
      <c r="AR308" s="213">
        <f t="shared" si="70"/>
        <v>1.3788459305727969</v>
      </c>
    </row>
    <row r="309" spans="1:44" x14ac:dyDescent="0.25">
      <c r="A309" s="268">
        <v>1.2749999999999999</v>
      </c>
      <c r="B309" s="7">
        <v>253.67067785994379</v>
      </c>
      <c r="C309" s="7">
        <v>255.58400000000006</v>
      </c>
      <c r="D309" s="7"/>
      <c r="E309" s="213">
        <f t="shared" si="71"/>
        <v>1.0567994583525488</v>
      </c>
      <c r="F309" s="213">
        <f t="shared" si="72"/>
        <v>10.367202686438505</v>
      </c>
      <c r="G309" s="213">
        <f t="shared" si="83"/>
        <v>252.59929146503566</v>
      </c>
      <c r="H309" s="213">
        <f t="shared" si="84"/>
        <v>55.107296718687529</v>
      </c>
      <c r="I309" s="213">
        <f t="shared" si="85"/>
        <v>1.7979082436012908</v>
      </c>
      <c r="X309">
        <v>0.43589681410236508</v>
      </c>
      <c r="Y309">
        <v>222.47947176609424</v>
      </c>
      <c r="Z309">
        <v>1.0777581937560663</v>
      </c>
      <c r="AA309">
        <v>1.5881725793963704</v>
      </c>
      <c r="AB309">
        <v>1.5831468360313932</v>
      </c>
      <c r="AC309">
        <v>48.632592186477304</v>
      </c>
      <c r="AD309">
        <v>4.8266974032948129</v>
      </c>
      <c r="AF309" s="266">
        <f t="shared" si="69"/>
        <v>6.3653577932766066</v>
      </c>
      <c r="AG309" s="298">
        <v>62.821197071567795</v>
      </c>
      <c r="AH309" s="105">
        <f t="shared" si="73"/>
        <v>4.1669999999998097E-3</v>
      </c>
      <c r="AI309" s="213">
        <f t="shared" si="74"/>
        <v>17.20418640980624</v>
      </c>
      <c r="AJ309" s="213">
        <f t="shared" si="75"/>
        <v>-0.14810000000000001</v>
      </c>
      <c r="AK309" s="213">
        <f t="shared" si="76"/>
        <v>5.4501879643617669E-2</v>
      </c>
      <c r="AL309" s="213">
        <f t="shared" si="77"/>
        <v>7.7569955530165</v>
      </c>
      <c r="AM309" s="213">
        <f t="shared" si="78"/>
        <v>-3326.7010181393966</v>
      </c>
      <c r="AN309" s="213">
        <f t="shared" si="79"/>
        <v>5.5625344091602587E-3</v>
      </c>
      <c r="AO309" s="213">
        <f t="shared" si="80"/>
        <v>0.78268528000339832</v>
      </c>
      <c r="AP309" s="213">
        <f t="shared" si="81"/>
        <v>1.3349014660812366</v>
      </c>
      <c r="AQ309" s="105">
        <f t="shared" si="82"/>
        <v>1.090814719996601</v>
      </c>
      <c r="AR309" s="213">
        <f t="shared" si="70"/>
        <v>1.3788574609396123</v>
      </c>
    </row>
    <row r="310" spans="1:44" x14ac:dyDescent="0.25">
      <c r="A310" s="268">
        <v>1.2791669999999999</v>
      </c>
      <c r="B310" s="7">
        <v>253.3751939509101</v>
      </c>
      <c r="C310" s="7">
        <v>254.98000000000008</v>
      </c>
      <c r="D310" s="7"/>
      <c r="E310" s="213">
        <f t="shared" si="71"/>
        <v>1.0564300739179222</v>
      </c>
      <c r="F310" s="213">
        <f t="shared" si="72"/>
        <v>10.363579025134817</v>
      </c>
      <c r="G310" s="213">
        <f t="shared" si="83"/>
        <v>251.79448936023832</v>
      </c>
      <c r="H310" s="213">
        <f t="shared" si="84"/>
        <v>54.936025776718616</v>
      </c>
      <c r="I310" s="213">
        <f t="shared" si="85"/>
        <v>1.7921999046996957</v>
      </c>
      <c r="X310">
        <v>0.43743314261840821</v>
      </c>
      <c r="Y310">
        <v>222.18784556426849</v>
      </c>
      <c r="Z310">
        <v>1.0753172115967844</v>
      </c>
      <c r="AA310">
        <v>1.5860304337740025</v>
      </c>
      <c r="AB310">
        <v>1.5810665525091387</v>
      </c>
      <c r="AC310">
        <v>48.569851177733987</v>
      </c>
      <c r="AD310">
        <v>4.8203401705838962</v>
      </c>
      <c r="AF310" s="266">
        <f t="shared" si="69"/>
        <v>6.3580762272376914</v>
      </c>
      <c r="AG310" s="298">
        <v>62.749333602148454</v>
      </c>
      <c r="AH310" s="105">
        <f t="shared" si="73"/>
        <v>4.1670000000000318E-3</v>
      </c>
      <c r="AI310" s="213">
        <f t="shared" si="74"/>
        <v>17.20418640980624</v>
      </c>
      <c r="AJ310" s="213">
        <f t="shared" si="75"/>
        <v>-0.14810000000000001</v>
      </c>
      <c r="AK310" s="213">
        <f t="shared" si="76"/>
        <v>5.4511119257924991E-2</v>
      </c>
      <c r="AL310" s="213">
        <f t="shared" si="77"/>
        <v>7.8115066722744251</v>
      </c>
      <c r="AM310" s="213">
        <f t="shared" si="78"/>
        <v>-3325.7516052081819</v>
      </c>
      <c r="AN310" s="213">
        <f t="shared" si="79"/>
        <v>5.5609469078881013E-3</v>
      </c>
      <c r="AO310" s="213">
        <f t="shared" si="80"/>
        <v>0.78824622691128643</v>
      </c>
      <c r="AP310" s="213">
        <f t="shared" si="81"/>
        <v>1.3345204962534338</v>
      </c>
      <c r="AQ310" s="105">
        <f t="shared" si="82"/>
        <v>1.0852537730887128</v>
      </c>
      <c r="AR310" s="213">
        <f t="shared" si="70"/>
        <v>1.3788286152149014</v>
      </c>
    </row>
    <row r="311" spans="1:44" x14ac:dyDescent="0.25">
      <c r="A311" s="268">
        <v>1.2833330000000001</v>
      </c>
      <c r="B311" s="7">
        <v>253.55248429633031</v>
      </c>
      <c r="C311" s="7">
        <v>254.37600000000009</v>
      </c>
      <c r="D311" s="7"/>
      <c r="E311" s="213">
        <f t="shared" si="71"/>
        <v>1.0559303537890308</v>
      </c>
      <c r="F311" s="213">
        <f t="shared" si="72"/>
        <v>10.358676770670392</v>
      </c>
      <c r="G311" s="213">
        <f t="shared" si="83"/>
        <v>251.00146756787129</v>
      </c>
      <c r="H311" s="213">
        <f t="shared" si="84"/>
        <v>54.766816903563722</v>
      </c>
      <c r="I311" s="213">
        <f t="shared" si="85"/>
        <v>1.7865674086796928</v>
      </c>
      <c r="X311">
        <v>0.43897083033289264</v>
      </c>
      <c r="Y311">
        <v>221.89591841416342</v>
      </c>
      <c r="Z311">
        <v>1.0728773628031878</v>
      </c>
      <c r="AA311">
        <v>1.5838862445769584</v>
      </c>
      <c r="AB311">
        <v>1.578984133172288</v>
      </c>
      <c r="AC311">
        <v>48.507046083780821</v>
      </c>
      <c r="AD311">
        <v>4.813976444439092</v>
      </c>
      <c r="AF311" s="266">
        <f t="shared" si="69"/>
        <v>6.3624451668610416</v>
      </c>
      <c r="AG311" s="298">
        <v>62.792451683800067</v>
      </c>
      <c r="AH311" s="105">
        <f t="shared" si="73"/>
        <v>4.1660000000001141E-3</v>
      </c>
      <c r="AI311" s="213">
        <f t="shared" si="74"/>
        <v>17.20418640980624</v>
      </c>
      <c r="AJ311" s="213">
        <f t="shared" si="75"/>
        <v>-0.14810000000000001</v>
      </c>
      <c r="AK311" s="213">
        <f t="shared" si="76"/>
        <v>5.4492493741099136E-2</v>
      </c>
      <c r="AL311" s="213">
        <f t="shared" si="77"/>
        <v>7.8659991660155244</v>
      </c>
      <c r="AM311" s="213">
        <f t="shared" si="78"/>
        <v>-3323.0601952891398</v>
      </c>
      <c r="AN311" s="213">
        <f t="shared" si="79"/>
        <v>5.5564466356357416E-3</v>
      </c>
      <c r="AO311" s="213">
        <f t="shared" si="80"/>
        <v>0.79380267354692213</v>
      </c>
      <c r="AP311" s="213">
        <f t="shared" si="81"/>
        <v>1.3337605942476212</v>
      </c>
      <c r="AQ311" s="105">
        <f t="shared" si="82"/>
        <v>1.0796973264530771</v>
      </c>
      <c r="AR311" s="213">
        <f t="shared" si="70"/>
        <v>1.3788459305727967</v>
      </c>
    </row>
    <row r="312" spans="1:44" x14ac:dyDescent="0.25">
      <c r="A312" s="268">
        <v>1.2875000000000001</v>
      </c>
      <c r="B312" s="7">
        <v>253.55248429633031</v>
      </c>
      <c r="C312" s="7">
        <v>254</v>
      </c>
      <c r="D312" s="7"/>
      <c r="E312" s="213">
        <f t="shared" si="71"/>
        <v>1.0565532020628166</v>
      </c>
      <c r="F312" s="213">
        <f t="shared" si="72"/>
        <v>10.36478691223623</v>
      </c>
      <c r="G312" s="213">
        <f t="shared" si="83"/>
        <v>250.21672211958716</v>
      </c>
      <c r="H312" s="213">
        <f t="shared" si="84"/>
        <v>54.599029168445881</v>
      </c>
      <c r="I312" s="213">
        <f t="shared" si="85"/>
        <v>1.7809877190111763</v>
      </c>
      <c r="X312">
        <v>0.44050988160662735</v>
      </c>
      <c r="Y312">
        <v>221.6036915442067</v>
      </c>
      <c r="Z312">
        <v>1.070438649436428</v>
      </c>
      <c r="AA312">
        <v>1.5817400214057125</v>
      </c>
      <c r="AB312">
        <v>1.5768995868010964</v>
      </c>
      <c r="AC312">
        <v>48.444177169910716</v>
      </c>
      <c r="AD312">
        <v>4.8076062517412037</v>
      </c>
      <c r="AF312" s="266">
        <f t="shared" si="69"/>
        <v>6.3624451668610416</v>
      </c>
      <c r="AG312" s="298">
        <v>62.792451683800067</v>
      </c>
      <c r="AH312" s="105">
        <f t="shared" si="73"/>
        <v>4.1670000000000318E-3</v>
      </c>
      <c r="AI312" s="213">
        <f t="shared" si="74"/>
        <v>17.20418640980624</v>
      </c>
      <c r="AJ312" s="213">
        <f t="shared" si="75"/>
        <v>-0.14810000000000001</v>
      </c>
      <c r="AK312" s="213">
        <f t="shared" si="76"/>
        <v>5.4505574032442536E-2</v>
      </c>
      <c r="AL312" s="213">
        <f t="shared" si="77"/>
        <v>7.9205047400479671</v>
      </c>
      <c r="AM312" s="213">
        <f t="shared" si="78"/>
        <v>-3322.2593264858415</v>
      </c>
      <c r="AN312" s="213">
        <f t="shared" si="79"/>
        <v>5.5551075131082652E-3</v>
      </c>
      <c r="AO312" s="213">
        <f t="shared" si="80"/>
        <v>0.79935778106003041</v>
      </c>
      <c r="AP312" s="213">
        <f t="shared" si="81"/>
        <v>1.3331191536136844</v>
      </c>
      <c r="AQ312" s="105">
        <f t="shared" si="82"/>
        <v>1.074142218939969</v>
      </c>
      <c r="AR312" s="213">
        <f t="shared" si="70"/>
        <v>1.3788459305727967</v>
      </c>
    </row>
    <row r="313" spans="1:44" x14ac:dyDescent="0.25">
      <c r="A313" s="268">
        <v>1.2916669999999999</v>
      </c>
      <c r="B313" s="7">
        <v>252.60693578742249</v>
      </c>
      <c r="C313" s="7">
        <v>253.9</v>
      </c>
      <c r="D313" s="7"/>
      <c r="E313" s="213">
        <f t="shared" si="71"/>
        <v>1.0545831517444508</v>
      </c>
      <c r="F313" s="213">
        <f t="shared" si="72"/>
        <v>10.345460718613063</v>
      </c>
      <c r="G313" s="213">
        <f t="shared" si="83"/>
        <v>249.43807118000825</v>
      </c>
      <c r="H313" s="213">
        <f t="shared" si="84"/>
        <v>54.432278049480431</v>
      </c>
      <c r="I313" s="213">
        <f t="shared" si="85"/>
        <v>1.7754467437056964</v>
      </c>
      <c r="X313">
        <v>0.44205030081409907</v>
      </c>
      <c r="Y313">
        <v>221.31116618653641</v>
      </c>
      <c r="Z313">
        <v>1.0680010735576535</v>
      </c>
      <c r="AA313">
        <v>1.5795917738846548</v>
      </c>
      <c r="AB313">
        <v>1.5748129222008265</v>
      </c>
      <c r="AC313">
        <v>48.381244702172246</v>
      </c>
      <c r="AD313">
        <v>4.8012296194476027</v>
      </c>
      <c r="AF313" s="266">
        <f t="shared" si="69"/>
        <v>6.3391441555365189</v>
      </c>
      <c r="AG313" s="298">
        <v>62.562488581658215</v>
      </c>
      <c r="AH313" s="105">
        <f t="shared" si="73"/>
        <v>4.1669999999998097E-3</v>
      </c>
      <c r="AI313" s="213">
        <f t="shared" si="74"/>
        <v>17.20418640980624</v>
      </c>
      <c r="AJ313" s="213">
        <f t="shared" si="75"/>
        <v>-0.14810000000000001</v>
      </c>
      <c r="AK313" s="213">
        <f t="shared" si="76"/>
        <v>5.4535199223635943E-2</v>
      </c>
      <c r="AL313" s="213">
        <f t="shared" si="77"/>
        <v>7.9750399392716034</v>
      </c>
      <c r="AM313" s="213">
        <f t="shared" si="78"/>
        <v>-3322.4220014816187</v>
      </c>
      <c r="AN313" s="213">
        <f t="shared" si="79"/>
        <v>5.5553795198971488E-3</v>
      </c>
      <c r="AO313" s="213">
        <f t="shared" si="80"/>
        <v>0.80491316057992757</v>
      </c>
      <c r="AP313" s="213">
        <f t="shared" si="81"/>
        <v>1.333184430020975</v>
      </c>
      <c r="AQ313" s="105">
        <f t="shared" si="82"/>
        <v>1.0685868394200719</v>
      </c>
      <c r="AR313" s="213">
        <f t="shared" si="70"/>
        <v>1.3787533061951611</v>
      </c>
    </row>
    <row r="314" spans="1:44" x14ac:dyDescent="0.25">
      <c r="A314" s="268">
        <v>1.295833</v>
      </c>
      <c r="B314" s="7">
        <v>253.25700038729664</v>
      </c>
      <c r="C314" s="7">
        <v>253.4</v>
      </c>
      <c r="D314" s="7"/>
      <c r="E314" s="213">
        <f t="shared" si="71"/>
        <v>1.0537145790519689</v>
      </c>
      <c r="F314" s="213">
        <f t="shared" si="72"/>
        <v>10.336940020499815</v>
      </c>
      <c r="G314" s="213">
        <f t="shared" si="83"/>
        <v>248.66389575626766</v>
      </c>
      <c r="H314" s="213">
        <f t="shared" si="84"/>
        <v>54.266280028466355</v>
      </c>
      <c r="I314" s="213">
        <f t="shared" si="85"/>
        <v>1.7699340571376538</v>
      </c>
      <c r="X314">
        <v>0.44359209234352659</v>
      </c>
      <c r="Y314">
        <v>221.01834357679797</v>
      </c>
      <c r="Z314">
        <v>1.0655646372280152</v>
      </c>
      <c r="AA314">
        <v>1.577441511654976</v>
      </c>
      <c r="AB314">
        <v>1.5727241482018228</v>
      </c>
      <c r="AC314">
        <v>48.318248947328527</v>
      </c>
      <c r="AD314">
        <v>4.7948465745880631</v>
      </c>
      <c r="AF314" s="266">
        <f t="shared" si="69"/>
        <v>6.3551636008221282</v>
      </c>
      <c r="AG314" s="298">
        <v>62.72058821438074</v>
      </c>
      <c r="AH314" s="105">
        <f t="shared" si="73"/>
        <v>4.1660000000001141E-3</v>
      </c>
      <c r="AI314" s="213">
        <f t="shared" si="74"/>
        <v>17.20418640980624</v>
      </c>
      <c r="AJ314" s="213">
        <f t="shared" si="75"/>
        <v>-0.14810000000000001</v>
      </c>
      <c r="AK314" s="213">
        <f t="shared" si="76"/>
        <v>5.4501735996028346E-2</v>
      </c>
      <c r="AL314" s="213">
        <f t="shared" si="77"/>
        <v>8.0295416752676321</v>
      </c>
      <c r="AM314" s="213">
        <f t="shared" si="78"/>
        <v>-3318.6995579967506</v>
      </c>
      <c r="AN314" s="213">
        <f t="shared" si="79"/>
        <v>5.5491552695488824E-3</v>
      </c>
      <c r="AO314" s="213">
        <f t="shared" si="80"/>
        <v>0.81046231584947648</v>
      </c>
      <c r="AP314" s="213">
        <f t="shared" si="81"/>
        <v>1.332010386353512</v>
      </c>
      <c r="AQ314" s="105">
        <f t="shared" si="82"/>
        <v>1.0630376841505231</v>
      </c>
      <c r="AR314" s="213">
        <f t="shared" si="70"/>
        <v>1.3788170584166737</v>
      </c>
    </row>
    <row r="315" spans="1:44" x14ac:dyDescent="0.25">
      <c r="A315" s="268">
        <v>1.3</v>
      </c>
      <c r="B315" s="7">
        <v>253.07971004187641</v>
      </c>
      <c r="C315" s="7">
        <v>253.32</v>
      </c>
      <c r="D315" s="7"/>
      <c r="E315" s="213">
        <f t="shared" si="71"/>
        <v>1.0549525361791903</v>
      </c>
      <c r="F315" s="213">
        <f t="shared" si="72"/>
        <v>10.349084379917857</v>
      </c>
      <c r="G315" s="213">
        <f t="shared" si="83"/>
        <v>247.89245255387704</v>
      </c>
      <c r="H315" s="213">
        <f t="shared" si="84"/>
        <v>54.100709815836183</v>
      </c>
      <c r="I315" s="213">
        <f t="shared" si="85"/>
        <v>1.7644380863060638</v>
      </c>
      <c r="X315">
        <v>0.44513526059691638</v>
      </c>
      <c r="Y315">
        <v>220.72522495415859</v>
      </c>
      <c r="Z315">
        <v>1.0631293425086616</v>
      </c>
      <c r="AA315">
        <v>1.5752892443798183</v>
      </c>
      <c r="AB315">
        <v>1.5706332736581452</v>
      </c>
      <c r="AC315">
        <v>48.255190172855784</v>
      </c>
      <c r="AD315">
        <v>4.788457144264612</v>
      </c>
      <c r="AF315" s="266">
        <f t="shared" si="69"/>
        <v>6.3507946611987807</v>
      </c>
      <c r="AG315" s="298">
        <v>62.677470132729141</v>
      </c>
      <c r="AH315" s="105">
        <f t="shared" si="73"/>
        <v>4.1670000000000318E-3</v>
      </c>
      <c r="AI315" s="213">
        <f t="shared" si="74"/>
        <v>17.20418640980624</v>
      </c>
      <c r="AJ315" s="213">
        <f t="shared" si="75"/>
        <v>-0.14810000000000001</v>
      </c>
      <c r="AK315" s="213">
        <f t="shared" si="76"/>
        <v>5.4520371029002743E-2</v>
      </c>
      <c r="AL315" s="213">
        <f t="shared" si="77"/>
        <v>8.0840620462966353</v>
      </c>
      <c r="AM315" s="213">
        <f t="shared" si="78"/>
        <v>-3318.1065853539712</v>
      </c>
      <c r="AN315" s="213">
        <f t="shared" si="79"/>
        <v>5.5481637675439937E-3</v>
      </c>
      <c r="AO315" s="213">
        <f t="shared" si="80"/>
        <v>0.81601047961702045</v>
      </c>
      <c r="AP315" s="213">
        <f t="shared" si="81"/>
        <v>1.3314527879875093</v>
      </c>
      <c r="AQ315" s="105">
        <f t="shared" si="82"/>
        <v>1.0574895203829791</v>
      </c>
      <c r="AR315" s="213">
        <f t="shared" si="70"/>
        <v>1.3787997033434913</v>
      </c>
    </row>
    <row r="316" spans="1:44" x14ac:dyDescent="0.25">
      <c r="A316" s="268">
        <v>1.3041670000000001</v>
      </c>
      <c r="B316" s="7">
        <v>253.31609716910336</v>
      </c>
      <c r="C316" s="7">
        <v>253.32</v>
      </c>
      <c r="D316" s="7"/>
      <c r="E316" s="213">
        <f t="shared" si="71"/>
        <v>1.0550756643240844</v>
      </c>
      <c r="F316" s="213">
        <f t="shared" si="72"/>
        <v>10.350292267019269</v>
      </c>
      <c r="G316" s="213">
        <f t="shared" si="83"/>
        <v>247.12288491324739</v>
      </c>
      <c r="H316" s="213">
        <f t="shared" si="84"/>
        <v>53.935420813214975</v>
      </c>
      <c r="I316" s="213">
        <f t="shared" si="85"/>
        <v>1.7589533736369336</v>
      </c>
      <c r="X316">
        <v>0.44667980999011836</v>
      </c>
      <c r="Y316">
        <v>220.43181156111231</v>
      </c>
      <c r="Z316">
        <v>1.0606951914607428</v>
      </c>
      <c r="AA316">
        <v>1.5731349817393667</v>
      </c>
      <c r="AB316">
        <v>1.5685403074475233</v>
      </c>
      <c r="AC316">
        <v>48.192068646912837</v>
      </c>
      <c r="AD316">
        <v>4.7820613556484428</v>
      </c>
      <c r="AF316" s="266">
        <f t="shared" si="69"/>
        <v>6.3566199140299116</v>
      </c>
      <c r="AG316" s="298">
        <v>62.734960908264604</v>
      </c>
      <c r="AH316" s="105">
        <f t="shared" si="73"/>
        <v>4.1670000000000318E-3</v>
      </c>
      <c r="AI316" s="213">
        <f t="shared" si="74"/>
        <v>17.20418640980624</v>
      </c>
      <c r="AJ316" s="213">
        <f t="shared" si="75"/>
        <v>-0.14810000000000001</v>
      </c>
      <c r="AK316" s="213">
        <f t="shared" si="76"/>
        <v>5.4512968638641468E-2</v>
      </c>
      <c r="AL316" s="213">
        <f t="shared" si="77"/>
        <v>8.1385750149352774</v>
      </c>
      <c r="AM316" s="213">
        <f t="shared" si="78"/>
        <v>-3315.886103076637</v>
      </c>
      <c r="AN316" s="213">
        <f t="shared" si="79"/>
        <v>5.5444509274043922E-3</v>
      </c>
      <c r="AO316" s="213">
        <f t="shared" si="80"/>
        <v>0.82155493054442486</v>
      </c>
      <c r="AP316" s="213">
        <f t="shared" si="81"/>
        <v>1.3305617776348333</v>
      </c>
      <c r="AQ316" s="105">
        <f t="shared" si="82"/>
        <v>1.0519450694555748</v>
      </c>
      <c r="AR316" s="213">
        <f t="shared" si="70"/>
        <v>1.3788228381396288</v>
      </c>
    </row>
    <row r="317" spans="1:44" x14ac:dyDescent="0.25">
      <c r="A317" s="268">
        <v>1.308333</v>
      </c>
      <c r="B317" s="7">
        <v>251.95687118754836</v>
      </c>
      <c r="C317" s="7">
        <v>251.95687118754836</v>
      </c>
      <c r="D317" s="7"/>
      <c r="E317" s="213">
        <f t="shared" si="71"/>
        <v>1.0524835930868783</v>
      </c>
      <c r="F317" s="213">
        <f t="shared" si="72"/>
        <v>10.324864048182278</v>
      </c>
      <c r="G317" s="213">
        <f t="shared" si="83"/>
        <v>246.35458856564242</v>
      </c>
      <c r="H317" s="213">
        <f t="shared" si="84"/>
        <v>53.77031153730757</v>
      </c>
      <c r="I317" s="213">
        <f t="shared" si="85"/>
        <v>1.7534761026729766</v>
      </c>
      <c r="X317">
        <v>0.44822574495288281</v>
      </c>
      <c r="Y317">
        <v>220.13810464347497</v>
      </c>
      <c r="Z317">
        <v>1.0582621861454096</v>
      </c>
      <c r="AA317">
        <v>1.5709787334320453</v>
      </c>
      <c r="AB317">
        <v>1.5664452584703399</v>
      </c>
      <c r="AC317">
        <v>48.128884638324095</v>
      </c>
      <c r="AD317">
        <v>4.7756592359781891</v>
      </c>
      <c r="AF317" s="266">
        <f t="shared" si="69"/>
        <v>6.3231247102509087</v>
      </c>
      <c r="AG317" s="298">
        <v>62.40438894893569</v>
      </c>
      <c r="AH317" s="105">
        <f t="shared" si="73"/>
        <v>4.165999999999892E-3</v>
      </c>
      <c r="AI317" s="213">
        <f t="shared" si="74"/>
        <v>17.20418640980624</v>
      </c>
      <c r="AJ317" s="213">
        <f t="shared" si="75"/>
        <v>-0.14810000000000001</v>
      </c>
      <c r="AK317" s="213">
        <f t="shared" si="76"/>
        <v>5.4542546852466907E-2</v>
      </c>
      <c r="AL317" s="213">
        <f t="shared" si="77"/>
        <v>8.1931175617877443</v>
      </c>
      <c r="AM317" s="213">
        <f t="shared" si="78"/>
        <v>-3315.870569290922</v>
      </c>
      <c r="AN317" s="213">
        <f t="shared" si="79"/>
        <v>5.5444249535591093E-3</v>
      </c>
      <c r="AO317" s="213">
        <f t="shared" si="80"/>
        <v>0.82709935549798397</v>
      </c>
      <c r="AP317" s="213">
        <f t="shared" si="81"/>
        <v>1.3308749288428356</v>
      </c>
      <c r="AQ317" s="105">
        <f t="shared" si="82"/>
        <v>1.0464006445020158</v>
      </c>
      <c r="AR317" s="213">
        <f t="shared" si="70"/>
        <v>1.378689230944997</v>
      </c>
    </row>
    <row r="318" spans="1:44" x14ac:dyDescent="0.25">
      <c r="A318" s="268">
        <v>1.3125</v>
      </c>
      <c r="B318" s="7">
        <v>252.13416153296856</v>
      </c>
      <c r="C318" s="7">
        <v>252.13416153296856</v>
      </c>
      <c r="D318" s="7"/>
      <c r="E318" s="213">
        <f t="shared" si="71"/>
        <v>1.0502736666732051</v>
      </c>
      <c r="F318" s="213">
        <f t="shared" si="72"/>
        <v>10.303184670064143</v>
      </c>
      <c r="G318" s="213">
        <f t="shared" si="83"/>
        <v>245.58658655838082</v>
      </c>
      <c r="H318" s="213">
        <f t="shared" si="84"/>
        <v>53.605194565941879</v>
      </c>
      <c r="I318" s="213">
        <f t="shared" si="85"/>
        <v>1.7479996986934032</v>
      </c>
      <c r="X318">
        <v>0.4497730699289173</v>
      </c>
      <c r="Y318">
        <v>219.8441054502419</v>
      </c>
      <c r="Z318">
        <v>1.0558303286238098</v>
      </c>
      <c r="AA318">
        <v>1.5688205091774643</v>
      </c>
      <c r="AB318">
        <v>1.5643481356490729</v>
      </c>
      <c r="AC318">
        <v>48.065638416584179</v>
      </c>
      <c r="AD318">
        <v>4.7692508125603919</v>
      </c>
      <c r="AF318" s="266">
        <f t="shared" si="69"/>
        <v>6.327493649874258</v>
      </c>
      <c r="AG318" s="298">
        <v>62.447507030587289</v>
      </c>
      <c r="AH318" s="105">
        <f t="shared" si="73"/>
        <v>4.1670000000000318E-3</v>
      </c>
      <c r="AI318" s="213">
        <f t="shared" si="74"/>
        <v>17.20418640980624</v>
      </c>
      <c r="AJ318" s="213">
        <f t="shared" si="75"/>
        <v>-0.14810000000000001</v>
      </c>
      <c r="AK318" s="213">
        <f t="shared" si="76"/>
        <v>5.4550058739648619E-2</v>
      </c>
      <c r="AL318" s="213">
        <f t="shared" si="77"/>
        <v>8.2476676205273929</v>
      </c>
      <c r="AM318" s="213">
        <f t="shared" si="78"/>
        <v>-3314.4692131677116</v>
      </c>
      <c r="AN318" s="213">
        <f t="shared" si="79"/>
        <v>5.5420817638308049E-3</v>
      </c>
      <c r="AO318" s="213">
        <f t="shared" si="80"/>
        <v>0.83264143726181472</v>
      </c>
      <c r="AP318" s="213">
        <f t="shared" si="81"/>
        <v>1.3299932238614742</v>
      </c>
      <c r="AQ318" s="105">
        <f t="shared" si="82"/>
        <v>1.040858562738185</v>
      </c>
      <c r="AR318" s="213">
        <f t="shared" si="70"/>
        <v>1.3787067381892146</v>
      </c>
    </row>
    <row r="319" spans="1:44" x14ac:dyDescent="0.25">
      <c r="A319" s="268">
        <v>1.316667</v>
      </c>
      <c r="B319" s="7">
        <v>251.18861302406077</v>
      </c>
      <c r="C319" s="7">
        <v>251.18861302406077</v>
      </c>
      <c r="D319" s="7"/>
      <c r="E319" s="213">
        <f t="shared" si="71"/>
        <v>1.0486730007895786</v>
      </c>
      <c r="F319" s="213">
        <f t="shared" si="72"/>
        <v>10.287482137745766</v>
      </c>
      <c r="G319" s="213">
        <f t="shared" si="83"/>
        <v>244.81860988279638</v>
      </c>
      <c r="H319" s="213">
        <f t="shared" si="84"/>
        <v>53.44002939459908</v>
      </c>
      <c r="I319" s="213">
        <f t="shared" si="85"/>
        <v>1.7425225435129374</v>
      </c>
      <c r="X319">
        <v>0.45132178937594503</v>
      </c>
      <c r="Y319">
        <v>219.54981523350747</v>
      </c>
      <c r="Z319">
        <v>1.0533996209570955</v>
      </c>
      <c r="AA319">
        <v>1.566660318708029</v>
      </c>
      <c r="AB319">
        <v>1.5622489479284425</v>
      </c>
      <c r="AC319">
        <v>48.002330251810825</v>
      </c>
      <c r="AD319">
        <v>4.7628361127647318</v>
      </c>
      <c r="AF319" s="266">
        <f t="shared" si="69"/>
        <v>6.3041926385497353</v>
      </c>
      <c r="AG319" s="298">
        <v>62.217543928445444</v>
      </c>
      <c r="AH319" s="105">
        <f t="shared" si="73"/>
        <v>4.1670000000000318E-3</v>
      </c>
      <c r="AI319" s="213">
        <f t="shared" si="74"/>
        <v>17.20418640980624</v>
      </c>
      <c r="AJ319" s="213">
        <f t="shared" si="75"/>
        <v>-0.14810000000000001</v>
      </c>
      <c r="AK319" s="213">
        <f t="shared" si="76"/>
        <v>5.4579872232562943E-2</v>
      </c>
      <c r="AL319" s="213">
        <f t="shared" si="77"/>
        <v>8.302247492759955</v>
      </c>
      <c r="AM319" s="213">
        <f t="shared" si="78"/>
        <v>-3314.3777232163716</v>
      </c>
      <c r="AN319" s="213">
        <f t="shared" si="79"/>
        <v>5.5419287846482316E-3</v>
      </c>
      <c r="AO319" s="213">
        <f t="shared" si="80"/>
        <v>0.83818336604646293</v>
      </c>
      <c r="AP319" s="213">
        <f t="shared" si="81"/>
        <v>1.3299565117946219</v>
      </c>
      <c r="AQ319" s="105">
        <f t="shared" si="82"/>
        <v>1.0353166339535367</v>
      </c>
      <c r="AR319" s="213">
        <f t="shared" si="70"/>
        <v>1.3786130858154204</v>
      </c>
    </row>
    <row r="320" spans="1:44" x14ac:dyDescent="0.25">
      <c r="A320" s="268">
        <v>1.3208329999999999</v>
      </c>
      <c r="B320" s="7">
        <v>249.77029026069903</v>
      </c>
      <c r="C320" s="7">
        <v>249.77029026069903</v>
      </c>
      <c r="D320" s="7"/>
      <c r="E320" s="213">
        <f t="shared" si="71"/>
        <v>1.0434973955421276</v>
      </c>
      <c r="F320" s="213">
        <f t="shared" si="72"/>
        <v>10.236709450268272</v>
      </c>
      <c r="G320" s="213">
        <f t="shared" si="83"/>
        <v>244.05050636278835</v>
      </c>
      <c r="H320" s="213">
        <f t="shared" si="84"/>
        <v>53.274796413639848</v>
      </c>
      <c r="I320" s="213">
        <f t="shared" si="85"/>
        <v>1.7370437788687398</v>
      </c>
      <c r="X320">
        <v>0.45287190776576314</v>
      </c>
      <c r="Y320">
        <v>219.25523524848938</v>
      </c>
      <c r="Z320">
        <v>1.0509700652064144</v>
      </c>
      <c r="AA320">
        <v>1.5644981717790774</v>
      </c>
      <c r="AB320">
        <v>1.5601477042738514</v>
      </c>
      <c r="AC320">
        <v>47.93896041476912</v>
      </c>
      <c r="AD320">
        <v>4.7564151640264809</v>
      </c>
      <c r="AF320" s="266">
        <f t="shared" si="69"/>
        <v>6.2692411215629482</v>
      </c>
      <c r="AG320" s="298">
        <v>61.872599275232652</v>
      </c>
      <c r="AH320" s="105">
        <f t="shared" si="73"/>
        <v>4.165999999999892E-3</v>
      </c>
      <c r="AI320" s="213">
        <f t="shared" si="74"/>
        <v>17.20418640980624</v>
      </c>
      <c r="AJ320" s="213">
        <f t="shared" si="75"/>
        <v>-0.14810000000000001</v>
      </c>
      <c r="AK320" s="213">
        <f t="shared" si="76"/>
        <v>5.4611721595503482E-2</v>
      </c>
      <c r="AL320" s="213">
        <f t="shared" si="77"/>
        <v>8.3568592143554579</v>
      </c>
      <c r="AM320" s="213">
        <f t="shared" si="78"/>
        <v>-3314.3636315396998</v>
      </c>
      <c r="AN320" s="213">
        <f t="shared" si="79"/>
        <v>5.5419052221351165E-3</v>
      </c>
      <c r="AO320" s="213">
        <f t="shared" si="80"/>
        <v>0.84372527126859809</v>
      </c>
      <c r="AP320" s="213">
        <f t="shared" si="81"/>
        <v>1.3302700965279068</v>
      </c>
      <c r="AQ320" s="105">
        <f t="shared" si="82"/>
        <v>1.0297747287314016</v>
      </c>
      <c r="AR320" s="213">
        <f t="shared" si="70"/>
        <v>1.3784713019561816</v>
      </c>
    </row>
    <row r="321" spans="1:44" x14ac:dyDescent="0.25">
      <c r="A321" s="268">
        <v>1.325</v>
      </c>
      <c r="B321" s="7">
        <v>247.11093507939577</v>
      </c>
      <c r="C321" s="7">
        <v>247.11093507939577</v>
      </c>
      <c r="D321" s="7"/>
      <c r="E321" s="213">
        <f t="shared" si="71"/>
        <v>1.0352520329960955</v>
      </c>
      <c r="F321" s="213">
        <f t="shared" si="72"/>
        <v>10.155822443691697</v>
      </c>
      <c r="G321" s="213">
        <f t="shared" si="83"/>
        <v>243.28165718332843</v>
      </c>
      <c r="H321" s="213">
        <f t="shared" si="84"/>
        <v>53.109372641924182</v>
      </c>
      <c r="I321" s="213">
        <f t="shared" si="85"/>
        <v>1.7315591662639258</v>
      </c>
      <c r="X321">
        <v>0.45442342958430182</v>
      </c>
      <c r="Y321">
        <v>218.96036675330674</v>
      </c>
      <c r="Z321">
        <v>1.0485416634329177</v>
      </c>
      <c r="AA321">
        <v>1.5623340781583197</v>
      </c>
      <c r="AB321">
        <v>1.5580444136721876</v>
      </c>
      <c r="AC321">
        <v>47.875529176826774</v>
      </c>
      <c r="AD321">
        <v>4.7499879938419731</v>
      </c>
      <c r="AF321" s="266">
        <f t="shared" si="69"/>
        <v>6.2037070272127277</v>
      </c>
      <c r="AG321" s="298">
        <v>61.225828050458702</v>
      </c>
      <c r="AH321" s="105">
        <f t="shared" si="73"/>
        <v>4.1670000000000318E-3</v>
      </c>
      <c r="AI321" s="213">
        <f t="shared" si="74"/>
        <v>17.20418640980624</v>
      </c>
      <c r="AJ321" s="213">
        <f t="shared" si="75"/>
        <v>-0.14810000000000001</v>
      </c>
      <c r="AK321" s="213">
        <f t="shared" si="76"/>
        <v>5.4709908124386697E-2</v>
      </c>
      <c r="AL321" s="213">
        <f t="shared" si="77"/>
        <v>8.411569122479845</v>
      </c>
      <c r="AM321" s="213">
        <f t="shared" si="78"/>
        <v>-3318.3241929261285</v>
      </c>
      <c r="AN321" s="213">
        <f t="shared" si="79"/>
        <v>5.5485276263943133E-3</v>
      </c>
      <c r="AO321" s="213">
        <f t="shared" si="80"/>
        <v>0.84927379889499244</v>
      </c>
      <c r="AP321" s="213">
        <f t="shared" si="81"/>
        <v>1.3315401071260549</v>
      </c>
      <c r="AQ321" s="105">
        <f t="shared" si="82"/>
        <v>1.0242262011050074</v>
      </c>
      <c r="AR321" s="213">
        <f t="shared" si="70"/>
        <v>1.3782011511542818</v>
      </c>
    </row>
    <row r="322" spans="1:44" x14ac:dyDescent="0.25">
      <c r="A322" s="268">
        <v>1.329167</v>
      </c>
      <c r="B322" s="7">
        <v>245.0425477161599</v>
      </c>
      <c r="C322" s="7">
        <v>245.0425477161599</v>
      </c>
      <c r="D322" s="7"/>
      <c r="E322" s="213">
        <f t="shared" si="71"/>
        <v>1.025401781404548</v>
      </c>
      <c r="F322" s="213">
        <f t="shared" si="72"/>
        <v>10.059191475578617</v>
      </c>
      <c r="G322" s="213">
        <f t="shared" si="83"/>
        <v>242.51206319080305</v>
      </c>
      <c r="H322" s="213">
        <f t="shared" si="84"/>
        <v>52.943766103465087</v>
      </c>
      <c r="I322" s="213">
        <f t="shared" si="85"/>
        <v>1.7260688474065464</v>
      </c>
      <c r="X322">
        <v>0.45597635933168418</v>
      </c>
      <c r="Y322">
        <v>218.66521100909284</v>
      </c>
      <c r="Z322">
        <v>1.0461144176977544</v>
      </c>
      <c r="AA322">
        <v>1.5601680476333151</v>
      </c>
      <c r="AB322">
        <v>1.5559390851303416</v>
      </c>
      <c r="AC322">
        <v>47.812036809964219</v>
      </c>
      <c r="AD322">
        <v>4.7435546297696245</v>
      </c>
      <c r="AF322" s="266">
        <f t="shared" si="69"/>
        <v>6.152736064940334</v>
      </c>
      <c r="AG322" s="298">
        <v>60.722783764523399</v>
      </c>
      <c r="AH322" s="105">
        <f t="shared" si="73"/>
        <v>4.1670000000000318E-3</v>
      </c>
      <c r="AI322" s="213">
        <f t="shared" si="74"/>
        <v>17.20418640980624</v>
      </c>
      <c r="AJ322" s="213">
        <f t="shared" si="75"/>
        <v>-0.14810000000000001</v>
      </c>
      <c r="AK322" s="213">
        <f t="shared" si="76"/>
        <v>5.4776796124323672E-2</v>
      </c>
      <c r="AL322" s="213">
        <f t="shared" si="77"/>
        <v>8.4663459186041692</v>
      </c>
      <c r="AM322" s="213">
        <f t="shared" si="78"/>
        <v>-3320.3345801190853</v>
      </c>
      <c r="AN322" s="213">
        <f t="shared" si="79"/>
        <v>5.5518891692187457E-3</v>
      </c>
      <c r="AO322" s="213">
        <f t="shared" si="80"/>
        <v>0.85482568806421122</v>
      </c>
      <c r="AP322" s="213">
        <f t="shared" si="81"/>
        <v>1.3323468128674594</v>
      </c>
      <c r="AQ322" s="105">
        <f t="shared" si="82"/>
        <v>1.0186743119357886</v>
      </c>
      <c r="AR322" s="213">
        <f t="shared" si="70"/>
        <v>1.3779870551905975</v>
      </c>
    </row>
    <row r="323" spans="1:44" x14ac:dyDescent="0.25">
      <c r="A323" s="268">
        <v>1.3333330000000001</v>
      </c>
      <c r="B323" s="7">
        <v>244.09699920725208</v>
      </c>
      <c r="C323" s="7">
        <v>244.09699920725208</v>
      </c>
      <c r="D323" s="7"/>
      <c r="E323" s="213">
        <f t="shared" si="71"/>
        <v>1.0188776762414951</v>
      </c>
      <c r="F323" s="213">
        <f t="shared" si="72"/>
        <v>9.9951900039290678</v>
      </c>
      <c r="G323" s="213">
        <f t="shared" si="83"/>
        <v>241.74177743811862</v>
      </c>
      <c r="H323" s="213">
        <f t="shared" si="84"/>
        <v>52.777994313769931</v>
      </c>
      <c r="I323" s="213">
        <f t="shared" si="85"/>
        <v>1.7205733062829112</v>
      </c>
      <c r="X323">
        <v>0.4575307015222862</v>
      </c>
      <c r="Y323">
        <v>218.36976927978992</v>
      </c>
      <c r="Z323">
        <v>1.0436883300620738</v>
      </c>
      <c r="AA323">
        <v>1.5580000900072237</v>
      </c>
      <c r="AB323">
        <v>1.5538317276755405</v>
      </c>
      <c r="AC323">
        <v>47.748483586756684</v>
      </c>
      <c r="AD323">
        <v>4.737115099428121</v>
      </c>
      <c r="AF323" s="266">
        <f t="shared" si="69"/>
        <v>6.1294350536158104</v>
      </c>
      <c r="AG323" s="298">
        <v>60.492820662381554</v>
      </c>
      <c r="AH323" s="105">
        <f t="shared" si="73"/>
        <v>4.1660000000001141E-3</v>
      </c>
      <c r="AI323" s="213">
        <f t="shared" si="74"/>
        <v>17.20418640980624</v>
      </c>
      <c r="AJ323" s="213">
        <f t="shared" si="75"/>
        <v>-0.14810000000000001</v>
      </c>
      <c r="AK323" s="213">
        <f t="shared" si="76"/>
        <v>5.4794432942544206E-2</v>
      </c>
      <c r="AL323" s="213">
        <f t="shared" si="77"/>
        <v>8.5211403515467126</v>
      </c>
      <c r="AM323" s="213">
        <f t="shared" si="78"/>
        <v>-3319.312346727671</v>
      </c>
      <c r="AN323" s="213">
        <f t="shared" si="79"/>
        <v>5.5501799057824071E-3</v>
      </c>
      <c r="AO323" s="213">
        <f t="shared" si="80"/>
        <v>0.86037586796999366</v>
      </c>
      <c r="AP323" s="213">
        <f t="shared" si="81"/>
        <v>1.3322563384018855</v>
      </c>
      <c r="AQ323" s="105">
        <f t="shared" si="82"/>
        <v>1.0131241320300062</v>
      </c>
      <c r="AR323" s="213">
        <f t="shared" si="70"/>
        <v>1.3778879968040016</v>
      </c>
    </row>
    <row r="324" spans="1:44" x14ac:dyDescent="0.25">
      <c r="A324" s="268">
        <v>1.3374999999999999</v>
      </c>
      <c r="B324" s="7">
        <v>241.67403115317578</v>
      </c>
      <c r="C324" s="7">
        <v>241.67403115317578</v>
      </c>
      <c r="D324" s="7"/>
      <c r="E324" s="213">
        <f t="shared" si="71"/>
        <v>1.0121039417559052</v>
      </c>
      <c r="F324" s="213">
        <f t="shared" si="72"/>
        <v>9.9287396686254308</v>
      </c>
      <c r="G324" s="213">
        <f t="shared" si="83"/>
        <v>240.97033797333577</v>
      </c>
      <c r="H324" s="213">
        <f t="shared" si="84"/>
        <v>52.611962589528645</v>
      </c>
      <c r="I324" s="213">
        <f t="shared" si="85"/>
        <v>1.7150693289833554</v>
      </c>
      <c r="X324">
        <v>0.45908646068479775</v>
      </c>
      <c r="Y324">
        <v>218.07404283219202</v>
      </c>
      <c r="Z324">
        <v>1.0412634025870271</v>
      </c>
      <c r="AA324">
        <v>1.5558302150982219</v>
      </c>
      <c r="AB324">
        <v>1.5517223503547517</v>
      </c>
      <c r="AC324">
        <v>47.684869780357033</v>
      </c>
      <c r="AD324">
        <v>4.7306694304946761</v>
      </c>
      <c r="AF324" s="266">
        <f t="shared" ref="AF324:AF387" si="86">+AG324/1000000*101325</f>
        <v>6.0697262120967199</v>
      </c>
      <c r="AG324" s="298">
        <v>59.903540213143053</v>
      </c>
      <c r="AH324" s="105">
        <f t="shared" si="73"/>
        <v>4.1669999999998097E-3</v>
      </c>
      <c r="AI324" s="213">
        <f t="shared" si="74"/>
        <v>17.20418640980624</v>
      </c>
      <c r="AJ324" s="213">
        <f t="shared" si="75"/>
        <v>-0.14810000000000001</v>
      </c>
      <c r="AK324" s="213">
        <f t="shared" si="76"/>
        <v>5.4887101379793697E-2</v>
      </c>
      <c r="AL324" s="213">
        <f t="shared" si="77"/>
        <v>8.5760274529265068</v>
      </c>
      <c r="AM324" s="213">
        <f t="shared" si="78"/>
        <v>-3322.7839933649584</v>
      </c>
      <c r="AN324" s="213">
        <f t="shared" si="79"/>
        <v>5.5559848019155617E-3</v>
      </c>
      <c r="AO324" s="213">
        <f t="shared" si="80"/>
        <v>0.86593185277190921</v>
      </c>
      <c r="AP324" s="213">
        <f t="shared" si="81"/>
        <v>1.3333296860849089</v>
      </c>
      <c r="AQ324" s="105">
        <f t="shared" si="82"/>
        <v>1.0075681472280906</v>
      </c>
      <c r="AR324" s="213">
        <f t="shared" ref="AR324:AR387" si="87">B324*9.81/(AF324*1000000*$AT$1)</f>
        <v>1.3776306882003644</v>
      </c>
    </row>
    <row r="325" spans="1:44" x14ac:dyDescent="0.25">
      <c r="A325" s="268">
        <v>1.3416669999999999</v>
      </c>
      <c r="B325" s="7">
        <v>240.3148051716208</v>
      </c>
      <c r="C325" s="7">
        <v>240.3148051716208</v>
      </c>
      <c r="D325" s="7"/>
      <c r="E325" s="213">
        <f t="shared" ref="E325:E388" si="88">+(B324+B325)/2*(A325-A324)</f>
        <v>1.0042237404827212</v>
      </c>
      <c r="F325" s="213">
        <f t="shared" ref="F325:F388" si="89">E325*9.81</f>
        <v>9.8514348941354957</v>
      </c>
      <c r="G325" s="213">
        <f t="shared" si="83"/>
        <v>240.19786827065363</v>
      </c>
      <c r="H325" s="213">
        <f t="shared" si="84"/>
        <v>52.445701183272661</v>
      </c>
      <c r="I325" s="213">
        <f t="shared" si="85"/>
        <v>1.7095578600582038</v>
      </c>
      <c r="X325">
        <v>0.46064364136228364</v>
      </c>
      <c r="Y325">
        <v>217.7780329358647</v>
      </c>
      <c r="Z325">
        <v>1.0388396373337634</v>
      </c>
      <c r="AA325">
        <v>1.5536584327427847</v>
      </c>
      <c r="AB325">
        <v>1.549610962234117</v>
      </c>
      <c r="AC325">
        <v>47.621195664501599</v>
      </c>
      <c r="AD325">
        <v>4.7242176507056248</v>
      </c>
      <c r="AF325" s="266">
        <f t="shared" si="86"/>
        <v>6.0362310083177189</v>
      </c>
      <c r="AG325" s="298">
        <v>59.572968253814153</v>
      </c>
      <c r="AH325" s="105">
        <f t="shared" si="73"/>
        <v>4.1670000000000318E-3</v>
      </c>
      <c r="AI325" s="213">
        <f t="shared" si="74"/>
        <v>17.20418640980624</v>
      </c>
      <c r="AJ325" s="213">
        <f t="shared" si="75"/>
        <v>-0.14810000000000001</v>
      </c>
      <c r="AK325" s="213">
        <f t="shared" si="76"/>
        <v>5.4932101940043498E-2</v>
      </c>
      <c r="AL325" s="213">
        <f t="shared" si="77"/>
        <v>8.6309595548665499</v>
      </c>
      <c r="AM325" s="213">
        <f t="shared" si="78"/>
        <v>-3323.3190420203509</v>
      </c>
      <c r="AN325" s="213">
        <f t="shared" si="79"/>
        <v>5.5568794499587628E-3</v>
      </c>
      <c r="AO325" s="213">
        <f t="shared" si="80"/>
        <v>0.87148873222186796</v>
      </c>
      <c r="AP325" s="213">
        <f t="shared" si="81"/>
        <v>1.3335443844393378</v>
      </c>
      <c r="AQ325" s="105">
        <f t="shared" si="82"/>
        <v>1.0020112677781319</v>
      </c>
      <c r="AR325" s="213">
        <f t="shared" si="87"/>
        <v>1.3774841155695658</v>
      </c>
    </row>
    <row r="326" spans="1:44" x14ac:dyDescent="0.25">
      <c r="A326" s="268">
        <v>1.3458330000000001</v>
      </c>
      <c r="B326" s="7">
        <v>239.84203091716688</v>
      </c>
      <c r="C326" s="7">
        <v>239.84203091716688</v>
      </c>
      <c r="D326" s="7"/>
      <c r="E326" s="213">
        <f t="shared" si="88"/>
        <v>1.0001666895729722</v>
      </c>
      <c r="F326" s="213">
        <f t="shared" si="89"/>
        <v>9.8116352247108569</v>
      </c>
      <c r="G326" s="213">
        <f t="shared" si="83"/>
        <v>239.42449716756431</v>
      </c>
      <c r="H326" s="213">
        <f t="shared" si="84"/>
        <v>52.279240647032893</v>
      </c>
      <c r="I326" s="213">
        <f t="shared" si="85"/>
        <v>1.7040398674721662</v>
      </c>
      <c r="X326">
        <v>0.46220224811224553</v>
      </c>
      <c r="Y326">
        <v>217.48174086306369</v>
      </c>
      <c r="Z326">
        <v>1.036417036363432</v>
      </c>
      <c r="AA326">
        <v>1.5514847527921809</v>
      </c>
      <c r="AB326">
        <v>1.5474975723991415</v>
      </c>
      <c r="AC326">
        <v>47.557461513494061</v>
      </c>
      <c r="AD326">
        <v>4.7177597878547859</v>
      </c>
      <c r="AF326" s="266">
        <f t="shared" si="86"/>
        <v>6.024580502655458</v>
      </c>
      <c r="AG326" s="298">
        <v>59.457986702743227</v>
      </c>
      <c r="AH326" s="105">
        <f t="shared" si="73"/>
        <v>4.1660000000001141E-3</v>
      </c>
      <c r="AI326" s="213">
        <f t="shared" si="74"/>
        <v>17.20418640980624</v>
      </c>
      <c r="AJ326" s="213">
        <f t="shared" si="75"/>
        <v>-0.14810000000000001</v>
      </c>
      <c r="AK326" s="213">
        <f t="shared" si="76"/>
        <v>5.49346351283986E-2</v>
      </c>
      <c r="AL326" s="213">
        <f t="shared" si="77"/>
        <v>8.6858941899949489</v>
      </c>
      <c r="AM326" s="213">
        <f t="shared" si="78"/>
        <v>-3321.2391279101016</v>
      </c>
      <c r="AN326" s="213">
        <f t="shared" si="79"/>
        <v>5.5534016520613046E-3</v>
      </c>
      <c r="AO326" s="213">
        <f t="shared" si="80"/>
        <v>0.87704213387392926</v>
      </c>
      <c r="AP326" s="213">
        <f t="shared" si="81"/>
        <v>1.3330296812436757</v>
      </c>
      <c r="AQ326" s="105">
        <f t="shared" si="82"/>
        <v>0.99645786612607057</v>
      </c>
      <c r="AR326" s="213">
        <f t="shared" si="87"/>
        <v>1.3774327517485752</v>
      </c>
    </row>
    <row r="327" spans="1:44" x14ac:dyDescent="0.25">
      <c r="A327" s="268">
        <v>1.35</v>
      </c>
      <c r="B327" s="7">
        <v>240.01932126258708</v>
      </c>
      <c r="C327" s="7">
        <v>240.01932126258708</v>
      </c>
      <c r="D327" s="7"/>
      <c r="E327" s="213">
        <f t="shared" si="88"/>
        <v>0.99979112726652497</v>
      </c>
      <c r="F327" s="213">
        <f t="shared" si="89"/>
        <v>9.8079509584846107</v>
      </c>
      <c r="G327" s="213">
        <f t="shared" si="83"/>
        <v>238.64985310268378</v>
      </c>
      <c r="H327" s="213">
        <f t="shared" si="84"/>
        <v>52.112503352746621</v>
      </c>
      <c r="I327" s="213">
        <f t="shared" si="85"/>
        <v>1.6985127407785761</v>
      </c>
      <c r="X327">
        <v>0.46376228550668419</v>
      </c>
      <c r="Y327">
        <v>217.18516788876227</v>
      </c>
      <c r="Z327">
        <v>1.0339956017371827</v>
      </c>
      <c r="AA327">
        <v>1.549309185112834</v>
      </c>
      <c r="AB327">
        <v>1.5453821899541631</v>
      </c>
      <c r="AC327">
        <v>47.493667602194819</v>
      </c>
      <c r="AD327">
        <v>4.7112958697923899</v>
      </c>
      <c r="AF327" s="266">
        <f t="shared" si="86"/>
        <v>6.0289494422788046</v>
      </c>
      <c r="AG327" s="298">
        <v>59.501104784394819</v>
      </c>
      <c r="AH327" s="105">
        <f t="shared" si="73"/>
        <v>4.1670000000000318E-3</v>
      </c>
      <c r="AI327" s="213">
        <f t="shared" si="74"/>
        <v>17.20418640980624</v>
      </c>
      <c r="AJ327" s="213">
        <f t="shared" si="75"/>
        <v>-0.14810000000000001</v>
      </c>
      <c r="AK327" s="213">
        <f t="shared" si="76"/>
        <v>5.494192260994387E-2</v>
      </c>
      <c r="AL327" s="213">
        <f t="shared" si="77"/>
        <v>8.7408361126048923</v>
      </c>
      <c r="AM327" s="213">
        <f t="shared" si="78"/>
        <v>-3319.4021899446216</v>
      </c>
      <c r="AN327" s="213">
        <f t="shared" si="79"/>
        <v>5.5503301314813788E-3</v>
      </c>
      <c r="AO327" s="213">
        <f t="shared" si="80"/>
        <v>0.88259246400541069</v>
      </c>
      <c r="AP327" s="213">
        <f t="shared" si="81"/>
        <v>1.3319726737416213</v>
      </c>
      <c r="AQ327" s="105">
        <f t="shared" si="82"/>
        <v>0.99090753599458914</v>
      </c>
      <c r="AR327" s="213">
        <f t="shared" si="87"/>
        <v>1.3774520364447698</v>
      </c>
    </row>
    <row r="328" spans="1:44" x14ac:dyDescent="0.25">
      <c r="A328" s="268">
        <v>1.3541669999999999</v>
      </c>
      <c r="B328" s="7">
        <v>240.43299873523426</v>
      </c>
      <c r="C328" s="7">
        <v>240.43299873523426</v>
      </c>
      <c r="D328" s="7"/>
      <c r="E328" s="213">
        <f t="shared" si="88"/>
        <v>1.0010224087154151</v>
      </c>
      <c r="F328" s="213">
        <f t="shared" si="89"/>
        <v>9.8200298294982229</v>
      </c>
      <c r="G328" s="213">
        <f t="shared" si="83"/>
        <v>237.87411784319619</v>
      </c>
      <c r="H328" s="213">
        <f t="shared" si="84"/>
        <v>51.945530149747775</v>
      </c>
      <c r="I328" s="213">
        <f t="shared" si="85"/>
        <v>1.6929778067179688</v>
      </c>
      <c r="X328">
        <v>0.46532375813216215</v>
      </c>
      <c r="Y328">
        <v>216.88831529057632</v>
      </c>
      <c r="Z328">
        <v>1.0315753355161663</v>
      </c>
      <c r="AA328">
        <v>1.547131739586511</v>
      </c>
      <c r="AB328">
        <v>1.5432648240219966</v>
      </c>
      <c r="AC328">
        <v>47.429814206013766</v>
      </c>
      <c r="AD328">
        <v>4.7048259244243447</v>
      </c>
      <c r="AF328" s="266">
        <f t="shared" si="86"/>
        <v>6.0391436347332839</v>
      </c>
      <c r="AG328" s="298">
        <v>59.601713641581881</v>
      </c>
      <c r="AH328" s="105">
        <f t="shared" si="73"/>
        <v>4.1669999999998097E-3</v>
      </c>
      <c r="AI328" s="213">
        <f t="shared" si="74"/>
        <v>17.20418640980624</v>
      </c>
      <c r="AJ328" s="213">
        <f t="shared" si="75"/>
        <v>-0.14810000000000001</v>
      </c>
      <c r="AK328" s="213">
        <f t="shared" si="76"/>
        <v>5.4928177479775769E-2</v>
      </c>
      <c r="AL328" s="213">
        <f t="shared" si="77"/>
        <v>8.7957642900846675</v>
      </c>
      <c r="AM328" s="213">
        <f t="shared" si="78"/>
        <v>-3316.2516321532212</v>
      </c>
      <c r="AN328" s="213">
        <f t="shared" si="79"/>
        <v>5.5450621239185845E-3</v>
      </c>
      <c r="AO328" s="213">
        <f t="shared" si="80"/>
        <v>0.88813752612932928</v>
      </c>
      <c r="AP328" s="213">
        <f t="shared" si="81"/>
        <v>1.3307084530642759</v>
      </c>
      <c r="AQ328" s="105">
        <f t="shared" si="82"/>
        <v>0.98536247387067055</v>
      </c>
      <c r="AR328" s="213">
        <f t="shared" si="87"/>
        <v>1.3774969255594087</v>
      </c>
    </row>
    <row r="329" spans="1:44" x14ac:dyDescent="0.25">
      <c r="A329" s="268">
        <v>1.358333</v>
      </c>
      <c r="B329" s="7">
        <v>241.49674080775557</v>
      </c>
      <c r="C329" s="7">
        <v>241.49674080775557</v>
      </c>
      <c r="D329" s="7"/>
      <c r="E329" s="213">
        <f t="shared" si="88"/>
        <v>1.0038596474680754</v>
      </c>
      <c r="F329" s="213">
        <f t="shared" si="89"/>
        <v>9.8478631416618203</v>
      </c>
      <c r="G329" s="213">
        <f t="shared" si="83"/>
        <v>237.09748532418362</v>
      </c>
      <c r="H329" s="213">
        <f t="shared" si="84"/>
        <v>51.778364130325244</v>
      </c>
      <c r="I329" s="213">
        <f t="shared" si="85"/>
        <v>1.6874364723509387</v>
      </c>
      <c r="X329">
        <v>0.46688667058986688</v>
      </c>
      <c r="Y329">
        <v>216.59118434871434</v>
      </c>
      <c r="Z329">
        <v>1.0291562397615313</v>
      </c>
      <c r="AA329">
        <v>1.5449524261118439</v>
      </c>
      <c r="AB329">
        <v>1.5411454837436949</v>
      </c>
      <c r="AC329">
        <v>47.365901600913908</v>
      </c>
      <c r="AD329">
        <v>4.698349979712602</v>
      </c>
      <c r="AF329" s="266">
        <f t="shared" si="86"/>
        <v>6.0653572724733715</v>
      </c>
      <c r="AG329" s="298">
        <v>59.860422131491454</v>
      </c>
      <c r="AH329" s="105">
        <f t="shared" si="73"/>
        <v>4.1660000000001141E-3</v>
      </c>
      <c r="AI329" s="213">
        <f t="shared" si="74"/>
        <v>17.20418640980624</v>
      </c>
      <c r="AJ329" s="213">
        <f t="shared" si="75"/>
        <v>-0.14810000000000001</v>
      </c>
      <c r="AK329" s="213">
        <f t="shared" si="76"/>
        <v>5.487978157297986E-2</v>
      </c>
      <c r="AL329" s="213">
        <f t="shared" si="77"/>
        <v>8.8506440716576478</v>
      </c>
      <c r="AM329" s="213">
        <f t="shared" si="78"/>
        <v>-3310.9700870254546</v>
      </c>
      <c r="AN329" s="213">
        <f t="shared" si="79"/>
        <v>5.5362309195673238E-3</v>
      </c>
      <c r="AO329" s="213">
        <f t="shared" si="80"/>
        <v>0.89367375704889662</v>
      </c>
      <c r="AP329" s="213">
        <f t="shared" si="81"/>
        <v>1.3289080459834788</v>
      </c>
      <c r="AQ329" s="105">
        <f t="shared" si="82"/>
        <v>0.97982624295110321</v>
      </c>
      <c r="AR329" s="213">
        <f t="shared" si="87"/>
        <v>1.3776116618378977</v>
      </c>
    </row>
    <row r="330" spans="1:44" x14ac:dyDescent="0.25">
      <c r="A330" s="268">
        <v>1.3625</v>
      </c>
      <c r="B330" s="7">
        <v>240.43299873523426</v>
      </c>
      <c r="C330" s="7">
        <v>240.43299873523426</v>
      </c>
      <c r="D330" s="7"/>
      <c r="E330" s="213">
        <f t="shared" si="88"/>
        <v>1.0041006123378271</v>
      </c>
      <c r="F330" s="213">
        <f t="shared" si="89"/>
        <v>9.8502270070340838</v>
      </c>
      <c r="G330" s="213">
        <f t="shared" si="83"/>
        <v>236.31959866546259</v>
      </c>
      <c r="H330" s="213">
        <f t="shared" si="84"/>
        <v>51.610929532000469</v>
      </c>
      <c r="I330" s="213">
        <f t="shared" si="85"/>
        <v>1.6818862095332079</v>
      </c>
      <c r="X330">
        <v>0.46845102749567458</v>
      </c>
      <c r="Y330">
        <v>216.29377634594536</v>
      </c>
      <c r="Z330">
        <v>1.0267383165344282</v>
      </c>
      <c r="AA330">
        <v>1.5427712546001136</v>
      </c>
      <c r="AB330">
        <v>1.5390241782786691</v>
      </c>
      <c r="AC330">
        <v>47.301930063388866</v>
      </c>
      <c r="AD330">
        <v>4.6918680636728771</v>
      </c>
      <c r="AF330" s="266">
        <f t="shared" si="86"/>
        <v>6.0391436347332847</v>
      </c>
      <c r="AG330" s="298">
        <v>59.601713641581888</v>
      </c>
      <c r="AH330" s="105">
        <f t="shared" si="73"/>
        <v>4.1670000000000318E-3</v>
      </c>
      <c r="AI330" s="213">
        <f t="shared" si="74"/>
        <v>17.20418640980624</v>
      </c>
      <c r="AJ330" s="213">
        <f t="shared" si="75"/>
        <v>-0.14810000000000001</v>
      </c>
      <c r="AK330" s="213">
        <f t="shared" si="76"/>
        <v>5.4928177479778698E-2</v>
      </c>
      <c r="AL330" s="213">
        <f t="shared" si="77"/>
        <v>8.9055722491374265</v>
      </c>
      <c r="AM330" s="213">
        <f t="shared" si="78"/>
        <v>-3311.4823235189028</v>
      </c>
      <c r="AN330" s="213">
        <f t="shared" si="79"/>
        <v>5.5370874236850363E-3</v>
      </c>
      <c r="AO330" s="213">
        <f t="shared" si="80"/>
        <v>0.89921084447258171</v>
      </c>
      <c r="AP330" s="213">
        <f t="shared" si="81"/>
        <v>1.3287946781101498</v>
      </c>
      <c r="AQ330" s="105">
        <f t="shared" si="82"/>
        <v>0.97428915552741813</v>
      </c>
      <c r="AR330" s="213">
        <f t="shared" si="87"/>
        <v>1.3774969255594087</v>
      </c>
    </row>
    <row r="331" spans="1:44" x14ac:dyDescent="0.25">
      <c r="A331" s="268">
        <v>1.3666670000000001</v>
      </c>
      <c r="B331" s="7">
        <v>239.19196631729275</v>
      </c>
      <c r="C331" s="7">
        <v>239.19196631729275</v>
      </c>
      <c r="D331" s="7"/>
      <c r="E331" s="213">
        <f t="shared" si="88"/>
        <v>0.99929861468694769</v>
      </c>
      <c r="F331" s="213">
        <f t="shared" si="89"/>
        <v>9.803119410078958</v>
      </c>
      <c r="G331" s="213">
        <f t="shared" si="83"/>
        <v>235.54066680693484</v>
      </c>
      <c r="H331" s="213">
        <f t="shared" si="84"/>
        <v>51.443272152020626</v>
      </c>
      <c r="I331" s="213">
        <f t="shared" si="85"/>
        <v>1.6763285233158227</v>
      </c>
      <c r="X331">
        <v>0.47001683348021428</v>
      </c>
      <c r="Y331">
        <v>215.99609256761306</v>
      </c>
      <c r="Z331">
        <v>1.0243215678960065</v>
      </c>
      <c r="AA331">
        <v>1.5405882349793416</v>
      </c>
      <c r="AB331">
        <v>1.536900916803942</v>
      </c>
      <c r="AC331">
        <v>47.237899870469711</v>
      </c>
      <c r="AD331">
        <v>4.6853802043753436</v>
      </c>
      <c r="AF331" s="266">
        <f t="shared" si="86"/>
        <v>6.0085610573698478</v>
      </c>
      <c r="AG331" s="298">
        <v>59.299887070020709</v>
      </c>
      <c r="AH331" s="105">
        <f t="shared" ref="AH331:AH394" si="90">+A331-A330</f>
        <v>4.1670000000000318E-3</v>
      </c>
      <c r="AI331" s="213">
        <f t="shared" ref="AI331:AI394" si="91">IF(AND(AF331&lt;=$T$55,AF331&gt;$R$55),$U$55,IF(AND(AF331&lt;=$T$56,AF331&gt;$R$56),$U$56,IF(AND(AF331&lt;=$T$57,AF331&gt;$R$57),$U$57,IF(AND(AF331&lt;=$T$58,AF331&gt;$R$58),$U$58,IF(AND(AF331&lt;=$T$59,AF331&gt;$R$59),$U$59,"a N/A")))))</f>
        <v>17.20418640980624</v>
      </c>
      <c r="AJ331" s="213">
        <f t="shared" ref="AJ331:AJ394" si="92">IF(AND(AF331&lt;=$T$55,AF331&gt;$R$55),$V$55,IF(AND(AF331&lt;=$T$56,AF331&gt;$R$56),$V$56,IF(AND(AF331&lt;=$T$57,AF331&gt;$R$57),$V$57,IF(AND(AF331&lt;=$T$58,AF331&gt;$R$58),$V$58,IF(AND(AF331&lt;=$T$59,AF331&gt;$R$59),$V$59,"Valor no encontrado para Po")))))</f>
        <v>-0.14810000000000001</v>
      </c>
      <c r="AK331" s="213">
        <f t="shared" ref="AK331:AK394" si="93">IF(OR(AL330&gt;=($AH$1-$AJ$1)/2,AL330&gt;=$AL$1/2),0,AI331*AF331^AJ331*AH331)</f>
        <v>5.4969493095297001E-2</v>
      </c>
      <c r="AL331" s="213">
        <f t="shared" ref="AL331:AL394" si="94">+AL330+AK331</f>
        <v>8.9605417422327243</v>
      </c>
      <c r="AM331" s="213">
        <f t="shared" ref="AM331:AM394" si="95">2*$AP$1*PI()*((AL331+$AJ$1/2)*(2*AL331-$AL$1)+(AL331+$AJ$1/2)^2-($AH$1/2)^2)*AK331</f>
        <v>-3311.518146734541</v>
      </c>
      <c r="AN331" s="213">
        <f t="shared" ref="AN331:AN394" si="96">-AM331*0.000000001*$AN$1</f>
        <v>5.5371473232277207E-3</v>
      </c>
      <c r="AO331" s="213">
        <f t="shared" ref="AO331:AO394" si="97">+AO330+AN331</f>
        <v>0.90474799179580945</v>
      </c>
      <c r="AP331" s="213">
        <f t="shared" ref="AP331:AP394" si="98">+AN331/AH331</f>
        <v>1.3288090528504148</v>
      </c>
      <c r="AQ331" s="105">
        <f t="shared" ref="AQ331:AQ394" si="99">+AQ330-AN331</f>
        <v>0.96875200820419038</v>
      </c>
      <c r="AR331" s="213">
        <f t="shared" si="87"/>
        <v>1.3773618012592219</v>
      </c>
    </row>
    <row r="332" spans="1:44" x14ac:dyDescent="0.25">
      <c r="A332" s="268">
        <v>1.370833</v>
      </c>
      <c r="B332" s="7">
        <v>239.07377275367929</v>
      </c>
      <c r="C332" s="7">
        <v>239.07377275367929</v>
      </c>
      <c r="D332" s="7"/>
      <c r="E332" s="213">
        <f t="shared" si="88"/>
        <v>0.99622753448480894</v>
      </c>
      <c r="F332" s="213">
        <f t="shared" si="89"/>
        <v>9.7729921132959756</v>
      </c>
      <c r="G332" s="213">
        <f t="shared" si="83"/>
        <v>234.76088573590087</v>
      </c>
      <c r="H332" s="213">
        <f t="shared" si="84"/>
        <v>51.275434883014682</v>
      </c>
      <c r="I332" s="213">
        <f t="shared" si="85"/>
        <v>1.6707648242490958</v>
      </c>
      <c r="X332">
        <v>0.4715840931889323</v>
      </c>
      <c r="Y332">
        <v>215.69813430153346</v>
      </c>
      <c r="Z332">
        <v>1.0219059959074162</v>
      </c>
      <c r="AA332">
        <v>1.538403377191305</v>
      </c>
      <c r="AB332">
        <v>1.5347757085143745</v>
      </c>
      <c r="AC332">
        <v>47.173811299712582</v>
      </c>
      <c r="AD332">
        <v>4.6788864299433772</v>
      </c>
      <c r="AF332" s="266">
        <f t="shared" si="86"/>
        <v>6.0056484309542819</v>
      </c>
      <c r="AG332" s="298">
        <v>59.271141682252967</v>
      </c>
      <c r="AH332" s="105">
        <f t="shared" si="90"/>
        <v>4.165999999999892E-3</v>
      </c>
      <c r="AI332" s="213">
        <f t="shared" si="91"/>
        <v>17.20418640980624</v>
      </c>
      <c r="AJ332" s="213">
        <f t="shared" si="92"/>
        <v>-0.14810000000000001</v>
      </c>
      <c r="AK332" s="213">
        <f t="shared" si="93"/>
        <v>5.4960247932566854E-2</v>
      </c>
      <c r="AL332" s="213">
        <f t="shared" si="94"/>
        <v>9.0155019901652906</v>
      </c>
      <c r="AM332" s="213">
        <f t="shared" si="95"/>
        <v>-3308.4632119366256</v>
      </c>
      <c r="AN332" s="213">
        <f t="shared" si="96"/>
        <v>5.5320392056546399E-3</v>
      </c>
      <c r="AO332" s="213">
        <f t="shared" si="97"/>
        <v>0.91028003100146404</v>
      </c>
      <c r="AP332" s="213">
        <f t="shared" si="98"/>
        <v>1.327901873656933</v>
      </c>
      <c r="AQ332" s="105">
        <f t="shared" si="99"/>
        <v>0.96321996899853579</v>
      </c>
      <c r="AR332" s="213">
        <f t="shared" si="87"/>
        <v>1.3773488605042967</v>
      </c>
    </row>
    <row r="333" spans="1:44" x14ac:dyDescent="0.25">
      <c r="A333" s="268">
        <v>1.375</v>
      </c>
      <c r="B333" s="7">
        <v>235.82344975430863</v>
      </c>
      <c r="C333" s="7">
        <v>235.82344975430863</v>
      </c>
      <c r="D333" s="7"/>
      <c r="E333" s="213">
        <f t="shared" si="88"/>
        <v>0.98944836309540041</v>
      </c>
      <c r="F333" s="213">
        <f t="shared" si="89"/>
        <v>9.7064884419658792</v>
      </c>
      <c r="G333" s="213">
        <f t="shared" si="83"/>
        <v>233.97992899266916</v>
      </c>
      <c r="H333" s="213">
        <f t="shared" si="84"/>
        <v>51.107347929297575</v>
      </c>
      <c r="I333" s="213">
        <f t="shared" si="85"/>
        <v>1.665192791250897</v>
      </c>
      <c r="X333">
        <v>0.4731528112821573</v>
      </c>
      <c r="Y333">
        <v>215.39990283802541</v>
      </c>
      <c r="Z333">
        <v>1.0194916026298064</v>
      </c>
      <c r="AA333">
        <v>1.5362166911930137</v>
      </c>
      <c r="AB333">
        <v>1.5326485626222555</v>
      </c>
      <c r="AC333">
        <v>47.109664629197788</v>
      </c>
      <c r="AD333">
        <v>4.6723867685534657</v>
      </c>
      <c r="AF333" s="266">
        <f t="shared" si="86"/>
        <v>5.9255512045262329</v>
      </c>
      <c r="AG333" s="298">
        <v>58.480643518640342</v>
      </c>
      <c r="AH333" s="105">
        <f t="shared" si="90"/>
        <v>4.1670000000000318E-3</v>
      </c>
      <c r="AI333" s="213">
        <f t="shared" si="91"/>
        <v>3.8408799049960156</v>
      </c>
      <c r="AJ333" s="213">
        <f t="shared" si="92"/>
        <v>0.68820000000000003</v>
      </c>
      <c r="AK333" s="213">
        <f t="shared" si="93"/>
        <v>5.4456052705470791E-2</v>
      </c>
      <c r="AL333" s="213">
        <f t="shared" si="94"/>
        <v>9.0699580428707609</v>
      </c>
      <c r="AM333" s="213">
        <f t="shared" si="95"/>
        <v>-3275.6168066948912</v>
      </c>
      <c r="AN333" s="213">
        <f t="shared" si="96"/>
        <v>5.4771171497265247E-3</v>
      </c>
      <c r="AO333" s="213">
        <f t="shared" si="97"/>
        <v>0.91575714815119058</v>
      </c>
      <c r="AP333" s="213">
        <f t="shared" si="98"/>
        <v>1.3144029636972601</v>
      </c>
      <c r="AQ333" s="105">
        <f t="shared" si="99"/>
        <v>0.95774285184880925</v>
      </c>
      <c r="AR333" s="213">
        <f t="shared" si="87"/>
        <v>1.3769880044220795</v>
      </c>
    </row>
    <row r="334" spans="1:44" x14ac:dyDescent="0.25">
      <c r="A334" s="268">
        <v>1.379167</v>
      </c>
      <c r="B334" s="7">
        <v>232.39583640951776</v>
      </c>
      <c r="C334" s="7">
        <v>232.39583640951776</v>
      </c>
      <c r="D334" s="7"/>
      <c r="E334" s="213">
        <f t="shared" si="88"/>
        <v>0.97553488272233968</v>
      </c>
      <c r="F334" s="213">
        <f t="shared" si="89"/>
        <v>9.5699971995061528</v>
      </c>
      <c r="G334" s="213">
        <f t="shared" si="83"/>
        <v>233.19802267605283</v>
      </c>
      <c r="H334" s="213">
        <f t="shared" si="84"/>
        <v>50.939060330247031</v>
      </c>
      <c r="I334" s="213">
        <f t="shared" si="85"/>
        <v>1.6596140440246061</v>
      </c>
      <c r="X334">
        <v>0.47472299243516575</v>
      </c>
      <c r="Y334">
        <v>215.10139946985456</v>
      </c>
      <c r="Z334">
        <v>1.0170783901243277</v>
      </c>
      <c r="AA334">
        <v>1.5340281869549794</v>
      </c>
      <c r="AB334">
        <v>1.5305194883572701</v>
      </c>
      <c r="AC334">
        <v>47.04546013751883</v>
      </c>
      <c r="AD334">
        <v>4.6658812484340952</v>
      </c>
      <c r="AF334" s="266">
        <f t="shared" si="86"/>
        <v>5.8410850384748363</v>
      </c>
      <c r="AG334" s="298">
        <v>57.647027273376132</v>
      </c>
      <c r="AH334" s="105">
        <f t="shared" si="90"/>
        <v>4.1670000000000318E-3</v>
      </c>
      <c r="AI334" s="213">
        <f t="shared" si="91"/>
        <v>3.8408799049960156</v>
      </c>
      <c r="AJ334" s="213">
        <f t="shared" si="92"/>
        <v>0.68820000000000003</v>
      </c>
      <c r="AK334" s="213">
        <f t="shared" si="93"/>
        <v>5.392064457598577E-2</v>
      </c>
      <c r="AL334" s="213">
        <f t="shared" si="94"/>
        <v>9.1238786874467461</v>
      </c>
      <c r="AM334" s="213">
        <f t="shared" si="95"/>
        <v>-3240.9232459484265</v>
      </c>
      <c r="AN334" s="213">
        <f t="shared" si="96"/>
        <v>5.4191064886012167E-3</v>
      </c>
      <c r="AO334" s="213">
        <f t="shared" si="97"/>
        <v>0.9211762546397918</v>
      </c>
      <c r="AP334" s="213">
        <f t="shared" si="98"/>
        <v>1.3004815187427827</v>
      </c>
      <c r="AQ334" s="105">
        <f t="shared" si="99"/>
        <v>0.95232374536020803</v>
      </c>
      <c r="AR334" s="213">
        <f t="shared" si="87"/>
        <v>1.3765967441884934</v>
      </c>
    </row>
    <row r="335" spans="1:44" x14ac:dyDescent="0.25">
      <c r="A335" s="268">
        <v>1.3833329999999999</v>
      </c>
      <c r="B335" s="7">
        <v>231.39119111880319</v>
      </c>
      <c r="C335" s="7">
        <v>231.39119111880319</v>
      </c>
      <c r="D335" s="7"/>
      <c r="E335" s="213">
        <f t="shared" si="88"/>
        <v>0.96606837834146753</v>
      </c>
      <c r="F335" s="213">
        <f t="shared" si="89"/>
        <v>9.4771307915297971</v>
      </c>
      <c r="G335" s="213">
        <f t="shared" si="83"/>
        <v>232.4153922867867</v>
      </c>
      <c r="H335" s="213">
        <f t="shared" si="84"/>
        <v>50.770620917471064</v>
      </c>
      <c r="I335" s="213">
        <f t="shared" si="85"/>
        <v>1.654030196631209</v>
      </c>
      <c r="X335">
        <v>0.47629464133824773</v>
      </c>
      <c r="Y335">
        <v>214.80262549222607</v>
      </c>
      <c r="Z335">
        <v>1.0146663604521291</v>
      </c>
      <c r="AA335">
        <v>1.5318378744631067</v>
      </c>
      <c r="AB335">
        <v>1.5283884949661395</v>
      </c>
      <c r="AC335">
        <v>46.981198103785012</v>
      </c>
      <c r="AD335">
        <v>4.6593698978660161</v>
      </c>
      <c r="AF335" s="266">
        <f t="shared" si="86"/>
        <v>5.816327713942532</v>
      </c>
      <c r="AG335" s="298">
        <v>57.402691477350423</v>
      </c>
      <c r="AH335" s="105">
        <f t="shared" si="90"/>
        <v>4.165999999999892E-3</v>
      </c>
      <c r="AI335" s="213">
        <f t="shared" si="91"/>
        <v>3.8408799049960156</v>
      </c>
      <c r="AJ335" s="213">
        <f t="shared" si="92"/>
        <v>0.68820000000000003</v>
      </c>
      <c r="AK335" s="213">
        <f t="shared" si="93"/>
        <v>5.3750355977911307E-2</v>
      </c>
      <c r="AL335" s="213">
        <f t="shared" si="94"/>
        <v>9.1776290434246572</v>
      </c>
      <c r="AM335" s="213">
        <f t="shared" si="95"/>
        <v>-3228.1746982537175</v>
      </c>
      <c r="AN335" s="213">
        <f t="shared" si="96"/>
        <v>5.3977898043449605E-3</v>
      </c>
      <c r="AO335" s="213">
        <f t="shared" si="97"/>
        <v>0.92657404444413671</v>
      </c>
      <c r="AP335" s="213">
        <f t="shared" si="98"/>
        <v>1.2956768613406386</v>
      </c>
      <c r="AQ335" s="105">
        <f t="shared" si="99"/>
        <v>0.94692595555586312</v>
      </c>
      <c r="AR335" s="213">
        <f t="shared" si="87"/>
        <v>1.3764799109205008</v>
      </c>
    </row>
    <row r="336" spans="1:44" x14ac:dyDescent="0.25">
      <c r="A336" s="268">
        <v>1.3875</v>
      </c>
      <c r="B336" s="7">
        <v>227.78628742859212</v>
      </c>
      <c r="C336" s="7">
        <v>227.78628742859212</v>
      </c>
      <c r="D336" s="7"/>
      <c r="E336" s="213">
        <f t="shared" si="88"/>
        <v>0.95669627655350542</v>
      </c>
      <c r="F336" s="213">
        <f t="shared" si="89"/>
        <v>9.3851904729898887</v>
      </c>
      <c r="G336" s="213">
        <f t="shared" si="83"/>
        <v>231.63170132681887</v>
      </c>
      <c r="H336" s="213">
        <f t="shared" si="84"/>
        <v>50.601957500642683</v>
      </c>
      <c r="I336" s="213">
        <f t="shared" si="85"/>
        <v>1.648438852265816</v>
      </c>
      <c r="X336">
        <v>0.47786776269677306</v>
      </c>
      <c r="Y336">
        <v>214.50358220273665</v>
      </c>
      <c r="Z336">
        <v>1.0122555156743611</v>
      </c>
      <c r="AA336">
        <v>1.5296457637162542</v>
      </c>
      <c r="AB336">
        <v>1.5262555917127008</v>
      </c>
      <c r="AC336">
        <v>46.916878807609102</v>
      </c>
      <c r="AD336">
        <v>4.6528527451809927</v>
      </c>
      <c r="AF336" s="266">
        <f t="shared" si="86"/>
        <v>5.7274926082677862</v>
      </c>
      <c r="AG336" s="298">
        <v>56.525957150434607</v>
      </c>
      <c r="AH336" s="105">
        <f t="shared" si="90"/>
        <v>4.1670000000000318E-3</v>
      </c>
      <c r="AI336" s="213">
        <f t="shared" si="91"/>
        <v>3.8408799049960156</v>
      </c>
      <c r="AJ336" s="213">
        <f t="shared" si="92"/>
        <v>0.68820000000000003</v>
      </c>
      <c r="AK336" s="213">
        <f t="shared" si="93"/>
        <v>5.319678953774825E-2</v>
      </c>
      <c r="AL336" s="213">
        <f t="shared" si="94"/>
        <v>9.230825832962406</v>
      </c>
      <c r="AM336" s="213">
        <f t="shared" si="95"/>
        <v>-3192.4265244119752</v>
      </c>
      <c r="AN336" s="213">
        <f t="shared" si="96"/>
        <v>5.3380157380928193E-3</v>
      </c>
      <c r="AO336" s="213">
        <f t="shared" si="97"/>
        <v>0.9319120601822295</v>
      </c>
      <c r="AP336" s="213">
        <f t="shared" si="98"/>
        <v>1.2810212954386317</v>
      </c>
      <c r="AQ336" s="105">
        <f t="shared" si="99"/>
        <v>0.94158793981777034</v>
      </c>
      <c r="AR336" s="213">
        <f t="shared" si="87"/>
        <v>1.3760523712383896</v>
      </c>
    </row>
    <row r="337" spans="1:44" x14ac:dyDescent="0.25">
      <c r="A337" s="268">
        <v>1.391667</v>
      </c>
      <c r="B337" s="7">
        <v>226.72254535607084</v>
      </c>
      <c r="C337" s="7">
        <v>226.72254535607084</v>
      </c>
      <c r="D337" s="7"/>
      <c r="E337" s="213">
        <f t="shared" si="88"/>
        <v>0.94696915310685248</v>
      </c>
      <c r="F337" s="213">
        <f t="shared" si="89"/>
        <v>9.2897673919782235</v>
      </c>
      <c r="G337" s="213">
        <f t="shared" si="83"/>
        <v>230.84716113400194</v>
      </c>
      <c r="H337" s="213">
        <f t="shared" si="84"/>
        <v>50.433115841372057</v>
      </c>
      <c r="I337" s="213">
        <f t="shared" si="85"/>
        <v>1.6428415234882567</v>
      </c>
      <c r="X337">
        <v>0.47944236123125827</v>
      </c>
      <c r="Y337">
        <v>214.20427090138514</v>
      </c>
      <c r="Z337">
        <v>1.0098458578521732</v>
      </c>
      <c r="AA337">
        <v>1.5274518647285937</v>
      </c>
      <c r="AB337">
        <v>1.524120787877504</v>
      </c>
      <c r="AC337">
        <v>46.852502529111604</v>
      </c>
      <c r="AD337">
        <v>4.6463298187622337</v>
      </c>
      <c r="AF337" s="266">
        <f t="shared" si="86"/>
        <v>5.7012789705276994</v>
      </c>
      <c r="AG337" s="298">
        <v>56.267248660525034</v>
      </c>
      <c r="AH337" s="105">
        <f t="shared" si="90"/>
        <v>4.1670000000000318E-3</v>
      </c>
      <c r="AI337" s="213">
        <f t="shared" si="91"/>
        <v>3.8408799049960156</v>
      </c>
      <c r="AJ337" s="213">
        <f t="shared" si="92"/>
        <v>0.68820000000000003</v>
      </c>
      <c r="AK337" s="213">
        <f t="shared" si="93"/>
        <v>5.3029112637032652E-2</v>
      </c>
      <c r="AL337" s="213">
        <f t="shared" si="94"/>
        <v>9.2838549455994386</v>
      </c>
      <c r="AM337" s="213">
        <f t="shared" si="95"/>
        <v>-3179.8385783954081</v>
      </c>
      <c r="AN337" s="213">
        <f t="shared" si="96"/>
        <v>5.3169675938574325E-3</v>
      </c>
      <c r="AO337" s="213">
        <f t="shared" si="97"/>
        <v>0.93722902777608696</v>
      </c>
      <c r="AP337" s="213">
        <f t="shared" si="98"/>
        <v>1.2759701449141809</v>
      </c>
      <c r="AQ337" s="105">
        <f t="shared" si="99"/>
        <v>0.93627097222391287</v>
      </c>
      <c r="AR337" s="213">
        <f t="shared" si="87"/>
        <v>1.3759236661621057</v>
      </c>
    </row>
    <row r="338" spans="1:44" x14ac:dyDescent="0.25">
      <c r="A338" s="268">
        <v>1.3958330000000001</v>
      </c>
      <c r="B338" s="7">
        <v>225.83609362896973</v>
      </c>
      <c r="C338" s="7">
        <v>225.83609362896973</v>
      </c>
      <c r="D338" s="7"/>
      <c r="E338" s="213">
        <f t="shared" si="88"/>
        <v>0.94267964500586543</v>
      </c>
      <c r="F338" s="213">
        <f t="shared" si="89"/>
        <v>9.2476873175075411</v>
      </c>
      <c r="G338" s="213">
        <f t="shared" si="83"/>
        <v>230.06201518178355</v>
      </c>
      <c r="H338" s="213">
        <f t="shared" si="84"/>
        <v>50.26414841268047</v>
      </c>
      <c r="I338" s="213">
        <f t="shared" si="85"/>
        <v>1.6372399487296208</v>
      </c>
      <c r="X338">
        <v>0.48101844167743352</v>
      </c>
      <c r="Y338">
        <v>213.90469289051538</v>
      </c>
      <c r="Z338">
        <v>1.0074373890467148</v>
      </c>
      <c r="AA338">
        <v>1.5252561875276247</v>
      </c>
      <c r="AB338">
        <v>1.5219840927579515</v>
      </c>
      <c r="AC338">
        <v>46.788069548912489</v>
      </c>
      <c r="AD338">
        <v>4.6398011470435581</v>
      </c>
      <c r="AF338" s="266">
        <f t="shared" si="86"/>
        <v>5.6794342724109583</v>
      </c>
      <c r="AG338" s="298">
        <v>56.051658252267039</v>
      </c>
      <c r="AH338" s="105">
        <f t="shared" si="90"/>
        <v>4.1660000000001141E-3</v>
      </c>
      <c r="AI338" s="213">
        <f t="shared" si="91"/>
        <v>3.8408799049960156</v>
      </c>
      <c r="AJ338" s="213">
        <f t="shared" si="92"/>
        <v>0.68820000000000003</v>
      </c>
      <c r="AK338" s="213">
        <f t="shared" si="93"/>
        <v>5.2876505797381963E-2</v>
      </c>
      <c r="AL338" s="213">
        <f t="shared" si="94"/>
        <v>9.3367314513968207</v>
      </c>
      <c r="AM338" s="213">
        <f t="shared" si="95"/>
        <v>-3168.1377230753101</v>
      </c>
      <c r="AN338" s="213">
        <f t="shared" si="96"/>
        <v>5.2974027426791158E-3</v>
      </c>
      <c r="AO338" s="213">
        <f t="shared" si="97"/>
        <v>0.94252643051876606</v>
      </c>
      <c r="AP338" s="213">
        <f t="shared" si="98"/>
        <v>1.2715801110607228</v>
      </c>
      <c r="AQ338" s="105">
        <f t="shared" si="99"/>
        <v>0.93097356948123378</v>
      </c>
      <c r="AR338" s="213">
        <f t="shared" si="87"/>
        <v>1.3758155043661557</v>
      </c>
    </row>
    <row r="339" spans="1:44" x14ac:dyDescent="0.25">
      <c r="A339" s="268">
        <v>1.4</v>
      </c>
      <c r="B339" s="7">
        <v>225.65880328354953</v>
      </c>
      <c r="C339" s="7">
        <v>225.65880328354953</v>
      </c>
      <c r="D339" s="7"/>
      <c r="E339" s="213">
        <f t="shared" si="88"/>
        <v>0.94068961771719095</v>
      </c>
      <c r="F339" s="213">
        <f t="shared" si="89"/>
        <v>9.2281651498056441</v>
      </c>
      <c r="G339" s="213">
        <f t="shared" si="83"/>
        <v>229.27593422894321</v>
      </c>
      <c r="H339" s="213">
        <f t="shared" si="84"/>
        <v>50.094984431446257</v>
      </c>
      <c r="I339" s="213">
        <f t="shared" si="85"/>
        <v>1.6316317803097784</v>
      </c>
      <c r="X339">
        <v>0.48259600878631004</v>
      </c>
      <c r="Y339">
        <v>213.60484947483567</v>
      </c>
      <c r="Z339">
        <v>1.0050301113191358</v>
      </c>
      <c r="AA339">
        <v>1.5230587421544119</v>
      </c>
      <c r="AB339">
        <v>1.5198455156680215</v>
      </c>
      <c r="AC339">
        <v>46.723580148126032</v>
      </c>
      <c r="AD339">
        <v>4.6332667585088707</v>
      </c>
      <c r="AF339" s="266">
        <f t="shared" si="86"/>
        <v>5.6750653327876099</v>
      </c>
      <c r="AG339" s="298">
        <v>56.00854017061544</v>
      </c>
      <c r="AH339" s="105">
        <f t="shared" si="90"/>
        <v>4.1669999999998097E-3</v>
      </c>
      <c r="AI339" s="213">
        <f t="shared" si="91"/>
        <v>3.8408799049960156</v>
      </c>
      <c r="AJ339" s="213">
        <f t="shared" si="92"/>
        <v>0.68820000000000003</v>
      </c>
      <c r="AK339" s="213">
        <f t="shared" si="93"/>
        <v>5.2861195179611735E-2</v>
      </c>
      <c r="AL339" s="213">
        <f t="shared" si="94"/>
        <v>9.3895926465764319</v>
      </c>
      <c r="AM339" s="213">
        <f t="shared" si="95"/>
        <v>-3164.6329299842255</v>
      </c>
      <c r="AN339" s="213">
        <f t="shared" si="96"/>
        <v>5.2915424227826646E-3</v>
      </c>
      <c r="AO339" s="213">
        <f t="shared" si="97"/>
        <v>0.94781797294154868</v>
      </c>
      <c r="AP339" s="213">
        <f t="shared" si="98"/>
        <v>1.269868591980539</v>
      </c>
      <c r="AQ339" s="105">
        <f t="shared" si="99"/>
        <v>0.92568202705845115</v>
      </c>
      <c r="AR339" s="213">
        <f t="shared" si="87"/>
        <v>1.375793772085151</v>
      </c>
    </row>
    <row r="340" spans="1:44" x14ac:dyDescent="0.25">
      <c r="A340" s="268">
        <v>1.4041669999999999</v>
      </c>
      <c r="B340" s="7">
        <v>225.4815129381293</v>
      </c>
      <c r="C340" s="7">
        <v>225.4815129381293</v>
      </c>
      <c r="D340" s="7"/>
      <c r="E340" s="213">
        <f t="shared" si="88"/>
        <v>0.93995084884787505</v>
      </c>
      <c r="F340" s="213">
        <f t="shared" si="89"/>
        <v>9.2209178271976544</v>
      </c>
      <c r="G340" s="213">
        <f t="shared" si="83"/>
        <v>228.4891494247253</v>
      </c>
      <c r="H340" s="213">
        <f t="shared" si="84"/>
        <v>49.925673716151422</v>
      </c>
      <c r="I340" s="213">
        <f t="shared" si="85"/>
        <v>1.6260186686435814</v>
      </c>
      <c r="X340">
        <v>0.48417506732424814</v>
      </c>
      <c r="Y340">
        <v>213.30474196138195</v>
      </c>
      <c r="Z340">
        <v>1.0026240267305868</v>
      </c>
      <c r="AA340">
        <v>1.5208595386636345</v>
      </c>
      <c r="AB340">
        <v>1.5177050659381004</v>
      </c>
      <c r="AC340">
        <v>46.659034608357103</v>
      </c>
      <c r="AD340">
        <v>4.6267266816917836</v>
      </c>
      <c r="AF340" s="266">
        <f t="shared" si="86"/>
        <v>5.6706963931642616</v>
      </c>
      <c r="AG340" s="298">
        <v>55.965422088963841</v>
      </c>
      <c r="AH340" s="105">
        <f t="shared" si="90"/>
        <v>4.1670000000000318E-3</v>
      </c>
      <c r="AI340" s="213">
        <f t="shared" si="91"/>
        <v>3.8408799049960156</v>
      </c>
      <c r="AJ340" s="213">
        <f t="shared" si="92"/>
        <v>0.68820000000000003</v>
      </c>
      <c r="AK340" s="213">
        <f t="shared" si="93"/>
        <v>5.2833185447059998E-2</v>
      </c>
      <c r="AL340" s="213">
        <f t="shared" si="94"/>
        <v>9.4424258320234919</v>
      </c>
      <c r="AM340" s="213">
        <f t="shared" si="95"/>
        <v>-3160.3324434712331</v>
      </c>
      <c r="AN340" s="213">
        <f t="shared" si="96"/>
        <v>5.2843516340480559E-3</v>
      </c>
      <c r="AO340" s="213">
        <f t="shared" si="97"/>
        <v>0.95310232457559674</v>
      </c>
      <c r="AP340" s="213">
        <f t="shared" si="98"/>
        <v>1.2681429407362648</v>
      </c>
      <c r="AQ340" s="105">
        <f t="shared" si="99"/>
        <v>0.92039767542440309</v>
      </c>
      <c r="AR340" s="213">
        <f t="shared" si="87"/>
        <v>1.3757720063172456</v>
      </c>
    </row>
    <row r="341" spans="1:44" x14ac:dyDescent="0.25">
      <c r="A341" s="268">
        <v>1.4083330000000001</v>
      </c>
      <c r="B341" s="7">
        <v>223.59041592031366</v>
      </c>
      <c r="C341" s="7">
        <v>223.59041592031366</v>
      </c>
      <c r="D341" s="7"/>
      <c r="E341" s="213">
        <f t="shared" si="88"/>
        <v>0.93541682781216229</v>
      </c>
      <c r="F341" s="213">
        <f t="shared" si="89"/>
        <v>9.1764390808373122</v>
      </c>
      <c r="G341" s="213">
        <f t="shared" si="83"/>
        <v>227.70188549039958</v>
      </c>
      <c r="H341" s="213">
        <f t="shared" si="84"/>
        <v>49.756264734232019</v>
      </c>
      <c r="I341" s="213">
        <f t="shared" si="85"/>
        <v>1.6204022188059577</v>
      </c>
      <c r="X341">
        <v>0.48575562207302547</v>
      </c>
      <c r="Y341">
        <v>213.00437165949072</v>
      </c>
      <c r="Z341">
        <v>1.000219137342216</v>
      </c>
      <c r="AA341">
        <v>1.5186585871254348</v>
      </c>
      <c r="AB341">
        <v>1.5155627529148561</v>
      </c>
      <c r="AC341">
        <v>46.594433211709301</v>
      </c>
      <c r="AD341">
        <v>4.6201809451764451</v>
      </c>
      <c r="AF341" s="266">
        <f t="shared" si="86"/>
        <v>5.6240943705152153</v>
      </c>
      <c r="AG341" s="298">
        <v>55.505495884680137</v>
      </c>
      <c r="AH341" s="105">
        <f t="shared" si="90"/>
        <v>4.1660000000001141E-3</v>
      </c>
      <c r="AI341" s="213">
        <f t="shared" si="91"/>
        <v>3.8408799049960156</v>
      </c>
      <c r="AJ341" s="213">
        <f t="shared" si="92"/>
        <v>0.68820000000000003</v>
      </c>
      <c r="AK341" s="213">
        <f t="shared" si="93"/>
        <v>5.2521387727382421E-2</v>
      </c>
      <c r="AL341" s="213">
        <f t="shared" si="94"/>
        <v>9.4949472197508751</v>
      </c>
      <c r="AM341" s="213">
        <f t="shared" si="95"/>
        <v>-3139.0504784681184</v>
      </c>
      <c r="AN341" s="213">
        <f t="shared" si="96"/>
        <v>5.2487663313776703E-3</v>
      </c>
      <c r="AO341" s="213">
        <f t="shared" si="97"/>
        <v>0.95835109090697446</v>
      </c>
      <c r="AP341" s="213">
        <f t="shared" si="98"/>
        <v>1.2599055044113121</v>
      </c>
      <c r="AQ341" s="105">
        <f t="shared" si="99"/>
        <v>0.91514890909302538</v>
      </c>
      <c r="AR341" s="213">
        <f t="shared" si="87"/>
        <v>1.375537733994401</v>
      </c>
    </row>
    <row r="342" spans="1:44" x14ac:dyDescent="0.25">
      <c r="A342" s="268">
        <v>1.4125000000000001</v>
      </c>
      <c r="B342" s="7">
        <v>223.70860948392715</v>
      </c>
      <c r="C342" s="7">
        <v>223.70860948392715</v>
      </c>
      <c r="D342" s="7"/>
      <c r="E342" s="213">
        <f t="shared" si="88"/>
        <v>0.93194751942974285</v>
      </c>
      <c r="F342" s="213">
        <f t="shared" si="89"/>
        <v>9.1424051656057781</v>
      </c>
      <c r="G342" s="213">
        <f t="shared" si="83"/>
        <v>226.91380427179678</v>
      </c>
      <c r="H342" s="213">
        <f t="shared" si="84"/>
        <v>49.586684799874661</v>
      </c>
      <c r="I342" s="213">
        <f t="shared" si="85"/>
        <v>1.6147800197383495</v>
      </c>
      <c r="X342">
        <v>0.48733767782990567</v>
      </c>
      <c r="Y342">
        <v>212.70373988078427</v>
      </c>
      <c r="Z342">
        <v>0.99781544521517462</v>
      </c>
      <c r="AA342">
        <v>1.5164558976202311</v>
      </c>
      <c r="AB342">
        <v>1.5134185859615115</v>
      </c>
      <c r="AC342">
        <v>46.529776240760675</v>
      </c>
      <c r="AD342">
        <v>4.6136295775950753</v>
      </c>
      <c r="AF342" s="266">
        <f t="shared" si="86"/>
        <v>5.627006996930783</v>
      </c>
      <c r="AG342" s="298">
        <v>55.534241272447893</v>
      </c>
      <c r="AH342" s="105">
        <f t="shared" si="90"/>
        <v>4.1670000000000318E-3</v>
      </c>
      <c r="AI342" s="213">
        <f t="shared" si="91"/>
        <v>3.8408799049960156</v>
      </c>
      <c r="AJ342" s="213">
        <f t="shared" si="92"/>
        <v>0.68820000000000003</v>
      </c>
      <c r="AK342" s="213">
        <f t="shared" si="93"/>
        <v>5.2552716876794081E-2</v>
      </c>
      <c r="AL342" s="213">
        <f t="shared" si="94"/>
        <v>9.5474999366276698</v>
      </c>
      <c r="AM342" s="213">
        <f t="shared" si="95"/>
        <v>-3138.2503976697762</v>
      </c>
      <c r="AN342" s="213">
        <f t="shared" si="96"/>
        <v>5.2474285264632464E-3</v>
      </c>
      <c r="AO342" s="213">
        <f t="shared" si="97"/>
        <v>0.96359851943343766</v>
      </c>
      <c r="AP342" s="213">
        <f t="shared" si="98"/>
        <v>1.259282103782867</v>
      </c>
      <c r="AQ342" s="105">
        <f t="shared" si="99"/>
        <v>0.90990148056656217</v>
      </c>
      <c r="AR342" s="213">
        <f t="shared" si="87"/>
        <v>1.3755524896986422</v>
      </c>
    </row>
    <row r="343" spans="1:44" x14ac:dyDescent="0.25">
      <c r="A343" s="268">
        <v>1.4166669999999999</v>
      </c>
      <c r="B343" s="7">
        <v>220.16280257552279</v>
      </c>
      <c r="C343" s="7">
        <v>220.16280257552279</v>
      </c>
      <c r="D343" s="7"/>
      <c r="E343" s="213">
        <f t="shared" si="88"/>
        <v>0.92480608702582168</v>
      </c>
      <c r="F343" s="213">
        <f t="shared" si="89"/>
        <v>9.0723477137233104</v>
      </c>
      <c r="G343" s="213">
        <f t="shared" si="83"/>
        <v>226.12515110536714</v>
      </c>
      <c r="H343" s="213">
        <f t="shared" si="84"/>
        <v>49.416986633923429</v>
      </c>
      <c r="I343" s="213">
        <f t="shared" si="85"/>
        <v>1.6091538205422182</v>
      </c>
      <c r="X343">
        <v>0.4889212394077076</v>
      </c>
      <c r="Y343">
        <v>212.40284793920878</v>
      </c>
      <c r="Z343">
        <v>0.99541295241061156</v>
      </c>
      <c r="AA343">
        <v>1.5142514802450395</v>
      </c>
      <c r="AB343">
        <v>1.5112725744570357</v>
      </c>
      <c r="AC343">
        <v>46.46506397858203</v>
      </c>
      <c r="AD343">
        <v>4.6070726076298243</v>
      </c>
      <c r="AF343" s="266">
        <f t="shared" si="86"/>
        <v>5.5396282044638188</v>
      </c>
      <c r="AG343" s="298">
        <v>54.671879639415927</v>
      </c>
      <c r="AH343" s="105">
        <f t="shared" si="90"/>
        <v>4.1669999999998097E-3</v>
      </c>
      <c r="AI343" s="213">
        <f t="shared" si="91"/>
        <v>3.8408799049960156</v>
      </c>
      <c r="AJ343" s="213">
        <f t="shared" si="92"/>
        <v>0.68820000000000003</v>
      </c>
      <c r="AK343" s="213">
        <f t="shared" si="93"/>
        <v>5.1989733309124125E-2</v>
      </c>
      <c r="AL343" s="213">
        <f t="shared" si="94"/>
        <v>9.5994896699367942</v>
      </c>
      <c r="AM343" s="213">
        <f t="shared" si="95"/>
        <v>-3101.9782748974494</v>
      </c>
      <c r="AN343" s="213">
        <f t="shared" si="96"/>
        <v>5.1867783718764051E-3</v>
      </c>
      <c r="AO343" s="213">
        <f t="shared" si="97"/>
        <v>0.96878529780531408</v>
      </c>
      <c r="AP343" s="213">
        <f t="shared" si="98"/>
        <v>1.2447272310719082</v>
      </c>
      <c r="AQ343" s="105">
        <f t="shared" si="99"/>
        <v>0.90471470219468575</v>
      </c>
      <c r="AR343" s="213">
        <f t="shared" si="87"/>
        <v>1.3751030688886501</v>
      </c>
    </row>
    <row r="344" spans="1:44" x14ac:dyDescent="0.25">
      <c r="A344" s="268">
        <v>1.420833</v>
      </c>
      <c r="B344" s="7">
        <v>218.50809268493413</v>
      </c>
      <c r="C344" s="7">
        <v>218.50809268493413</v>
      </c>
      <c r="D344" s="7"/>
      <c r="E344" s="213">
        <f t="shared" si="88"/>
        <v>0.91375147482755681</v>
      </c>
      <c r="F344" s="213">
        <f t="shared" si="89"/>
        <v>8.9639019680583321</v>
      </c>
      <c r="G344" s="213">
        <f t="shared" si="83"/>
        <v>225.33615869424995</v>
      </c>
      <c r="H344" s="213">
        <f t="shared" si="84"/>
        <v>49.247220317852999</v>
      </c>
      <c r="I344" s="213">
        <f t="shared" si="85"/>
        <v>1.6035252814935441</v>
      </c>
      <c r="X344">
        <v>0.49050631163487457</v>
      </c>
      <c r="Y344">
        <v>212.1016971509182</v>
      </c>
      <c r="Z344">
        <v>0.99301166098967675</v>
      </c>
      <c r="AA344">
        <v>1.5120453451082767</v>
      </c>
      <c r="AB344">
        <v>1.5091247277967519</v>
      </c>
      <c r="AC344">
        <v>46.400296708720653</v>
      </c>
      <c r="AD344">
        <v>4.6005100640111198</v>
      </c>
      <c r="AF344" s="266">
        <f t="shared" si="86"/>
        <v>5.4988514346459061</v>
      </c>
      <c r="AG344" s="298">
        <v>54.269444210667714</v>
      </c>
      <c r="AH344" s="105">
        <f t="shared" si="90"/>
        <v>4.1660000000001141E-3</v>
      </c>
      <c r="AI344" s="213">
        <f t="shared" si="91"/>
        <v>3.8408799049960156</v>
      </c>
      <c r="AJ344" s="213">
        <f t="shared" si="92"/>
        <v>0.68820000000000003</v>
      </c>
      <c r="AK344" s="213">
        <f t="shared" si="93"/>
        <v>5.1713647955146901E-2</v>
      </c>
      <c r="AL344" s="213">
        <f t="shared" si="94"/>
        <v>9.651203317891941</v>
      </c>
      <c r="AM344" s="213">
        <f t="shared" si="95"/>
        <v>-3082.8442282889719</v>
      </c>
      <c r="AN344" s="213">
        <f t="shared" si="96"/>
        <v>5.1547845762014155E-3</v>
      </c>
      <c r="AO344" s="213">
        <f t="shared" si="97"/>
        <v>0.97394008238151553</v>
      </c>
      <c r="AP344" s="213">
        <f t="shared" si="98"/>
        <v>1.2373462736920966</v>
      </c>
      <c r="AQ344" s="105">
        <f t="shared" si="99"/>
        <v>0.89955991761848431</v>
      </c>
      <c r="AR344" s="213">
        <f t="shared" si="87"/>
        <v>1.3748884512421935</v>
      </c>
    </row>
    <row r="345" spans="1:44" x14ac:dyDescent="0.25">
      <c r="A345" s="268">
        <v>1.425</v>
      </c>
      <c r="B345" s="7">
        <v>217.14886670337913</v>
      </c>
      <c r="C345" s="7">
        <v>217.14886670337913</v>
      </c>
      <c r="D345" s="7"/>
      <c r="E345" s="213">
        <f t="shared" si="88"/>
        <v>0.90769127488555756</v>
      </c>
      <c r="F345" s="213">
        <f t="shared" si="89"/>
        <v>8.9044514066273202</v>
      </c>
      <c r="G345" s="213">
        <f t="shared" si="83"/>
        <v>224.54648426967796</v>
      </c>
      <c r="H345" s="213">
        <f t="shared" si="84"/>
        <v>49.077312179714163</v>
      </c>
      <c r="I345" s="213">
        <f t="shared" si="85"/>
        <v>1.5978919587036091</v>
      </c>
      <c r="X345">
        <v>0.49209289935554451</v>
      </c>
      <c r="Y345">
        <v>211.80028883436381</v>
      </c>
      <c r="Z345">
        <v>0.99061157301352032</v>
      </c>
      <c r="AA345">
        <v>1.5098375023322155</v>
      </c>
      <c r="AB345">
        <v>1.5069750553918002</v>
      </c>
      <c r="AC345">
        <v>46.33547471520216</v>
      </c>
      <c r="AD345">
        <v>4.5939419755178585</v>
      </c>
      <c r="AF345" s="266">
        <f t="shared" si="86"/>
        <v>5.4653562308669024</v>
      </c>
      <c r="AG345" s="298">
        <v>53.938872251338786</v>
      </c>
      <c r="AH345" s="105">
        <f t="shared" si="90"/>
        <v>4.1670000000000318E-3</v>
      </c>
      <c r="AI345" s="213">
        <f t="shared" si="91"/>
        <v>3.8408799049960156</v>
      </c>
      <c r="AJ345" s="213">
        <f t="shared" si="92"/>
        <v>0.68820000000000003</v>
      </c>
      <c r="AK345" s="213">
        <f t="shared" si="93"/>
        <v>5.1509017087815537E-2</v>
      </c>
      <c r="AL345" s="213">
        <f t="shared" si="94"/>
        <v>9.7027123349797559</v>
      </c>
      <c r="AM345" s="213">
        <f t="shared" si="95"/>
        <v>-3067.968943749202</v>
      </c>
      <c r="AN345" s="213">
        <f t="shared" si="96"/>
        <v>5.1299118023490787E-3</v>
      </c>
      <c r="AO345" s="213">
        <f t="shared" si="97"/>
        <v>0.97906999418386464</v>
      </c>
      <c r="AP345" s="213">
        <f t="shared" si="98"/>
        <v>1.2310803461360786</v>
      </c>
      <c r="AQ345" s="105">
        <f t="shared" si="99"/>
        <v>0.89443000581613519</v>
      </c>
      <c r="AR345" s="213">
        <f t="shared" si="87"/>
        <v>1.3747097624242162</v>
      </c>
    </row>
    <row r="346" spans="1:44" x14ac:dyDescent="0.25">
      <c r="A346" s="268">
        <v>1.4291670000000001</v>
      </c>
      <c r="B346" s="7">
        <v>215.55325359459715</v>
      </c>
      <c r="C346" s="7">
        <v>215.55325359459715</v>
      </c>
      <c r="D346" s="7"/>
      <c r="E346" s="213">
        <f t="shared" si="88"/>
        <v>0.90153486764084056</v>
      </c>
      <c r="F346" s="213">
        <f t="shared" si="89"/>
        <v>8.8440570515566463</v>
      </c>
      <c r="G346" s="213">
        <f t="shared" si="83"/>
        <v>223.75636022871532</v>
      </c>
      <c r="H346" s="213">
        <f t="shared" si="84"/>
        <v>48.907312246025469</v>
      </c>
      <c r="I346" s="213">
        <f t="shared" si="85"/>
        <v>1.5922555104365754</v>
      </c>
      <c r="X346">
        <v>0.49368100742962007</v>
      </c>
      <c r="Y346">
        <v>211.49862431021424</v>
      </c>
      <c r="Z346">
        <v>0.98821269054329131</v>
      </c>
      <c r="AA346">
        <v>1.507627962052934</v>
      </c>
      <c r="AB346">
        <v>1.5048235666691949</v>
      </c>
      <c r="AC346">
        <v>46.270598282531481</v>
      </c>
      <c r="AD346">
        <v>4.5873683709775026</v>
      </c>
      <c r="AF346" s="266">
        <f t="shared" si="86"/>
        <v>5.4260357742567704</v>
      </c>
      <c r="AG346" s="298">
        <v>53.550809516474416</v>
      </c>
      <c r="AH346" s="105">
        <f t="shared" si="90"/>
        <v>4.1670000000000318E-3</v>
      </c>
      <c r="AI346" s="213">
        <f t="shared" si="91"/>
        <v>3.8408799049960156</v>
      </c>
      <c r="AJ346" s="213">
        <f t="shared" si="92"/>
        <v>0.68820000000000003</v>
      </c>
      <c r="AK346" s="213">
        <f t="shared" si="93"/>
        <v>5.1253696175903259E-2</v>
      </c>
      <c r="AL346" s="213">
        <f t="shared" si="94"/>
        <v>9.7539660311556595</v>
      </c>
      <c r="AM346" s="213">
        <f t="shared" si="95"/>
        <v>-3050.0759511433794</v>
      </c>
      <c r="AN346" s="213">
        <f t="shared" si="96"/>
        <v>5.0999931572679518E-3</v>
      </c>
      <c r="AO346" s="213">
        <f t="shared" si="97"/>
        <v>0.98416998734113259</v>
      </c>
      <c r="AP346" s="213">
        <f t="shared" si="98"/>
        <v>1.2239004457086424</v>
      </c>
      <c r="AQ346" s="105">
        <f t="shared" si="99"/>
        <v>0.88933001265886724</v>
      </c>
      <c r="AR346" s="213">
        <f t="shared" si="87"/>
        <v>1.3744971823092231</v>
      </c>
    </row>
    <row r="347" spans="1:44" x14ac:dyDescent="0.25">
      <c r="A347" s="268">
        <v>1.433333</v>
      </c>
      <c r="B347" s="7">
        <v>213.89854370400849</v>
      </c>
      <c r="C347" s="7">
        <v>213.89854370400849</v>
      </c>
      <c r="D347" s="7"/>
      <c r="E347" s="213">
        <f t="shared" si="88"/>
        <v>0.8945480937729724</v>
      </c>
      <c r="F347" s="213">
        <f t="shared" si="89"/>
        <v>8.7755167999128592</v>
      </c>
      <c r="G347" s="213">
        <f t="shared" si="83"/>
        <v>222.9660287623164</v>
      </c>
      <c r="H347" s="213">
        <f t="shared" si="84"/>
        <v>48.737272517893437</v>
      </c>
      <c r="I347" s="213">
        <f t="shared" si="85"/>
        <v>1.5866176626200355</v>
      </c>
      <c r="X347">
        <v>0.49527064073283916</v>
      </c>
      <c r="Y347">
        <v>211.19670490136727</v>
      </c>
      <c r="Z347">
        <v>0.98581501564014051</v>
      </c>
      <c r="AA347">
        <v>1.5054167344180067</v>
      </c>
      <c r="AB347">
        <v>1.5026702710718607</v>
      </c>
      <c r="AC347">
        <v>46.205667695680425</v>
      </c>
      <c r="AD347">
        <v>4.5807892792648186</v>
      </c>
      <c r="AF347" s="266">
        <f t="shared" si="86"/>
        <v>5.3852590044388542</v>
      </c>
      <c r="AG347" s="298">
        <v>53.148374087726168</v>
      </c>
      <c r="AH347" s="105">
        <f t="shared" si="90"/>
        <v>4.165999999999892E-3</v>
      </c>
      <c r="AI347" s="213">
        <f t="shared" si="91"/>
        <v>3.8408799049960156</v>
      </c>
      <c r="AJ347" s="213">
        <f t="shared" si="92"/>
        <v>0.68820000000000003</v>
      </c>
      <c r="AK347" s="213">
        <f t="shared" si="93"/>
        <v>5.0976072609014961E-2</v>
      </c>
      <c r="AL347" s="213">
        <f t="shared" si="94"/>
        <v>9.8049421037646738</v>
      </c>
      <c r="AM347" s="213">
        <f t="shared" si="95"/>
        <v>-3030.8630833954762</v>
      </c>
      <c r="AN347" s="213">
        <f t="shared" si="96"/>
        <v>5.0678675657694619E-3</v>
      </c>
      <c r="AO347" s="213">
        <f t="shared" si="97"/>
        <v>0.98923785490690208</v>
      </c>
      <c r="AP347" s="213">
        <f t="shared" si="98"/>
        <v>1.2164828530411889</v>
      </c>
      <c r="AQ347" s="105">
        <f t="shared" si="99"/>
        <v>0.88426214509309775</v>
      </c>
      <c r="AR347" s="213">
        <f t="shared" si="87"/>
        <v>1.3742734499595428</v>
      </c>
    </row>
    <row r="348" spans="1:44" x14ac:dyDescent="0.25">
      <c r="A348" s="268">
        <v>1.4375</v>
      </c>
      <c r="B348" s="7">
        <v>211.94834990438611</v>
      </c>
      <c r="C348" s="7">
        <v>211.94834990438611</v>
      </c>
      <c r="D348" s="7"/>
      <c r="E348" s="213">
        <f t="shared" si="88"/>
        <v>0.8872520028330968</v>
      </c>
      <c r="F348" s="213">
        <f t="shared" si="89"/>
        <v>8.7039421477926808</v>
      </c>
      <c r="G348" s="213">
        <f t="shared" si="83"/>
        <v>222.17515281483196</v>
      </c>
      <c r="H348" s="213">
        <f t="shared" si="84"/>
        <v>48.567120464538597</v>
      </c>
      <c r="I348" s="213">
        <f t="shared" si="85"/>
        <v>1.580976010650134</v>
      </c>
      <c r="X348">
        <v>0.49686180415684628</v>
      </c>
      <c r="Y348">
        <v>210.8945319329527</v>
      </c>
      <c r="Z348">
        <v>0.98341855036521664</v>
      </c>
      <c r="AA348">
        <v>1.5032038295903678</v>
      </c>
      <c r="AB348">
        <v>1.5005151780582171</v>
      </c>
      <c r="AC348">
        <v>46.140683240100252</v>
      </c>
      <c r="AD348">
        <v>4.5742047293031582</v>
      </c>
      <c r="AF348" s="266">
        <f t="shared" si="86"/>
        <v>5.3372006685820272</v>
      </c>
      <c r="AG348" s="298">
        <v>52.674075189558614</v>
      </c>
      <c r="AH348" s="105">
        <f t="shared" si="90"/>
        <v>4.1670000000000318E-3</v>
      </c>
      <c r="AI348" s="213">
        <f t="shared" si="91"/>
        <v>3.8408799049960156</v>
      </c>
      <c r="AJ348" s="213">
        <f t="shared" si="92"/>
        <v>0.68820000000000003</v>
      </c>
      <c r="AK348" s="213">
        <f t="shared" si="93"/>
        <v>5.0674725058081731E-2</v>
      </c>
      <c r="AL348" s="213">
        <f t="shared" si="94"/>
        <v>9.8556168288227557</v>
      </c>
      <c r="AM348" s="213">
        <f t="shared" si="95"/>
        <v>-3010.2516151681771</v>
      </c>
      <c r="AN348" s="213">
        <f t="shared" si="96"/>
        <v>5.0334033922195976E-3</v>
      </c>
      <c r="AO348" s="213">
        <f t="shared" si="97"/>
        <v>0.99427125829912166</v>
      </c>
      <c r="AP348" s="213">
        <f t="shared" si="98"/>
        <v>1.2079201805182527</v>
      </c>
      <c r="AQ348" s="105">
        <f t="shared" si="99"/>
        <v>0.87922874170087817</v>
      </c>
      <c r="AR348" s="213">
        <f t="shared" si="87"/>
        <v>1.3740053765035705</v>
      </c>
    </row>
    <row r="349" spans="1:44" x14ac:dyDescent="0.25">
      <c r="A349" s="268">
        <v>1.441667</v>
      </c>
      <c r="B349" s="7">
        <v>211.12099495909175</v>
      </c>
      <c r="C349" s="7">
        <v>211.12099495909175</v>
      </c>
      <c r="D349" s="7"/>
      <c r="E349" s="213">
        <f t="shared" si="88"/>
        <v>0.88146498002306284</v>
      </c>
      <c r="F349" s="213">
        <f t="shared" si="89"/>
        <v>8.6471714540262461</v>
      </c>
      <c r="G349" s="213">
        <f t="shared" si="83"/>
        <v>221.38395494896926</v>
      </c>
      <c r="H349" s="213">
        <f t="shared" si="84"/>
        <v>48.396904118778075</v>
      </c>
      <c r="I349" s="213">
        <f t="shared" si="85"/>
        <v>1.5753321446541404</v>
      </c>
      <c r="X349">
        <v>0.49845450260926366</v>
      </c>
      <c r="Y349">
        <v>210.59210673227477</v>
      </c>
      <c r="Z349">
        <v>0.98102329677967004</v>
      </c>
      <c r="AA349">
        <v>1.5009892577436343</v>
      </c>
      <c r="AB349">
        <v>1.4983582971025966</v>
      </c>
      <c r="AC349">
        <v>46.075645201704504</v>
      </c>
      <c r="AD349">
        <v>4.5676147500627087</v>
      </c>
      <c r="AF349" s="266">
        <f t="shared" si="86"/>
        <v>5.3168122836730687</v>
      </c>
      <c r="AG349" s="298">
        <v>52.47285747518449</v>
      </c>
      <c r="AH349" s="105">
        <f t="shared" si="90"/>
        <v>4.1670000000000318E-3</v>
      </c>
      <c r="AI349" s="213">
        <f t="shared" si="91"/>
        <v>3.8408799049960156</v>
      </c>
      <c r="AJ349" s="213">
        <f t="shared" si="92"/>
        <v>0.68820000000000003</v>
      </c>
      <c r="AK349" s="213">
        <f t="shared" si="93"/>
        <v>5.0541423765795353E-2</v>
      </c>
      <c r="AL349" s="213">
        <f t="shared" si="94"/>
        <v>9.9061582525885505</v>
      </c>
      <c r="AM349" s="213">
        <f t="shared" si="95"/>
        <v>-2999.6187325769597</v>
      </c>
      <c r="AN349" s="213">
        <f t="shared" si="96"/>
        <v>5.0156242846413372E-3</v>
      </c>
      <c r="AO349" s="213">
        <f t="shared" si="97"/>
        <v>0.99928688258376297</v>
      </c>
      <c r="AP349" s="213">
        <f t="shared" si="98"/>
        <v>1.2036535360310292</v>
      </c>
      <c r="AQ349" s="105">
        <f t="shared" si="99"/>
        <v>0.87421311741623686</v>
      </c>
      <c r="AR349" s="213">
        <f t="shared" si="87"/>
        <v>1.3738901842758335</v>
      </c>
    </row>
    <row r="350" spans="1:44" x14ac:dyDescent="0.25">
      <c r="A350" s="268">
        <v>1.4458329999999999</v>
      </c>
      <c r="B350" s="7">
        <v>210.05725288657044</v>
      </c>
      <c r="C350" s="7">
        <v>210.05725288657044</v>
      </c>
      <c r="D350" s="7"/>
      <c r="E350" s="213">
        <f t="shared" si="88"/>
        <v>0.87731429026249164</v>
      </c>
      <c r="F350" s="213">
        <f t="shared" si="89"/>
        <v>8.6064531874750436</v>
      </c>
      <c r="G350" s="213">
        <f t="shared" si="83"/>
        <v>220.59267750269998</v>
      </c>
      <c r="H350" s="213">
        <f t="shared" si="84"/>
        <v>48.226675464276695</v>
      </c>
      <c r="I350" s="213">
        <f t="shared" si="85"/>
        <v>1.5696877907872828</v>
      </c>
      <c r="X350">
        <v>0.50004874101376329</v>
      </c>
      <c r="Y350">
        <v>210.28943062887177</v>
      </c>
      <c r="Z350">
        <v>0.97862925694465008</v>
      </c>
      <c r="AA350">
        <v>1.4987730290658683</v>
      </c>
      <c r="AB350">
        <v>1.4961996376946771</v>
      </c>
      <c r="AC350">
        <v>46.010553866877416</v>
      </c>
      <c r="AD350">
        <v>4.561019370561354</v>
      </c>
      <c r="AF350" s="266">
        <f t="shared" si="86"/>
        <v>5.2905986459329784</v>
      </c>
      <c r="AG350" s="298">
        <v>52.214148985274896</v>
      </c>
      <c r="AH350" s="105">
        <f t="shared" si="90"/>
        <v>4.165999999999892E-3</v>
      </c>
      <c r="AI350" s="213">
        <f t="shared" si="91"/>
        <v>3.8408799049960156</v>
      </c>
      <c r="AJ350" s="213">
        <f t="shared" si="92"/>
        <v>0.68820000000000003</v>
      </c>
      <c r="AK350" s="213">
        <f t="shared" si="93"/>
        <v>5.0357714155824886E-2</v>
      </c>
      <c r="AL350" s="213">
        <f t="shared" si="94"/>
        <v>9.9565159667443748</v>
      </c>
      <c r="AM350" s="213">
        <f t="shared" si="95"/>
        <v>-2985.9872251713368</v>
      </c>
      <c r="AN350" s="213">
        <f t="shared" si="96"/>
        <v>4.9928312146963541E-3</v>
      </c>
      <c r="AO350" s="213">
        <f t="shared" si="97"/>
        <v>1.0042797137984594</v>
      </c>
      <c r="AP350" s="213">
        <f t="shared" si="98"/>
        <v>1.1984712469266643</v>
      </c>
      <c r="AQ350" s="105">
        <f t="shared" si="99"/>
        <v>0.86922028620154046</v>
      </c>
      <c r="AR350" s="213">
        <f t="shared" si="87"/>
        <v>1.3737407754123987</v>
      </c>
    </row>
    <row r="351" spans="1:44" x14ac:dyDescent="0.25">
      <c r="A351" s="268">
        <v>1.45</v>
      </c>
      <c r="B351" s="7">
        <v>208.93441403224242</v>
      </c>
      <c r="C351" s="7">
        <v>208.93441403224242</v>
      </c>
      <c r="D351" s="7"/>
      <c r="E351" s="213">
        <f t="shared" si="88"/>
        <v>0.87296913802535314</v>
      </c>
      <c r="F351" s="213">
        <f t="shared" si="89"/>
        <v>8.5638272440287153</v>
      </c>
      <c r="G351" s="213">
        <f t="shared" si="83"/>
        <v>219.80098382486898</v>
      </c>
      <c r="H351" s="213">
        <f t="shared" si="84"/>
        <v>48.056362026105774</v>
      </c>
      <c r="I351" s="213">
        <f t="shared" si="85"/>
        <v>1.5640405468087746</v>
      </c>
      <c r="X351">
        <v>0.50164452431013895</v>
      </c>
      <c r="Y351">
        <v>209.98650495443371</v>
      </c>
      <c r="Z351">
        <v>0.97623643292130735</v>
      </c>
      <c r="AA351">
        <v>1.4965551537568071</v>
      </c>
      <c r="AB351">
        <v>1.494039209339757</v>
      </c>
      <c r="AC351">
        <v>45.945409522464388</v>
      </c>
      <c r="AD351">
        <v>4.5544186198637036</v>
      </c>
      <c r="AF351" s="266">
        <f t="shared" si="86"/>
        <v>5.2629286949851082</v>
      </c>
      <c r="AG351" s="298">
        <v>51.941067801481452</v>
      </c>
      <c r="AH351" s="105">
        <f t="shared" si="90"/>
        <v>4.1670000000000318E-3</v>
      </c>
      <c r="AI351" s="213">
        <f t="shared" si="91"/>
        <v>3.8408799049960156</v>
      </c>
      <c r="AJ351" s="213">
        <f t="shared" si="92"/>
        <v>0.68820000000000003</v>
      </c>
      <c r="AK351" s="213">
        <f t="shared" si="93"/>
        <v>5.018835767110013E-2</v>
      </c>
      <c r="AL351" s="213">
        <f t="shared" si="94"/>
        <v>10.006704324415475</v>
      </c>
      <c r="AM351" s="213">
        <f t="shared" si="95"/>
        <v>-2973.2016508344859</v>
      </c>
      <c r="AN351" s="213">
        <f t="shared" si="96"/>
        <v>4.9714526186632824E-3</v>
      </c>
      <c r="AO351" s="213">
        <f t="shared" si="97"/>
        <v>1.0092511664171226</v>
      </c>
      <c r="AP351" s="213">
        <f t="shared" si="98"/>
        <v>1.1930531842244407</v>
      </c>
      <c r="AQ351" s="105">
        <f t="shared" si="99"/>
        <v>0.86424883358287719</v>
      </c>
      <c r="AR351" s="213">
        <f t="shared" si="87"/>
        <v>1.3735814513764828</v>
      </c>
    </row>
    <row r="352" spans="1:44" x14ac:dyDescent="0.25">
      <c r="A352" s="268">
        <v>1.454167</v>
      </c>
      <c r="B352" s="7">
        <v>208.46163977778849</v>
      </c>
      <c r="C352" s="7">
        <v>208.46163977778849</v>
      </c>
      <c r="D352" s="7"/>
      <c r="E352" s="213">
        <f t="shared" si="88"/>
        <v>0.86964467811320612</v>
      </c>
      <c r="F352" s="213">
        <f t="shared" si="89"/>
        <v>8.5312142922905529</v>
      </c>
      <c r="G352" s="213">
        <f t="shared" si="83"/>
        <v>219.00910148893206</v>
      </c>
      <c r="H352" s="213">
        <f t="shared" si="84"/>
        <v>47.886012848911143</v>
      </c>
      <c r="I352" s="213">
        <f t="shared" si="85"/>
        <v>1.5583920374878544</v>
      </c>
      <c r="X352">
        <v>0.50324185745437899</v>
      </c>
      <c r="Y352">
        <v>209.6833310428438</v>
      </c>
      <c r="Z352">
        <v>0.97384482677079087</v>
      </c>
      <c r="AA352">
        <v>1.4943356420305069</v>
      </c>
      <c r="AB352">
        <v>1.4918770215584429</v>
      </c>
      <c r="AC352">
        <v>45.880212455780047</v>
      </c>
      <c r="AD352">
        <v>4.5478125270819136</v>
      </c>
      <c r="AF352" s="266">
        <f t="shared" si="86"/>
        <v>5.2512781893228473</v>
      </c>
      <c r="AG352" s="298">
        <v>51.826086250410533</v>
      </c>
      <c r="AH352" s="105">
        <f t="shared" si="90"/>
        <v>4.1670000000000318E-3</v>
      </c>
      <c r="AI352" s="213">
        <f t="shared" si="91"/>
        <v>3.8408799049960156</v>
      </c>
      <c r="AJ352" s="213">
        <f t="shared" si="92"/>
        <v>0.68820000000000003</v>
      </c>
      <c r="AK352" s="213">
        <f t="shared" si="93"/>
        <v>5.0111871143891103E-2</v>
      </c>
      <c r="AL352" s="213">
        <f t="shared" si="94"/>
        <v>10.056816195559366</v>
      </c>
      <c r="AM352" s="213">
        <f t="shared" si="95"/>
        <v>-2965.9021524284799</v>
      </c>
      <c r="AN352" s="213">
        <f t="shared" si="96"/>
        <v>4.9592472203327381E-3</v>
      </c>
      <c r="AO352" s="213">
        <f t="shared" si="97"/>
        <v>1.0142104136374555</v>
      </c>
      <c r="AP352" s="213">
        <f t="shared" si="98"/>
        <v>1.1901241229500121</v>
      </c>
      <c r="AQ352" s="105">
        <f t="shared" si="99"/>
        <v>0.85928958636254449</v>
      </c>
      <c r="AR352" s="213">
        <f t="shared" si="87"/>
        <v>1.3735138652625949</v>
      </c>
    </row>
    <row r="353" spans="1:44" x14ac:dyDescent="0.25">
      <c r="A353" s="268">
        <v>1.4583330000000001</v>
      </c>
      <c r="B353" s="7">
        <v>207.51609126888067</v>
      </c>
      <c r="C353" s="7">
        <v>207.51609126888067</v>
      </c>
      <c r="D353" s="7"/>
      <c r="E353" s="213">
        <f t="shared" si="88"/>
        <v>0.86648161377023569</v>
      </c>
      <c r="F353" s="213">
        <f t="shared" si="89"/>
        <v>8.5001846310860127</v>
      </c>
      <c r="G353" s="213">
        <f t="shared" si="83"/>
        <v>218.21726439057269</v>
      </c>
      <c r="H353" s="213">
        <f t="shared" si="84"/>
        <v>47.715678213492083</v>
      </c>
      <c r="I353" s="213">
        <f t="shared" si="85"/>
        <v>1.552743930634602</v>
      </c>
      <c r="X353">
        <v>0.50484074541873902</v>
      </c>
      <c r="Y353">
        <v>209.37991023013319</v>
      </c>
      <c r="Z353">
        <v>0.97145444055425034</v>
      </c>
      <c r="AA353">
        <v>1.4921145041122554</v>
      </c>
      <c r="AB353">
        <v>1.4897130838869139</v>
      </c>
      <c r="AC353">
        <v>45.814962954596574</v>
      </c>
      <c r="AD353">
        <v>4.5412011213744981</v>
      </c>
      <c r="AF353" s="266">
        <f t="shared" si="86"/>
        <v>5.2279771779983237</v>
      </c>
      <c r="AG353" s="298">
        <v>51.596123148268681</v>
      </c>
      <c r="AH353" s="105">
        <f t="shared" si="90"/>
        <v>4.1660000000001141E-3</v>
      </c>
      <c r="AI353" s="213">
        <f t="shared" si="91"/>
        <v>3.8408799049960156</v>
      </c>
      <c r="AJ353" s="213">
        <f t="shared" si="92"/>
        <v>0.68820000000000003</v>
      </c>
      <c r="AK353" s="213">
        <f t="shared" si="93"/>
        <v>4.9946750010594329E-2</v>
      </c>
      <c r="AL353" s="213">
        <f t="shared" si="94"/>
        <v>10.10676294556996</v>
      </c>
      <c r="AM353" s="213">
        <f t="shared" si="95"/>
        <v>-2953.3462633211689</v>
      </c>
      <c r="AN353" s="213">
        <f t="shared" si="96"/>
        <v>4.9382526780470956E-3</v>
      </c>
      <c r="AO353" s="213">
        <f t="shared" si="97"/>
        <v>1.0191486663155025</v>
      </c>
      <c r="AP353" s="213">
        <f t="shared" si="98"/>
        <v>1.1853703019795871</v>
      </c>
      <c r="AQ353" s="105">
        <f t="shared" si="99"/>
        <v>0.85435133368449734</v>
      </c>
      <c r="AR353" s="213">
        <f t="shared" si="87"/>
        <v>1.3733777893441079</v>
      </c>
    </row>
    <row r="354" spans="1:44" x14ac:dyDescent="0.25">
      <c r="A354" s="268">
        <v>1.4624999999999999</v>
      </c>
      <c r="B354" s="7">
        <v>206.21596206913242</v>
      </c>
      <c r="C354" s="7">
        <v>206.21596206913242</v>
      </c>
      <c r="D354" s="7"/>
      <c r="E354" s="213">
        <f t="shared" si="88"/>
        <v>0.86201073312971088</v>
      </c>
      <c r="F354" s="213">
        <f t="shared" si="89"/>
        <v>8.4563252920024645</v>
      </c>
      <c r="G354" s="213">
        <f t="shared" si="83"/>
        <v>217.42513634622966</v>
      </c>
      <c r="H354" s="213">
        <f t="shared" si="84"/>
        <v>47.545285678745287</v>
      </c>
      <c r="I354" s="213">
        <f t="shared" si="85"/>
        <v>1.5470938262334659</v>
      </c>
      <c r="X354">
        <v>0.50644119319181546</v>
      </c>
      <c r="Y354">
        <v>209.07624385451831</v>
      </c>
      <c r="Z354">
        <v>0.9690652763328359</v>
      </c>
      <c r="AA354">
        <v>1.4898917502405018</v>
      </c>
      <c r="AB354">
        <v>1.4875474058765361</v>
      </c>
      <c r="AC354">
        <v>45.749661307145857</v>
      </c>
      <c r="AD354">
        <v>4.5345844319465538</v>
      </c>
      <c r="AF354" s="266">
        <f t="shared" si="86"/>
        <v>5.1959382874271043</v>
      </c>
      <c r="AG354" s="298">
        <v>51.279923882823631</v>
      </c>
      <c r="AH354" s="105">
        <f t="shared" si="90"/>
        <v>4.1669999999998097E-3</v>
      </c>
      <c r="AI354" s="213">
        <f t="shared" si="91"/>
        <v>3.8408799049960156</v>
      </c>
      <c r="AJ354" s="213">
        <f t="shared" si="92"/>
        <v>0.68820000000000003</v>
      </c>
      <c r="AK354" s="213">
        <f t="shared" si="93"/>
        <v>4.9747834686063294E-2</v>
      </c>
      <c r="AL354" s="213">
        <f t="shared" si="94"/>
        <v>10.156510780256022</v>
      </c>
      <c r="AM354" s="213">
        <f t="shared" si="95"/>
        <v>-2938.7908962114393</v>
      </c>
      <c r="AN354" s="213">
        <f t="shared" si="96"/>
        <v>4.913914834055599E-3</v>
      </c>
      <c r="AO354" s="213">
        <f t="shared" si="97"/>
        <v>1.0240625811495581</v>
      </c>
      <c r="AP354" s="213">
        <f t="shared" si="98"/>
        <v>1.1792452205557531</v>
      </c>
      <c r="AQ354" s="105">
        <f t="shared" si="99"/>
        <v>0.84943741885044177</v>
      </c>
      <c r="AR354" s="213">
        <f t="shared" si="87"/>
        <v>1.3731886921806973</v>
      </c>
    </row>
    <row r="355" spans="1:44" x14ac:dyDescent="0.25">
      <c r="A355" s="268">
        <v>1.4666669999999999</v>
      </c>
      <c r="B355" s="7">
        <v>204.08847792408983</v>
      </c>
      <c r="C355" s="7">
        <v>204.08847792408983</v>
      </c>
      <c r="D355" s="7"/>
      <c r="E355" s="213">
        <f t="shared" si="88"/>
        <v>0.85486930072588496</v>
      </c>
      <c r="F355" s="213">
        <f t="shared" si="89"/>
        <v>8.3862678401209312</v>
      </c>
      <c r="G355" s="213">
        <f t="shared" si="83"/>
        <v>216.63294671930953</v>
      </c>
      <c r="H355" s="213">
        <f t="shared" si="84"/>
        <v>47.374884650215868</v>
      </c>
      <c r="I355" s="213">
        <f t="shared" si="85"/>
        <v>1.5414433614186525</v>
      </c>
      <c r="X355">
        <v>0.50804320577861939</v>
      </c>
      <c r="Y355">
        <v>208.77233325634683</v>
      </c>
      <c r="Z355">
        <v>0.96667733616769735</v>
      </c>
      <c r="AA355">
        <v>1.4876673906662607</v>
      </c>
      <c r="AB355">
        <v>1.4853799970939343</v>
      </c>
      <c r="AC355">
        <v>45.684307802117658</v>
      </c>
      <c r="AD355">
        <v>4.527962488049571</v>
      </c>
      <c r="AF355" s="266">
        <f t="shared" si="86"/>
        <v>5.1435110119469281</v>
      </c>
      <c r="AG355" s="298">
        <v>50.762506903004471</v>
      </c>
      <c r="AH355" s="105">
        <f t="shared" si="90"/>
        <v>4.1670000000000318E-3</v>
      </c>
      <c r="AI355" s="213">
        <f t="shared" si="91"/>
        <v>3.8408799049960156</v>
      </c>
      <c r="AJ355" s="213">
        <f t="shared" si="92"/>
        <v>0.68820000000000003</v>
      </c>
      <c r="AK355" s="213">
        <f t="shared" si="93"/>
        <v>4.9401841291315127E-2</v>
      </c>
      <c r="AL355" s="213">
        <f t="shared" si="94"/>
        <v>10.205912621547338</v>
      </c>
      <c r="AM355" s="213">
        <f t="shared" si="95"/>
        <v>-2915.5650406390796</v>
      </c>
      <c r="AN355" s="213">
        <f t="shared" si="96"/>
        <v>4.875079176718501E-3</v>
      </c>
      <c r="AO355" s="213">
        <f t="shared" si="97"/>
        <v>1.0289376603262765</v>
      </c>
      <c r="AP355" s="213">
        <f t="shared" si="98"/>
        <v>1.169925408379761</v>
      </c>
      <c r="AQ355" s="105">
        <f t="shared" si="99"/>
        <v>0.84456233967372329</v>
      </c>
      <c r="AR355" s="213">
        <f t="shared" si="87"/>
        <v>1.3728741790054131</v>
      </c>
    </row>
    <row r="356" spans="1:44" x14ac:dyDescent="0.25">
      <c r="A356" s="268">
        <v>1.4708330000000001</v>
      </c>
      <c r="B356" s="7">
        <v>202.61105837892131</v>
      </c>
      <c r="C356" s="7">
        <v>202.61105837892131</v>
      </c>
      <c r="D356" s="7"/>
      <c r="E356" s="213">
        <f t="shared" si="88"/>
        <v>0.84715513411919541</v>
      </c>
      <c r="F356" s="213">
        <f t="shared" si="89"/>
        <v>8.3105918657093074</v>
      </c>
      <c r="G356" s="213">
        <f t="shared" si="83"/>
        <v>215.84092775369305</v>
      </c>
      <c r="H356" s="213">
        <f t="shared" si="84"/>
        <v>47.204525091891583</v>
      </c>
      <c r="I356" s="213">
        <f t="shared" si="85"/>
        <v>1.5357941928552132</v>
      </c>
      <c r="X356">
        <v>0.50964678820065024</v>
      </c>
      <c r="Y356">
        <v>208.46817977810727</v>
      </c>
      <c r="Z356">
        <v>0.96429062211998373</v>
      </c>
      <c r="AA356">
        <v>1.4854414356536196</v>
      </c>
      <c r="AB356">
        <v>1.4832108671209294</v>
      </c>
      <c r="AC356">
        <v>45.618902728661318</v>
      </c>
      <c r="AD356">
        <v>4.5213353189816088</v>
      </c>
      <c r="AF356" s="266">
        <f t="shared" si="86"/>
        <v>5.1071031817523593</v>
      </c>
      <c r="AG356" s="298">
        <v>50.403189555907815</v>
      </c>
      <c r="AH356" s="105">
        <f t="shared" si="90"/>
        <v>4.1660000000001141E-3</v>
      </c>
      <c r="AI356" s="213">
        <f t="shared" si="91"/>
        <v>3.8408799049960156</v>
      </c>
      <c r="AJ356" s="213">
        <f t="shared" si="92"/>
        <v>0.68820000000000003</v>
      </c>
      <c r="AK356" s="213">
        <f t="shared" si="93"/>
        <v>4.9149123308842246E-2</v>
      </c>
      <c r="AL356" s="213">
        <f t="shared" si="94"/>
        <v>10.25506174485618</v>
      </c>
      <c r="AM356" s="213">
        <f t="shared" si="95"/>
        <v>-2897.860595378278</v>
      </c>
      <c r="AN356" s="213">
        <f t="shared" si="96"/>
        <v>4.8454757992519608E-3</v>
      </c>
      <c r="AO356" s="213">
        <f t="shared" si="97"/>
        <v>1.0337831361255285</v>
      </c>
      <c r="AP356" s="213">
        <f t="shared" si="98"/>
        <v>1.1631002878664973</v>
      </c>
      <c r="AQ356" s="105">
        <f t="shared" si="99"/>
        <v>0.83971686387447131</v>
      </c>
      <c r="AR356" s="213">
        <f t="shared" si="87"/>
        <v>1.3726519679289964</v>
      </c>
    </row>
    <row r="357" spans="1:44" x14ac:dyDescent="0.25">
      <c r="A357" s="268">
        <v>1.4750000000000001</v>
      </c>
      <c r="B357" s="7">
        <v>200.83815492471916</v>
      </c>
      <c r="C357" s="7">
        <v>200.83815492471916</v>
      </c>
      <c r="D357" s="7"/>
      <c r="E357" s="213">
        <f t="shared" si="88"/>
        <v>0.84058643591814131</v>
      </c>
      <c r="F357" s="213">
        <f t="shared" si="89"/>
        <v>8.2461529363569674</v>
      </c>
      <c r="G357" s="213">
        <f t="shared" si="83"/>
        <v>215.04873971116646</v>
      </c>
      <c r="H357" s="213">
        <f t="shared" si="84"/>
        <v>47.034133772297572</v>
      </c>
      <c r="I357" s="213">
        <f t="shared" si="85"/>
        <v>1.5301438947442199</v>
      </c>
      <c r="X357">
        <v>0.51125194549597086</v>
      </c>
      <c r="Y357">
        <v>208.16378476442188</v>
      </c>
      <c r="Z357">
        <v>0.96190513625084573</v>
      </c>
      <c r="AA357">
        <v>1.4832138954777259</v>
      </c>
      <c r="AB357">
        <v>1.4810400255545975</v>
      </c>
      <c r="AC357">
        <v>45.553446376375383</v>
      </c>
      <c r="AD357">
        <v>4.5147029540862356</v>
      </c>
      <c r="AF357" s="266">
        <f t="shared" si="86"/>
        <v>5.063413785518879</v>
      </c>
      <c r="AG357" s="298">
        <v>49.972008739391846</v>
      </c>
      <c r="AH357" s="105">
        <f t="shared" si="90"/>
        <v>4.1670000000000318E-3</v>
      </c>
      <c r="AI357" s="213">
        <f t="shared" si="91"/>
        <v>3.8408799049960156</v>
      </c>
      <c r="AJ357" s="213">
        <f t="shared" si="92"/>
        <v>0.68820000000000003</v>
      </c>
      <c r="AK357" s="213">
        <f t="shared" si="93"/>
        <v>4.8871108506629769E-2</v>
      </c>
      <c r="AL357" s="213">
        <f t="shared" si="94"/>
        <v>10.303932853362809</v>
      </c>
      <c r="AM357" s="213">
        <f t="shared" si="95"/>
        <v>-2878.6795602073062</v>
      </c>
      <c r="AN357" s="213">
        <f t="shared" si="96"/>
        <v>4.8134034345999914E-3</v>
      </c>
      <c r="AO357" s="213">
        <f t="shared" si="97"/>
        <v>1.0385965395601284</v>
      </c>
      <c r="AP357" s="213">
        <f t="shared" si="98"/>
        <v>1.155124414350841</v>
      </c>
      <c r="AQ357" s="105">
        <f t="shared" si="99"/>
        <v>0.83490346043987129</v>
      </c>
      <c r="AR357" s="213">
        <f t="shared" si="87"/>
        <v>1.372381096497127</v>
      </c>
    </row>
    <row r="358" spans="1:44" x14ac:dyDescent="0.25">
      <c r="A358" s="268">
        <v>1.4791669999999999</v>
      </c>
      <c r="B358" s="7">
        <v>199.53802572497091</v>
      </c>
      <c r="C358" s="7">
        <v>199.53802572497091</v>
      </c>
      <c r="D358" s="7"/>
      <c r="E358" s="213">
        <f t="shared" si="88"/>
        <v>0.8341837723835912</v>
      </c>
      <c r="F358" s="213">
        <f t="shared" si="89"/>
        <v>8.1833428070830294</v>
      </c>
      <c r="G358" s="213">
        <f t="shared" si="83"/>
        <v>214.25661359488106</v>
      </c>
      <c r="H358" s="213">
        <f t="shared" si="84"/>
        <v>46.863760466244571</v>
      </c>
      <c r="I358" s="213">
        <f t="shared" si="85"/>
        <v>1.5244941161892485</v>
      </c>
      <c r="X358">
        <v>0.51285868271928214</v>
      </c>
      <c r="Y358">
        <v>207.85914956205193</v>
      </c>
      <c r="Z358">
        <v>0.95952088062143281</v>
      </c>
      <c r="AA358">
        <v>1.480984780427588</v>
      </c>
      <c r="AB358">
        <v>1.4788674820069221</v>
      </c>
      <c r="AC358">
        <v>45.487939035315677</v>
      </c>
      <c r="AD358">
        <v>4.5080654227533614</v>
      </c>
      <c r="AF358" s="266">
        <f t="shared" si="86"/>
        <v>5.0313748949476595</v>
      </c>
      <c r="AG358" s="298">
        <v>49.655809473946803</v>
      </c>
      <c r="AH358" s="105">
        <f t="shared" si="90"/>
        <v>4.1669999999998097E-3</v>
      </c>
      <c r="AI358" s="213">
        <f t="shared" si="91"/>
        <v>3.8408799049960156</v>
      </c>
      <c r="AJ358" s="213">
        <f t="shared" si="92"/>
        <v>0.68820000000000003</v>
      </c>
      <c r="AK358" s="213">
        <f t="shared" si="93"/>
        <v>4.8658083641109302E-2</v>
      </c>
      <c r="AL358" s="213">
        <f t="shared" si="94"/>
        <v>10.352590937003919</v>
      </c>
      <c r="AM358" s="213">
        <f t="shared" si="95"/>
        <v>-2863.3363207408688</v>
      </c>
      <c r="AN358" s="213">
        <f t="shared" si="96"/>
        <v>4.787748199273861E-3</v>
      </c>
      <c r="AO358" s="213">
        <f t="shared" si="97"/>
        <v>1.0433842877594024</v>
      </c>
      <c r="AP358" s="213">
        <f t="shared" si="98"/>
        <v>1.148967650413746</v>
      </c>
      <c r="AQ358" s="105">
        <f t="shared" si="99"/>
        <v>0.83011571224059744</v>
      </c>
      <c r="AR358" s="213">
        <f t="shared" si="87"/>
        <v>1.37217946768877</v>
      </c>
    </row>
    <row r="359" spans="1:44" x14ac:dyDescent="0.25">
      <c r="A359" s="268">
        <v>1.483333</v>
      </c>
      <c r="B359" s="7">
        <v>198.17879974341591</v>
      </c>
      <c r="C359" s="7">
        <v>198.17879974341591</v>
      </c>
      <c r="D359" s="7"/>
      <c r="E359" s="213">
        <f t="shared" si="88"/>
        <v>0.82844414745067241</v>
      </c>
      <c r="F359" s="213">
        <f t="shared" si="89"/>
        <v>8.1270370864910966</v>
      </c>
      <c r="G359" s="213">
        <f t="shared" si="83"/>
        <v>213.46478082300055</v>
      </c>
      <c r="H359" s="213">
        <f t="shared" si="84"/>
        <v>46.693454921891743</v>
      </c>
      <c r="I359" s="213">
        <f t="shared" si="85"/>
        <v>1.5188465073308406</v>
      </c>
      <c r="X359">
        <v>0.51446700494199815</v>
      </c>
      <c r="Y359">
        <v>207.55427551985159</v>
      </c>
      <c r="Z359">
        <v>0.95713785729289447</v>
      </c>
      <c r="AA359">
        <v>1.4787541008041301</v>
      </c>
      <c r="AB359">
        <v>1.4766932461050659</v>
      </c>
      <c r="AC359">
        <v>45.422380995990601</v>
      </c>
      <c r="AD359">
        <v>4.5014227544187477</v>
      </c>
      <c r="AF359" s="266">
        <f t="shared" si="86"/>
        <v>4.9978796911686585</v>
      </c>
      <c r="AG359" s="298">
        <v>49.325237514617896</v>
      </c>
      <c r="AH359" s="105">
        <f t="shared" si="90"/>
        <v>4.1660000000001141E-3</v>
      </c>
      <c r="AI359" s="213">
        <f t="shared" si="91"/>
        <v>3.8408799049960156</v>
      </c>
      <c r="AJ359" s="213">
        <f t="shared" si="92"/>
        <v>0.68820000000000003</v>
      </c>
      <c r="AK359" s="213">
        <f t="shared" si="93"/>
        <v>4.8423299632252753E-2</v>
      </c>
      <c r="AL359" s="213">
        <f t="shared" si="94"/>
        <v>10.401014236636172</v>
      </c>
      <c r="AM359" s="213">
        <f t="shared" si="95"/>
        <v>-2846.7217541583955</v>
      </c>
      <c r="AN359" s="213">
        <f t="shared" si="96"/>
        <v>4.7599671940664915E-3</v>
      </c>
      <c r="AO359" s="213">
        <f t="shared" si="97"/>
        <v>1.048144254953469</v>
      </c>
      <c r="AP359" s="213">
        <f t="shared" si="98"/>
        <v>1.1425749385660973</v>
      </c>
      <c r="AQ359" s="105">
        <f t="shared" si="99"/>
        <v>0.82535574504653098</v>
      </c>
      <c r="AR359" s="213">
        <f t="shared" si="87"/>
        <v>1.3719659099269128</v>
      </c>
    </row>
    <row r="360" spans="1:44" x14ac:dyDescent="0.25">
      <c r="A360" s="268">
        <v>1.4875</v>
      </c>
      <c r="B360" s="7">
        <v>196.52408985282722</v>
      </c>
      <c r="C360" s="7">
        <v>196.52408985282722</v>
      </c>
      <c r="D360" s="7"/>
      <c r="E360" s="213">
        <f t="shared" si="88"/>
        <v>0.82236347047377889</v>
      </c>
      <c r="F360" s="213">
        <f t="shared" si="89"/>
        <v>8.0673856453477715</v>
      </c>
      <c r="G360" s="213">
        <f t="shared" si="83"/>
        <v>212.67289710611414</v>
      </c>
      <c r="H360" s="213">
        <f t="shared" si="84"/>
        <v>46.523142943403755</v>
      </c>
      <c r="I360" s="213">
        <f t="shared" si="85"/>
        <v>1.5131986101491799</v>
      </c>
      <c r="X360">
        <v>0.51607691725232219</v>
      </c>
      <c r="Y360">
        <v>207.2491639888058</v>
      </c>
      <c r="Z360">
        <v>0.95475606832638082</v>
      </c>
      <c r="AA360">
        <v>1.476521866919924</v>
      </c>
      <c r="AB360">
        <v>1.474517327491212</v>
      </c>
      <c r="AC360">
        <v>45.356772549355725</v>
      </c>
      <c r="AD360">
        <v>4.494774978563469</v>
      </c>
      <c r="AF360" s="266">
        <f t="shared" si="86"/>
        <v>4.9571029213507432</v>
      </c>
      <c r="AG360" s="298">
        <v>48.922802085869655</v>
      </c>
      <c r="AH360" s="105">
        <f t="shared" si="90"/>
        <v>4.1670000000000318E-3</v>
      </c>
      <c r="AI360" s="213">
        <f t="shared" si="91"/>
        <v>3.8408799049960156</v>
      </c>
      <c r="AJ360" s="213">
        <f t="shared" si="92"/>
        <v>0.68820000000000003</v>
      </c>
      <c r="AK360" s="213">
        <f t="shared" si="93"/>
        <v>4.816261888632014E-2</v>
      </c>
      <c r="AL360" s="213">
        <f t="shared" si="94"/>
        <v>10.449176855522492</v>
      </c>
      <c r="AM360" s="213">
        <f t="shared" si="95"/>
        <v>-2828.5988190451831</v>
      </c>
      <c r="AN360" s="213">
        <f t="shared" si="96"/>
        <v>4.729664065046919E-3</v>
      </c>
      <c r="AO360" s="213">
        <f t="shared" si="97"/>
        <v>1.0528739190185159</v>
      </c>
      <c r="AP360" s="213">
        <f t="shared" si="98"/>
        <v>1.1350285733253858</v>
      </c>
      <c r="AQ360" s="105">
        <f t="shared" si="99"/>
        <v>0.82062608098148404</v>
      </c>
      <c r="AR360" s="213">
        <f t="shared" si="87"/>
        <v>1.371702031249642</v>
      </c>
    </row>
    <row r="361" spans="1:44" x14ac:dyDescent="0.25">
      <c r="A361" s="268">
        <v>1.4916670000000001</v>
      </c>
      <c r="B361" s="7">
        <v>195.04667030765876</v>
      </c>
      <c r="C361" s="7">
        <v>195.04667030765876</v>
      </c>
      <c r="D361" s="7"/>
      <c r="E361" s="213">
        <f t="shared" si="88"/>
        <v>0.81583767879437874</v>
      </c>
      <c r="F361" s="213">
        <f t="shared" si="89"/>
        <v>8.003367628972855</v>
      </c>
      <c r="G361" s="213">
        <f t="shared" si="83"/>
        <v>211.88119807505936</v>
      </c>
      <c r="H361" s="213">
        <f t="shared" si="84"/>
        <v>46.352875357413723</v>
      </c>
      <c r="I361" s="213">
        <f t="shared" si="85"/>
        <v>1.5075521076908778</v>
      </c>
      <c r="X361">
        <v>0.51768842475532251</v>
      </c>
      <c r="Y361">
        <v>206.94381632200589</v>
      </c>
      <c r="Z361">
        <v>0.95237551578304125</v>
      </c>
      <c r="AA361">
        <v>1.4742880891008052</v>
      </c>
      <c r="AB361">
        <v>1.4723397358223862</v>
      </c>
      <c r="AC361">
        <v>45.29111398681907</v>
      </c>
      <c r="AD361">
        <v>4.4881221247144429</v>
      </c>
      <c r="AF361" s="266">
        <f t="shared" si="86"/>
        <v>4.9206950911561762</v>
      </c>
      <c r="AG361" s="298">
        <v>48.563484738773013</v>
      </c>
      <c r="AH361" s="105">
        <f t="shared" si="90"/>
        <v>4.1670000000000318E-3</v>
      </c>
      <c r="AI361" s="213">
        <f t="shared" si="91"/>
        <v>3.8408799049960156</v>
      </c>
      <c r="AJ361" s="213">
        <f t="shared" si="92"/>
        <v>0.68820000000000003</v>
      </c>
      <c r="AK361" s="213">
        <f t="shared" si="93"/>
        <v>4.7918899421059695E-2</v>
      </c>
      <c r="AL361" s="213">
        <f t="shared" si="94"/>
        <v>10.497095754943551</v>
      </c>
      <c r="AM361" s="213">
        <f t="shared" si="95"/>
        <v>-2811.4863018643327</v>
      </c>
      <c r="AN361" s="213">
        <f t="shared" si="96"/>
        <v>4.7010504429850644E-3</v>
      </c>
      <c r="AO361" s="213">
        <f t="shared" si="97"/>
        <v>1.0575749694615009</v>
      </c>
      <c r="AP361" s="213">
        <f t="shared" si="98"/>
        <v>1.1281618533681375</v>
      </c>
      <c r="AQ361" s="105">
        <f t="shared" si="99"/>
        <v>0.81592503053849896</v>
      </c>
      <c r="AR361" s="213">
        <f t="shared" si="87"/>
        <v>1.3714627296408184</v>
      </c>
    </row>
    <row r="362" spans="1:44" x14ac:dyDescent="0.25">
      <c r="A362" s="268">
        <v>1.495833</v>
      </c>
      <c r="B362" s="7">
        <v>193.33286363526332</v>
      </c>
      <c r="C362" s="7">
        <v>193.33286363526332</v>
      </c>
      <c r="D362" s="7"/>
      <c r="E362" s="213">
        <f t="shared" si="88"/>
        <v>0.80899456920308577</v>
      </c>
      <c r="F362" s="213">
        <f t="shared" si="89"/>
        <v>7.9362367238822715</v>
      </c>
      <c r="G362" s="213">
        <f t="shared" si="83"/>
        <v>211.08990897675665</v>
      </c>
      <c r="H362" s="213">
        <f t="shared" si="84"/>
        <v>46.182700469143199</v>
      </c>
      <c r="I362" s="213">
        <f t="shared" si="85"/>
        <v>1.5019086041622707</v>
      </c>
      <c r="X362">
        <v>0.51930153257300904</v>
      </c>
      <c r="Y362">
        <v>206.63823387462656</v>
      </c>
      <c r="Z362">
        <v>0.94999620172402577</v>
      </c>
      <c r="AA362">
        <v>1.472052777683881</v>
      </c>
      <c r="AB362">
        <v>1.4701604807706303</v>
      </c>
      <c r="AC362">
        <v>45.225405600233827</v>
      </c>
      <c r="AD362">
        <v>4.4814642224436927</v>
      </c>
      <c r="AF362" s="266">
        <f t="shared" si="86"/>
        <v>4.8784620081304775</v>
      </c>
      <c r="AG362" s="298">
        <v>48.146676616140908</v>
      </c>
      <c r="AH362" s="105">
        <f t="shared" si="90"/>
        <v>4.165999999999892E-3</v>
      </c>
      <c r="AI362" s="213">
        <f t="shared" si="91"/>
        <v>3.8408799049960156</v>
      </c>
      <c r="AJ362" s="213">
        <f t="shared" si="92"/>
        <v>0.68820000000000003</v>
      </c>
      <c r="AK362" s="213">
        <f t="shared" si="93"/>
        <v>4.7624047658156463E-2</v>
      </c>
      <c r="AL362" s="213">
        <f t="shared" si="94"/>
        <v>10.544719802601708</v>
      </c>
      <c r="AM362" s="213">
        <f t="shared" si="95"/>
        <v>-2791.3937425878221</v>
      </c>
      <c r="AN362" s="213">
        <f t="shared" si="96"/>
        <v>4.6674539304838621E-3</v>
      </c>
      <c r="AO362" s="213">
        <f t="shared" si="97"/>
        <v>1.0622424233919847</v>
      </c>
      <c r="AP362" s="213">
        <f t="shared" si="98"/>
        <v>1.1203682022285124</v>
      </c>
      <c r="AQ362" s="105">
        <f t="shared" si="99"/>
        <v>0.81125757660801512</v>
      </c>
      <c r="AR362" s="213">
        <f t="shared" si="87"/>
        <v>1.3711806650199281</v>
      </c>
    </row>
    <row r="363" spans="1:44" x14ac:dyDescent="0.25">
      <c r="A363" s="268">
        <v>1.5</v>
      </c>
      <c r="B363" s="7">
        <v>191.97363765370832</v>
      </c>
      <c r="C363" s="7">
        <v>191.97363765370832</v>
      </c>
      <c r="D363" s="7"/>
      <c r="E363" s="213">
        <f t="shared" si="88"/>
        <v>0.80278609543557844</v>
      </c>
      <c r="F363" s="213">
        <f t="shared" si="89"/>
        <v>7.8753315962230248</v>
      </c>
      <c r="G363" s="213">
        <f t="shared" si="83"/>
        <v>210.29868441430321</v>
      </c>
      <c r="H363" s="213">
        <f t="shared" si="84"/>
        <v>46.012543919078972</v>
      </c>
      <c r="I363" s="213">
        <f t="shared" si="85"/>
        <v>1.4962656348803018</v>
      </c>
      <c r="X363">
        <v>0.5209162458444101</v>
      </c>
      <c r="Y363">
        <v>206.33241800395089</v>
      </c>
      <c r="Z363">
        <v>0.94761812821048419</v>
      </c>
      <c r="AA363">
        <v>1.4698159430189801</v>
      </c>
      <c r="AB363">
        <v>1.4679795720227622</v>
      </c>
      <c r="AC363">
        <v>45.159647681900836</v>
      </c>
      <c r="AD363">
        <v>4.4748013013686023</v>
      </c>
      <c r="AF363" s="266">
        <f t="shared" si="86"/>
        <v>4.8449668043514755</v>
      </c>
      <c r="AG363" s="298">
        <v>47.816104656811994</v>
      </c>
      <c r="AH363" s="105">
        <f t="shared" si="90"/>
        <v>4.1670000000000318E-3</v>
      </c>
      <c r="AI363" s="213">
        <f t="shared" si="91"/>
        <v>3.8408799049960156</v>
      </c>
      <c r="AJ363" s="213">
        <f t="shared" si="92"/>
        <v>0.68820000000000003</v>
      </c>
      <c r="AK363" s="213">
        <f t="shared" si="93"/>
        <v>4.7410153457447382E-2</v>
      </c>
      <c r="AL363" s="213">
        <f t="shared" si="94"/>
        <v>10.592129956059155</v>
      </c>
      <c r="AM363" s="213">
        <f t="shared" si="95"/>
        <v>-2776.0604984376505</v>
      </c>
      <c r="AN363" s="213">
        <f t="shared" si="96"/>
        <v>4.6418154081987757E-3</v>
      </c>
      <c r="AO363" s="213">
        <f t="shared" si="97"/>
        <v>1.0668842388001836</v>
      </c>
      <c r="AP363" s="213">
        <f t="shared" si="98"/>
        <v>1.1139465822411183</v>
      </c>
      <c r="AQ363" s="105">
        <f t="shared" si="99"/>
        <v>0.80661576119981637</v>
      </c>
      <c r="AR363" s="213">
        <f t="shared" si="87"/>
        <v>1.3709534619978527</v>
      </c>
    </row>
    <row r="364" spans="1:44" x14ac:dyDescent="0.25">
      <c r="A364" s="268">
        <v>1.504167</v>
      </c>
      <c r="B364" s="7">
        <v>191.14628270841399</v>
      </c>
      <c r="C364" s="7">
        <v>191.14628270841399</v>
      </c>
      <c r="D364" s="7"/>
      <c r="E364" s="213">
        <f t="shared" si="88"/>
        <v>0.79823035407448795</v>
      </c>
      <c r="F364" s="213">
        <f t="shared" si="89"/>
        <v>7.8306397734707271</v>
      </c>
      <c r="G364" s="213">
        <f t="shared" si="83"/>
        <v>209.5077668323909</v>
      </c>
      <c r="H364" s="213">
        <f t="shared" si="84"/>
        <v>45.842458034600483</v>
      </c>
      <c r="I364" s="213">
        <f t="shared" si="85"/>
        <v>1.4906249320746092</v>
      </c>
      <c r="X364">
        <v>0.52253256972564965</v>
      </c>
      <c r="Y364">
        <v>206.02637006933338</v>
      </c>
      <c r="Z364">
        <v>0.94524129730356599</v>
      </c>
      <c r="AA364">
        <v>1.4675775954678734</v>
      </c>
      <c r="AB364">
        <v>1.4657970192804584</v>
      </c>
      <c r="AC364">
        <v>45.093840524566367</v>
      </c>
      <c r="AD364">
        <v>4.468133391151687</v>
      </c>
      <c r="AF364" s="266">
        <f t="shared" si="86"/>
        <v>4.8245784194425179</v>
      </c>
      <c r="AG364" s="298">
        <v>47.614886942437877</v>
      </c>
      <c r="AH364" s="105">
        <f t="shared" si="90"/>
        <v>4.1670000000000318E-3</v>
      </c>
      <c r="AI364" s="213">
        <f t="shared" si="91"/>
        <v>3.8408799049960156</v>
      </c>
      <c r="AJ364" s="213">
        <f t="shared" si="92"/>
        <v>0.68820000000000003</v>
      </c>
      <c r="AK364" s="213">
        <f t="shared" si="93"/>
        <v>4.7272760839468804E-2</v>
      </c>
      <c r="AL364" s="213">
        <f t="shared" si="94"/>
        <v>10.639402716898624</v>
      </c>
      <c r="AM364" s="213">
        <f t="shared" si="95"/>
        <v>-2765.207618412559</v>
      </c>
      <c r="AN364" s="213">
        <f t="shared" si="96"/>
        <v>4.6236684457128521E-3</v>
      </c>
      <c r="AO364" s="213">
        <f t="shared" si="97"/>
        <v>1.0715079072458964</v>
      </c>
      <c r="AP364" s="213">
        <f t="shared" si="98"/>
        <v>1.1095916596383049</v>
      </c>
      <c r="AQ364" s="105">
        <f t="shared" si="99"/>
        <v>0.80199209275410355</v>
      </c>
      <c r="AR364" s="213">
        <f t="shared" si="87"/>
        <v>1.3708136199224603</v>
      </c>
    </row>
    <row r="365" spans="1:44" x14ac:dyDescent="0.25">
      <c r="A365" s="268">
        <v>1.5083329999999999</v>
      </c>
      <c r="B365" s="7">
        <v>188.90060499975789</v>
      </c>
      <c r="C365" s="7">
        <v>188.90060499975789</v>
      </c>
      <c r="D365" s="7"/>
      <c r="E365" s="213">
        <f t="shared" si="88"/>
        <v>0.7916376670961015</v>
      </c>
      <c r="F365" s="213">
        <f t="shared" si="89"/>
        <v>7.7659655142127564</v>
      </c>
      <c r="G365" s="213">
        <f t="shared" si="83"/>
        <v>208.71736762489832</v>
      </c>
      <c r="H365" s="213">
        <f t="shared" si="84"/>
        <v>45.672488009086614</v>
      </c>
      <c r="I365" s="213">
        <f t="shared" si="85"/>
        <v>1.4849879989509238</v>
      </c>
      <c r="X365">
        <v>0.52415050939002494</v>
      </c>
      <c r="Y365">
        <v>205.72009143221587</v>
      </c>
      <c r="Z365">
        <v>0.94286571106442107</v>
      </c>
      <c r="AA365">
        <v>1.4653377454041367</v>
      </c>
      <c r="AB365">
        <v>1.4636128322601771</v>
      </c>
      <c r="AC365">
        <v>45.027984421419411</v>
      </c>
      <c r="AD365">
        <v>4.4614605215003218</v>
      </c>
      <c r="AF365" s="266">
        <f t="shared" si="86"/>
        <v>4.7692385175467749</v>
      </c>
      <c r="AG365" s="298">
        <v>47.068724574850975</v>
      </c>
      <c r="AH365" s="105">
        <f t="shared" si="90"/>
        <v>4.165999999999892E-3</v>
      </c>
      <c r="AI365" s="213">
        <f t="shared" si="91"/>
        <v>3.8408799049960156</v>
      </c>
      <c r="AJ365" s="213">
        <f t="shared" si="92"/>
        <v>0.68820000000000003</v>
      </c>
      <c r="AK365" s="213">
        <f t="shared" si="93"/>
        <v>4.6887667096635E-2</v>
      </c>
      <c r="AL365" s="213">
        <f t="shared" si="94"/>
        <v>10.68629038399526</v>
      </c>
      <c r="AM365" s="213">
        <f t="shared" si="95"/>
        <v>-2739.8919361427611</v>
      </c>
      <c r="AN365" s="213">
        <f t="shared" si="96"/>
        <v>4.5813384157674872E-3</v>
      </c>
      <c r="AO365" s="213">
        <f t="shared" si="97"/>
        <v>1.076089245661664</v>
      </c>
      <c r="AP365" s="213">
        <f t="shared" si="98"/>
        <v>1.0996971713316386</v>
      </c>
      <c r="AQ365" s="105">
        <f t="shared" si="99"/>
        <v>0.79741075433833608</v>
      </c>
      <c r="AR365" s="213">
        <f t="shared" si="87"/>
        <v>1.3704280215566575</v>
      </c>
    </row>
    <row r="366" spans="1:44" x14ac:dyDescent="0.25">
      <c r="A366" s="268">
        <v>1.5125</v>
      </c>
      <c r="B366" s="7">
        <v>184.88202383689966</v>
      </c>
      <c r="C366" s="7">
        <v>184.88202383689966</v>
      </c>
      <c r="D366" s="7"/>
      <c r="E366" s="213">
        <f t="shared" si="88"/>
        <v>0.77877610718118184</v>
      </c>
      <c r="F366" s="213">
        <f t="shared" si="89"/>
        <v>7.6397936114473941</v>
      </c>
      <c r="G366" s="213">
        <f t="shared" si="83"/>
        <v>207.92715532005008</v>
      </c>
      <c r="H366" s="213">
        <f t="shared" si="84"/>
        <v>45.502562678113854</v>
      </c>
      <c r="I366" s="213">
        <f t="shared" si="85"/>
        <v>1.4793524734642267</v>
      </c>
      <c r="X366">
        <v>0.52577007002808474</v>
      </c>
      <c r="Y366">
        <v>205.41358345611275</v>
      </c>
      <c r="Z366">
        <v>0.94049137155419937</v>
      </c>
      <c r="AA366">
        <v>1.4630964032135128</v>
      </c>
      <c r="AB366">
        <v>1.4614270206930746</v>
      </c>
      <c r="AC366">
        <v>44.962079666091824</v>
      </c>
      <c r="AD366">
        <v>4.4547827221667546</v>
      </c>
      <c r="AF366" s="266">
        <f t="shared" si="86"/>
        <v>4.6702092194175524</v>
      </c>
      <c r="AG366" s="298">
        <v>46.091381390748111</v>
      </c>
      <c r="AH366" s="105">
        <f t="shared" si="90"/>
        <v>4.1670000000000318E-3</v>
      </c>
      <c r="AI366" s="213">
        <f t="shared" si="91"/>
        <v>3.8408799049960156</v>
      </c>
      <c r="AJ366" s="213">
        <f t="shared" si="92"/>
        <v>0.68820000000000003</v>
      </c>
      <c r="AK366" s="213">
        <f t="shared" si="93"/>
        <v>4.6226551417814649E-2</v>
      </c>
      <c r="AL366" s="213">
        <f t="shared" si="94"/>
        <v>10.732516935413075</v>
      </c>
      <c r="AM366" s="213">
        <f t="shared" si="95"/>
        <v>-2698.5216204108524</v>
      </c>
      <c r="AN366" s="213">
        <f t="shared" si="96"/>
        <v>4.5121636376549432E-3</v>
      </c>
      <c r="AO366" s="213">
        <f t="shared" si="97"/>
        <v>1.080601409299319</v>
      </c>
      <c r="AP366" s="213">
        <f t="shared" si="98"/>
        <v>1.0828326464254641</v>
      </c>
      <c r="AQ366" s="105">
        <f t="shared" si="99"/>
        <v>0.79289859070068114</v>
      </c>
      <c r="AR366" s="213">
        <f t="shared" si="87"/>
        <v>1.3697151955537281</v>
      </c>
    </row>
    <row r="367" spans="1:44" x14ac:dyDescent="0.25">
      <c r="A367" s="268">
        <v>1.516667</v>
      </c>
      <c r="B367" s="7">
        <v>182.75453969185708</v>
      </c>
      <c r="C367" s="7">
        <v>182.75453969185708</v>
      </c>
      <c r="D367" s="7"/>
      <c r="E367" s="213">
        <f t="shared" si="88"/>
        <v>0.76597078011217046</v>
      </c>
      <c r="F367" s="213">
        <f t="shared" si="89"/>
        <v>7.5141733529003929</v>
      </c>
      <c r="G367" s="213">
        <f t="shared" si="83"/>
        <v>207.13735539350802</v>
      </c>
      <c r="H367" s="213">
        <f t="shared" si="84"/>
        <v>45.332730473896525</v>
      </c>
      <c r="I367" s="213">
        <f t="shared" si="85"/>
        <v>1.473719962742448</v>
      </c>
      <c r="X367">
        <v>0.52739125684770749</v>
      </c>
      <c r="Y367">
        <v>205.1068475066017</v>
      </c>
      <c r="Z367">
        <v>0.93811828083405069</v>
      </c>
      <c r="AA367">
        <v>1.4608535792937152</v>
      </c>
      <c r="AB367">
        <v>1.4592395943250025</v>
      </c>
      <c r="AC367">
        <v>44.896126552657243</v>
      </c>
      <c r="AD367">
        <v>4.4481000229479948</v>
      </c>
      <c r="AF367" s="266">
        <f t="shared" si="86"/>
        <v>4.6177819439373762</v>
      </c>
      <c r="AG367" s="298">
        <v>45.573964410928951</v>
      </c>
      <c r="AH367" s="105">
        <f t="shared" si="90"/>
        <v>4.1670000000000318E-3</v>
      </c>
      <c r="AI367" s="213">
        <f t="shared" si="91"/>
        <v>3.8408799049960156</v>
      </c>
      <c r="AJ367" s="213">
        <f t="shared" si="92"/>
        <v>0.68820000000000003</v>
      </c>
      <c r="AK367" s="213">
        <f t="shared" si="93"/>
        <v>4.5868792666076429E-2</v>
      </c>
      <c r="AL367" s="213">
        <f t="shared" si="94"/>
        <v>10.778385728079153</v>
      </c>
      <c r="AM367" s="213">
        <f t="shared" si="95"/>
        <v>-2674.9158751273053</v>
      </c>
      <c r="AN367" s="213">
        <f t="shared" si="96"/>
        <v>4.4726927715694051E-3</v>
      </c>
      <c r="AO367" s="213">
        <f t="shared" si="97"/>
        <v>1.0850741020708885</v>
      </c>
      <c r="AP367" s="213">
        <f t="shared" si="98"/>
        <v>1.0733603963449414</v>
      </c>
      <c r="AQ367" s="105">
        <f t="shared" si="99"/>
        <v>0.78842589792911177</v>
      </c>
      <c r="AR367" s="213">
        <f t="shared" si="87"/>
        <v>1.369325439613134</v>
      </c>
    </row>
    <row r="368" spans="1:44" x14ac:dyDescent="0.25">
      <c r="A368" s="268">
        <v>1.5208330000000001</v>
      </c>
      <c r="B368" s="7">
        <v>183.16821716450423</v>
      </c>
      <c r="C368" s="7">
        <v>183.16821716450423</v>
      </c>
      <c r="D368" s="7"/>
      <c r="E368" s="213">
        <f t="shared" si="88"/>
        <v>0.7622171025318214</v>
      </c>
      <c r="F368" s="213">
        <f t="shared" si="89"/>
        <v>7.4773497758371681</v>
      </c>
      <c r="G368" s="213">
        <f t="shared" si="83"/>
        <v>206.34818420891082</v>
      </c>
      <c r="H368" s="213">
        <f t="shared" si="84"/>
        <v>45.163037802942902</v>
      </c>
      <c r="I368" s="213">
        <f t="shared" si="85"/>
        <v>1.4680920078301054</v>
      </c>
      <c r="X368">
        <v>0.5290140750741803</v>
      </c>
      <c r="Y368">
        <v>204.79988495132278</v>
      </c>
      <c r="Z368">
        <v>0.93574644096512427</v>
      </c>
      <c r="AA368">
        <v>1.4586092840545479</v>
      </c>
      <c r="AB368">
        <v>1.4570505629164772</v>
      </c>
      <c r="AC368">
        <v>44.830125375631091</v>
      </c>
      <c r="AD368">
        <v>4.4414124536858202</v>
      </c>
      <c r="AF368" s="266">
        <f t="shared" si="86"/>
        <v>4.6279761363918546</v>
      </c>
      <c r="AG368" s="298">
        <v>45.674573268116013</v>
      </c>
      <c r="AH368" s="105">
        <f t="shared" si="90"/>
        <v>4.1660000000001141E-3</v>
      </c>
      <c r="AI368" s="213">
        <f t="shared" si="91"/>
        <v>3.8408799049960156</v>
      </c>
      <c r="AJ368" s="213">
        <f t="shared" si="92"/>
        <v>0.68820000000000003</v>
      </c>
      <c r="AK368" s="213">
        <f t="shared" si="93"/>
        <v>4.592743129637749E-2</v>
      </c>
      <c r="AL368" s="213">
        <f t="shared" si="94"/>
        <v>10.82431315937553</v>
      </c>
      <c r="AM368" s="213">
        <f t="shared" si="95"/>
        <v>-2675.5817579929235</v>
      </c>
      <c r="AN368" s="213">
        <f t="shared" si="96"/>
        <v>4.4738061858294416E-3</v>
      </c>
      <c r="AO368" s="213">
        <f t="shared" si="97"/>
        <v>1.0895479082567179</v>
      </c>
      <c r="AP368" s="213">
        <f t="shared" si="98"/>
        <v>1.0738853062480362</v>
      </c>
      <c r="AQ368" s="105">
        <f t="shared" si="99"/>
        <v>0.78395209174328229</v>
      </c>
      <c r="AR368" s="213">
        <f t="shared" si="87"/>
        <v>1.3694019170824669</v>
      </c>
    </row>
    <row r="369" spans="1:44" x14ac:dyDescent="0.25">
      <c r="A369" s="268">
        <v>1.5249999999999999</v>
      </c>
      <c r="B369" s="7">
        <v>184.35015280063902</v>
      </c>
      <c r="C369" s="7">
        <v>184.35015280063902</v>
      </c>
      <c r="D369" s="7"/>
      <c r="E369" s="213">
        <f t="shared" si="88"/>
        <v>0.76572452382234102</v>
      </c>
      <c r="F369" s="213">
        <f t="shared" si="89"/>
        <v>7.511757578697166</v>
      </c>
      <c r="G369" s="213">
        <f t="shared" si="83"/>
        <v>205.5593221214144</v>
      </c>
      <c r="H369" s="213">
        <f t="shared" si="84"/>
        <v>44.993416113516744</v>
      </c>
      <c r="I369" s="213">
        <f t="shared" si="85"/>
        <v>1.4624663321799745</v>
      </c>
      <c r="X369">
        <v>0.53063852995027816</v>
      </c>
      <c r="Y369">
        <v>204.49269715997374</v>
      </c>
      <c r="Z369">
        <v>0.93337585400857015</v>
      </c>
      <c r="AA369">
        <v>1.4563635279169262</v>
      </c>
      <c r="AB369">
        <v>1.4548599362426786</v>
      </c>
      <c r="AC369">
        <v>44.764076429964909</v>
      </c>
      <c r="AD369">
        <v>4.4347200442661938</v>
      </c>
      <c r="AF369" s="266">
        <f t="shared" si="86"/>
        <v>4.6571024005475081</v>
      </c>
      <c r="AG369" s="298">
        <v>45.962027145793321</v>
      </c>
      <c r="AH369" s="105">
        <f t="shared" si="90"/>
        <v>4.1669999999998097E-3</v>
      </c>
      <c r="AI369" s="213">
        <f t="shared" si="91"/>
        <v>3.8408799049960156</v>
      </c>
      <c r="AJ369" s="213">
        <f t="shared" si="92"/>
        <v>0.68820000000000003</v>
      </c>
      <c r="AK369" s="213">
        <f t="shared" si="93"/>
        <v>4.6137229645208638E-2</v>
      </c>
      <c r="AL369" s="213">
        <f t="shared" si="94"/>
        <v>10.870450389020739</v>
      </c>
      <c r="AM369" s="213">
        <f t="shared" si="95"/>
        <v>-2684.9991214679644</v>
      </c>
      <c r="AN369" s="213">
        <f t="shared" si="96"/>
        <v>4.4895528393723502E-3</v>
      </c>
      <c r="AO369" s="213">
        <f t="shared" si="97"/>
        <v>1.0940374610960901</v>
      </c>
      <c r="AP369" s="213">
        <f t="shared" si="98"/>
        <v>1.0774064889302988</v>
      </c>
      <c r="AQ369" s="105">
        <f t="shared" si="99"/>
        <v>0.77946253890390993</v>
      </c>
      <c r="AR369" s="213">
        <f t="shared" si="87"/>
        <v>1.3696185792572513</v>
      </c>
    </row>
    <row r="370" spans="1:44" x14ac:dyDescent="0.25">
      <c r="A370" s="268">
        <v>1.5291669999999999</v>
      </c>
      <c r="B370" s="7">
        <v>182.34086221920987</v>
      </c>
      <c r="C370" s="7">
        <v>182.34086221920987</v>
      </c>
      <c r="D370" s="7"/>
      <c r="E370" s="213">
        <f t="shared" si="88"/>
        <v>0.76400072979386102</v>
      </c>
      <c r="F370" s="213">
        <f t="shared" si="89"/>
        <v>7.4948471592777768</v>
      </c>
      <c r="G370" s="213">
        <f t="shared" si="83"/>
        <v>204.77096653019825</v>
      </c>
      <c r="H370" s="213">
        <f t="shared" si="84"/>
        <v>44.823907578962746</v>
      </c>
      <c r="I370" s="213">
        <f t="shared" si="85"/>
        <v>1.4568443390154513</v>
      </c>
      <c r="X370">
        <v>0.53226462673634367</v>
      </c>
      <c r="Y370">
        <v>204.18528550431006</v>
      </c>
      <c r="Z370">
        <v>0.93100652202553846</v>
      </c>
      <c r="AA370">
        <v>1.4541163213140234</v>
      </c>
      <c r="AB370">
        <v>1.4526677240932606</v>
      </c>
      <c r="AC370">
        <v>44.697980011048543</v>
      </c>
      <c r="AD370">
        <v>4.428022824619493</v>
      </c>
      <c r="AF370" s="266">
        <f t="shared" si="86"/>
        <v>4.607587751482896</v>
      </c>
      <c r="AG370" s="298">
        <v>45.473355553741882</v>
      </c>
      <c r="AH370" s="105">
        <f t="shared" si="90"/>
        <v>4.1670000000000318E-3</v>
      </c>
      <c r="AI370" s="213">
        <f t="shared" si="91"/>
        <v>3.8408799049960156</v>
      </c>
      <c r="AJ370" s="213">
        <f t="shared" si="92"/>
        <v>0.68820000000000003</v>
      </c>
      <c r="AK370" s="213">
        <f t="shared" si="93"/>
        <v>4.5799081720830581E-2</v>
      </c>
      <c r="AL370" s="213">
        <f t="shared" si="94"/>
        <v>10.916249470741569</v>
      </c>
      <c r="AM370" s="213">
        <f t="shared" si="95"/>
        <v>-2662.531004464025</v>
      </c>
      <c r="AN370" s="213">
        <f t="shared" si="96"/>
        <v>4.4519841870462231E-3</v>
      </c>
      <c r="AO370" s="213">
        <f t="shared" si="97"/>
        <v>1.0984894452831364</v>
      </c>
      <c r="AP370" s="213">
        <f t="shared" si="98"/>
        <v>1.0683907336323948</v>
      </c>
      <c r="AQ370" s="105">
        <f t="shared" si="99"/>
        <v>0.77501055471686375</v>
      </c>
      <c r="AR370" s="213">
        <f t="shared" si="87"/>
        <v>1.3692486237341681</v>
      </c>
    </row>
    <row r="371" spans="1:44" x14ac:dyDescent="0.25">
      <c r="A371" s="268">
        <v>1.5333330000000001</v>
      </c>
      <c r="B371" s="7">
        <v>180.92253945584812</v>
      </c>
      <c r="C371" s="7">
        <v>180.92253945584812</v>
      </c>
      <c r="D371" s="7"/>
      <c r="E371" s="213">
        <f t="shared" si="88"/>
        <v>0.7566776656891665</v>
      </c>
      <c r="F371" s="213">
        <f t="shared" si="89"/>
        <v>7.4230079004107239</v>
      </c>
      <c r="G371" s="213">
        <f t="shared" ref="G371:G434" si="100">+INDEX($Y$3:$Y$885,MATCH(A131,$X$3:$X$885))+(INDEX($Y$3:$Y$885,MATCH(A131,$X$3:$X$885)+1)-INDEX($Y$3:$Y$885,MATCH(A131,$X$3:$X$885)))*(A131-INDEX($X$3:$X$885,MATCH(A131,$X$3:$X$885)))/(INDEX($X$3:$X$885,MATCH(A131,$X$3:$X$885)+1)-INDEX($X$3:$X$885,MATCH(A131,$X$3:$X$885)))</f>
        <v>203.98336916978556</v>
      </c>
      <c r="H371" s="213">
        <f t="shared" ref="H371:H434" si="101">+INDEX($AC$3:$AC$885,MATCH(A131,$X$3:$X$885))+(INDEX($AC$3:$AC$885,MATCH(A131,$X$3:$X$885)+1)-INDEX($AC$3:$AC$885,MATCH(A131,$X$3:$X$885)))*(A131-INDEX($X$3:$X$885,MATCH(A131,$X$3:$X$885)))/(INDEX($X$3:$X$885,MATCH(A131,$X$3:$X$885)+1)-INDEX($X$3:$X$885,MATCH(A131,$X$3:$X$885)))</f>
        <v>44.65456651911235</v>
      </c>
      <c r="I371" s="213">
        <f t="shared" ref="I371:I434" si="102">+INDEX($AB$3:$AB$885,MATCH(A131,$X$3:$X$885))+(INDEX($AB$3:$AB$885,MATCH(A131,$X$3:$X$885)+1)-INDEX($AB$3:$AB$885,MATCH(A131,$X$3:$X$885)))*(A131-INDEX($X$3:$X$885,MATCH(A131,$X$3:$X$885)))/(INDEX($X$3:$X$885,MATCH(A131,$X$3:$X$885)+1)-INDEX($X$3:$X$885,MATCH(A131,$X$3:$X$885)))</f>
        <v>1.4512278267314402</v>
      </c>
      <c r="X371">
        <v>0.53389237071036699</v>
      </c>
      <c r="Y371">
        <v>203.87765135811819</v>
      </c>
      <c r="Z371">
        <v>0.9286384470771788</v>
      </c>
      <c r="AA371">
        <v>1.4518676746908907</v>
      </c>
      <c r="AB371">
        <v>1.4504739362724253</v>
      </c>
      <c r="AC371">
        <v>44.631836414709745</v>
      </c>
      <c r="AD371">
        <v>4.4213208247204649</v>
      </c>
      <c r="AF371" s="266">
        <f t="shared" si="86"/>
        <v>4.5726362344961107</v>
      </c>
      <c r="AG371" s="298">
        <v>45.128410900529097</v>
      </c>
      <c r="AH371" s="105">
        <f t="shared" si="90"/>
        <v>4.1660000000001141E-3</v>
      </c>
      <c r="AI371" s="213">
        <f t="shared" si="91"/>
        <v>3.8408799049960156</v>
      </c>
      <c r="AJ371" s="213">
        <f t="shared" si="92"/>
        <v>0.68820000000000003</v>
      </c>
      <c r="AK371" s="213">
        <f t="shared" si="93"/>
        <v>4.5548773229900884E-2</v>
      </c>
      <c r="AL371" s="213">
        <f t="shared" si="94"/>
        <v>10.961798243971471</v>
      </c>
      <c r="AM371" s="213">
        <f t="shared" si="95"/>
        <v>-2645.195428849348</v>
      </c>
      <c r="AN371" s="213">
        <f t="shared" si="96"/>
        <v>4.4229975918176649E-3</v>
      </c>
      <c r="AO371" s="213">
        <f t="shared" si="97"/>
        <v>1.1029124428749542</v>
      </c>
      <c r="AP371" s="213">
        <f t="shared" si="98"/>
        <v>1.0616892923229821</v>
      </c>
      <c r="AQ371" s="105">
        <f t="shared" si="99"/>
        <v>0.77058755712504612</v>
      </c>
      <c r="AR371" s="213">
        <f t="shared" si="87"/>
        <v>1.368982654762692</v>
      </c>
    </row>
    <row r="372" spans="1:44" x14ac:dyDescent="0.25">
      <c r="A372" s="268">
        <v>1.5375000000000001</v>
      </c>
      <c r="B372" s="7">
        <v>177.790410020091</v>
      </c>
      <c r="C372" s="7">
        <v>177.790410020091</v>
      </c>
      <c r="D372" s="7"/>
      <c r="E372" s="213">
        <f t="shared" si="88"/>
        <v>0.74737843023312489</v>
      </c>
      <c r="F372" s="213">
        <f t="shared" si="89"/>
        <v>7.3317824005869552</v>
      </c>
      <c r="G372" s="213">
        <f t="shared" si="100"/>
        <v>203.19616606269514</v>
      </c>
      <c r="H372" s="213">
        <f t="shared" si="101"/>
        <v>44.485314483220947</v>
      </c>
      <c r="I372" s="213">
        <f t="shared" si="102"/>
        <v>1.4456141965463138</v>
      </c>
      <c r="X372">
        <v>0.53552176716806621</v>
      </c>
      <c r="Y372">
        <v>203.56979609722714</v>
      </c>
      <c r="Z372">
        <v>0.92627163122464029</v>
      </c>
      <c r="AA372">
        <v>1.4496175985044955</v>
      </c>
      <c r="AB372">
        <v>1.4482785825989093</v>
      </c>
      <c r="AC372">
        <v>44.565645937214171</v>
      </c>
      <c r="AD372">
        <v>4.4146140745882265</v>
      </c>
      <c r="AF372" s="266">
        <f t="shared" si="86"/>
        <v>4.4954516344836302</v>
      </c>
      <c r="AG372" s="298">
        <v>44.366658124684236</v>
      </c>
      <c r="AH372" s="105">
        <f t="shared" si="90"/>
        <v>4.1670000000000318E-3</v>
      </c>
      <c r="AI372" s="213">
        <f t="shared" si="91"/>
        <v>3.8408799049960156</v>
      </c>
      <c r="AJ372" s="213">
        <f t="shared" si="92"/>
        <v>0.68820000000000003</v>
      </c>
      <c r="AK372" s="213">
        <f t="shared" si="93"/>
        <v>4.5029055118036905E-2</v>
      </c>
      <c r="AL372" s="213">
        <f t="shared" si="94"/>
        <v>11.006827299089508</v>
      </c>
      <c r="AM372" s="213">
        <f t="shared" si="95"/>
        <v>-2612.2684148983053</v>
      </c>
      <c r="AN372" s="213">
        <f t="shared" si="96"/>
        <v>4.3679407510932118E-3</v>
      </c>
      <c r="AO372" s="213">
        <f t="shared" si="97"/>
        <v>1.1072803836260474</v>
      </c>
      <c r="AP372" s="213">
        <f t="shared" si="98"/>
        <v>1.0482219225085621</v>
      </c>
      <c r="AQ372" s="105">
        <f t="shared" si="99"/>
        <v>0.76621961637395286</v>
      </c>
      <c r="AR372" s="213">
        <f t="shared" si="87"/>
        <v>1.3683806555998987</v>
      </c>
    </row>
    <row r="373" spans="1:44" x14ac:dyDescent="0.25">
      <c r="A373" s="268">
        <v>1.5416669999999999</v>
      </c>
      <c r="B373" s="7">
        <v>177.49492611105728</v>
      </c>
      <c r="C373" s="7">
        <v>177.49492611105728</v>
      </c>
      <c r="D373" s="7"/>
      <c r="E373" s="213">
        <f t="shared" si="88"/>
        <v>0.74023699782921359</v>
      </c>
      <c r="F373" s="213">
        <f t="shared" si="89"/>
        <v>7.2617249487045861</v>
      </c>
      <c r="G373" s="213">
        <f t="shared" si="100"/>
        <v>202.40959319171904</v>
      </c>
      <c r="H373" s="213">
        <f t="shared" si="101"/>
        <v>44.316202273227361</v>
      </c>
      <c r="I373" s="213">
        <f t="shared" si="102"/>
        <v>1.4400051323509711</v>
      </c>
      <c r="X373">
        <v>0.5371528214229685</v>
      </c>
      <c r="Y373">
        <v>203.26172109950366</v>
      </c>
      <c r="Z373">
        <v>0.92390607652907353</v>
      </c>
      <c r="AA373">
        <v>1.4473661032221594</v>
      </c>
      <c r="AB373">
        <v>1.4460816729059831</v>
      </c>
      <c r="AC373">
        <v>44.4994088752564</v>
      </c>
      <c r="AD373">
        <v>4.4079026042853551</v>
      </c>
      <c r="AF373" s="266">
        <f t="shared" si="86"/>
        <v>4.488170068444715</v>
      </c>
      <c r="AG373" s="298">
        <v>44.294794655264887</v>
      </c>
      <c r="AH373" s="105">
        <f t="shared" si="90"/>
        <v>4.1669999999998097E-3</v>
      </c>
      <c r="AI373" s="213">
        <f t="shared" si="91"/>
        <v>3.8408799049960156</v>
      </c>
      <c r="AJ373" s="213">
        <f t="shared" si="92"/>
        <v>0.68820000000000003</v>
      </c>
      <c r="AK373" s="213">
        <f t="shared" si="93"/>
        <v>4.4978847606392557E-2</v>
      </c>
      <c r="AL373" s="213">
        <f t="shared" si="94"/>
        <v>11.051806146695901</v>
      </c>
      <c r="AM373" s="213">
        <f t="shared" si="95"/>
        <v>-2606.5928696657284</v>
      </c>
      <c r="AN373" s="213">
        <f t="shared" si="96"/>
        <v>4.3584507441840215E-3</v>
      </c>
      <c r="AO373" s="213">
        <f t="shared" si="97"/>
        <v>1.1116388343702315</v>
      </c>
      <c r="AP373" s="213">
        <f t="shared" si="98"/>
        <v>1.0459445030439694</v>
      </c>
      <c r="AQ373" s="105">
        <f t="shared" si="99"/>
        <v>0.7618611656297688</v>
      </c>
      <c r="AR373" s="213">
        <f t="shared" si="87"/>
        <v>1.3683227944086915</v>
      </c>
    </row>
    <row r="374" spans="1:44" x14ac:dyDescent="0.25">
      <c r="A374" s="268">
        <v>1.545833</v>
      </c>
      <c r="B374" s="7">
        <v>176.25389369311577</v>
      </c>
      <c r="C374" s="7">
        <v>176.25389369311577</v>
      </c>
      <c r="D374" s="7"/>
      <c r="E374" s="213">
        <f t="shared" si="88"/>
        <v>0.73685879165211265</v>
      </c>
      <c r="F374" s="213">
        <f t="shared" si="89"/>
        <v>7.2285847461072255</v>
      </c>
      <c r="G374" s="213">
        <f t="shared" si="100"/>
        <v>201.62387171202417</v>
      </c>
      <c r="H374" s="213">
        <f t="shared" si="101"/>
        <v>44.147277391413709</v>
      </c>
      <c r="I374" s="213">
        <f t="shared" si="102"/>
        <v>1.4344022104466154</v>
      </c>
      <c r="X374">
        <v>0.53878553880649105</v>
      </c>
      <c r="Y374">
        <v>202.95342774485636</v>
      </c>
      <c r="Z374">
        <v>0.92154178505162787</v>
      </c>
      <c r="AA374">
        <v>1.4451131993243729</v>
      </c>
      <c r="AB374">
        <v>1.4438832170411544</v>
      </c>
      <c r="AC374">
        <v>44.433125525969047</v>
      </c>
      <c r="AD374">
        <v>4.4011864439188138</v>
      </c>
      <c r="AF374" s="266">
        <f t="shared" si="86"/>
        <v>4.4575874910812798</v>
      </c>
      <c r="AG374" s="298">
        <v>43.992968083703722</v>
      </c>
      <c r="AH374" s="105">
        <f t="shared" si="90"/>
        <v>4.1660000000001141E-3</v>
      </c>
      <c r="AI374" s="213">
        <f t="shared" si="91"/>
        <v>3.8408799049960156</v>
      </c>
      <c r="AJ374" s="213">
        <f t="shared" si="92"/>
        <v>0.68820000000000003</v>
      </c>
      <c r="AK374" s="213">
        <f t="shared" si="93"/>
        <v>4.4756954620224658E-2</v>
      </c>
      <c r="AL374" s="213">
        <f t="shared" si="94"/>
        <v>11.096563101316125</v>
      </c>
      <c r="AM374" s="213">
        <f t="shared" si="95"/>
        <v>-2590.9744473885885</v>
      </c>
      <c r="AN374" s="213">
        <f t="shared" si="96"/>
        <v>4.3323353791843806E-3</v>
      </c>
      <c r="AO374" s="213">
        <f t="shared" si="97"/>
        <v>1.1159711697494159</v>
      </c>
      <c r="AP374" s="213">
        <f t="shared" si="98"/>
        <v>1.0399268793049117</v>
      </c>
      <c r="AQ374" s="105">
        <f t="shared" si="99"/>
        <v>0.75752883025058437</v>
      </c>
      <c r="AR374" s="213">
        <f t="shared" si="87"/>
        <v>1.3680777131431294</v>
      </c>
    </row>
    <row r="375" spans="1:44" x14ac:dyDescent="0.25">
      <c r="A375" s="268">
        <v>1.55</v>
      </c>
      <c r="B375" s="7">
        <v>172.353506093871</v>
      </c>
      <c r="C375" s="7">
        <v>172.353506093871</v>
      </c>
      <c r="D375" s="7"/>
      <c r="E375" s="213">
        <f t="shared" si="88"/>
        <v>0.7263235174561925</v>
      </c>
      <c r="F375" s="213">
        <f t="shared" si="89"/>
        <v>7.1252337062452487</v>
      </c>
      <c r="G375" s="213">
        <f t="shared" si="100"/>
        <v>200.83865143904958</v>
      </c>
      <c r="H375" s="213">
        <f t="shared" si="101"/>
        <v>43.978464482979952</v>
      </c>
      <c r="I375" s="213">
        <f t="shared" si="102"/>
        <v>1.428802932573914</v>
      </c>
      <c r="X375">
        <v>0.54041992466802291</v>
      </c>
      <c r="Y375">
        <v>202.64491741518952</v>
      </c>
      <c r="Z375">
        <v>0.91917875885345313</v>
      </c>
      <c r="AA375">
        <v>1.4428588973021668</v>
      </c>
      <c r="AB375">
        <v>1.4416832248664684</v>
      </c>
      <c r="AC375">
        <v>44.366796186914954</v>
      </c>
      <c r="AD375">
        <v>4.3944656236391584</v>
      </c>
      <c r="AF375" s="266">
        <f t="shared" si="86"/>
        <v>4.3614708193676224</v>
      </c>
      <c r="AG375" s="298">
        <v>43.044370287368587</v>
      </c>
      <c r="AH375" s="105">
        <f t="shared" si="90"/>
        <v>4.1670000000000318E-3</v>
      </c>
      <c r="AI375" s="213">
        <f t="shared" si="91"/>
        <v>3.8408799049960156</v>
      </c>
      <c r="AJ375" s="213">
        <f t="shared" si="92"/>
        <v>0.68820000000000003</v>
      </c>
      <c r="AK375" s="213">
        <f t="shared" si="93"/>
        <v>4.4101122053050695E-2</v>
      </c>
      <c r="AL375" s="213">
        <f t="shared" si="94"/>
        <v>11.140664223369175</v>
      </c>
      <c r="AM375" s="213">
        <f t="shared" si="95"/>
        <v>-2550.3064698678882</v>
      </c>
      <c r="AN375" s="213">
        <f t="shared" si="96"/>
        <v>4.2643349718509997E-3</v>
      </c>
      <c r="AO375" s="213">
        <f t="shared" si="97"/>
        <v>1.1202355047212669</v>
      </c>
      <c r="AP375" s="213">
        <f t="shared" si="98"/>
        <v>1.0233585245622672</v>
      </c>
      <c r="AQ375" s="105">
        <f t="shared" si="99"/>
        <v>0.7532644952787334</v>
      </c>
      <c r="AR375" s="213">
        <f t="shared" si="87"/>
        <v>1.3672850820785942</v>
      </c>
    </row>
    <row r="376" spans="1:44" x14ac:dyDescent="0.25">
      <c r="A376" s="268">
        <v>1.5541670000000001</v>
      </c>
      <c r="B376" s="7">
        <v>169.51686056714752</v>
      </c>
      <c r="C376" s="7">
        <v>169.51686056714752</v>
      </c>
      <c r="D376" s="7"/>
      <c r="E376" s="213">
        <f t="shared" si="88"/>
        <v>0.71228690893823754</v>
      </c>
      <c r="F376" s="213">
        <f t="shared" si="89"/>
        <v>6.9875345766841104</v>
      </c>
      <c r="G376" s="213">
        <f t="shared" si="100"/>
        <v>200.05417141769104</v>
      </c>
      <c r="H376" s="213">
        <f t="shared" si="101"/>
        <v>43.80981500961628</v>
      </c>
      <c r="I376" s="213">
        <f t="shared" si="102"/>
        <v>1.4232090044828951</v>
      </c>
      <c r="X376">
        <v>0.54205598437500713</v>
      </c>
      <c r="Y376">
        <v>202.336191494449</v>
      </c>
      <c r="Z376">
        <v>0.91681699999569899</v>
      </c>
      <c r="AA376">
        <v>1.4406032076584026</v>
      </c>
      <c r="AB376">
        <v>1.4394817062582506</v>
      </c>
      <c r="AC376">
        <v>44.30042115608849</v>
      </c>
      <c r="AD376">
        <v>4.3877401736406663</v>
      </c>
      <c r="AF376" s="266">
        <f t="shared" si="86"/>
        <v>4.2915677853940508</v>
      </c>
      <c r="AG376" s="298">
        <v>42.354480980943016</v>
      </c>
      <c r="AH376" s="105">
        <f t="shared" si="90"/>
        <v>4.1670000000000318E-3</v>
      </c>
      <c r="AI376" s="213">
        <f t="shared" si="91"/>
        <v>3.8408799049960156</v>
      </c>
      <c r="AJ376" s="213">
        <f t="shared" si="92"/>
        <v>0.68820000000000003</v>
      </c>
      <c r="AK376" s="213">
        <f t="shared" si="93"/>
        <v>4.3613460154739492E-2</v>
      </c>
      <c r="AL376" s="213">
        <f t="shared" si="94"/>
        <v>11.184277683523915</v>
      </c>
      <c r="AM376" s="213">
        <f t="shared" si="95"/>
        <v>-2519.4411578141744</v>
      </c>
      <c r="AN376" s="213">
        <f t="shared" si="96"/>
        <v>4.2127254766147022E-3</v>
      </c>
      <c r="AO376" s="213">
        <f t="shared" si="97"/>
        <v>1.1244482301978815</v>
      </c>
      <c r="AP376" s="213">
        <f t="shared" si="98"/>
        <v>1.0109732365285986</v>
      </c>
      <c r="AQ376" s="105">
        <f t="shared" si="99"/>
        <v>0.74905176980211874</v>
      </c>
      <c r="AR376" s="213">
        <f t="shared" si="87"/>
        <v>1.3666863227533317</v>
      </c>
    </row>
    <row r="377" spans="1:44" x14ac:dyDescent="0.25">
      <c r="A377" s="268">
        <v>1.558333</v>
      </c>
      <c r="B377" s="7">
        <v>166.14834400416339</v>
      </c>
      <c r="C377" s="7">
        <v>166.14834400416339</v>
      </c>
      <c r="D377" s="7"/>
      <c r="E377" s="213">
        <f t="shared" si="88"/>
        <v>0.69919062112202257</v>
      </c>
      <c r="F377" s="213">
        <f t="shared" si="89"/>
        <v>6.8590599932070422</v>
      </c>
      <c r="G377" s="213">
        <f t="shared" si="100"/>
        <v>199.27062846270519</v>
      </c>
      <c r="H377" s="213">
        <f t="shared" si="101"/>
        <v>43.641371118697421</v>
      </c>
      <c r="I377" s="213">
        <f t="shared" si="102"/>
        <v>1.4176218268830865</v>
      </c>
      <c r="X377">
        <v>0.54369372331302324</v>
      </c>
      <c r="Y377">
        <v>202.02725136858402</v>
      </c>
      <c r="Z377">
        <v>0.91445651053951538</v>
      </c>
      <c r="AA377">
        <v>1.4383461409072562</v>
      </c>
      <c r="AB377">
        <v>1.4372786711071497</v>
      </c>
      <c r="AC377">
        <v>44.234000731913639</v>
      </c>
      <c r="AD377">
        <v>4.3810101241611497</v>
      </c>
      <c r="AF377" s="266">
        <f t="shared" si="86"/>
        <v>4.2085579325504368</v>
      </c>
      <c r="AG377" s="298">
        <v>41.535237429562663</v>
      </c>
      <c r="AH377" s="105">
        <f t="shared" si="90"/>
        <v>4.165999999999892E-3</v>
      </c>
      <c r="AI377" s="213">
        <f t="shared" si="91"/>
        <v>3.8408799049960156</v>
      </c>
      <c r="AJ377" s="213">
        <f t="shared" si="92"/>
        <v>0.68820000000000003</v>
      </c>
      <c r="AK377" s="213">
        <f t="shared" si="93"/>
        <v>4.3020805481792025E-2</v>
      </c>
      <c r="AL377" s="213">
        <f t="shared" si="94"/>
        <v>11.227298489005706</v>
      </c>
      <c r="AM377" s="213">
        <f t="shared" si="95"/>
        <v>-2482.5912334419454</v>
      </c>
      <c r="AN377" s="213">
        <f t="shared" si="96"/>
        <v>4.1511091873305747E-3</v>
      </c>
      <c r="AO377" s="213">
        <f t="shared" si="97"/>
        <v>1.1285993393852121</v>
      </c>
      <c r="AP377" s="213">
        <f t="shared" si="98"/>
        <v>0.99642563306065346</v>
      </c>
      <c r="AQ377" s="105">
        <f t="shared" si="99"/>
        <v>0.74490066061478821</v>
      </c>
      <c r="AR377" s="213">
        <f t="shared" si="87"/>
        <v>1.3659494617553158</v>
      </c>
    </row>
    <row r="378" spans="1:44" x14ac:dyDescent="0.25">
      <c r="A378" s="268">
        <v>1.5625</v>
      </c>
      <c r="B378" s="7">
        <v>163.90266629550732</v>
      </c>
      <c r="C378" s="7">
        <v>163.90266629550732</v>
      </c>
      <c r="D378" s="7"/>
      <c r="E378" s="213">
        <f t="shared" si="88"/>
        <v>0.6876612799593691</v>
      </c>
      <c r="F378" s="213">
        <f t="shared" si="89"/>
        <v>6.7459571564014116</v>
      </c>
      <c r="G378" s="213">
        <f t="shared" si="100"/>
        <v>198.48771193009688</v>
      </c>
      <c r="H378" s="213">
        <f t="shared" si="101"/>
        <v>43.473066174849691</v>
      </c>
      <c r="I378" s="213">
        <f t="shared" si="102"/>
        <v>1.4120391871003088</v>
      </c>
      <c r="X378">
        <v>0.5453331468858702</v>
      </c>
      <c r="Y378">
        <v>201.71809842555382</v>
      </c>
      <c r="Z378">
        <v>0.91209729254605199</v>
      </c>
      <c r="AA378">
        <v>1.4360877075745277</v>
      </c>
      <c r="AB378">
        <v>1.4350741293180722</v>
      </c>
      <c r="AC378">
        <v>44.167535213244236</v>
      </c>
      <c r="AD378">
        <v>4.3742755054819726</v>
      </c>
      <c r="AF378" s="266">
        <f t="shared" si="86"/>
        <v>4.1532180306546955</v>
      </c>
      <c r="AG378" s="298">
        <v>40.989075061975775</v>
      </c>
      <c r="AH378" s="105">
        <f t="shared" si="90"/>
        <v>4.1670000000000318E-3</v>
      </c>
      <c r="AI378" s="213">
        <f t="shared" si="91"/>
        <v>3.8408799049960156</v>
      </c>
      <c r="AJ378" s="213">
        <f t="shared" si="92"/>
        <v>0.68820000000000003</v>
      </c>
      <c r="AK378" s="213">
        <f t="shared" si="93"/>
        <v>4.2640923335551799E-2</v>
      </c>
      <c r="AL378" s="213">
        <f t="shared" si="94"/>
        <v>11.269939412341259</v>
      </c>
      <c r="AM378" s="213">
        <f t="shared" si="95"/>
        <v>-2458.0811332722465</v>
      </c>
      <c r="AN378" s="213">
        <f t="shared" si="96"/>
        <v>4.1101261609562461E-3</v>
      </c>
      <c r="AO378" s="213">
        <f t="shared" si="97"/>
        <v>1.1327094655461682</v>
      </c>
      <c r="AP378" s="213">
        <f t="shared" si="98"/>
        <v>0.98635137051985</v>
      </c>
      <c r="AQ378" s="105">
        <f t="shared" si="99"/>
        <v>0.74079053445383192</v>
      </c>
      <c r="AR378" s="213">
        <f t="shared" si="87"/>
        <v>1.365441857146382</v>
      </c>
    </row>
    <row r="379" spans="1:44" x14ac:dyDescent="0.25">
      <c r="A379" s="268">
        <v>1.566667</v>
      </c>
      <c r="B379" s="7">
        <v>161.30240789601081</v>
      </c>
      <c r="C379" s="7">
        <v>161.30240789601081</v>
      </c>
      <c r="D379" s="7"/>
      <c r="E379" s="213">
        <f t="shared" si="88"/>
        <v>0.67756477207803323</v>
      </c>
      <c r="F379" s="213">
        <f t="shared" si="89"/>
        <v>6.6469104140855064</v>
      </c>
      <c r="G379" s="213">
        <f t="shared" si="100"/>
        <v>197.70560406700091</v>
      </c>
      <c r="H379" s="213">
        <f t="shared" si="101"/>
        <v>43.304939134425211</v>
      </c>
      <c r="I379" s="213">
        <f t="shared" si="102"/>
        <v>1.4064623809833285</v>
      </c>
      <c r="X379">
        <v>0.54697426051564968</v>
      </c>
      <c r="Y379">
        <v>201.40873405531866</v>
      </c>
      <c r="Z379">
        <v>0.9097393480764584</v>
      </c>
      <c r="AA379">
        <v>1.433827918197238</v>
      </c>
      <c r="AB379">
        <v>1.4328680908101925</v>
      </c>
      <c r="AC379">
        <v>44.101024899362137</v>
      </c>
      <c r="AD379">
        <v>4.3675363479278682</v>
      </c>
      <c r="AF379" s="266">
        <f t="shared" si="86"/>
        <v>4.0891402495122575</v>
      </c>
      <c r="AG379" s="298">
        <v>40.356676531085689</v>
      </c>
      <c r="AH379" s="105">
        <f t="shared" si="90"/>
        <v>4.1670000000000318E-3</v>
      </c>
      <c r="AI379" s="213">
        <f t="shared" si="91"/>
        <v>3.8408799049960156</v>
      </c>
      <c r="AJ379" s="213">
        <f t="shared" si="92"/>
        <v>0.68820000000000003</v>
      </c>
      <c r="AK379" s="213">
        <f t="shared" si="93"/>
        <v>4.2187071130905286E-2</v>
      </c>
      <c r="AL379" s="213">
        <f t="shared" si="94"/>
        <v>11.312126483472165</v>
      </c>
      <c r="AM379" s="213">
        <f t="shared" si="95"/>
        <v>-2429.3648946332187</v>
      </c>
      <c r="AN379" s="213">
        <f t="shared" si="96"/>
        <v>4.0621101040096592E-3</v>
      </c>
      <c r="AO379" s="213">
        <f t="shared" si="97"/>
        <v>1.1367715756501779</v>
      </c>
      <c r="AP379" s="213">
        <f t="shared" si="98"/>
        <v>0.9748284386872158</v>
      </c>
      <c r="AQ379" s="105">
        <f t="shared" si="99"/>
        <v>0.73672842434982222</v>
      </c>
      <c r="AR379" s="213">
        <f t="shared" si="87"/>
        <v>1.3648369399367946</v>
      </c>
    </row>
    <row r="380" spans="1:44" x14ac:dyDescent="0.25">
      <c r="A380" s="268">
        <v>1.5708329999999999</v>
      </c>
      <c r="B380" s="7">
        <v>157.28382673315255</v>
      </c>
      <c r="C380" s="7">
        <v>157.28382673315255</v>
      </c>
      <c r="D380" s="7"/>
      <c r="E380" s="213">
        <f t="shared" si="88"/>
        <v>0.66361512673253009</v>
      </c>
      <c r="F380" s="213">
        <f t="shared" si="89"/>
        <v>6.5100643932461209</v>
      </c>
      <c r="G380" s="213">
        <f t="shared" si="100"/>
        <v>196.92456859188641</v>
      </c>
      <c r="H380" s="213">
        <f t="shared" si="101"/>
        <v>43.137046875368334</v>
      </c>
      <c r="I380" s="213">
        <f t="shared" si="102"/>
        <v>1.40089329207902</v>
      </c>
      <c r="X380">
        <v>0.54861706964284984</v>
      </c>
      <c r="Y380">
        <v>201.09915964984086</v>
      </c>
      <c r="Z380">
        <v>0.90738267919188476</v>
      </c>
      <c r="AA380">
        <v>1.431566783323325</v>
      </c>
      <c r="AB380">
        <v>1.4306605655168916</v>
      </c>
      <c r="AC380">
        <v>44.03447008997373</v>
      </c>
      <c r="AD380">
        <v>4.3607926818665881</v>
      </c>
      <c r="AF380" s="266">
        <f t="shared" si="86"/>
        <v>3.9901109513830337</v>
      </c>
      <c r="AG380" s="298">
        <v>39.379333346982811</v>
      </c>
      <c r="AH380" s="105">
        <f t="shared" si="90"/>
        <v>4.165999999999892E-3</v>
      </c>
      <c r="AI380" s="213">
        <f t="shared" si="91"/>
        <v>3.8408799049960156</v>
      </c>
      <c r="AJ380" s="213">
        <f t="shared" si="92"/>
        <v>0.68820000000000003</v>
      </c>
      <c r="AK380" s="213">
        <f t="shared" si="93"/>
        <v>4.147131929471963E-2</v>
      </c>
      <c r="AL380" s="213">
        <f t="shared" si="94"/>
        <v>11.353597802766885</v>
      </c>
      <c r="AM380" s="213">
        <f t="shared" si="95"/>
        <v>-2385.661421440092</v>
      </c>
      <c r="AN380" s="213">
        <f t="shared" si="96"/>
        <v>3.9890340830173836E-3</v>
      </c>
      <c r="AO380" s="213">
        <f t="shared" si="97"/>
        <v>1.1407606097331953</v>
      </c>
      <c r="AP380" s="213">
        <f t="shared" si="98"/>
        <v>0.95752138334553216</v>
      </c>
      <c r="AQ380" s="105">
        <f t="shared" si="99"/>
        <v>0.73273939026680479</v>
      </c>
      <c r="AR380" s="213">
        <f t="shared" si="87"/>
        <v>1.3638638523443376</v>
      </c>
    </row>
    <row r="381" spans="1:44" x14ac:dyDescent="0.25">
      <c r="A381" s="268">
        <v>1.575</v>
      </c>
      <c r="B381" s="7">
        <v>153.32434235210104</v>
      </c>
      <c r="C381" s="7">
        <v>153.32434235210104</v>
      </c>
      <c r="D381" s="7"/>
      <c r="E381" s="213">
        <f t="shared" si="88"/>
        <v>0.64715212028913083</v>
      </c>
      <c r="F381" s="213">
        <f t="shared" si="89"/>
        <v>6.3485623000363738</v>
      </c>
      <c r="G381" s="213">
        <f t="shared" si="100"/>
        <v>196.1442150860295</v>
      </c>
      <c r="H381" s="213">
        <f t="shared" si="101"/>
        <v>42.969305224161616</v>
      </c>
      <c r="I381" s="213">
        <f t="shared" si="102"/>
        <v>1.3953291324235191</v>
      </c>
      <c r="X381">
        <v>0.55026157972642964</v>
      </c>
      <c r="Y381">
        <v>200.78937660307602</v>
      </c>
      <c r="Z381">
        <v>0.90502728795348064</v>
      </c>
      <c r="AA381">
        <v>1.4293043135127601</v>
      </c>
      <c r="AB381">
        <v>1.4284515633856405</v>
      </c>
      <c r="AC381">
        <v>43.967871085213957</v>
      </c>
      <c r="AD381">
        <v>4.3540445377093038</v>
      </c>
      <c r="AF381" s="266">
        <f t="shared" si="86"/>
        <v>3.8925379664615929</v>
      </c>
      <c r="AG381" s="298">
        <v>38.416362856763804</v>
      </c>
      <c r="AH381" s="105">
        <f t="shared" si="90"/>
        <v>4.1670000000000318E-3</v>
      </c>
      <c r="AI381" s="213">
        <f t="shared" si="91"/>
        <v>3.8408799049960156</v>
      </c>
      <c r="AJ381" s="213">
        <f t="shared" si="92"/>
        <v>0.68820000000000003</v>
      </c>
      <c r="AK381" s="213">
        <f t="shared" si="93"/>
        <v>4.0780493857082364E-2</v>
      </c>
      <c r="AL381" s="213">
        <f t="shared" si="94"/>
        <v>11.394378296623968</v>
      </c>
      <c r="AM381" s="213">
        <f t="shared" si="95"/>
        <v>-2343.4988701636889</v>
      </c>
      <c r="AN381" s="213">
        <f t="shared" si="96"/>
        <v>3.9185346179394709E-3</v>
      </c>
      <c r="AO381" s="213">
        <f t="shared" si="97"/>
        <v>1.1446791443511348</v>
      </c>
      <c r="AP381" s="213">
        <f t="shared" si="98"/>
        <v>0.94037307845918905</v>
      </c>
      <c r="AQ381" s="105">
        <f t="shared" si="99"/>
        <v>0.72882085564886534</v>
      </c>
      <c r="AR381" s="213">
        <f t="shared" si="87"/>
        <v>1.3628566494292067</v>
      </c>
    </row>
    <row r="382" spans="1:44" x14ac:dyDescent="0.25">
      <c r="A382" s="268">
        <v>1.579167</v>
      </c>
      <c r="B382" s="7">
        <v>145.34627680819131</v>
      </c>
      <c r="C382" s="7">
        <v>145.34627680819131</v>
      </c>
      <c r="D382" s="7"/>
      <c r="E382" s="213">
        <f t="shared" si="88"/>
        <v>0.6222802350204738</v>
      </c>
      <c r="F382" s="213">
        <f t="shared" si="89"/>
        <v>6.1045691055508486</v>
      </c>
      <c r="G382" s="213">
        <f t="shared" si="100"/>
        <v>195.36481200157138</v>
      </c>
      <c r="H382" s="213">
        <f t="shared" si="101"/>
        <v>42.801772083897077</v>
      </c>
      <c r="I382" s="213">
        <f t="shared" si="102"/>
        <v>1.3897718194425883</v>
      </c>
      <c r="X382">
        <v>0.5519077962439034</v>
      </c>
      <c r="Y382">
        <v>200.47938631095798</v>
      </c>
      <c r="Z382">
        <v>0.90267317642239564</v>
      </c>
      <c r="AA382">
        <v>1.4270405193362816</v>
      </c>
      <c r="AB382">
        <v>1.426241094378135</v>
      </c>
      <c r="AC382">
        <v>43.901228185642012</v>
      </c>
      <c r="AD382">
        <v>4.3472919459101771</v>
      </c>
      <c r="AF382" s="266">
        <f t="shared" si="86"/>
        <v>3.6959356834109305</v>
      </c>
      <c r="AG382" s="298">
        <v>36.476049182441947</v>
      </c>
      <c r="AH382" s="105">
        <f t="shared" si="90"/>
        <v>4.1670000000000318E-3</v>
      </c>
      <c r="AI382" s="213">
        <f t="shared" si="91"/>
        <v>3.8408799049960156</v>
      </c>
      <c r="AJ382" s="213">
        <f t="shared" si="92"/>
        <v>0.68820000000000003</v>
      </c>
      <c r="AK382" s="213">
        <f t="shared" si="93"/>
        <v>3.9351579066435431E-2</v>
      </c>
      <c r="AL382" s="213">
        <f t="shared" si="94"/>
        <v>11.433729875690403</v>
      </c>
      <c r="AM382" s="213">
        <f t="shared" si="95"/>
        <v>-2259.1125974514666</v>
      </c>
      <c r="AN382" s="213">
        <f t="shared" si="96"/>
        <v>3.7774334059390451E-3</v>
      </c>
      <c r="AO382" s="213">
        <f t="shared" si="97"/>
        <v>1.1484565777570739</v>
      </c>
      <c r="AP382" s="213">
        <f t="shared" si="98"/>
        <v>0.90651149650564344</v>
      </c>
      <c r="AQ382" s="105">
        <f t="shared" si="99"/>
        <v>0.72504342224292628</v>
      </c>
      <c r="AR382" s="213">
        <f t="shared" si="87"/>
        <v>1.3606656790460767</v>
      </c>
    </row>
    <row r="383" spans="1:44" x14ac:dyDescent="0.25">
      <c r="A383" s="268">
        <v>1.5833330000000001</v>
      </c>
      <c r="B383" s="7">
        <v>124.95788708486637</v>
      </c>
      <c r="C383" s="7">
        <v>124.95788708486637</v>
      </c>
      <c r="D383" s="7"/>
      <c r="E383" s="213">
        <f t="shared" si="88"/>
        <v>0.56304357338925448</v>
      </c>
      <c r="F383" s="213">
        <f t="shared" si="89"/>
        <v>5.5234574549485869</v>
      </c>
      <c r="G383" s="213">
        <f t="shared" si="100"/>
        <v>194.58652828059229</v>
      </c>
      <c r="H383" s="213">
        <f t="shared" si="101"/>
        <v>42.63448352868366</v>
      </c>
      <c r="I383" s="213">
        <f t="shared" si="102"/>
        <v>1.3842225537468709</v>
      </c>
      <c r="X383">
        <v>0.55355572469142578</v>
      </c>
      <c r="Y383">
        <v>200.16919017141603</v>
      </c>
      <c r="Z383">
        <v>0.90032034665977967</v>
      </c>
      <c r="AA383">
        <v>1.4247754113756659</v>
      </c>
      <c r="AB383">
        <v>1.4240291684701509</v>
      </c>
      <c r="AC383">
        <v>43.834541692239824</v>
      </c>
      <c r="AD383">
        <v>4.3405349369662005</v>
      </c>
      <c r="AF383" s="266">
        <f t="shared" si="86"/>
        <v>3.1935076267259026</v>
      </c>
      <c r="AG383" s="298">
        <v>31.517469792508294</v>
      </c>
      <c r="AH383" s="105">
        <f t="shared" si="90"/>
        <v>4.1660000000001141E-3</v>
      </c>
      <c r="AI383" s="213">
        <f t="shared" si="91"/>
        <v>3.8408799049960156</v>
      </c>
      <c r="AJ383" s="213">
        <f t="shared" si="92"/>
        <v>0.68820000000000003</v>
      </c>
      <c r="AK383" s="213">
        <f t="shared" si="93"/>
        <v>3.5578464607450809E-2</v>
      </c>
      <c r="AL383" s="213">
        <f t="shared" si="94"/>
        <v>11.469308340297854</v>
      </c>
      <c r="AM383" s="213">
        <f t="shared" si="95"/>
        <v>-2040.6342768081399</v>
      </c>
      <c r="AN383" s="213">
        <f t="shared" si="96"/>
        <v>3.4121185881638792E-3</v>
      </c>
      <c r="AO383" s="213">
        <f t="shared" si="97"/>
        <v>1.1518686963452378</v>
      </c>
      <c r="AP383" s="213">
        <f t="shared" si="98"/>
        <v>0.81903950748050547</v>
      </c>
      <c r="AQ383" s="105">
        <f t="shared" si="99"/>
        <v>0.72163130365476236</v>
      </c>
      <c r="AR383" s="213">
        <f t="shared" si="87"/>
        <v>1.3538409292682558</v>
      </c>
    </row>
    <row r="384" spans="1:44" x14ac:dyDescent="0.25">
      <c r="A384" s="268">
        <v>1.5874999999999999</v>
      </c>
      <c r="B384" s="7">
        <v>109.2381431242738</v>
      </c>
      <c r="C384" s="7">
        <v>109.2381431242738</v>
      </c>
      <c r="D384" s="7"/>
      <c r="E384" s="213">
        <f t="shared" si="88"/>
        <v>0.4879474289407213</v>
      </c>
      <c r="F384" s="213">
        <f t="shared" si="89"/>
        <v>4.7867642779084765</v>
      </c>
      <c r="G384" s="213">
        <f t="shared" si="100"/>
        <v>193.80906754333927</v>
      </c>
      <c r="H384" s="213">
        <f t="shared" si="101"/>
        <v>42.467376021489514</v>
      </c>
      <c r="I384" s="213">
        <f t="shared" si="102"/>
        <v>1.3786792249041528</v>
      </c>
      <c r="X384">
        <v>0.55520537058387731</v>
      </c>
      <c r="Y384">
        <v>199.85878958435498</v>
      </c>
      <c r="Z384">
        <v>0.89796880072678276</v>
      </c>
      <c r="AA384">
        <v>1.4225090002237226</v>
      </c>
      <c r="AB384">
        <v>1.4218157956514956</v>
      </c>
      <c r="AC384">
        <v>43.76781190641055</v>
      </c>
      <c r="AD384">
        <v>4.3337735414170488</v>
      </c>
      <c r="AF384" s="266">
        <f t="shared" si="86"/>
        <v>2.8061283134557051</v>
      </c>
      <c r="AG384" s="298">
        <v>27.694333219400001</v>
      </c>
      <c r="AH384" s="105">
        <f t="shared" si="90"/>
        <v>4.1669999999998097E-3</v>
      </c>
      <c r="AI384" s="213">
        <f t="shared" si="91"/>
        <v>3.8408799049960156</v>
      </c>
      <c r="AJ384" s="213">
        <f t="shared" si="92"/>
        <v>0.68820000000000003</v>
      </c>
      <c r="AK384" s="213">
        <f t="shared" si="93"/>
        <v>3.2556808704446091E-2</v>
      </c>
      <c r="AL384" s="213">
        <f t="shared" si="94"/>
        <v>11.501865149002299</v>
      </c>
      <c r="AM384" s="213">
        <f t="shared" si="95"/>
        <v>-1865.7493836800609</v>
      </c>
      <c r="AN384" s="213">
        <f t="shared" si="96"/>
        <v>3.1196957854043644E-3</v>
      </c>
      <c r="AO384" s="213">
        <f t="shared" si="97"/>
        <v>1.1549883921306421</v>
      </c>
      <c r="AP384" s="213">
        <f t="shared" si="98"/>
        <v>0.74866709512947127</v>
      </c>
      <c r="AQ384" s="105">
        <f t="shared" si="99"/>
        <v>0.71851160786935797</v>
      </c>
      <c r="AR384" s="213">
        <f t="shared" si="87"/>
        <v>1.3469104039582929</v>
      </c>
    </row>
    <row r="385" spans="1:44" x14ac:dyDescent="0.25">
      <c r="A385" s="268">
        <v>1.5916669999999999</v>
      </c>
      <c r="B385" s="7">
        <v>128.09001652062355</v>
      </c>
      <c r="C385" s="7">
        <v>128.09001652062355</v>
      </c>
      <c r="D385" s="7"/>
      <c r="E385" s="213">
        <f t="shared" si="88"/>
        <v>0.49447322062014742</v>
      </c>
      <c r="F385" s="213">
        <f t="shared" si="89"/>
        <v>4.850782294283646</v>
      </c>
      <c r="G385" s="213">
        <f t="shared" si="100"/>
        <v>193.03260566048198</v>
      </c>
      <c r="H385" s="213">
        <f t="shared" si="101"/>
        <v>42.300487171928978</v>
      </c>
      <c r="I385" s="213">
        <f t="shared" si="102"/>
        <v>1.3731430836938336</v>
      </c>
      <c r="X385">
        <v>0.55685673945495029</v>
      </c>
      <c r="Y385">
        <v>199.54818595164932</v>
      </c>
      <c r="Z385">
        <v>0.89561854068455393</v>
      </c>
      <c r="AA385">
        <v>1.4202412964852558</v>
      </c>
      <c r="AB385">
        <v>1.4196009859259575</v>
      </c>
      <c r="AC385">
        <v>43.701039129983187</v>
      </c>
      <c r="AD385">
        <v>4.3270077898455463</v>
      </c>
      <c r="AF385" s="266">
        <f t="shared" si="86"/>
        <v>3.2706922267383844</v>
      </c>
      <c r="AG385" s="298">
        <v>32.279222568353163</v>
      </c>
      <c r="AH385" s="105">
        <f t="shared" si="90"/>
        <v>4.1670000000000318E-3</v>
      </c>
      <c r="AI385" s="213">
        <f t="shared" si="91"/>
        <v>3.8408799049960156</v>
      </c>
      <c r="AJ385" s="213">
        <f t="shared" si="92"/>
        <v>0.68820000000000003</v>
      </c>
      <c r="AK385" s="213">
        <f t="shared" si="93"/>
        <v>3.6176725572242482E-2</v>
      </c>
      <c r="AL385" s="213">
        <f t="shared" si="94"/>
        <v>11.538041874574541</v>
      </c>
      <c r="AM385" s="213">
        <f t="shared" si="95"/>
        <v>-2071.2410117665004</v>
      </c>
      <c r="AN385" s="213">
        <f t="shared" si="96"/>
        <v>3.4632957199318393E-3</v>
      </c>
      <c r="AO385" s="213">
        <f t="shared" si="97"/>
        <v>1.158451687850574</v>
      </c>
      <c r="AP385" s="213">
        <f t="shared" si="98"/>
        <v>0.83112448282500906</v>
      </c>
      <c r="AQ385" s="105">
        <f t="shared" si="99"/>
        <v>0.7150483121494261</v>
      </c>
      <c r="AR385" s="213">
        <f t="shared" si="87"/>
        <v>1.3550256834051466</v>
      </c>
    </row>
    <row r="386" spans="1:44" x14ac:dyDescent="0.25">
      <c r="A386" s="268">
        <v>1.5958330000000001</v>
      </c>
      <c r="B386" s="7">
        <v>143.80976048121607</v>
      </c>
      <c r="C386" s="7">
        <v>143.80976048121607</v>
      </c>
      <c r="D386" s="7"/>
      <c r="E386" s="213">
        <f t="shared" si="88"/>
        <v>0.56636723549484747</v>
      </c>
      <c r="F386" s="213">
        <f t="shared" si="89"/>
        <v>5.5560625802044541</v>
      </c>
      <c r="G386" s="213">
        <f t="shared" si="100"/>
        <v>192.25739232020945</v>
      </c>
      <c r="H386" s="213">
        <f t="shared" si="101"/>
        <v>42.13387075102068</v>
      </c>
      <c r="I386" s="213">
        <f t="shared" si="102"/>
        <v>1.3676159121124427</v>
      </c>
      <c r="X386">
        <v>0.55850983685723532</v>
      </c>
      <c r="Y386">
        <v>199.23738067713535</v>
      </c>
      <c r="Z386">
        <v>0.89326956859424389</v>
      </c>
      <c r="AA386">
        <v>1.4179723107745359</v>
      </c>
      <c r="AB386">
        <v>1.4173847493114586</v>
      </c>
      <c r="AC386">
        <v>43.634223665201738</v>
      </c>
      <c r="AD386">
        <v>4.3202377128765654</v>
      </c>
      <c r="AF386" s="266">
        <f t="shared" si="86"/>
        <v>3.6580715400085815</v>
      </c>
      <c r="AG386" s="298">
        <v>36.102359141461449</v>
      </c>
      <c r="AH386" s="105">
        <f t="shared" si="90"/>
        <v>4.1660000000001141E-3</v>
      </c>
      <c r="AI386" s="213">
        <f t="shared" si="91"/>
        <v>3.8408799049960156</v>
      </c>
      <c r="AJ386" s="213">
        <f t="shared" si="92"/>
        <v>0.68820000000000003</v>
      </c>
      <c r="AK386" s="213">
        <f t="shared" si="93"/>
        <v>3.9064309666825628E-2</v>
      </c>
      <c r="AL386" s="213">
        <f t="shared" si="94"/>
        <v>11.577106184241366</v>
      </c>
      <c r="AM386" s="213">
        <f t="shared" si="95"/>
        <v>-2234.2683009823559</v>
      </c>
      <c r="AN386" s="213">
        <f t="shared" si="96"/>
        <v>3.7358915741882311E-3</v>
      </c>
      <c r="AO386" s="213">
        <f t="shared" si="97"/>
        <v>1.1621875794247623</v>
      </c>
      <c r="AP386" s="213">
        <f t="shared" si="98"/>
        <v>0.89675745899859072</v>
      </c>
      <c r="AQ386" s="105">
        <f t="shared" si="99"/>
        <v>0.71131242057523791</v>
      </c>
      <c r="AR386" s="213">
        <f t="shared" si="87"/>
        <v>1.3602166682855081</v>
      </c>
    </row>
    <row r="387" spans="1:44" x14ac:dyDescent="0.25">
      <c r="A387" s="268">
        <v>1.6</v>
      </c>
      <c r="B387" s="7">
        <v>128.09001652062355</v>
      </c>
      <c r="C387" s="7">
        <v>128.09001652062355</v>
      </c>
      <c r="D387" s="7"/>
      <c r="E387" s="213">
        <f t="shared" si="88"/>
        <v>0.56650318538333722</v>
      </c>
      <c r="F387" s="213">
        <f t="shared" si="89"/>
        <v>5.5573962486105382</v>
      </c>
      <c r="G387" s="213">
        <f t="shared" si="100"/>
        <v>191.48306184423518</v>
      </c>
      <c r="H387" s="213">
        <f t="shared" si="101"/>
        <v>41.967448050220817</v>
      </c>
      <c r="I387" s="213">
        <f t="shared" si="102"/>
        <v>1.362095101039515</v>
      </c>
      <c r="X387">
        <v>0.56016466836230783</v>
      </c>
      <c r="Y387">
        <v>198.92637516663265</v>
      </c>
      <c r="Z387">
        <v>0.89092188651700144</v>
      </c>
      <c r="AA387">
        <v>1.4157020537184406</v>
      </c>
      <c r="AB387">
        <v>1.4151670958396954</v>
      </c>
      <c r="AC387">
        <v>43.567365814734522</v>
      </c>
      <c r="AD387">
        <v>4.3134633411779761</v>
      </c>
      <c r="AF387" s="266">
        <f t="shared" si="86"/>
        <v>3.2706922267383844</v>
      </c>
      <c r="AG387" s="298">
        <v>32.279222568353163</v>
      </c>
      <c r="AH387" s="105">
        <f t="shared" si="90"/>
        <v>4.1670000000000318E-3</v>
      </c>
      <c r="AI387" s="213">
        <f t="shared" si="91"/>
        <v>3.8408799049960156</v>
      </c>
      <c r="AJ387" s="213">
        <f t="shared" si="92"/>
        <v>0.68820000000000003</v>
      </c>
      <c r="AK387" s="213">
        <f t="shared" si="93"/>
        <v>3.6176725572242482E-2</v>
      </c>
      <c r="AL387" s="213">
        <f t="shared" si="94"/>
        <v>11.613282909813607</v>
      </c>
      <c r="AM387" s="213">
        <f t="shared" si="95"/>
        <v>-2067.1312777235162</v>
      </c>
      <c r="AN387" s="213">
        <f t="shared" si="96"/>
        <v>3.4564238859732285E-3</v>
      </c>
      <c r="AO387" s="213">
        <f t="shared" si="97"/>
        <v>1.1656440033107356</v>
      </c>
      <c r="AP387" s="213">
        <f t="shared" si="98"/>
        <v>0.82947537460360021</v>
      </c>
      <c r="AQ387" s="105">
        <f t="shared" si="99"/>
        <v>0.70785599668926469</v>
      </c>
      <c r="AR387" s="213">
        <f t="shared" si="87"/>
        <v>1.3550256834051466</v>
      </c>
    </row>
    <row r="388" spans="1:44" x14ac:dyDescent="0.25">
      <c r="A388" s="268">
        <v>1.6041669999999999</v>
      </c>
      <c r="B388" s="7">
        <v>133.70421079226369</v>
      </c>
      <c r="C388" s="7">
        <v>133.70421079226369</v>
      </c>
      <c r="D388" s="7"/>
      <c r="E388" s="213">
        <f t="shared" si="88"/>
        <v>0.54544827260637563</v>
      </c>
      <c r="F388" s="213">
        <f t="shared" si="89"/>
        <v>5.3508475542685447</v>
      </c>
      <c r="G388" s="213">
        <f t="shared" si="100"/>
        <v>190.70983870312187</v>
      </c>
      <c r="H388" s="213">
        <f t="shared" si="101"/>
        <v>41.801267322762563</v>
      </c>
      <c r="I388" s="213">
        <f t="shared" si="102"/>
        <v>1.3565822510511676</v>
      </c>
      <c r="X388">
        <v>0.5618212395608152</v>
      </c>
      <c r="Y388">
        <v>198.61517082789359</v>
      </c>
      <c r="Z388">
        <v>0.88857549651397705</v>
      </c>
      <c r="AA388">
        <v>1.4134305359533486</v>
      </c>
      <c r="AB388">
        <v>1.4129480355564477</v>
      </c>
      <c r="AC388">
        <v>43.500465881664141</v>
      </c>
      <c r="AD388">
        <v>4.3066847054596193</v>
      </c>
      <c r="AF388" s="266">
        <f t="shared" ref="AF388:AF451" si="103">+AG388/1000000*101325</f>
        <v>3.4090419814777388</v>
      </c>
      <c r="AG388" s="298">
        <v>33.644628487320389</v>
      </c>
      <c r="AH388" s="105">
        <f t="shared" si="90"/>
        <v>4.1669999999998097E-3</v>
      </c>
      <c r="AI388" s="213">
        <f t="shared" si="91"/>
        <v>3.8408799049960156</v>
      </c>
      <c r="AJ388" s="213">
        <f t="shared" si="92"/>
        <v>0.68820000000000003</v>
      </c>
      <c r="AK388" s="213">
        <f t="shared" si="93"/>
        <v>3.7223037635171236E-2</v>
      </c>
      <c r="AL388" s="213">
        <f t="shared" si="94"/>
        <v>11.650505947448778</v>
      </c>
      <c r="AM388" s="213">
        <f t="shared" si="95"/>
        <v>-2124.8048313253207</v>
      </c>
      <c r="AN388" s="213">
        <f t="shared" si="96"/>
        <v>3.5528591005174002E-3</v>
      </c>
      <c r="AO388" s="213">
        <f t="shared" si="97"/>
        <v>1.169196862411253</v>
      </c>
      <c r="AP388" s="213">
        <f t="shared" si="98"/>
        <v>0.85261797468624012</v>
      </c>
      <c r="AQ388" s="105">
        <f t="shared" si="99"/>
        <v>0.7043031375887473</v>
      </c>
      <c r="AR388" s="213">
        <f t="shared" ref="AR388:AR451" si="104">B388*9.81/(AF388*1000000*$AT$1)</f>
        <v>1.3570150351432846</v>
      </c>
    </row>
    <row r="389" spans="1:44" x14ac:dyDescent="0.25">
      <c r="A389" s="268">
        <v>1.608333</v>
      </c>
      <c r="B389" s="7">
        <v>144.40072829928349</v>
      </c>
      <c r="C389" s="7">
        <v>144.40072829928349</v>
      </c>
      <c r="D389" s="7"/>
      <c r="E389" s="213">
        <f t="shared" ref="E389:E452" si="105">+(B388+B389)/2*(A389-A388)</f>
        <v>0.57929258812770867</v>
      </c>
      <c r="F389" s="213">
        <f t="shared" ref="F389:F452" si="106">E389*9.81</f>
        <v>5.6828602895328224</v>
      </c>
      <c r="G389" s="213">
        <f t="shared" si="100"/>
        <v>189.93794493658427</v>
      </c>
      <c r="H389" s="213">
        <f t="shared" si="101"/>
        <v>41.635376290098812</v>
      </c>
      <c r="I389" s="213">
        <f t="shared" si="102"/>
        <v>1.3510789452373453</v>
      </c>
      <c r="X389">
        <v>0.56347955606256506</v>
      </c>
      <c r="Y389">
        <v>198.30376907064769</v>
      </c>
      <c r="Z389">
        <v>0.8862304006463203</v>
      </c>
      <c r="AA389">
        <v>1.4111577681274523</v>
      </c>
      <c r="AB389">
        <v>1.4107275785212454</v>
      </c>
      <c r="AC389">
        <v>43.433524169492344</v>
      </c>
      <c r="AD389">
        <v>4.2999018364738113</v>
      </c>
      <c r="AF389" s="266">
        <f t="shared" si="103"/>
        <v>3.6726346720864087</v>
      </c>
      <c r="AG389" s="298">
        <v>36.24608608030011</v>
      </c>
      <c r="AH389" s="105">
        <f t="shared" si="90"/>
        <v>4.1660000000001141E-3</v>
      </c>
      <c r="AI389" s="213">
        <f t="shared" si="91"/>
        <v>3.8408799049960156</v>
      </c>
      <c r="AJ389" s="213">
        <f t="shared" si="92"/>
        <v>0.68820000000000003</v>
      </c>
      <c r="AK389" s="213">
        <f t="shared" si="93"/>
        <v>3.9171271356442112E-2</v>
      </c>
      <c r="AL389" s="213">
        <f t="shared" si="94"/>
        <v>11.689677218805221</v>
      </c>
      <c r="AM389" s="213">
        <f t="shared" si="95"/>
        <v>-2233.6610601832076</v>
      </c>
      <c r="AN389" s="213">
        <f t="shared" si="96"/>
        <v>3.7348762145807735E-3</v>
      </c>
      <c r="AO389" s="213">
        <f t="shared" si="97"/>
        <v>1.1729317386258338</v>
      </c>
      <c r="AP389" s="213">
        <f t="shared" si="98"/>
        <v>0.89651373369675258</v>
      </c>
      <c r="AQ389" s="105">
        <f t="shared" si="99"/>
        <v>0.7005682613741665</v>
      </c>
      <c r="AR389" s="213">
        <f t="shared" si="104"/>
        <v>1.3603904604035744</v>
      </c>
    </row>
    <row r="390" spans="1:44" x14ac:dyDescent="0.25">
      <c r="A390" s="268">
        <v>1.6125</v>
      </c>
      <c r="B390" s="7">
        <v>137.90008230054218</v>
      </c>
      <c r="C390" s="7">
        <v>137.90008230054218</v>
      </c>
      <c r="D390" s="7"/>
      <c r="E390" s="213">
        <f t="shared" si="105"/>
        <v>0.58817373888474134</v>
      </c>
      <c r="F390" s="213">
        <f t="shared" si="106"/>
        <v>5.7699843784593128</v>
      </c>
      <c r="G390" s="213">
        <f t="shared" si="100"/>
        <v>189.16700897990216</v>
      </c>
      <c r="H390" s="213">
        <f t="shared" si="101"/>
        <v>41.469694971705643</v>
      </c>
      <c r="I390" s="213">
        <f t="shared" si="102"/>
        <v>1.3455825323950976</v>
      </c>
      <c r="X390">
        <v>0.56513962349661251</v>
      </c>
      <c r="Y390">
        <v>197.99217130655344</v>
      </c>
      <c r="Z390">
        <v>0.88388660097518079</v>
      </c>
      <c r="AA390">
        <v>1.4088837608994904</v>
      </c>
      <c r="AB390">
        <v>1.4085057348075314</v>
      </c>
      <c r="AC390">
        <v>43.366540982137117</v>
      </c>
      <c r="AD390">
        <v>4.2931147650150434</v>
      </c>
      <c r="AF390" s="266">
        <f t="shared" si="103"/>
        <v>3.5124402192303097</v>
      </c>
      <c r="AG390" s="298">
        <v>34.665089753074852</v>
      </c>
      <c r="AH390" s="105">
        <f t="shared" si="90"/>
        <v>4.1670000000000318E-3</v>
      </c>
      <c r="AI390" s="213">
        <f t="shared" si="91"/>
        <v>3.8408799049960156</v>
      </c>
      <c r="AJ390" s="213">
        <f t="shared" si="92"/>
        <v>0.68820000000000003</v>
      </c>
      <c r="AK390" s="213">
        <f t="shared" si="93"/>
        <v>3.7996386963353279E-2</v>
      </c>
      <c r="AL390" s="213">
        <f t="shared" si="94"/>
        <v>11.727673605768574</v>
      </c>
      <c r="AM390" s="213">
        <f t="shared" si="95"/>
        <v>-2164.4352329259527</v>
      </c>
      <c r="AN390" s="213">
        <f t="shared" si="96"/>
        <v>3.6191245903676571E-3</v>
      </c>
      <c r="AO390" s="213">
        <f t="shared" si="97"/>
        <v>1.1765508632162014</v>
      </c>
      <c r="AP390" s="213">
        <f t="shared" si="98"/>
        <v>0.86852042005462671</v>
      </c>
      <c r="AQ390" s="105">
        <f t="shared" si="99"/>
        <v>0.69694913678379888</v>
      </c>
      <c r="AR390" s="213">
        <f t="shared" si="104"/>
        <v>1.3583994844511729</v>
      </c>
    </row>
    <row r="391" spans="1:44" x14ac:dyDescent="0.25">
      <c r="A391" s="268">
        <v>1.6166670000000001</v>
      </c>
      <c r="B391" s="7">
        <v>193.0373797262296</v>
      </c>
      <c r="C391" s="7">
        <v>193.0373797262296</v>
      </c>
      <c r="D391" s="7"/>
      <c r="E391" s="213">
        <f t="shared" si="105"/>
        <v>0.68950820213278419</v>
      </c>
      <c r="F391" s="213">
        <f t="shared" si="106"/>
        <v>6.7640754629226132</v>
      </c>
      <c r="G391" s="213">
        <f t="shared" si="100"/>
        <v>188.39729831776017</v>
      </c>
      <c r="H391" s="213">
        <f t="shared" si="101"/>
        <v>41.304281007284906</v>
      </c>
      <c r="I391" s="213">
        <f t="shared" si="102"/>
        <v>1.3400949221323593</v>
      </c>
      <c r="X391">
        <v>0.56680144751134942</v>
      </c>
      <c r="Y391">
        <v>197.68037894922108</v>
      </c>
      <c r="Z391">
        <v>0.88154409956170843</v>
      </c>
      <c r="AA391">
        <v>1.4066085249387577</v>
      </c>
      <c r="AB391">
        <v>1.4062825145025617</v>
      </c>
      <c r="AC391">
        <v>43.299516623930238</v>
      </c>
      <c r="AD391">
        <v>4.2863235219197309</v>
      </c>
      <c r="AF391" s="266">
        <f t="shared" si="103"/>
        <v>4.8711804420915632</v>
      </c>
      <c r="AG391" s="298">
        <v>48.074813146721567</v>
      </c>
      <c r="AH391" s="105">
        <f t="shared" si="90"/>
        <v>4.1670000000000318E-3</v>
      </c>
      <c r="AI391" s="213">
        <f t="shared" si="91"/>
        <v>3.8408799049960156</v>
      </c>
      <c r="AJ391" s="213">
        <f t="shared" si="92"/>
        <v>0.68820000000000003</v>
      </c>
      <c r="AK391" s="213">
        <f t="shared" si="93"/>
        <v>4.7586536529225509E-2</v>
      </c>
      <c r="AL391" s="213">
        <f t="shared" si="94"/>
        <v>11.7752601422978</v>
      </c>
      <c r="AM391" s="213">
        <f t="shared" si="95"/>
        <v>-2707.2067479054172</v>
      </c>
      <c r="AN391" s="213">
        <f t="shared" si="96"/>
        <v>4.5266859287394247E-3</v>
      </c>
      <c r="AO391" s="213">
        <f t="shared" si="97"/>
        <v>1.1810775491449408</v>
      </c>
      <c r="AP391" s="213">
        <f t="shared" si="98"/>
        <v>1.0863177174800551</v>
      </c>
      <c r="AQ391" s="105">
        <f t="shared" si="99"/>
        <v>0.69242245085505949</v>
      </c>
      <c r="AR391" s="213">
        <f t="shared" si="104"/>
        <v>1.3711315388551628</v>
      </c>
    </row>
    <row r="392" spans="1:44" x14ac:dyDescent="0.25">
      <c r="A392" s="268">
        <v>1.620833</v>
      </c>
      <c r="B392" s="7">
        <v>247.34732220662272</v>
      </c>
      <c r="C392" s="7">
        <v>247.34732220662272</v>
      </c>
      <c r="D392" s="7"/>
      <c r="E392" s="213">
        <f t="shared" si="105"/>
        <v>0.9173213341261075</v>
      </c>
      <c r="F392" s="213">
        <f t="shared" si="106"/>
        <v>8.9989222877771144</v>
      </c>
      <c r="G392" s="213">
        <f t="shared" si="100"/>
        <v>187.62895472204011</v>
      </c>
      <c r="H392" s="213">
        <f t="shared" si="101"/>
        <v>41.139164609648624</v>
      </c>
      <c r="I392" s="213">
        <f t="shared" si="102"/>
        <v>1.3346171209812865</v>
      </c>
      <c r="X392">
        <v>0.56846503377459312</v>
      </c>
      <c r="Y392">
        <v>197.3683934142004</v>
      </c>
      <c r="Z392">
        <v>0.8792028984670528</v>
      </c>
      <c r="AA392">
        <v>1.4043320709257592</v>
      </c>
      <c r="AB392">
        <v>1.4040579277073282</v>
      </c>
      <c r="AC392">
        <v>43.232451399619187</v>
      </c>
      <c r="AD392">
        <v>4.2795281380664134</v>
      </c>
      <c r="AF392" s="266">
        <f t="shared" si="103"/>
        <v>6.2095322800438613</v>
      </c>
      <c r="AG392" s="298">
        <v>61.283318825994186</v>
      </c>
      <c r="AH392" s="105">
        <f t="shared" si="90"/>
        <v>4.165999999999892E-3</v>
      </c>
      <c r="AI392" s="213">
        <f t="shared" si="91"/>
        <v>17.20418640980624</v>
      </c>
      <c r="AJ392" s="213">
        <f t="shared" si="92"/>
        <v>-0.14810000000000001</v>
      </c>
      <c r="AK392" s="213">
        <f t="shared" si="93"/>
        <v>5.4689176473996889E-2</v>
      </c>
      <c r="AL392" s="213">
        <f t="shared" si="94"/>
        <v>11.829949318771796</v>
      </c>
      <c r="AM392" s="213">
        <f t="shared" si="95"/>
        <v>-3106.5823324430321</v>
      </c>
      <c r="AN392" s="213">
        <f t="shared" si="96"/>
        <v>5.1944767578688388E-3</v>
      </c>
      <c r="AO392" s="213">
        <f t="shared" si="97"/>
        <v>1.1862720259028097</v>
      </c>
      <c r="AP392" s="213">
        <f t="shared" si="98"/>
        <v>1.2468739217160283</v>
      </c>
      <c r="AQ392" s="105">
        <f t="shared" si="99"/>
        <v>0.68722797409719061</v>
      </c>
      <c r="AR392" s="213">
        <f t="shared" si="104"/>
        <v>1.3782253954639783</v>
      </c>
    </row>
    <row r="393" spans="1:44" x14ac:dyDescent="0.25">
      <c r="A393" s="268">
        <v>1.625</v>
      </c>
      <c r="B393" s="7">
        <v>136.54085631898718</v>
      </c>
      <c r="C393" s="7">
        <v>136.54085631898718</v>
      </c>
      <c r="D393" s="7"/>
      <c r="E393" s="213">
        <f t="shared" si="105"/>
        <v>0.79983101995811423</v>
      </c>
      <c r="F393" s="213">
        <f t="shared" si="106"/>
        <v>7.8463423057891006</v>
      </c>
      <c r="G393" s="213">
        <f t="shared" si="100"/>
        <v>186.86171272130227</v>
      </c>
      <c r="H393" s="213">
        <f t="shared" si="101"/>
        <v>40.974288943355774</v>
      </c>
      <c r="I393" s="213">
        <f t="shared" si="102"/>
        <v>1.3291472398520148</v>
      </c>
      <c r="X393">
        <v>0.57013038797367588</v>
      </c>
      <c r="Y393">
        <v>197.05621611896811</v>
      </c>
      <c r="Z393">
        <v>0.87686299975236381</v>
      </c>
      <c r="AA393">
        <v>1.4020544095511851</v>
      </c>
      <c r="AB393">
        <v>1.4018319845366201</v>
      </c>
      <c r="AC393">
        <v>43.165345614362877</v>
      </c>
      <c r="AD393">
        <v>4.2727286443753183</v>
      </c>
      <c r="AF393" s="266">
        <f t="shared" si="103"/>
        <v>3.4789450154513091</v>
      </c>
      <c r="AG393" s="298">
        <v>34.33451779374596</v>
      </c>
      <c r="AH393" s="105">
        <f t="shared" si="90"/>
        <v>4.1670000000000318E-3</v>
      </c>
      <c r="AI393" s="213">
        <f t="shared" si="91"/>
        <v>3.8408799049960156</v>
      </c>
      <c r="AJ393" s="213">
        <f t="shared" si="92"/>
        <v>0.68820000000000003</v>
      </c>
      <c r="AK393" s="213">
        <f t="shared" si="93"/>
        <v>3.7746652466580856E-2</v>
      </c>
      <c r="AL393" s="213">
        <f t="shared" si="94"/>
        <v>11.867695971238376</v>
      </c>
      <c r="AM393" s="213">
        <f t="shared" si="95"/>
        <v>-2141.9195767941201</v>
      </c>
      <c r="AN393" s="213">
        <f t="shared" si="96"/>
        <v>3.5814764484711579E-3</v>
      </c>
      <c r="AO393" s="213">
        <f t="shared" si="97"/>
        <v>1.1898535023512808</v>
      </c>
      <c r="AP393" s="213">
        <f t="shared" si="98"/>
        <v>0.85948558878596848</v>
      </c>
      <c r="AQ393" s="105">
        <f t="shared" si="99"/>
        <v>0.68364649764871943</v>
      </c>
      <c r="AR393" s="213">
        <f t="shared" si="104"/>
        <v>1.357960012329394</v>
      </c>
    </row>
    <row r="394" spans="1:44" x14ac:dyDescent="0.25">
      <c r="A394" s="268">
        <v>1.629167</v>
      </c>
      <c r="B394" s="7">
        <v>69.11142827749805</v>
      </c>
      <c r="C394" s="7">
        <v>69.11142827749805</v>
      </c>
      <c r="D394" s="7"/>
      <c r="E394" s="213">
        <f t="shared" si="105"/>
        <v>0.42847653495678023</v>
      </c>
      <c r="F394" s="213">
        <f t="shared" si="106"/>
        <v>4.2033548079260141</v>
      </c>
      <c r="G394" s="213">
        <f t="shared" si="100"/>
        <v>186.09572212148674</v>
      </c>
      <c r="H394" s="213">
        <f t="shared" si="101"/>
        <v>40.809685985585539</v>
      </c>
      <c r="I394" s="213">
        <f t="shared" si="102"/>
        <v>1.3236863431823676</v>
      </c>
      <c r="X394">
        <v>0.57179751581553473</v>
      </c>
      <c r="Y394">
        <v>196.74384848293718</v>
      </c>
      <c r="Z394">
        <v>0.8745244054787914</v>
      </c>
      <c r="AA394">
        <v>1.3997755515165684</v>
      </c>
      <c r="AB394">
        <v>1.399604695118881</v>
      </c>
      <c r="AC394">
        <v>43.09819957373201</v>
      </c>
      <c r="AD394">
        <v>4.2659250718083959</v>
      </c>
      <c r="AF394" s="266">
        <f t="shared" si="103"/>
        <v>1.8172916453712569</v>
      </c>
      <c r="AG394" s="298">
        <v>17.935274072255186</v>
      </c>
      <c r="AH394" s="105">
        <f t="shared" si="90"/>
        <v>4.1670000000000318E-3</v>
      </c>
      <c r="AI394" s="213">
        <f t="shared" si="91"/>
        <v>7.5527844238794399</v>
      </c>
      <c r="AJ394" s="213">
        <f t="shared" si="92"/>
        <v>-8.6999999999999994E-3</v>
      </c>
      <c r="AK394" s="213">
        <f t="shared" si="93"/>
        <v>3.1309317100401274E-2</v>
      </c>
      <c r="AL394" s="213">
        <f t="shared" si="94"/>
        <v>11.899005288338778</v>
      </c>
      <c r="AM394" s="213">
        <f t="shared" si="95"/>
        <v>-1775.0757591058771</v>
      </c>
      <c r="AN394" s="213">
        <f t="shared" si="96"/>
        <v>2.9680815724206951E-3</v>
      </c>
      <c r="AO394" s="213">
        <f t="shared" si="97"/>
        <v>1.1928215839237015</v>
      </c>
      <c r="AP394" s="213">
        <f t="shared" si="98"/>
        <v>0.71228259477337952</v>
      </c>
      <c r="AQ394" s="105">
        <f t="shared" si="99"/>
        <v>0.68067841607629875</v>
      </c>
      <c r="AR394" s="213">
        <f t="shared" si="104"/>
        <v>1.3158220577860475</v>
      </c>
    </row>
    <row r="395" spans="1:44" x14ac:dyDescent="0.25">
      <c r="A395" s="268">
        <v>1.6333329999999999</v>
      </c>
      <c r="B395" s="7">
        <v>93.222915254647546</v>
      </c>
      <c r="C395" s="7">
        <v>93.222915254647546</v>
      </c>
      <c r="D395" s="7"/>
      <c r="E395" s="213">
        <f t="shared" si="105"/>
        <v>0.33814243757745049</v>
      </c>
      <c r="F395" s="213">
        <f t="shared" si="106"/>
        <v>3.3171773126347897</v>
      </c>
      <c r="G395" s="213">
        <f t="shared" si="100"/>
        <v>185.33121684229837</v>
      </c>
      <c r="H395" s="213">
        <f t="shared" si="101"/>
        <v>40.645406050018941</v>
      </c>
      <c r="I395" s="213">
        <f t="shared" si="102"/>
        <v>1.3182360994098388</v>
      </c>
      <c r="X395">
        <v>0.57346642302680195</v>
      </c>
      <c r="Y395">
        <v>196.43129192743703</v>
      </c>
      <c r="Z395">
        <v>0.87218711770748492</v>
      </c>
      <c r="AA395">
        <v>1.3974955075342896</v>
      </c>
      <c r="AB395">
        <v>1.3973760695962227</v>
      </c>
      <c r="AC395">
        <v>43.031013583709424</v>
      </c>
      <c r="AD395">
        <v>4.2591174513693577</v>
      </c>
      <c r="AF395" s="266">
        <f t="shared" si="103"/>
        <v>2.4114674341465956</v>
      </c>
      <c r="AG395" s="298">
        <v>23.799333176872398</v>
      </c>
      <c r="AH395" s="105">
        <f t="shared" ref="AH395:AH458" si="107">+A395-A394</f>
        <v>4.165999999999892E-3</v>
      </c>
      <c r="AI395" s="213">
        <f t="shared" ref="AI395:AI458" si="108">IF(AND(AF395&lt;=$T$55,AF395&gt;$R$55),$U$55,IF(AND(AF395&lt;=$T$56,AF395&gt;$R$56),$U$56,IF(AND(AF395&lt;=$T$57,AF395&gt;$R$57),$U$57,IF(AND(AF395&lt;=$T$58,AF395&gt;$R$58),$U$58,IF(AND(AF395&lt;=$T$59,AF395&gt;$R$59),$U$59,"a N/A")))))</f>
        <v>7.5527844238794399</v>
      </c>
      <c r="AJ395" s="213">
        <f t="shared" ref="AJ395:AJ458" si="109">IF(AND(AF395&lt;=$T$55,AF395&gt;$R$55),$V$55,IF(AND(AF395&lt;=$T$56,AF395&gt;$R$56),$V$56,IF(AND(AF395&lt;=$T$57,AF395&gt;$R$57),$V$57,IF(AND(AF395&lt;=$T$58,AF395&gt;$R$58),$V$58,IF(AND(AF395&lt;=$T$59,AF395&gt;$R$59),$V$59,"Valor no encontrado para Po")))))</f>
        <v>-8.6999999999999994E-3</v>
      </c>
      <c r="AK395" s="213">
        <f t="shared" ref="AK395:AK458" si="110">IF(OR(AL394&gt;=($AH$1-$AJ$1)/2,AL394&gt;=$AL$1/2),0,AI395*AF395^AJ395*AH395)</f>
        <v>3.1224860471278069E-2</v>
      </c>
      <c r="AL395" s="213">
        <f t="shared" ref="AL395:AL458" si="111">+AL394+AK395</f>
        <v>11.930230148810056</v>
      </c>
      <c r="AM395" s="213">
        <f t="shared" ref="AM395:AM458" si="112">2*$AP$1*PI()*((AL395+$AJ$1/2)*(2*AL395-$AL$1)+(AL395+$AJ$1/2)^2-($AH$1/2)^2)*AK395</f>
        <v>-1768.7282177283796</v>
      </c>
      <c r="AN395" s="213">
        <f t="shared" ref="AN395:AN458" si="113">-AM395*0.000000001*$AN$1</f>
        <v>2.9574679293149957E-3</v>
      </c>
      <c r="AO395" s="213">
        <f t="shared" ref="AO395:AO458" si="114">+AO394+AN395</f>
        <v>1.1957790518530165</v>
      </c>
      <c r="AP395" s="213">
        <f t="shared" ref="AP395:AP458" si="115">+AN395/AH395</f>
        <v>0.70990588797769383</v>
      </c>
      <c r="AQ395" s="105">
        <f t="shared" ref="AQ395:AQ458" si="116">+AQ394-AN395</f>
        <v>0.6777209481469838</v>
      </c>
      <c r="AR395" s="213">
        <f t="shared" si="104"/>
        <v>1.3375597848966392</v>
      </c>
    </row>
    <row r="396" spans="1:44" x14ac:dyDescent="0.25">
      <c r="A396" s="268">
        <v>1.6375</v>
      </c>
      <c r="B396" s="7">
        <v>164.07995664092752</v>
      </c>
      <c r="C396" s="7">
        <v>164.07995664092752</v>
      </c>
      <c r="D396" s="7"/>
      <c r="E396" s="213">
        <f t="shared" si="105"/>
        <v>0.53609053359443481</v>
      </c>
      <c r="F396" s="213">
        <f t="shared" si="106"/>
        <v>5.2590481345614055</v>
      </c>
      <c r="G396" s="213">
        <f t="shared" si="100"/>
        <v>184.56787305964397</v>
      </c>
      <c r="H396" s="213">
        <f t="shared" si="101"/>
        <v>40.481379574879554</v>
      </c>
      <c r="I396" s="213">
        <f t="shared" si="102"/>
        <v>1.3127942003349939</v>
      </c>
      <c r="X396">
        <v>0.57513711535389589</v>
      </c>
      <c r="Y396">
        <v>196.11854787571477</v>
      </c>
      <c r="Z396">
        <v>0.8698511384995945</v>
      </c>
      <c r="AA396">
        <v>1.3952142883266951</v>
      </c>
      <c r="AB396">
        <v>1.3951461181244371</v>
      </c>
      <c r="AC396">
        <v>42.96378795068555</v>
      </c>
      <c r="AD396">
        <v>4.2523058141032131</v>
      </c>
      <c r="AF396" s="266">
        <f t="shared" si="103"/>
        <v>4.1575869702780439</v>
      </c>
      <c r="AG396" s="298">
        <v>41.032193143627374</v>
      </c>
      <c r="AH396" s="105">
        <f t="shared" si="107"/>
        <v>4.1670000000000318E-3</v>
      </c>
      <c r="AI396" s="213">
        <f t="shared" si="108"/>
        <v>3.8408799049960156</v>
      </c>
      <c r="AJ396" s="213">
        <f t="shared" si="109"/>
        <v>0.68820000000000003</v>
      </c>
      <c r="AK396" s="213">
        <f t="shared" si="110"/>
        <v>4.2671787987534363E-2</v>
      </c>
      <c r="AL396" s="213">
        <f t="shared" si="111"/>
        <v>11.972901936797591</v>
      </c>
      <c r="AM396" s="213">
        <f t="shared" si="112"/>
        <v>-2414.2080982524012</v>
      </c>
      <c r="AN396" s="213">
        <f t="shared" si="113"/>
        <v>4.036766617792769E-3</v>
      </c>
      <c r="AO396" s="213">
        <f t="shared" si="114"/>
        <v>1.1998158184708092</v>
      </c>
      <c r="AP396" s="213">
        <f t="shared" si="115"/>
        <v>0.96874648855117307</v>
      </c>
      <c r="AQ396" s="105">
        <f t="shared" si="116"/>
        <v>0.67368418152919107</v>
      </c>
      <c r="AR396" s="213">
        <f t="shared" si="104"/>
        <v>1.3654824224921256</v>
      </c>
    </row>
    <row r="397" spans="1:44" x14ac:dyDescent="0.25">
      <c r="A397" s="268">
        <v>1.641667</v>
      </c>
      <c r="B397" s="7">
        <v>252.13416153296856</v>
      </c>
      <c r="C397" s="7">
        <v>252.13416153296856</v>
      </c>
      <c r="D397" s="7"/>
      <c r="E397" s="213">
        <f t="shared" si="105"/>
        <v>0.86718211521531907</v>
      </c>
      <c r="F397" s="213">
        <f t="shared" si="106"/>
        <v>8.5070565502622806</v>
      </c>
      <c r="G397" s="213">
        <f t="shared" si="100"/>
        <v>183.80584623461721</v>
      </c>
      <c r="H397" s="213">
        <f t="shared" si="101"/>
        <v>40.317639789054617</v>
      </c>
      <c r="I397" s="213">
        <f t="shared" si="102"/>
        <v>1.3073617513174924</v>
      </c>
      <c r="X397">
        <v>0.57680959856311231</v>
      </c>
      <c r="Y397">
        <v>195.80561775293737</v>
      </c>
      <c r="Z397">
        <v>0.86751646991626974</v>
      </c>
      <c r="AA397">
        <v>1.3929319046271955</v>
      </c>
      <c r="AB397">
        <v>1.3929148508728431</v>
      </c>
      <c r="AC397">
        <v>42.896522981460826</v>
      </c>
      <c r="AD397">
        <v>4.2454901910965184</v>
      </c>
      <c r="AF397" s="266">
        <f t="shared" si="103"/>
        <v>6.327493649874258</v>
      </c>
      <c r="AG397" s="298">
        <v>62.447507030587296</v>
      </c>
      <c r="AH397" s="105">
        <f t="shared" si="107"/>
        <v>4.1670000000000318E-3</v>
      </c>
      <c r="AI397" s="213">
        <f t="shared" si="108"/>
        <v>17.20418640980624</v>
      </c>
      <c r="AJ397" s="213">
        <f t="shared" si="109"/>
        <v>-0.14810000000000001</v>
      </c>
      <c r="AK397" s="213">
        <f t="shared" si="110"/>
        <v>5.4550058739648619E-2</v>
      </c>
      <c r="AL397" s="213">
        <f t="shared" si="111"/>
        <v>12.027451995537239</v>
      </c>
      <c r="AM397" s="213">
        <f t="shared" si="112"/>
        <v>-3081.4094647959764</v>
      </c>
      <c r="AN397" s="213">
        <f t="shared" si="113"/>
        <v>5.1523855264355139E-3</v>
      </c>
      <c r="AO397" s="213">
        <f t="shared" si="114"/>
        <v>1.2049682039972447</v>
      </c>
      <c r="AP397" s="213">
        <f t="shared" si="115"/>
        <v>1.2364736084558374</v>
      </c>
      <c r="AQ397" s="105">
        <f t="shared" si="116"/>
        <v>0.66853179600275559</v>
      </c>
      <c r="AR397" s="213">
        <f t="shared" si="104"/>
        <v>1.3787067381892146</v>
      </c>
    </row>
    <row r="398" spans="1:44" x14ac:dyDescent="0.25">
      <c r="A398" s="268">
        <v>1.6458330000000001</v>
      </c>
      <c r="B398" s="7">
        <v>241.20125689872188</v>
      </c>
      <c r="C398" s="7">
        <v>241.20125689872188</v>
      </c>
      <c r="D398" s="7"/>
      <c r="E398" s="213">
        <f t="shared" si="105"/>
        <v>1.0276176765932392</v>
      </c>
      <c r="F398" s="213">
        <f t="shared" si="106"/>
        <v>10.080929407379678</v>
      </c>
      <c r="G398" s="213">
        <f t="shared" si="100"/>
        <v>183.04542670813493</v>
      </c>
      <c r="H398" s="213">
        <f t="shared" si="101"/>
        <v>40.154249280985383</v>
      </c>
      <c r="I398" s="213">
        <f t="shared" si="102"/>
        <v>1.3019408255288374</v>
      </c>
      <c r="X398">
        <v>0.57848387844071592</v>
      </c>
      <c r="Y398">
        <v>195.4925029861698</v>
      </c>
      <c r="Z398">
        <v>0.86518311401866033</v>
      </c>
      <c r="AA398">
        <v>1.3906483671793217</v>
      </c>
      <c r="AB398">
        <v>1.3906822780243691</v>
      </c>
      <c r="AC398">
        <v>42.829218983242605</v>
      </c>
      <c r="AD398">
        <v>4.2386706134770566</v>
      </c>
      <c r="AF398" s="266">
        <f t="shared" si="103"/>
        <v>6.0580757064344599</v>
      </c>
      <c r="AG398" s="298">
        <v>59.788558662072148</v>
      </c>
      <c r="AH398" s="105">
        <f t="shared" si="107"/>
        <v>4.1660000000001141E-3</v>
      </c>
      <c r="AI398" s="213">
        <f t="shared" si="108"/>
        <v>17.20418640980624</v>
      </c>
      <c r="AJ398" s="213">
        <f t="shared" si="109"/>
        <v>-0.14810000000000001</v>
      </c>
      <c r="AK398" s="213">
        <f t="shared" si="110"/>
        <v>5.4889545742011901E-2</v>
      </c>
      <c r="AL398" s="213">
        <f t="shared" si="111"/>
        <v>12.082341541279252</v>
      </c>
      <c r="AM398" s="213">
        <f t="shared" si="112"/>
        <v>-3095.6563632547295</v>
      </c>
      <c r="AN398" s="213">
        <f t="shared" si="113"/>
        <v>5.1762075839238506E-3</v>
      </c>
      <c r="AO398" s="213">
        <f t="shared" si="114"/>
        <v>1.2101444115811686</v>
      </c>
      <c r="AP398" s="213">
        <f t="shared" si="115"/>
        <v>1.2424886183206214</v>
      </c>
      <c r="AQ398" s="105">
        <f t="shared" si="116"/>
        <v>0.66335558841883169</v>
      </c>
      <c r="AR398" s="213">
        <f t="shared" si="104"/>
        <v>1.3775798902499703</v>
      </c>
    </row>
    <row r="399" spans="1:44" x14ac:dyDescent="0.25">
      <c r="A399" s="268">
        <v>1.65</v>
      </c>
      <c r="B399" s="7">
        <v>254.43893602343138</v>
      </c>
      <c r="C399" s="7">
        <v>254.43893602343138</v>
      </c>
      <c r="D399" s="7"/>
      <c r="E399" s="213">
        <f t="shared" si="105"/>
        <v>1.0326663419532591</v>
      </c>
      <c r="F399" s="213">
        <f t="shared" si="106"/>
        <v>10.130456814561473</v>
      </c>
      <c r="G399" s="213">
        <f t="shared" si="100"/>
        <v>182.28620489753195</v>
      </c>
      <c r="H399" s="213">
        <f t="shared" si="101"/>
        <v>39.991119827827184</v>
      </c>
      <c r="I399" s="213">
        <f t="shared" si="102"/>
        <v>1.2965284995229671</v>
      </c>
      <c r="X399">
        <v>0.58015996079303278</v>
      </c>
      <c r="Y399">
        <v>195.17920500438797</v>
      </c>
      <c r="Z399">
        <v>0.86285107286791618</v>
      </c>
      <c r="AA399">
        <v>1.3883636867369387</v>
      </c>
      <c r="AB399">
        <v>1.3884484097754479</v>
      </c>
      <c r="AC399">
        <v>42.761876263643671</v>
      </c>
      <c r="AD399">
        <v>4.2318471124136954</v>
      </c>
      <c r="AF399" s="266">
        <f t="shared" si="103"/>
        <v>6.3842898649777817</v>
      </c>
      <c r="AG399" s="298">
        <v>63.008042092058048</v>
      </c>
      <c r="AH399" s="105">
        <f t="shared" si="107"/>
        <v>4.1669999999998097E-3</v>
      </c>
      <c r="AI399" s="213">
        <f t="shared" si="108"/>
        <v>17.20418640980624</v>
      </c>
      <c r="AJ399" s="213">
        <f t="shared" si="109"/>
        <v>-0.14810000000000001</v>
      </c>
      <c r="AK399" s="213">
        <f t="shared" si="110"/>
        <v>5.4477913326207397E-2</v>
      </c>
      <c r="AL399" s="213">
        <f t="shared" si="111"/>
        <v>12.13681945460546</v>
      </c>
      <c r="AM399" s="213">
        <f t="shared" si="112"/>
        <v>-3067.5420324029742</v>
      </c>
      <c r="AN399" s="213">
        <f t="shared" si="113"/>
        <v>5.1291979693234768E-3</v>
      </c>
      <c r="AO399" s="213">
        <f t="shared" si="114"/>
        <v>1.2152736095504921</v>
      </c>
      <c r="AP399" s="213">
        <f t="shared" si="115"/>
        <v>1.2309090399144975</v>
      </c>
      <c r="AQ399" s="105">
        <f t="shared" si="116"/>
        <v>0.65822639044950826</v>
      </c>
      <c r="AR399" s="213">
        <f t="shared" si="104"/>
        <v>1.3789321518814555</v>
      </c>
    </row>
    <row r="400" spans="1:44" x14ac:dyDescent="0.25">
      <c r="A400" s="268">
        <v>1.6541669999999999</v>
      </c>
      <c r="B400" s="7">
        <v>215.25776968556349</v>
      </c>
      <c r="C400" s="7">
        <v>215.25776968556349</v>
      </c>
      <c r="D400" s="7"/>
      <c r="E400" s="213">
        <f t="shared" si="105"/>
        <v>0.97861308634469824</v>
      </c>
      <c r="F400" s="213">
        <f t="shared" si="106"/>
        <v>9.6001943770414897</v>
      </c>
      <c r="G400" s="213">
        <f t="shared" si="100"/>
        <v>181.52839760349912</v>
      </c>
      <c r="H400" s="213">
        <f t="shared" si="101"/>
        <v>39.828298016238811</v>
      </c>
      <c r="I400" s="213">
        <f t="shared" si="102"/>
        <v>1.2911263188907345</v>
      </c>
      <c r="X400">
        <v>0.58183785144654299</v>
      </c>
      <c r="Y400">
        <v>194.86572523846118</v>
      </c>
      <c r="Z400">
        <v>0.860520348525187</v>
      </c>
      <c r="AA400">
        <v>1.3860778740645503</v>
      </c>
      <c r="AB400">
        <v>1.3862132563359704</v>
      </c>
      <c r="AC400">
        <v>42.694495130683009</v>
      </c>
      <c r="AD400">
        <v>4.2250197191164558</v>
      </c>
      <c r="AF400" s="266">
        <f t="shared" si="103"/>
        <v>5.4187542082178561</v>
      </c>
      <c r="AG400" s="298">
        <v>53.478946047055082</v>
      </c>
      <c r="AH400" s="105">
        <f t="shared" si="107"/>
        <v>4.1670000000000318E-3</v>
      </c>
      <c r="AI400" s="213">
        <f t="shared" si="108"/>
        <v>3.8408799049960156</v>
      </c>
      <c r="AJ400" s="213">
        <f t="shared" si="109"/>
        <v>0.68820000000000003</v>
      </c>
      <c r="AK400" s="213">
        <f t="shared" si="110"/>
        <v>5.1206351308772019E-2</v>
      </c>
      <c r="AL400" s="213">
        <f t="shared" si="111"/>
        <v>12.188025805914233</v>
      </c>
      <c r="AM400" s="213">
        <f t="shared" si="112"/>
        <v>-2878.9620004866306</v>
      </c>
      <c r="AN400" s="213">
        <f t="shared" si="113"/>
        <v>4.8138756993943649E-3</v>
      </c>
      <c r="AO400" s="213">
        <f t="shared" si="114"/>
        <v>1.2200874852498864</v>
      </c>
      <c r="AP400" s="213">
        <f t="shared" si="115"/>
        <v>1.1552377488347321</v>
      </c>
      <c r="AQ400" s="105">
        <f t="shared" si="116"/>
        <v>0.65341251475011386</v>
      </c>
      <c r="AR400" s="213">
        <f t="shared" si="104"/>
        <v>1.3744574770623954</v>
      </c>
    </row>
    <row r="401" spans="1:44" x14ac:dyDescent="0.25">
      <c r="A401" s="268">
        <v>1.6583330000000001</v>
      </c>
      <c r="B401" s="7">
        <v>186.00486269122769</v>
      </c>
      <c r="C401" s="7">
        <v>186.00486269122769</v>
      </c>
      <c r="D401" s="7"/>
      <c r="E401" s="213">
        <f t="shared" si="105"/>
        <v>0.83583006324087894</v>
      </c>
      <c r="F401" s="213">
        <f t="shared" si="106"/>
        <v>8.1994929203930234</v>
      </c>
      <c r="G401" s="213">
        <f t="shared" si="100"/>
        <v>180.77226417536619</v>
      </c>
      <c r="H401" s="213">
        <f t="shared" si="101"/>
        <v>39.665839680899417</v>
      </c>
      <c r="I401" s="213">
        <f t="shared" si="102"/>
        <v>1.2857361342989064</v>
      </c>
      <c r="X401">
        <v>0.58351755624797375</v>
      </c>
      <c r="Y401">
        <v>194.55206512114847</v>
      </c>
      <c r="Z401">
        <v>0.85819094305162247</v>
      </c>
      <c r="AA401">
        <v>1.3837909399368804</v>
      </c>
      <c r="AB401">
        <v>1.3839768279293083</v>
      </c>
      <c r="AC401">
        <v>42.627075892784013</v>
      </c>
      <c r="AD401">
        <v>4.2181884648363406</v>
      </c>
      <c r="AF401" s="266">
        <f t="shared" si="103"/>
        <v>4.6978791703654235</v>
      </c>
      <c r="AG401" s="298">
        <v>46.364462574541562</v>
      </c>
      <c r="AH401" s="105">
        <f t="shared" si="107"/>
        <v>4.1660000000001141E-3</v>
      </c>
      <c r="AI401" s="213">
        <f t="shared" si="108"/>
        <v>3.8408799049960156</v>
      </c>
      <c r="AJ401" s="213">
        <f t="shared" si="109"/>
        <v>0.68820000000000003</v>
      </c>
      <c r="AK401" s="213">
        <f t="shared" si="110"/>
        <v>4.640372470942794E-2</v>
      </c>
      <c r="AL401" s="213">
        <f t="shared" si="111"/>
        <v>12.234429530623661</v>
      </c>
      <c r="AM401" s="213">
        <f t="shared" si="112"/>
        <v>-2605.3328213175046</v>
      </c>
      <c r="AN401" s="213">
        <f t="shared" si="113"/>
        <v>4.3563438333868131E-3</v>
      </c>
      <c r="AO401" s="213">
        <f t="shared" si="114"/>
        <v>1.2244438290832733</v>
      </c>
      <c r="AP401" s="213">
        <f t="shared" si="115"/>
        <v>1.0456898303856683</v>
      </c>
      <c r="AQ401" s="105">
        <f t="shared" si="116"/>
        <v>0.64905617091672707</v>
      </c>
      <c r="AR401" s="213">
        <f t="shared" si="104"/>
        <v>1.3699173928864394</v>
      </c>
    </row>
    <row r="402" spans="1:44" x14ac:dyDescent="0.25">
      <c r="A402" s="268">
        <v>1.6625000000000001</v>
      </c>
      <c r="B402" s="7">
        <v>195.04667030765876</v>
      </c>
      <c r="C402" s="7">
        <v>195.04667030765876</v>
      </c>
      <c r="D402" s="7"/>
      <c r="E402" s="213">
        <f t="shared" si="105"/>
        <v>0.79392086900318593</v>
      </c>
      <c r="F402" s="213">
        <f t="shared" si="106"/>
        <v>7.7883637249212541</v>
      </c>
      <c r="G402" s="213">
        <f t="shared" si="100"/>
        <v>180.01739221748352</v>
      </c>
      <c r="H402" s="213">
        <f t="shared" si="101"/>
        <v>39.503656004531642</v>
      </c>
      <c r="I402" s="213">
        <f t="shared" si="102"/>
        <v>1.280355002413833</v>
      </c>
      <c r="X402">
        <v>0.585199081064393</v>
      </c>
      <c r="Y402">
        <v>194.23822608710026</v>
      </c>
      <c r="Z402">
        <v>0.85586285850837229</v>
      </c>
      <c r="AA402">
        <v>1.3815028951386197</v>
      </c>
      <c r="AB402">
        <v>1.381739134792257</v>
      </c>
      <c r="AC402">
        <v>42.559618858771778</v>
      </c>
      <c r="AD402">
        <v>4.2113533808650505</v>
      </c>
      <c r="AF402" s="266">
        <f t="shared" si="103"/>
        <v>4.9206950911561762</v>
      </c>
      <c r="AG402" s="298">
        <v>48.56348473877302</v>
      </c>
      <c r="AH402" s="105">
        <f t="shared" si="107"/>
        <v>4.1670000000000318E-3</v>
      </c>
      <c r="AI402" s="213">
        <f t="shared" si="108"/>
        <v>3.8408799049960156</v>
      </c>
      <c r="AJ402" s="213">
        <f t="shared" si="109"/>
        <v>0.68820000000000003</v>
      </c>
      <c r="AK402" s="213">
        <f t="shared" si="110"/>
        <v>4.7918899421059695E-2</v>
      </c>
      <c r="AL402" s="213">
        <f t="shared" si="111"/>
        <v>12.282348430044721</v>
      </c>
      <c r="AM402" s="213">
        <f t="shared" si="112"/>
        <v>-2686.5215446857605</v>
      </c>
      <c r="AN402" s="213">
        <f t="shared" si="113"/>
        <v>4.4920984638478047E-3</v>
      </c>
      <c r="AO402" s="213">
        <f t="shared" si="114"/>
        <v>1.2289359275471212</v>
      </c>
      <c r="AP402" s="213">
        <f t="shared" si="115"/>
        <v>1.0780173899322703</v>
      </c>
      <c r="AQ402" s="105">
        <f t="shared" si="116"/>
        <v>0.64456407245287928</v>
      </c>
      <c r="AR402" s="213">
        <f t="shared" si="104"/>
        <v>1.3714627296408184</v>
      </c>
    </row>
    <row r="403" spans="1:44" x14ac:dyDescent="0.25">
      <c r="A403" s="268">
        <v>1.6666669999999999</v>
      </c>
      <c r="B403" s="7">
        <v>231.74577180964363</v>
      </c>
      <c r="C403" s="7">
        <v>231.74577180964363</v>
      </c>
      <c r="D403" s="7"/>
      <c r="E403" s="213">
        <f t="shared" si="105"/>
        <v>0.88922205315135883</v>
      </c>
      <c r="F403" s="213">
        <f t="shared" si="106"/>
        <v>8.7232683414148298</v>
      </c>
      <c r="G403" s="213">
        <f t="shared" si="100"/>
        <v>179.26402897115753</v>
      </c>
      <c r="H403" s="213">
        <f t="shared" si="101"/>
        <v>39.341800189193883</v>
      </c>
      <c r="I403" s="213">
        <f t="shared" si="102"/>
        <v>1.2749846870718322</v>
      </c>
      <c r="X403">
        <v>0.58688243178330346</v>
      </c>
      <c r="Y403">
        <v>193.9242095728508</v>
      </c>
      <c r="Z403">
        <v>0.8535360969565865</v>
      </c>
      <c r="AA403">
        <v>1.3792137504647572</v>
      </c>
      <c r="AB403">
        <v>1.3795001871749439</v>
      </c>
      <c r="AC403">
        <v>42.492124337872639</v>
      </c>
      <c r="AD403">
        <v>4.2045144985349445</v>
      </c>
      <c r="AF403" s="266">
        <f t="shared" si="103"/>
        <v>5.8250655931892261</v>
      </c>
      <c r="AG403" s="298">
        <v>57.488927640653607</v>
      </c>
      <c r="AH403" s="105">
        <f t="shared" si="107"/>
        <v>4.1669999999998097E-3</v>
      </c>
      <c r="AI403" s="213">
        <f t="shared" si="108"/>
        <v>3.8408799049960156</v>
      </c>
      <c r="AJ403" s="213">
        <f t="shared" si="109"/>
        <v>0.68820000000000003</v>
      </c>
      <c r="AK403" s="213">
        <f t="shared" si="110"/>
        <v>5.3818830093206836E-2</v>
      </c>
      <c r="AL403" s="213">
        <f t="shared" si="111"/>
        <v>12.336167260137927</v>
      </c>
      <c r="AM403" s="213">
        <f t="shared" si="112"/>
        <v>-3012.3608914142333</v>
      </c>
      <c r="AN403" s="213">
        <f t="shared" si="113"/>
        <v>5.0369302861704322E-3</v>
      </c>
      <c r="AO403" s="213">
        <f t="shared" si="114"/>
        <v>1.2339728578332916</v>
      </c>
      <c r="AP403" s="213">
        <f t="shared" si="115"/>
        <v>1.2087665673555705</v>
      </c>
      <c r="AQ403" s="105">
        <f t="shared" si="116"/>
        <v>0.63952714216670881</v>
      </c>
      <c r="AR403" s="213">
        <f t="shared" si="104"/>
        <v>1.3765212595921976</v>
      </c>
    </row>
    <row r="404" spans="1:44" x14ac:dyDescent="0.25">
      <c r="A404" s="268">
        <v>1.670833</v>
      </c>
      <c r="B404" s="7">
        <v>164.49363411357473</v>
      </c>
      <c r="C404" s="7">
        <v>164.49363411357473</v>
      </c>
      <c r="D404" s="7"/>
      <c r="E404" s="213">
        <f t="shared" si="105"/>
        <v>0.82536668253808643</v>
      </c>
      <c r="F404" s="213">
        <f t="shared" si="106"/>
        <v>8.0968471556986277</v>
      </c>
      <c r="G404" s="213">
        <f t="shared" si="100"/>
        <v>178.51239125589638</v>
      </c>
      <c r="H404" s="213">
        <f t="shared" si="101"/>
        <v>39.180318821656762</v>
      </c>
      <c r="I404" s="213">
        <f t="shared" si="102"/>
        <v>1.2696267339327405</v>
      </c>
      <c r="X404">
        <v>0.58856761431273752</v>
      </c>
      <c r="Y404">
        <v>193.61001701680522</v>
      </c>
      <c r="Z404">
        <v>0.85121066045741489</v>
      </c>
      <c r="AA404">
        <v>1.3769235167207257</v>
      </c>
      <c r="AB404">
        <v>1.3772599953408144</v>
      </c>
      <c r="AC404">
        <v>42.42459263971493</v>
      </c>
      <c r="AD404">
        <v>4.1976718492191152</v>
      </c>
      <c r="AF404" s="266">
        <f t="shared" si="103"/>
        <v>4.1677811627325232</v>
      </c>
      <c r="AG404" s="298">
        <v>41.132802000814436</v>
      </c>
      <c r="AH404" s="105">
        <f t="shared" si="107"/>
        <v>4.1660000000001141E-3</v>
      </c>
      <c r="AI404" s="213">
        <f t="shared" si="108"/>
        <v>3.8408799049960156</v>
      </c>
      <c r="AJ404" s="213">
        <f t="shared" si="109"/>
        <v>0.68820000000000003</v>
      </c>
      <c r="AK404" s="213">
        <f t="shared" si="110"/>
        <v>4.2733508528416023E-2</v>
      </c>
      <c r="AL404" s="213">
        <f t="shared" si="111"/>
        <v>12.378900768666343</v>
      </c>
      <c r="AM404" s="213">
        <f t="shared" si="112"/>
        <v>-2388.7565437237477</v>
      </c>
      <c r="AN404" s="213">
        <f t="shared" si="113"/>
        <v>3.9942093975736106E-3</v>
      </c>
      <c r="AO404" s="213">
        <f t="shared" si="114"/>
        <v>1.2379670672308651</v>
      </c>
      <c r="AP404" s="213">
        <f t="shared" si="115"/>
        <v>0.95876365760285676</v>
      </c>
      <c r="AQ404" s="105">
        <f t="shared" si="116"/>
        <v>0.63553293276913525</v>
      </c>
      <c r="AR404" s="213">
        <f t="shared" si="104"/>
        <v>1.3655767442292404</v>
      </c>
    </row>
    <row r="405" spans="1:44" x14ac:dyDescent="0.25">
      <c r="A405" s="268">
        <v>1.675</v>
      </c>
      <c r="B405" s="7">
        <v>154.44718120642909</v>
      </c>
      <c r="C405" s="7">
        <v>154.44718120642909</v>
      </c>
      <c r="D405" s="7"/>
      <c r="E405" s="213">
        <f t="shared" si="105"/>
        <v>0.66451318871923304</v>
      </c>
      <c r="F405" s="213">
        <f t="shared" si="106"/>
        <v>6.5188743813356762</v>
      </c>
      <c r="G405" s="213">
        <f t="shared" si="100"/>
        <v>177.76208744076172</v>
      </c>
      <c r="H405" s="213">
        <f t="shared" si="101"/>
        <v>39.019127611322354</v>
      </c>
      <c r="I405" s="213">
        <f t="shared" si="102"/>
        <v>1.2642783487697793</v>
      </c>
      <c r="X405">
        <v>0.59025463458135197</v>
      </c>
      <c r="Y405">
        <v>193.29564985923756</v>
      </c>
      <c r="Z405">
        <v>0.84888655107200683</v>
      </c>
      <c r="AA405">
        <v>1.3746322047219171</v>
      </c>
      <c r="AB405">
        <v>1.3750185695666564</v>
      </c>
      <c r="AC405">
        <v>42.357024074326716</v>
      </c>
      <c r="AD405">
        <v>4.1908254643311551</v>
      </c>
      <c r="AF405" s="266">
        <f t="shared" si="103"/>
        <v>3.9202079174094631</v>
      </c>
      <c r="AG405" s="298">
        <v>38.689444040557248</v>
      </c>
      <c r="AH405" s="105">
        <f t="shared" si="107"/>
        <v>4.1670000000000318E-3</v>
      </c>
      <c r="AI405" s="213">
        <f t="shared" si="108"/>
        <v>3.8408799049960156</v>
      </c>
      <c r="AJ405" s="213">
        <f t="shared" si="109"/>
        <v>0.68820000000000003</v>
      </c>
      <c r="AK405" s="213">
        <f t="shared" si="110"/>
        <v>4.0979773353361677E-2</v>
      </c>
      <c r="AL405" s="213">
        <f t="shared" si="111"/>
        <v>12.419880542019705</v>
      </c>
      <c r="AM405" s="213">
        <f t="shared" si="112"/>
        <v>-2287.8240789584443</v>
      </c>
      <c r="AN405" s="213">
        <f t="shared" si="113"/>
        <v>3.8254415085457096E-3</v>
      </c>
      <c r="AO405" s="213">
        <f t="shared" si="114"/>
        <v>1.2417925087394108</v>
      </c>
      <c r="AP405" s="213">
        <f t="shared" si="115"/>
        <v>0.91803251944940734</v>
      </c>
      <c r="AQ405" s="105">
        <f t="shared" si="116"/>
        <v>0.63170749126058956</v>
      </c>
      <c r="AR405" s="213">
        <f t="shared" si="104"/>
        <v>1.3631473672422665</v>
      </c>
    </row>
    <row r="406" spans="1:44" x14ac:dyDescent="0.25">
      <c r="A406" s="268">
        <v>1.6791670000000001</v>
      </c>
      <c r="B406" s="7">
        <v>153.50163269752127</v>
      </c>
      <c r="C406" s="7">
        <v>153.50163269752127</v>
      </c>
      <c r="D406" s="7"/>
      <c r="E406" s="213">
        <f t="shared" si="105"/>
        <v>0.64161135376888556</v>
      </c>
      <c r="F406" s="213">
        <f t="shared" si="106"/>
        <v>6.2942073804727681</v>
      </c>
      <c r="G406" s="213">
        <f t="shared" si="100"/>
        <v>177.0133685749052</v>
      </c>
      <c r="H406" s="213">
        <f t="shared" si="101"/>
        <v>38.858280581902889</v>
      </c>
      <c r="I406" s="213">
        <f t="shared" si="102"/>
        <v>1.2589413226224164</v>
      </c>
      <c r="X406">
        <v>0.59194349853852357</v>
      </c>
      <c r="Y406">
        <v>192.98110954229421</v>
      </c>
      <c r="Z406">
        <v>0.84656377086151235</v>
      </c>
      <c r="AA406">
        <v>1.3723398252935148</v>
      </c>
      <c r="AB406">
        <v>1.3727759201425245</v>
      </c>
      <c r="AC406">
        <v>42.289418952133154</v>
      </c>
      <c r="AD406">
        <v>4.1839753753248923</v>
      </c>
      <c r="AF406" s="266">
        <f t="shared" si="103"/>
        <v>3.8969069060849426</v>
      </c>
      <c r="AG406" s="298">
        <v>38.459480938415417</v>
      </c>
      <c r="AH406" s="105">
        <f t="shared" si="107"/>
        <v>4.1670000000000318E-3</v>
      </c>
      <c r="AI406" s="213">
        <f t="shared" si="108"/>
        <v>3.8408799049960156</v>
      </c>
      <c r="AJ406" s="213">
        <f t="shared" si="109"/>
        <v>0.68820000000000003</v>
      </c>
      <c r="AK406" s="213">
        <f t="shared" si="110"/>
        <v>4.0811988332031812E-2</v>
      </c>
      <c r="AL406" s="213">
        <f t="shared" si="111"/>
        <v>12.460692530351736</v>
      </c>
      <c r="AM406" s="213">
        <f t="shared" si="112"/>
        <v>-2275.5621025747732</v>
      </c>
      <c r="AN406" s="213">
        <f t="shared" si="113"/>
        <v>3.8049384139824875E-3</v>
      </c>
      <c r="AO406" s="213">
        <f t="shared" si="114"/>
        <v>1.2455974471533933</v>
      </c>
      <c r="AP406" s="213">
        <f t="shared" si="115"/>
        <v>0.91311217038215942</v>
      </c>
      <c r="AQ406" s="105">
        <f t="shared" si="116"/>
        <v>0.62790255284660712</v>
      </c>
      <c r="AR406" s="213">
        <f t="shared" si="104"/>
        <v>1.36290282671126</v>
      </c>
    </row>
    <row r="407" spans="1:44" x14ac:dyDescent="0.25">
      <c r="A407" s="268">
        <v>1.683333</v>
      </c>
      <c r="B407" s="7">
        <v>131.28124273818742</v>
      </c>
      <c r="C407" s="7">
        <v>131.28124273818742</v>
      </c>
      <c r="D407" s="7"/>
      <c r="E407" s="213">
        <f t="shared" si="105"/>
        <v>0.59320272953256581</v>
      </c>
      <c r="F407" s="213">
        <f t="shared" si="106"/>
        <v>5.8193187767144705</v>
      </c>
      <c r="G407" s="213">
        <f t="shared" si="100"/>
        <v>176.26643799143656</v>
      </c>
      <c r="H407" s="213">
        <f t="shared" si="101"/>
        <v>38.697821392014696</v>
      </c>
      <c r="I407" s="213">
        <f t="shared" si="102"/>
        <v>1.2536171045043418</v>
      </c>
      <c r="X407">
        <v>0.59363421215444545</v>
      </c>
      <c r="Y407">
        <v>192.66639750998334</v>
      </c>
      <c r="Z407">
        <v>0.84424232188708115</v>
      </c>
      <c r="AA407">
        <v>1.3700463892709198</v>
      </c>
      <c r="AB407">
        <v>1.3705320573716533</v>
      </c>
      <c r="AC407">
        <v>42.221777583956793</v>
      </c>
      <c r="AD407">
        <v>4.177121613694422</v>
      </c>
      <c r="AF407" s="266">
        <f t="shared" si="103"/>
        <v>3.3493331399586501</v>
      </c>
      <c r="AG407" s="298">
        <v>33.055348038081917</v>
      </c>
      <c r="AH407" s="105">
        <f t="shared" si="107"/>
        <v>4.165999999999892E-3</v>
      </c>
      <c r="AI407" s="213">
        <f t="shared" si="108"/>
        <v>3.8408799049960156</v>
      </c>
      <c r="AJ407" s="213">
        <f t="shared" si="109"/>
        <v>0.68820000000000003</v>
      </c>
      <c r="AK407" s="213">
        <f t="shared" si="110"/>
        <v>3.6764302239486527E-2</v>
      </c>
      <c r="AL407" s="213">
        <f t="shared" si="111"/>
        <v>12.497456832591222</v>
      </c>
      <c r="AM407" s="213">
        <f t="shared" si="112"/>
        <v>-2047.5115224661126</v>
      </c>
      <c r="AN407" s="213">
        <f t="shared" si="113"/>
        <v>3.4236179430515382E-3</v>
      </c>
      <c r="AO407" s="213">
        <f t="shared" si="114"/>
        <v>1.2490210650964448</v>
      </c>
      <c r="AP407" s="213">
        <f t="shared" si="115"/>
        <v>0.82179979429947836</v>
      </c>
      <c r="AQ407" s="105">
        <f t="shared" si="116"/>
        <v>0.62447893490355555</v>
      </c>
      <c r="AR407" s="213">
        <f t="shared" si="104"/>
        <v>1.3561766314913968</v>
      </c>
    </row>
    <row r="408" spans="1:44" x14ac:dyDescent="0.25">
      <c r="A408" s="268">
        <v>1.6875</v>
      </c>
      <c r="B408" s="7">
        <v>98.541625617254056</v>
      </c>
      <c r="C408" s="7">
        <v>98.541625617254056</v>
      </c>
      <c r="D408" s="7"/>
      <c r="E408" s="213">
        <f t="shared" si="105"/>
        <v>0.47883594621856596</v>
      </c>
      <c r="F408" s="213">
        <f t="shared" si="106"/>
        <v>4.6973806324041325</v>
      </c>
      <c r="G408" s="213">
        <f t="shared" si="100"/>
        <v>175.52091082844839</v>
      </c>
      <c r="H408" s="213">
        <f t="shared" si="101"/>
        <v>38.537667230867761</v>
      </c>
      <c r="I408" s="213">
        <f t="shared" si="102"/>
        <v>1.2483029488648776</v>
      </c>
      <c r="X408">
        <v>0.59532678142022311</v>
      </c>
      <c r="Y408">
        <v>192.35151520816265</v>
      </c>
      <c r="Z408">
        <v>0.84192220620986291</v>
      </c>
      <c r="AA408">
        <v>1.367751907499493</v>
      </c>
      <c r="AB408">
        <v>1.3682869915704678</v>
      </c>
      <c r="AC408">
        <v>42.154100281016454</v>
      </c>
      <c r="AD408">
        <v>4.1702642109739925</v>
      </c>
      <c r="AF408" s="266">
        <f t="shared" si="103"/>
        <v>2.5425356228470379</v>
      </c>
      <c r="AG408" s="298">
        <v>25.092875626420312</v>
      </c>
      <c r="AH408" s="105">
        <f t="shared" si="107"/>
        <v>4.1670000000000318E-3</v>
      </c>
      <c r="AI408" s="213">
        <f t="shared" si="108"/>
        <v>7.5527844238794399</v>
      </c>
      <c r="AJ408" s="213">
        <f t="shared" si="109"/>
        <v>-8.6999999999999994E-3</v>
      </c>
      <c r="AK408" s="213">
        <f t="shared" si="110"/>
        <v>3.1217977705998816E-2</v>
      </c>
      <c r="AL408" s="213">
        <f t="shared" si="111"/>
        <v>12.528674810297222</v>
      </c>
      <c r="AM408" s="213">
        <f t="shared" si="112"/>
        <v>-1736.9079759473718</v>
      </c>
      <c r="AN408" s="213">
        <f t="shared" si="113"/>
        <v>2.9042617082420687E-3</v>
      </c>
      <c r="AO408" s="213">
        <f t="shared" si="114"/>
        <v>1.2519253268046868</v>
      </c>
      <c r="AP408" s="213">
        <f t="shared" si="115"/>
        <v>0.69696705261388203</v>
      </c>
      <c r="AQ408" s="105">
        <f t="shared" si="116"/>
        <v>0.62157467319531345</v>
      </c>
      <c r="AR408" s="213">
        <f t="shared" si="104"/>
        <v>1.3409871002176064</v>
      </c>
    </row>
    <row r="409" spans="1:44" x14ac:dyDescent="0.25">
      <c r="A409" s="268">
        <v>1.691667</v>
      </c>
      <c r="B409" s="7">
        <v>102.32381965288535</v>
      </c>
      <c r="C409" s="7">
        <v>102.32381965288535</v>
      </c>
      <c r="D409" s="7"/>
      <c r="E409" s="213">
        <f t="shared" si="105"/>
        <v>0.4185031552203386</v>
      </c>
      <c r="F409" s="213">
        <f t="shared" si="106"/>
        <v>4.1055159527115217</v>
      </c>
      <c r="G409" s="213">
        <f t="shared" si="100"/>
        <v>174.77702381955268</v>
      </c>
      <c r="H409" s="213">
        <f t="shared" si="101"/>
        <v>38.377869010791471</v>
      </c>
      <c r="I409" s="213">
        <f t="shared" si="102"/>
        <v>1.2430005441024794</v>
      </c>
      <c r="X409">
        <v>0.5970212123479719</v>
      </c>
      <c r="Y409">
        <v>192.03646408454082</v>
      </c>
      <c r="Z409">
        <v>0.83960342589100767</v>
      </c>
      <c r="AA409">
        <v>1.3654563908342801</v>
      </c>
      <c r="AB409">
        <v>1.366040733068546</v>
      </c>
      <c r="AC409">
        <v>42.086387354924774</v>
      </c>
      <c r="AD409">
        <v>4.1634031987377522</v>
      </c>
      <c r="AF409" s="266">
        <f t="shared" si="103"/>
        <v>2.6357396681451304</v>
      </c>
      <c r="AG409" s="298">
        <v>26.012728034987713</v>
      </c>
      <c r="AH409" s="105">
        <f t="shared" si="107"/>
        <v>4.1670000000000318E-3</v>
      </c>
      <c r="AI409" s="213">
        <f t="shared" si="108"/>
        <v>3.8408799049960156</v>
      </c>
      <c r="AJ409" s="213">
        <f t="shared" si="109"/>
        <v>0.68820000000000003</v>
      </c>
      <c r="AK409" s="213">
        <f t="shared" si="110"/>
        <v>3.1183103616517046E-2</v>
      </c>
      <c r="AL409" s="213">
        <f t="shared" si="111"/>
        <v>12.559857913913739</v>
      </c>
      <c r="AM409" s="213">
        <f t="shared" si="112"/>
        <v>-1733.2509557391691</v>
      </c>
      <c r="AN409" s="213">
        <f t="shared" si="113"/>
        <v>2.8981468513215934E-3</v>
      </c>
      <c r="AO409" s="213">
        <f t="shared" si="114"/>
        <v>1.2548234736560084</v>
      </c>
      <c r="AP409" s="213">
        <f t="shared" si="115"/>
        <v>0.69549960434882918</v>
      </c>
      <c r="AQ409" s="105">
        <f t="shared" si="116"/>
        <v>0.61867652634399184</v>
      </c>
      <c r="AR409" s="213">
        <f t="shared" si="104"/>
        <v>1.3432169233442932</v>
      </c>
    </row>
    <row r="410" spans="1:44" x14ac:dyDescent="0.25">
      <c r="A410" s="268">
        <v>1.6958329999999999</v>
      </c>
      <c r="B410" s="7">
        <v>93.104721691034058</v>
      </c>
      <c r="C410" s="7">
        <v>93.104721691034058</v>
      </c>
      <c r="D410" s="7"/>
      <c r="E410" s="213">
        <f t="shared" si="105"/>
        <v>0.40707765161937354</v>
      </c>
      <c r="F410" s="213">
        <f t="shared" si="106"/>
        <v>3.9934317623860545</v>
      </c>
      <c r="G410" s="213">
        <f t="shared" si="100"/>
        <v>174.03500188590257</v>
      </c>
      <c r="H410" s="213">
        <f t="shared" si="101"/>
        <v>38.218475076691789</v>
      </c>
      <c r="I410" s="213">
        <f t="shared" si="102"/>
        <v>1.2377114939201264</v>
      </c>
      <c r="X410">
        <v>0.5987175109709143</v>
      </c>
      <c r="Y410">
        <v>191.72124558867222</v>
      </c>
      <c r="Z410">
        <v>0.83728598299166468</v>
      </c>
      <c r="AA410">
        <v>1.3631598501407669</v>
      </c>
      <c r="AB410">
        <v>1.3637932922085347</v>
      </c>
      <c r="AC410">
        <v>42.018639117690633</v>
      </c>
      <c r="AD410">
        <v>4.1565386086000036</v>
      </c>
      <c r="AF410" s="266">
        <f t="shared" si="103"/>
        <v>2.4085548077310297</v>
      </c>
      <c r="AG410" s="298">
        <v>23.77058778910466</v>
      </c>
      <c r="AH410" s="105">
        <f t="shared" si="107"/>
        <v>4.165999999999892E-3</v>
      </c>
      <c r="AI410" s="213">
        <f t="shared" si="108"/>
        <v>7.5527844238794399</v>
      </c>
      <c r="AJ410" s="213">
        <f t="shared" si="109"/>
        <v>-8.6999999999999994E-3</v>
      </c>
      <c r="AK410" s="213">
        <f t="shared" si="110"/>
        <v>3.122518878409122E-2</v>
      </c>
      <c r="AL410" s="213">
        <f t="shared" si="111"/>
        <v>12.59108310269783</v>
      </c>
      <c r="AM410" s="213">
        <f t="shared" si="112"/>
        <v>-1733.8608173648986</v>
      </c>
      <c r="AN410" s="213">
        <f t="shared" si="113"/>
        <v>2.8991665931798038E-3</v>
      </c>
      <c r="AO410" s="213">
        <f t="shared" si="114"/>
        <v>1.2577226402491883</v>
      </c>
      <c r="AP410" s="213">
        <f t="shared" si="115"/>
        <v>0.69591132817567902</v>
      </c>
      <c r="AQ410" s="105">
        <f t="shared" si="116"/>
        <v>0.61577735975081205</v>
      </c>
      <c r="AR410" s="213">
        <f t="shared" si="104"/>
        <v>1.3374793856347498</v>
      </c>
    </row>
    <row r="411" spans="1:44" x14ac:dyDescent="0.25">
      <c r="A411" s="268">
        <v>1.7</v>
      </c>
      <c r="B411" s="7">
        <v>69.229621841111538</v>
      </c>
      <c r="C411" s="7">
        <v>69.229621841111538</v>
      </c>
      <c r="D411" s="7"/>
      <c r="E411" s="213">
        <f t="shared" si="105"/>
        <v>0.33822360474922791</v>
      </c>
      <c r="F411" s="213">
        <f t="shared" si="106"/>
        <v>3.317973562589926</v>
      </c>
      <c r="G411" s="213">
        <f t="shared" si="100"/>
        <v>173.29444992681968</v>
      </c>
      <c r="H411" s="213">
        <f t="shared" si="101"/>
        <v>38.059400404077174</v>
      </c>
      <c r="I411" s="213">
        <f t="shared" si="102"/>
        <v>1.2324329795490305</v>
      </c>
      <c r="X411">
        <v>0.60041568334347795</v>
      </c>
      <c r="Y411">
        <v>191.40586117194539</v>
      </c>
      <c r="Z411">
        <v>0.83496987957298419</v>
      </c>
      <c r="AA411">
        <v>1.3608622962931776</v>
      </c>
      <c r="AB411">
        <v>1.3615446793462347</v>
      </c>
      <c r="AC411">
        <v>41.950855881711405</v>
      </c>
      <c r="AD411">
        <v>4.1496704722144084</v>
      </c>
      <c r="AF411" s="266">
        <f t="shared" si="103"/>
        <v>1.8202042717868228</v>
      </c>
      <c r="AG411" s="298">
        <v>17.964019460022925</v>
      </c>
      <c r="AH411" s="105">
        <f t="shared" si="107"/>
        <v>4.1670000000000318E-3</v>
      </c>
      <c r="AI411" s="213">
        <f t="shared" si="108"/>
        <v>7.5527844238794399</v>
      </c>
      <c r="AJ411" s="213">
        <f t="shared" si="109"/>
        <v>-8.6999999999999994E-3</v>
      </c>
      <c r="AK411" s="213">
        <f t="shared" si="110"/>
        <v>3.1308880883809467E-2</v>
      </c>
      <c r="AL411" s="213">
        <f t="shared" si="111"/>
        <v>12.62239198358164</v>
      </c>
      <c r="AM411" s="213">
        <f t="shared" si="112"/>
        <v>-1736.7613116973396</v>
      </c>
      <c r="AN411" s="213">
        <f t="shared" si="113"/>
        <v>2.9040164728172595E-3</v>
      </c>
      <c r="AO411" s="213">
        <f t="shared" si="114"/>
        <v>1.2606266567220057</v>
      </c>
      <c r="AP411" s="213">
        <f t="shared" si="115"/>
        <v>0.69690820082007132</v>
      </c>
      <c r="AQ411" s="105">
        <f t="shared" si="116"/>
        <v>0.61287334327799481</v>
      </c>
      <c r="AR411" s="213">
        <f t="shared" si="104"/>
        <v>1.3159632287034775</v>
      </c>
    </row>
    <row r="412" spans="1:44" x14ac:dyDescent="0.25">
      <c r="A412" s="268">
        <v>1.704167</v>
      </c>
      <c r="B412" s="7">
        <v>58.651297897705255</v>
      </c>
      <c r="C412" s="7">
        <v>58.651297897705255</v>
      </c>
      <c r="D412" s="7"/>
      <c r="E412" s="213">
        <f t="shared" si="105"/>
        <v>0.26643989627582682</v>
      </c>
      <c r="F412" s="213">
        <f t="shared" si="106"/>
        <v>2.6137753824658612</v>
      </c>
      <c r="G412" s="213">
        <f t="shared" si="100"/>
        <v>172.55556921756036</v>
      </c>
      <c r="H412" s="213">
        <f t="shared" si="101"/>
        <v>37.900688212844599</v>
      </c>
      <c r="I412" s="213">
        <f t="shared" si="102"/>
        <v>1.2271664353899234</v>
      </c>
      <c r="X412">
        <v>0.60211573554139419</v>
      </c>
      <c r="Y412">
        <v>191.0903122875946</v>
      </c>
      <c r="Z412">
        <v>0.83265511769611589</v>
      </c>
      <c r="AA412">
        <v>1.3585637401764337</v>
      </c>
      <c r="AB412">
        <v>1.3592949048503395</v>
      </c>
      <c r="AC412">
        <v>41.88303795977793</v>
      </c>
      <c r="AD412">
        <v>4.1427988212744982</v>
      </c>
      <c r="AF412" s="266">
        <f t="shared" si="103"/>
        <v>1.5595242075937201</v>
      </c>
      <c r="AG412" s="298">
        <v>15.391307254810954</v>
      </c>
      <c r="AH412" s="105">
        <f t="shared" si="107"/>
        <v>4.1670000000000318E-3</v>
      </c>
      <c r="AI412" s="213">
        <f t="shared" si="108"/>
        <v>7.5527844238794399</v>
      </c>
      <c r="AJ412" s="213">
        <f t="shared" si="109"/>
        <v>-8.6999999999999994E-3</v>
      </c>
      <c r="AK412" s="213">
        <f t="shared" si="110"/>
        <v>3.1351011546494993E-2</v>
      </c>
      <c r="AL412" s="213">
        <f t="shared" si="111"/>
        <v>12.653742995128134</v>
      </c>
      <c r="AM412" s="213">
        <f t="shared" si="112"/>
        <v>-1737.3388169305936</v>
      </c>
      <c r="AN412" s="213">
        <f t="shared" si="113"/>
        <v>2.9049821119636475E-3</v>
      </c>
      <c r="AO412" s="213">
        <f t="shared" si="114"/>
        <v>1.2635316388339692</v>
      </c>
      <c r="AP412" s="213">
        <f t="shared" si="115"/>
        <v>0.69713993567641597</v>
      </c>
      <c r="AQ412" s="105">
        <f t="shared" si="116"/>
        <v>0.60996836116603115</v>
      </c>
      <c r="AR412" s="213">
        <f t="shared" si="104"/>
        <v>1.3012400771697124</v>
      </c>
    </row>
    <row r="413" spans="1:44" x14ac:dyDescent="0.25">
      <c r="A413" s="268">
        <v>1.7083330000000001</v>
      </c>
      <c r="B413" s="7">
        <v>51.146006608249408</v>
      </c>
      <c r="C413" s="7">
        <v>51.146006608249408</v>
      </c>
      <c r="D413" s="7"/>
      <c r="E413" s="213">
        <f t="shared" si="105"/>
        <v>0.22870778528590982</v>
      </c>
      <c r="F413" s="213">
        <f t="shared" si="106"/>
        <v>2.2436233736547755</v>
      </c>
      <c r="G413" s="213">
        <f t="shared" si="100"/>
        <v>171.81864738348864</v>
      </c>
      <c r="H413" s="213">
        <f t="shared" si="101"/>
        <v>37.742400445330368</v>
      </c>
      <c r="I413" s="213">
        <f t="shared" si="102"/>
        <v>1.2219139142166973</v>
      </c>
      <c r="X413">
        <v>0.60381767366179717</v>
      </c>
      <c r="Y413">
        <v>190.77460039066344</v>
      </c>
      <c r="Z413">
        <v>0.83034169942220915</v>
      </c>
      <c r="AA413">
        <v>1.3562641926850199</v>
      </c>
      <c r="AB413">
        <v>1.3570439791026028</v>
      </c>
      <c r="AC413">
        <v>41.8151856650722</v>
      </c>
      <c r="AD413">
        <v>4.1359236875134409</v>
      </c>
      <c r="AF413" s="266">
        <f t="shared" si="103"/>
        <v>1.3745724302053182</v>
      </c>
      <c r="AG413" s="298">
        <v>13.565975131560011</v>
      </c>
      <c r="AH413" s="105">
        <f t="shared" si="107"/>
        <v>4.1660000000001141E-3</v>
      </c>
      <c r="AI413" s="213">
        <f t="shared" si="108"/>
        <v>7.5527844238794399</v>
      </c>
      <c r="AJ413" s="213">
        <f t="shared" si="109"/>
        <v>-8.6999999999999994E-3</v>
      </c>
      <c r="AK413" s="213">
        <f t="shared" si="110"/>
        <v>3.1377930462515316E-2</v>
      </c>
      <c r="AL413" s="213">
        <f t="shared" si="111"/>
        <v>12.685120925590649</v>
      </c>
      <c r="AM413" s="213">
        <f t="shared" si="112"/>
        <v>-1737.0598156031879</v>
      </c>
      <c r="AN413" s="213">
        <f t="shared" si="113"/>
        <v>2.9045155973969842E-3</v>
      </c>
      <c r="AO413" s="213">
        <f t="shared" si="114"/>
        <v>1.2664361544313663</v>
      </c>
      <c r="AP413" s="213">
        <f t="shared" si="115"/>
        <v>0.69719529462239671</v>
      </c>
      <c r="AQ413" s="105">
        <f t="shared" si="116"/>
        <v>0.60706384556863413</v>
      </c>
      <c r="AR413" s="213">
        <f t="shared" si="104"/>
        <v>1.2874074722760827</v>
      </c>
    </row>
    <row r="414" spans="1:44" x14ac:dyDescent="0.25">
      <c r="A414" s="268">
        <v>1.7124999999999999</v>
      </c>
      <c r="B414" s="7">
        <v>44.822650954928335</v>
      </c>
      <c r="C414" s="7">
        <v>44.822650954928335</v>
      </c>
      <c r="D414" s="7"/>
      <c r="E414" s="213">
        <f t="shared" si="105"/>
        <v>0.19995069803287169</v>
      </c>
      <c r="F414" s="213">
        <f t="shared" si="106"/>
        <v>1.9615163477024713</v>
      </c>
      <c r="G414" s="213">
        <f t="shared" si="100"/>
        <v>171.08325905900739</v>
      </c>
      <c r="H414" s="213">
        <f t="shared" si="101"/>
        <v>37.584445521998077</v>
      </c>
      <c r="I414" s="213">
        <f t="shared" si="102"/>
        <v>1.2166723806425703</v>
      </c>
      <c r="X414">
        <v>0.60552150382332326</v>
      </c>
      <c r="Y414">
        <v>190.45872693802792</v>
      </c>
      <c r="Z414">
        <v>0.82802962681241443</v>
      </c>
      <c r="AA414">
        <v>1.3539636647222715</v>
      </c>
      <c r="AB414">
        <v>1.3547919124977621</v>
      </c>
      <c r="AC414">
        <v>41.747299311161392</v>
      </c>
      <c r="AD414">
        <v>4.1290451027034276</v>
      </c>
      <c r="AF414" s="266">
        <f t="shared" si="103"/>
        <v>1.21874691697257</v>
      </c>
      <c r="AG414" s="298">
        <v>12.028096885986379</v>
      </c>
      <c r="AH414" s="105">
        <f t="shared" si="107"/>
        <v>4.1669999999998097E-3</v>
      </c>
      <c r="AI414" s="213">
        <f t="shared" si="108"/>
        <v>7.5527844238794399</v>
      </c>
      <c r="AJ414" s="213">
        <f t="shared" si="109"/>
        <v>-8.6999999999999994E-3</v>
      </c>
      <c r="AK414" s="213">
        <f t="shared" si="110"/>
        <v>3.1418333238047123E-2</v>
      </c>
      <c r="AL414" s="213">
        <f t="shared" si="111"/>
        <v>12.716539258828696</v>
      </c>
      <c r="AM414" s="213">
        <f t="shared" si="112"/>
        <v>-1737.5130100365629</v>
      </c>
      <c r="AN414" s="213">
        <f t="shared" si="113"/>
        <v>2.9052733780379086E-3</v>
      </c>
      <c r="AO414" s="213">
        <f t="shared" si="114"/>
        <v>1.2693414278094042</v>
      </c>
      <c r="AP414" s="213">
        <f t="shared" si="115"/>
        <v>0.69720983394241454</v>
      </c>
      <c r="AQ414" s="105">
        <f t="shared" si="116"/>
        <v>0.60415857219059621</v>
      </c>
      <c r="AR414" s="213">
        <f t="shared" si="104"/>
        <v>1.2724945546394826</v>
      </c>
    </row>
    <row r="415" spans="1:44" x14ac:dyDescent="0.25">
      <c r="A415" s="268">
        <v>1.7166669999999999</v>
      </c>
      <c r="B415" s="7">
        <v>41.51323117375096</v>
      </c>
      <c r="C415" s="7">
        <v>41.51323117375096</v>
      </c>
      <c r="D415" s="7"/>
      <c r="E415" s="213">
        <f t="shared" si="105"/>
        <v>0.17988081041510467</v>
      </c>
      <c r="F415" s="213">
        <f t="shared" si="106"/>
        <v>1.764630750172177</v>
      </c>
      <c r="G415" s="213">
        <f t="shared" si="100"/>
        <v>170.34960115601436</v>
      </c>
      <c r="H415" s="213">
        <f t="shared" si="101"/>
        <v>37.426865717923334</v>
      </c>
      <c r="I415" s="213">
        <f t="shared" si="102"/>
        <v>1.2114432378418638</v>
      </c>
      <c r="X415">
        <v>0.60722723216621111</v>
      </c>
      <c r="Y415">
        <v>190.14269338838704</v>
      </c>
      <c r="Z415">
        <v>0.82571890192788078</v>
      </c>
      <c r="AA415">
        <v>1.3516621672023703</v>
      </c>
      <c r="AB415">
        <v>1.3525387154433355</v>
      </c>
      <c r="AC415">
        <v>41.67937921200452</v>
      </c>
      <c r="AD415">
        <v>4.1221630986563582</v>
      </c>
      <c r="AF415" s="266">
        <f t="shared" si="103"/>
        <v>1.1371933773367386</v>
      </c>
      <c r="AG415" s="298">
        <v>11.223226028489897</v>
      </c>
      <c r="AH415" s="105">
        <f t="shared" si="107"/>
        <v>4.1670000000000318E-3</v>
      </c>
      <c r="AI415" s="213">
        <f t="shared" si="108"/>
        <v>7.5527844238794399</v>
      </c>
      <c r="AJ415" s="213">
        <f t="shared" si="109"/>
        <v>-8.6999999999999994E-3</v>
      </c>
      <c r="AK415" s="213">
        <f t="shared" si="110"/>
        <v>3.1437270419250735E-2</v>
      </c>
      <c r="AL415" s="213">
        <f t="shared" si="111"/>
        <v>12.747976529247946</v>
      </c>
      <c r="AM415" s="213">
        <f t="shared" si="112"/>
        <v>-1736.7664623410137</v>
      </c>
      <c r="AN415" s="213">
        <f t="shared" si="113"/>
        <v>2.9040250851429571E-3</v>
      </c>
      <c r="AO415" s="213">
        <f t="shared" si="114"/>
        <v>1.272245452894547</v>
      </c>
      <c r="AP415" s="213">
        <f t="shared" si="115"/>
        <v>0.69691026761289532</v>
      </c>
      <c r="AQ415" s="105">
        <f t="shared" si="116"/>
        <v>0.60125454710545323</v>
      </c>
      <c r="AR415" s="213">
        <f t="shared" si="104"/>
        <v>1.2630604611477048</v>
      </c>
    </row>
    <row r="416" spans="1:44" x14ac:dyDescent="0.25">
      <c r="A416" s="268">
        <v>1.7208330000000001</v>
      </c>
      <c r="B416" s="7">
        <v>37.908327483539885</v>
      </c>
      <c r="C416" s="7">
        <v>37.908327483539885</v>
      </c>
      <c r="D416" s="7"/>
      <c r="E416" s="213">
        <f t="shared" si="105"/>
        <v>0.16543510668314135</v>
      </c>
      <c r="F416" s="213">
        <f t="shared" si="106"/>
        <v>1.6229183965616167</v>
      </c>
      <c r="G416" s="213">
        <f t="shared" si="100"/>
        <v>169.61790539449146</v>
      </c>
      <c r="H416" s="213">
        <f t="shared" si="101"/>
        <v>37.269710851758653</v>
      </c>
      <c r="I416" s="213">
        <f t="shared" si="102"/>
        <v>1.2062281381994144</v>
      </c>
      <c r="X416">
        <v>0.60893486485240211</v>
      </c>
      <c r="Y416">
        <v>189.82650120223221</v>
      </c>
      <c r="Z416">
        <v>0.82340952682975832</v>
      </c>
      <c r="AA416">
        <v>1.3493597110477988</v>
      </c>
      <c r="AB416">
        <v>1.350284398359852</v>
      </c>
      <c r="AC416">
        <v>41.611425681943302</v>
      </c>
      <c r="AD416">
        <v>4.115277707222905</v>
      </c>
      <c r="AF416" s="266">
        <f t="shared" si="103"/>
        <v>1.048358271661995</v>
      </c>
      <c r="AG416" s="298">
        <v>10.346491701574093</v>
      </c>
      <c r="AH416" s="105">
        <f t="shared" si="107"/>
        <v>4.1660000000001141E-3</v>
      </c>
      <c r="AI416" s="213">
        <f t="shared" si="108"/>
        <v>7.5527844238794399</v>
      </c>
      <c r="AJ416" s="213">
        <f t="shared" si="109"/>
        <v>-8.6999999999999994E-3</v>
      </c>
      <c r="AK416" s="213">
        <f t="shared" si="110"/>
        <v>3.1451974868454712E-2</v>
      </c>
      <c r="AL416" s="213">
        <f t="shared" si="111"/>
        <v>12.779428504116401</v>
      </c>
      <c r="AM416" s="213">
        <f t="shared" si="112"/>
        <v>-1735.7751077396672</v>
      </c>
      <c r="AN416" s="213">
        <f t="shared" si="113"/>
        <v>2.9023674537382708E-3</v>
      </c>
      <c r="AO416" s="213">
        <f t="shared" si="114"/>
        <v>1.2751478203482853</v>
      </c>
      <c r="AP416" s="213">
        <f t="shared" si="115"/>
        <v>0.69667965764238871</v>
      </c>
      <c r="AQ416" s="105">
        <f t="shared" si="116"/>
        <v>0.59835217965171494</v>
      </c>
      <c r="AR416" s="213">
        <f t="shared" si="104"/>
        <v>1.2511138208495187</v>
      </c>
    </row>
    <row r="417" spans="1:44" x14ac:dyDescent="0.25">
      <c r="A417" s="268">
        <v>1.7250000000000001</v>
      </c>
      <c r="B417" s="7">
        <v>33.298778502614248</v>
      </c>
      <c r="C417" s="7">
        <v>33.298778502614248</v>
      </c>
      <c r="D417" s="7"/>
      <c r="E417" s="213">
        <f t="shared" si="105"/>
        <v>0.14836000532215327</v>
      </c>
      <c r="F417" s="213">
        <f t="shared" si="106"/>
        <v>1.4554116522103235</v>
      </c>
      <c r="G417" s="213">
        <f t="shared" si="100"/>
        <v>168.8878588650187</v>
      </c>
      <c r="H417" s="213">
        <f t="shared" si="101"/>
        <v>37.112913728152357</v>
      </c>
      <c r="I417" s="213">
        <f t="shared" si="102"/>
        <v>1.2010248516767272</v>
      </c>
      <c r="X417">
        <v>0.6106444080656418</v>
      </c>
      <c r="Y417">
        <v>189.51015184188068</v>
      </c>
      <c r="Z417">
        <v>0.82110150357919665</v>
      </c>
      <c r="AA417">
        <v>1.3470563071914667</v>
      </c>
      <c r="AB417">
        <v>1.3480289716805385</v>
      </c>
      <c r="AC417">
        <v>41.543439035707102</v>
      </c>
      <c r="AD417">
        <v>4.1083889602930217</v>
      </c>
      <c r="AF417" s="266">
        <f t="shared" si="103"/>
        <v>0.93476584145494512</v>
      </c>
      <c r="AG417" s="298">
        <v>9.2254215786325684</v>
      </c>
      <c r="AH417" s="105">
        <f t="shared" si="107"/>
        <v>4.1670000000000318E-3</v>
      </c>
      <c r="AI417" s="213">
        <f t="shared" si="108"/>
        <v>7.5527844238794399</v>
      </c>
      <c r="AJ417" s="213">
        <f t="shared" si="109"/>
        <v>-8.6999999999999994E-3</v>
      </c>
      <c r="AK417" s="213">
        <f t="shared" si="110"/>
        <v>3.1490929146958939E-2</v>
      </c>
      <c r="AL417" s="213">
        <f t="shared" si="111"/>
        <v>12.81091943326336</v>
      </c>
      <c r="AM417" s="213">
        <f t="shared" si="112"/>
        <v>-1736.1085054803802</v>
      </c>
      <c r="AN417" s="213">
        <f t="shared" si="113"/>
        <v>2.9029249238549239E-3</v>
      </c>
      <c r="AO417" s="213">
        <f t="shared" si="114"/>
        <v>1.2780507452721404</v>
      </c>
      <c r="AP417" s="213">
        <f t="shared" si="115"/>
        <v>0.69664625002517444</v>
      </c>
      <c r="AQ417" s="105">
        <f t="shared" si="116"/>
        <v>0.59544925472786003</v>
      </c>
      <c r="AR417" s="213">
        <f t="shared" si="104"/>
        <v>1.2325296990416641</v>
      </c>
    </row>
    <row r="418" spans="1:44" x14ac:dyDescent="0.25">
      <c r="A418" s="268">
        <v>1.7291669999999999</v>
      </c>
      <c r="B418" s="7">
        <v>29.22110055794926</v>
      </c>
      <c r="C418" s="7">
        <v>29.22110055794926</v>
      </c>
      <c r="D418" s="7"/>
      <c r="E418" s="213">
        <f t="shared" si="105"/>
        <v>0.13026016802267812</v>
      </c>
      <c r="F418" s="213">
        <f t="shared" si="106"/>
        <v>1.2778522483024723</v>
      </c>
      <c r="G418" s="213">
        <f t="shared" si="100"/>
        <v>168.15960097992257</v>
      </c>
      <c r="H418" s="213">
        <f t="shared" si="101"/>
        <v>36.956504160977012</v>
      </c>
      <c r="I418" s="213">
        <f t="shared" si="102"/>
        <v>1.1958343697776734</v>
      </c>
      <c r="X418">
        <v>0.61235586801158104</v>
      </c>
      <c r="Y418">
        <v>189.19364677143298</v>
      </c>
      <c r="Z418">
        <v>0.81879483423734578</v>
      </c>
      <c r="AA418">
        <v>1.3447519665749019</v>
      </c>
      <c r="AB418">
        <v>1.345772445851489</v>
      </c>
      <c r="AC418">
        <v>41.475419588406446</v>
      </c>
      <c r="AD418">
        <v>4.1014968897952828</v>
      </c>
      <c r="AF418" s="266">
        <f t="shared" si="103"/>
        <v>0.8342802301179395</v>
      </c>
      <c r="AG418" s="298">
        <v>8.233705700645837</v>
      </c>
      <c r="AH418" s="105">
        <f t="shared" si="107"/>
        <v>4.1669999999998097E-3</v>
      </c>
      <c r="AI418" s="213">
        <f t="shared" si="108"/>
        <v>7.5527844238794399</v>
      </c>
      <c r="AJ418" s="213">
        <f t="shared" si="109"/>
        <v>-8.6999999999999994E-3</v>
      </c>
      <c r="AK418" s="213">
        <f t="shared" si="110"/>
        <v>3.1522102395514826E-2</v>
      </c>
      <c r="AL418" s="213">
        <f t="shared" si="111"/>
        <v>12.842441535658875</v>
      </c>
      <c r="AM418" s="213">
        <f t="shared" si="112"/>
        <v>-1735.998825297183</v>
      </c>
      <c r="AN418" s="213">
        <f t="shared" si="113"/>
        <v>2.9027415290173021E-3</v>
      </c>
      <c r="AO418" s="213">
        <f t="shared" si="114"/>
        <v>1.2809534868011576</v>
      </c>
      <c r="AP418" s="213">
        <f t="shared" si="115"/>
        <v>0.69660223878508154</v>
      </c>
      <c r="AQ418" s="105">
        <f t="shared" si="116"/>
        <v>0.59254651319884277</v>
      </c>
      <c r="AR418" s="213">
        <f t="shared" si="104"/>
        <v>1.21187141210639</v>
      </c>
    </row>
    <row r="419" spans="1:44" x14ac:dyDescent="0.25">
      <c r="A419" s="268">
        <v>1.733333</v>
      </c>
      <c r="B419" s="7">
        <v>25.498003304124705</v>
      </c>
      <c r="C419" s="7">
        <v>25.498003304124705</v>
      </c>
      <c r="D419" s="7"/>
      <c r="E419" s="213">
        <f t="shared" si="105"/>
        <v>0.1139798933447032</v>
      </c>
      <c r="F419" s="213">
        <f t="shared" si="106"/>
        <v>1.1181427537115385</v>
      </c>
      <c r="G419" s="213">
        <f t="shared" si="100"/>
        <v>167.43332457349373</v>
      </c>
      <c r="H419" s="213">
        <f t="shared" si="101"/>
        <v>36.800523543373494</v>
      </c>
      <c r="I419" s="213">
        <f t="shared" si="102"/>
        <v>1.1906580665119952</v>
      </c>
      <c r="X419">
        <v>0.61406925091787823</v>
      </c>
      <c r="Y419">
        <v>188.87698745679336</v>
      </c>
      <c r="Z419">
        <v>0.81648952086535531</v>
      </c>
      <c r="AA419">
        <v>1.3424467001498013</v>
      </c>
      <c r="AB419">
        <v>1.3435148313314509</v>
      </c>
      <c r="AC419">
        <v>41.407367655536824</v>
      </c>
      <c r="AD419">
        <v>4.0946015276972689</v>
      </c>
      <c r="AF419" s="266">
        <f t="shared" si="103"/>
        <v>0.74253249802762888</v>
      </c>
      <c r="AG419" s="298">
        <v>7.3282259859622876</v>
      </c>
      <c r="AH419" s="105">
        <f t="shared" si="107"/>
        <v>4.1660000000001141E-3</v>
      </c>
      <c r="AI419" s="213">
        <f t="shared" si="108"/>
        <v>8.8754449677853557</v>
      </c>
      <c r="AJ419" s="213">
        <f t="shared" si="109"/>
        <v>0.61929999999999996</v>
      </c>
      <c r="AK419" s="213">
        <f t="shared" si="110"/>
        <v>3.0749884522031382E-2</v>
      </c>
      <c r="AL419" s="213">
        <f t="shared" si="111"/>
        <v>12.873191420180905</v>
      </c>
      <c r="AM419" s="213">
        <f t="shared" si="112"/>
        <v>-1691.7233449926109</v>
      </c>
      <c r="AN419" s="213">
        <f t="shared" si="113"/>
        <v>2.8287090622180992E-3</v>
      </c>
      <c r="AO419" s="213">
        <f t="shared" si="114"/>
        <v>1.2837821958633757</v>
      </c>
      <c r="AP419" s="213">
        <f t="shared" si="115"/>
        <v>0.67899881474268409</v>
      </c>
      <c r="AQ419" s="105">
        <f t="shared" si="116"/>
        <v>0.58971780413662467</v>
      </c>
      <c r="AR419" s="213">
        <f t="shared" si="104"/>
        <v>1.1881263597262435</v>
      </c>
    </row>
    <row r="420" spans="1:44" x14ac:dyDescent="0.25">
      <c r="A420" s="268">
        <v>1.7375</v>
      </c>
      <c r="B420" s="7">
        <v>22.661357777401239</v>
      </c>
      <c r="C420" s="7">
        <v>22.661357777401239</v>
      </c>
      <c r="D420" s="7"/>
      <c r="E420" s="213">
        <f t="shared" si="105"/>
        <v>0.10034002881336007</v>
      </c>
      <c r="F420" s="213">
        <f t="shared" si="106"/>
        <v>0.98433568265906235</v>
      </c>
      <c r="G420" s="213">
        <f t="shared" si="100"/>
        <v>166.70873589221355</v>
      </c>
      <c r="H420" s="213">
        <f t="shared" si="101"/>
        <v>36.64490883174355</v>
      </c>
      <c r="I420" s="213">
        <f t="shared" si="102"/>
        <v>1.1854938489940077</v>
      </c>
      <c r="X420">
        <v>0.61578456303430218</v>
      </c>
      <c r="Y420">
        <v>188.56017536564323</v>
      </c>
      <c r="Z420">
        <v>0.81418556552437504</v>
      </c>
      <c r="AA420">
        <v>1.3401405188767024</v>
      </c>
      <c r="AB420">
        <v>1.3412561385919459</v>
      </c>
      <c r="AC420">
        <v>41.33928355297428</v>
      </c>
      <c r="AD420">
        <v>4.0877029060051191</v>
      </c>
      <c r="AF420" s="266">
        <f t="shared" si="103"/>
        <v>0.67262946405406066</v>
      </c>
      <c r="AG420" s="298">
        <v>6.6383366795367449</v>
      </c>
      <c r="AH420" s="105">
        <f t="shared" si="107"/>
        <v>4.1670000000000318E-3</v>
      </c>
      <c r="AI420" s="213">
        <f t="shared" si="108"/>
        <v>8.8754449677853557</v>
      </c>
      <c r="AJ420" s="213">
        <f t="shared" si="109"/>
        <v>0.61929999999999996</v>
      </c>
      <c r="AK420" s="213">
        <f t="shared" si="110"/>
        <v>2.893045359985966E-2</v>
      </c>
      <c r="AL420" s="213">
        <f t="shared" si="111"/>
        <v>12.902121873780764</v>
      </c>
      <c r="AM420" s="213">
        <f t="shared" si="112"/>
        <v>-1590.0727902045469</v>
      </c>
      <c r="AN420" s="213">
        <f t="shared" si="113"/>
        <v>2.6587404640075274E-3</v>
      </c>
      <c r="AO420" s="213">
        <f t="shared" si="114"/>
        <v>1.2864409363273832</v>
      </c>
      <c r="AP420" s="213">
        <f t="shared" si="115"/>
        <v>0.63804666762839146</v>
      </c>
      <c r="AQ420" s="105">
        <f t="shared" si="116"/>
        <v>0.58705906367261718</v>
      </c>
      <c r="AR420" s="213">
        <f t="shared" si="104"/>
        <v>1.1656870297632198</v>
      </c>
    </row>
    <row r="421" spans="1:44" x14ac:dyDescent="0.25">
      <c r="A421" s="268">
        <v>1.7416670000000001</v>
      </c>
      <c r="B421" s="7">
        <v>20.947551105005804</v>
      </c>
      <c r="C421" s="7">
        <v>20.947551105005804</v>
      </c>
      <c r="D421" s="7"/>
      <c r="E421" s="213">
        <f t="shared" si="105"/>
        <v>9.0859161656495768E-2</v>
      </c>
      <c r="F421" s="213">
        <f t="shared" si="106"/>
        <v>0.89132837585022351</v>
      </c>
      <c r="G421" s="213">
        <f t="shared" si="100"/>
        <v>165.98604260087095</v>
      </c>
      <c r="H421" s="213">
        <f t="shared" si="101"/>
        <v>36.489704628753721</v>
      </c>
      <c r="I421" s="213">
        <f t="shared" si="102"/>
        <v>1.1803431973381595</v>
      </c>
      <c r="X421">
        <v>0.61750181063283494</v>
      </c>
      <c r="Y421">
        <v>188.24321196745635</v>
      </c>
      <c r="Z421">
        <v>0.81188297027555456</v>
      </c>
      <c r="AA421">
        <v>1.3378334337255602</v>
      </c>
      <c r="AB421">
        <v>1.3389963781171281</v>
      </c>
      <c r="AC421">
        <v>41.271167596974998</v>
      </c>
      <c r="AD421">
        <v>4.0808010567634918</v>
      </c>
      <c r="AF421" s="266">
        <f t="shared" si="103"/>
        <v>0.63039638102836248</v>
      </c>
      <c r="AG421" s="298">
        <v>6.2215285569046381</v>
      </c>
      <c r="AH421" s="105">
        <f t="shared" si="107"/>
        <v>4.1670000000000318E-3</v>
      </c>
      <c r="AI421" s="213">
        <f t="shared" si="108"/>
        <v>8.8754449677853557</v>
      </c>
      <c r="AJ421" s="213">
        <f t="shared" si="109"/>
        <v>0.61929999999999996</v>
      </c>
      <c r="AK421" s="213">
        <f t="shared" si="110"/>
        <v>2.7791654837967177E-2</v>
      </c>
      <c r="AL421" s="213">
        <f t="shared" si="111"/>
        <v>12.929913528618732</v>
      </c>
      <c r="AM421" s="213">
        <f t="shared" si="112"/>
        <v>-1526.042883638539</v>
      </c>
      <c r="AN421" s="213">
        <f t="shared" si="113"/>
        <v>2.551676872615735E-3</v>
      </c>
      <c r="AO421" s="213">
        <f t="shared" si="114"/>
        <v>1.2889926131999989</v>
      </c>
      <c r="AP421" s="213">
        <f t="shared" si="115"/>
        <v>0.61235346115087963</v>
      </c>
      <c r="AQ421" s="105">
        <f t="shared" si="116"/>
        <v>0.58450738680000147</v>
      </c>
      <c r="AR421" s="213">
        <f t="shared" si="104"/>
        <v>1.1497183724907398</v>
      </c>
    </row>
    <row r="422" spans="1:44" x14ac:dyDescent="0.25">
      <c r="A422" s="268">
        <v>1.745833</v>
      </c>
      <c r="B422" s="7">
        <v>19.174647650803639</v>
      </c>
      <c r="C422" s="7">
        <v>19.174647650803639</v>
      </c>
      <c r="D422" s="7"/>
      <c r="E422" s="213">
        <f t="shared" si="105"/>
        <v>8.3574540008348908E-2</v>
      </c>
      <c r="F422" s="213">
        <f t="shared" si="106"/>
        <v>0.81986623748190279</v>
      </c>
      <c r="G422" s="213">
        <f t="shared" si="100"/>
        <v>165.26538345397537</v>
      </c>
      <c r="H422" s="213">
        <f t="shared" si="101"/>
        <v>36.334940614652055</v>
      </c>
      <c r="I422" s="213">
        <f t="shared" si="102"/>
        <v>1.1752070984868652</v>
      </c>
      <c r="X422">
        <v>0.61922100000777558</v>
      </c>
      <c r="Y422">
        <v>187.92609873347814</v>
      </c>
      <c r="Z422">
        <v>0.80958173718004378</v>
      </c>
      <c r="AA422">
        <v>1.3355254556753584</v>
      </c>
      <c r="AB422">
        <v>1.3367355604037681</v>
      </c>
      <c r="AC422">
        <v>41.203020104173021</v>
      </c>
      <c r="AD422">
        <v>4.0738960120553314</v>
      </c>
      <c r="AF422" s="266">
        <f t="shared" si="103"/>
        <v>0.58670698479488115</v>
      </c>
      <c r="AG422" s="298">
        <v>5.7903477403886612</v>
      </c>
      <c r="AH422" s="105">
        <f t="shared" si="107"/>
        <v>4.165999999999892E-3</v>
      </c>
      <c r="AI422" s="213">
        <f t="shared" si="108"/>
        <v>8.8754449677853557</v>
      </c>
      <c r="AJ422" s="213">
        <f t="shared" si="109"/>
        <v>0.61929999999999996</v>
      </c>
      <c r="AK422" s="213">
        <f t="shared" si="110"/>
        <v>2.657618795203507E-2</v>
      </c>
      <c r="AL422" s="213">
        <f t="shared" si="111"/>
        <v>12.956489716570767</v>
      </c>
      <c r="AM422" s="213">
        <f t="shared" si="112"/>
        <v>-1457.9801821683232</v>
      </c>
      <c r="AN422" s="213">
        <f t="shared" si="113"/>
        <v>2.4378700962195119E-3</v>
      </c>
      <c r="AO422" s="213">
        <f t="shared" si="114"/>
        <v>1.2914304832962185</v>
      </c>
      <c r="AP422" s="213">
        <f t="shared" si="115"/>
        <v>0.5851824522850636</v>
      </c>
      <c r="AQ422" s="105">
        <f t="shared" si="116"/>
        <v>0.58206951670378193</v>
      </c>
      <c r="AR422" s="213">
        <f t="shared" si="104"/>
        <v>1.130779841648174</v>
      </c>
    </row>
    <row r="423" spans="1:44" x14ac:dyDescent="0.25">
      <c r="A423" s="268">
        <v>1.75</v>
      </c>
      <c r="B423" s="7">
        <v>17.992712014668857</v>
      </c>
      <c r="C423" s="7">
        <v>17.992712014668857</v>
      </c>
      <c r="D423" s="7"/>
      <c r="E423" s="213">
        <f t="shared" si="105"/>
        <v>7.7438193863012539E-2</v>
      </c>
      <c r="F423" s="213">
        <f t="shared" si="106"/>
        <v>0.75966868179615299</v>
      </c>
      <c r="G423" s="213">
        <f t="shared" si="100"/>
        <v>164.54642988709392</v>
      </c>
      <c r="H423" s="213">
        <f t="shared" si="101"/>
        <v>36.180546207677935</v>
      </c>
      <c r="I423" s="213">
        <f t="shared" si="102"/>
        <v>1.1700832104237693</v>
      </c>
      <c r="X423">
        <v>0.62094213747584459</v>
      </c>
      <c r="Y423">
        <v>187.60883713672553</v>
      </c>
      <c r="Z423">
        <v>0.8072818682989924</v>
      </c>
      <c r="AA423">
        <v>1.3332165957146012</v>
      </c>
      <c r="AB423">
        <v>1.3344736959611783</v>
      </c>
      <c r="AC423">
        <v>41.134841391581119</v>
      </c>
      <c r="AD423">
        <v>4.0669878040019567</v>
      </c>
      <c r="AF423" s="266">
        <f t="shared" si="103"/>
        <v>0.5575807206392277</v>
      </c>
      <c r="AG423" s="298">
        <v>5.5028938627113524</v>
      </c>
      <c r="AH423" s="105">
        <f t="shared" si="107"/>
        <v>4.1670000000000318E-3</v>
      </c>
      <c r="AI423" s="213">
        <f t="shared" si="108"/>
        <v>8.8754449677853557</v>
      </c>
      <c r="AJ423" s="213">
        <f t="shared" si="109"/>
        <v>0.61929999999999996</v>
      </c>
      <c r="AK423" s="213">
        <f t="shared" si="110"/>
        <v>2.5757400142447064E-2</v>
      </c>
      <c r="AL423" s="213">
        <f t="shared" si="111"/>
        <v>12.982247116713214</v>
      </c>
      <c r="AM423" s="213">
        <f t="shared" si="112"/>
        <v>-1411.8154599672453</v>
      </c>
      <c r="AN423" s="213">
        <f t="shared" si="113"/>
        <v>2.3606786521033697E-3</v>
      </c>
      <c r="AO423" s="213">
        <f t="shared" si="114"/>
        <v>1.2937911619483218</v>
      </c>
      <c r="AP423" s="213">
        <f t="shared" si="115"/>
        <v>0.56651755510039636</v>
      </c>
      <c r="AQ423" s="105">
        <f t="shared" si="116"/>
        <v>0.57970883805167861</v>
      </c>
      <c r="AR423" s="213">
        <f t="shared" si="104"/>
        <v>1.1165053388862398</v>
      </c>
    </row>
    <row r="424" spans="1:44" x14ac:dyDescent="0.25">
      <c r="A424" s="268">
        <v>1.754167</v>
      </c>
      <c r="B424" s="7">
        <v>17.106260287567775</v>
      </c>
      <c r="C424" s="7">
        <v>17.106260287567775</v>
      </c>
      <c r="D424" s="7"/>
      <c r="E424" s="213">
        <f t="shared" si="105"/>
        <v>7.3128708791710587E-2</v>
      </c>
      <c r="F424" s="213">
        <f t="shared" si="106"/>
        <v>0.7173926332466809</v>
      </c>
      <c r="G424" s="213">
        <f t="shared" si="100"/>
        <v>163.82937217382462</v>
      </c>
      <c r="H424" s="213">
        <f t="shared" si="101"/>
        <v>36.026562248471443</v>
      </c>
      <c r="I424" s="213">
        <f t="shared" si="102"/>
        <v>1.1649728888658468</v>
      </c>
      <c r="X424">
        <v>0.62266522937628843</v>
      </c>
      <c r="Y424">
        <v>187.29142865197585</v>
      </c>
      <c r="Z424">
        <v>0.80498336569355045</v>
      </c>
      <c r="AA424">
        <v>1.3309068648403464</v>
      </c>
      <c r="AB424">
        <v>1.3322107953112414</v>
      </c>
      <c r="AC424">
        <v>41.066631776586085</v>
      </c>
      <c r="AD424">
        <v>4.0600764647625853</v>
      </c>
      <c r="AF424" s="266">
        <f t="shared" si="103"/>
        <v>0.53573602252248709</v>
      </c>
      <c r="AG424" s="298">
        <v>5.2873034544533635</v>
      </c>
      <c r="AH424" s="105">
        <f t="shared" si="107"/>
        <v>4.1670000000000318E-3</v>
      </c>
      <c r="AI424" s="213">
        <f t="shared" si="108"/>
        <v>8.8754449677853557</v>
      </c>
      <c r="AJ424" s="213">
        <f t="shared" si="109"/>
        <v>0.61929999999999996</v>
      </c>
      <c r="AK424" s="213">
        <f t="shared" si="110"/>
        <v>2.5127709163555289E-2</v>
      </c>
      <c r="AL424" s="213">
        <f t="shared" si="111"/>
        <v>13.00737482587677</v>
      </c>
      <c r="AM424" s="213">
        <f t="shared" si="112"/>
        <v>-1376.1110416673191</v>
      </c>
      <c r="AN424" s="213">
        <f t="shared" si="113"/>
        <v>2.3009777489355009E-3</v>
      </c>
      <c r="AO424" s="213">
        <f t="shared" si="114"/>
        <v>1.2960921396972573</v>
      </c>
      <c r="AP424" s="213">
        <f t="shared" si="115"/>
        <v>0.55219048450575559</v>
      </c>
      <c r="AQ424" s="105">
        <f t="shared" si="116"/>
        <v>0.57740786030274316</v>
      </c>
      <c r="AR424" s="213">
        <f t="shared" si="104"/>
        <v>1.1047808839455395</v>
      </c>
    </row>
    <row r="425" spans="1:44" x14ac:dyDescent="0.25">
      <c r="A425" s="268">
        <v>1.7583329999999999</v>
      </c>
      <c r="B425" s="7">
        <v>16.633486033113861</v>
      </c>
      <c r="C425" s="7">
        <v>16.633486033113861</v>
      </c>
      <c r="D425" s="7"/>
      <c r="E425" s="213">
        <f t="shared" si="105"/>
        <v>7.0279891585978013E-2</v>
      </c>
      <c r="F425" s="213">
        <f t="shared" si="106"/>
        <v>0.68944573645844431</v>
      </c>
      <c r="G425" s="213">
        <f t="shared" si="100"/>
        <v>163.11447640178073</v>
      </c>
      <c r="H425" s="213">
        <f t="shared" si="101"/>
        <v>35.873045987575019</v>
      </c>
      <c r="I425" s="213">
        <f t="shared" si="102"/>
        <v>1.1598780319856852</v>
      </c>
      <c r="X425">
        <v>0.62439028207098479</v>
      </c>
      <c r="Y425">
        <v>186.97387475576869</v>
      </c>
      <c r="Z425">
        <v>0.80268623142486761</v>
      </c>
      <c r="AA425">
        <v>1.3285962740593684</v>
      </c>
      <c r="AB425">
        <v>1.3299468689882539</v>
      </c>
      <c r="AC425">
        <v>40.998391576951647</v>
      </c>
      <c r="AD425">
        <v>4.0531620265346255</v>
      </c>
      <c r="AF425" s="266">
        <f t="shared" si="103"/>
        <v>0.52408551686022531</v>
      </c>
      <c r="AG425" s="298">
        <v>5.1723219033824357</v>
      </c>
      <c r="AH425" s="105">
        <f t="shared" si="107"/>
        <v>4.165999999999892E-3</v>
      </c>
      <c r="AI425" s="213">
        <f t="shared" si="108"/>
        <v>8.8754449677853557</v>
      </c>
      <c r="AJ425" s="213">
        <f t="shared" si="109"/>
        <v>0.61929999999999996</v>
      </c>
      <c r="AK425" s="213">
        <f t="shared" si="110"/>
        <v>2.4781931809335741E-2</v>
      </c>
      <c r="AL425" s="213">
        <f t="shared" si="111"/>
        <v>13.032156757686106</v>
      </c>
      <c r="AM425" s="213">
        <f t="shared" si="112"/>
        <v>-1356.0133533597648</v>
      </c>
      <c r="AN425" s="213">
        <f t="shared" si="113"/>
        <v>2.2673726602468053E-3</v>
      </c>
      <c r="AO425" s="213">
        <f t="shared" si="114"/>
        <v>1.2983595123575042</v>
      </c>
      <c r="AP425" s="213">
        <f t="shared" si="115"/>
        <v>0.54425651950236775</v>
      </c>
      <c r="AQ425" s="105">
        <f t="shared" si="116"/>
        <v>0.57514048764249637</v>
      </c>
      <c r="AR425" s="213">
        <f t="shared" si="104"/>
        <v>1.0981281986366205</v>
      </c>
    </row>
    <row r="426" spans="1:44" x14ac:dyDescent="0.25">
      <c r="A426" s="268">
        <v>1.7625</v>
      </c>
      <c r="B426" s="7">
        <v>17.165357069374512</v>
      </c>
      <c r="C426" s="7">
        <v>17.165357069374512</v>
      </c>
      <c r="D426" s="7"/>
      <c r="E426" s="213">
        <f t="shared" si="105"/>
        <v>7.0419889604035071E-2</v>
      </c>
      <c r="F426" s="213">
        <f t="shared" si="106"/>
        <v>0.69081911701558407</v>
      </c>
      <c r="G426" s="213">
        <f t="shared" si="100"/>
        <v>162.40134213322159</v>
      </c>
      <c r="H426" s="213">
        <f t="shared" si="101"/>
        <v>35.719911284024356</v>
      </c>
      <c r="I426" s="213">
        <f t="shared" si="102"/>
        <v>1.1547957834698201</v>
      </c>
      <c r="X426">
        <v>0.62611730194454873</v>
      </c>
      <c r="Y426">
        <v>186.65617692638762</v>
      </c>
      <c r="Z426">
        <v>0.80039046755409327</v>
      </c>
      <c r="AA426">
        <v>1.3262848343872822</v>
      </c>
      <c r="AB426">
        <v>1.3276819275390228</v>
      </c>
      <c r="AC426">
        <v>40.930121110815712</v>
      </c>
      <c r="AD426">
        <v>4.046244521553402</v>
      </c>
      <c r="AF426" s="266">
        <f t="shared" si="103"/>
        <v>0.5371923357302697</v>
      </c>
      <c r="AG426" s="298">
        <v>5.3016761483372283</v>
      </c>
      <c r="AH426" s="105">
        <f t="shared" si="107"/>
        <v>4.1670000000000318E-3</v>
      </c>
      <c r="AI426" s="213">
        <f t="shared" si="108"/>
        <v>8.8754449677853557</v>
      </c>
      <c r="AJ426" s="213">
        <f t="shared" si="109"/>
        <v>0.61929999999999996</v>
      </c>
      <c r="AK426" s="213">
        <f t="shared" si="110"/>
        <v>2.5169989011721162E-2</v>
      </c>
      <c r="AL426" s="213">
        <f t="shared" si="111"/>
        <v>13.057326746697827</v>
      </c>
      <c r="AM426" s="213">
        <f t="shared" si="112"/>
        <v>-1376.044868012767</v>
      </c>
      <c r="AN426" s="213">
        <f t="shared" si="113"/>
        <v>2.3008671008104007E-3</v>
      </c>
      <c r="AO426" s="213">
        <f t="shared" si="114"/>
        <v>1.3006603794583147</v>
      </c>
      <c r="AP426" s="213">
        <f t="shared" si="115"/>
        <v>0.5521639310800055</v>
      </c>
      <c r="AQ426" s="105">
        <f t="shared" si="116"/>
        <v>0.57283962054168591</v>
      </c>
      <c r="AR426" s="213">
        <f t="shared" si="104"/>
        <v>1.1055921799625179</v>
      </c>
    </row>
    <row r="427" spans="1:44" x14ac:dyDescent="0.25">
      <c r="A427" s="268">
        <v>1.766667</v>
      </c>
      <c r="B427" s="7">
        <v>18.524583050929508</v>
      </c>
      <c r="C427" s="7">
        <v>18.524583050929508</v>
      </c>
      <c r="D427" s="7"/>
      <c r="E427" s="213">
        <f t="shared" si="105"/>
        <v>7.4359990240653984E-2</v>
      </c>
      <c r="F427" s="213">
        <f t="shared" si="106"/>
        <v>0.72947150426081564</v>
      </c>
      <c r="G427" s="213">
        <f t="shared" si="100"/>
        <v>161.69015259008583</v>
      </c>
      <c r="H427" s="213">
        <f t="shared" si="101"/>
        <v>35.567197453225795</v>
      </c>
      <c r="I427" s="213">
        <f t="shared" si="102"/>
        <v>1.1497274485981794</v>
      </c>
      <c r="X427">
        <v>0.6278462954044387</v>
      </c>
      <c r="Y427">
        <v>186.33833664387066</v>
      </c>
      <c r="Z427">
        <v>0.79809607614237754</v>
      </c>
      <c r="AA427">
        <v>1.3239725568481007</v>
      </c>
      <c r="AB427">
        <v>1.3254159815227755</v>
      </c>
      <c r="AC427">
        <v>40.861820696685946</v>
      </c>
      <c r="AD427">
        <v>4.0393239820917035</v>
      </c>
      <c r="AF427" s="266">
        <f t="shared" si="103"/>
        <v>0.57068753950927198</v>
      </c>
      <c r="AG427" s="298">
        <v>5.6322481076661433</v>
      </c>
      <c r="AH427" s="105">
        <f t="shared" si="107"/>
        <v>4.1670000000000318E-3</v>
      </c>
      <c r="AI427" s="213">
        <f t="shared" si="108"/>
        <v>8.8754449677853557</v>
      </c>
      <c r="AJ427" s="213">
        <f t="shared" si="109"/>
        <v>0.61929999999999996</v>
      </c>
      <c r="AK427" s="213">
        <f t="shared" si="110"/>
        <v>2.6130706922749509E-2</v>
      </c>
      <c r="AL427" s="213">
        <f t="shared" si="111"/>
        <v>13.083457453620577</v>
      </c>
      <c r="AM427" s="213">
        <f t="shared" si="112"/>
        <v>-1427.2671035069518</v>
      </c>
      <c r="AN427" s="213">
        <f t="shared" si="113"/>
        <v>2.3865151484999615E-3</v>
      </c>
      <c r="AO427" s="213">
        <f t="shared" si="114"/>
        <v>1.3030468946068146</v>
      </c>
      <c r="AP427" s="213">
        <f t="shared" si="115"/>
        <v>0.57271781821452927</v>
      </c>
      <c r="AQ427" s="105">
        <f t="shared" si="116"/>
        <v>0.57045310539318594</v>
      </c>
      <c r="AR427" s="213">
        <f t="shared" si="104"/>
        <v>1.1231091762802463</v>
      </c>
    </row>
    <row r="428" spans="1:44" x14ac:dyDescent="0.25">
      <c r="A428" s="268">
        <v>1.7708330000000001</v>
      </c>
      <c r="B428" s="7">
        <v>20.829357541392326</v>
      </c>
      <c r="C428" s="7">
        <v>20.829357541392326</v>
      </c>
      <c r="D428" s="7"/>
      <c r="E428" s="213">
        <f t="shared" si="105"/>
        <v>8.1974258253808621E-2</v>
      </c>
      <c r="F428" s="213">
        <f t="shared" si="106"/>
        <v>0.80416747346986261</v>
      </c>
      <c r="G428" s="213">
        <f t="shared" si="100"/>
        <v>160.98109359796644</v>
      </c>
      <c r="H428" s="213">
        <f t="shared" si="101"/>
        <v>35.414944374674427</v>
      </c>
      <c r="I428" s="213">
        <f t="shared" si="102"/>
        <v>1.1446743512888324</v>
      </c>
      <c r="X428">
        <v>0.62957726888106369</v>
      </c>
      <c r="Y428">
        <v>186.02035538999905</v>
      </c>
      <c r="Z428">
        <v>0.79580305925086992</v>
      </c>
      <c r="AA428">
        <v>1.3216594524754024</v>
      </c>
      <c r="AB428">
        <v>1.3231490415110105</v>
      </c>
      <c r="AC428">
        <v>40.79349065344266</v>
      </c>
      <c r="AD428">
        <v>4.0324004404600773</v>
      </c>
      <c r="AF428" s="266">
        <f t="shared" si="103"/>
        <v>0.62748375461279671</v>
      </c>
      <c r="AG428" s="298">
        <v>6.1927831691369031</v>
      </c>
      <c r="AH428" s="105">
        <f t="shared" si="107"/>
        <v>4.1660000000001141E-3</v>
      </c>
      <c r="AI428" s="213">
        <f t="shared" si="108"/>
        <v>8.8754449677853557</v>
      </c>
      <c r="AJ428" s="213">
        <f t="shared" si="109"/>
        <v>0.61929999999999996</v>
      </c>
      <c r="AK428" s="213">
        <f t="shared" si="110"/>
        <v>2.7705412522633796E-2</v>
      </c>
      <c r="AL428" s="213">
        <f t="shared" si="111"/>
        <v>13.111162866143211</v>
      </c>
      <c r="AM428" s="213">
        <f t="shared" si="112"/>
        <v>-1511.8108359769324</v>
      </c>
      <c r="AN428" s="213">
        <f t="shared" si="113"/>
        <v>2.527879646956192E-3</v>
      </c>
      <c r="AO428" s="213">
        <f t="shared" si="114"/>
        <v>1.3055747742537707</v>
      </c>
      <c r="AP428" s="213">
        <f t="shared" si="115"/>
        <v>0.60678820138169054</v>
      </c>
      <c r="AQ428" s="105">
        <f t="shared" si="116"/>
        <v>0.56792522574622972</v>
      </c>
      <c r="AR428" s="213">
        <f t="shared" si="104"/>
        <v>1.1485378512692317</v>
      </c>
    </row>
    <row r="429" spans="1:44" x14ac:dyDescent="0.25">
      <c r="A429" s="268">
        <v>1.7749999999999999</v>
      </c>
      <c r="B429" s="7">
        <v>22.36587386836754</v>
      </c>
      <c r="C429" s="7">
        <v>22.36587386836754</v>
      </c>
      <c r="D429" s="7"/>
      <c r="E429" s="213">
        <f t="shared" si="105"/>
        <v>8.9997264642230582E-2</v>
      </c>
      <c r="F429" s="213">
        <f t="shared" si="106"/>
        <v>0.882873166140282</v>
      </c>
      <c r="G429" s="213">
        <f t="shared" si="100"/>
        <v>160.27384018218413</v>
      </c>
      <c r="H429" s="213">
        <f t="shared" si="101"/>
        <v>35.263082246040312</v>
      </c>
      <c r="I429" s="213">
        <f t="shared" si="102"/>
        <v>1.1396341752507582</v>
      </c>
      <c r="X429">
        <v>0.63131022882789056</v>
      </c>
      <c r="Y429">
        <v>185.70223464827637</v>
      </c>
      <c r="Z429">
        <v>0.79351141894072041</v>
      </c>
      <c r="AA429">
        <v>1.3193455323110765</v>
      </c>
      <c r="AB429">
        <v>1.3208811180875957</v>
      </c>
      <c r="AC429">
        <v>40.725131300334127</v>
      </c>
      <c r="AD429">
        <v>4.0254739290063553</v>
      </c>
      <c r="AF429" s="266">
        <f t="shared" si="103"/>
        <v>0.66534789801514638</v>
      </c>
      <c r="AG429" s="298">
        <v>6.5664732101174081</v>
      </c>
      <c r="AH429" s="105">
        <f t="shared" si="107"/>
        <v>4.1669999999998097E-3</v>
      </c>
      <c r="AI429" s="213">
        <f t="shared" si="108"/>
        <v>8.8754449677853557</v>
      </c>
      <c r="AJ429" s="213">
        <f t="shared" si="109"/>
        <v>0.61929999999999996</v>
      </c>
      <c r="AK429" s="213">
        <f t="shared" si="110"/>
        <v>2.8736095023263804E-2</v>
      </c>
      <c r="AL429" s="213">
        <f t="shared" si="111"/>
        <v>13.139898961166475</v>
      </c>
      <c r="AM429" s="213">
        <f t="shared" si="112"/>
        <v>-1566.4679403773455</v>
      </c>
      <c r="AN429" s="213">
        <f t="shared" si="113"/>
        <v>2.6192710952031421E-3</v>
      </c>
      <c r="AO429" s="213">
        <f t="shared" si="114"/>
        <v>1.3081940453489738</v>
      </c>
      <c r="AP429" s="213">
        <f t="shared" si="115"/>
        <v>0.62857477686663343</v>
      </c>
      <c r="AQ429" s="105">
        <f t="shared" si="116"/>
        <v>0.56530595465102662</v>
      </c>
      <c r="AR429" s="213">
        <f t="shared" si="104"/>
        <v>1.1630784427459979</v>
      </c>
    </row>
    <row r="430" spans="1:44" x14ac:dyDescent="0.25">
      <c r="A430" s="268">
        <v>1.7791669999999999</v>
      </c>
      <c r="B430" s="7">
        <v>20.829357541392326</v>
      </c>
      <c r="C430" s="7">
        <v>20.829357541392326</v>
      </c>
      <c r="D430" s="7"/>
      <c r="E430" s="213">
        <f t="shared" si="105"/>
        <v>8.9997264642235369E-2</v>
      </c>
      <c r="F430" s="213">
        <f t="shared" si="106"/>
        <v>0.88287316614032907</v>
      </c>
      <c r="G430" s="213">
        <f t="shared" si="100"/>
        <v>159.56863344247589</v>
      </c>
      <c r="H430" s="213">
        <f t="shared" si="101"/>
        <v>35.111662904582921</v>
      </c>
      <c r="I430" s="213">
        <f t="shared" si="102"/>
        <v>1.1346086397886757</v>
      </c>
      <c r="X430">
        <v>0.63304518172155233</v>
      </c>
      <c r="Y430">
        <v>185.38397590394089</v>
      </c>
      <c r="Z430">
        <v>0.79122115727307862</v>
      </c>
      <c r="AA430">
        <v>1.3170308074063004</v>
      </c>
      <c r="AB430">
        <v>1.3186122218486114</v>
      </c>
      <c r="AC430">
        <v>40.656742956978491</v>
      </c>
      <c r="AD430">
        <v>4.0185444801158452</v>
      </c>
      <c r="AF430" s="266">
        <f t="shared" si="103"/>
        <v>0.62748375461279637</v>
      </c>
      <c r="AG430" s="298">
        <v>6.1927831691368995</v>
      </c>
      <c r="AH430" s="105">
        <f t="shared" si="107"/>
        <v>4.1670000000000318E-3</v>
      </c>
      <c r="AI430" s="213">
        <f t="shared" si="108"/>
        <v>8.8754449677853557</v>
      </c>
      <c r="AJ430" s="213">
        <f t="shared" si="109"/>
        <v>0.61929999999999996</v>
      </c>
      <c r="AK430" s="213">
        <f t="shared" si="110"/>
        <v>2.7712062885696762E-2</v>
      </c>
      <c r="AL430" s="213">
        <f t="shared" si="111"/>
        <v>13.167611024052171</v>
      </c>
      <c r="AM430" s="213">
        <f t="shared" si="112"/>
        <v>-1509.166382762849</v>
      </c>
      <c r="AN430" s="213">
        <f t="shared" si="113"/>
        <v>2.5234578904122329E-3</v>
      </c>
      <c r="AO430" s="213">
        <f t="shared" si="114"/>
        <v>1.3107175032393861</v>
      </c>
      <c r="AP430" s="213">
        <f t="shared" si="115"/>
        <v>0.60558144718315665</v>
      </c>
      <c r="AQ430" s="105">
        <f t="shared" si="116"/>
        <v>0.56278249676061443</v>
      </c>
      <c r="AR430" s="213">
        <f t="shared" si="104"/>
        <v>1.1485378512692324</v>
      </c>
    </row>
    <row r="431" spans="1:44" x14ac:dyDescent="0.25">
      <c r="A431" s="268">
        <v>1.7833330000000001</v>
      </c>
      <c r="B431" s="7">
        <v>19.529228341644075</v>
      </c>
      <c r="C431" s="7">
        <v>19.529228341644075</v>
      </c>
      <c r="D431" s="7"/>
      <c r="E431" s="213">
        <f t="shared" si="105"/>
        <v>8.4066934394367118E-2</v>
      </c>
      <c r="F431" s="213">
        <f t="shared" si="106"/>
        <v>0.82469662640874142</v>
      </c>
      <c r="G431" s="213">
        <f t="shared" si="100"/>
        <v>158.86561920570963</v>
      </c>
      <c r="H431" s="213">
        <f t="shared" si="101"/>
        <v>34.960717575496325</v>
      </c>
      <c r="I431" s="213">
        <f t="shared" si="102"/>
        <v>1.1295987826829037</v>
      </c>
      <c r="X431">
        <v>0.63478213406195649</v>
      </c>
      <c r="Y431">
        <v>185.06558064394653</v>
      </c>
      <c r="Z431">
        <v>0.78893227630909446</v>
      </c>
      <c r="AA431">
        <v>1.3147152888205507</v>
      </c>
      <c r="AB431">
        <v>1.3163423634024141</v>
      </c>
      <c r="AC431">
        <v>40.588325943359564</v>
      </c>
      <c r="AD431">
        <v>4.0116121262109079</v>
      </c>
      <c r="AF431" s="266">
        <f t="shared" si="103"/>
        <v>0.59544486404157715</v>
      </c>
      <c r="AG431" s="298">
        <v>5.8765839036918539</v>
      </c>
      <c r="AH431" s="105">
        <f t="shared" si="107"/>
        <v>4.1660000000001141E-3</v>
      </c>
      <c r="AI431" s="213">
        <f t="shared" si="108"/>
        <v>8.8754449677853557</v>
      </c>
      <c r="AJ431" s="213">
        <f t="shared" si="109"/>
        <v>0.61929999999999996</v>
      </c>
      <c r="AK431" s="213">
        <f t="shared" si="110"/>
        <v>2.6820617669375473E-2</v>
      </c>
      <c r="AL431" s="213">
        <f t="shared" si="111"/>
        <v>13.194431641721547</v>
      </c>
      <c r="AM431" s="213">
        <f t="shared" si="112"/>
        <v>-1459.2284835561395</v>
      </c>
      <c r="AN431" s="213">
        <f t="shared" si="113"/>
        <v>2.4399573650738123E-3</v>
      </c>
      <c r="AO431" s="213">
        <f t="shared" si="114"/>
        <v>1.3131574606044598</v>
      </c>
      <c r="AP431" s="213">
        <f t="shared" si="115"/>
        <v>0.58568347697401479</v>
      </c>
      <c r="AQ431" s="105">
        <f t="shared" si="116"/>
        <v>0.56034253939554057</v>
      </c>
      <c r="AR431" s="213">
        <f t="shared" si="104"/>
        <v>1.1347898791935869</v>
      </c>
    </row>
    <row r="432" spans="1:44" x14ac:dyDescent="0.25">
      <c r="A432" s="268">
        <v>1.7875000000000001</v>
      </c>
      <c r="B432" s="7">
        <v>19.351937996223857</v>
      </c>
      <c r="C432" s="7">
        <v>19.351937996223857</v>
      </c>
      <c r="D432" s="7"/>
      <c r="E432" s="213">
        <f t="shared" si="105"/>
        <v>8.1008910064948453E-2</v>
      </c>
      <c r="F432" s="213">
        <f t="shared" si="106"/>
        <v>0.79469740773714437</v>
      </c>
      <c r="G432" s="213">
        <f t="shared" si="100"/>
        <v>158.16445567365619</v>
      </c>
      <c r="H432" s="213">
        <f t="shared" si="101"/>
        <v>34.810172818024583</v>
      </c>
      <c r="I432" s="213">
        <f t="shared" si="102"/>
        <v>1.1246021673186353</v>
      </c>
      <c r="X432">
        <v>0.63652109237239429</v>
      </c>
      <c r="Y432">
        <v>184.74705035696815</v>
      </c>
      <c r="Z432">
        <v>0.7866447781099174</v>
      </c>
      <c r="AA432">
        <v>1.3123989876222835</v>
      </c>
      <c r="AB432">
        <v>1.3140715533694978</v>
      </c>
      <c r="AC432">
        <v>40.519880579827493</v>
      </c>
      <c r="AD432">
        <v>4.0046768997510211</v>
      </c>
      <c r="AF432" s="266">
        <f t="shared" si="103"/>
        <v>0.59107592441822943</v>
      </c>
      <c r="AG432" s="298">
        <v>5.8334658220402602</v>
      </c>
      <c r="AH432" s="105">
        <f t="shared" si="107"/>
        <v>4.1670000000000318E-3</v>
      </c>
      <c r="AI432" s="213">
        <f t="shared" si="108"/>
        <v>8.8754449677853557</v>
      </c>
      <c r="AJ432" s="213">
        <f t="shared" si="109"/>
        <v>0.61929999999999996</v>
      </c>
      <c r="AK432" s="213">
        <f t="shared" si="110"/>
        <v>2.670498344875194E-2</v>
      </c>
      <c r="AL432" s="213">
        <f t="shared" si="111"/>
        <v>13.221136625170299</v>
      </c>
      <c r="AM432" s="213">
        <f t="shared" si="112"/>
        <v>-1451.5532664192956</v>
      </c>
      <c r="AN432" s="213">
        <f t="shared" si="113"/>
        <v>2.4271237322379554E-3</v>
      </c>
      <c r="AO432" s="213">
        <f t="shared" si="114"/>
        <v>1.3155845843366978</v>
      </c>
      <c r="AP432" s="213">
        <f t="shared" si="115"/>
        <v>0.58246309868920976</v>
      </c>
      <c r="AQ432" s="105">
        <f t="shared" si="116"/>
        <v>0.55791541566330261</v>
      </c>
      <c r="AR432" s="213">
        <f t="shared" si="104"/>
        <v>1.1327996805236786</v>
      </c>
    </row>
    <row r="433" spans="1:44" x14ac:dyDescent="0.25">
      <c r="A433" s="268">
        <v>1.7916669999999999</v>
      </c>
      <c r="B433" s="7">
        <v>18.465486269122771</v>
      </c>
      <c r="C433" s="7">
        <v>18.465486269122771</v>
      </c>
      <c r="D433" s="7"/>
      <c r="E433" s="213">
        <f t="shared" si="105"/>
        <v>7.8792603456846105E-2</v>
      </c>
      <c r="F433" s="213">
        <f t="shared" si="106"/>
        <v>0.77295543991166038</v>
      </c>
      <c r="G433" s="213">
        <f t="shared" si="100"/>
        <v>157.46532595727268</v>
      </c>
      <c r="H433" s="213">
        <f t="shared" si="101"/>
        <v>34.660067926327855</v>
      </c>
      <c r="I433" s="213">
        <f t="shared" si="102"/>
        <v>1.1196200982277793</v>
      </c>
      <c r="X433">
        <v>0.6382620631996504</v>
      </c>
      <c r="Y433">
        <v>184.42838653338453</v>
      </c>
      <c r="Z433">
        <v>0.78435866473669769</v>
      </c>
      <c r="AA433">
        <v>1.3100819148880785</v>
      </c>
      <c r="AB433">
        <v>1.3117998023825148</v>
      </c>
      <c r="AC433">
        <v>40.45140718709446</v>
      </c>
      <c r="AD433">
        <v>3.9977388332323462</v>
      </c>
      <c r="AF433" s="266">
        <f t="shared" si="103"/>
        <v>0.56923122630148892</v>
      </c>
      <c r="AG433" s="298">
        <v>5.617875413782274</v>
      </c>
      <c r="AH433" s="105">
        <f t="shared" si="107"/>
        <v>4.1669999999998097E-3</v>
      </c>
      <c r="AI433" s="213">
        <f t="shared" si="108"/>
        <v>8.8754449677853557</v>
      </c>
      <c r="AJ433" s="213">
        <f t="shared" si="109"/>
        <v>0.61929999999999996</v>
      </c>
      <c r="AK433" s="213">
        <f t="shared" si="110"/>
        <v>2.6089390777956314E-2</v>
      </c>
      <c r="AL433" s="213">
        <f t="shared" si="111"/>
        <v>13.247226015948256</v>
      </c>
      <c r="AM433" s="213">
        <f t="shared" si="112"/>
        <v>-1416.767053104466</v>
      </c>
      <c r="AN433" s="213">
        <f t="shared" si="113"/>
        <v>2.3689581479329519E-3</v>
      </c>
      <c r="AO433" s="213">
        <f t="shared" si="114"/>
        <v>1.3179535424846307</v>
      </c>
      <c r="AP433" s="213">
        <f t="shared" si="115"/>
        <v>0.56850447514592273</v>
      </c>
      <c r="AQ433" s="105">
        <f t="shared" si="116"/>
        <v>0.55554645751536968</v>
      </c>
      <c r="AR433" s="213">
        <f t="shared" si="104"/>
        <v>1.1223904344944455</v>
      </c>
    </row>
    <row r="434" spans="1:44" x14ac:dyDescent="0.25">
      <c r="A434" s="268">
        <v>1.795833</v>
      </c>
      <c r="B434" s="7">
        <v>17.815421669248639</v>
      </c>
      <c r="C434" s="7">
        <v>17.815421669248639</v>
      </c>
      <c r="D434" s="7"/>
      <c r="E434" s="213">
        <f t="shared" si="105"/>
        <v>7.5573131235629726E-2</v>
      </c>
      <c r="F434" s="213">
        <f t="shared" si="106"/>
        <v>0.7413724174215276</v>
      </c>
      <c r="G434" s="213">
        <f t="shared" si="100"/>
        <v>156.76841104223891</v>
      </c>
      <c r="H434" s="213">
        <f t="shared" si="101"/>
        <v>34.510441735278711</v>
      </c>
      <c r="I434" s="213">
        <f t="shared" si="102"/>
        <v>1.1146538647477586</v>
      </c>
      <c r="X434">
        <v>0.64000505311411338</v>
      </c>
      <c r="Y434">
        <v>184.10959066528139</v>
      </c>
      <c r="Z434">
        <v>0.78207393825058469</v>
      </c>
      <c r="AA434">
        <v>1.3077640817039169</v>
      </c>
      <c r="AB434">
        <v>1.3095271210861334</v>
      </c>
      <c r="AC434">
        <v>40.382906086238357</v>
      </c>
      <c r="AD434">
        <v>3.990797959188102</v>
      </c>
      <c r="AF434" s="266">
        <f t="shared" si="103"/>
        <v>0.55321178101587898</v>
      </c>
      <c r="AG434" s="298">
        <v>5.459775781059748</v>
      </c>
      <c r="AH434" s="105">
        <f t="shared" si="107"/>
        <v>4.1660000000001141E-3</v>
      </c>
      <c r="AI434" s="213">
        <f t="shared" si="108"/>
        <v>8.8754449677853557</v>
      </c>
      <c r="AJ434" s="213">
        <f t="shared" si="109"/>
        <v>0.61929999999999996</v>
      </c>
      <c r="AK434" s="213">
        <f t="shared" si="110"/>
        <v>2.5626072918816585E-2</v>
      </c>
      <c r="AL434" s="213">
        <f t="shared" si="111"/>
        <v>13.272852088867072</v>
      </c>
      <c r="AM434" s="213">
        <f t="shared" si="112"/>
        <v>-1390.3234828003397</v>
      </c>
      <c r="AN434" s="213">
        <f t="shared" si="113"/>
        <v>2.3247421907682713E-3</v>
      </c>
      <c r="AO434" s="213">
        <f t="shared" si="114"/>
        <v>1.3202782846753989</v>
      </c>
      <c r="AP434" s="213">
        <f t="shared" si="115"/>
        <v>0.55802741016999702</v>
      </c>
      <c r="AQ434" s="105">
        <f t="shared" si="116"/>
        <v>0.5532217153246014</v>
      </c>
      <c r="AR434" s="213">
        <f t="shared" si="104"/>
        <v>1.1142345221496048</v>
      </c>
    </row>
    <row r="435" spans="1:44" x14ac:dyDescent="0.25">
      <c r="A435" s="268">
        <v>1.8</v>
      </c>
      <c r="B435" s="7">
        <v>17.697228105635165</v>
      </c>
      <c r="C435" s="7">
        <v>17.697228105635165</v>
      </c>
      <c r="D435" s="7"/>
      <c r="E435" s="213">
        <f t="shared" si="105"/>
        <v>7.3990605805970971E-2</v>
      </c>
      <c r="F435" s="213">
        <f t="shared" si="106"/>
        <v>0.72584784295657523</v>
      </c>
      <c r="G435" s="213">
        <f t="shared" ref="G435:G498" si="117">+INDEX($Y$3:$Y$885,MATCH(A195,$X$3:$X$885))+(INDEX($Y$3:$Y$885,MATCH(A195,$X$3:$X$885)+1)-INDEX($Y$3:$Y$885,MATCH(A195,$X$3:$X$885)))*(A195-INDEX($X$3:$X$885,MATCH(A195,$X$3:$X$885)))/(INDEX($X$3:$X$885,MATCH(A195,$X$3:$X$885)+1)-INDEX($X$3:$X$885,MATCH(A195,$X$3:$X$885)))</f>
        <v>156.07338985427916</v>
      </c>
      <c r="H435" s="213">
        <f t="shared" ref="H435:H498" si="118">+INDEX($AC$3:$AC$885,MATCH(A195,$X$3:$X$885))+(INDEX($AC$3:$AC$885,MATCH(A195,$X$3:$X$885)+1)-INDEX($AC$3:$AC$885,MATCH(A195,$X$3:$X$885)))*(A195-INDEX($X$3:$X$885,MATCH(A195,$X$3:$X$885)))/(INDEX($X$3:$X$885,MATCH(A195,$X$3:$X$885)+1)-INDEX($X$3:$X$885,MATCH(A195,$X$3:$X$885)))</f>
        <v>34.361225288560284</v>
      </c>
      <c r="I435" s="213">
        <f t="shared" ref="I435:I498" si="119">+INDEX($AB$3:$AB$885,MATCH(A195,$X$3:$X$885))+(INDEX($AB$3:$AB$885,MATCH(A195,$X$3:$X$885)+1)-INDEX($AB$3:$AB$885,MATCH(A195,$X$3:$X$885)))*(A195-INDEX($X$3:$X$885,MATCH(A195,$X$3:$X$885)))/(INDEX($X$3:$X$885,MATCH(A195,$X$3:$X$885)+1)-INDEX($X$3:$X$885,MATCH(A195,$X$3:$X$885)))</f>
        <v>1.1097011785246473</v>
      </c>
      <c r="X435">
        <v>0.64175006870988627</v>
      </c>
      <c r="Y435">
        <v>183.79066424642932</v>
      </c>
      <c r="Z435">
        <v>0.7797906007127281</v>
      </c>
      <c r="AA435">
        <v>1.30544549916357</v>
      </c>
      <c r="AB435">
        <v>1.3072535201371609</v>
      </c>
      <c r="AC435">
        <v>40.314377598696943</v>
      </c>
      <c r="AD435">
        <v>3.9838543101879678</v>
      </c>
      <c r="AF435" s="266">
        <f t="shared" si="103"/>
        <v>0.55029915460031409</v>
      </c>
      <c r="AG435" s="298">
        <v>5.431030393292021</v>
      </c>
      <c r="AH435" s="105">
        <f t="shared" si="107"/>
        <v>4.1670000000000318E-3</v>
      </c>
      <c r="AI435" s="213">
        <f t="shared" si="108"/>
        <v>8.8754449677853557</v>
      </c>
      <c r="AJ435" s="213">
        <f t="shared" si="109"/>
        <v>0.61929999999999996</v>
      </c>
      <c r="AK435" s="213">
        <f t="shared" si="110"/>
        <v>2.5548564361484668E-2</v>
      </c>
      <c r="AL435" s="213">
        <f t="shared" si="111"/>
        <v>13.298400653228557</v>
      </c>
      <c r="AM435" s="213">
        <f t="shared" si="112"/>
        <v>-1384.838256737512</v>
      </c>
      <c r="AN435" s="213">
        <f t="shared" si="113"/>
        <v>2.3155704141192336E-3</v>
      </c>
      <c r="AO435" s="213">
        <f t="shared" si="114"/>
        <v>1.3225938550895182</v>
      </c>
      <c r="AP435" s="213">
        <f t="shared" si="115"/>
        <v>0.55569244399309237</v>
      </c>
      <c r="AQ435" s="105">
        <f t="shared" si="116"/>
        <v>0.55090614491048218</v>
      </c>
      <c r="AR435" s="213">
        <f t="shared" si="104"/>
        <v>1.1127006126728305</v>
      </c>
    </row>
    <row r="436" spans="1:44" x14ac:dyDescent="0.25">
      <c r="A436" s="268">
        <v>1.8041670000000001</v>
      </c>
      <c r="B436" s="7">
        <v>17.283550632987989</v>
      </c>
      <c r="C436" s="7">
        <v>17.283550632987989</v>
      </c>
      <c r="D436" s="7"/>
      <c r="E436" s="213">
        <f t="shared" si="105"/>
        <v>7.2882452501921907E-2</v>
      </c>
      <c r="F436" s="213">
        <f t="shared" si="106"/>
        <v>0.714976859043854</v>
      </c>
      <c r="G436" s="213">
        <f t="shared" si="117"/>
        <v>155.38046184530822</v>
      </c>
      <c r="H436" s="213">
        <f t="shared" si="118"/>
        <v>34.21246141400205</v>
      </c>
      <c r="I436" s="213">
        <f t="shared" si="119"/>
        <v>1.1047634609562027</v>
      </c>
      <c r="X436">
        <v>0.64349711660489817</v>
      </c>
      <c r="Y436">
        <v>183.47160877230326</v>
      </c>
      <c r="Z436">
        <v>0.77750865418427817</v>
      </c>
      <c r="AA436">
        <v>1.3031261783690529</v>
      </c>
      <c r="AB436">
        <v>1.3049790102043486</v>
      </c>
      <c r="AC436">
        <v>40.245822046265403</v>
      </c>
      <c r="AD436">
        <v>3.976907918837842</v>
      </c>
      <c r="AF436" s="266">
        <f t="shared" si="103"/>
        <v>0.54010496214583503</v>
      </c>
      <c r="AG436" s="298">
        <v>5.3304215361049598</v>
      </c>
      <c r="AH436" s="105">
        <f t="shared" si="107"/>
        <v>4.1670000000000318E-3</v>
      </c>
      <c r="AI436" s="213">
        <f t="shared" si="108"/>
        <v>8.8754449677853557</v>
      </c>
      <c r="AJ436" s="213">
        <f t="shared" si="109"/>
        <v>0.61929999999999996</v>
      </c>
      <c r="AK436" s="213">
        <f t="shared" si="110"/>
        <v>2.5254418031214722E-2</v>
      </c>
      <c r="AL436" s="213">
        <f t="shared" si="111"/>
        <v>13.323655071259772</v>
      </c>
      <c r="AM436" s="213">
        <f t="shared" si="112"/>
        <v>-1367.6392776067441</v>
      </c>
      <c r="AN436" s="213">
        <f t="shared" si="113"/>
        <v>2.2868122201319561E-3</v>
      </c>
      <c r="AO436" s="213">
        <f t="shared" si="114"/>
        <v>1.3248806673096503</v>
      </c>
      <c r="AP436" s="213">
        <f t="shared" si="115"/>
        <v>0.54879102954930137</v>
      </c>
      <c r="AQ436" s="105">
        <f t="shared" si="116"/>
        <v>0.54861933269035024</v>
      </c>
      <c r="AR436" s="213">
        <f t="shared" si="104"/>
        <v>1.1072016467576293</v>
      </c>
    </row>
    <row r="437" spans="1:44" x14ac:dyDescent="0.25">
      <c r="A437" s="268">
        <v>1.808333</v>
      </c>
      <c r="B437" s="7">
        <v>16.692582814920602</v>
      </c>
      <c r="C437" s="7">
        <v>16.692582814920602</v>
      </c>
      <c r="D437" s="7"/>
      <c r="E437" s="213">
        <f t="shared" si="105"/>
        <v>7.0772285971991769E-2</v>
      </c>
      <c r="F437" s="213">
        <f t="shared" si="106"/>
        <v>0.69427612538523931</v>
      </c>
      <c r="G437" s="213">
        <f t="shared" si="117"/>
        <v>154.68982878174253</v>
      </c>
      <c r="H437" s="213">
        <f t="shared" si="118"/>
        <v>34.064193438637126</v>
      </c>
      <c r="I437" s="213">
        <f t="shared" si="119"/>
        <v>1.0998421499712203</v>
      </c>
      <c r="X437">
        <v>0.64524620344101624</v>
      </c>
      <c r="Y437">
        <v>183.15242574005387</v>
      </c>
      <c r="Z437">
        <v>0.77522810072638437</v>
      </c>
      <c r="AA437">
        <v>1.3008061304318079</v>
      </c>
      <c r="AB437">
        <v>1.3027036019683098</v>
      </c>
      <c r="AC437">
        <v>40.177239751101418</v>
      </c>
      <c r="AD437">
        <v>3.9699588177803511</v>
      </c>
      <c r="AF437" s="266">
        <f t="shared" si="103"/>
        <v>0.52554183006800814</v>
      </c>
      <c r="AG437" s="298">
        <v>5.1866945972663023</v>
      </c>
      <c r="AH437" s="105">
        <f t="shared" si="107"/>
        <v>4.165999999999892E-3</v>
      </c>
      <c r="AI437" s="213">
        <f t="shared" si="108"/>
        <v>8.8754449677853557</v>
      </c>
      <c r="AJ437" s="213">
        <f t="shared" si="109"/>
        <v>0.61929999999999996</v>
      </c>
      <c r="AK437" s="213">
        <f t="shared" si="110"/>
        <v>2.4824556317936911E-2</v>
      </c>
      <c r="AL437" s="213">
        <f t="shared" si="111"/>
        <v>13.348479627577708</v>
      </c>
      <c r="AM437" s="213">
        <f t="shared" si="112"/>
        <v>-1343.1436119435566</v>
      </c>
      <c r="AN437" s="213">
        <f t="shared" si="113"/>
        <v>2.245853329512151E-3</v>
      </c>
      <c r="AO437" s="213">
        <f t="shared" si="114"/>
        <v>1.3271265206391625</v>
      </c>
      <c r="AP437" s="213">
        <f t="shared" si="115"/>
        <v>0.53909105365151444</v>
      </c>
      <c r="AQ437" s="105">
        <f t="shared" si="116"/>
        <v>0.54637347936083813</v>
      </c>
      <c r="AR437" s="213">
        <f t="shared" si="104"/>
        <v>1.0989759149749259</v>
      </c>
    </row>
    <row r="438" spans="1:44" x14ac:dyDescent="0.25">
      <c r="A438" s="268">
        <v>1.8125</v>
      </c>
      <c r="B438" s="7">
        <v>15.747034306012777</v>
      </c>
      <c r="C438" s="7">
        <v>15.747034306012777</v>
      </c>
      <c r="D438" s="7"/>
      <c r="E438" s="213">
        <f t="shared" si="105"/>
        <v>6.7587942271465209E-2</v>
      </c>
      <c r="F438" s="213">
        <f t="shared" si="106"/>
        <v>0.66303771368307374</v>
      </c>
      <c r="G438" s="213">
        <f t="shared" si="117"/>
        <v>154.00112830404836</v>
      </c>
      <c r="H438" s="213">
        <f t="shared" si="118"/>
        <v>33.916343480992303</v>
      </c>
      <c r="I438" s="213">
        <f t="shared" si="119"/>
        <v>1.0949346619990654</v>
      </c>
      <c r="X438">
        <v>0.64699733588415842</v>
      </c>
      <c r="Y438">
        <v>182.83311664849657</v>
      </c>
      <c r="Z438">
        <v>0.77294894240019629</v>
      </c>
      <c r="AA438">
        <v>1.2984853664707388</v>
      </c>
      <c r="AB438">
        <v>1.3004273061216913</v>
      </c>
      <c r="AC438">
        <v>40.108631035718005</v>
      </c>
      <c r="AD438">
        <v>3.9630070396941273</v>
      </c>
      <c r="AF438" s="266">
        <f t="shared" si="103"/>
        <v>0.50224081874348481</v>
      </c>
      <c r="AG438" s="298">
        <v>4.9567314951244494</v>
      </c>
      <c r="AH438" s="105">
        <f t="shared" si="107"/>
        <v>4.1670000000000318E-3</v>
      </c>
      <c r="AI438" s="213">
        <f t="shared" si="108"/>
        <v>8.8754449677853557</v>
      </c>
      <c r="AJ438" s="213">
        <f t="shared" si="109"/>
        <v>0.61929999999999996</v>
      </c>
      <c r="AK438" s="213">
        <f t="shared" si="110"/>
        <v>2.414284473931522E-2</v>
      </c>
      <c r="AL438" s="213">
        <f t="shared" si="111"/>
        <v>13.372622472317023</v>
      </c>
      <c r="AM438" s="213">
        <f t="shared" si="112"/>
        <v>-1305.1047093711732</v>
      </c>
      <c r="AN438" s="213">
        <f t="shared" si="113"/>
        <v>2.1822489649203731E-3</v>
      </c>
      <c r="AO438" s="213">
        <f t="shared" si="114"/>
        <v>1.3293087696040828</v>
      </c>
      <c r="AP438" s="213">
        <f t="shared" si="115"/>
        <v>0.52369785575242533</v>
      </c>
      <c r="AQ438" s="105">
        <f t="shared" si="116"/>
        <v>0.54419123039591777</v>
      </c>
      <c r="AR438" s="213">
        <f t="shared" si="104"/>
        <v>1.0848225179994</v>
      </c>
    </row>
    <row r="439" spans="1:44" x14ac:dyDescent="0.25">
      <c r="A439" s="268">
        <v>1.816667</v>
      </c>
      <c r="B439" s="7">
        <v>14.50600188807126</v>
      </c>
      <c r="C439" s="7">
        <v>14.50600188807126</v>
      </c>
      <c r="D439" s="7"/>
      <c r="E439" s="213">
        <f t="shared" si="105"/>
        <v>6.3032200910374578E-2</v>
      </c>
      <c r="F439" s="213">
        <f t="shared" si="106"/>
        <v>0.61834589093077463</v>
      </c>
      <c r="G439" s="213">
        <f t="shared" si="117"/>
        <v>153.31453859679476</v>
      </c>
      <c r="H439" s="213">
        <f t="shared" si="118"/>
        <v>33.768949772196535</v>
      </c>
      <c r="I439" s="213">
        <f t="shared" si="119"/>
        <v>1.0900422663773759</v>
      </c>
      <c r="X439">
        <v>0.64875052062440619</v>
      </c>
      <c r="Y439">
        <v>182.51368299813572</v>
      </c>
      <c r="Z439">
        <v>0.77067118126686385</v>
      </c>
      <c r="AA439">
        <v>1.2961638976130585</v>
      </c>
      <c r="AB439">
        <v>1.2981501333689325</v>
      </c>
      <c r="AC439">
        <v>40.039996222982651</v>
      </c>
      <c r="AD439">
        <v>3.9560526172937172</v>
      </c>
      <c r="AF439" s="266">
        <f t="shared" si="103"/>
        <v>0.4716582413800483</v>
      </c>
      <c r="AG439" s="298">
        <v>4.6549049235632696</v>
      </c>
      <c r="AH439" s="105">
        <f t="shared" si="107"/>
        <v>4.1670000000000318E-3</v>
      </c>
      <c r="AI439" s="213">
        <f t="shared" si="108"/>
        <v>8.8754449677853557</v>
      </c>
      <c r="AJ439" s="213">
        <f t="shared" si="109"/>
        <v>0.61929999999999996</v>
      </c>
      <c r="AK439" s="213">
        <f t="shared" si="110"/>
        <v>2.3221544487767375E-2</v>
      </c>
      <c r="AL439" s="213">
        <f t="shared" si="111"/>
        <v>13.395844016804791</v>
      </c>
      <c r="AM439" s="213">
        <f t="shared" si="112"/>
        <v>-1254.2298836486807</v>
      </c>
      <c r="AN439" s="213">
        <f t="shared" si="113"/>
        <v>2.0971818166860322E-3</v>
      </c>
      <c r="AO439" s="213">
        <f t="shared" si="114"/>
        <v>1.3314059514207688</v>
      </c>
      <c r="AP439" s="213">
        <f t="shared" si="115"/>
        <v>0.50328337333477713</v>
      </c>
      <c r="AQ439" s="105">
        <f t="shared" si="116"/>
        <v>0.54209404857923171</v>
      </c>
      <c r="AR439" s="213">
        <f t="shared" si="104"/>
        <v>1.0641239709095751</v>
      </c>
    </row>
    <row r="440" spans="1:44" x14ac:dyDescent="0.25">
      <c r="A440" s="268">
        <v>1.8208329999999999</v>
      </c>
      <c r="B440" s="7">
        <v>13.619550160970174</v>
      </c>
      <c r="C440" s="7">
        <v>13.619550160970174</v>
      </c>
      <c r="D440" s="7"/>
      <c r="E440" s="213">
        <f t="shared" si="105"/>
        <v>5.8585524918151791E-2</v>
      </c>
      <c r="F440" s="213">
        <f t="shared" si="106"/>
        <v>0.57472399944706909</v>
      </c>
      <c r="G440" s="213">
        <f t="shared" si="117"/>
        <v>152.63023561537577</v>
      </c>
      <c r="H440" s="213">
        <f t="shared" si="118"/>
        <v>33.622050061885048</v>
      </c>
      <c r="I440" s="213">
        <f t="shared" si="119"/>
        <v>1.0851662165106422</v>
      </c>
      <c r="X440">
        <v>0.65050576437611884</v>
      </c>
      <c r="Y440">
        <v>182.19412629113009</v>
      </c>
      <c r="Z440">
        <v>0.76839481938753684</v>
      </c>
      <c r="AA440">
        <v>1.2938417349946372</v>
      </c>
      <c r="AB440">
        <v>1.2958720944262379</v>
      </c>
      <c r="AC440">
        <v>39.971335636118539</v>
      </c>
      <c r="AD440">
        <v>3.9490955833297106</v>
      </c>
      <c r="AF440" s="266">
        <f t="shared" si="103"/>
        <v>0.44981354326330852</v>
      </c>
      <c r="AG440" s="298">
        <v>4.4393145153052904</v>
      </c>
      <c r="AH440" s="105">
        <f t="shared" si="107"/>
        <v>4.165999999999892E-3</v>
      </c>
      <c r="AI440" s="213">
        <f t="shared" si="108"/>
        <v>8.8754449677853557</v>
      </c>
      <c r="AJ440" s="213">
        <f t="shared" si="109"/>
        <v>0.61929999999999996</v>
      </c>
      <c r="AK440" s="213">
        <f t="shared" si="110"/>
        <v>2.2544076281210145E-2</v>
      </c>
      <c r="AL440" s="213">
        <f t="shared" si="111"/>
        <v>13.418388093086001</v>
      </c>
      <c r="AM440" s="213">
        <f t="shared" si="112"/>
        <v>-1216.6258393538585</v>
      </c>
      <c r="AN440" s="213">
        <f t="shared" si="113"/>
        <v>2.0343045730825404E-3</v>
      </c>
      <c r="AO440" s="213">
        <f t="shared" si="114"/>
        <v>1.3334402559938514</v>
      </c>
      <c r="AP440" s="213">
        <f t="shared" si="115"/>
        <v>0.48831122733619614</v>
      </c>
      <c r="AQ440" s="105">
        <f t="shared" si="116"/>
        <v>0.5400597440061492</v>
      </c>
      <c r="AR440" s="213">
        <f t="shared" si="104"/>
        <v>1.0476160908384291</v>
      </c>
    </row>
    <row r="441" spans="1:44" x14ac:dyDescent="0.25">
      <c r="A441" s="268">
        <v>1.825</v>
      </c>
      <c r="B441" s="7">
        <v>12.969485561096048</v>
      </c>
      <c r="C441" s="7">
        <v>12.969485561096048</v>
      </c>
      <c r="D441" s="7"/>
      <c r="E441" s="213">
        <f t="shared" si="105"/>
        <v>5.5398255926925391E-2</v>
      </c>
      <c r="F441" s="213">
        <f t="shared" si="106"/>
        <v>0.54345689064313807</v>
      </c>
      <c r="G441" s="213">
        <f t="shared" si="117"/>
        <v>151.94790249101214</v>
      </c>
      <c r="H441" s="213">
        <f t="shared" si="118"/>
        <v>33.475576305123354</v>
      </c>
      <c r="I441" s="213">
        <f t="shared" si="119"/>
        <v>1.0803042541539924</v>
      </c>
      <c r="X441">
        <v>0.65226307387804761</v>
      </c>
      <c r="Y441">
        <v>181.87444803128986</v>
      </c>
      <c r="Z441">
        <v>0.76611985882336486</v>
      </c>
      <c r="AA441">
        <v>1.2915188897591294</v>
      </c>
      <c r="AB441">
        <v>1.2935932000216184</v>
      </c>
      <c r="AC441">
        <v>39.902649598700719</v>
      </c>
      <c r="AD441">
        <v>3.9421359705883505</v>
      </c>
      <c r="AF441" s="266">
        <f t="shared" si="103"/>
        <v>0.43379409797769847</v>
      </c>
      <c r="AG441" s="298">
        <v>4.2812148825827627</v>
      </c>
      <c r="AH441" s="105">
        <f t="shared" si="107"/>
        <v>4.1670000000000318E-3</v>
      </c>
      <c r="AI441" s="213">
        <f t="shared" si="108"/>
        <v>8.8754449677853557</v>
      </c>
      <c r="AJ441" s="213">
        <f t="shared" si="109"/>
        <v>0.61929999999999996</v>
      </c>
      <c r="AK441" s="213">
        <f t="shared" si="110"/>
        <v>2.2048720568167594E-2</v>
      </c>
      <c r="AL441" s="213">
        <f t="shared" si="111"/>
        <v>13.440436813654168</v>
      </c>
      <c r="AM441" s="213">
        <f t="shared" si="112"/>
        <v>-1188.9213844266303</v>
      </c>
      <c r="AN441" s="213">
        <f t="shared" si="113"/>
        <v>1.987980306796078E-3</v>
      </c>
      <c r="AO441" s="213">
        <f t="shared" si="114"/>
        <v>1.3354282363006476</v>
      </c>
      <c r="AP441" s="213">
        <f t="shared" si="115"/>
        <v>0.47707710746245807</v>
      </c>
      <c r="AQ441" s="105">
        <f t="shared" si="116"/>
        <v>0.53807176369935317</v>
      </c>
      <c r="AR441" s="213">
        <f t="shared" si="104"/>
        <v>1.034453647348115</v>
      </c>
    </row>
    <row r="442" spans="1:44" x14ac:dyDescent="0.25">
      <c r="A442" s="268">
        <v>1.829167</v>
      </c>
      <c r="B442" s="7">
        <v>12.910388779289308</v>
      </c>
      <c r="C442" s="7">
        <v>12.910388779289308</v>
      </c>
      <c r="D442" s="7"/>
      <c r="E442" s="213">
        <f t="shared" si="105"/>
        <v>5.3920718188193301E-2</v>
      </c>
      <c r="F442" s="213">
        <f t="shared" si="106"/>
        <v>0.52896224542617631</v>
      </c>
      <c r="G442" s="213">
        <f t="shared" si="117"/>
        <v>151.26771504326595</v>
      </c>
      <c r="H442" s="213">
        <f t="shared" si="118"/>
        <v>33.329566222868003</v>
      </c>
      <c r="I442" s="213">
        <f t="shared" si="119"/>
        <v>1.0754576317519686</v>
      </c>
      <c r="X442">
        <v>0.65402245589345032</v>
      </c>
      <c r="Y442">
        <v>181.55464972408106</v>
      </c>
      <c r="Z442">
        <v>0.76384630163549794</v>
      </c>
      <c r="AA442">
        <v>1.289195373058327</v>
      </c>
      <c r="AB442">
        <v>1.291313460894763</v>
      </c>
      <c r="AC442">
        <v>39.833938434655067</v>
      </c>
      <c r="AD442">
        <v>3.935173811891425</v>
      </c>
      <c r="AF442" s="266">
        <f t="shared" si="103"/>
        <v>0.4323377847699158</v>
      </c>
      <c r="AG442" s="298">
        <v>4.2668421886988979</v>
      </c>
      <c r="AH442" s="105">
        <f t="shared" si="107"/>
        <v>4.1670000000000318E-3</v>
      </c>
      <c r="AI442" s="213">
        <f t="shared" si="108"/>
        <v>8.8754449677853557</v>
      </c>
      <c r="AJ442" s="213">
        <f t="shared" si="109"/>
        <v>0.61929999999999996</v>
      </c>
      <c r="AK442" s="213">
        <f t="shared" si="110"/>
        <v>2.2002850066204841E-2</v>
      </c>
      <c r="AL442" s="213">
        <f t="shared" si="111"/>
        <v>13.462439663720373</v>
      </c>
      <c r="AM442" s="213">
        <f t="shared" si="112"/>
        <v>-1185.4773392181137</v>
      </c>
      <c r="AN442" s="213">
        <f t="shared" si="113"/>
        <v>1.9822215626604861E-3</v>
      </c>
      <c r="AO442" s="213">
        <f t="shared" si="114"/>
        <v>1.3374104578633081</v>
      </c>
      <c r="AP442" s="213">
        <f t="shared" si="115"/>
        <v>0.4756951194289587</v>
      </c>
      <c r="AQ442" s="105">
        <f t="shared" si="116"/>
        <v>0.53608954213669269</v>
      </c>
      <c r="AR442" s="213">
        <f t="shared" si="104"/>
        <v>1.0332086937381977</v>
      </c>
    </row>
    <row r="443" spans="1:44" x14ac:dyDescent="0.25">
      <c r="A443" s="268">
        <v>1.8333330000000001</v>
      </c>
      <c r="B443" s="7">
        <v>12.851291997482571</v>
      </c>
      <c r="C443" s="7">
        <v>12.851291997482571</v>
      </c>
      <c r="D443" s="7"/>
      <c r="E443" s="213">
        <f t="shared" si="105"/>
        <v>5.3661581058017292E-2</v>
      </c>
      <c r="F443" s="213">
        <f t="shared" si="106"/>
        <v>0.52642011017914969</v>
      </c>
      <c r="G443" s="213">
        <f t="shared" si="117"/>
        <v>150.58984681665584</v>
      </c>
      <c r="H443" s="213">
        <f t="shared" si="118"/>
        <v>33.184057044785938</v>
      </c>
      <c r="I443" s="213">
        <f t="shared" si="119"/>
        <v>1.0706275854899703</v>
      </c>
      <c r="X443">
        <v>0.65578391721020757</v>
      </c>
      <c r="Y443">
        <v>181.23473287660997</v>
      </c>
      <c r="Z443">
        <v>0.76157414988508554</v>
      </c>
      <c r="AA443">
        <v>1.2868711960524273</v>
      </c>
      <c r="AB443">
        <v>1.2890328877970054</v>
      </c>
      <c r="AC443">
        <v>39.76520246825892</v>
      </c>
      <c r="AD443">
        <v>3.9282091400963353</v>
      </c>
      <c r="AF443" s="266">
        <f t="shared" si="103"/>
        <v>0.43088147156213313</v>
      </c>
      <c r="AG443" s="298">
        <v>4.2524694948150321</v>
      </c>
      <c r="AH443" s="105">
        <f t="shared" si="107"/>
        <v>4.1660000000001141E-3</v>
      </c>
      <c r="AI443" s="213">
        <f t="shared" si="108"/>
        <v>8.8754449677853557</v>
      </c>
      <c r="AJ443" s="213">
        <f t="shared" si="109"/>
        <v>0.61929999999999996</v>
      </c>
      <c r="AK443" s="213">
        <f t="shared" si="110"/>
        <v>2.1951651463839927E-2</v>
      </c>
      <c r="AL443" s="213">
        <f t="shared" si="111"/>
        <v>13.484391315184213</v>
      </c>
      <c r="AM443" s="213">
        <f t="shared" si="112"/>
        <v>-1181.7499651831031</v>
      </c>
      <c r="AN443" s="213">
        <f t="shared" si="113"/>
        <v>1.9759890680021135E-3</v>
      </c>
      <c r="AO443" s="213">
        <f t="shared" si="114"/>
        <v>1.3393864469313101</v>
      </c>
      <c r="AP443" s="213">
        <f t="shared" si="115"/>
        <v>0.47431326644312516</v>
      </c>
      <c r="AQ443" s="105">
        <f t="shared" si="116"/>
        <v>0.53411355306869057</v>
      </c>
      <c r="AR443" s="213">
        <f t="shared" si="104"/>
        <v>1.0319553246242272</v>
      </c>
    </row>
    <row r="444" spans="1:44" x14ac:dyDescent="0.25">
      <c r="A444" s="268">
        <v>1.8374999999999999</v>
      </c>
      <c r="B444" s="7">
        <v>13.146775906516265</v>
      </c>
      <c r="C444" s="7">
        <v>13.146775906516265</v>
      </c>
      <c r="D444" s="7"/>
      <c r="E444" s="213">
        <f t="shared" si="105"/>
        <v>5.4166974477979107E-2</v>
      </c>
      <c r="F444" s="213">
        <f t="shared" si="106"/>
        <v>0.53137801962897502</v>
      </c>
      <c r="G444" s="213">
        <f t="shared" si="117"/>
        <v>149.9139829542703</v>
      </c>
      <c r="H444" s="213">
        <f t="shared" si="118"/>
        <v>33.038981161716819</v>
      </c>
      <c r="I444" s="213">
        <f t="shared" si="119"/>
        <v>1.0658118715233098</v>
      </c>
      <c r="X444">
        <v>0.65754746464093827</v>
      </c>
      <c r="Y444">
        <v>180.91469899761591</v>
      </c>
      <c r="Z444">
        <v>0.75930340563327769</v>
      </c>
      <c r="AA444">
        <v>1.2845463699089801</v>
      </c>
      <c r="AB444">
        <v>1.2867514914913449</v>
      </c>
      <c r="AC444">
        <v>39.696442024135749</v>
      </c>
      <c r="AD444">
        <v>3.9212419880955549</v>
      </c>
      <c r="AF444" s="266">
        <f t="shared" si="103"/>
        <v>0.43816303760104675</v>
      </c>
      <c r="AG444" s="298">
        <v>4.3243329642343618</v>
      </c>
      <c r="AH444" s="105">
        <f t="shared" si="107"/>
        <v>4.1669999999998097E-3</v>
      </c>
      <c r="AI444" s="213">
        <f t="shared" si="108"/>
        <v>8.8754449677853557</v>
      </c>
      <c r="AJ444" s="213">
        <f t="shared" si="109"/>
        <v>0.61929999999999996</v>
      </c>
      <c r="AK444" s="213">
        <f t="shared" si="110"/>
        <v>2.2185981623992528E-2</v>
      </c>
      <c r="AL444" s="213">
        <f t="shared" si="111"/>
        <v>13.506577296808207</v>
      </c>
      <c r="AM444" s="213">
        <f t="shared" si="112"/>
        <v>-1193.3724060102561</v>
      </c>
      <c r="AN444" s="213">
        <f t="shared" si="113"/>
        <v>1.9954228033053317E-3</v>
      </c>
      <c r="AO444" s="213">
        <f t="shared" si="114"/>
        <v>1.3413818697346154</v>
      </c>
      <c r="AP444" s="213">
        <f t="shared" si="115"/>
        <v>0.47886316374020227</v>
      </c>
      <c r="AQ444" s="105">
        <f t="shared" si="116"/>
        <v>0.53211813026538524</v>
      </c>
      <c r="AR444" s="213">
        <f t="shared" si="104"/>
        <v>1.038138854266524</v>
      </c>
    </row>
    <row r="445" spans="1:44" x14ac:dyDescent="0.25">
      <c r="A445" s="268">
        <v>1.8416669999999999</v>
      </c>
      <c r="B445" s="7">
        <v>13.737743724583655</v>
      </c>
      <c r="C445" s="7">
        <v>13.737743724583655</v>
      </c>
      <c r="D445" s="7"/>
      <c r="E445" s="213">
        <f t="shared" si="105"/>
        <v>5.601389665139711E-2</v>
      </c>
      <c r="F445" s="213">
        <f t="shared" si="106"/>
        <v>0.54949632615020572</v>
      </c>
      <c r="G445" s="213">
        <f t="shared" si="117"/>
        <v>149.24029687334559</v>
      </c>
      <c r="H445" s="213">
        <f t="shared" si="118"/>
        <v>32.894375776495693</v>
      </c>
      <c r="I445" s="213">
        <f t="shared" si="119"/>
        <v>1.0610117251385316</v>
      </c>
      <c r="X445">
        <v>0.65931310502311669</v>
      </c>
      <c r="Y445">
        <v>180.59454959747572</v>
      </c>
      <c r="Z445">
        <v>0.7570340709412241</v>
      </c>
      <c r="AA445">
        <v>1.282220905803922</v>
      </c>
      <c r="AB445">
        <v>1.2844692827522677</v>
      </c>
      <c r="AC445">
        <v>39.627657427256629</v>
      </c>
      <c r="AD445">
        <v>3.9142723888167783</v>
      </c>
      <c r="AF445" s="266">
        <f t="shared" si="103"/>
        <v>0.45272616967887352</v>
      </c>
      <c r="AG445" s="298">
        <v>4.4680599030730184</v>
      </c>
      <c r="AH445" s="105">
        <f t="shared" si="107"/>
        <v>4.1670000000000318E-3</v>
      </c>
      <c r="AI445" s="213">
        <f t="shared" si="108"/>
        <v>8.8754449677853557</v>
      </c>
      <c r="AJ445" s="213">
        <f t="shared" si="109"/>
        <v>0.61929999999999996</v>
      </c>
      <c r="AK445" s="213">
        <f t="shared" si="110"/>
        <v>2.2639801914527916E-2</v>
      </c>
      <c r="AL445" s="213">
        <f t="shared" si="111"/>
        <v>13.529217098722734</v>
      </c>
      <c r="AM445" s="213">
        <f t="shared" si="112"/>
        <v>-1216.7465711972206</v>
      </c>
      <c r="AN445" s="213">
        <f t="shared" si="113"/>
        <v>2.034506447260389E-3</v>
      </c>
      <c r="AO445" s="213">
        <f t="shared" si="114"/>
        <v>1.3434163761818758</v>
      </c>
      <c r="AP445" s="213">
        <f t="shared" si="115"/>
        <v>0.48824248794345415</v>
      </c>
      <c r="AQ445" s="105">
        <f t="shared" si="116"/>
        <v>0.53008362381812479</v>
      </c>
      <c r="AR445" s="213">
        <f t="shared" si="104"/>
        <v>1.0499091848997675</v>
      </c>
    </row>
    <row r="446" spans="1:44" x14ac:dyDescent="0.25">
      <c r="A446" s="268">
        <v>1.8458330000000001</v>
      </c>
      <c r="B446" s="7">
        <v>14.683292233491477</v>
      </c>
      <c r="C446" s="7">
        <v>14.683292233491477</v>
      </c>
      <c r="D446" s="7"/>
      <c r="E446" s="213">
        <f t="shared" si="105"/>
        <v>5.9201017900672115E-2</v>
      </c>
      <c r="F446" s="213">
        <f t="shared" si="106"/>
        <v>0.58076198560559344</v>
      </c>
      <c r="G446" s="213">
        <f t="shared" si="117"/>
        <v>148.56898645151483</v>
      </c>
      <c r="H446" s="213">
        <f t="shared" si="118"/>
        <v>32.7502833759265</v>
      </c>
      <c r="I446" s="213">
        <f t="shared" si="119"/>
        <v>1.0562285564647638</v>
      </c>
      <c r="X446">
        <v>0.66108084521918975</v>
      </c>
      <c r="Y446">
        <v>180.27428618817777</v>
      </c>
      <c r="Z446">
        <v>0.75476614787007423</v>
      </c>
      <c r="AA446">
        <v>1.2798948149210727</v>
      </c>
      <c r="AB446">
        <v>1.2821862723657982</v>
      </c>
      <c r="AC446">
        <v>39.558849002938842</v>
      </c>
      <c r="AD446">
        <v>3.9073003752227784</v>
      </c>
      <c r="AF446" s="266">
        <f t="shared" si="103"/>
        <v>0.4760271810033968</v>
      </c>
      <c r="AG446" s="298">
        <v>4.6980230052148713</v>
      </c>
      <c r="AH446" s="105">
        <f t="shared" si="107"/>
        <v>4.1660000000001141E-3</v>
      </c>
      <c r="AI446" s="213">
        <f t="shared" si="108"/>
        <v>8.8754449677853557</v>
      </c>
      <c r="AJ446" s="213">
        <f t="shared" si="109"/>
        <v>0.61929999999999996</v>
      </c>
      <c r="AK446" s="213">
        <f t="shared" si="110"/>
        <v>2.3348917186181446E-2</v>
      </c>
      <c r="AL446" s="213">
        <f t="shared" si="111"/>
        <v>13.552566015908916</v>
      </c>
      <c r="AM446" s="213">
        <f t="shared" si="112"/>
        <v>-1253.7511922515557</v>
      </c>
      <c r="AN446" s="213">
        <f t="shared" si="113"/>
        <v>2.0963814028967086E-3</v>
      </c>
      <c r="AO446" s="213">
        <f t="shared" si="114"/>
        <v>1.3455127575847725</v>
      </c>
      <c r="AP446" s="213">
        <f t="shared" si="115"/>
        <v>0.50321205062329599</v>
      </c>
      <c r="AQ446" s="105">
        <f t="shared" si="116"/>
        <v>0.5279872424152281</v>
      </c>
      <c r="AR446" s="213">
        <f t="shared" si="104"/>
        <v>1.0672437373106924</v>
      </c>
    </row>
    <row r="447" spans="1:44" x14ac:dyDescent="0.25">
      <c r="A447" s="268">
        <v>1.85</v>
      </c>
      <c r="B447" s="7">
        <v>15.451550396979084</v>
      </c>
      <c r="C447" s="7">
        <v>15.451550396979084</v>
      </c>
      <c r="D447" s="7"/>
      <c r="E447" s="213">
        <f t="shared" si="105"/>
        <v>6.2785944620585885E-2</v>
      </c>
      <c r="F447" s="213">
        <f t="shared" si="106"/>
        <v>0.61593011672794751</v>
      </c>
      <c r="G447" s="213">
        <f t="shared" si="117"/>
        <v>147.89972028336203</v>
      </c>
      <c r="H447" s="213">
        <f t="shared" si="118"/>
        <v>32.606632776294127</v>
      </c>
      <c r="I447" s="213">
        <f t="shared" si="119"/>
        <v>1.051460003373452</v>
      </c>
      <c r="X447">
        <v>0.66285069211669512</v>
      </c>
      <c r="Y447">
        <v>179.95391028333003</v>
      </c>
      <c r="Z447">
        <v>0.75249963848097845</v>
      </c>
      <c r="AA447">
        <v>1.2775681084513977</v>
      </c>
      <c r="AB447">
        <v>1.2799024711294524</v>
      </c>
      <c r="AC447">
        <v>39.490017076840388</v>
      </c>
      <c r="AD447">
        <v>3.9003259803108525</v>
      </c>
      <c r="AF447" s="266">
        <f t="shared" si="103"/>
        <v>0.49495925270457158</v>
      </c>
      <c r="AG447" s="298">
        <v>4.8848680257051225</v>
      </c>
      <c r="AH447" s="105">
        <f t="shared" si="107"/>
        <v>4.1670000000000318E-3</v>
      </c>
      <c r="AI447" s="213">
        <f t="shared" si="108"/>
        <v>8.8754449677853557</v>
      </c>
      <c r="AJ447" s="213">
        <f t="shared" si="109"/>
        <v>0.61929999999999996</v>
      </c>
      <c r="AK447" s="213">
        <f t="shared" si="110"/>
        <v>2.3925470920742903E-2</v>
      </c>
      <c r="AL447" s="213">
        <f t="shared" si="111"/>
        <v>13.576491486829658</v>
      </c>
      <c r="AM447" s="213">
        <f t="shared" si="112"/>
        <v>-1283.5453014791576</v>
      </c>
      <c r="AN447" s="213">
        <f t="shared" si="113"/>
        <v>2.1461997535285023E-3</v>
      </c>
      <c r="AO447" s="213">
        <f t="shared" si="114"/>
        <v>1.3476589573383011</v>
      </c>
      <c r="AP447" s="213">
        <f t="shared" si="115"/>
        <v>0.51504673710786797</v>
      </c>
      <c r="AQ447" s="105">
        <f t="shared" si="116"/>
        <v>0.52584104266169962</v>
      </c>
      <c r="AR447" s="213">
        <f t="shared" si="104"/>
        <v>1.0801262967274252</v>
      </c>
    </row>
    <row r="448" spans="1:44" x14ac:dyDescent="0.25">
      <c r="A448" s="268">
        <v>1.8541669999999999</v>
      </c>
      <c r="B448" s="7">
        <v>16.456195687693647</v>
      </c>
      <c r="C448" s="7">
        <v>16.456195687693647</v>
      </c>
      <c r="D448" s="7"/>
      <c r="E448" s="213">
        <f t="shared" si="105"/>
        <v>6.6479788967412592E-2</v>
      </c>
      <c r="F448" s="213">
        <f t="shared" si="106"/>
        <v>0.65216672977031753</v>
      </c>
      <c r="G448" s="213">
        <f t="shared" si="117"/>
        <v>147.23265861197751</v>
      </c>
      <c r="H448" s="213">
        <f t="shared" si="118"/>
        <v>32.463458335556133</v>
      </c>
      <c r="I448" s="213">
        <f t="shared" si="119"/>
        <v>1.0467072069995662</v>
      </c>
      <c r="X448">
        <v>0.66462265262837961</v>
      </c>
      <c r="Y448">
        <v>179.63342339815284</v>
      </c>
      <c r="Z448">
        <v>0.75023454483508589</v>
      </c>
      <c r="AA448">
        <v>1.2752407975948121</v>
      </c>
      <c r="AB448">
        <v>1.2776178898520538</v>
      </c>
      <c r="AC448">
        <v>39.421161974965848</v>
      </c>
      <c r="AD448">
        <v>3.8933492371134144</v>
      </c>
      <c r="AF448" s="266">
        <f t="shared" si="103"/>
        <v>0.51971657723687736</v>
      </c>
      <c r="AG448" s="298">
        <v>5.1292038217308393</v>
      </c>
      <c r="AH448" s="105">
        <f t="shared" si="107"/>
        <v>4.1669999999998097E-3</v>
      </c>
      <c r="AI448" s="213">
        <f t="shared" si="108"/>
        <v>8.8754449677853557</v>
      </c>
      <c r="AJ448" s="213">
        <f t="shared" si="109"/>
        <v>0.61929999999999996</v>
      </c>
      <c r="AK448" s="213">
        <f t="shared" si="110"/>
        <v>2.4659704750719783E-2</v>
      </c>
      <c r="AL448" s="213">
        <f t="shared" si="111"/>
        <v>13.601151191580378</v>
      </c>
      <c r="AM448" s="213">
        <f t="shared" si="112"/>
        <v>-1321.6940288439353</v>
      </c>
      <c r="AN448" s="213">
        <f t="shared" si="113"/>
        <v>2.2099877547570989E-3</v>
      </c>
      <c r="AO448" s="213">
        <f t="shared" si="114"/>
        <v>1.3498689450930581</v>
      </c>
      <c r="AP448" s="213">
        <f t="shared" si="115"/>
        <v>0.53035463277110628</v>
      </c>
      <c r="AQ448" s="105">
        <f t="shared" si="116"/>
        <v>0.52363105490694251</v>
      </c>
      <c r="AR448" s="213">
        <f t="shared" si="104"/>
        <v>1.0955565446891142</v>
      </c>
    </row>
    <row r="449" spans="1:44" x14ac:dyDescent="0.25">
      <c r="A449" s="268">
        <v>1.858333</v>
      </c>
      <c r="B449" s="7">
        <v>16.928969942147557</v>
      </c>
      <c r="C449" s="7">
        <v>16.928969942147557</v>
      </c>
      <c r="D449" s="7"/>
      <c r="E449" s="213">
        <f t="shared" si="105"/>
        <v>6.9541300006961126E-2</v>
      </c>
      <c r="F449" s="213">
        <f t="shared" si="106"/>
        <v>0.68220015306828874</v>
      </c>
      <c r="G449" s="213">
        <f t="shared" si="117"/>
        <v>146.56796970662938</v>
      </c>
      <c r="H449" s="213">
        <f t="shared" si="118"/>
        <v>32.320796145958987</v>
      </c>
      <c r="I449" s="213">
        <f t="shared" si="119"/>
        <v>1.0419713658566689</v>
      </c>
      <c r="X449">
        <v>0.66639673369231844</v>
      </c>
      <c r="Y449">
        <v>179.31282704945349</v>
      </c>
      <c r="Z449">
        <v>0.74797086899354648</v>
      </c>
      <c r="AA449">
        <v>1.2729128935576948</v>
      </c>
      <c r="AB449">
        <v>1.2753325393539294</v>
      </c>
      <c r="AC449">
        <v>39.352284023657198</v>
      </c>
      <c r="AD449">
        <v>3.8863701786970655</v>
      </c>
      <c r="AF449" s="266">
        <f t="shared" si="103"/>
        <v>0.53136708289913903</v>
      </c>
      <c r="AG449" s="298">
        <v>5.2441853728017671</v>
      </c>
      <c r="AH449" s="105">
        <f t="shared" si="107"/>
        <v>4.1660000000001141E-3</v>
      </c>
      <c r="AI449" s="213">
        <f t="shared" si="108"/>
        <v>8.8754449677853557</v>
      </c>
      <c r="AJ449" s="213">
        <f t="shared" si="109"/>
        <v>0.61929999999999996</v>
      </c>
      <c r="AK449" s="213">
        <f t="shared" si="110"/>
        <v>2.4994606631327802E-2</v>
      </c>
      <c r="AL449" s="213">
        <f t="shared" si="111"/>
        <v>13.626145798211706</v>
      </c>
      <c r="AM449" s="213">
        <f t="shared" si="112"/>
        <v>-1338.3646437008802</v>
      </c>
      <c r="AN449" s="213">
        <f t="shared" si="113"/>
        <v>2.237862477570476E-3</v>
      </c>
      <c r="AO449" s="213">
        <f t="shared" si="114"/>
        <v>1.3521068075706286</v>
      </c>
      <c r="AP449" s="213">
        <f t="shared" si="115"/>
        <v>0.53717294228766554</v>
      </c>
      <c r="AQ449" s="105">
        <f t="shared" si="116"/>
        <v>0.52139319242937199</v>
      </c>
      <c r="AR449" s="213">
        <f t="shared" si="104"/>
        <v>1.1023203137501594</v>
      </c>
    </row>
    <row r="450" spans="1:44" x14ac:dyDescent="0.25">
      <c r="A450" s="268">
        <v>1.8625</v>
      </c>
      <c r="B450" s="7">
        <v>17.165357069374512</v>
      </c>
      <c r="C450" s="7">
        <v>17.165357069374512</v>
      </c>
      <c r="D450" s="7"/>
      <c r="E450" s="213">
        <f t="shared" si="105"/>
        <v>7.1035530328506777E-2</v>
      </c>
      <c r="F450" s="213">
        <f t="shared" si="106"/>
        <v>0.6968585525226515</v>
      </c>
      <c r="G450" s="213">
        <f t="shared" si="117"/>
        <v>145.90534335002914</v>
      </c>
      <c r="H450" s="213">
        <f t="shared" si="118"/>
        <v>32.178579602728028</v>
      </c>
      <c r="I450" s="213">
        <f t="shared" si="119"/>
        <v>1.0372502692993455</v>
      </c>
      <c r="X450">
        <v>0.66817294227203505</v>
      </c>
      <c r="Y450">
        <v>178.99212275565341</v>
      </c>
      <c r="Z450">
        <v>0.74570861301751035</v>
      </c>
      <c r="AA450">
        <v>1.2705844075545598</v>
      </c>
      <c r="AB450">
        <v>1.2730464304666054</v>
      </c>
      <c r="AC450">
        <v>39.283383549595833</v>
      </c>
      <c r="AD450">
        <v>3.8793888381627974</v>
      </c>
      <c r="AF450" s="266">
        <f t="shared" si="103"/>
        <v>0.5371923357302697</v>
      </c>
      <c r="AG450" s="298">
        <v>5.3016761483372283</v>
      </c>
      <c r="AH450" s="105">
        <f t="shared" si="107"/>
        <v>4.1670000000000318E-3</v>
      </c>
      <c r="AI450" s="213">
        <f t="shared" si="108"/>
        <v>8.8754449677853557</v>
      </c>
      <c r="AJ450" s="213">
        <f t="shared" si="109"/>
        <v>0.61929999999999996</v>
      </c>
      <c r="AK450" s="213">
        <f t="shared" si="110"/>
        <v>2.5169989011721162E-2</v>
      </c>
      <c r="AL450" s="213">
        <f t="shared" si="111"/>
        <v>13.651315787223426</v>
      </c>
      <c r="AM450" s="213">
        <f t="shared" si="112"/>
        <v>-1346.4542565975289</v>
      </c>
      <c r="AN450" s="213">
        <f t="shared" si="113"/>
        <v>2.2513890162792543E-3</v>
      </c>
      <c r="AO450" s="213">
        <f t="shared" si="114"/>
        <v>1.3543581965869078</v>
      </c>
      <c r="AP450" s="213">
        <f t="shared" si="115"/>
        <v>0.5402901406957612</v>
      </c>
      <c r="AQ450" s="105">
        <f t="shared" si="116"/>
        <v>0.51914180341309268</v>
      </c>
      <c r="AR450" s="213">
        <f t="shared" si="104"/>
        <v>1.1055921799625179</v>
      </c>
    </row>
    <row r="451" spans="1:44" x14ac:dyDescent="0.25">
      <c r="A451" s="268">
        <v>1.8666670000000001</v>
      </c>
      <c r="B451" s="7">
        <v>16.33800212408017</v>
      </c>
      <c r="C451" s="7">
        <v>16.33800212408017</v>
      </c>
      <c r="D451" s="7"/>
      <c r="E451" s="213">
        <f t="shared" si="105"/>
        <v>6.9804248879563366E-2</v>
      </c>
      <c r="F451" s="213">
        <f t="shared" si="106"/>
        <v>0.68477968150851665</v>
      </c>
      <c r="G451" s="213">
        <f t="shared" si="117"/>
        <v>145.24494770525271</v>
      </c>
      <c r="H451" s="213">
        <f t="shared" si="118"/>
        <v>32.036844775827205</v>
      </c>
      <c r="I451" s="213">
        <f t="shared" si="119"/>
        <v>1.0325451150930189</v>
      </c>
      <c r="X451">
        <v>0.66995128535662163</v>
      </c>
      <c r="Y451">
        <v>178.67131203674569</v>
      </c>
      <c r="Z451">
        <v>0.74344777896812664</v>
      </c>
      <c r="AA451">
        <v>1.2682553508078669</v>
      </c>
      <c r="AB451">
        <v>1.2707595740328723</v>
      </c>
      <c r="AC451">
        <v>39.214460879802999</v>
      </c>
      <c r="AD451">
        <v>3.8724052486460385</v>
      </c>
      <c r="AF451" s="266">
        <f t="shared" si="103"/>
        <v>0.51680395082131203</v>
      </c>
      <c r="AG451" s="298">
        <v>5.1004584339631096</v>
      </c>
      <c r="AH451" s="105">
        <f t="shared" si="107"/>
        <v>4.1670000000000318E-3</v>
      </c>
      <c r="AI451" s="213">
        <f t="shared" si="108"/>
        <v>8.8754449677853557</v>
      </c>
      <c r="AJ451" s="213">
        <f t="shared" si="109"/>
        <v>0.61929999999999996</v>
      </c>
      <c r="AK451" s="213">
        <f t="shared" si="110"/>
        <v>2.4574026338374567E-2</v>
      </c>
      <c r="AL451" s="213">
        <f t="shared" si="111"/>
        <v>13.675889813561801</v>
      </c>
      <c r="AM451" s="213">
        <f t="shared" si="112"/>
        <v>-1313.3290722400673</v>
      </c>
      <c r="AN451" s="213">
        <f t="shared" si="113"/>
        <v>2.1960008173417937E-3</v>
      </c>
      <c r="AO451" s="213">
        <f t="shared" si="114"/>
        <v>1.3565541974042497</v>
      </c>
      <c r="AP451" s="213">
        <f t="shared" si="115"/>
        <v>0.5269980363191209</v>
      </c>
      <c r="AQ451" s="105">
        <f t="shared" si="116"/>
        <v>0.51694580259575085</v>
      </c>
      <c r="AR451" s="213">
        <f t="shared" si="104"/>
        <v>1.0938179529902412</v>
      </c>
    </row>
    <row r="452" spans="1:44" x14ac:dyDescent="0.25">
      <c r="A452" s="268">
        <v>1.870833</v>
      </c>
      <c r="B452" s="7">
        <v>15.747034306012777</v>
      </c>
      <c r="C452" s="7">
        <v>15.747034306012777</v>
      </c>
      <c r="D452" s="7"/>
      <c r="E452" s="213">
        <f t="shared" si="105"/>
        <v>6.6833130883881875E-2</v>
      </c>
      <c r="F452" s="213">
        <f t="shared" si="106"/>
        <v>0.65563301397088125</v>
      </c>
      <c r="G452" s="213">
        <f t="shared" si="117"/>
        <v>144.58694852564511</v>
      </c>
      <c r="H452" s="213">
        <f t="shared" si="118"/>
        <v>31.895627215183207</v>
      </c>
      <c r="I452" s="213">
        <f t="shared" si="119"/>
        <v>1.027857083787008</v>
      </c>
      <c r="X452">
        <v>0.67173176996085993</v>
      </c>
      <c r="Y452">
        <v>178.35039641430399</v>
      </c>
      <c r="Z452">
        <v>0.74118836890654582</v>
      </c>
      <c r="AA452">
        <v>1.2659257345464996</v>
      </c>
      <c r="AB452">
        <v>1.2684719809068015</v>
      </c>
      <c r="AC452">
        <v>39.145516341631932</v>
      </c>
      <c r="AD452">
        <v>3.8654194433158553</v>
      </c>
      <c r="AF452" s="266">
        <f t="shared" ref="AF452:AF515" si="120">+AG452/1000000*101325</f>
        <v>0.50224081874348503</v>
      </c>
      <c r="AG452" s="298">
        <v>4.9567314951244512</v>
      </c>
      <c r="AH452" s="105">
        <f t="shared" si="107"/>
        <v>4.165999999999892E-3</v>
      </c>
      <c r="AI452" s="213">
        <f t="shared" si="108"/>
        <v>8.8754449677853557</v>
      </c>
      <c r="AJ452" s="213">
        <f t="shared" si="109"/>
        <v>0.61929999999999996</v>
      </c>
      <c r="AK452" s="213">
        <f t="shared" si="110"/>
        <v>2.4137050920082517E-2</v>
      </c>
      <c r="AL452" s="213">
        <f t="shared" si="111"/>
        <v>13.700026864481883</v>
      </c>
      <c r="AM452" s="213">
        <f t="shared" si="112"/>
        <v>-1288.7710718091851</v>
      </c>
      <c r="AN452" s="213">
        <f t="shared" si="113"/>
        <v>2.1549376975507173E-3</v>
      </c>
      <c r="AO452" s="213">
        <f t="shared" si="114"/>
        <v>1.3587091351018004</v>
      </c>
      <c r="AP452" s="213">
        <f t="shared" si="115"/>
        <v>0.51726781026182744</v>
      </c>
      <c r="AQ452" s="105">
        <f t="shared" si="116"/>
        <v>0.51479086489820014</v>
      </c>
      <c r="AR452" s="213">
        <f t="shared" ref="AR452:AR515" si="121">B452*9.81/(AF452*1000000*$AT$1)</f>
        <v>1.0848225179993993</v>
      </c>
    </row>
    <row r="453" spans="1:44" x14ac:dyDescent="0.25">
      <c r="A453" s="268">
        <v>1.875</v>
      </c>
      <c r="B453" s="7">
        <v>14.919679360718433</v>
      </c>
      <c r="C453" s="7">
        <v>14.919679360718433</v>
      </c>
      <c r="D453" s="7"/>
      <c r="E453" s="213">
        <f t="shared" ref="E453:E516" si="122">+(B452+B453)/2*(A453-A452)</f>
        <v>6.3894097924634963E-2</v>
      </c>
      <c r="F453" s="213">
        <f t="shared" ref="F453:F516" si="123">E453*9.81</f>
        <v>0.62680110064066896</v>
      </c>
      <c r="G453" s="213">
        <f t="shared" si="117"/>
        <v>143.93103780131403</v>
      </c>
      <c r="H453" s="213">
        <f t="shared" si="118"/>
        <v>31.754860793674499</v>
      </c>
      <c r="I453" s="213">
        <f t="shared" si="119"/>
        <v>1.0231839805277025</v>
      </c>
      <c r="X453">
        <v>0.67351440312534339</v>
      </c>
      <c r="Y453">
        <v>178.02937741148585</v>
      </c>
      <c r="Z453">
        <v>0.73893038489391705</v>
      </c>
      <c r="AA453">
        <v>1.2635955700081725</v>
      </c>
      <c r="AB453">
        <v>1.266183661953483</v>
      </c>
      <c r="AC453">
        <v>39.076550262774724</v>
      </c>
      <c r="AD453">
        <v>3.8584314553756487</v>
      </c>
      <c r="AF453" s="266">
        <f t="shared" si="120"/>
        <v>0.48185243383452742</v>
      </c>
      <c r="AG453" s="298">
        <v>4.7555137807503325</v>
      </c>
      <c r="AH453" s="105">
        <f t="shared" si="107"/>
        <v>4.1670000000000318E-3</v>
      </c>
      <c r="AI453" s="213">
        <f t="shared" si="108"/>
        <v>8.8754449677853557</v>
      </c>
      <c r="AJ453" s="213">
        <f t="shared" si="109"/>
        <v>0.61929999999999996</v>
      </c>
      <c r="AK453" s="213">
        <f t="shared" si="110"/>
        <v>2.353110444076438E-2</v>
      </c>
      <c r="AL453" s="213">
        <f t="shared" si="111"/>
        <v>13.723557968922647</v>
      </c>
      <c r="AM453" s="213">
        <f t="shared" si="112"/>
        <v>-1255.2690816257345</v>
      </c>
      <c r="AN453" s="213">
        <f t="shared" si="113"/>
        <v>2.098919446389986E-3</v>
      </c>
      <c r="AO453" s="213">
        <f t="shared" si="114"/>
        <v>1.3608080545481904</v>
      </c>
      <c r="AP453" s="213">
        <f t="shared" si="115"/>
        <v>0.50370037110390453</v>
      </c>
      <c r="AQ453" s="105">
        <f t="shared" si="116"/>
        <v>0.51269194545181018</v>
      </c>
      <c r="AR453" s="213">
        <f t="shared" si="121"/>
        <v>1.0713154224185399</v>
      </c>
    </row>
    <row r="454" spans="1:44" x14ac:dyDescent="0.25">
      <c r="A454" s="268">
        <v>1.879167</v>
      </c>
      <c r="B454" s="7">
        <v>14.62419545168474</v>
      </c>
      <c r="C454" s="7">
        <v>14.62419545168474</v>
      </c>
      <c r="D454" s="7"/>
      <c r="E454" s="213">
        <f t="shared" si="122"/>
        <v>6.1554663171642487E-2</v>
      </c>
      <c r="F454" s="213">
        <f t="shared" si="123"/>
        <v>0.60385124571381288</v>
      </c>
      <c r="G454" s="213">
        <f t="shared" si="117"/>
        <v>143.2773811895359</v>
      </c>
      <c r="H454" s="213">
        <f t="shared" si="118"/>
        <v>31.614581041130972</v>
      </c>
      <c r="I454" s="213">
        <f t="shared" si="119"/>
        <v>1.0185269851886019</v>
      </c>
      <c r="X454">
        <v>0.67529919191659915</v>
      </c>
      <c r="Y454">
        <v>177.70825655299336</v>
      </c>
      <c r="Z454">
        <v>0.73667382899139056</v>
      </c>
      <c r="AA454">
        <v>1.2612648684366461</v>
      </c>
      <c r="AB454">
        <v>1.2638946280492536</v>
      </c>
      <c r="AC454">
        <v>39.007562971252547</v>
      </c>
      <c r="AD454">
        <v>3.8514413180621645</v>
      </c>
      <c r="AF454" s="266">
        <f t="shared" si="120"/>
        <v>0.47457086779561392</v>
      </c>
      <c r="AG454" s="298">
        <v>4.6836503113310028</v>
      </c>
      <c r="AH454" s="105">
        <f t="shared" si="107"/>
        <v>4.1670000000000318E-3</v>
      </c>
      <c r="AI454" s="213">
        <f t="shared" si="108"/>
        <v>8.8754449677853557</v>
      </c>
      <c r="AJ454" s="213">
        <f t="shared" si="109"/>
        <v>0.61929999999999996</v>
      </c>
      <c r="AK454" s="213">
        <f t="shared" si="110"/>
        <v>2.33102478714419E-2</v>
      </c>
      <c r="AL454" s="213">
        <f t="shared" si="111"/>
        <v>13.746868216794088</v>
      </c>
      <c r="AM454" s="213">
        <f t="shared" si="112"/>
        <v>-1242.357409418936</v>
      </c>
      <c r="AN454" s="213">
        <f t="shared" si="113"/>
        <v>2.0773300037143457E-3</v>
      </c>
      <c r="AO454" s="213">
        <f t="shared" si="114"/>
        <v>1.3628853845519047</v>
      </c>
      <c r="AP454" s="213">
        <f t="shared" si="115"/>
        <v>0.4985193193458915</v>
      </c>
      <c r="AQ454" s="105">
        <f t="shared" si="116"/>
        <v>0.51061461544809583</v>
      </c>
      <c r="AR454" s="213">
        <f t="shared" si="121"/>
        <v>1.0662101975845095</v>
      </c>
    </row>
    <row r="455" spans="1:44" x14ac:dyDescent="0.25">
      <c r="A455" s="268">
        <v>1.8833329999999999</v>
      </c>
      <c r="B455" s="7">
        <v>14.210517979037565</v>
      </c>
      <c r="C455" s="7">
        <v>14.210517979037565</v>
      </c>
      <c r="D455" s="7"/>
      <c r="E455" s="213">
        <f t="shared" si="122"/>
        <v>6.0062708076193003E-2</v>
      </c>
      <c r="F455" s="213">
        <f t="shared" si="123"/>
        <v>0.5892151662274534</v>
      </c>
      <c r="G455" s="213">
        <f t="shared" si="117"/>
        <v>142.62614189851311</v>
      </c>
      <c r="H455" s="213">
        <f t="shared" si="118"/>
        <v>31.474822958946124</v>
      </c>
      <c r="I455" s="213">
        <f t="shared" si="119"/>
        <v>1.0138872601474598</v>
      </c>
      <c r="X455">
        <v>0.67708614342721118</v>
      </c>
      <c r="Y455">
        <v>177.38703536510897</v>
      </c>
      <c r="Z455">
        <v>0.7344187032601156</v>
      </c>
      <c r="AA455">
        <v>1.2589336410841243</v>
      </c>
      <c r="AB455">
        <v>1.2616048900813723</v>
      </c>
      <c r="AC455">
        <v>38.938554795421055</v>
      </c>
      <c r="AD455">
        <v>3.8444490646460383</v>
      </c>
      <c r="AF455" s="266">
        <f t="shared" si="120"/>
        <v>0.46437667534113503</v>
      </c>
      <c r="AG455" s="298">
        <v>4.5830414541439426</v>
      </c>
      <c r="AH455" s="105">
        <f t="shared" si="107"/>
        <v>4.165999999999892E-3</v>
      </c>
      <c r="AI455" s="213">
        <f t="shared" si="108"/>
        <v>8.8754449677853557</v>
      </c>
      <c r="AJ455" s="213">
        <f t="shared" si="109"/>
        <v>0.61929999999999996</v>
      </c>
      <c r="AK455" s="213">
        <f t="shared" si="110"/>
        <v>2.29933493875473E-2</v>
      </c>
      <c r="AL455" s="213">
        <f t="shared" si="111"/>
        <v>13.769861566181635</v>
      </c>
      <c r="AM455" s="213">
        <f t="shared" si="112"/>
        <v>-1224.3650215913001</v>
      </c>
      <c r="AN455" s="213">
        <f t="shared" si="113"/>
        <v>2.0472451611485542E-3</v>
      </c>
      <c r="AO455" s="213">
        <f t="shared" si="114"/>
        <v>1.3649326297130533</v>
      </c>
      <c r="AP455" s="213">
        <f t="shared" si="115"/>
        <v>0.49141746547014098</v>
      </c>
      <c r="AQ455" s="105">
        <f t="shared" si="116"/>
        <v>0.50856737028694732</v>
      </c>
      <c r="AR455" s="213">
        <f t="shared" si="121"/>
        <v>1.0587939099045998</v>
      </c>
    </row>
    <row r="456" spans="1:44" x14ac:dyDescent="0.25">
      <c r="A456" s="268">
        <v>1.8875</v>
      </c>
      <c r="B456" s="7">
        <v>13.501356597356699</v>
      </c>
      <c r="C456" s="7">
        <v>13.501356597356699</v>
      </c>
      <c r="D456" s="7"/>
      <c r="E456" s="213">
        <f t="shared" si="122"/>
        <v>5.7737690679917894E-2</v>
      </c>
      <c r="F456" s="213">
        <f t="shared" si="123"/>
        <v>0.5664067455699946</v>
      </c>
      <c r="G456" s="213">
        <f t="shared" si="117"/>
        <v>141.97701418587747</v>
      </c>
      <c r="H456" s="213">
        <f t="shared" si="118"/>
        <v>31.335520910534054</v>
      </c>
      <c r="I456" s="213">
        <f t="shared" si="119"/>
        <v>1.0092626267705427</v>
      </c>
      <c r="X456">
        <v>0.67887526477594384</v>
      </c>
      <c r="Y456">
        <v>177.06571537564605</v>
      </c>
      <c r="Z456">
        <v>0.73216500976124255</v>
      </c>
      <c r="AA456">
        <v>1.2566018992089767</v>
      </c>
      <c r="AB456">
        <v>1.259314458948201</v>
      </c>
      <c r="AC456">
        <v>38.869526063962113</v>
      </c>
      <c r="AD456">
        <v>3.837454728430961</v>
      </c>
      <c r="AF456" s="266">
        <f t="shared" si="120"/>
        <v>0.44690091684774258</v>
      </c>
      <c r="AG456" s="298">
        <v>4.4105691275375536</v>
      </c>
      <c r="AH456" s="105">
        <f t="shared" si="107"/>
        <v>4.1670000000000318E-3</v>
      </c>
      <c r="AI456" s="213">
        <f t="shared" si="108"/>
        <v>8.8754449677853557</v>
      </c>
      <c r="AJ456" s="213">
        <f t="shared" si="109"/>
        <v>0.61929999999999996</v>
      </c>
      <c r="AK456" s="213">
        <f t="shared" si="110"/>
        <v>2.2458950625870045E-2</v>
      </c>
      <c r="AL456" s="213">
        <f t="shared" si="111"/>
        <v>13.792320516807505</v>
      </c>
      <c r="AM456" s="213">
        <f t="shared" si="112"/>
        <v>-1194.8538734116562</v>
      </c>
      <c r="AN456" s="213">
        <f t="shared" si="113"/>
        <v>1.9978999460817351E-3</v>
      </c>
      <c r="AO456" s="213">
        <f t="shared" si="114"/>
        <v>1.366930529659135</v>
      </c>
      <c r="AP456" s="213">
        <f t="shared" si="115"/>
        <v>0.47945763044917683</v>
      </c>
      <c r="AQ456" s="105">
        <f t="shared" si="116"/>
        <v>0.50656947034086564</v>
      </c>
      <c r="AR456" s="213">
        <f t="shared" si="121"/>
        <v>1.0452931068122953</v>
      </c>
    </row>
    <row r="457" spans="1:44" x14ac:dyDescent="0.25">
      <c r="A457" s="268">
        <v>1.891667</v>
      </c>
      <c r="B457" s="7">
        <v>12.969485561096048</v>
      </c>
      <c r="C457" s="7">
        <v>12.969485561096048</v>
      </c>
      <c r="D457" s="7"/>
      <c r="E457" s="213">
        <f t="shared" si="122"/>
        <v>5.5151999637136719E-2</v>
      </c>
      <c r="F457" s="213">
        <f t="shared" si="123"/>
        <v>0.54104111644031128</v>
      </c>
      <c r="G457" s="213">
        <f t="shared" si="117"/>
        <v>141.33016117440945</v>
      </c>
      <c r="H457" s="213">
        <f t="shared" si="118"/>
        <v>31.196709879493383</v>
      </c>
      <c r="I457" s="213">
        <f t="shared" si="119"/>
        <v>1.0046542468359716</v>
      </c>
      <c r="X457">
        <v>0.68066656310786622</v>
      </c>
      <c r="Y457">
        <v>176.74429811397684</v>
      </c>
      <c r="Z457">
        <v>0.72991275055592053</v>
      </c>
      <c r="AA457">
        <v>1.2542696540778375</v>
      </c>
      <c r="AB457">
        <v>1.2570233455589273</v>
      </c>
      <c r="AC457">
        <v>38.800477105888824</v>
      </c>
      <c r="AD457">
        <v>3.8304583427541847</v>
      </c>
      <c r="AF457" s="266">
        <f t="shared" si="120"/>
        <v>0.43379409797769819</v>
      </c>
      <c r="AG457" s="298">
        <v>4.2812148825827609</v>
      </c>
      <c r="AH457" s="105">
        <f t="shared" si="107"/>
        <v>4.1670000000000318E-3</v>
      </c>
      <c r="AI457" s="213">
        <f t="shared" si="108"/>
        <v>8.8754449677853557</v>
      </c>
      <c r="AJ457" s="213">
        <f t="shared" si="109"/>
        <v>0.61929999999999996</v>
      </c>
      <c r="AK457" s="213">
        <f t="shared" si="110"/>
        <v>2.204872056816759E-2</v>
      </c>
      <c r="AL457" s="213">
        <f t="shared" si="111"/>
        <v>13.814369237375672</v>
      </c>
      <c r="AM457" s="213">
        <f t="shared" si="112"/>
        <v>-1172.0091535454685</v>
      </c>
      <c r="AN457" s="213">
        <f t="shared" si="113"/>
        <v>1.959701580905423E-3</v>
      </c>
      <c r="AO457" s="213">
        <f t="shared" si="114"/>
        <v>1.3688902312400404</v>
      </c>
      <c r="AP457" s="213">
        <f t="shared" si="115"/>
        <v>0.47029075615680538</v>
      </c>
      <c r="AQ457" s="105">
        <f t="shared" si="116"/>
        <v>0.50460976875996022</v>
      </c>
      <c r="AR457" s="213">
        <f t="shared" si="121"/>
        <v>1.0344536473481156</v>
      </c>
    </row>
    <row r="458" spans="1:44" x14ac:dyDescent="0.25">
      <c r="A458" s="268">
        <v>1.8958330000000001</v>
      </c>
      <c r="B458" s="7">
        <v>12.733098433869092</v>
      </c>
      <c r="C458" s="7">
        <v>12.733098433869092</v>
      </c>
      <c r="D458" s="7"/>
      <c r="E458" s="213">
        <f t="shared" si="122"/>
        <v>5.3538482461513846E-2</v>
      </c>
      <c r="F458" s="213">
        <f t="shared" si="123"/>
        <v>0.52521251294745086</v>
      </c>
      <c r="G458" s="213">
        <f t="shared" si="117"/>
        <v>140.68574350009948</v>
      </c>
      <c r="H458" s="213">
        <f t="shared" si="118"/>
        <v>31.058424312944908</v>
      </c>
      <c r="I458" s="213">
        <f t="shared" si="119"/>
        <v>1.0000632643582428</v>
      </c>
      <c r="X458">
        <v>0.68246004559447693</v>
      </c>
      <c r="Y458">
        <v>176.42278511099258</v>
      </c>
      <c r="Z458">
        <v>0.72766192770529958</v>
      </c>
      <c r="AA458">
        <v>1.2519369169636811</v>
      </c>
      <c r="AB458">
        <v>1.2547315608337333</v>
      </c>
      <c r="AC458">
        <v>38.731408250538955</v>
      </c>
      <c r="AD458">
        <v>3.8234599409858592</v>
      </c>
      <c r="AF458" s="266">
        <f t="shared" si="120"/>
        <v>0.42796884514656786</v>
      </c>
      <c r="AG458" s="298">
        <v>4.2237241070473015</v>
      </c>
      <c r="AH458" s="105">
        <f t="shared" si="107"/>
        <v>4.1660000000001141E-3</v>
      </c>
      <c r="AI458" s="213">
        <f t="shared" si="108"/>
        <v>8.8754449677853557</v>
      </c>
      <c r="AJ458" s="213">
        <f t="shared" si="109"/>
        <v>0.61929999999999996</v>
      </c>
      <c r="AK458" s="213">
        <f t="shared" si="110"/>
        <v>2.1859637140377634E-2</v>
      </c>
      <c r="AL458" s="213">
        <f t="shared" si="111"/>
        <v>13.836228874516049</v>
      </c>
      <c r="AM458" s="213">
        <f t="shared" si="112"/>
        <v>-1160.9531985174244</v>
      </c>
      <c r="AN458" s="213">
        <f t="shared" si="113"/>
        <v>1.9412150592930846E-3</v>
      </c>
      <c r="AO458" s="213">
        <f t="shared" si="114"/>
        <v>1.3708314462993334</v>
      </c>
      <c r="AP458" s="213">
        <f t="shared" si="115"/>
        <v>0.46596616881733832</v>
      </c>
      <c r="AQ458" s="105">
        <f t="shared" si="116"/>
        <v>0.5026685537006671</v>
      </c>
      <c r="AR458" s="213">
        <f t="shared" si="121"/>
        <v>1.029422996243887</v>
      </c>
    </row>
    <row r="459" spans="1:44" x14ac:dyDescent="0.25">
      <c r="A459" s="268">
        <v>1.9</v>
      </c>
      <c r="B459" s="7">
        <v>12.378517743028658</v>
      </c>
      <c r="C459" s="7">
        <v>12.378517743028658</v>
      </c>
      <c r="D459" s="7"/>
      <c r="E459" s="213">
        <f t="shared" si="122"/>
        <v>5.2320052304564067E-2</v>
      </c>
      <c r="F459" s="213">
        <f t="shared" si="123"/>
        <v>0.51325971310777352</v>
      </c>
      <c r="G459" s="213">
        <f t="shared" si="117"/>
        <v>140.04345774768441</v>
      </c>
      <c r="H459" s="213">
        <f t="shared" si="118"/>
        <v>30.920599077595526</v>
      </c>
      <c r="I459" s="213">
        <f t="shared" si="119"/>
        <v>0.99548751734752872</v>
      </c>
      <c r="X459">
        <v>0.68425571943383001</v>
      </c>
      <c r="Y459">
        <v>176.10117789912823</v>
      </c>
      <c r="Z459">
        <v>0.72541254327052984</v>
      </c>
      <c r="AA459">
        <v>1.24960369914659</v>
      </c>
      <c r="AB459">
        <v>1.2524391157035772</v>
      </c>
      <c r="AC459">
        <v>38.66231982757381</v>
      </c>
      <c r="AD459">
        <v>3.8164595565289163</v>
      </c>
      <c r="AF459" s="266">
        <f t="shared" si="120"/>
        <v>0.41923096589987147</v>
      </c>
      <c r="AG459" s="298">
        <v>4.1374879437441052</v>
      </c>
      <c r="AH459" s="105">
        <f t="shared" ref="AH459:AH522" si="124">+A459-A458</f>
        <v>4.1669999999998097E-3</v>
      </c>
      <c r="AI459" s="213">
        <f t="shared" ref="AI459:AI522" si="125">IF(AND(AF459&lt;=$T$55,AF459&gt;$R$55),$U$55,IF(AND(AF459&lt;=$T$56,AF459&gt;$R$56),$U$56,IF(AND(AF459&lt;=$T$57,AF459&gt;$R$57),$U$57,IF(AND(AF459&lt;=$T$58,AF459&gt;$R$58),$U$58,IF(AND(AF459&lt;=$T$59,AF459&gt;$R$59),$U$59,"a N/A")))))</f>
        <v>8.8754449677853557</v>
      </c>
      <c r="AJ459" s="213">
        <f t="shared" ref="AJ459:AJ522" si="126">IF(AND(AF459&lt;=$T$55,AF459&gt;$R$55),$V$55,IF(AND(AF459&lt;=$T$56,AF459&gt;$R$56),$V$56,IF(AND(AF459&lt;=$T$57,AF459&gt;$R$57),$V$57,IF(AND(AF459&lt;=$T$58,AF459&gt;$R$58),$V$58,IF(AND(AF459&lt;=$T$59,AF459&gt;$R$59),$V$59,"Valor no encontrado para Po")))))</f>
        <v>0.61929999999999996</v>
      </c>
      <c r="AK459" s="213">
        <f t="shared" ref="AK459:AK522" si="127">IF(OR(AL458&gt;=($AH$1-$AJ$1)/2,AL458&gt;=$AL$1/2),0,AI459*AF459^AJ459*AH459)</f>
        <v>2.1587333349229174E-2</v>
      </c>
      <c r="AL459" s="213">
        <f t="shared" ref="AL459:AL522" si="128">+AL458+AK459</f>
        <v>13.857816207865278</v>
      </c>
      <c r="AM459" s="213">
        <f t="shared" ref="AM459:AM522" si="129">2*$AP$1*PI()*((AL459+$AJ$1/2)*(2*AL459-$AL$1)+(AL459+$AJ$1/2)^2-($AH$1/2)^2)*AK459</f>
        <v>-1145.508365096483</v>
      </c>
      <c r="AN459" s="213">
        <f t="shared" ref="AN459:AN522" si="130">-AM459*0.000000001*$AN$1</f>
        <v>1.9153899500093576E-3</v>
      </c>
      <c r="AO459" s="213">
        <f t="shared" ref="AO459:AO522" si="131">+AO458+AN459</f>
        <v>1.3727468362493427</v>
      </c>
      <c r="AP459" s="213">
        <f t="shared" ref="AP459:AP522" si="132">+AN459/AH459</f>
        <v>0.45965681545703024</v>
      </c>
      <c r="AQ459" s="105">
        <f t="shared" ref="AQ459:AQ522" si="133">+AQ458-AN459</f>
        <v>0.5007531637506577</v>
      </c>
      <c r="AR459" s="213">
        <f t="shared" si="121"/>
        <v>1.0216148894882902</v>
      </c>
    </row>
    <row r="460" spans="1:44" x14ac:dyDescent="0.25">
      <c r="A460" s="268">
        <v>1.9041669999999999</v>
      </c>
      <c r="B460" s="7">
        <v>11.964840270381487</v>
      </c>
      <c r="C460" s="7">
        <v>11.964840270381487</v>
      </c>
      <c r="D460" s="7"/>
      <c r="E460" s="213">
        <f t="shared" si="122"/>
        <v>5.0719386420940427E-2</v>
      </c>
      <c r="F460" s="213">
        <f t="shared" si="123"/>
        <v>0.49755718078942562</v>
      </c>
      <c r="G460" s="213">
        <f t="shared" si="117"/>
        <v>139.40346447892972</v>
      </c>
      <c r="H460" s="213">
        <f t="shared" si="118"/>
        <v>30.783268605187853</v>
      </c>
      <c r="I460" s="213">
        <f t="shared" si="119"/>
        <v>0.990928149298684</v>
      </c>
      <c r="X460">
        <v>0.68605359185066062</v>
      </c>
      <c r="Y460">
        <v>175.77947801232946</v>
      </c>
      <c r="Z460">
        <v>0.72316459931276045</v>
      </c>
      <c r="AA460">
        <v>1.2472700119144171</v>
      </c>
      <c r="AB460">
        <v>1.2501460211101554</v>
      </c>
      <c r="AC460">
        <v>38.593212166981189</v>
      </c>
      <c r="AD460">
        <v>3.8094572228193693</v>
      </c>
      <c r="AF460" s="266">
        <f t="shared" si="120"/>
        <v>0.4090367734453928</v>
      </c>
      <c r="AG460" s="298">
        <v>4.0368790865570467</v>
      </c>
      <c r="AH460" s="105">
        <f t="shared" si="124"/>
        <v>4.1670000000000318E-3</v>
      </c>
      <c r="AI460" s="213">
        <f t="shared" si="125"/>
        <v>8.8754449677853557</v>
      </c>
      <c r="AJ460" s="213">
        <f t="shared" si="126"/>
        <v>0.61929999999999996</v>
      </c>
      <c r="AK460" s="213">
        <f t="shared" si="127"/>
        <v>2.1260724592622581E-2</v>
      </c>
      <c r="AL460" s="213">
        <f t="shared" si="128"/>
        <v>13.879076932457901</v>
      </c>
      <c r="AM460" s="213">
        <f t="shared" si="129"/>
        <v>-1127.2212586961562</v>
      </c>
      <c r="AN460" s="213">
        <f t="shared" si="130"/>
        <v>1.8848123122712104E-3</v>
      </c>
      <c r="AO460" s="213">
        <f t="shared" si="131"/>
        <v>1.3746316485616139</v>
      </c>
      <c r="AP460" s="213">
        <f t="shared" si="132"/>
        <v>0.45231876944353155</v>
      </c>
      <c r="AQ460" s="105">
        <f t="shared" si="133"/>
        <v>0.49886835143838648</v>
      </c>
      <c r="AR460" s="213">
        <f t="shared" si="121"/>
        <v>1.01208380469943</v>
      </c>
    </row>
    <row r="461" spans="1:44" x14ac:dyDescent="0.25">
      <c r="A461" s="268">
        <v>1.9083330000000001</v>
      </c>
      <c r="B461" s="7">
        <v>12.201227397608442</v>
      </c>
      <c r="C461" s="7">
        <v>12.201227397608442</v>
      </c>
      <c r="D461" s="7"/>
      <c r="E461" s="213">
        <f t="shared" si="122"/>
        <v>5.0337918952424399E-2</v>
      </c>
      <c r="F461" s="213">
        <f t="shared" si="123"/>
        <v>0.49381498492328335</v>
      </c>
      <c r="G461" s="213">
        <f t="shared" si="117"/>
        <v>138.76592173276569</v>
      </c>
      <c r="H461" s="213">
        <f t="shared" si="118"/>
        <v>30.646466783306597</v>
      </c>
      <c r="I461" s="213">
        <f t="shared" si="119"/>
        <v>0.98638628568712694</v>
      </c>
      <c r="X461">
        <v>0.68785367009651244</v>
      </c>
      <c r="Y461">
        <v>175.45768698604959</v>
      </c>
      <c r="Z461">
        <v>0.72091809789314121</v>
      </c>
      <c r="AA461">
        <v>1.2449358665611046</v>
      </c>
      <c r="AB461">
        <v>1.2478522880060015</v>
      </c>
      <c r="AC461">
        <v>38.524085599068336</v>
      </c>
      <c r="AD461">
        <v>3.802452973325599</v>
      </c>
      <c r="AF461" s="266">
        <f t="shared" si="120"/>
        <v>0.41486202627652347</v>
      </c>
      <c r="AG461" s="298">
        <v>4.0943698620925089</v>
      </c>
      <c r="AH461" s="105">
        <f t="shared" si="124"/>
        <v>4.1660000000001141E-3</v>
      </c>
      <c r="AI461" s="213">
        <f t="shared" si="125"/>
        <v>8.8754449677853557</v>
      </c>
      <c r="AJ461" s="213">
        <f t="shared" si="126"/>
        <v>0.61929999999999996</v>
      </c>
      <c r="AK461" s="213">
        <f t="shared" si="127"/>
        <v>2.1442585612687883E-2</v>
      </c>
      <c r="AL461" s="213">
        <f t="shared" si="128"/>
        <v>13.900519518070588</v>
      </c>
      <c r="AM461" s="213">
        <f t="shared" si="129"/>
        <v>-1135.8883557171039</v>
      </c>
      <c r="AN461" s="213">
        <f t="shared" si="130"/>
        <v>1.8993044548303623E-3</v>
      </c>
      <c r="AO461" s="213">
        <f t="shared" si="131"/>
        <v>1.3765309530164442</v>
      </c>
      <c r="AP461" s="213">
        <f t="shared" si="132"/>
        <v>0.45590601412153392</v>
      </c>
      <c r="AQ461" s="105">
        <f t="shared" si="133"/>
        <v>0.4969690469835561</v>
      </c>
      <c r="AR461" s="213">
        <f t="shared" si="121"/>
        <v>1.017587494572243</v>
      </c>
    </row>
    <row r="462" spans="1:44" x14ac:dyDescent="0.25">
      <c r="A462" s="268">
        <v>1.9125000000000001</v>
      </c>
      <c r="B462" s="7">
        <v>12.910388779289308</v>
      </c>
      <c r="C462" s="7">
        <v>12.910388779289308</v>
      </c>
      <c r="D462" s="7"/>
      <c r="E462" s="213">
        <f t="shared" si="122"/>
        <v>5.2320052304566857E-2</v>
      </c>
      <c r="F462" s="213">
        <f t="shared" si="123"/>
        <v>0.51325971310780094</v>
      </c>
      <c r="G462" s="213">
        <f t="shared" si="117"/>
        <v>138.1305284800325</v>
      </c>
      <c r="H462" s="213">
        <f t="shared" si="118"/>
        <v>30.510128994583688</v>
      </c>
      <c r="I462" s="213">
        <f t="shared" si="119"/>
        <v>0.98185978158671694</v>
      </c>
      <c r="X462">
        <v>0.68965596144986507</v>
      </c>
      <c r="Y462">
        <v>175.1358063572635</v>
      </c>
      <c r="Z462">
        <v>0.71867304107282226</v>
      </c>
      <c r="AA462">
        <v>1.2426012743875048</v>
      </c>
      <c r="AB462">
        <v>1.2455579273542503</v>
      </c>
      <c r="AC462">
        <v>38.454940454460818</v>
      </c>
      <c r="AD462">
        <v>3.7954468415482427</v>
      </c>
      <c r="AF462" s="266">
        <f t="shared" si="120"/>
        <v>0.4323377847699158</v>
      </c>
      <c r="AG462" s="298">
        <v>4.2668421886988979</v>
      </c>
      <c r="AH462" s="105">
        <f t="shared" si="124"/>
        <v>4.1670000000000318E-3</v>
      </c>
      <c r="AI462" s="213">
        <f t="shared" si="125"/>
        <v>8.8754449677853557</v>
      </c>
      <c r="AJ462" s="213">
        <f t="shared" si="126"/>
        <v>0.61929999999999996</v>
      </c>
      <c r="AK462" s="213">
        <f t="shared" si="127"/>
        <v>2.2002850066204841E-2</v>
      </c>
      <c r="AL462" s="213">
        <f t="shared" si="128"/>
        <v>13.922522368136793</v>
      </c>
      <c r="AM462" s="213">
        <f t="shared" si="129"/>
        <v>-1164.538139173718</v>
      </c>
      <c r="AN462" s="213">
        <f t="shared" si="130"/>
        <v>1.9472093929126968E-3</v>
      </c>
      <c r="AO462" s="213">
        <f t="shared" si="131"/>
        <v>1.3784781624093569</v>
      </c>
      <c r="AP462" s="213">
        <f t="shared" si="132"/>
        <v>0.4672928708693741</v>
      </c>
      <c r="AQ462" s="105">
        <f t="shared" si="133"/>
        <v>0.49502183759064339</v>
      </c>
      <c r="AR462" s="213">
        <f t="shared" si="121"/>
        <v>1.0332086937381977</v>
      </c>
    </row>
    <row r="463" spans="1:44" x14ac:dyDescent="0.25">
      <c r="A463" s="268">
        <v>1.9166669999999999</v>
      </c>
      <c r="B463" s="7">
        <v>13.501356597356699</v>
      </c>
      <c r="C463" s="7">
        <v>13.501356597356699</v>
      </c>
      <c r="D463" s="7"/>
      <c r="E463" s="213">
        <f t="shared" si="122"/>
        <v>5.5028871492239444E-2</v>
      </c>
      <c r="F463" s="213">
        <f t="shared" si="123"/>
        <v>0.53983322933886901</v>
      </c>
      <c r="G463" s="213">
        <f t="shared" si="117"/>
        <v>137.49744269718641</v>
      </c>
      <c r="H463" s="213">
        <f t="shared" si="118"/>
        <v>30.374289113761932</v>
      </c>
      <c r="I463" s="213">
        <f t="shared" si="119"/>
        <v>0.97734976203718793</v>
      </c>
      <c r="X463">
        <v>0.69146047321626214</v>
      </c>
      <c r="Y463">
        <v>174.81383766443213</v>
      </c>
      <c r="Z463">
        <v>0.7164294309129533</v>
      </c>
      <c r="AA463">
        <v>1.2402662467018006</v>
      </c>
      <c r="AB463">
        <v>1.2432629501286034</v>
      </c>
      <c r="AC463">
        <v>38.38577706410414</v>
      </c>
      <c r="AD463">
        <v>3.7884388610203521</v>
      </c>
      <c r="AF463" s="266">
        <f t="shared" si="120"/>
        <v>0.44690091684774252</v>
      </c>
      <c r="AG463" s="298">
        <v>4.4105691275375527</v>
      </c>
      <c r="AH463" s="105">
        <f t="shared" si="124"/>
        <v>4.1669999999998097E-3</v>
      </c>
      <c r="AI463" s="213">
        <f t="shared" si="125"/>
        <v>8.8754449677853557</v>
      </c>
      <c r="AJ463" s="213">
        <f t="shared" si="126"/>
        <v>0.61929999999999996</v>
      </c>
      <c r="AK463" s="213">
        <f t="shared" si="127"/>
        <v>2.2458950625868845E-2</v>
      </c>
      <c r="AL463" s="213">
        <f t="shared" si="128"/>
        <v>13.944981318762661</v>
      </c>
      <c r="AM463" s="213">
        <f t="shared" si="129"/>
        <v>-1187.6025831911952</v>
      </c>
      <c r="AN463" s="213">
        <f t="shared" si="130"/>
        <v>1.9857751560443419E-3</v>
      </c>
      <c r="AO463" s="213">
        <f t="shared" si="131"/>
        <v>1.3804639375654013</v>
      </c>
      <c r="AP463" s="213">
        <f t="shared" si="132"/>
        <v>0.47654791361757443</v>
      </c>
      <c r="AQ463" s="105">
        <f t="shared" si="133"/>
        <v>0.49303606243459902</v>
      </c>
      <c r="AR463" s="213">
        <f t="shared" si="121"/>
        <v>1.0452931068122953</v>
      </c>
    </row>
    <row r="464" spans="1:44" x14ac:dyDescent="0.25">
      <c r="A464" s="268">
        <v>1.920833</v>
      </c>
      <c r="B464" s="7">
        <v>14.446905106264524</v>
      </c>
      <c r="C464" s="7">
        <v>14.446905106264524</v>
      </c>
      <c r="D464" s="7"/>
      <c r="E464" s="213">
        <f t="shared" si="122"/>
        <v>5.8216229128644596E-2</v>
      </c>
      <c r="F464" s="213">
        <f t="shared" si="123"/>
        <v>0.57110120775200357</v>
      </c>
      <c r="G464" s="213">
        <f t="shared" si="117"/>
        <v>136.86681980351111</v>
      </c>
      <c r="H464" s="213">
        <f t="shared" si="118"/>
        <v>30.238980464110451</v>
      </c>
      <c r="I464" s="213">
        <f t="shared" si="119"/>
        <v>0.9728573338150025</v>
      </c>
      <c r="X464">
        <v>0.69326721272844039</v>
      </c>
      <c r="Y464">
        <v>174.49178244750053</v>
      </c>
      <c r="Z464">
        <v>0.71418726947468425</v>
      </c>
      <c r="AA464">
        <v>1.2379307948184979</v>
      </c>
      <c r="AB464">
        <v>1.240967367313381</v>
      </c>
      <c r="AC464">
        <v>38.316595759259251</v>
      </c>
      <c r="AD464">
        <v>3.7814290653069436</v>
      </c>
      <c r="AF464" s="266">
        <f t="shared" si="120"/>
        <v>0.47020192817226603</v>
      </c>
      <c r="AG464" s="298">
        <v>4.6405322296794083</v>
      </c>
      <c r="AH464" s="105">
        <f t="shared" si="124"/>
        <v>4.1660000000001141E-3</v>
      </c>
      <c r="AI464" s="213">
        <f t="shared" si="125"/>
        <v>8.8754449677853557</v>
      </c>
      <c r="AJ464" s="213">
        <f t="shared" si="126"/>
        <v>0.61929999999999996</v>
      </c>
      <c r="AK464" s="213">
        <f t="shared" si="127"/>
        <v>2.3171552551375419E-2</v>
      </c>
      <c r="AL464" s="213">
        <f t="shared" si="128"/>
        <v>13.968152871314036</v>
      </c>
      <c r="AM464" s="213">
        <f t="shared" si="129"/>
        <v>-1224.1361121783239</v>
      </c>
      <c r="AN464" s="213">
        <f t="shared" si="130"/>
        <v>2.0468624046341222E-3</v>
      </c>
      <c r="AO464" s="213">
        <f t="shared" si="131"/>
        <v>1.3825107999700355</v>
      </c>
      <c r="AP464" s="213">
        <f t="shared" si="132"/>
        <v>0.49132558920644892</v>
      </c>
      <c r="AQ464" s="105">
        <f t="shared" si="133"/>
        <v>0.49098920002996488</v>
      </c>
      <c r="AR464" s="213">
        <f t="shared" si="121"/>
        <v>1.0630711653549576</v>
      </c>
    </row>
    <row r="465" spans="1:44" x14ac:dyDescent="0.25">
      <c r="A465" s="268">
        <v>1.925</v>
      </c>
      <c r="B465" s="7">
        <v>14.978776142525174</v>
      </c>
      <c r="C465" s="7">
        <v>14.978776142525174</v>
      </c>
      <c r="D465" s="7"/>
      <c r="E465" s="213">
        <f t="shared" si="122"/>
        <v>6.1308406881853801E-2</v>
      </c>
      <c r="F465" s="213">
        <f t="shared" si="123"/>
        <v>0.60143547151098586</v>
      </c>
      <c r="G465" s="213">
        <f t="shared" si="117"/>
        <v>136.2383612143534</v>
      </c>
      <c r="H465" s="213">
        <f t="shared" si="118"/>
        <v>30.104138956693834</v>
      </c>
      <c r="I465" s="213">
        <f t="shared" si="119"/>
        <v>0.96838036947347084</v>
      </c>
      <c r="X465">
        <v>0.69507618734645915</v>
      </c>
      <c r="Y465">
        <v>174.16964224790325</v>
      </c>
      <c r="Z465">
        <v>0.71194655881916435</v>
      </c>
      <c r="AA465">
        <v>1.235594930059309</v>
      </c>
      <c r="AB465">
        <v>1.2386711899033724</v>
      </c>
      <c r="AC465">
        <v>38.247396871504023</v>
      </c>
      <c r="AD465">
        <v>3.7744174880051453</v>
      </c>
      <c r="AF465" s="266">
        <f t="shared" si="120"/>
        <v>0.48330874704231003</v>
      </c>
      <c r="AG465" s="298">
        <v>4.7698864746341973</v>
      </c>
      <c r="AH465" s="105">
        <f t="shared" si="124"/>
        <v>4.1670000000000318E-3</v>
      </c>
      <c r="AI465" s="213">
        <f t="shared" si="125"/>
        <v>8.8754449677853557</v>
      </c>
      <c r="AJ465" s="213">
        <f t="shared" si="126"/>
        <v>0.61929999999999996</v>
      </c>
      <c r="AK465" s="213">
        <f t="shared" si="127"/>
        <v>2.3575122870789229E-2</v>
      </c>
      <c r="AL465" s="213">
        <f t="shared" si="128"/>
        <v>13.991727994184826</v>
      </c>
      <c r="AM465" s="213">
        <f t="shared" si="129"/>
        <v>-1244.2646576689738</v>
      </c>
      <c r="AN465" s="213">
        <f t="shared" si="130"/>
        <v>2.0805190892257269E-3</v>
      </c>
      <c r="AO465" s="213">
        <f t="shared" si="131"/>
        <v>1.3845913190592611</v>
      </c>
      <c r="AP465" s="213">
        <f t="shared" si="132"/>
        <v>0.4992846386430792</v>
      </c>
      <c r="AQ465" s="105">
        <f t="shared" si="133"/>
        <v>0.48890868094073914</v>
      </c>
      <c r="AR465" s="213">
        <f t="shared" si="121"/>
        <v>1.0723180076167618</v>
      </c>
    </row>
    <row r="466" spans="1:44" x14ac:dyDescent="0.25">
      <c r="A466" s="268">
        <v>1.9291670000000001</v>
      </c>
      <c r="B466" s="7">
        <v>15.628840742399301</v>
      </c>
      <c r="C466" s="7">
        <v>15.628840742399301</v>
      </c>
      <c r="D466" s="7"/>
      <c r="E466" s="213">
        <f t="shared" si="122"/>
        <v>6.377096977974063E-2</v>
      </c>
      <c r="F466" s="213">
        <f t="shared" si="123"/>
        <v>0.62559321353925557</v>
      </c>
      <c r="G466" s="213">
        <f t="shared" si="117"/>
        <v>135.61222229884177</v>
      </c>
      <c r="H466" s="213">
        <f t="shared" si="118"/>
        <v>29.96979790459562</v>
      </c>
      <c r="I466" s="213">
        <f t="shared" si="119"/>
        <v>0.96391997544130759</v>
      </c>
      <c r="X466">
        <v>0.69688740445783071</v>
      </c>
      <c r="Y466">
        <v>173.84741860854427</v>
      </c>
      <c r="Z466">
        <v>0.70970730100754342</v>
      </c>
      <c r="AA466">
        <v>1.2332586637518634</v>
      </c>
      <c r="AB466">
        <v>1.2363744289038869</v>
      </c>
      <c r="AC466">
        <v>38.178180732727256</v>
      </c>
      <c r="AD466">
        <v>3.7674041627435892</v>
      </c>
      <c r="AF466" s="266">
        <f t="shared" si="120"/>
        <v>0.49932819232791975</v>
      </c>
      <c r="AG466" s="298">
        <v>4.9279861073567206</v>
      </c>
      <c r="AH466" s="105">
        <f t="shared" si="124"/>
        <v>4.1670000000000318E-3</v>
      </c>
      <c r="AI466" s="213">
        <f t="shared" si="125"/>
        <v>8.8754449677853557</v>
      </c>
      <c r="AJ466" s="213">
        <f t="shared" si="126"/>
        <v>0.61929999999999996</v>
      </c>
      <c r="AK466" s="213">
        <f t="shared" si="127"/>
        <v>2.4056040141258925E-2</v>
      </c>
      <c r="AL466" s="213">
        <f t="shared" si="128"/>
        <v>14.015784034326085</v>
      </c>
      <c r="AM466" s="213">
        <f t="shared" si="129"/>
        <v>-1268.4023183896031</v>
      </c>
      <c r="AN466" s="213">
        <f t="shared" si="130"/>
        <v>2.1208793643400295E-3</v>
      </c>
      <c r="AO466" s="213">
        <f t="shared" si="131"/>
        <v>1.3867121984236013</v>
      </c>
      <c r="AP466" s="213">
        <f t="shared" si="132"/>
        <v>0.50897032981521795</v>
      </c>
      <c r="AQ466" s="105">
        <f t="shared" si="133"/>
        <v>0.48678780157639912</v>
      </c>
      <c r="AR466" s="213">
        <f t="shared" si="121"/>
        <v>1.0829604655801477</v>
      </c>
    </row>
    <row r="467" spans="1:44" x14ac:dyDescent="0.25">
      <c r="A467" s="268">
        <v>1.933333</v>
      </c>
      <c r="B467" s="7">
        <v>15.806131087819518</v>
      </c>
      <c r="C467" s="7">
        <v>15.806131087819518</v>
      </c>
      <c r="D467" s="7"/>
      <c r="E467" s="213">
        <f t="shared" si="122"/>
        <v>6.5479046322344109E-2</v>
      </c>
      <c r="F467" s="213">
        <f t="shared" si="123"/>
        <v>0.64234944442219577</v>
      </c>
      <c r="G467" s="213">
        <f t="shared" si="117"/>
        <v>134.98855583629995</v>
      </c>
      <c r="H467" s="213">
        <f t="shared" si="118"/>
        <v>29.835990062488161</v>
      </c>
      <c r="I467" s="213">
        <f t="shared" si="119"/>
        <v>0.95947723965273213</v>
      </c>
      <c r="X467">
        <v>0.69870087147765114</v>
      </c>
      <c r="Y467">
        <v>173.52511307380374</v>
      </c>
      <c r="Z467">
        <v>0.70746949810097171</v>
      </c>
      <c r="AA467">
        <v>1.2309220072304727</v>
      </c>
      <c r="AB467">
        <v>1.2340770953305529</v>
      </c>
      <c r="AC467">
        <v>38.108947675128036</v>
      </c>
      <c r="AD467">
        <v>3.7603891231823479</v>
      </c>
      <c r="AF467" s="266">
        <f t="shared" si="120"/>
        <v>0.50369713195126764</v>
      </c>
      <c r="AG467" s="298">
        <v>4.971104189008317</v>
      </c>
      <c r="AH467" s="105">
        <f t="shared" si="124"/>
        <v>4.165999999999892E-3</v>
      </c>
      <c r="AI467" s="213">
        <f t="shared" si="125"/>
        <v>8.8754449677853557</v>
      </c>
      <c r="AJ467" s="213">
        <f t="shared" si="126"/>
        <v>0.61929999999999996</v>
      </c>
      <c r="AK467" s="213">
        <f t="shared" si="127"/>
        <v>2.418037093677948E-2</v>
      </c>
      <c r="AL467" s="213">
        <f t="shared" si="128"/>
        <v>14.039964405262864</v>
      </c>
      <c r="AM467" s="213">
        <f t="shared" si="129"/>
        <v>-1273.6967524088402</v>
      </c>
      <c r="AN467" s="213">
        <f t="shared" si="130"/>
        <v>2.1297321200425862E-3</v>
      </c>
      <c r="AO467" s="213">
        <f t="shared" si="131"/>
        <v>1.3888419305436439</v>
      </c>
      <c r="AP467" s="213">
        <f t="shared" si="132"/>
        <v>0.51121750361081164</v>
      </c>
      <c r="AQ467" s="105">
        <f t="shared" si="133"/>
        <v>0.48465806945635653</v>
      </c>
      <c r="AR467" s="213">
        <f t="shared" si="121"/>
        <v>1.0857454687266777</v>
      </c>
    </row>
    <row r="468" spans="1:44" x14ac:dyDescent="0.25">
      <c r="A468" s="268">
        <v>1.9375</v>
      </c>
      <c r="B468" s="7">
        <v>16.160711778659952</v>
      </c>
      <c r="C468" s="7">
        <v>16.160711778659952</v>
      </c>
      <c r="D468" s="7"/>
      <c r="E468" s="213">
        <f t="shared" si="122"/>
        <v>6.6602917112310478E-2</v>
      </c>
      <c r="F468" s="213">
        <f t="shared" si="123"/>
        <v>0.65337461687176579</v>
      </c>
      <c r="G468" s="213">
        <f t="shared" si="117"/>
        <v>134.36706574441538</v>
      </c>
      <c r="H468" s="213">
        <f t="shared" si="118"/>
        <v>29.702651882243472</v>
      </c>
      <c r="I468" s="213">
        <f t="shared" si="119"/>
        <v>0.95505005255176989</v>
      </c>
      <c r="X468">
        <v>0.70051659584873205</v>
      </c>
      <c r="Y468">
        <v>173.2027271895096</v>
      </c>
      <c r="Z468">
        <v>0.70523315216059868</v>
      </c>
      <c r="AA468">
        <v>1.2285849718363946</v>
      </c>
      <c r="AB468">
        <v>1.2317792002092975</v>
      </c>
      <c r="AC468">
        <v>38.039698031216787</v>
      </c>
      <c r="AD468">
        <v>3.7533724030130409</v>
      </c>
      <c r="AF468" s="266">
        <f t="shared" si="120"/>
        <v>0.51243501119796397</v>
      </c>
      <c r="AG468" s="298">
        <v>5.0573403523115124</v>
      </c>
      <c r="AH468" s="105">
        <f t="shared" si="124"/>
        <v>4.1670000000000318E-3</v>
      </c>
      <c r="AI468" s="213">
        <f t="shared" si="125"/>
        <v>8.8754449677853557</v>
      </c>
      <c r="AJ468" s="213">
        <f t="shared" si="126"/>
        <v>0.61929999999999996</v>
      </c>
      <c r="AK468" s="213">
        <f t="shared" si="127"/>
        <v>2.4445163219127573E-2</v>
      </c>
      <c r="AL468" s="213">
        <f t="shared" si="128"/>
        <v>14.064409568481992</v>
      </c>
      <c r="AM468" s="213">
        <f t="shared" si="129"/>
        <v>-1286.3518794768349</v>
      </c>
      <c r="AN468" s="213">
        <f t="shared" si="130"/>
        <v>2.1508925968585606E-3</v>
      </c>
      <c r="AO468" s="213">
        <f t="shared" si="131"/>
        <v>1.3909928231405024</v>
      </c>
      <c r="AP468" s="213">
        <f t="shared" si="132"/>
        <v>0.51617292941169768</v>
      </c>
      <c r="AQ468" s="105">
        <f t="shared" si="133"/>
        <v>0.48250717685949795</v>
      </c>
      <c r="AR468" s="213">
        <f t="shared" si="121"/>
        <v>1.0911730080493056</v>
      </c>
    </row>
    <row r="469" spans="1:44" x14ac:dyDescent="0.25">
      <c r="A469" s="268">
        <v>1.941667</v>
      </c>
      <c r="B469" s="7">
        <v>16.042518215046471</v>
      </c>
      <c r="C469" s="7">
        <v>16.042518215046471</v>
      </c>
      <c r="D469" s="7"/>
      <c r="E469" s="213">
        <f t="shared" si="122"/>
        <v>6.7095429691887837E-2</v>
      </c>
      <c r="F469" s="213">
        <f t="shared" si="123"/>
        <v>0.65820616527741971</v>
      </c>
      <c r="G469" s="213">
        <f t="shared" si="117"/>
        <v>133.74790476524578</v>
      </c>
      <c r="H469" s="213">
        <f t="shared" si="118"/>
        <v>29.569816111127775</v>
      </c>
      <c r="I469" s="213">
        <f t="shared" si="119"/>
        <v>0.95063950181695123</v>
      </c>
      <c r="X469">
        <v>0.70233458504173274</v>
      </c>
      <c r="Y469">
        <v>172.88026250293612</v>
      </c>
      <c r="Z469">
        <v>0.70299826524757392</v>
      </c>
      <c r="AA469">
        <v>1.2262475689170058</v>
      </c>
      <c r="AB469">
        <v>1.229480754576382</v>
      </c>
      <c r="AC469">
        <v>37.970432133811556</v>
      </c>
      <c r="AD469">
        <v>3.746354035958456</v>
      </c>
      <c r="AF469" s="266">
        <f t="shared" si="120"/>
        <v>0.50952238478239853</v>
      </c>
      <c r="AG469" s="298">
        <v>5.02859496454378</v>
      </c>
      <c r="AH469" s="105">
        <f t="shared" si="124"/>
        <v>4.1670000000000318E-3</v>
      </c>
      <c r="AI469" s="213">
        <f t="shared" si="125"/>
        <v>8.8754449677853557</v>
      </c>
      <c r="AJ469" s="213">
        <f t="shared" si="126"/>
        <v>0.61929999999999996</v>
      </c>
      <c r="AK469" s="213">
        <f t="shared" si="127"/>
        <v>2.4359022029578768E-2</v>
      </c>
      <c r="AL469" s="213">
        <f t="shared" si="128"/>
        <v>14.08876859051157</v>
      </c>
      <c r="AM469" s="213">
        <f t="shared" si="129"/>
        <v>-1280.531477570215</v>
      </c>
      <c r="AN469" s="213">
        <f t="shared" si="130"/>
        <v>2.1411603769493533E-3</v>
      </c>
      <c r="AO469" s="213">
        <f t="shared" si="131"/>
        <v>1.3931339835174519</v>
      </c>
      <c r="AP469" s="213">
        <f t="shared" si="132"/>
        <v>0.51383738347716268</v>
      </c>
      <c r="AQ469" s="105">
        <f t="shared" si="133"/>
        <v>0.48036601648254862</v>
      </c>
      <c r="AR469" s="213">
        <f t="shared" si="121"/>
        <v>1.0893845122134598</v>
      </c>
    </row>
    <row r="470" spans="1:44" x14ac:dyDescent="0.25">
      <c r="A470" s="268">
        <v>1.9458329999999999</v>
      </c>
      <c r="B470" s="7">
        <v>16.042518215046471</v>
      </c>
      <c r="C470" s="7">
        <v>16.042518215046471</v>
      </c>
      <c r="D470" s="7"/>
      <c r="E470" s="213">
        <f t="shared" si="122"/>
        <v>6.6833130883881861E-2</v>
      </c>
      <c r="F470" s="213">
        <f t="shared" si="123"/>
        <v>0.65563301397088114</v>
      </c>
      <c r="G470" s="213">
        <f t="shared" si="117"/>
        <v>133.13124524665972</v>
      </c>
      <c r="H470" s="213">
        <f t="shared" si="118"/>
        <v>29.437519725345332</v>
      </c>
      <c r="I470" s="213">
        <f t="shared" si="119"/>
        <v>0.94624681516362352</v>
      </c>
      <c r="X470">
        <v>0.70415484655529359</v>
      </c>
      <c r="Y470">
        <v>172.55772056280614</v>
      </c>
      <c r="Z470">
        <v>0.70076483942304768</v>
      </c>
      <c r="AA470">
        <v>1.2239098098257213</v>
      </c>
      <c r="AB470">
        <v>1.227181769478277</v>
      </c>
      <c r="AC470">
        <v>37.901150316034489</v>
      </c>
      <c r="AD470">
        <v>3.7393340557721948</v>
      </c>
      <c r="AF470" s="266">
        <f t="shared" si="120"/>
        <v>0.50952238478239853</v>
      </c>
      <c r="AG470" s="298">
        <v>5.02859496454378</v>
      </c>
      <c r="AH470" s="105">
        <f t="shared" si="124"/>
        <v>4.165999999999892E-3</v>
      </c>
      <c r="AI470" s="213">
        <f t="shared" si="125"/>
        <v>8.8754449677853557</v>
      </c>
      <c r="AJ470" s="213">
        <f t="shared" si="126"/>
        <v>0.61929999999999996</v>
      </c>
      <c r="AK470" s="213">
        <f t="shared" si="127"/>
        <v>2.4353176331946662E-2</v>
      </c>
      <c r="AL470" s="213">
        <f t="shared" si="128"/>
        <v>14.113121766843516</v>
      </c>
      <c r="AM470" s="213">
        <f t="shared" si="129"/>
        <v>-1278.9334949971576</v>
      </c>
      <c r="AN470" s="213">
        <f t="shared" si="130"/>
        <v>2.1384884106381633E-3</v>
      </c>
      <c r="AO470" s="213">
        <f t="shared" si="131"/>
        <v>1.39527247192809</v>
      </c>
      <c r="AP470" s="213">
        <f t="shared" si="132"/>
        <v>0.5133193496491163</v>
      </c>
      <c r="AQ470" s="105">
        <f t="shared" si="133"/>
        <v>0.47822752807191043</v>
      </c>
      <c r="AR470" s="213">
        <f t="shared" si="121"/>
        <v>1.0893845122134598</v>
      </c>
    </row>
    <row r="471" spans="1:44" x14ac:dyDescent="0.25">
      <c r="A471" s="268">
        <v>1.95</v>
      </c>
      <c r="B471" s="7">
        <v>15.687937524206042</v>
      </c>
      <c r="C471" s="7">
        <v>15.687937524206042</v>
      </c>
      <c r="D471" s="7"/>
      <c r="E471" s="213">
        <f t="shared" si="122"/>
        <v>6.6110404532733119E-2</v>
      </c>
      <c r="F471" s="213">
        <f t="shared" si="123"/>
        <v>0.64854306846611198</v>
      </c>
      <c r="G471" s="213">
        <f t="shared" si="117"/>
        <v>132.51679950294846</v>
      </c>
      <c r="H471" s="213">
        <f t="shared" si="118"/>
        <v>29.305700987946231</v>
      </c>
      <c r="I471" s="213">
        <f t="shared" si="119"/>
        <v>0.94186994301039517</v>
      </c>
      <c r="X471">
        <v>0.70597738791616949</v>
      </c>
      <c r="Y471">
        <v>172.23510291927604</v>
      </c>
      <c r="Z471">
        <v>0.69853287674816944</v>
      </c>
      <c r="AA471">
        <v>1.2215717059229771</v>
      </c>
      <c r="AB471">
        <v>1.2248822559715473</v>
      </c>
      <c r="AC471">
        <v>37.831852911314577</v>
      </c>
      <c r="AD471">
        <v>3.7323124962389493</v>
      </c>
      <c r="AF471" s="266">
        <f t="shared" si="120"/>
        <v>0.50078450553570242</v>
      </c>
      <c r="AG471" s="298">
        <v>4.9423588012405864</v>
      </c>
      <c r="AH471" s="105">
        <f t="shared" si="124"/>
        <v>4.1670000000000318E-3</v>
      </c>
      <c r="AI471" s="213">
        <f t="shared" si="125"/>
        <v>8.8754449677853557</v>
      </c>
      <c r="AJ471" s="213">
        <f t="shared" si="126"/>
        <v>0.61929999999999996</v>
      </c>
      <c r="AK471" s="213">
        <f t="shared" si="127"/>
        <v>2.4099466465663754E-2</v>
      </c>
      <c r="AL471" s="213">
        <f t="shared" si="128"/>
        <v>14.13722123330918</v>
      </c>
      <c r="AM471" s="213">
        <f t="shared" si="129"/>
        <v>-1264.3420056179916</v>
      </c>
      <c r="AN471" s="213">
        <f t="shared" si="130"/>
        <v>2.1140901670599344E-3</v>
      </c>
      <c r="AO471" s="213">
        <f t="shared" si="131"/>
        <v>1.39738656209515</v>
      </c>
      <c r="AP471" s="213">
        <f t="shared" si="132"/>
        <v>0.50734105281015551</v>
      </c>
      <c r="AQ471" s="105">
        <f t="shared" si="133"/>
        <v>0.4761134379048505</v>
      </c>
      <c r="AR471" s="213">
        <f t="shared" si="121"/>
        <v>1.083894199273234</v>
      </c>
    </row>
    <row r="472" spans="1:44" x14ac:dyDescent="0.25">
      <c r="A472" s="268">
        <v>1.954167</v>
      </c>
      <c r="B472" s="7">
        <v>14.978776142525174</v>
      </c>
      <c r="C472" s="7">
        <v>14.978776142525174</v>
      </c>
      <c r="D472" s="7"/>
      <c r="E472" s="213">
        <f t="shared" si="122"/>
        <v>6.3894097924634977E-2</v>
      </c>
      <c r="F472" s="213">
        <f t="shared" si="123"/>
        <v>0.62680110064066918</v>
      </c>
      <c r="G472" s="213">
        <f t="shared" si="117"/>
        <v>131.90469411420585</v>
      </c>
      <c r="H472" s="213">
        <f t="shared" si="118"/>
        <v>29.174387003921119</v>
      </c>
      <c r="I472" s="213">
        <f t="shared" si="119"/>
        <v>0.93750978618421876</v>
      </c>
      <c r="X472">
        <v>0.70780221667936427</v>
      </c>
      <c r="Y472">
        <v>171.91241112391941</v>
      </c>
      <c r="Z472">
        <v>0.69630237928408845</v>
      </c>
      <c r="AA472">
        <v>1.2192332685751006</v>
      </c>
      <c r="AB472">
        <v>1.2225822251229408</v>
      </c>
      <c r="AC472">
        <v>37.762540253383548</v>
      </c>
      <c r="AD472">
        <v>3.7252893911740883</v>
      </c>
      <c r="AF472" s="266">
        <f t="shared" si="120"/>
        <v>0.48330874704231025</v>
      </c>
      <c r="AG472" s="298">
        <v>4.7698864746341991</v>
      </c>
      <c r="AH472" s="105">
        <f t="shared" si="124"/>
        <v>4.1670000000000318E-3</v>
      </c>
      <c r="AI472" s="213">
        <f t="shared" si="125"/>
        <v>8.8754449677853557</v>
      </c>
      <c r="AJ472" s="213">
        <f t="shared" si="126"/>
        <v>0.61929999999999996</v>
      </c>
      <c r="AK472" s="213">
        <f t="shared" si="127"/>
        <v>2.357512287078924E-2</v>
      </c>
      <c r="AL472" s="213">
        <f t="shared" si="128"/>
        <v>14.16079635617997</v>
      </c>
      <c r="AM472" s="213">
        <f t="shared" si="129"/>
        <v>-1235.616537856014</v>
      </c>
      <c r="AN472" s="213">
        <f t="shared" si="130"/>
        <v>2.06605867821439E-3</v>
      </c>
      <c r="AO472" s="213">
        <f t="shared" si="131"/>
        <v>1.3994526207733644</v>
      </c>
      <c r="AP472" s="213">
        <f t="shared" si="132"/>
        <v>0.49581441761804035</v>
      </c>
      <c r="AQ472" s="105">
        <f t="shared" si="133"/>
        <v>0.47404737922663609</v>
      </c>
      <c r="AR472" s="213">
        <f t="shared" si="121"/>
        <v>1.0723180076167611</v>
      </c>
    </row>
    <row r="473" spans="1:44" x14ac:dyDescent="0.25">
      <c r="A473" s="268">
        <v>1.9583330000000001</v>
      </c>
      <c r="B473" s="7">
        <v>14.446905106264524</v>
      </c>
      <c r="C473" s="7">
        <v>14.446905106264524</v>
      </c>
      <c r="D473" s="7"/>
      <c r="E473" s="213">
        <f t="shared" si="122"/>
        <v>6.1293694041230619E-2</v>
      </c>
      <c r="F473" s="213">
        <f t="shared" si="123"/>
        <v>0.60129113854447236</v>
      </c>
      <c r="G473" s="213">
        <f t="shared" si="117"/>
        <v>131.2950768973254</v>
      </c>
      <c r="H473" s="213">
        <f t="shared" si="118"/>
        <v>29.043609459344093</v>
      </c>
      <c r="I473" s="213">
        <f t="shared" si="119"/>
        <v>0.93316739720417152</v>
      </c>
      <c r="X473">
        <v>0.70962934042826598</v>
      </c>
      <c r="Y473">
        <v>171.58964672973738</v>
      </c>
      <c r="Z473">
        <v>0.69407334909195528</v>
      </c>
      <c r="AA473">
        <v>1.2168945091537318</v>
      </c>
      <c r="AB473">
        <v>1.2202816880092555</v>
      </c>
      <c r="AC473">
        <v>37.693212676269368</v>
      </c>
      <c r="AD473">
        <v>3.7182647744229933</v>
      </c>
      <c r="AF473" s="266">
        <f t="shared" si="120"/>
        <v>0.47020192817226586</v>
      </c>
      <c r="AG473" s="298">
        <v>4.6405322296794065</v>
      </c>
      <c r="AH473" s="105">
        <f t="shared" si="124"/>
        <v>4.1660000000001141E-3</v>
      </c>
      <c r="AI473" s="213">
        <f t="shared" si="125"/>
        <v>8.8754449677853557</v>
      </c>
      <c r="AJ473" s="213">
        <f t="shared" si="126"/>
        <v>0.61929999999999996</v>
      </c>
      <c r="AK473" s="213">
        <f t="shared" si="127"/>
        <v>2.3171552551375412E-2</v>
      </c>
      <c r="AL473" s="213">
        <f t="shared" si="128"/>
        <v>14.183967908731345</v>
      </c>
      <c r="AM473" s="213">
        <f t="shared" si="129"/>
        <v>-1213.2860665479764</v>
      </c>
      <c r="AN473" s="213">
        <f t="shared" si="130"/>
        <v>2.028720181503556E-3</v>
      </c>
      <c r="AO473" s="213">
        <f t="shared" si="131"/>
        <v>1.4014813409548679</v>
      </c>
      <c r="AP473" s="213">
        <f t="shared" si="132"/>
        <v>0.48697075888226127</v>
      </c>
      <c r="AQ473" s="105">
        <f t="shared" si="133"/>
        <v>0.47201865904513252</v>
      </c>
      <c r="AR473" s="213">
        <f t="shared" si="121"/>
        <v>1.063071165354958</v>
      </c>
    </row>
    <row r="474" spans="1:44" x14ac:dyDescent="0.25">
      <c r="A474" s="268">
        <v>1.9624999999999999</v>
      </c>
      <c r="B474" s="7">
        <v>13.855937288197133</v>
      </c>
      <c r="C474" s="7">
        <v>13.855937288197133</v>
      </c>
      <c r="D474" s="7"/>
      <c r="E474" s="213">
        <f t="shared" si="122"/>
        <v>5.8968972128858169E-2</v>
      </c>
      <c r="F474" s="213">
        <f t="shared" si="123"/>
        <v>0.57848561658409869</v>
      </c>
      <c r="G474" s="213">
        <f t="shared" si="117"/>
        <v>130.68765642787704</v>
      </c>
      <c r="H474" s="213">
        <f t="shared" si="118"/>
        <v>28.9133058125067</v>
      </c>
      <c r="I474" s="213">
        <f t="shared" si="119"/>
        <v>0.92884069981240114</v>
      </c>
      <c r="X474">
        <v>0.7114587667747827</v>
      </c>
      <c r="Y474">
        <v>171.26681129114237</v>
      </c>
      <c r="Z474">
        <v>0.69184578823291965</v>
      </c>
      <c r="AA474">
        <v>1.2145554390379307</v>
      </c>
      <c r="AB474">
        <v>1.2179806557171191</v>
      </c>
      <c r="AC474">
        <v>37.623870514302688</v>
      </c>
      <c r="AD474">
        <v>3.7112386798617196</v>
      </c>
      <c r="AF474" s="266">
        <f t="shared" si="120"/>
        <v>0.4556387960944388</v>
      </c>
      <c r="AG474" s="298">
        <v>4.4968052908407481</v>
      </c>
      <c r="AH474" s="105">
        <f t="shared" si="124"/>
        <v>4.1669999999998097E-3</v>
      </c>
      <c r="AI474" s="213">
        <f t="shared" si="125"/>
        <v>8.8754449677853557</v>
      </c>
      <c r="AJ474" s="213">
        <f t="shared" si="126"/>
        <v>0.61929999999999996</v>
      </c>
      <c r="AK474" s="213">
        <f t="shared" si="127"/>
        <v>2.2729895171070099E-2</v>
      </c>
      <c r="AL474" s="213">
        <f t="shared" si="128"/>
        <v>14.206697803902415</v>
      </c>
      <c r="AM474" s="213">
        <f t="shared" si="129"/>
        <v>-1189.0232164776553</v>
      </c>
      <c r="AN474" s="213">
        <f t="shared" si="130"/>
        <v>1.9881505788718347E-3</v>
      </c>
      <c r="AO474" s="213">
        <f t="shared" si="131"/>
        <v>1.4034694915337398</v>
      </c>
      <c r="AP474" s="213">
        <f t="shared" si="132"/>
        <v>0.47711796949170276</v>
      </c>
      <c r="AQ474" s="105">
        <f t="shared" si="133"/>
        <v>0.47003050846626065</v>
      </c>
      <c r="AR474" s="213">
        <f t="shared" si="121"/>
        <v>1.052172962202331</v>
      </c>
    </row>
    <row r="475" spans="1:44" x14ac:dyDescent="0.25">
      <c r="A475" s="268">
        <v>1.9666669999999999</v>
      </c>
      <c r="B475" s="7">
        <v>13.205872688323005</v>
      </c>
      <c r="C475" s="7">
        <v>13.205872688323005</v>
      </c>
      <c r="D475" s="7"/>
      <c r="E475" s="213">
        <f t="shared" si="122"/>
        <v>5.6383281086080136E-2</v>
      </c>
      <c r="F475" s="213">
        <f t="shared" si="123"/>
        <v>0.55311998745444613</v>
      </c>
      <c r="G475" s="213">
        <f t="shared" si="117"/>
        <v>130.0825805099683</v>
      </c>
      <c r="H475" s="213">
        <f t="shared" si="118"/>
        <v>28.783507747357664</v>
      </c>
      <c r="I475" s="213">
        <f t="shared" si="119"/>
        <v>0.92453074644717181</v>
      </c>
      <c r="X475">
        <v>0.71329050335947919</v>
      </c>
      <c r="Y475">
        <v>170.94390636392575</v>
      </c>
      <c r="Z475">
        <v>0.6896196987681309</v>
      </c>
      <c r="AA475">
        <v>1.2122160696121884</v>
      </c>
      <c r="AB475">
        <v>1.2156791393432083</v>
      </c>
      <c r="AC475">
        <v>37.554514102111114</v>
      </c>
      <c r="AD475">
        <v>3.7042111413964087</v>
      </c>
      <c r="AF475" s="266">
        <f t="shared" si="120"/>
        <v>0.43961935080882941</v>
      </c>
      <c r="AG475" s="298">
        <v>4.3387056581182275</v>
      </c>
      <c r="AH475" s="105">
        <f t="shared" si="124"/>
        <v>4.1670000000000318E-3</v>
      </c>
      <c r="AI475" s="213">
        <f t="shared" si="125"/>
        <v>8.8754449677853557</v>
      </c>
      <c r="AJ475" s="213">
        <f t="shared" si="126"/>
        <v>0.61929999999999996</v>
      </c>
      <c r="AK475" s="213">
        <f t="shared" si="127"/>
        <v>2.223161938708498E-2</v>
      </c>
      <c r="AL475" s="213">
        <f t="shared" si="128"/>
        <v>14.2289294232895</v>
      </c>
      <c r="AM475" s="213">
        <f t="shared" si="129"/>
        <v>-1161.8670796460356</v>
      </c>
      <c r="AN475" s="213">
        <f t="shared" si="130"/>
        <v>1.9427431482905817E-3</v>
      </c>
      <c r="AO475" s="213">
        <f t="shared" si="131"/>
        <v>1.4054122346820304</v>
      </c>
      <c r="AP475" s="213">
        <f t="shared" si="132"/>
        <v>0.46622105790510365</v>
      </c>
      <c r="AQ475" s="105">
        <f t="shared" si="133"/>
        <v>0.46808776531797008</v>
      </c>
      <c r="AR475" s="213">
        <f t="shared" si="121"/>
        <v>1.0393509794137994</v>
      </c>
    </row>
    <row r="476" spans="1:44" x14ac:dyDescent="0.25">
      <c r="A476" s="268">
        <v>1.9708330000000001</v>
      </c>
      <c r="B476" s="7">
        <v>12.851291997482571</v>
      </c>
      <c r="C476" s="7">
        <v>12.851291997482571</v>
      </c>
      <c r="D476" s="7"/>
      <c r="E476" s="213">
        <f t="shared" si="122"/>
        <v>5.4277074040534494E-2</v>
      </c>
      <c r="F476" s="213">
        <f t="shared" si="123"/>
        <v>0.53245809633764341</v>
      </c>
      <c r="G476" s="213">
        <f t="shared" si="117"/>
        <v>129.47999427478985</v>
      </c>
      <c r="H476" s="213">
        <f t="shared" si="118"/>
        <v>28.654246371766899</v>
      </c>
      <c r="I476" s="213">
        <f t="shared" si="119"/>
        <v>0.92023857046279944</v>
      </c>
      <c r="X476">
        <v>0.71512455785171392</v>
      </c>
      <c r="Y476">
        <v>170.62093350529003</v>
      </c>
      <c r="Z476">
        <v>0.68739508275873862</v>
      </c>
      <c r="AA476">
        <v>1.2098764122669909</v>
      </c>
      <c r="AB476">
        <v>1.213377149994054</v>
      </c>
      <c r="AC476">
        <v>37.485143774617661</v>
      </c>
      <c r="AD476">
        <v>3.6971821929631346</v>
      </c>
      <c r="AF476" s="266">
        <f t="shared" si="120"/>
        <v>0.43088147156213313</v>
      </c>
      <c r="AG476" s="298">
        <v>4.2524694948150321</v>
      </c>
      <c r="AH476" s="105">
        <f t="shared" si="124"/>
        <v>4.1660000000001141E-3</v>
      </c>
      <c r="AI476" s="213">
        <f t="shared" si="125"/>
        <v>8.8754449677853557</v>
      </c>
      <c r="AJ476" s="213">
        <f t="shared" si="126"/>
        <v>0.61929999999999996</v>
      </c>
      <c r="AK476" s="213">
        <f t="shared" si="127"/>
        <v>2.1951651463839927E-2</v>
      </c>
      <c r="AL476" s="213">
        <f t="shared" si="128"/>
        <v>14.250881074753341</v>
      </c>
      <c r="AM476" s="213">
        <f t="shared" si="129"/>
        <v>-1146.1690714806357</v>
      </c>
      <c r="AN476" s="213">
        <f t="shared" si="130"/>
        <v>1.916494708740654E-3</v>
      </c>
      <c r="AO476" s="213">
        <f t="shared" si="131"/>
        <v>1.407328729390771</v>
      </c>
      <c r="AP476" s="213">
        <f t="shared" si="132"/>
        <v>0.46003233527138776</v>
      </c>
      <c r="AQ476" s="105">
        <f t="shared" si="133"/>
        <v>0.46617127060922942</v>
      </c>
      <c r="AR476" s="213">
        <f t="shared" si="121"/>
        <v>1.0319553246242272</v>
      </c>
    </row>
    <row r="477" spans="1:44" x14ac:dyDescent="0.25">
      <c r="A477" s="268">
        <v>1.9750000000000001</v>
      </c>
      <c r="B477" s="7">
        <v>12.851291997482571</v>
      </c>
      <c r="C477" s="7">
        <v>12.851291997482571</v>
      </c>
      <c r="D477" s="7"/>
      <c r="E477" s="213">
        <f t="shared" si="122"/>
        <v>5.3551333753510282E-2</v>
      </c>
      <c r="F477" s="213">
        <f t="shared" si="123"/>
        <v>0.5253385841219359</v>
      </c>
      <c r="G477" s="213">
        <f t="shared" si="117"/>
        <v>128.87960895978526</v>
      </c>
      <c r="H477" s="213">
        <f t="shared" si="118"/>
        <v>28.525459718984841</v>
      </c>
      <c r="I477" s="213">
        <f t="shared" si="119"/>
        <v>0.9159621146274296</v>
      </c>
      <c r="X477">
        <v>0.71696093794977755</v>
      </c>
      <c r="Y477">
        <v>170.29789427381911</v>
      </c>
      <c r="Z477">
        <v>0.68517194226589317</v>
      </c>
      <c r="AA477">
        <v>1.207536478398137</v>
      </c>
      <c r="AB477">
        <v>1.2110746987859931</v>
      </c>
      <c r="AC477">
        <v>37.415759867035646</v>
      </c>
      <c r="AD477">
        <v>3.6901518685273866</v>
      </c>
      <c r="AF477" s="266">
        <f t="shared" si="120"/>
        <v>0.43088147156213313</v>
      </c>
      <c r="AG477" s="298">
        <v>4.2524694948150321</v>
      </c>
      <c r="AH477" s="105">
        <f t="shared" si="124"/>
        <v>4.1670000000000318E-3</v>
      </c>
      <c r="AI477" s="213">
        <f t="shared" si="125"/>
        <v>8.8754449677853557</v>
      </c>
      <c r="AJ477" s="213">
        <f t="shared" si="126"/>
        <v>0.61929999999999996</v>
      </c>
      <c r="AK477" s="213">
        <f t="shared" si="127"/>
        <v>2.1956920703269125E-2</v>
      </c>
      <c r="AL477" s="213">
        <f t="shared" si="128"/>
        <v>14.27283799545661</v>
      </c>
      <c r="AM477" s="213">
        <f t="shared" si="129"/>
        <v>-1145.3745435670558</v>
      </c>
      <c r="AN477" s="213">
        <f t="shared" si="130"/>
        <v>1.9151661887341286E-3</v>
      </c>
      <c r="AO477" s="213">
        <f t="shared" si="131"/>
        <v>1.4092438955795052</v>
      </c>
      <c r="AP477" s="213">
        <f t="shared" si="132"/>
        <v>0.45960311704682361</v>
      </c>
      <c r="AQ477" s="105">
        <f t="shared" si="133"/>
        <v>0.46425610442049531</v>
      </c>
      <c r="AR477" s="213">
        <f t="shared" si="121"/>
        <v>1.0319553246242272</v>
      </c>
    </row>
    <row r="478" spans="1:44" x14ac:dyDescent="0.25">
      <c r="A478" s="268">
        <v>1.9791669999999999</v>
      </c>
      <c r="B478" s="7">
        <v>12.910388779289308</v>
      </c>
      <c r="C478" s="7">
        <v>12.910388779289308</v>
      </c>
      <c r="D478" s="7"/>
      <c r="E478" s="213">
        <f t="shared" si="122"/>
        <v>5.3674461898401762E-2</v>
      </c>
      <c r="F478" s="213">
        <f t="shared" si="123"/>
        <v>0.52654647122332132</v>
      </c>
      <c r="G478" s="213">
        <f t="shared" si="117"/>
        <v>128.2815696979371</v>
      </c>
      <c r="H478" s="213">
        <f t="shared" si="118"/>
        <v>28.397178897900229</v>
      </c>
      <c r="I478" s="213">
        <f t="shared" si="119"/>
        <v>0.91170241231865878</v>
      </c>
      <c r="X478">
        <v>0.71879965138103119</v>
      </c>
      <c r="Y478">
        <v>169.97479022947391</v>
      </c>
      <c r="Z478">
        <v>0.68295027935074371</v>
      </c>
      <c r="AA478">
        <v>1.2051962794083986</v>
      </c>
      <c r="AB478">
        <v>1.2087717968449969</v>
      </c>
      <c r="AC478">
        <v>37.346362714874019</v>
      </c>
      <c r="AD478">
        <v>3.6831202020846101</v>
      </c>
      <c r="AF478" s="266">
        <f t="shared" si="120"/>
        <v>0.4323377847699158</v>
      </c>
      <c r="AG478" s="298">
        <v>4.2668421886988979</v>
      </c>
      <c r="AH478" s="105">
        <f t="shared" si="124"/>
        <v>4.1669999999998097E-3</v>
      </c>
      <c r="AI478" s="213">
        <f t="shared" si="125"/>
        <v>8.8754449677853557</v>
      </c>
      <c r="AJ478" s="213">
        <f t="shared" si="126"/>
        <v>0.61929999999999996</v>
      </c>
      <c r="AK478" s="213">
        <f t="shared" si="127"/>
        <v>2.2002850066203668E-2</v>
      </c>
      <c r="AL478" s="213">
        <f t="shared" si="128"/>
        <v>14.294840845522813</v>
      </c>
      <c r="AM478" s="213">
        <f t="shared" si="129"/>
        <v>-1146.6934913031935</v>
      </c>
      <c r="AN478" s="213">
        <f t="shared" si="130"/>
        <v>1.9173715844478237E-3</v>
      </c>
      <c r="AO478" s="213">
        <f t="shared" si="131"/>
        <v>1.4111612671639531</v>
      </c>
      <c r="AP478" s="213">
        <f t="shared" si="132"/>
        <v>0.46013236967792448</v>
      </c>
      <c r="AQ478" s="105">
        <f t="shared" si="133"/>
        <v>0.46233873283604748</v>
      </c>
      <c r="AR478" s="213">
        <f t="shared" si="121"/>
        <v>1.0332086937381977</v>
      </c>
    </row>
    <row r="479" spans="1:44" x14ac:dyDescent="0.25">
      <c r="A479" s="268">
        <v>1.983333</v>
      </c>
      <c r="B479" s="7">
        <v>13.383163033743221</v>
      </c>
      <c r="C479" s="7">
        <v>13.383163033743221</v>
      </c>
      <c r="D479" s="7"/>
      <c r="E479" s="213">
        <f t="shared" si="122"/>
        <v>5.4769468426548257E-2</v>
      </c>
      <c r="F479" s="213">
        <f t="shared" si="123"/>
        <v>0.5372884852644384</v>
      </c>
      <c r="G479" s="213">
        <f t="shared" si="117"/>
        <v>127.68601892356561</v>
      </c>
      <c r="H479" s="213">
        <f t="shared" si="118"/>
        <v>28.269434435862145</v>
      </c>
      <c r="I479" s="213">
        <f t="shared" si="119"/>
        <v>0.90746047764784121</v>
      </c>
      <c r="X479">
        <v>0.72064070590204621</v>
      </c>
      <c r="Y479">
        <v>169.65162293356718</v>
      </c>
      <c r="Z479">
        <v>0.6807300960744409</v>
      </c>
      <c r="AA479">
        <v>1.2028558267048335</v>
      </c>
      <c r="AB479">
        <v>1.2064684553068501</v>
      </c>
      <c r="AC479">
        <v>37.276952653926521</v>
      </c>
      <c r="AD479">
        <v>3.6760872276591048</v>
      </c>
      <c r="AF479" s="266">
        <f t="shared" si="120"/>
        <v>0.44398829043217725</v>
      </c>
      <c r="AG479" s="298">
        <v>4.3818237397698221</v>
      </c>
      <c r="AH479" s="105">
        <f t="shared" si="124"/>
        <v>4.1660000000001141E-3</v>
      </c>
      <c r="AI479" s="213">
        <f t="shared" si="125"/>
        <v>8.8754449677853557</v>
      </c>
      <c r="AJ479" s="213">
        <f t="shared" si="126"/>
        <v>0.61929999999999996</v>
      </c>
      <c r="AK479" s="213">
        <f t="shared" si="127"/>
        <v>2.2362820671869298E-2</v>
      </c>
      <c r="AL479" s="213">
        <f t="shared" si="128"/>
        <v>14.317203666194683</v>
      </c>
      <c r="AM479" s="213">
        <f t="shared" si="129"/>
        <v>-1164.3382102499502</v>
      </c>
      <c r="AN479" s="213">
        <f t="shared" si="130"/>
        <v>1.946875094305223E-3</v>
      </c>
      <c r="AO479" s="213">
        <f t="shared" si="131"/>
        <v>1.4131081422582583</v>
      </c>
      <c r="AP479" s="213">
        <f t="shared" si="132"/>
        <v>0.46732479460037679</v>
      </c>
      <c r="AQ479" s="105">
        <f t="shared" si="133"/>
        <v>0.46039185774174224</v>
      </c>
      <c r="AR479" s="213">
        <f t="shared" si="121"/>
        <v>1.0429396445740844</v>
      </c>
    </row>
    <row r="480" spans="1:44" x14ac:dyDescent="0.25">
      <c r="A480" s="268">
        <v>1.9875</v>
      </c>
      <c r="B480" s="7">
        <v>13.678646942776915</v>
      </c>
      <c r="C480" s="7">
        <v>13.678646942776915</v>
      </c>
      <c r="D480" s="7"/>
      <c r="E480" s="213">
        <f t="shared" si="122"/>
        <v>5.6383281086080136E-2</v>
      </c>
      <c r="F480" s="213">
        <f t="shared" si="123"/>
        <v>0.55311998745444613</v>
      </c>
      <c r="G480" s="213">
        <f t="shared" si="117"/>
        <v>127.09272971475042</v>
      </c>
      <c r="H480" s="213">
        <f t="shared" si="118"/>
        <v>28.142177698654638</v>
      </c>
      <c r="I480" s="213">
        <f t="shared" si="119"/>
        <v>0.90323469498158215</v>
      </c>
      <c r="X480">
        <v>0.7224841092987444</v>
      </c>
      <c r="Y480">
        <v>169.32839394878866</v>
      </c>
      <c r="Z480">
        <v>0.67851139449813347</v>
      </c>
      <c r="AA480">
        <v>1.2005151317019866</v>
      </c>
      <c r="AB480">
        <v>1.2041646853167887</v>
      </c>
      <c r="AC480">
        <v>37.207530020280885</v>
      </c>
      <c r="AD480">
        <v>3.6690529793049609</v>
      </c>
      <c r="AF480" s="266">
        <f t="shared" si="120"/>
        <v>0.45126985647109086</v>
      </c>
      <c r="AG480" s="298">
        <v>4.4536872091891526</v>
      </c>
      <c r="AH480" s="105">
        <f t="shared" si="124"/>
        <v>4.1670000000000318E-3</v>
      </c>
      <c r="AI480" s="213">
        <f t="shared" si="125"/>
        <v>8.8754449677853557</v>
      </c>
      <c r="AJ480" s="213">
        <f t="shared" si="126"/>
        <v>0.61929999999999996</v>
      </c>
      <c r="AK480" s="213">
        <f t="shared" si="127"/>
        <v>2.2594672559409942E-2</v>
      </c>
      <c r="AL480" s="213">
        <f t="shared" si="128"/>
        <v>14.339798338754093</v>
      </c>
      <c r="AM480" s="213">
        <f t="shared" si="129"/>
        <v>-1175.2680944580759</v>
      </c>
      <c r="AN480" s="213">
        <f t="shared" si="130"/>
        <v>1.9651508145050022E-3</v>
      </c>
      <c r="AO480" s="213">
        <f t="shared" si="131"/>
        <v>1.4150732930727634</v>
      </c>
      <c r="AP480" s="213">
        <f t="shared" si="132"/>
        <v>0.47159846760378865</v>
      </c>
      <c r="AQ480" s="105">
        <f t="shared" si="133"/>
        <v>0.45842670692723725</v>
      </c>
      <c r="AR480" s="213">
        <f t="shared" si="121"/>
        <v>1.0487663379424808</v>
      </c>
    </row>
    <row r="481" spans="1:44" x14ac:dyDescent="0.25">
      <c r="A481" s="268">
        <v>1.9916670000000001</v>
      </c>
      <c r="B481" s="7">
        <v>14.565098669877999</v>
      </c>
      <c r="C481" s="7">
        <v>14.565098669877999</v>
      </c>
      <c r="D481" s="7"/>
      <c r="E481" s="213">
        <f t="shared" si="122"/>
        <v>5.8845843983966958E-2</v>
      </c>
      <c r="F481" s="213">
        <f t="shared" si="123"/>
        <v>0.57727772948271594</v>
      </c>
      <c r="G481" s="213">
        <f t="shared" si="117"/>
        <v>126.50182025253841</v>
      </c>
      <c r="H481" s="213">
        <f t="shared" si="118"/>
        <v>28.015433984141911</v>
      </c>
      <c r="I481" s="213">
        <f t="shared" si="119"/>
        <v>0.89902590523082848</v>
      </c>
      <c r="X481">
        <v>0.72432986938653887</v>
      </c>
      <c r="Y481">
        <v>169.00510483915457</v>
      </c>
      <c r="Z481">
        <v>0.67629417668297165</v>
      </c>
      <c r="AA481">
        <v>1.1981742058183125</v>
      </c>
      <c r="AB481">
        <v>1.2018604980298069</v>
      </c>
      <c r="AC481">
        <v>37.138095150306405</v>
      </c>
      <c r="AD481">
        <v>3.6620174911047965</v>
      </c>
      <c r="AF481" s="266">
        <f t="shared" si="120"/>
        <v>0.47311455458783114</v>
      </c>
      <c r="AG481" s="298">
        <v>4.6692776174471371</v>
      </c>
      <c r="AH481" s="105">
        <f t="shared" si="124"/>
        <v>4.1670000000000318E-3</v>
      </c>
      <c r="AI481" s="213">
        <f t="shared" si="125"/>
        <v>8.8754449677853557</v>
      </c>
      <c r="AJ481" s="213">
        <f t="shared" si="126"/>
        <v>0.61929999999999996</v>
      </c>
      <c r="AK481" s="213">
        <f t="shared" si="127"/>
        <v>2.3265922166375595E-2</v>
      </c>
      <c r="AL481" s="213">
        <f t="shared" si="128"/>
        <v>14.363064260920469</v>
      </c>
      <c r="AM481" s="213">
        <f t="shared" si="129"/>
        <v>-1208.9695392169269</v>
      </c>
      <c r="AN481" s="213">
        <f t="shared" si="130"/>
        <v>2.0215025711213426E-3</v>
      </c>
      <c r="AO481" s="213">
        <f t="shared" si="131"/>
        <v>1.4170947956438849</v>
      </c>
      <c r="AP481" s="213">
        <f t="shared" si="132"/>
        <v>0.48512180732453258</v>
      </c>
      <c r="AQ481" s="105">
        <f t="shared" si="133"/>
        <v>0.45640520435611592</v>
      </c>
      <c r="AR481" s="213">
        <f t="shared" si="121"/>
        <v>1.0651702950967525</v>
      </c>
    </row>
    <row r="482" spans="1:44" x14ac:dyDescent="0.25">
      <c r="A482" s="268">
        <v>1.995833</v>
      </c>
      <c r="B482" s="7">
        <v>14.801485797104958</v>
      </c>
      <c r="C482" s="7">
        <v>14.801485797104958</v>
      </c>
      <c r="D482" s="7"/>
      <c r="E482" s="213">
        <f t="shared" si="122"/>
        <v>6.1170595444723912E-2</v>
      </c>
      <c r="F482" s="213">
        <f t="shared" si="123"/>
        <v>0.60008354131274155</v>
      </c>
      <c r="G482" s="213">
        <f t="shared" si="117"/>
        <v>125.913400963616</v>
      </c>
      <c r="H482" s="213">
        <f t="shared" si="118"/>
        <v>27.889226920000596</v>
      </c>
      <c r="I482" s="213">
        <f t="shared" si="119"/>
        <v>0.89483489396002247</v>
      </c>
      <c r="X482">
        <v>0.72617799401047589</v>
      </c>
      <c r="Y482">
        <v>168.68175717005039</v>
      </c>
      <c r="Z482">
        <v>0.67407844469010547</v>
      </c>
      <c r="AA482">
        <v>1.1958330604784022</v>
      </c>
      <c r="AB482">
        <v>1.1995559046102444</v>
      </c>
      <c r="AC482">
        <v>37.0686483806561</v>
      </c>
      <c r="AD482">
        <v>3.6549807971699795</v>
      </c>
      <c r="AF482" s="266">
        <f t="shared" si="120"/>
        <v>0.47893980741896214</v>
      </c>
      <c r="AG482" s="298">
        <v>4.7267683929826019</v>
      </c>
      <c r="AH482" s="105">
        <f t="shared" si="124"/>
        <v>4.165999999999892E-3</v>
      </c>
      <c r="AI482" s="213">
        <f t="shared" si="125"/>
        <v>8.8754449677853557</v>
      </c>
      <c r="AJ482" s="213">
        <f t="shared" si="126"/>
        <v>0.61929999999999996</v>
      </c>
      <c r="AK482" s="213">
        <f t="shared" si="127"/>
        <v>2.343728948859454E-2</v>
      </c>
      <c r="AL482" s="213">
        <f t="shared" si="128"/>
        <v>14.386501550409063</v>
      </c>
      <c r="AM482" s="213">
        <f t="shared" si="129"/>
        <v>-1216.6391980705291</v>
      </c>
      <c r="AN482" s="213">
        <f t="shared" si="130"/>
        <v>2.0343269100225716E-3</v>
      </c>
      <c r="AO482" s="213">
        <f t="shared" si="131"/>
        <v>1.4191291225539073</v>
      </c>
      <c r="AP482" s="213">
        <f t="shared" si="132"/>
        <v>0.4883165890596794</v>
      </c>
      <c r="AQ482" s="105">
        <f t="shared" si="133"/>
        <v>0.45437087744609334</v>
      </c>
      <c r="AR482" s="213">
        <f t="shared" si="121"/>
        <v>1.0692919606454756</v>
      </c>
    </row>
    <row r="483" spans="1:44" x14ac:dyDescent="0.25">
      <c r="A483" s="268">
        <v>2</v>
      </c>
      <c r="B483" s="7">
        <v>15.628840742399301</v>
      </c>
      <c r="C483" s="7">
        <v>15.628840742399301</v>
      </c>
      <c r="D483" s="7"/>
      <c r="E483" s="213">
        <f t="shared" si="122"/>
        <v>6.3401585345057604E-2</v>
      </c>
      <c r="F483" s="213">
        <f t="shared" si="123"/>
        <v>0.62196955223501516</v>
      </c>
      <c r="G483" s="213">
        <f t="shared" si="117"/>
        <v>125.32718802872023</v>
      </c>
      <c r="H483" s="213">
        <f t="shared" si="118"/>
        <v>27.763495606985721</v>
      </c>
      <c r="I483" s="213">
        <f t="shared" si="119"/>
        <v>0.89065963926604208</v>
      </c>
      <c r="X483">
        <v>0.72802849104537704</v>
      </c>
      <c r="Y483">
        <v>168.35835250817308</v>
      </c>
      <c r="Z483">
        <v>0.67186420058068419</v>
      </c>
      <c r="AA483">
        <v>1.193491707112958</v>
      </c>
      <c r="AB483">
        <v>1.1972509162318574</v>
      </c>
      <c r="AC483">
        <v>36.999190048268602</v>
      </c>
      <c r="AD483">
        <v>3.6479429316408161</v>
      </c>
      <c r="AF483" s="266">
        <f t="shared" si="120"/>
        <v>0.49932819232791964</v>
      </c>
      <c r="AG483" s="298">
        <v>4.9279861073567197</v>
      </c>
      <c r="AH483" s="105">
        <f t="shared" si="124"/>
        <v>4.1670000000000318E-3</v>
      </c>
      <c r="AI483" s="213">
        <f t="shared" si="125"/>
        <v>8.8754449677853557</v>
      </c>
      <c r="AJ483" s="213">
        <f t="shared" si="126"/>
        <v>0.61929999999999996</v>
      </c>
      <c r="AK483" s="213">
        <f t="shared" si="127"/>
        <v>2.4056040141258925E-2</v>
      </c>
      <c r="AL483" s="213">
        <f t="shared" si="128"/>
        <v>14.410557590550322</v>
      </c>
      <c r="AM483" s="213">
        <f t="shared" si="129"/>
        <v>-1247.4539738649141</v>
      </c>
      <c r="AN483" s="213">
        <f t="shared" si="130"/>
        <v>2.0858519042231904E-3</v>
      </c>
      <c r="AO483" s="213">
        <f t="shared" si="131"/>
        <v>1.4212149744581306</v>
      </c>
      <c r="AP483" s="213">
        <f t="shared" si="132"/>
        <v>0.50056441186061307</v>
      </c>
      <c r="AQ483" s="105">
        <f t="shared" si="133"/>
        <v>0.45228502554187017</v>
      </c>
      <c r="AR483" s="213">
        <f t="shared" si="121"/>
        <v>1.0829604655801479</v>
      </c>
    </row>
    <row r="484" spans="1:44" x14ac:dyDescent="0.25">
      <c r="A484" s="268">
        <v>2.0041669999999998</v>
      </c>
      <c r="B484" s="7">
        <v>16.042518215046471</v>
      </c>
      <c r="C484" s="7">
        <v>16.042518215046471</v>
      </c>
      <c r="D484" s="7"/>
      <c r="E484" s="213">
        <f t="shared" si="122"/>
        <v>6.5987276387835248E-2</v>
      </c>
      <c r="F484" s="213">
        <f t="shared" si="123"/>
        <v>0.64733518136466384</v>
      </c>
      <c r="G484" s="213">
        <f t="shared" si="117"/>
        <v>124.74332157731986</v>
      </c>
      <c r="H484" s="213">
        <f t="shared" si="118"/>
        <v>27.638270077006162</v>
      </c>
      <c r="I484" s="213">
        <f t="shared" si="119"/>
        <v>0.8865011388259556</v>
      </c>
      <c r="X484">
        <v>0.72988136839598294</v>
      </c>
      <c r="Y484">
        <v>168.03489242154106</v>
      </c>
      <c r="Z484">
        <v>0.66965144641585794</v>
      </c>
      <c r="AA484">
        <v>1.1911501571570138</v>
      </c>
      <c r="AB484">
        <v>1.1949455440778829</v>
      </c>
      <c r="AC484">
        <v>36.929720490359593</v>
      </c>
      <c r="AD484">
        <v>3.6409039286856855</v>
      </c>
      <c r="AF484" s="266">
        <f t="shared" si="120"/>
        <v>0.50952238478239842</v>
      </c>
      <c r="AG484" s="298">
        <v>5.0285949645437791</v>
      </c>
      <c r="AH484" s="105">
        <f t="shared" si="124"/>
        <v>4.1669999999998097E-3</v>
      </c>
      <c r="AI484" s="213">
        <f t="shared" si="125"/>
        <v>8.8754449677853557</v>
      </c>
      <c r="AJ484" s="213">
        <f t="shared" si="126"/>
        <v>0.61929999999999996</v>
      </c>
      <c r="AK484" s="213">
        <f t="shared" si="127"/>
        <v>2.4359022029577466E-2</v>
      </c>
      <c r="AL484" s="213">
        <f t="shared" si="128"/>
        <v>14.434916612579899</v>
      </c>
      <c r="AM484" s="213">
        <f t="shared" si="129"/>
        <v>-1261.8237655549185</v>
      </c>
      <c r="AN484" s="213">
        <f t="shared" si="130"/>
        <v>2.1098794499185411E-3</v>
      </c>
      <c r="AO484" s="213">
        <f t="shared" si="131"/>
        <v>1.4233248539080492</v>
      </c>
      <c r="AP484" s="213">
        <f t="shared" si="132"/>
        <v>0.50633056153555012</v>
      </c>
      <c r="AQ484" s="105">
        <f t="shared" si="133"/>
        <v>0.45017514609195164</v>
      </c>
      <c r="AR484" s="213">
        <f t="shared" si="121"/>
        <v>1.08938451221346</v>
      </c>
    </row>
    <row r="485" spans="1:44" x14ac:dyDescent="0.25">
      <c r="A485" s="268">
        <v>2.0083329999999999</v>
      </c>
      <c r="B485" s="7">
        <v>16.278905342273429</v>
      </c>
      <c r="C485" s="7">
        <v>16.278905342273429</v>
      </c>
      <c r="D485" s="7"/>
      <c r="E485" s="213">
        <f t="shared" si="122"/>
        <v>6.7325525269899197E-2</v>
      </c>
      <c r="F485" s="213">
        <f t="shared" si="123"/>
        <v>0.6604634028977111</v>
      </c>
      <c r="G485" s="213">
        <f t="shared" si="117"/>
        <v>124.1619389975298</v>
      </c>
      <c r="H485" s="213">
        <f t="shared" si="118"/>
        <v>27.513579771394848</v>
      </c>
      <c r="I485" s="213">
        <f t="shared" si="119"/>
        <v>0.88236037074842011</v>
      </c>
      <c r="X485">
        <v>0.73173663399709676</v>
      </c>
      <c r="Y485">
        <v>167.71137847950305</v>
      </c>
      <c r="Z485">
        <v>0.66744018425677609</v>
      </c>
      <c r="AA485">
        <v>1.1888084220517281</v>
      </c>
      <c r="AB485">
        <v>1.1926397993407523</v>
      </c>
      <c r="AC485">
        <v>36.860240044424948</v>
      </c>
      <c r="AD485">
        <v>3.6338638225013575</v>
      </c>
      <c r="AF485" s="266">
        <f t="shared" si="120"/>
        <v>0.51534763761352942</v>
      </c>
      <c r="AG485" s="298">
        <v>5.0860857400792439</v>
      </c>
      <c r="AH485" s="105">
        <f t="shared" si="124"/>
        <v>4.1660000000001141E-3</v>
      </c>
      <c r="AI485" s="213">
        <f t="shared" si="125"/>
        <v>8.8754449677853557</v>
      </c>
      <c r="AJ485" s="213">
        <f t="shared" si="126"/>
        <v>0.61929999999999996</v>
      </c>
      <c r="AK485" s="213">
        <f t="shared" si="127"/>
        <v>2.4525231214248232E-2</v>
      </c>
      <c r="AL485" s="213">
        <f t="shared" si="128"/>
        <v>14.459441843794147</v>
      </c>
      <c r="AM485" s="213">
        <f t="shared" si="129"/>
        <v>-1269.0696430566745</v>
      </c>
      <c r="AN485" s="213">
        <f t="shared" si="130"/>
        <v>2.1219951894179147E-3</v>
      </c>
      <c r="AO485" s="213">
        <f t="shared" si="131"/>
        <v>1.4254468490974672</v>
      </c>
      <c r="AP485" s="213">
        <f t="shared" si="132"/>
        <v>0.50936034311518397</v>
      </c>
      <c r="AQ485" s="105">
        <f t="shared" si="133"/>
        <v>0.44805315090253373</v>
      </c>
      <c r="AR485" s="213">
        <f t="shared" si="121"/>
        <v>1.0929412875502527</v>
      </c>
    </row>
    <row r="486" spans="1:44" x14ac:dyDescent="0.25">
      <c r="A486" s="268">
        <v>2.0125000000000002</v>
      </c>
      <c r="B486" s="7">
        <v>15.983421433239736</v>
      </c>
      <c r="C486" s="7">
        <v>15.983421433239736</v>
      </c>
      <c r="D486" s="7"/>
      <c r="E486" s="213">
        <f t="shared" si="122"/>
        <v>6.7218557836785778E-2</v>
      </c>
      <c r="F486" s="213">
        <f t="shared" si="123"/>
        <v>0.65941405237886852</v>
      </c>
      <c r="G486" s="213">
        <f t="shared" si="117"/>
        <v>123.5827592867183</v>
      </c>
      <c r="H486" s="213">
        <f t="shared" si="118"/>
        <v>27.389364398976813</v>
      </c>
      <c r="I486" s="213">
        <f t="shared" si="119"/>
        <v>0.87823533325719016</v>
      </c>
      <c r="X486">
        <v>0.73359429581372915</v>
      </c>
      <c r="Y486">
        <v>167.38781225269818</v>
      </c>
      <c r="Z486">
        <v>0.665230416164589</v>
      </c>
      <c r="AA486">
        <v>1.1864665132428127</v>
      </c>
      <c r="AB486">
        <v>1.1903336932221971</v>
      </c>
      <c r="AC486">
        <v>36.790749048234588</v>
      </c>
      <c r="AD486">
        <v>3.6268226473123697</v>
      </c>
      <c r="AF486" s="266">
        <f t="shared" si="120"/>
        <v>0.50806607157461592</v>
      </c>
      <c r="AG486" s="298">
        <v>5.0142222706599151</v>
      </c>
      <c r="AH486" s="105">
        <f t="shared" si="124"/>
        <v>4.1670000000002538E-3</v>
      </c>
      <c r="AI486" s="213">
        <f t="shared" si="125"/>
        <v>8.8754449677853557</v>
      </c>
      <c r="AJ486" s="213">
        <f t="shared" si="126"/>
        <v>0.61929999999999996</v>
      </c>
      <c r="AK486" s="213">
        <f t="shared" si="127"/>
        <v>2.4315881151957777E-2</v>
      </c>
      <c r="AL486" s="213">
        <f t="shared" si="128"/>
        <v>14.483757724946106</v>
      </c>
      <c r="AM486" s="213">
        <f t="shared" si="129"/>
        <v>-1256.8921626178967</v>
      </c>
      <c r="AN486" s="213">
        <f t="shared" si="130"/>
        <v>2.1016333794481499E-3</v>
      </c>
      <c r="AO486" s="213">
        <f t="shared" si="131"/>
        <v>1.4275484824769153</v>
      </c>
      <c r="AP486" s="213">
        <f t="shared" si="132"/>
        <v>0.50435166293449052</v>
      </c>
      <c r="AQ486" s="105">
        <f t="shared" si="133"/>
        <v>0.44595151752308559</v>
      </c>
      <c r="AR486" s="213">
        <f t="shared" si="121"/>
        <v>1.0884825745178086</v>
      </c>
    </row>
    <row r="487" spans="1:44" x14ac:dyDescent="0.25">
      <c r="A487" s="268">
        <v>2.016667</v>
      </c>
      <c r="B487" s="7">
        <v>12.614904870255614</v>
      </c>
      <c r="C487" s="7">
        <v>12.614904870255614</v>
      </c>
      <c r="D487" s="7"/>
      <c r="E487" s="213">
        <f t="shared" si="122"/>
        <v>5.9584612853329839E-2</v>
      </c>
      <c r="F487" s="213">
        <f t="shared" si="123"/>
        <v>0.58452505209116579</v>
      </c>
      <c r="G487" s="213">
        <f t="shared" si="117"/>
        <v>123.00603866631602</v>
      </c>
      <c r="H487" s="213">
        <f t="shared" si="118"/>
        <v>27.26567901154932</v>
      </c>
      <c r="I487" s="213">
        <f t="shared" si="119"/>
        <v>0.87412785288313077</v>
      </c>
      <c r="X487">
        <v>0.73545436184124391</v>
      </c>
      <c r="Y487">
        <v>167.06419531307063</v>
      </c>
      <c r="Z487">
        <v>0.6630221442004457</v>
      </c>
      <c r="AA487">
        <v>1.1841244421822419</v>
      </c>
      <c r="AB487">
        <v>1.1880272369330445</v>
      </c>
      <c r="AC487">
        <v>36.72124783983692</v>
      </c>
      <c r="AD487">
        <v>3.6197804373714755</v>
      </c>
      <c r="AF487" s="266">
        <f t="shared" si="120"/>
        <v>0.42505621873100236</v>
      </c>
      <c r="AG487" s="298">
        <v>4.1949787192795691</v>
      </c>
      <c r="AH487" s="105">
        <f t="shared" si="124"/>
        <v>4.1669999999998097E-3</v>
      </c>
      <c r="AI487" s="213">
        <f t="shared" si="125"/>
        <v>8.8754449677853557</v>
      </c>
      <c r="AJ487" s="213">
        <f t="shared" si="126"/>
        <v>0.61929999999999996</v>
      </c>
      <c r="AK487" s="213">
        <f t="shared" si="127"/>
        <v>2.1772609111218685E-2</v>
      </c>
      <c r="AL487" s="213">
        <f t="shared" si="128"/>
        <v>14.505530334057324</v>
      </c>
      <c r="AM487" s="213">
        <f t="shared" si="129"/>
        <v>-1124.349093745104</v>
      </c>
      <c r="AN487" s="213">
        <f t="shared" si="130"/>
        <v>1.8800098018316195E-3</v>
      </c>
      <c r="AO487" s="213">
        <f t="shared" si="131"/>
        <v>1.429428492278747</v>
      </c>
      <c r="AP487" s="213">
        <f t="shared" si="132"/>
        <v>0.4511662591388782</v>
      </c>
      <c r="AQ487" s="105">
        <f t="shared" si="133"/>
        <v>0.44407150772125398</v>
      </c>
      <c r="AR487" s="213">
        <f t="shared" si="121"/>
        <v>1.0268559631529304</v>
      </c>
    </row>
    <row r="488" spans="1:44" x14ac:dyDescent="0.25">
      <c r="A488" s="268">
        <v>2.0208330000000001</v>
      </c>
      <c r="B488" s="7">
        <v>18.465486269122771</v>
      </c>
      <c r="C488" s="7">
        <v>18.465486269122771</v>
      </c>
      <c r="D488" s="7"/>
      <c r="E488" s="213">
        <f t="shared" si="122"/>
        <v>6.4740454743326944E-2</v>
      </c>
      <c r="F488" s="213">
        <f t="shared" si="123"/>
        <v>0.63510386103203731</v>
      </c>
      <c r="G488" s="213">
        <f t="shared" si="117"/>
        <v>122.43180162923193</v>
      </c>
      <c r="H488" s="213">
        <f t="shared" si="118"/>
        <v>27.142528718774486</v>
      </c>
      <c r="I488" s="213">
        <f t="shared" si="119"/>
        <v>0.87003810169251805</v>
      </c>
      <c r="X488">
        <v>0.73731684010550391</v>
      </c>
      <c r="Y488">
        <v>166.74052923384096</v>
      </c>
      <c r="Z488">
        <v>0.66081537042549665</v>
      </c>
      <c r="AA488">
        <v>1.1817822203255861</v>
      </c>
      <c r="AB488">
        <v>1.1857204416933647</v>
      </c>
      <c r="AC488">
        <v>36.651736757547731</v>
      </c>
      <c r="AD488">
        <v>3.6127372269585236</v>
      </c>
      <c r="AF488" s="266">
        <f t="shared" si="120"/>
        <v>0.56923122630148892</v>
      </c>
      <c r="AG488" s="298">
        <v>5.617875413782274</v>
      </c>
      <c r="AH488" s="105">
        <f t="shared" si="124"/>
        <v>4.1660000000001141E-3</v>
      </c>
      <c r="AI488" s="213">
        <f t="shared" si="125"/>
        <v>8.8754449677853557</v>
      </c>
      <c r="AJ488" s="213">
        <f t="shared" si="126"/>
        <v>0.61929999999999996</v>
      </c>
      <c r="AK488" s="213">
        <f t="shared" si="127"/>
        <v>2.6083129825047742E-2</v>
      </c>
      <c r="AL488" s="213">
        <f t="shared" si="128"/>
        <v>14.531613463882373</v>
      </c>
      <c r="AM488" s="213">
        <f t="shared" si="129"/>
        <v>-1345.3911312851444</v>
      </c>
      <c r="AN488" s="213">
        <f t="shared" si="130"/>
        <v>2.2496113779825926E-3</v>
      </c>
      <c r="AO488" s="213">
        <f t="shared" si="131"/>
        <v>1.4316781036567297</v>
      </c>
      <c r="AP488" s="213">
        <f t="shared" si="132"/>
        <v>0.53999312961654611</v>
      </c>
      <c r="AQ488" s="105">
        <f t="shared" si="133"/>
        <v>0.4418218963432714</v>
      </c>
      <c r="AR488" s="213">
        <f t="shared" si="121"/>
        <v>1.1223904344944455</v>
      </c>
    </row>
    <row r="489" spans="1:44" x14ac:dyDescent="0.25">
      <c r="A489" s="268">
        <v>2.0249999999999999</v>
      </c>
      <c r="B489" s="7">
        <v>10.842001416053444</v>
      </c>
      <c r="C489" s="7">
        <v>10.842001416053444</v>
      </c>
      <c r="D489" s="7"/>
      <c r="E489" s="213">
        <f t="shared" si="122"/>
        <v>6.1062150592061853E-2</v>
      </c>
      <c r="F489" s="213">
        <f t="shared" si="123"/>
        <v>0.59901969730812676</v>
      </c>
      <c r="G489" s="213">
        <f t="shared" si="117"/>
        <v>121.85976680874005</v>
      </c>
      <c r="H489" s="213">
        <f t="shared" si="118"/>
        <v>27.019853151817628</v>
      </c>
      <c r="I489" s="213">
        <f t="shared" si="119"/>
        <v>0.86596407532301656</v>
      </c>
      <c r="X489">
        <v>0.7391817386630184</v>
      </c>
      <c r="Y489">
        <v>166.41681558952689</v>
      </c>
      <c r="Z489">
        <v>0.6586100969008909</v>
      </c>
      <c r="AA489">
        <v>1.1794398591350517</v>
      </c>
      <c r="AB489">
        <v>1.1834133187321032</v>
      </c>
      <c r="AC489">
        <v>36.582216139958028</v>
      </c>
      <c r="AD489">
        <v>3.6056930503812468</v>
      </c>
      <c r="AF489" s="266">
        <f t="shared" si="120"/>
        <v>0.38136682249752152</v>
      </c>
      <c r="AG489" s="298">
        <v>3.7637979027635975</v>
      </c>
      <c r="AH489" s="105">
        <f t="shared" si="124"/>
        <v>4.1669999999998097E-3</v>
      </c>
      <c r="AI489" s="213">
        <f t="shared" si="125"/>
        <v>8.8754449677853557</v>
      </c>
      <c r="AJ489" s="213">
        <f t="shared" si="126"/>
        <v>0.61929999999999996</v>
      </c>
      <c r="AK489" s="213">
        <f t="shared" si="127"/>
        <v>2.0358196367479393E-2</v>
      </c>
      <c r="AL489" s="213">
        <f t="shared" si="128"/>
        <v>14.551971660249851</v>
      </c>
      <c r="AM489" s="213">
        <f t="shared" si="129"/>
        <v>-1049.1437770848265</v>
      </c>
      <c r="AN489" s="213">
        <f t="shared" si="130"/>
        <v>1.7542599495324318E-3</v>
      </c>
      <c r="AO489" s="213">
        <f t="shared" si="131"/>
        <v>1.433432363606262</v>
      </c>
      <c r="AP489" s="213">
        <f t="shared" si="132"/>
        <v>0.42098870879109956</v>
      </c>
      <c r="AQ489" s="105">
        <f t="shared" si="133"/>
        <v>0.44006763639373897</v>
      </c>
      <c r="AR489" s="213">
        <f t="shared" si="121"/>
        <v>0.98364519640891435</v>
      </c>
    </row>
    <row r="490" spans="1:44" x14ac:dyDescent="0.25">
      <c r="A490" s="268">
        <v>2.0291670000000002</v>
      </c>
      <c r="B490" s="7">
        <v>9.8964529071456226</v>
      </c>
      <c r="C490" s="7">
        <v>9.8964529071456226</v>
      </c>
      <c r="D490" s="7"/>
      <c r="E490" s="213">
        <f t="shared" si="122"/>
        <v>4.3208569582387883E-2</v>
      </c>
      <c r="F490" s="213">
        <f t="shared" si="123"/>
        <v>0.42387606760322516</v>
      </c>
      <c r="G490" s="213">
        <f t="shared" si="117"/>
        <v>121.29006930749786</v>
      </c>
      <c r="H490" s="213">
        <f t="shared" si="118"/>
        <v>26.897681260891762</v>
      </c>
      <c r="I490" s="213">
        <f t="shared" si="119"/>
        <v>0.86190673558981279</v>
      </c>
      <c r="X490">
        <v>0.74104906560109085</v>
      </c>
      <c r="Y490">
        <v>166.09305595589146</v>
      </c>
      <c r="Z490">
        <v>0.65640632568777879</v>
      </c>
      <c r="AA490">
        <v>1.1770973700763838</v>
      </c>
      <c r="AB490">
        <v>1.1811058792873395</v>
      </c>
      <c r="AC490">
        <v>36.512686325923234</v>
      </c>
      <c r="AD490">
        <v>3.5986479419741713</v>
      </c>
      <c r="AF490" s="266">
        <f t="shared" si="120"/>
        <v>0.35806581117299868</v>
      </c>
      <c r="AG490" s="298">
        <v>3.5338348006217486</v>
      </c>
      <c r="AH490" s="105">
        <f t="shared" si="124"/>
        <v>4.1670000000002538E-3</v>
      </c>
      <c r="AI490" s="213">
        <f t="shared" si="125"/>
        <v>8.8754449677853557</v>
      </c>
      <c r="AJ490" s="213">
        <f t="shared" si="126"/>
        <v>0.61929999999999996</v>
      </c>
      <c r="AK490" s="213">
        <f t="shared" si="127"/>
        <v>1.9578654046094521E-2</v>
      </c>
      <c r="AL490" s="213">
        <f t="shared" si="128"/>
        <v>14.571550314295946</v>
      </c>
      <c r="AM490" s="213">
        <f t="shared" si="129"/>
        <v>-1008.0898515293873</v>
      </c>
      <c r="AN490" s="213">
        <f t="shared" si="130"/>
        <v>1.6856142034049493E-3</v>
      </c>
      <c r="AO490" s="213">
        <f t="shared" si="131"/>
        <v>1.435117977809667</v>
      </c>
      <c r="AP490" s="213">
        <f t="shared" si="132"/>
        <v>0.40451504761335411</v>
      </c>
      <c r="AQ490" s="105">
        <f t="shared" si="133"/>
        <v>0.43838202219033401</v>
      </c>
      <c r="AR490" s="213">
        <f t="shared" si="121"/>
        <v>0.95628783427408215</v>
      </c>
    </row>
    <row r="491" spans="1:44" x14ac:dyDescent="0.25">
      <c r="A491" s="268">
        <v>2.0333329999999998</v>
      </c>
      <c r="B491" s="7">
        <v>12.555808088448876</v>
      </c>
      <c r="C491" s="7">
        <v>12.555808088448876</v>
      </c>
      <c r="D491" s="7"/>
      <c r="E491" s="213">
        <f t="shared" si="122"/>
        <v>4.6768059653819638E-2</v>
      </c>
      <c r="F491" s="213">
        <f t="shared" si="123"/>
        <v>0.45879466520397066</v>
      </c>
      <c r="G491" s="213">
        <f t="shared" si="117"/>
        <v>120.72284145050544</v>
      </c>
      <c r="H491" s="213">
        <f t="shared" si="118"/>
        <v>26.77604139796323</v>
      </c>
      <c r="I491" s="213">
        <f t="shared" si="119"/>
        <v>0.85786702448311447</v>
      </c>
      <c r="X491">
        <v>0.74291882903796758</v>
      </c>
      <c r="Y491">
        <v>165.76925190997963</v>
      </c>
      <c r="Z491">
        <v>0.65420405884730992</v>
      </c>
      <c r="AA491">
        <v>1.1747547646212799</v>
      </c>
      <c r="AB491">
        <v>1.1787981346059297</v>
      </c>
      <c r="AC491">
        <v>36.443147654567838</v>
      </c>
      <c r="AD491">
        <v>3.5916019360990865</v>
      </c>
      <c r="AF491" s="266">
        <f t="shared" si="120"/>
        <v>0.42359990552321974</v>
      </c>
      <c r="AG491" s="298">
        <v>4.1806060253957043</v>
      </c>
      <c r="AH491" s="105">
        <f t="shared" si="124"/>
        <v>4.16599999999967E-3</v>
      </c>
      <c r="AI491" s="213">
        <f t="shared" si="125"/>
        <v>8.8754449677853557</v>
      </c>
      <c r="AJ491" s="213">
        <f t="shared" si="126"/>
        <v>0.61929999999999996</v>
      </c>
      <c r="AK491" s="213">
        <f t="shared" si="127"/>
        <v>2.1721167361391614E-2</v>
      </c>
      <c r="AL491" s="213">
        <f t="shared" si="128"/>
        <v>14.593271481657338</v>
      </c>
      <c r="AM491" s="213">
        <f t="shared" si="129"/>
        <v>-1117.319498740166</v>
      </c>
      <c r="AN491" s="213">
        <f t="shared" si="130"/>
        <v>1.8682557055409649E-3</v>
      </c>
      <c r="AO491" s="213">
        <f t="shared" si="131"/>
        <v>1.4369862335152079</v>
      </c>
      <c r="AP491" s="213">
        <f t="shared" si="132"/>
        <v>0.44845312182935981</v>
      </c>
      <c r="AQ491" s="105">
        <f t="shared" si="133"/>
        <v>0.43651376648479306</v>
      </c>
      <c r="AR491" s="213">
        <f t="shared" si="121"/>
        <v>1.0255592086293042</v>
      </c>
    </row>
    <row r="492" spans="1:44" x14ac:dyDescent="0.25">
      <c r="A492" s="268">
        <v>2.0375000000000001</v>
      </c>
      <c r="B492" s="7">
        <v>12.910388779289308</v>
      </c>
      <c r="C492" s="7">
        <v>12.910388779289308</v>
      </c>
      <c r="D492" s="7"/>
      <c r="E492" s="213">
        <f t="shared" si="122"/>
        <v>5.305882117393574E-2</v>
      </c>
      <c r="F492" s="213">
        <f t="shared" si="123"/>
        <v>0.52050703571630963</v>
      </c>
      <c r="G492" s="213">
        <f t="shared" si="117"/>
        <v>120.15788746879169</v>
      </c>
      <c r="H492" s="213">
        <f t="shared" si="118"/>
        <v>26.654891638748975</v>
      </c>
      <c r="I492" s="213">
        <f t="shared" si="119"/>
        <v>0.85384354872241131</v>
      </c>
      <c r="X492">
        <v>0.744791037122987</v>
      </c>
      <c r="Y492">
        <v>165.44540503006783</v>
      </c>
      <c r="Z492">
        <v>0.65200329844063387</v>
      </c>
      <c r="AA492">
        <v>1.1724120542458571</v>
      </c>
      <c r="AB492">
        <v>1.1764900959436604</v>
      </c>
      <c r="AC492">
        <v>36.373600465280653</v>
      </c>
      <c r="AD492">
        <v>3.5845550671445618</v>
      </c>
      <c r="AF492" s="266">
        <f t="shared" si="120"/>
        <v>0.43233778476991563</v>
      </c>
      <c r="AG492" s="298">
        <v>4.2668421886988961</v>
      </c>
      <c r="AH492" s="105">
        <f t="shared" si="124"/>
        <v>4.1670000000002538E-3</v>
      </c>
      <c r="AI492" s="213">
        <f t="shared" si="125"/>
        <v>8.8754449677853557</v>
      </c>
      <c r="AJ492" s="213">
        <f t="shared" si="126"/>
        <v>0.61929999999999996</v>
      </c>
      <c r="AK492" s="213">
        <f t="shared" si="127"/>
        <v>2.2002850066206007E-2</v>
      </c>
      <c r="AL492" s="213">
        <f t="shared" si="128"/>
        <v>14.615274331723544</v>
      </c>
      <c r="AM492" s="213">
        <f t="shared" si="129"/>
        <v>-1130.6911539574039</v>
      </c>
      <c r="AN492" s="213">
        <f t="shared" si="130"/>
        <v>1.8906142799507907E-3</v>
      </c>
      <c r="AO492" s="213">
        <f t="shared" si="131"/>
        <v>1.4388768477951588</v>
      </c>
      <c r="AP492" s="213">
        <f t="shared" si="132"/>
        <v>0.4537111302977383</v>
      </c>
      <c r="AQ492" s="105">
        <f t="shared" si="133"/>
        <v>0.43462315220484227</v>
      </c>
      <c r="AR492" s="213">
        <f t="shared" si="121"/>
        <v>1.0332086937381979</v>
      </c>
    </row>
    <row r="493" spans="1:44" x14ac:dyDescent="0.25">
      <c r="A493" s="268">
        <v>2.0416669999999999</v>
      </c>
      <c r="B493" s="7">
        <v>14.151421197230826</v>
      </c>
      <c r="C493" s="7">
        <v>14.151421197230826</v>
      </c>
      <c r="D493" s="7"/>
      <c r="E493" s="213">
        <f t="shared" si="122"/>
        <v>5.6383281086077125E-2</v>
      </c>
      <c r="F493" s="213">
        <f t="shared" si="123"/>
        <v>0.5531199874544166</v>
      </c>
      <c r="G493" s="213">
        <f t="shared" si="117"/>
        <v>119.59533092293634</v>
      </c>
      <c r="H493" s="213">
        <f t="shared" si="118"/>
        <v>26.534258445159224</v>
      </c>
      <c r="I493" s="213">
        <f t="shared" si="119"/>
        <v>0.84983718770380634</v>
      </c>
      <c r="X493">
        <v>0.74666569803673</v>
      </c>
      <c r="Y493">
        <v>165.12151689568591</v>
      </c>
      <c r="Z493">
        <v>0.64980404652890078</v>
      </c>
      <c r="AA493">
        <v>1.1700692504306462</v>
      </c>
      <c r="AB493">
        <v>1.1741817745650902</v>
      </c>
      <c r="AC493">
        <v>36.304045097710997</v>
      </c>
      <c r="AD493">
        <v>3.5775073695255668</v>
      </c>
      <c r="AF493" s="266">
        <f t="shared" si="120"/>
        <v>0.46292036213335208</v>
      </c>
      <c r="AG493" s="298">
        <v>4.5686687602600751</v>
      </c>
      <c r="AH493" s="105">
        <f t="shared" si="124"/>
        <v>4.1669999999998097E-3</v>
      </c>
      <c r="AI493" s="213">
        <f t="shared" si="125"/>
        <v>8.8754449677853557</v>
      </c>
      <c r="AJ493" s="213">
        <f t="shared" si="126"/>
        <v>0.61929999999999996</v>
      </c>
      <c r="AK493" s="213">
        <f t="shared" si="127"/>
        <v>2.295417444107109E-2</v>
      </c>
      <c r="AL493" s="213">
        <f t="shared" si="128"/>
        <v>14.638228506164616</v>
      </c>
      <c r="AM493" s="213">
        <f t="shared" si="129"/>
        <v>-1178.358427407833</v>
      </c>
      <c r="AN493" s="213">
        <f t="shared" si="130"/>
        <v>1.9703181208770067E-3</v>
      </c>
      <c r="AO493" s="213">
        <f t="shared" si="131"/>
        <v>1.4408471659160358</v>
      </c>
      <c r="AP493" s="213">
        <f t="shared" si="132"/>
        <v>0.47283852192874892</v>
      </c>
      <c r="AQ493" s="105">
        <f t="shared" si="133"/>
        <v>0.43265283408396527</v>
      </c>
      <c r="AR493" s="213">
        <f t="shared" si="121"/>
        <v>1.0577077761305447</v>
      </c>
    </row>
    <row r="494" spans="1:44" x14ac:dyDescent="0.25">
      <c r="A494" s="268">
        <v>2.045833</v>
      </c>
      <c r="B494" s="7">
        <v>13.501356597356699</v>
      </c>
      <c r="C494" s="7">
        <v>13.501356597356699</v>
      </c>
      <c r="D494" s="7"/>
      <c r="E494" s="213">
        <f t="shared" si="122"/>
        <v>5.7600736146127395E-2</v>
      </c>
      <c r="F494" s="213">
        <f t="shared" si="123"/>
        <v>0.56506322159350975</v>
      </c>
      <c r="G494" s="213">
        <f t="shared" si="117"/>
        <v>119.03523653817025</v>
      </c>
      <c r="H494" s="213">
        <f t="shared" si="118"/>
        <v>26.414155603909769</v>
      </c>
      <c r="I494" s="213">
        <f t="shared" si="119"/>
        <v>0.84584840084150992</v>
      </c>
      <c r="X494">
        <v>0.74854281999117089</v>
      </c>
      <c r="Y494">
        <v>164.79758908759456</v>
      </c>
      <c r="Z494">
        <v>0.64760630517326001</v>
      </c>
      <c r="AA494">
        <v>1.1677263646616829</v>
      </c>
      <c r="AB494">
        <v>1.171873181743426</v>
      </c>
      <c r="AC494">
        <v>36.234481891771587</v>
      </c>
      <c r="AD494">
        <v>3.5704588776837558</v>
      </c>
      <c r="AF494" s="266">
        <f t="shared" si="120"/>
        <v>0.44690091684774269</v>
      </c>
      <c r="AG494" s="298">
        <v>4.4105691275375545</v>
      </c>
      <c r="AH494" s="105">
        <f t="shared" si="124"/>
        <v>4.1660000000001141E-3</v>
      </c>
      <c r="AI494" s="213">
        <f t="shared" si="125"/>
        <v>8.8754449677853557</v>
      </c>
      <c r="AJ494" s="213">
        <f t="shared" si="126"/>
        <v>0.61929999999999996</v>
      </c>
      <c r="AK494" s="213">
        <f t="shared" si="127"/>
        <v>2.2453560908897642E-2</v>
      </c>
      <c r="AL494" s="213">
        <f t="shared" si="128"/>
        <v>14.660682067073514</v>
      </c>
      <c r="AM494" s="213">
        <f t="shared" si="129"/>
        <v>-1151.489147271107</v>
      </c>
      <c r="AN494" s="213">
        <f t="shared" si="130"/>
        <v>1.9253903397223611E-3</v>
      </c>
      <c r="AO494" s="213">
        <f t="shared" si="131"/>
        <v>1.4427725562557581</v>
      </c>
      <c r="AP494" s="213">
        <f t="shared" si="132"/>
        <v>0.46216762835389064</v>
      </c>
      <c r="AQ494" s="105">
        <f t="shared" si="133"/>
        <v>0.43072744374424288</v>
      </c>
      <c r="AR494" s="213">
        <f t="shared" si="121"/>
        <v>1.045293106812295</v>
      </c>
    </row>
    <row r="495" spans="1:44" x14ac:dyDescent="0.25">
      <c r="A495" s="268">
        <v>2.0499999999999998</v>
      </c>
      <c r="B495" s="7">
        <v>12.851291997482571</v>
      </c>
      <c r="C495" s="7">
        <v>12.851291997482571</v>
      </c>
      <c r="D495" s="7"/>
      <c r="E495" s="213">
        <f t="shared" si="122"/>
        <v>5.4905743347345111E-2</v>
      </c>
      <c r="F495" s="213">
        <f t="shared" si="123"/>
        <v>0.53862534223745562</v>
      </c>
      <c r="G495" s="213">
        <f t="shared" si="117"/>
        <v>118.47733091700144</v>
      </c>
      <c r="H495" s="213">
        <f t="shared" si="118"/>
        <v>26.294524465262278</v>
      </c>
      <c r="I495" s="213">
        <f t="shared" si="119"/>
        <v>0.84187524069688457</v>
      </c>
      <c r="X495">
        <v>0.75042241122982933</v>
      </c>
      <c r="Y495">
        <v>164.47362318776808</v>
      </c>
      <c r="Z495">
        <v>0.64541007643486137</v>
      </c>
      <c r="AA495">
        <v>1.1653834084287504</v>
      </c>
      <c r="AB495">
        <v>1.1695643287606157</v>
      </c>
      <c r="AC495">
        <v>36.16491118763124</v>
      </c>
      <c r="AD495">
        <v>3.5634096260867354</v>
      </c>
      <c r="AF495" s="266">
        <f t="shared" si="120"/>
        <v>0.43088147156213302</v>
      </c>
      <c r="AG495" s="298">
        <v>4.2524694948150312</v>
      </c>
      <c r="AH495" s="105">
        <f t="shared" si="124"/>
        <v>4.1669999999998097E-3</v>
      </c>
      <c r="AI495" s="213">
        <f t="shared" si="125"/>
        <v>8.8754449677853557</v>
      </c>
      <c r="AJ495" s="213">
        <f t="shared" si="126"/>
        <v>0.61929999999999996</v>
      </c>
      <c r="AK495" s="213">
        <f t="shared" si="127"/>
        <v>2.1956920703267952E-2</v>
      </c>
      <c r="AL495" s="213">
        <f t="shared" si="128"/>
        <v>14.682638987776782</v>
      </c>
      <c r="AM495" s="213">
        <f t="shared" si="129"/>
        <v>-1124.8980878086663</v>
      </c>
      <c r="AN495" s="213">
        <f t="shared" si="130"/>
        <v>1.8809277678142366E-3</v>
      </c>
      <c r="AO495" s="213">
        <f t="shared" si="131"/>
        <v>1.4446534840235723</v>
      </c>
      <c r="AP495" s="213">
        <f t="shared" si="132"/>
        <v>0.45138655335116928</v>
      </c>
      <c r="AQ495" s="105">
        <f t="shared" si="133"/>
        <v>0.42884651597642864</v>
      </c>
      <c r="AR495" s="213">
        <f t="shared" si="121"/>
        <v>1.0319553246242277</v>
      </c>
    </row>
    <row r="496" spans="1:44" x14ac:dyDescent="0.25">
      <c r="A496" s="268">
        <v>2.0541670000000001</v>
      </c>
      <c r="B496" s="7">
        <v>12.083033833994962</v>
      </c>
      <c r="C496" s="7">
        <v>12.083033833994962</v>
      </c>
      <c r="D496" s="7"/>
      <c r="E496" s="213">
        <f t="shared" si="122"/>
        <v>5.1950667869886606E-2</v>
      </c>
      <c r="F496" s="213">
        <f t="shared" si="123"/>
        <v>0.50963605180358762</v>
      </c>
      <c r="G496" s="213">
        <f t="shared" si="117"/>
        <v>117.92174412785704</v>
      </c>
      <c r="H496" s="213">
        <f t="shared" si="118"/>
        <v>26.175392896425048</v>
      </c>
      <c r="I496" s="213">
        <f t="shared" si="119"/>
        <v>0.83791863317510684</v>
      </c>
      <c r="X496">
        <v>0.75230448002792272</v>
      </c>
      <c r="Y496">
        <v>164.14962077940726</v>
      </c>
      <c r="Z496">
        <v>0.6432153623748551</v>
      </c>
      <c r="AA496">
        <v>1.163040393226465</v>
      </c>
      <c r="AB496">
        <v>1.1672552269071077</v>
      </c>
      <c r="AC496">
        <v>36.09533332571489</v>
      </c>
      <c r="AD496">
        <v>3.5563596492280616</v>
      </c>
      <c r="AF496" s="266">
        <f t="shared" si="120"/>
        <v>0.4119493998609578</v>
      </c>
      <c r="AG496" s="298">
        <v>4.0656244743247747</v>
      </c>
      <c r="AH496" s="105">
        <f t="shared" si="124"/>
        <v>4.1670000000002538E-3</v>
      </c>
      <c r="AI496" s="213">
        <f t="shared" si="125"/>
        <v>8.8754449677853557</v>
      </c>
      <c r="AJ496" s="213">
        <f t="shared" si="126"/>
        <v>0.61929999999999996</v>
      </c>
      <c r="AK496" s="213">
        <f t="shared" si="127"/>
        <v>2.1354354467435738E-2</v>
      </c>
      <c r="AL496" s="213">
        <f t="shared" si="128"/>
        <v>14.703993342244218</v>
      </c>
      <c r="AM496" s="213">
        <f t="shared" si="129"/>
        <v>-1092.9637140597122</v>
      </c>
      <c r="AN496" s="213">
        <f t="shared" si="130"/>
        <v>1.8275307081310999E-3</v>
      </c>
      <c r="AO496" s="213">
        <f t="shared" si="131"/>
        <v>1.4464810147317033</v>
      </c>
      <c r="AP496" s="213">
        <f t="shared" si="132"/>
        <v>0.43857228416870375</v>
      </c>
      <c r="AQ496" s="105">
        <f t="shared" si="133"/>
        <v>0.42701898526829757</v>
      </c>
      <c r="AR496" s="213">
        <f t="shared" si="121"/>
        <v>1.0148551061425246</v>
      </c>
    </row>
    <row r="497" spans="1:44" x14ac:dyDescent="0.25">
      <c r="A497" s="268">
        <v>2.0583330000000002</v>
      </c>
      <c r="B497" s="7">
        <v>11.72845314315453</v>
      </c>
      <c r="C497" s="7">
        <v>11.72845314315453</v>
      </c>
      <c r="D497" s="7"/>
      <c r="E497" s="213">
        <f t="shared" si="122"/>
        <v>4.9599327373403751E-2</v>
      </c>
      <c r="F497" s="213">
        <f t="shared" si="123"/>
        <v>0.48656940153309081</v>
      </c>
      <c r="G497" s="213">
        <f t="shared" si="117"/>
        <v>117.36874705532777</v>
      </c>
      <c r="H497" s="213">
        <f t="shared" si="118"/>
        <v>26.05681909978032</v>
      </c>
      <c r="I497" s="213">
        <f t="shared" si="119"/>
        <v>0.8339805093375845</v>
      </c>
      <c r="X497">
        <v>0.75418903469251997</v>
      </c>
      <c r="Y497">
        <v>163.82558344690639</v>
      </c>
      <c r="Z497">
        <v>0.64102216505439047</v>
      </c>
      <c r="AA497">
        <v>1.1606973305543073</v>
      </c>
      <c r="AB497">
        <v>1.164945887481851</v>
      </c>
      <c r="AC497">
        <v>36.025748646703924</v>
      </c>
      <c r="AD497">
        <v>3.5493089816272754</v>
      </c>
      <c r="AF497" s="266">
        <f t="shared" si="120"/>
        <v>0.40321152061426202</v>
      </c>
      <c r="AG497" s="298">
        <v>3.9793883110215837</v>
      </c>
      <c r="AH497" s="105">
        <f t="shared" si="124"/>
        <v>4.1660000000001141E-3</v>
      </c>
      <c r="AI497" s="213">
        <f t="shared" si="125"/>
        <v>8.8754449677853557</v>
      </c>
      <c r="AJ497" s="213">
        <f t="shared" si="126"/>
        <v>0.61929999999999996</v>
      </c>
      <c r="AK497" s="213">
        <f t="shared" si="127"/>
        <v>2.1067642789358621E-2</v>
      </c>
      <c r="AL497" s="213">
        <f t="shared" si="128"/>
        <v>14.725060985033576</v>
      </c>
      <c r="AM497" s="213">
        <f t="shared" si="129"/>
        <v>-1077.2513847578712</v>
      </c>
      <c r="AN497" s="213">
        <f t="shared" si="130"/>
        <v>1.8012583223912986E-3</v>
      </c>
      <c r="AO497" s="213">
        <f t="shared" si="131"/>
        <v>1.4482822730540945</v>
      </c>
      <c r="AP497" s="213">
        <f t="shared" si="132"/>
        <v>0.43237117676218179</v>
      </c>
      <c r="AQ497" s="105">
        <f t="shared" si="133"/>
        <v>0.42521772694590626</v>
      </c>
      <c r="AR497" s="213">
        <f t="shared" si="121"/>
        <v>1.0064210896828689</v>
      </c>
    </row>
    <row r="498" spans="1:44" x14ac:dyDescent="0.25">
      <c r="A498" s="268">
        <v>2.0625</v>
      </c>
      <c r="B498" s="7">
        <v>12.378517743028658</v>
      </c>
      <c r="C498" s="7">
        <v>12.378517743028658</v>
      </c>
      <c r="D498" s="7"/>
      <c r="E498" s="213">
        <f t="shared" si="122"/>
        <v>5.0226873841360375E-2</v>
      </c>
      <c r="F498" s="213">
        <f t="shared" si="123"/>
        <v>0.49272563238374528</v>
      </c>
      <c r="G498" s="213">
        <f t="shared" si="117"/>
        <v>116.81795879535878</v>
      </c>
      <c r="H498" s="213">
        <f t="shared" si="118"/>
        <v>25.938721264282062</v>
      </c>
      <c r="I498" s="213">
        <f t="shared" si="119"/>
        <v>0.83005815432570684</v>
      </c>
      <c r="X498">
        <v>0.75607608356269529</v>
      </c>
      <c r="Y498">
        <v>163.50151277585204</v>
      </c>
      <c r="Z498">
        <v>0.63883048653461716</v>
      </c>
      <c r="AA498">
        <v>1.1583542319156648</v>
      </c>
      <c r="AB498">
        <v>1.1626363217923064</v>
      </c>
      <c r="AC498">
        <v>35.956157491530952</v>
      </c>
      <c r="AD498">
        <v>3.5422576578293743</v>
      </c>
      <c r="AF498" s="266">
        <f t="shared" si="120"/>
        <v>0.41923096589987147</v>
      </c>
      <c r="AG498" s="298">
        <v>4.1374879437441052</v>
      </c>
      <c r="AH498" s="105">
        <f t="shared" si="124"/>
        <v>4.1669999999998097E-3</v>
      </c>
      <c r="AI498" s="213">
        <f t="shared" si="125"/>
        <v>8.8754449677853557</v>
      </c>
      <c r="AJ498" s="213">
        <f t="shared" si="126"/>
        <v>0.61929999999999996</v>
      </c>
      <c r="AK498" s="213">
        <f t="shared" si="127"/>
        <v>2.1587333349229174E-2</v>
      </c>
      <c r="AL498" s="213">
        <f t="shared" si="128"/>
        <v>14.746648318382805</v>
      </c>
      <c r="AM498" s="213">
        <f t="shared" si="129"/>
        <v>-1102.7324755342622</v>
      </c>
      <c r="AN498" s="213">
        <f t="shared" si="130"/>
        <v>1.8438649297941741E-3</v>
      </c>
      <c r="AO498" s="213">
        <f t="shared" si="131"/>
        <v>1.4501261379838888</v>
      </c>
      <c r="AP498" s="213">
        <f t="shared" si="132"/>
        <v>0.44249218377591992</v>
      </c>
      <c r="AQ498" s="105">
        <f t="shared" si="133"/>
        <v>0.4233738620161121</v>
      </c>
      <c r="AR498" s="213">
        <f t="shared" si="121"/>
        <v>1.0216148894882902</v>
      </c>
    </row>
    <row r="499" spans="1:44" x14ac:dyDescent="0.25">
      <c r="A499" s="268">
        <v>2.0666669999999998</v>
      </c>
      <c r="B499" s="7">
        <v>13.087679124709524</v>
      </c>
      <c r="C499" s="7">
        <v>13.087679124709524</v>
      </c>
      <c r="D499" s="7"/>
      <c r="E499" s="213">
        <f t="shared" si="122"/>
        <v>5.3058821173930085E-2</v>
      </c>
      <c r="F499" s="213">
        <f t="shared" si="123"/>
        <v>0.52050703571625412</v>
      </c>
      <c r="G499" s="213">
        <f t="shared" ref="G499:G562" si="134">+INDEX($Y$3:$Y$885,MATCH(A259,$X$3:$X$885))+(INDEX($Y$3:$Y$885,MATCH(A259,$X$3:$X$885)+1)-INDEX($Y$3:$Y$885,MATCH(A259,$X$3:$X$885)))*(A259-INDEX($X$3:$X$885,MATCH(A259,$X$3:$X$885)))/(INDEX($X$3:$X$885,MATCH(A259,$X$3:$X$885)+1)-INDEX($X$3:$X$885,MATCH(A259,$X$3:$X$885)))</f>
        <v>116.26947984805113</v>
      </c>
      <c r="H499" s="213">
        <f t="shared" ref="H499:H562" si="135">+INDEX($AC$3:$AC$885,MATCH(A259,$X$3:$X$885))+(INDEX($AC$3:$AC$885,MATCH(A259,$X$3:$X$885)+1)-INDEX($AC$3:$AC$885,MATCH(A259,$X$3:$X$885)))*(A259-INDEX($X$3:$X$885,MATCH(A259,$X$3:$X$885)))/(INDEX($X$3:$X$885,MATCH(A259,$X$3:$X$885)+1)-INDEX($X$3:$X$885,MATCH(A259,$X$3:$X$885)))</f>
        <v>25.821120887987949</v>
      </c>
      <c r="I499" s="213">
        <f t="shared" ref="I499:I562" si="136">+INDEX($AB$3:$AB$885,MATCH(A259,$X$3:$X$885))+(INDEX($AB$3:$AB$885,MATCH(A259,$X$3:$X$885)+1)-INDEX($AB$3:$AB$885,MATCH(A259,$X$3:$X$885)))*(A259-INDEX($X$3:$X$885,MATCH(A259,$X$3:$X$885)))/(INDEX($X$3:$X$885,MATCH(A259,$X$3:$X$885)+1)-INDEX($X$3:$X$885,MATCH(A259,$X$3:$X$885)))</f>
        <v>0.82615228299325238</v>
      </c>
      <c r="X499">
        <v>0.75796563500968384</v>
      </c>
      <c r="Y499">
        <v>163.17741035302538</v>
      </c>
      <c r="Z499">
        <v>0.6366403288766852</v>
      </c>
      <c r="AA499">
        <v>1.1560111088181366</v>
      </c>
      <c r="AB499">
        <v>1.1603265411542736</v>
      </c>
      <c r="AC499">
        <v>35.88656020137747</v>
      </c>
      <c r="AD499">
        <v>3.5352057124045726</v>
      </c>
      <c r="AF499" s="266">
        <f t="shared" si="120"/>
        <v>0.43670672439326397</v>
      </c>
      <c r="AG499" s="298">
        <v>4.309960270350496</v>
      </c>
      <c r="AH499" s="105">
        <f t="shared" si="124"/>
        <v>4.1669999999998097E-3</v>
      </c>
      <c r="AI499" s="213">
        <f t="shared" si="125"/>
        <v>8.8754449677853557</v>
      </c>
      <c r="AJ499" s="213">
        <f t="shared" si="126"/>
        <v>0.61929999999999996</v>
      </c>
      <c r="AK499" s="213">
        <f t="shared" si="127"/>
        <v>2.2140286077644046E-2</v>
      </c>
      <c r="AL499" s="213">
        <f t="shared" si="128"/>
        <v>14.768788604460449</v>
      </c>
      <c r="AM499" s="213">
        <f t="shared" si="129"/>
        <v>-1129.8268833388752</v>
      </c>
      <c r="AN499" s="213">
        <f t="shared" si="130"/>
        <v>1.8891691440554464E-3</v>
      </c>
      <c r="AO499" s="213">
        <f t="shared" si="131"/>
        <v>1.4520153071279442</v>
      </c>
      <c r="AP499" s="213">
        <f t="shared" si="132"/>
        <v>0.45336432542729366</v>
      </c>
      <c r="AQ499" s="105">
        <f t="shared" si="133"/>
        <v>0.42148469287205664</v>
      </c>
      <c r="AR499" s="213">
        <f t="shared" si="121"/>
        <v>1.0369186448202772</v>
      </c>
    </row>
    <row r="500" spans="1:44" x14ac:dyDescent="0.25">
      <c r="A500" s="268">
        <v>2.0708329999999999</v>
      </c>
      <c r="B500" s="7">
        <v>13.678646942776915</v>
      </c>
      <c r="C500" s="7">
        <v>13.678646942776915</v>
      </c>
      <c r="D500" s="7"/>
      <c r="E500" s="213">
        <f t="shared" si="122"/>
        <v>5.5754257198575775E-2</v>
      </c>
      <c r="F500" s="213">
        <f t="shared" si="123"/>
        <v>0.54694926311802838</v>
      </c>
      <c r="G500" s="213">
        <f t="shared" si="134"/>
        <v>115.72343513059032</v>
      </c>
      <c r="H500" s="213">
        <f t="shared" si="135"/>
        <v>25.70404472953544</v>
      </c>
      <c r="I500" s="213">
        <f t="shared" si="136"/>
        <v>0.82226378449423942</v>
      </c>
      <c r="X500">
        <v>0.75985769743703713</v>
      </c>
      <c r="Y500">
        <v>162.85327776637803</v>
      </c>
      <c r="Z500">
        <v>0.6344516941417444</v>
      </c>
      <c r="AA500">
        <v>1.1536679727738675</v>
      </c>
      <c r="AB500">
        <v>1.1580165568918126</v>
      </c>
      <c r="AC500">
        <v>35.816957117673645</v>
      </c>
      <c r="AD500">
        <v>3.5281531799482821</v>
      </c>
      <c r="AF500" s="266">
        <f t="shared" si="120"/>
        <v>0.45126985647109086</v>
      </c>
      <c r="AG500" s="298">
        <v>4.4536872091891526</v>
      </c>
      <c r="AH500" s="105">
        <f t="shared" si="124"/>
        <v>4.1660000000001141E-3</v>
      </c>
      <c r="AI500" s="213">
        <f t="shared" si="125"/>
        <v>8.8754449677853557</v>
      </c>
      <c r="AJ500" s="213">
        <f t="shared" si="126"/>
        <v>0.61929999999999996</v>
      </c>
      <c r="AK500" s="213">
        <f t="shared" si="127"/>
        <v>2.2589250271779139E-2</v>
      </c>
      <c r="AL500" s="213">
        <f t="shared" si="128"/>
        <v>14.791377854732227</v>
      </c>
      <c r="AM500" s="213">
        <f t="shared" si="129"/>
        <v>-1151.5357583163948</v>
      </c>
      <c r="AN500" s="213">
        <f t="shared" si="130"/>
        <v>1.9254682774576266E-3</v>
      </c>
      <c r="AO500" s="213">
        <f t="shared" si="131"/>
        <v>1.4539407754054019</v>
      </c>
      <c r="AP500" s="213">
        <f t="shared" si="132"/>
        <v>0.46218633640364232</v>
      </c>
      <c r="AQ500" s="105">
        <f t="shared" si="133"/>
        <v>0.41955922459459899</v>
      </c>
      <c r="AR500" s="213">
        <f t="shared" si="121"/>
        <v>1.0487663379424808</v>
      </c>
    </row>
    <row r="501" spans="1:44" x14ac:dyDescent="0.25">
      <c r="A501" s="268">
        <v>2.0750000000000002</v>
      </c>
      <c r="B501" s="7">
        <v>13.737743724583655</v>
      </c>
      <c r="C501" s="7">
        <v>13.737743724583655</v>
      </c>
      <c r="D501" s="7"/>
      <c r="E501" s="213">
        <f t="shared" si="122"/>
        <v>5.7122049955449228E-2</v>
      </c>
      <c r="F501" s="213">
        <f t="shared" si="123"/>
        <v>0.56036731006295692</v>
      </c>
      <c r="G501" s="213">
        <f t="shared" si="134"/>
        <v>115.17967598602262</v>
      </c>
      <c r="H501" s="213">
        <f t="shared" si="135"/>
        <v>25.587461008923082</v>
      </c>
      <c r="I501" s="213">
        <f t="shared" si="136"/>
        <v>0.8183916017580376</v>
      </c>
      <c r="X501">
        <v>0.76175227928078004</v>
      </c>
      <c r="Y501">
        <v>162.52911660502011</v>
      </c>
      <c r="Z501">
        <v>0.63226458439094435</v>
      </c>
      <c r="AA501">
        <v>1.1513248352992158</v>
      </c>
      <c r="AB501">
        <v>1.155706380337236</v>
      </c>
      <c r="AC501">
        <v>35.747348582096507</v>
      </c>
      <c r="AD501">
        <v>3.521100095080929</v>
      </c>
      <c r="AF501" s="266">
        <f t="shared" si="120"/>
        <v>0.45272616967887352</v>
      </c>
      <c r="AG501" s="298">
        <v>4.4680599030730184</v>
      </c>
      <c r="AH501" s="105">
        <f t="shared" si="124"/>
        <v>4.1670000000002538E-3</v>
      </c>
      <c r="AI501" s="213">
        <f t="shared" si="125"/>
        <v>8.8754449677853557</v>
      </c>
      <c r="AJ501" s="213">
        <f t="shared" si="126"/>
        <v>0.61929999999999996</v>
      </c>
      <c r="AK501" s="213">
        <f t="shared" si="127"/>
        <v>2.2639801914529124E-2</v>
      </c>
      <c r="AL501" s="213">
        <f t="shared" si="128"/>
        <v>14.814017656646756</v>
      </c>
      <c r="AM501" s="213">
        <f t="shared" si="129"/>
        <v>-1152.9023611407024</v>
      </c>
      <c r="AN501" s="213">
        <f t="shared" si="130"/>
        <v>1.9277533566373958E-3</v>
      </c>
      <c r="AO501" s="213">
        <f t="shared" si="131"/>
        <v>1.4558685287620392</v>
      </c>
      <c r="AP501" s="213">
        <f t="shared" si="132"/>
        <v>0.46262379568929168</v>
      </c>
      <c r="AQ501" s="105">
        <f t="shared" si="133"/>
        <v>0.41763147123796157</v>
      </c>
      <c r="AR501" s="213">
        <f t="shared" si="121"/>
        <v>1.0499091848997675</v>
      </c>
    </row>
    <row r="502" spans="1:44" x14ac:dyDescent="0.25">
      <c r="A502" s="268">
        <v>2.079167</v>
      </c>
      <c r="B502" s="7">
        <v>13.737743724583655</v>
      </c>
      <c r="C502" s="7">
        <v>13.737743724583655</v>
      </c>
      <c r="D502" s="7"/>
      <c r="E502" s="213">
        <f t="shared" si="122"/>
        <v>5.7245178100337475E-2</v>
      </c>
      <c r="F502" s="213">
        <f t="shared" si="123"/>
        <v>0.5615751971643107</v>
      </c>
      <c r="G502" s="213">
        <f t="shared" si="134"/>
        <v>114.63828609222811</v>
      </c>
      <c r="H502" s="213">
        <f t="shared" si="135"/>
        <v>25.471387600004974</v>
      </c>
      <c r="I502" s="213">
        <f t="shared" si="136"/>
        <v>0.81453632955534028</v>
      </c>
      <c r="X502">
        <v>0.76364938900956836</v>
      </c>
      <c r="Y502">
        <v>162.20492845922064</v>
      </c>
      <c r="Z502">
        <v>0.63007900168543496</v>
      </c>
      <c r="AA502">
        <v>1.1489817079141587</v>
      </c>
      <c r="AB502">
        <v>1.1533960228310522</v>
      </c>
      <c r="AC502">
        <v>35.677734936564995</v>
      </c>
      <c r="AD502">
        <v>3.5140464924474486</v>
      </c>
      <c r="AF502" s="266">
        <f t="shared" si="120"/>
        <v>0.45272616967887352</v>
      </c>
      <c r="AG502" s="298">
        <v>4.4680599030730184</v>
      </c>
      <c r="AH502" s="105">
        <f t="shared" si="124"/>
        <v>4.1669999999998097E-3</v>
      </c>
      <c r="AI502" s="213">
        <f t="shared" si="125"/>
        <v>8.8754449677853557</v>
      </c>
      <c r="AJ502" s="213">
        <f t="shared" si="126"/>
        <v>0.61929999999999996</v>
      </c>
      <c r="AK502" s="213">
        <f t="shared" si="127"/>
        <v>2.2639801914526709E-2</v>
      </c>
      <c r="AL502" s="213">
        <f t="shared" si="128"/>
        <v>14.836657458561284</v>
      </c>
      <c r="AM502" s="213">
        <f t="shared" si="129"/>
        <v>-1151.6889226392359</v>
      </c>
      <c r="AN502" s="213">
        <f t="shared" si="130"/>
        <v>1.9257243815714062E-3</v>
      </c>
      <c r="AO502" s="213">
        <f t="shared" si="131"/>
        <v>1.4577942531436106</v>
      </c>
      <c r="AP502" s="213">
        <f t="shared" si="132"/>
        <v>0.46213688062670844</v>
      </c>
      <c r="AQ502" s="105">
        <f t="shared" si="133"/>
        <v>0.41570574685639017</v>
      </c>
      <c r="AR502" s="213">
        <f t="shared" si="121"/>
        <v>1.0499091848997675</v>
      </c>
    </row>
    <row r="503" spans="1:44" x14ac:dyDescent="0.25">
      <c r="A503" s="268">
        <v>2.0833330000000001</v>
      </c>
      <c r="B503" s="7">
        <v>13.501356597356699</v>
      </c>
      <c r="C503" s="7">
        <v>13.501356597356699</v>
      </c>
      <c r="D503" s="7"/>
      <c r="E503" s="213">
        <f t="shared" si="122"/>
        <v>5.6739045970603315E-2</v>
      </c>
      <c r="F503" s="213">
        <f t="shared" si="123"/>
        <v>0.55661004097161859</v>
      </c>
      <c r="G503" s="213">
        <f t="shared" si="134"/>
        <v>114.09931651358926</v>
      </c>
      <c r="H503" s="213">
        <f t="shared" si="135"/>
        <v>25.384348674153081</v>
      </c>
      <c r="I503" s="213">
        <f t="shared" si="136"/>
        <v>0.81069832991882718</v>
      </c>
      <c r="X503">
        <v>0.76554903512484707</v>
      </c>
      <c r="Y503">
        <v>161.88071492039805</v>
      </c>
      <c r="Z503">
        <v>0.62789494808636603</v>
      </c>
      <c r="AA503">
        <v>1.146638602143192</v>
      </c>
      <c r="AB503">
        <v>1.1510854957217966</v>
      </c>
      <c r="AC503">
        <v>35.608116523241051</v>
      </c>
      <c r="AD503">
        <v>3.5069924067173996</v>
      </c>
      <c r="AF503" s="266">
        <f t="shared" si="120"/>
        <v>0.44690091684774269</v>
      </c>
      <c r="AG503" s="298">
        <v>4.4105691275375545</v>
      </c>
      <c r="AH503" s="105">
        <f t="shared" si="124"/>
        <v>4.1660000000001141E-3</v>
      </c>
      <c r="AI503" s="213">
        <f t="shared" si="125"/>
        <v>8.8754449677853557</v>
      </c>
      <c r="AJ503" s="213">
        <f t="shared" si="126"/>
        <v>0.61929999999999996</v>
      </c>
      <c r="AK503" s="213">
        <f t="shared" si="127"/>
        <v>2.2453560908897642E-2</v>
      </c>
      <c r="AL503" s="213">
        <f t="shared" si="128"/>
        <v>14.859111019470182</v>
      </c>
      <c r="AM503" s="213">
        <f t="shared" si="129"/>
        <v>-1141.0182683772032</v>
      </c>
      <c r="AN503" s="213">
        <f t="shared" si="130"/>
        <v>1.907882116463372E-3</v>
      </c>
      <c r="AO503" s="213">
        <f t="shared" si="131"/>
        <v>1.4597021352600739</v>
      </c>
      <c r="AP503" s="213">
        <f t="shared" si="132"/>
        <v>0.45796498234837246</v>
      </c>
      <c r="AQ503" s="105">
        <f t="shared" si="133"/>
        <v>0.4137978647399268</v>
      </c>
      <c r="AR503" s="213">
        <f t="shared" si="121"/>
        <v>1.045293106812295</v>
      </c>
    </row>
    <row r="504" spans="1:44" x14ac:dyDescent="0.25">
      <c r="A504" s="268">
        <v>2.0874999999999999</v>
      </c>
      <c r="B504" s="7">
        <v>13.855937288197133</v>
      </c>
      <c r="C504" s="7">
        <v>13.855937288197133</v>
      </c>
      <c r="D504" s="7"/>
      <c r="E504" s="213">
        <f t="shared" si="122"/>
        <v>5.6998921810548803E-2</v>
      </c>
      <c r="F504" s="213">
        <f t="shared" si="123"/>
        <v>0.5591594229614838</v>
      </c>
      <c r="G504" s="213">
        <f t="shared" si="134"/>
        <v>113.58842960898831</v>
      </c>
      <c r="H504" s="213">
        <f t="shared" si="135"/>
        <v>25.327051506588461</v>
      </c>
      <c r="I504" s="213">
        <f t="shared" si="136"/>
        <v>0.80973408176772099</v>
      </c>
      <c r="X504">
        <v>0.76745122616100991</v>
      </c>
      <c r="Y504">
        <v>161.55647758109825</v>
      </c>
      <c r="Z504">
        <v>0.62571242565488694</v>
      </c>
      <c r="AA504">
        <v>1.1442955295146362</v>
      </c>
      <c r="AB504">
        <v>1.1487748103660711</v>
      </c>
      <c r="AC504">
        <v>35.538493684526649</v>
      </c>
      <c r="AD504">
        <v>3.4999378725846628</v>
      </c>
      <c r="AF504" s="266">
        <f t="shared" si="120"/>
        <v>0.45563879609443897</v>
      </c>
      <c r="AG504" s="298">
        <v>4.4968052908407499</v>
      </c>
      <c r="AH504" s="105">
        <f t="shared" si="124"/>
        <v>4.1669999999998097E-3</v>
      </c>
      <c r="AI504" s="213">
        <f t="shared" si="125"/>
        <v>8.8754449677853557</v>
      </c>
      <c r="AJ504" s="213">
        <f t="shared" si="126"/>
        <v>0.61929999999999996</v>
      </c>
      <c r="AK504" s="213">
        <f t="shared" si="127"/>
        <v>2.2729895171070106E-2</v>
      </c>
      <c r="AL504" s="213">
        <f t="shared" si="128"/>
        <v>14.881840914641252</v>
      </c>
      <c r="AM504" s="213">
        <f t="shared" si="129"/>
        <v>-1153.8314237525874</v>
      </c>
      <c r="AN504" s="213">
        <f t="shared" si="130"/>
        <v>1.9293068303997494E-3</v>
      </c>
      <c r="AO504" s="213">
        <f t="shared" si="131"/>
        <v>1.4616314420904737</v>
      </c>
      <c r="AP504" s="213">
        <f t="shared" si="132"/>
        <v>0.46299659956799555</v>
      </c>
      <c r="AQ504" s="105">
        <f t="shared" si="133"/>
        <v>0.41186855790952703</v>
      </c>
      <c r="AR504" s="213">
        <f t="shared" si="121"/>
        <v>1.0521729622023306</v>
      </c>
    </row>
    <row r="505" spans="1:44" x14ac:dyDescent="0.25">
      <c r="A505" s="268">
        <v>2.0916670000000002</v>
      </c>
      <c r="B505" s="7">
        <v>14.62419545168474</v>
      </c>
      <c r="C505" s="7">
        <v>14.62419545168474</v>
      </c>
      <c r="D505" s="7"/>
      <c r="E505" s="213">
        <f t="shared" si="122"/>
        <v>5.9338356563547502E-2</v>
      </c>
      <c r="F505" s="213">
        <f t="shared" si="123"/>
        <v>0.58210927788840106</v>
      </c>
      <c r="G505" s="213">
        <f t="shared" si="134"/>
        <v>113.40291386650735</v>
      </c>
      <c r="H505" s="213">
        <f t="shared" si="135"/>
        <v>25.357215036993235</v>
      </c>
      <c r="I505" s="213">
        <f t="shared" si="136"/>
        <v>0.8080684901665891</v>
      </c>
      <c r="X505">
        <v>0.76935597068555905</v>
      </c>
      <c r="Y505">
        <v>161.23221803499789</v>
      </c>
      <c r="Z505">
        <v>0.6235314364521477</v>
      </c>
      <c r="AA505">
        <v>1.141952501560257</v>
      </c>
      <c r="AB505">
        <v>1.146463978128444</v>
      </c>
      <c r="AC505">
        <v>35.468866763059239</v>
      </c>
      <c r="AD505">
        <v>3.4928829247669775</v>
      </c>
      <c r="AF505" s="266">
        <f t="shared" si="120"/>
        <v>0.47457086779561392</v>
      </c>
      <c r="AG505" s="298">
        <v>4.6836503113310028</v>
      </c>
      <c r="AH505" s="105">
        <f t="shared" si="124"/>
        <v>4.1670000000002538E-3</v>
      </c>
      <c r="AI505" s="213">
        <f t="shared" si="125"/>
        <v>8.8754449677853557</v>
      </c>
      <c r="AJ505" s="213">
        <f t="shared" si="126"/>
        <v>0.61929999999999996</v>
      </c>
      <c r="AK505" s="213">
        <f t="shared" si="127"/>
        <v>2.3310247871443143E-2</v>
      </c>
      <c r="AL505" s="213">
        <f t="shared" si="128"/>
        <v>14.905151162512695</v>
      </c>
      <c r="AM505" s="213">
        <f t="shared" si="129"/>
        <v>-1181.9955638983836</v>
      </c>
      <c r="AN505" s="213">
        <f t="shared" si="130"/>
        <v>1.9763997304864016E-3</v>
      </c>
      <c r="AO505" s="213">
        <f t="shared" si="131"/>
        <v>1.4636078418209602</v>
      </c>
      <c r="AP505" s="213">
        <f t="shared" si="132"/>
        <v>0.47429799147738932</v>
      </c>
      <c r="AQ505" s="105">
        <f t="shared" si="133"/>
        <v>0.40989215817904062</v>
      </c>
      <c r="AR505" s="213">
        <f t="shared" si="121"/>
        <v>1.0662101975845095</v>
      </c>
    </row>
    <row r="506" spans="1:44" x14ac:dyDescent="0.25">
      <c r="A506" s="268">
        <v>2.0958329999999998</v>
      </c>
      <c r="B506" s="7">
        <v>14.801485797104958</v>
      </c>
      <c r="C506" s="7">
        <v>14.801485797104958</v>
      </c>
      <c r="D506" s="7"/>
      <c r="E506" s="213">
        <f t="shared" si="122"/>
        <v>6.1293694041224082E-2</v>
      </c>
      <c r="F506" s="213">
        <f t="shared" si="123"/>
        <v>0.6012911385444083</v>
      </c>
      <c r="G506" s="213">
        <f t="shared" si="134"/>
        <v>113.47276556580886</v>
      </c>
      <c r="H506" s="213">
        <f t="shared" si="135"/>
        <v>25.365019319231937</v>
      </c>
      <c r="I506" s="213">
        <f t="shared" si="136"/>
        <v>0.80872272624665531</v>
      </c>
      <c r="X506">
        <v>0.77126327729926647</v>
      </c>
      <c r="Y506">
        <v>160.90793787689222</v>
      </c>
      <c r="Z506">
        <v>0.62135198253929813</v>
      </c>
      <c r="AA506">
        <v>1.1396095298160223</v>
      </c>
      <c r="AB506">
        <v>1.1441530103812998</v>
      </c>
      <c r="AC506">
        <v>35.399236101712354</v>
      </c>
      <c r="AD506">
        <v>3.4858275980060038</v>
      </c>
      <c r="AF506" s="266">
        <f t="shared" si="120"/>
        <v>0.47893980741896208</v>
      </c>
      <c r="AG506" s="298">
        <v>4.726768392982601</v>
      </c>
      <c r="AH506" s="105">
        <f t="shared" si="124"/>
        <v>4.16599999999967E-3</v>
      </c>
      <c r="AI506" s="213">
        <f t="shared" si="125"/>
        <v>8.8754449677853557</v>
      </c>
      <c r="AJ506" s="213">
        <f t="shared" si="126"/>
        <v>0.61929999999999996</v>
      </c>
      <c r="AK506" s="213">
        <f t="shared" si="127"/>
        <v>2.3437289488593291E-2</v>
      </c>
      <c r="AL506" s="213">
        <f t="shared" si="128"/>
        <v>14.928588452001287</v>
      </c>
      <c r="AM506" s="213">
        <f t="shared" si="129"/>
        <v>-1187.1237792507993</v>
      </c>
      <c r="AN506" s="213">
        <f t="shared" si="130"/>
        <v>1.984974554072848E-3</v>
      </c>
      <c r="AO506" s="213">
        <f t="shared" si="131"/>
        <v>1.4655928163750329</v>
      </c>
      <c r="AP506" s="213">
        <f t="shared" si="132"/>
        <v>0.47647012819803292</v>
      </c>
      <c r="AQ506" s="105">
        <f t="shared" si="133"/>
        <v>0.40790718362496775</v>
      </c>
      <c r="AR506" s="213">
        <f t="shared" si="121"/>
        <v>1.0692919606454758</v>
      </c>
    </row>
    <row r="507" spans="1:44" x14ac:dyDescent="0.25">
      <c r="A507" s="268">
        <v>2.1</v>
      </c>
      <c r="B507" s="7">
        <v>14.801485797104958</v>
      </c>
      <c r="C507" s="7">
        <v>14.801485797104958</v>
      </c>
      <c r="D507" s="7"/>
      <c r="E507" s="213">
        <f t="shared" si="122"/>
        <v>6.1677791316540116E-2</v>
      </c>
      <c r="F507" s="213">
        <f t="shared" si="123"/>
        <v>0.60505913281525858</v>
      </c>
      <c r="G507" s="213">
        <f t="shared" si="134"/>
        <v>113.52339439107845</v>
      </c>
      <c r="H507" s="213">
        <f t="shared" si="135"/>
        <v>25.357554384105583</v>
      </c>
      <c r="I507" s="213">
        <f t="shared" si="136"/>
        <v>0.80874585357377593</v>
      </c>
      <c r="X507">
        <v>0.77317315463633551</v>
      </c>
      <c r="Y507">
        <v>160.5836387026732</v>
      </c>
      <c r="Z507">
        <v>0.61917406597748792</v>
      </c>
      <c r="AA507">
        <v>1.1372666258214241</v>
      </c>
      <c r="AB507">
        <v>1.1418419185048578</v>
      </c>
      <c r="AC507">
        <v>35.329602043592182</v>
      </c>
      <c r="AD507">
        <v>3.4787719270669775</v>
      </c>
      <c r="AF507" s="266">
        <f t="shared" si="120"/>
        <v>0.47893980741896208</v>
      </c>
      <c r="AG507" s="298">
        <v>4.726768392982601</v>
      </c>
      <c r="AH507" s="105">
        <f t="shared" si="124"/>
        <v>4.1670000000002538E-3</v>
      </c>
      <c r="AI507" s="213">
        <f t="shared" si="125"/>
        <v>8.8754449677853557</v>
      </c>
      <c r="AJ507" s="213">
        <f t="shared" si="126"/>
        <v>0.61929999999999996</v>
      </c>
      <c r="AK507" s="213">
        <f t="shared" si="127"/>
        <v>2.3442915338209774E-2</v>
      </c>
      <c r="AL507" s="213">
        <f t="shared" si="128"/>
        <v>14.952031367339497</v>
      </c>
      <c r="AM507" s="213">
        <f t="shared" si="129"/>
        <v>-1186.0910049979605</v>
      </c>
      <c r="AN507" s="213">
        <f t="shared" si="130"/>
        <v>1.9832476653963526E-3</v>
      </c>
      <c r="AO507" s="213">
        <f t="shared" si="131"/>
        <v>1.4675760640404292</v>
      </c>
      <c r="AP507" s="213">
        <f t="shared" si="132"/>
        <v>0.47594136438594475</v>
      </c>
      <c r="AQ507" s="105">
        <f t="shared" si="133"/>
        <v>0.40592393595957138</v>
      </c>
      <c r="AR507" s="213">
        <f t="shared" si="121"/>
        <v>1.0692919606454758</v>
      </c>
    </row>
    <row r="508" spans="1:44" x14ac:dyDescent="0.25">
      <c r="A508" s="268">
        <v>2.1041669999999999</v>
      </c>
      <c r="B508" s="7">
        <v>14.742389015298217</v>
      </c>
      <c r="C508" s="7">
        <v>14.742389015298217</v>
      </c>
      <c r="D508" s="7"/>
      <c r="E508" s="213">
        <f t="shared" si="122"/>
        <v>6.1554663171639205E-2</v>
      </c>
      <c r="F508" s="213">
        <f t="shared" si="123"/>
        <v>0.60385124571378068</v>
      </c>
      <c r="G508" s="213">
        <f t="shared" si="134"/>
        <v>113.4976771643655</v>
      </c>
      <c r="H508" s="213">
        <f t="shared" si="135"/>
        <v>25.339530221052186</v>
      </c>
      <c r="I508" s="213">
        <f t="shared" si="136"/>
        <v>0.80833243828601375</v>
      </c>
      <c r="X508">
        <v>0.77508561136456366</v>
      </c>
      <c r="Y508">
        <v>160.2593221093322</v>
      </c>
      <c r="Z508">
        <v>0.61699768882786721</v>
      </c>
      <c r="AA508">
        <v>1.1349238011193625</v>
      </c>
      <c r="AB508">
        <v>1.1395307138870605</v>
      </c>
      <c r="AC508">
        <v>35.259964932034329</v>
      </c>
      <c r="AD508">
        <v>3.4717159467383785</v>
      </c>
      <c r="AF508" s="266">
        <f t="shared" si="120"/>
        <v>0.4774834942111793</v>
      </c>
      <c r="AG508" s="298">
        <v>4.7123956990987352</v>
      </c>
      <c r="AH508" s="105">
        <f t="shared" si="124"/>
        <v>4.1669999999998097E-3</v>
      </c>
      <c r="AI508" s="213">
        <f t="shared" si="125"/>
        <v>8.8754449677853557</v>
      </c>
      <c r="AJ508" s="213">
        <f t="shared" si="126"/>
        <v>0.61929999999999996</v>
      </c>
      <c r="AK508" s="213">
        <f t="shared" si="127"/>
        <v>2.3398744239670591E-2</v>
      </c>
      <c r="AL508" s="213">
        <f t="shared" si="128"/>
        <v>14.975430111579168</v>
      </c>
      <c r="AM508" s="213">
        <f t="shared" si="129"/>
        <v>-1182.5400220825466</v>
      </c>
      <c r="AN508" s="213">
        <f t="shared" si="130"/>
        <v>1.9773101120828364E-3</v>
      </c>
      <c r="AO508" s="213">
        <f t="shared" si="131"/>
        <v>1.469553374152512</v>
      </c>
      <c r="AP508" s="213">
        <f t="shared" si="132"/>
        <v>0.47451646558265581</v>
      </c>
      <c r="AQ508" s="105">
        <f t="shared" si="133"/>
        <v>0.40394662584748853</v>
      </c>
      <c r="AR508" s="213">
        <f t="shared" si="121"/>
        <v>1.0682709724941126</v>
      </c>
    </row>
    <row r="509" spans="1:44" x14ac:dyDescent="0.25">
      <c r="A509" s="268">
        <v>2.108333</v>
      </c>
      <c r="B509" s="7">
        <v>13.855937288197133</v>
      </c>
      <c r="C509" s="7">
        <v>13.855937288197133</v>
      </c>
      <c r="D509" s="7"/>
      <c r="E509" s="213">
        <f t="shared" si="122"/>
        <v>5.9570313690182439E-2</v>
      </c>
      <c r="F509" s="213">
        <f t="shared" si="123"/>
        <v>0.58438477730068972</v>
      </c>
      <c r="G509" s="213">
        <f t="shared" si="134"/>
        <v>113.41802550664545</v>
      </c>
      <c r="H509" s="213">
        <f t="shared" si="135"/>
        <v>25.314033987930138</v>
      </c>
      <c r="I509" s="213">
        <f t="shared" si="136"/>
        <v>0.80761038344189962</v>
      </c>
      <c r="X509">
        <v>0.77700065618550629</v>
      </c>
      <c r="Y509">
        <v>159.93498969494505</v>
      </c>
      <c r="Z509">
        <v>0.61482285315158491</v>
      </c>
      <c r="AA509">
        <v>1.1325810672572199</v>
      </c>
      <c r="AB509">
        <v>1.1372194079234641</v>
      </c>
      <c r="AC509">
        <v>35.190325110607084</v>
      </c>
      <c r="AD509">
        <v>3.4646596918322632</v>
      </c>
      <c r="AF509" s="266">
        <f t="shared" si="120"/>
        <v>0.45563879609443875</v>
      </c>
      <c r="AG509" s="298">
        <v>4.4968052908407472</v>
      </c>
      <c r="AH509" s="105">
        <f t="shared" si="124"/>
        <v>4.1660000000001141E-3</v>
      </c>
      <c r="AI509" s="213">
        <f t="shared" si="125"/>
        <v>8.8754449677853557</v>
      </c>
      <c r="AJ509" s="213">
        <f t="shared" si="126"/>
        <v>0.61929999999999996</v>
      </c>
      <c r="AK509" s="213">
        <f t="shared" si="127"/>
        <v>2.272444043260978E-2</v>
      </c>
      <c r="AL509" s="213">
        <f t="shared" si="128"/>
        <v>14.998154552011778</v>
      </c>
      <c r="AM509" s="213">
        <f t="shared" si="129"/>
        <v>-1147.2171140802027</v>
      </c>
      <c r="AN509" s="213">
        <f t="shared" si="130"/>
        <v>1.9182471274252816E-3</v>
      </c>
      <c r="AO509" s="213">
        <f t="shared" si="131"/>
        <v>1.4714716212799372</v>
      </c>
      <c r="AP509" s="213">
        <f t="shared" si="132"/>
        <v>0.46045298305934446</v>
      </c>
      <c r="AQ509" s="105">
        <f t="shared" si="133"/>
        <v>0.40202837872006325</v>
      </c>
      <c r="AR509" s="213">
        <f t="shared" si="121"/>
        <v>1.0521729622023313</v>
      </c>
    </row>
    <row r="510" spans="1:44" x14ac:dyDescent="0.25">
      <c r="A510" s="268">
        <v>2.1124999999999998</v>
      </c>
      <c r="B510" s="7">
        <v>13.855937288197133</v>
      </c>
      <c r="C510" s="7">
        <v>13.855937288197133</v>
      </c>
      <c r="D510" s="7"/>
      <c r="E510" s="213">
        <f t="shared" si="122"/>
        <v>5.7737690679914813E-2</v>
      </c>
      <c r="F510" s="213">
        <f t="shared" si="123"/>
        <v>0.5664067455699644</v>
      </c>
      <c r="G510" s="213">
        <f t="shared" si="134"/>
        <v>113.30290514417788</v>
      </c>
      <c r="H510" s="213">
        <f t="shared" si="135"/>
        <v>25.283604129314337</v>
      </c>
      <c r="I510" s="213">
        <f t="shared" si="136"/>
        <v>0.80668498475423278</v>
      </c>
      <c r="X510">
        <v>0.77891829783464095</v>
      </c>
      <c r="Y510">
        <v>159.61064305865474</v>
      </c>
      <c r="Z510">
        <v>0.6126495610097914</v>
      </c>
      <c r="AA510">
        <v>1.1302384357843911</v>
      </c>
      <c r="AB510">
        <v>1.1349080120173478</v>
      </c>
      <c r="AC510">
        <v>35.12068292310029</v>
      </c>
      <c r="AD510">
        <v>3.4576031971831367</v>
      </c>
      <c r="AF510" s="266">
        <f t="shared" si="120"/>
        <v>0.45563879609443875</v>
      </c>
      <c r="AG510" s="298">
        <v>4.4968052908407472</v>
      </c>
      <c r="AH510" s="105">
        <f t="shared" si="124"/>
        <v>4.1669999999998097E-3</v>
      </c>
      <c r="AI510" s="213">
        <f t="shared" si="125"/>
        <v>8.8754449677853557</v>
      </c>
      <c r="AJ510" s="213">
        <f t="shared" si="126"/>
        <v>0.61929999999999996</v>
      </c>
      <c r="AK510" s="213">
        <f t="shared" si="127"/>
        <v>2.2729895171070099E-2</v>
      </c>
      <c r="AL510" s="213">
        <f t="shared" si="128"/>
        <v>15.020884447182848</v>
      </c>
      <c r="AM510" s="213">
        <f t="shared" si="129"/>
        <v>-1146.2442635618415</v>
      </c>
      <c r="AN510" s="213">
        <f t="shared" si="130"/>
        <v>1.9166204364621184E-3</v>
      </c>
      <c r="AO510" s="213">
        <f t="shared" si="131"/>
        <v>1.4733882417163993</v>
      </c>
      <c r="AP510" s="213">
        <f t="shared" si="132"/>
        <v>0.45995210858224284</v>
      </c>
      <c r="AQ510" s="105">
        <f t="shared" si="133"/>
        <v>0.40011175828360113</v>
      </c>
      <c r="AR510" s="213">
        <f t="shared" si="121"/>
        <v>1.0521729622023313</v>
      </c>
    </row>
    <row r="511" spans="1:44" x14ac:dyDescent="0.25">
      <c r="A511" s="268">
        <v>2.1166670000000001</v>
      </c>
      <c r="B511" s="7">
        <v>13.737743724583655</v>
      </c>
      <c r="C511" s="7">
        <v>13.737743724583655</v>
      </c>
      <c r="D511" s="7"/>
      <c r="E511" s="213">
        <f t="shared" si="122"/>
        <v>5.7491434390132275E-2</v>
      </c>
      <c r="F511" s="213">
        <f t="shared" si="123"/>
        <v>0.56399097136719767</v>
      </c>
      <c r="G511" s="213">
        <f t="shared" si="134"/>
        <v>113.16421463156017</v>
      </c>
      <c r="H511" s="213">
        <f t="shared" si="135"/>
        <v>25.249886429713516</v>
      </c>
      <c r="I511" s="213">
        <f t="shared" si="136"/>
        <v>0.80562428026309918</v>
      </c>
      <c r="X511">
        <v>0.78083854508153261</v>
      </c>
      <c r="Y511">
        <v>159.28628380068866</v>
      </c>
      <c r="Z511">
        <v>0.61047781446363647</v>
      </c>
      <c r="AA511">
        <v>1.1278959182547064</v>
      </c>
      <c r="AB511">
        <v>1.1325965375793445</v>
      </c>
      <c r="AC511">
        <v>35.051038713529856</v>
      </c>
      <c r="AD511">
        <v>3.4505464976484128</v>
      </c>
      <c r="AF511" s="266">
        <f t="shared" si="120"/>
        <v>0.45272616967887347</v>
      </c>
      <c r="AG511" s="298">
        <v>4.4680599030730175</v>
      </c>
      <c r="AH511" s="105">
        <f t="shared" si="124"/>
        <v>4.1670000000002538E-3</v>
      </c>
      <c r="AI511" s="213">
        <f t="shared" si="125"/>
        <v>8.8754449677853557</v>
      </c>
      <c r="AJ511" s="213">
        <f t="shared" si="126"/>
        <v>0.61929999999999996</v>
      </c>
      <c r="AK511" s="213">
        <f t="shared" si="127"/>
        <v>2.2639801914529124E-2</v>
      </c>
      <c r="AL511" s="213">
        <f t="shared" si="128"/>
        <v>15.043524249097377</v>
      </c>
      <c r="AM511" s="213">
        <f t="shared" si="129"/>
        <v>-1140.459537521991</v>
      </c>
      <c r="AN511" s="213">
        <f t="shared" si="130"/>
        <v>1.9069478697154286E-3</v>
      </c>
      <c r="AO511" s="213">
        <f t="shared" si="131"/>
        <v>1.4752951895861146</v>
      </c>
      <c r="AP511" s="213">
        <f t="shared" si="132"/>
        <v>0.45763087826141408</v>
      </c>
      <c r="AQ511" s="105">
        <f t="shared" si="133"/>
        <v>0.39820481041388572</v>
      </c>
      <c r="AR511" s="213">
        <f t="shared" si="121"/>
        <v>1.0499091848997675</v>
      </c>
    </row>
    <row r="512" spans="1:44" x14ac:dyDescent="0.25">
      <c r="A512" s="268">
        <v>2.1208330000000002</v>
      </c>
      <c r="B512" s="7">
        <v>13.796840506390392</v>
      </c>
      <c r="C512" s="7">
        <v>13.796840506390392</v>
      </c>
      <c r="D512" s="7"/>
      <c r="E512" s="213">
        <f t="shared" si="122"/>
        <v>5.735453895312051E-2</v>
      </c>
      <c r="F512" s="213">
        <f t="shared" si="123"/>
        <v>0.56264802713011219</v>
      </c>
      <c r="G512" s="213">
        <f t="shared" si="134"/>
        <v>113.00918764161881</v>
      </c>
      <c r="H512" s="213">
        <f t="shared" si="135"/>
        <v>25.213882929075094</v>
      </c>
      <c r="I512" s="213">
        <f t="shared" si="136"/>
        <v>0.80446966233745287</v>
      </c>
      <c r="X512">
        <v>0.78276140672999994</v>
      </c>
      <c r="Y512">
        <v>158.96191352230704</v>
      </c>
      <c r="Z512">
        <v>0.6083076155742696</v>
      </c>
      <c r="AA512">
        <v>1.125553526225066</v>
      </c>
      <c r="AB512">
        <v>1.1302849960275905</v>
      </c>
      <c r="AC512">
        <v>34.981392826133821</v>
      </c>
      <c r="AD512">
        <v>3.4434896281080092</v>
      </c>
      <c r="AF512" s="266">
        <f t="shared" si="120"/>
        <v>0.45418248288665625</v>
      </c>
      <c r="AG512" s="298">
        <v>4.4824325969568832</v>
      </c>
      <c r="AH512" s="105">
        <f t="shared" si="124"/>
        <v>4.1660000000001141E-3</v>
      </c>
      <c r="AI512" s="213">
        <f t="shared" si="125"/>
        <v>8.8754449677853557</v>
      </c>
      <c r="AJ512" s="213">
        <f t="shared" si="126"/>
        <v>0.61929999999999996</v>
      </c>
      <c r="AK512" s="213">
        <f t="shared" si="127"/>
        <v>2.2679432102223139E-2</v>
      </c>
      <c r="AL512" s="213">
        <f t="shared" si="128"/>
        <v>15.0662036811996</v>
      </c>
      <c r="AM512" s="213">
        <f t="shared" si="129"/>
        <v>-1141.2070271010271</v>
      </c>
      <c r="AN512" s="213">
        <f t="shared" si="130"/>
        <v>1.9081977375217641E-3</v>
      </c>
      <c r="AO512" s="213">
        <f t="shared" si="131"/>
        <v>1.4772033873236363</v>
      </c>
      <c r="AP512" s="213">
        <f t="shared" si="132"/>
        <v>0.45804074352417473</v>
      </c>
      <c r="AQ512" s="105">
        <f t="shared" si="133"/>
        <v>0.39629661267636396</v>
      </c>
      <c r="AR512" s="213">
        <f t="shared" si="121"/>
        <v>1.0510447028948802</v>
      </c>
    </row>
    <row r="513" spans="1:44" x14ac:dyDescent="0.25">
      <c r="A513" s="268">
        <v>2.125</v>
      </c>
      <c r="B513" s="7">
        <v>13.855937288197133</v>
      </c>
      <c r="C513" s="7">
        <v>13.855937288197133</v>
      </c>
      <c r="D513" s="7"/>
      <c r="E513" s="213">
        <f t="shared" si="122"/>
        <v>5.761456253502048E-2</v>
      </c>
      <c r="F513" s="213">
        <f t="shared" si="123"/>
        <v>0.56519885846855089</v>
      </c>
      <c r="G513" s="213">
        <f t="shared" si="134"/>
        <v>112.84251840112867</v>
      </c>
      <c r="H513" s="213">
        <f t="shared" si="135"/>
        <v>25.176234108872073</v>
      </c>
      <c r="I513" s="213">
        <f t="shared" si="136"/>
        <v>0.80324781295325542</v>
      </c>
      <c r="X513">
        <v>0.78468689161828242</v>
      </c>
      <c r="Y513">
        <v>158.63753382582144</v>
      </c>
      <c r="Z513">
        <v>0.60613896640284093</v>
      </c>
      <c r="AA513">
        <v>1.1232112712552287</v>
      </c>
      <c r="AB513">
        <v>1.1279733987875944</v>
      </c>
      <c r="AC513">
        <v>34.911745605368004</v>
      </c>
      <c r="AD513">
        <v>3.4364326234639129</v>
      </c>
      <c r="AF513" s="266">
        <f t="shared" si="120"/>
        <v>0.45563879609443897</v>
      </c>
      <c r="AG513" s="298">
        <v>4.4968052908407499</v>
      </c>
      <c r="AH513" s="105">
        <f t="shared" si="124"/>
        <v>4.1669999999998097E-3</v>
      </c>
      <c r="AI513" s="213">
        <f t="shared" si="125"/>
        <v>8.8754449677853557</v>
      </c>
      <c r="AJ513" s="213">
        <f t="shared" si="126"/>
        <v>0.61929999999999996</v>
      </c>
      <c r="AK513" s="213">
        <f t="shared" si="127"/>
        <v>2.2729895171070106E-2</v>
      </c>
      <c r="AL513" s="213">
        <f t="shared" si="128"/>
        <v>15.088933576370669</v>
      </c>
      <c r="AM513" s="213">
        <f t="shared" si="129"/>
        <v>-1142.4887752625732</v>
      </c>
      <c r="AN513" s="213">
        <f t="shared" si="130"/>
        <v>1.9103409323004963E-3</v>
      </c>
      <c r="AO513" s="213">
        <f t="shared" si="131"/>
        <v>1.4791137282559368</v>
      </c>
      <c r="AP513" s="213">
        <f t="shared" si="132"/>
        <v>0.45844514814028881</v>
      </c>
      <c r="AQ513" s="105">
        <f t="shared" si="133"/>
        <v>0.39438627174406349</v>
      </c>
      <c r="AR513" s="213">
        <f t="shared" si="121"/>
        <v>1.0521729622023306</v>
      </c>
    </row>
    <row r="514" spans="1:44" x14ac:dyDescent="0.25">
      <c r="A514" s="268">
        <v>2.1291669999999998</v>
      </c>
      <c r="B514" s="7">
        <v>13.796840506390392</v>
      </c>
      <c r="C514" s="7">
        <v>13.796840506390392</v>
      </c>
      <c r="D514" s="7"/>
      <c r="E514" s="213">
        <f t="shared" si="122"/>
        <v>5.761456253502048E-2</v>
      </c>
      <c r="F514" s="213">
        <f t="shared" si="123"/>
        <v>0.56519885846855089</v>
      </c>
      <c r="G514" s="213">
        <f t="shared" si="134"/>
        <v>112.66786695308835</v>
      </c>
      <c r="H514" s="213">
        <f t="shared" si="135"/>
        <v>25.137449052711933</v>
      </c>
      <c r="I514" s="213">
        <f t="shared" si="136"/>
        <v>0.80197971561290671</v>
      </c>
      <c r="X514">
        <v>0.78661500861920852</v>
      </c>
      <c r="Y514">
        <v>158.31314631457906</v>
      </c>
      <c r="Z514">
        <v>0.6039718690104996</v>
      </c>
      <c r="AA514">
        <v>1.1208691649089291</v>
      </c>
      <c r="AB514">
        <v>1.1256617572920937</v>
      </c>
      <c r="AC514">
        <v>34.84209739590861</v>
      </c>
      <c r="AD514">
        <v>3.4293755186404398</v>
      </c>
      <c r="AF514" s="266">
        <f t="shared" si="120"/>
        <v>0.45418248288665614</v>
      </c>
      <c r="AG514" s="298">
        <v>4.4824325969568823</v>
      </c>
      <c r="AH514" s="105">
        <f t="shared" si="124"/>
        <v>4.1669999999998097E-3</v>
      </c>
      <c r="AI514" s="213">
        <f t="shared" si="125"/>
        <v>8.8754449677853557</v>
      </c>
      <c r="AJ514" s="213">
        <f t="shared" si="126"/>
        <v>0.61929999999999996</v>
      </c>
      <c r="AK514" s="213">
        <f t="shared" si="127"/>
        <v>2.268487603695557E-2</v>
      </c>
      <c r="AL514" s="213">
        <f t="shared" si="128"/>
        <v>15.111618452407624</v>
      </c>
      <c r="AM514" s="213">
        <f t="shared" si="129"/>
        <v>-1138.9703348563251</v>
      </c>
      <c r="AN514" s="213">
        <f t="shared" si="130"/>
        <v>1.9044577929021496E-3</v>
      </c>
      <c r="AO514" s="213">
        <f t="shared" si="131"/>
        <v>1.4810181860488389</v>
      </c>
      <c r="AP514" s="213">
        <f t="shared" si="132"/>
        <v>0.45703330763192623</v>
      </c>
      <c r="AQ514" s="105">
        <f t="shared" si="133"/>
        <v>0.39248181395116133</v>
      </c>
      <c r="AR514" s="213">
        <f t="shared" si="121"/>
        <v>1.0510447028948804</v>
      </c>
    </row>
    <row r="515" spans="1:44" x14ac:dyDescent="0.25">
      <c r="A515" s="268">
        <v>2.1333329999999999</v>
      </c>
      <c r="B515" s="7">
        <v>13.383163033743221</v>
      </c>
      <c r="C515" s="7">
        <v>13.383163033743221</v>
      </c>
      <c r="D515" s="7"/>
      <c r="E515" s="213">
        <f t="shared" si="122"/>
        <v>5.6615947374099862E-2</v>
      </c>
      <c r="F515" s="213">
        <f t="shared" si="123"/>
        <v>0.55540244373991965</v>
      </c>
      <c r="G515" s="213">
        <f t="shared" si="134"/>
        <v>112.48796172935202</v>
      </c>
      <c r="H515" s="213">
        <f t="shared" si="135"/>
        <v>25.097910265789384</v>
      </c>
      <c r="I515" s="213">
        <f t="shared" si="136"/>
        <v>0.80068106903007752</v>
      </c>
      <c r="X515">
        <v>0.78854576664036435</v>
      </c>
      <c r="Y515">
        <v>157.98875259294093</v>
      </c>
      <c r="Z515">
        <v>0.60180632545839574</v>
      </c>
      <c r="AA515">
        <v>1.1185272187519129</v>
      </c>
      <c r="AB515">
        <v>1.1233500829811398</v>
      </c>
      <c r="AC515">
        <v>34.772448542643538</v>
      </c>
      <c r="AD515">
        <v>3.4223183485833566</v>
      </c>
      <c r="AF515" s="266">
        <f t="shared" si="120"/>
        <v>0.44398829043217752</v>
      </c>
      <c r="AG515" s="298">
        <v>4.3818237397698248</v>
      </c>
      <c r="AH515" s="105">
        <f t="shared" si="124"/>
        <v>4.1660000000001141E-3</v>
      </c>
      <c r="AI515" s="213">
        <f t="shared" si="125"/>
        <v>8.8754449677853557</v>
      </c>
      <c r="AJ515" s="213">
        <f t="shared" si="126"/>
        <v>0.61929999999999996</v>
      </c>
      <c r="AK515" s="213">
        <f t="shared" si="127"/>
        <v>2.2362820671869309E-2</v>
      </c>
      <c r="AL515" s="213">
        <f t="shared" si="128"/>
        <v>15.133981273079494</v>
      </c>
      <c r="AM515" s="213">
        <f t="shared" si="129"/>
        <v>-1121.5772785705149</v>
      </c>
      <c r="AN515" s="213">
        <f t="shared" si="130"/>
        <v>1.8753750849753665E-3</v>
      </c>
      <c r="AO515" s="213">
        <f t="shared" si="131"/>
        <v>1.4828935611338143</v>
      </c>
      <c r="AP515" s="213">
        <f t="shared" si="132"/>
        <v>0.45016204632148704</v>
      </c>
      <c r="AQ515" s="105">
        <f t="shared" si="133"/>
        <v>0.39060643886618596</v>
      </c>
      <c r="AR515" s="213">
        <f t="shared" si="121"/>
        <v>1.0429396445740837</v>
      </c>
    </row>
    <row r="516" spans="1:44" x14ac:dyDescent="0.25">
      <c r="A516" s="268">
        <v>2.1375000000000002</v>
      </c>
      <c r="B516" s="7">
        <v>13.205872688323005</v>
      </c>
      <c r="C516" s="7">
        <v>13.205872688323005</v>
      </c>
      <c r="D516" s="7"/>
      <c r="E516" s="213">
        <f t="shared" si="122"/>
        <v>5.5398255926928361E-2</v>
      </c>
      <c r="F516" s="213">
        <f t="shared" si="123"/>
        <v>0.54345689064316727</v>
      </c>
      <c r="G516" s="213">
        <f t="shared" si="134"/>
        <v>112.30423073047862</v>
      </c>
      <c r="H516" s="213">
        <f t="shared" si="135"/>
        <v>25.057808500623633</v>
      </c>
      <c r="I516" s="213">
        <f t="shared" si="136"/>
        <v>0.7993599160465541</v>
      </c>
      <c r="X516">
        <v>0.79047917462426354</v>
      </c>
      <c r="Y516">
        <v>157.66435426629562</v>
      </c>
      <c r="Z516">
        <v>0.5996423378076795</v>
      </c>
      <c r="AA516">
        <v>1.1161854443534271</v>
      </c>
      <c r="AB516">
        <v>1.121038387301811</v>
      </c>
      <c r="AC516">
        <v>34.702799390673519</v>
      </c>
      <c r="AD516">
        <v>3.4152611482599946</v>
      </c>
      <c r="AF516" s="266">
        <f t="shared" ref="AF516:AF579" si="137">+AG516/1000000*101325</f>
        <v>0.43961935080882936</v>
      </c>
      <c r="AG516" s="298">
        <v>4.3387056581182266</v>
      </c>
      <c r="AH516" s="105">
        <f t="shared" si="124"/>
        <v>4.1670000000002538E-3</v>
      </c>
      <c r="AI516" s="213">
        <f t="shared" si="125"/>
        <v>8.8754449677853557</v>
      </c>
      <c r="AJ516" s="213">
        <f t="shared" si="126"/>
        <v>0.61929999999999996</v>
      </c>
      <c r="AK516" s="213">
        <f t="shared" si="127"/>
        <v>2.2231619387086163E-2</v>
      </c>
      <c r="AL516" s="213">
        <f t="shared" si="128"/>
        <v>15.156212892466579</v>
      </c>
      <c r="AM516" s="213">
        <f t="shared" si="129"/>
        <v>-1113.7852706956512</v>
      </c>
      <c r="AN516" s="213">
        <f t="shared" si="130"/>
        <v>1.8623461678337176E-3</v>
      </c>
      <c r="AO516" s="213">
        <f t="shared" si="131"/>
        <v>1.4847559073016481</v>
      </c>
      <c r="AP516" s="213">
        <f t="shared" si="132"/>
        <v>0.44692732609397745</v>
      </c>
      <c r="AQ516" s="105">
        <f t="shared" si="133"/>
        <v>0.38874409269835225</v>
      </c>
      <c r="AR516" s="213">
        <f t="shared" ref="AR516:AR579" si="138">B516*9.81/(AF516*1000000*$AT$1)</f>
        <v>1.0393509794137994</v>
      </c>
    </row>
    <row r="517" spans="1:44" x14ac:dyDescent="0.25">
      <c r="A517" s="268">
        <v>2.141667</v>
      </c>
      <c r="B517" s="7">
        <v>13.383163033743221</v>
      </c>
      <c r="C517" s="7">
        <v>13.383163033743221</v>
      </c>
      <c r="D517" s="7"/>
      <c r="E517" s="213">
        <f t="shared" ref="E517:E580" si="139">+(B516+B517)/2*(A517-A516)</f>
        <v>5.5398255926922456E-2</v>
      </c>
      <c r="F517" s="213">
        <f t="shared" ref="F517:F580" si="140">E517*9.81</f>
        <v>0.54345689064310931</v>
      </c>
      <c r="G517" s="213">
        <f t="shared" si="134"/>
        <v>112.11774452934984</v>
      </c>
      <c r="H517" s="213">
        <f t="shared" si="135"/>
        <v>25.01729518496964</v>
      </c>
      <c r="I517" s="213">
        <f t="shared" si="136"/>
        <v>0.79802244156666824</v>
      </c>
      <c r="X517">
        <v>0.79241524154851795</v>
      </c>
      <c r="Y517">
        <v>157.33995294101607</v>
      </c>
      <c r="Z517">
        <v>0.5974799081194998</v>
      </c>
      <c r="AA517">
        <v>1.1138438532862069</v>
      </c>
      <c r="AB517">
        <v>1.1187266817082497</v>
      </c>
      <c r="AC517">
        <v>34.633150285312979</v>
      </c>
      <c r="AD517">
        <v>3.4082039526593375</v>
      </c>
      <c r="AF517" s="266">
        <f t="shared" si="137"/>
        <v>0.44398829043217741</v>
      </c>
      <c r="AG517" s="298">
        <v>4.3818237397698239</v>
      </c>
      <c r="AH517" s="105">
        <f t="shared" si="124"/>
        <v>4.1669999999998097E-3</v>
      </c>
      <c r="AI517" s="213">
        <f t="shared" si="125"/>
        <v>8.8754449677853557</v>
      </c>
      <c r="AJ517" s="213">
        <f t="shared" si="126"/>
        <v>0.61929999999999996</v>
      </c>
      <c r="AK517" s="213">
        <f t="shared" si="127"/>
        <v>2.2368188607698652E-2</v>
      </c>
      <c r="AL517" s="213">
        <f t="shared" si="128"/>
        <v>15.178581081074277</v>
      </c>
      <c r="AM517" s="213">
        <f t="shared" si="129"/>
        <v>-1119.397611267543</v>
      </c>
      <c r="AN517" s="213">
        <f t="shared" si="130"/>
        <v>1.8717304910346453E-3</v>
      </c>
      <c r="AO517" s="213">
        <f t="shared" si="131"/>
        <v>1.4866276377926828</v>
      </c>
      <c r="AP517" s="213">
        <f t="shared" si="132"/>
        <v>0.44917938349765557</v>
      </c>
      <c r="AQ517" s="105">
        <f t="shared" si="133"/>
        <v>0.38687236220731763</v>
      </c>
      <c r="AR517" s="213">
        <f t="shared" si="138"/>
        <v>1.0429396445740839</v>
      </c>
    </row>
    <row r="518" spans="1:44" x14ac:dyDescent="0.25">
      <c r="A518" s="268">
        <v>2.1458330000000001</v>
      </c>
      <c r="B518" s="7">
        <v>13.619550160970174</v>
      </c>
      <c r="C518" s="7">
        <v>13.619550160970174</v>
      </c>
      <c r="D518" s="7"/>
      <c r="E518" s="213">
        <f t="shared" si="139"/>
        <v>5.6246651584589538E-2</v>
      </c>
      <c r="F518" s="213">
        <f t="shared" si="140"/>
        <v>0.55177965204482338</v>
      </c>
      <c r="G518" s="213">
        <f t="shared" si="134"/>
        <v>111.92924480076225</v>
      </c>
      <c r="H518" s="213">
        <f t="shared" si="135"/>
        <v>24.976475372423643</v>
      </c>
      <c r="I518" s="213">
        <f t="shared" si="136"/>
        <v>0.79667293323353583</v>
      </c>
      <c r="X518">
        <v>0.79435397642600936</v>
      </c>
      <c r="Y518">
        <v>157.01555022446746</v>
      </c>
      <c r="Z518">
        <v>0.595319038455007</v>
      </c>
      <c r="AA518">
        <v>1.1115024571245411</v>
      </c>
      <c r="AB518">
        <v>1.1164149776616905</v>
      </c>
      <c r="AC518">
        <v>34.563501572080057</v>
      </c>
      <c r="AD518">
        <v>3.4011467967910121</v>
      </c>
      <c r="AF518" s="266">
        <f t="shared" si="137"/>
        <v>0.44981354326330814</v>
      </c>
      <c r="AG518" s="298">
        <v>4.439314515305286</v>
      </c>
      <c r="AH518" s="105">
        <f t="shared" si="124"/>
        <v>4.1660000000001141E-3</v>
      </c>
      <c r="AI518" s="213">
        <f t="shared" si="125"/>
        <v>8.8754449677853557</v>
      </c>
      <c r="AJ518" s="213">
        <f t="shared" si="126"/>
        <v>0.61929999999999996</v>
      </c>
      <c r="AK518" s="213">
        <f t="shared" si="127"/>
        <v>2.2544076281211332E-2</v>
      </c>
      <c r="AL518" s="213">
        <f t="shared" si="128"/>
        <v>15.201125157355488</v>
      </c>
      <c r="AM518" s="213">
        <f t="shared" si="129"/>
        <v>-1126.94767754638</v>
      </c>
      <c r="AN518" s="213">
        <f t="shared" si="130"/>
        <v>1.8843548607145391E-3</v>
      </c>
      <c r="AO518" s="213">
        <f t="shared" si="131"/>
        <v>1.4885119926533974</v>
      </c>
      <c r="AP518" s="213">
        <f t="shared" si="132"/>
        <v>0.45231753737745739</v>
      </c>
      <c r="AQ518" s="105">
        <f t="shared" si="133"/>
        <v>0.3849880073466031</v>
      </c>
      <c r="AR518" s="213">
        <f t="shared" si="138"/>
        <v>1.04761609083843</v>
      </c>
    </row>
    <row r="519" spans="1:44" x14ac:dyDescent="0.25">
      <c r="A519" s="268">
        <v>2.15</v>
      </c>
      <c r="B519" s="7">
        <v>13.974130851810608</v>
      </c>
      <c r="C519" s="7">
        <v>13.974130851810608</v>
      </c>
      <c r="D519" s="7"/>
      <c r="E519" s="213">
        <f t="shared" si="139"/>
        <v>5.7491434390126141E-2</v>
      </c>
      <c r="F519" s="213">
        <f t="shared" si="140"/>
        <v>0.56399097136713749</v>
      </c>
      <c r="G519" s="213">
        <f t="shared" si="134"/>
        <v>111.73926966992776</v>
      </c>
      <c r="H519" s="213">
        <f t="shared" si="135"/>
        <v>24.935418530265025</v>
      </c>
      <c r="I519" s="213">
        <f t="shared" si="136"/>
        <v>0.79531437798222981</v>
      </c>
      <c r="X519">
        <v>0.79629538830506208</v>
      </c>
      <c r="Y519">
        <v>156.69114772501081</v>
      </c>
      <c r="Z519">
        <v>0.5931597308753509</v>
      </c>
      <c r="AA519">
        <v>1.109161267446493</v>
      </c>
      <c r="AB519">
        <v>1.1141032866301301</v>
      </c>
      <c r="AC519">
        <v>34.493853596700738</v>
      </c>
      <c r="AD519">
        <v>3.3940897156857024</v>
      </c>
      <c r="AF519" s="266">
        <f t="shared" si="137"/>
        <v>0.4585514225100043</v>
      </c>
      <c r="AG519" s="298">
        <v>4.5255506786084805</v>
      </c>
      <c r="AH519" s="105">
        <f t="shared" si="124"/>
        <v>4.1669999999998097E-3</v>
      </c>
      <c r="AI519" s="213">
        <f t="shared" si="125"/>
        <v>8.8754449677853557</v>
      </c>
      <c r="AJ519" s="213">
        <f t="shared" si="126"/>
        <v>0.61929999999999996</v>
      </c>
      <c r="AK519" s="213">
        <f t="shared" si="127"/>
        <v>2.281976944258339E-2</v>
      </c>
      <c r="AL519" s="213">
        <f t="shared" si="128"/>
        <v>15.223944926798071</v>
      </c>
      <c r="AM519" s="213">
        <f t="shared" si="129"/>
        <v>-1139.4431875897712</v>
      </c>
      <c r="AN519" s="213">
        <f t="shared" si="130"/>
        <v>1.9052484439362877E-3</v>
      </c>
      <c r="AO519" s="213">
        <f t="shared" si="131"/>
        <v>1.4904172410973338</v>
      </c>
      <c r="AP519" s="213">
        <f t="shared" si="132"/>
        <v>0.45722304870083386</v>
      </c>
      <c r="AQ519" s="105">
        <f t="shared" si="133"/>
        <v>0.3830827589026668</v>
      </c>
      <c r="AR519" s="213">
        <f t="shared" si="138"/>
        <v>1.0544079813885885</v>
      </c>
    </row>
    <row r="520" spans="1:44" x14ac:dyDescent="0.25">
      <c r="A520" s="268">
        <v>2.1541670000000002</v>
      </c>
      <c r="B520" s="7">
        <v>14.033227633617349</v>
      </c>
      <c r="C520" s="7">
        <v>14.033227633617349</v>
      </c>
      <c r="D520" s="7"/>
      <c r="E520" s="213">
        <f t="shared" si="139"/>
        <v>5.8353331404392701E-2</v>
      </c>
      <c r="F520" s="213">
        <f t="shared" si="140"/>
        <v>0.57244618107709244</v>
      </c>
      <c r="G520" s="213">
        <f t="shared" si="134"/>
        <v>111.54818656012546</v>
      </c>
      <c r="H520" s="213">
        <f t="shared" si="135"/>
        <v>24.894179212877027</v>
      </c>
      <c r="I520" s="213">
        <f t="shared" si="136"/>
        <v>0.79394894629945179</v>
      </c>
      <c r="X520">
        <v>0.79823948626961627</v>
      </c>
      <c r="Y520">
        <v>156.36674705195475</v>
      </c>
      <c r="Z520">
        <v>0.59100198744168098</v>
      </c>
      <c r="AA520">
        <v>1.1068202958325122</v>
      </c>
      <c r="AB520">
        <v>1.1117916200884628</v>
      </c>
      <c r="AC520">
        <v>34.424206705104631</v>
      </c>
      <c r="AD520">
        <v>3.3870327443947268</v>
      </c>
      <c r="AF520" s="266">
        <f t="shared" si="137"/>
        <v>0.46000773571778697</v>
      </c>
      <c r="AG520" s="298">
        <v>4.5399233724923462</v>
      </c>
      <c r="AH520" s="105">
        <f t="shared" si="124"/>
        <v>4.1670000000002538E-3</v>
      </c>
      <c r="AI520" s="213">
        <f t="shared" si="125"/>
        <v>8.8754449677853557</v>
      </c>
      <c r="AJ520" s="213">
        <f t="shared" si="126"/>
        <v>0.61929999999999996</v>
      </c>
      <c r="AK520" s="213">
        <f t="shared" si="127"/>
        <v>2.2864625059521991E-2</v>
      </c>
      <c r="AL520" s="213">
        <f t="shared" si="128"/>
        <v>15.246809551857593</v>
      </c>
      <c r="AM520" s="213">
        <f t="shared" si="129"/>
        <v>-1140.3887032244618</v>
      </c>
      <c r="AN520" s="213">
        <f t="shared" si="130"/>
        <v>1.9068294285885566E-3</v>
      </c>
      <c r="AO520" s="213">
        <f t="shared" si="131"/>
        <v>1.4923240705259224</v>
      </c>
      <c r="AP520" s="213">
        <f t="shared" si="132"/>
        <v>0.45760245466485255</v>
      </c>
      <c r="AQ520" s="105">
        <f t="shared" si="133"/>
        <v>0.38117592947407825</v>
      </c>
      <c r="AR520" s="213">
        <f t="shared" si="138"/>
        <v>1.0555148773951151</v>
      </c>
    </row>
    <row r="521" spans="1:44" x14ac:dyDescent="0.25">
      <c r="A521" s="268">
        <v>2.1583329999999998</v>
      </c>
      <c r="B521" s="7">
        <v>14.151421197230826</v>
      </c>
      <c r="C521" s="7">
        <v>14.151421197230826</v>
      </c>
      <c r="D521" s="7"/>
      <c r="E521" s="213">
        <f t="shared" si="139"/>
        <v>5.87086235146521E-2</v>
      </c>
      <c r="F521" s="213">
        <f t="shared" si="140"/>
        <v>0.57593159667873717</v>
      </c>
      <c r="G521" s="213">
        <f t="shared" si="134"/>
        <v>111.3562677935703</v>
      </c>
      <c r="H521" s="213">
        <f t="shared" si="135"/>
        <v>24.852798815074205</v>
      </c>
      <c r="I521" s="213">
        <f t="shared" si="136"/>
        <v>0.79257826460427627</v>
      </c>
      <c r="X521">
        <v>0.80018627943940235</v>
      </c>
      <c r="Y521">
        <v>156.04234981557653</v>
      </c>
      <c r="Z521">
        <v>0.58884581021514693</v>
      </c>
      <c r="AA521">
        <v>1.1044795538654679</v>
      </c>
      <c r="AB521">
        <v>1.1094799895183418</v>
      </c>
      <c r="AC521">
        <v>34.35456124342155</v>
      </c>
      <c r="AD521">
        <v>3.3799759179896887</v>
      </c>
      <c r="AF521" s="266">
        <f t="shared" si="137"/>
        <v>0.46292036213335225</v>
      </c>
      <c r="AG521" s="298">
        <v>4.5686687602600768</v>
      </c>
      <c r="AH521" s="105">
        <f t="shared" si="124"/>
        <v>4.16599999999967E-3</v>
      </c>
      <c r="AI521" s="213">
        <f t="shared" si="125"/>
        <v>8.8754449677853557</v>
      </c>
      <c r="AJ521" s="213">
        <f t="shared" si="126"/>
        <v>0.61929999999999996</v>
      </c>
      <c r="AK521" s="213">
        <f t="shared" si="127"/>
        <v>2.2948665879889366E-2</v>
      </c>
      <c r="AL521" s="213">
        <f t="shared" si="128"/>
        <v>15.269758217737483</v>
      </c>
      <c r="AM521" s="213">
        <f t="shared" si="129"/>
        <v>-1143.2733534161753</v>
      </c>
      <c r="AN521" s="213">
        <f t="shared" si="130"/>
        <v>1.911652815440066E-3</v>
      </c>
      <c r="AO521" s="213">
        <f t="shared" si="131"/>
        <v>1.4942357233413626</v>
      </c>
      <c r="AP521" s="213">
        <f t="shared" si="132"/>
        <v>0.45887009492083952</v>
      </c>
      <c r="AQ521" s="105">
        <f t="shared" si="133"/>
        <v>0.37926427665863816</v>
      </c>
      <c r="AR521" s="213">
        <f t="shared" si="138"/>
        <v>1.0577077761305442</v>
      </c>
    </row>
    <row r="522" spans="1:44" x14ac:dyDescent="0.25">
      <c r="A522" s="268">
        <v>2.1625000000000001</v>
      </c>
      <c r="B522" s="7">
        <v>14.092324415424089</v>
      </c>
      <c r="C522" s="7">
        <v>14.092324415424089</v>
      </c>
      <c r="D522" s="7"/>
      <c r="E522" s="213">
        <f t="shared" si="139"/>
        <v>5.8845843983970102E-2</v>
      </c>
      <c r="F522" s="213">
        <f t="shared" si="140"/>
        <v>0.57727772948274669</v>
      </c>
      <c r="G522" s="213">
        <f t="shared" si="134"/>
        <v>111.1635326327135</v>
      </c>
      <c r="H522" s="213">
        <f t="shared" si="135"/>
        <v>24.811270760637186</v>
      </c>
      <c r="I522" s="213">
        <f t="shared" si="136"/>
        <v>0.79120227317236991</v>
      </c>
      <c r="X522">
        <v>0.80213577697011662</v>
      </c>
      <c r="Y522">
        <v>155.71795762710252</v>
      </c>
      <c r="Z522">
        <v>0.58669120125689878</v>
      </c>
      <c r="AA522">
        <v>1.1021390531307658</v>
      </c>
      <c r="AB522">
        <v>1.107168406408066</v>
      </c>
      <c r="AC522">
        <v>34.28491755797954</v>
      </c>
      <c r="AD522">
        <v>3.3729192715622771</v>
      </c>
      <c r="AF522" s="266">
        <f t="shared" si="137"/>
        <v>0.46146404892556975</v>
      </c>
      <c r="AG522" s="298">
        <v>4.5542960663762129</v>
      </c>
      <c r="AH522" s="105">
        <f t="shared" si="124"/>
        <v>4.1670000000002538E-3</v>
      </c>
      <c r="AI522" s="213">
        <f t="shared" si="125"/>
        <v>8.8754449677853557</v>
      </c>
      <c r="AJ522" s="213">
        <f t="shared" si="126"/>
        <v>0.61929999999999996</v>
      </c>
      <c r="AK522" s="213">
        <f t="shared" si="127"/>
        <v>2.2909426647257841E-2</v>
      </c>
      <c r="AL522" s="213">
        <f t="shared" si="128"/>
        <v>15.292667644384741</v>
      </c>
      <c r="AM522" s="213">
        <f t="shared" si="129"/>
        <v>-1140.0128517948303</v>
      </c>
      <c r="AN522" s="213">
        <f t="shared" si="130"/>
        <v>1.9062009721992814E-3</v>
      </c>
      <c r="AO522" s="213">
        <f t="shared" si="131"/>
        <v>1.4961419243135619</v>
      </c>
      <c r="AP522" s="213">
        <f t="shared" si="132"/>
        <v>0.45745163719682391</v>
      </c>
      <c r="AQ522" s="105">
        <f t="shared" si="133"/>
        <v>0.37735807568643887</v>
      </c>
      <c r="AR522" s="213">
        <f t="shared" si="138"/>
        <v>1.0566147869970548</v>
      </c>
    </row>
    <row r="523" spans="1:44" x14ac:dyDescent="0.25">
      <c r="A523" s="268">
        <v>2.1666669999999999</v>
      </c>
      <c r="B523" s="7">
        <v>14.269614760844306</v>
      </c>
      <c r="C523" s="7">
        <v>14.269614760844306</v>
      </c>
      <c r="D523" s="7"/>
      <c r="E523" s="213">
        <f t="shared" si="139"/>
        <v>5.9092100273752501E-2</v>
      </c>
      <c r="F523" s="213">
        <f t="shared" si="140"/>
        <v>0.57969350368551209</v>
      </c>
      <c r="G523" s="213">
        <f t="shared" si="134"/>
        <v>110.97019455980204</v>
      </c>
      <c r="H523" s="213">
        <f t="shared" si="135"/>
        <v>24.769630486550895</v>
      </c>
      <c r="I523" s="213">
        <f t="shared" si="136"/>
        <v>0.78982230202464976</v>
      </c>
      <c r="X523">
        <v>0.80408798805359738</v>
      </c>
      <c r="Y523">
        <v>155.3935720986903</v>
      </c>
      <c r="Z523">
        <v>0.58453816262808633</v>
      </c>
      <c r="AA523">
        <v>1.0997988052162675</v>
      </c>
      <c r="AB523">
        <v>1.1048568822525124</v>
      </c>
      <c r="AC523">
        <v>34.215275995302733</v>
      </c>
      <c r="AD523">
        <v>3.3658628402240494</v>
      </c>
      <c r="AF523" s="266">
        <f t="shared" si="137"/>
        <v>0.46583298854891775</v>
      </c>
      <c r="AG523" s="298">
        <v>4.5974141480278092</v>
      </c>
      <c r="AH523" s="105">
        <f t="shared" ref="AH523:AH586" si="141">+A523-A522</f>
        <v>4.1669999999998097E-3</v>
      </c>
      <c r="AI523" s="213">
        <f t="shared" ref="AI523:AI586" si="142">IF(AND(AF523&lt;=$T$55,AF523&gt;$R$55),$U$55,IF(AND(AF523&lt;=$T$56,AF523&gt;$R$56),$U$56,IF(AND(AF523&lt;=$T$57,AF523&gt;$R$57),$U$57,IF(AND(AF523&lt;=$T$58,AF523&gt;$R$58),$U$58,IF(AND(AF523&lt;=$T$59,AF523&gt;$R$59),$U$59,"a N/A")))))</f>
        <v>8.8754449677853557</v>
      </c>
      <c r="AJ523" s="213">
        <f t="shared" ref="AJ523:AJ586" si="143">IF(AND(AF523&lt;=$T$55,AF523&gt;$R$55),$V$55,IF(AND(AF523&lt;=$T$56,AF523&gt;$R$56),$V$56,IF(AND(AF523&lt;=$T$57,AF523&gt;$R$57),$V$57,IF(AND(AF523&lt;=$T$58,AF523&gt;$R$58),$V$58,IF(AND(AF523&lt;=$T$59,AF523&gt;$R$59),$V$59,"Valor no encontrado para Po")))))</f>
        <v>0.61929999999999996</v>
      </c>
      <c r="AK523" s="213">
        <f t="shared" ref="AK523:AK586" si="144">IF(OR(AL522&gt;=($AH$1-$AJ$1)/2,AL522&gt;=$AL$1/2),0,AI523*AF523^AJ523*AH523)</f>
        <v>2.3043509579276089E-2</v>
      </c>
      <c r="AL523" s="213">
        <f t="shared" ref="AL523:AL586" si="145">+AL522+AK523</f>
        <v>15.315711153964017</v>
      </c>
      <c r="AM523" s="213">
        <f t="shared" ref="AM523:AM586" si="146">2*$AP$1*PI()*((AL523+$AJ$1/2)*(2*AL523-$AL$1)+(AL523+$AJ$1/2)^2-($AH$1/2)^2)*AK523</f>
        <v>-1145.3608506997107</v>
      </c>
      <c r="AN523" s="213">
        <f t="shared" ref="AN523:AN586" si="147">-AM523*0.000000001*$AN$1</f>
        <v>1.9151432930650102E-3</v>
      </c>
      <c r="AO523" s="213">
        <f t="shared" ref="AO523:AO586" si="148">+AO522+AN523</f>
        <v>1.4980570676066269</v>
      </c>
      <c r="AP523" s="213">
        <f t="shared" ref="AP523:AP586" si="149">+AN523/AH523</f>
        <v>0.45959762252582137</v>
      </c>
      <c r="AQ523" s="105">
        <f t="shared" ref="AQ523:AQ586" si="150">+AQ522-AN523</f>
        <v>0.37544293239337384</v>
      </c>
      <c r="AR523" s="213">
        <f t="shared" si="138"/>
        <v>1.0598732526140482</v>
      </c>
    </row>
    <row r="524" spans="1:44" x14ac:dyDescent="0.25">
      <c r="A524" s="268">
        <v>2.170833</v>
      </c>
      <c r="B524" s="7">
        <v>14.62419545168474</v>
      </c>
      <c r="C524" s="7">
        <v>14.62419545168474</v>
      </c>
      <c r="D524" s="7"/>
      <c r="E524" s="213">
        <f t="shared" si="139"/>
        <v>6.0185806672699654E-2</v>
      </c>
      <c r="F524" s="213">
        <f t="shared" si="140"/>
        <v>0.59042276345918365</v>
      </c>
      <c r="G524" s="213">
        <f t="shared" si="134"/>
        <v>110.77636965337695</v>
      </c>
      <c r="H524" s="213">
        <f t="shared" si="135"/>
        <v>24.727897707982454</v>
      </c>
      <c r="I524" s="213">
        <f t="shared" si="136"/>
        <v>0.78843908255387229</v>
      </c>
      <c r="X524">
        <v>0.80604292191800198</v>
      </c>
      <c r="Y524">
        <v>155.06919484342131</v>
      </c>
      <c r="Z524">
        <v>0.58238669638985896</v>
      </c>
      <c r="AA524">
        <v>1.0974588217124523</v>
      </c>
      <c r="AB524">
        <v>1.1025454285530671</v>
      </c>
      <c r="AC524">
        <v>34.145636902110546</v>
      </c>
      <c r="AD524">
        <v>3.3588066591063508</v>
      </c>
      <c r="AF524" s="266">
        <f t="shared" si="137"/>
        <v>0.47457086779561392</v>
      </c>
      <c r="AG524" s="298">
        <v>4.6836503113310028</v>
      </c>
      <c r="AH524" s="105">
        <f t="shared" si="141"/>
        <v>4.1660000000001141E-3</v>
      </c>
      <c r="AI524" s="213">
        <f t="shared" si="142"/>
        <v>8.8754449677853557</v>
      </c>
      <c r="AJ524" s="213">
        <f t="shared" si="143"/>
        <v>0.61929999999999996</v>
      </c>
      <c r="AK524" s="213">
        <f t="shared" si="144"/>
        <v>2.3304653859474174E-2</v>
      </c>
      <c r="AL524" s="213">
        <f t="shared" si="145"/>
        <v>15.339015807823491</v>
      </c>
      <c r="AM524" s="213">
        <f t="shared" si="146"/>
        <v>-1156.9831313457976</v>
      </c>
      <c r="AN524" s="213">
        <f t="shared" si="147"/>
        <v>1.9345767605315073E-3</v>
      </c>
      <c r="AO524" s="213">
        <f t="shared" si="148"/>
        <v>1.4999916443671584</v>
      </c>
      <c r="AP524" s="213">
        <f t="shared" si="149"/>
        <v>0.46437272216309511</v>
      </c>
      <c r="AQ524" s="105">
        <f t="shared" si="150"/>
        <v>0.37350835563284235</v>
      </c>
      <c r="AR524" s="213">
        <f t="shared" si="138"/>
        <v>1.0662101975845095</v>
      </c>
    </row>
    <row r="525" spans="1:44" x14ac:dyDescent="0.25">
      <c r="A525" s="268">
        <v>2.1749999999999998</v>
      </c>
      <c r="B525" s="7">
        <v>14.742389015298217</v>
      </c>
      <c r="C525" s="7">
        <v>14.742389015298217</v>
      </c>
      <c r="D525" s="7"/>
      <c r="E525" s="213">
        <f t="shared" si="139"/>
        <v>6.11852787369562E-2</v>
      </c>
      <c r="F525" s="213">
        <f t="shared" si="140"/>
        <v>0.60022758440954038</v>
      </c>
      <c r="G525" s="213">
        <f t="shared" si="134"/>
        <v>110.58201365150941</v>
      </c>
      <c r="H525" s="213">
        <f t="shared" si="135"/>
        <v>24.686059189303496</v>
      </c>
      <c r="I525" s="213">
        <f t="shared" si="136"/>
        <v>0.78705223080037323</v>
      </c>
      <c r="X525">
        <v>0.80800058782798545</v>
      </c>
      <c r="Y525">
        <v>154.74482747529089</v>
      </c>
      <c r="Z525">
        <v>0.58023680460336702</v>
      </c>
      <c r="AA525">
        <v>1.0951191142112784</v>
      </c>
      <c r="AB525">
        <v>1.1002340568175977</v>
      </c>
      <c r="AC525">
        <v>34.07600062531067</v>
      </c>
      <c r="AD525">
        <v>3.351750763359604</v>
      </c>
      <c r="AF525" s="266">
        <f t="shared" si="137"/>
        <v>0.4774834942111793</v>
      </c>
      <c r="AG525" s="298">
        <v>4.7123956990987352</v>
      </c>
      <c r="AH525" s="105">
        <f t="shared" si="141"/>
        <v>4.1669999999998097E-3</v>
      </c>
      <c r="AI525" s="213">
        <f t="shared" si="142"/>
        <v>8.8754449677853557</v>
      </c>
      <c r="AJ525" s="213">
        <f t="shared" si="143"/>
        <v>0.61929999999999996</v>
      </c>
      <c r="AK525" s="213">
        <f t="shared" si="144"/>
        <v>2.3398744239670591E-2</v>
      </c>
      <c r="AL525" s="213">
        <f t="shared" si="145"/>
        <v>15.362414552063163</v>
      </c>
      <c r="AM525" s="213">
        <f t="shared" si="146"/>
        <v>-1160.282278766716</v>
      </c>
      <c r="AN525" s="213">
        <f t="shared" si="147"/>
        <v>1.9400932229216307E-3</v>
      </c>
      <c r="AO525" s="213">
        <f t="shared" si="148"/>
        <v>1.50193173759008</v>
      </c>
      <c r="AP525" s="213">
        <f t="shared" si="149"/>
        <v>0.46558512669107738</v>
      </c>
      <c r="AQ525" s="105">
        <f t="shared" si="150"/>
        <v>0.37156826240992069</v>
      </c>
      <c r="AR525" s="213">
        <f t="shared" si="138"/>
        <v>1.0682709724941126</v>
      </c>
    </row>
    <row r="526" spans="1:44" x14ac:dyDescent="0.25">
      <c r="A526" s="268">
        <v>2.1791670000000001</v>
      </c>
      <c r="B526" s="7">
        <v>14.683292233491477</v>
      </c>
      <c r="C526" s="7">
        <v>14.683292233491477</v>
      </c>
      <c r="D526" s="7"/>
      <c r="E526" s="213">
        <f t="shared" si="139"/>
        <v>6.1308406881857062E-2</v>
      </c>
      <c r="F526" s="213">
        <f t="shared" si="140"/>
        <v>0.60143547151101784</v>
      </c>
      <c r="G526" s="213">
        <f t="shared" si="134"/>
        <v>110.38718106864727</v>
      </c>
      <c r="H526" s="213">
        <f t="shared" si="135"/>
        <v>24.644124318689649</v>
      </c>
      <c r="I526" s="213">
        <f t="shared" si="136"/>
        <v>0.78566209261968678</v>
      </c>
      <c r="X526">
        <v>0.8099609950848794</v>
      </c>
      <c r="Y526">
        <v>154.42047160920319</v>
      </c>
      <c r="Z526">
        <v>0.57808848932975943</v>
      </c>
      <c r="AA526">
        <v>1.0927796943081265</v>
      </c>
      <c r="AB526">
        <v>1.0979227785602206</v>
      </c>
      <c r="AC526">
        <v>34.006367512004246</v>
      </c>
      <c r="AD526">
        <v>3.34469518815383</v>
      </c>
      <c r="AF526" s="266">
        <f t="shared" si="137"/>
        <v>0.47602718100339658</v>
      </c>
      <c r="AG526" s="298">
        <v>4.6980230052148686</v>
      </c>
      <c r="AH526" s="105">
        <f t="shared" si="141"/>
        <v>4.1670000000002538E-3</v>
      </c>
      <c r="AI526" s="213">
        <f t="shared" si="142"/>
        <v>8.8754449677853557</v>
      </c>
      <c r="AJ526" s="213">
        <f t="shared" si="143"/>
        <v>0.61929999999999996</v>
      </c>
      <c r="AK526" s="213">
        <f t="shared" si="144"/>
        <v>2.3354521823048799E-2</v>
      </c>
      <c r="AL526" s="213">
        <f t="shared" si="145"/>
        <v>15.385769073886211</v>
      </c>
      <c r="AM526" s="213">
        <f t="shared" si="146"/>
        <v>-1156.719157121599</v>
      </c>
      <c r="AN526" s="213">
        <f t="shared" si="147"/>
        <v>1.9341353725927568E-3</v>
      </c>
      <c r="AO526" s="213">
        <f t="shared" si="148"/>
        <v>1.5038658729626728</v>
      </c>
      <c r="AP526" s="213">
        <f t="shared" si="149"/>
        <v>0.46415535699367388</v>
      </c>
      <c r="AQ526" s="105">
        <f t="shared" si="150"/>
        <v>0.36963412703732795</v>
      </c>
      <c r="AR526" s="213">
        <f t="shared" si="138"/>
        <v>1.0672437373106929</v>
      </c>
    </row>
    <row r="527" spans="1:44" x14ac:dyDescent="0.25">
      <c r="A527" s="268">
        <v>2.1833330000000002</v>
      </c>
      <c r="B527" s="7">
        <v>14.683292233491477</v>
      </c>
      <c r="C527" s="7">
        <v>14.683292233491477</v>
      </c>
      <c r="D527" s="7"/>
      <c r="E527" s="213">
        <f t="shared" si="139"/>
        <v>6.1170595444727166E-2</v>
      </c>
      <c r="F527" s="213">
        <f t="shared" si="140"/>
        <v>0.60008354131277353</v>
      </c>
      <c r="G527" s="213">
        <f t="shared" si="134"/>
        <v>110.19196423241195</v>
      </c>
      <c r="H527" s="213">
        <f t="shared" si="135"/>
        <v>24.602110809951846</v>
      </c>
      <c r="I527" s="213">
        <f t="shared" si="136"/>
        <v>0.78426928714332955</v>
      </c>
      <c r="X527">
        <v>0.81192415302687215</v>
      </c>
      <c r="Y527">
        <v>154.09612886093967</v>
      </c>
      <c r="Z527">
        <v>0.57594175263018677</v>
      </c>
      <c r="AA527">
        <v>1.0904405735988754</v>
      </c>
      <c r="AB527">
        <v>1.0956116053014728</v>
      </c>
      <c r="AC527">
        <v>33.936737909473614</v>
      </c>
      <c r="AD527">
        <v>3.3376399686774141</v>
      </c>
      <c r="AF527" s="266">
        <f t="shared" si="137"/>
        <v>0.47602718100339658</v>
      </c>
      <c r="AG527" s="298">
        <v>4.6980230052148686</v>
      </c>
      <c r="AH527" s="105">
        <f t="shared" si="141"/>
        <v>4.1660000000001141E-3</v>
      </c>
      <c r="AI527" s="213">
        <f t="shared" si="142"/>
        <v>8.8754449677853557</v>
      </c>
      <c r="AJ527" s="213">
        <f t="shared" si="143"/>
        <v>0.61929999999999996</v>
      </c>
      <c r="AK527" s="213">
        <f t="shared" si="144"/>
        <v>2.3348917186181432E-2</v>
      </c>
      <c r="AL527" s="213">
        <f t="shared" si="145"/>
        <v>15.409117991072392</v>
      </c>
      <c r="AM527" s="213">
        <f t="shared" si="146"/>
        <v>-1155.0686166269975</v>
      </c>
      <c r="AN527" s="213">
        <f t="shared" si="147"/>
        <v>1.9313755248502422E-3</v>
      </c>
      <c r="AO527" s="213">
        <f t="shared" si="148"/>
        <v>1.5057972484875231</v>
      </c>
      <c r="AP527" s="213">
        <f t="shared" si="149"/>
        <v>0.46360430265246982</v>
      </c>
      <c r="AQ527" s="105">
        <f t="shared" si="150"/>
        <v>0.36770275151247772</v>
      </c>
      <c r="AR527" s="213">
        <f t="shared" si="138"/>
        <v>1.0672437373106929</v>
      </c>
    </row>
    <row r="528" spans="1:44" x14ac:dyDescent="0.25">
      <c r="A528" s="268">
        <v>2.1875</v>
      </c>
      <c r="B528" s="7">
        <v>14.210517979037565</v>
      </c>
      <c r="C528" s="7">
        <v>14.210517979037565</v>
      </c>
      <c r="D528" s="7"/>
      <c r="E528" s="213">
        <f t="shared" si="139"/>
        <v>6.0200253577801503E-2</v>
      </c>
      <c r="F528" s="213">
        <f t="shared" si="140"/>
        <v>0.59056448759823277</v>
      </c>
      <c r="G528" s="213">
        <f t="shared" si="134"/>
        <v>109.99629172709331</v>
      </c>
      <c r="H528" s="213">
        <f t="shared" si="135"/>
        <v>24.560002059647438</v>
      </c>
      <c r="I528" s="213">
        <f t="shared" si="136"/>
        <v>0.78287328219239405</v>
      </c>
      <c r="X528">
        <v>0.81389007102918987</v>
      </c>
      <c r="Y528">
        <v>153.77180084718219</v>
      </c>
      <c r="Z528">
        <v>0.57379659656579851</v>
      </c>
      <c r="AA528">
        <v>1.0881017636827417</v>
      </c>
      <c r="AB528">
        <v>1.0933005485679064</v>
      </c>
      <c r="AC528">
        <v>33.867112165188445</v>
      </c>
      <c r="AD528">
        <v>3.3305851401377193</v>
      </c>
      <c r="AF528" s="266">
        <f t="shared" si="137"/>
        <v>0.46437667534113519</v>
      </c>
      <c r="AG528" s="298">
        <v>4.5830414541439444</v>
      </c>
      <c r="AH528" s="105">
        <f t="shared" si="141"/>
        <v>4.1669999999998097E-3</v>
      </c>
      <c r="AI528" s="213">
        <f t="shared" si="142"/>
        <v>8.8754449677853557</v>
      </c>
      <c r="AJ528" s="213">
        <f t="shared" si="143"/>
        <v>0.61929999999999996</v>
      </c>
      <c r="AK528" s="213">
        <f t="shared" si="144"/>
        <v>2.2998868674485771E-2</v>
      </c>
      <c r="AL528" s="213">
        <f t="shared" si="145"/>
        <v>15.432116859746879</v>
      </c>
      <c r="AM528" s="213">
        <f t="shared" si="146"/>
        <v>-1136.4164247572876</v>
      </c>
      <c r="AN528" s="213">
        <f t="shared" si="147"/>
        <v>1.9001874323478539E-3</v>
      </c>
      <c r="AO528" s="213">
        <f t="shared" si="148"/>
        <v>1.5076974359198709</v>
      </c>
      <c r="AP528" s="213">
        <f t="shared" si="149"/>
        <v>0.45600850308325913</v>
      </c>
      <c r="AQ528" s="105">
        <f t="shared" si="150"/>
        <v>0.36580256408012984</v>
      </c>
      <c r="AR528" s="213">
        <f t="shared" si="138"/>
        <v>1.0587939099045993</v>
      </c>
    </row>
    <row r="529" spans="1:44" x14ac:dyDescent="0.25">
      <c r="A529" s="268">
        <v>2.1916669999999998</v>
      </c>
      <c r="B529" s="7">
        <v>14.269614760844306</v>
      </c>
      <c r="C529" s="7">
        <v>14.269614760844306</v>
      </c>
      <c r="D529" s="7"/>
      <c r="E529" s="213">
        <f t="shared" si="139"/>
        <v>5.9338356563541167E-2</v>
      </c>
      <c r="F529" s="213">
        <f t="shared" si="140"/>
        <v>0.58210927788833888</v>
      </c>
      <c r="G529" s="213">
        <f t="shared" si="134"/>
        <v>109.80022094684357</v>
      </c>
      <c r="H529" s="213">
        <f t="shared" si="135"/>
        <v>24.517809616116608</v>
      </c>
      <c r="I529" s="213">
        <f t="shared" si="136"/>
        <v>0.78147447249686497</v>
      </c>
      <c r="X529">
        <v>0.81585875850427858</v>
      </c>
      <c r="Y529">
        <v>153.44748918545741</v>
      </c>
      <c r="Z529">
        <v>0.57165302319774414</v>
      </c>
      <c r="AA529">
        <v>1.0857632761603973</v>
      </c>
      <c r="AB529">
        <v>1.0909896198922899</v>
      </c>
      <c r="AC529">
        <v>33.797490626799956</v>
      </c>
      <c r="AD529">
        <v>3.3235307377605054</v>
      </c>
      <c r="AF529" s="266">
        <f t="shared" si="137"/>
        <v>0.46583298854891775</v>
      </c>
      <c r="AG529" s="298">
        <v>4.5974141480278092</v>
      </c>
      <c r="AH529" s="105">
        <f t="shared" si="141"/>
        <v>4.1669999999998097E-3</v>
      </c>
      <c r="AI529" s="213">
        <f t="shared" si="142"/>
        <v>8.8754449677853557</v>
      </c>
      <c r="AJ529" s="213">
        <f t="shared" si="143"/>
        <v>0.61929999999999996</v>
      </c>
      <c r="AK529" s="213">
        <f t="shared" si="144"/>
        <v>2.3043509579276089E-2</v>
      </c>
      <c r="AL529" s="213">
        <f t="shared" si="145"/>
        <v>15.455160369326155</v>
      </c>
      <c r="AM529" s="213">
        <f t="shared" si="146"/>
        <v>-1137.2784725817376</v>
      </c>
      <c r="AN529" s="213">
        <f t="shared" si="147"/>
        <v>1.9016288515375252E-3</v>
      </c>
      <c r="AO529" s="213">
        <f t="shared" si="148"/>
        <v>1.5095990647714084</v>
      </c>
      <c r="AP529" s="213">
        <f t="shared" si="149"/>
        <v>0.45635441601574561</v>
      </c>
      <c r="AQ529" s="105">
        <f t="shared" si="150"/>
        <v>0.36390093522859229</v>
      </c>
      <c r="AR529" s="213">
        <f t="shared" si="138"/>
        <v>1.0598732526140482</v>
      </c>
    </row>
    <row r="530" spans="1:44" x14ac:dyDescent="0.25">
      <c r="A530" s="268">
        <v>2.1958329999999999</v>
      </c>
      <c r="B530" s="7">
        <v>14.210517979037565</v>
      </c>
      <c r="C530" s="7">
        <v>14.210517979037565</v>
      </c>
      <c r="D530" s="7"/>
      <c r="E530" s="213">
        <f t="shared" si="139"/>
        <v>5.9324116497175561E-2</v>
      </c>
      <c r="F530" s="213">
        <f t="shared" si="140"/>
        <v>0.58196958283729228</v>
      </c>
      <c r="G530" s="213">
        <f t="shared" si="134"/>
        <v>109.60378895268914</v>
      </c>
      <c r="H530" s="213">
        <f t="shared" si="135"/>
        <v>24.475540935111091</v>
      </c>
      <c r="I530" s="213">
        <f t="shared" si="136"/>
        <v>0.78007311290881454</v>
      </c>
      <c r="X530">
        <v>0.81783022490198742</v>
      </c>
      <c r="Y530">
        <v>153.12319549416398</v>
      </c>
      <c r="Z530">
        <v>0.56951103458717389</v>
      </c>
      <c r="AA530">
        <v>1.0834251226338667</v>
      </c>
      <c r="AB530">
        <v>1.0886788308134179</v>
      </c>
      <c r="AC530">
        <v>33.727873642135847</v>
      </c>
      <c r="AD530">
        <v>3.3164767967894146</v>
      </c>
      <c r="AF530" s="266">
        <f t="shared" si="137"/>
        <v>0.46437667534113508</v>
      </c>
      <c r="AG530" s="298">
        <v>4.5830414541439435</v>
      </c>
      <c r="AH530" s="105">
        <f t="shared" si="141"/>
        <v>4.1660000000001141E-3</v>
      </c>
      <c r="AI530" s="213">
        <f t="shared" si="142"/>
        <v>8.8754449677853557</v>
      </c>
      <c r="AJ530" s="213">
        <f t="shared" si="143"/>
        <v>0.61929999999999996</v>
      </c>
      <c r="AK530" s="213">
        <f t="shared" si="144"/>
        <v>2.2993349387548528E-2</v>
      </c>
      <c r="AL530" s="213">
        <f t="shared" si="145"/>
        <v>15.478153718713703</v>
      </c>
      <c r="AM530" s="213">
        <f t="shared" si="146"/>
        <v>-1133.4617809007461</v>
      </c>
      <c r="AN530" s="213">
        <f t="shared" si="147"/>
        <v>1.8952470099807071E-3</v>
      </c>
      <c r="AO530" s="213">
        <f t="shared" si="148"/>
        <v>1.511494311781389</v>
      </c>
      <c r="AP530" s="213">
        <f t="shared" si="149"/>
        <v>0.45493207152680154</v>
      </c>
      <c r="AQ530" s="105">
        <f t="shared" si="150"/>
        <v>0.36200568821861157</v>
      </c>
      <c r="AR530" s="213">
        <f t="shared" si="138"/>
        <v>1.0587939099045995</v>
      </c>
    </row>
    <row r="531" spans="1:44" x14ac:dyDescent="0.25">
      <c r="A531" s="268">
        <v>2.2000000000000002</v>
      </c>
      <c r="B531" s="7">
        <v>14.328711542651043</v>
      </c>
      <c r="C531" s="7">
        <v>14.328711542651043</v>
      </c>
      <c r="D531" s="7"/>
      <c r="E531" s="213">
        <f t="shared" si="139"/>
        <v>5.9461484708441835E-2</v>
      </c>
      <c r="F531" s="213">
        <f t="shared" si="140"/>
        <v>0.58331716498981445</v>
      </c>
      <c r="G531" s="213">
        <f t="shared" si="134"/>
        <v>109.40691224747191</v>
      </c>
      <c r="H531" s="213">
        <f t="shared" si="135"/>
        <v>24.433177607031528</v>
      </c>
      <c r="I531" s="213">
        <f t="shared" si="136"/>
        <v>0.77866859963551327</v>
      </c>
      <c r="X531">
        <v>0.81980447970975245</v>
      </c>
      <c r="Y531">
        <v>152.79892139254642</v>
      </c>
      <c r="Z531">
        <v>0.56737063279523714</v>
      </c>
      <c r="AA531">
        <v>1.0810873147078628</v>
      </c>
      <c r="AB531">
        <v>1.0863681928759428</v>
      </c>
      <c r="AC531">
        <v>33.65826155920346</v>
      </c>
      <c r="AD531">
        <v>3.3094233524862906</v>
      </c>
      <c r="AF531" s="266">
        <f t="shared" si="137"/>
        <v>0.46728930175670047</v>
      </c>
      <c r="AG531" s="298">
        <v>4.611786841911675</v>
      </c>
      <c r="AH531" s="105">
        <f t="shared" si="141"/>
        <v>4.1670000000002538E-3</v>
      </c>
      <c r="AI531" s="213">
        <f t="shared" si="142"/>
        <v>8.8754449677853557</v>
      </c>
      <c r="AJ531" s="213">
        <f t="shared" si="143"/>
        <v>0.61929999999999996</v>
      </c>
      <c r="AK531" s="213">
        <f t="shared" si="144"/>
        <v>2.3088097385497171E-2</v>
      </c>
      <c r="AL531" s="213">
        <f t="shared" si="145"/>
        <v>15.501241816099199</v>
      </c>
      <c r="AM531" s="213">
        <f t="shared" si="146"/>
        <v>-1136.7769767284487</v>
      </c>
      <c r="AN531" s="213">
        <f t="shared" si="147"/>
        <v>1.9007903067074488E-3</v>
      </c>
      <c r="AO531" s="213">
        <f t="shared" si="148"/>
        <v>1.5133951020880965</v>
      </c>
      <c r="AP531" s="213">
        <f t="shared" si="149"/>
        <v>0.45615318135525151</v>
      </c>
      <c r="AQ531" s="105">
        <f t="shared" si="150"/>
        <v>0.36010489791190414</v>
      </c>
      <c r="AR531" s="213">
        <f t="shared" si="138"/>
        <v>1.0609458677522148</v>
      </c>
    </row>
    <row r="532" spans="1:44" x14ac:dyDescent="0.25">
      <c r="A532" s="268">
        <v>2.204167</v>
      </c>
      <c r="B532" s="7">
        <v>14.210517979037565</v>
      </c>
      <c r="C532" s="7">
        <v>14.210517979037565</v>
      </c>
      <c r="D532" s="7"/>
      <c r="E532" s="213">
        <f t="shared" si="139"/>
        <v>5.94614847084355E-2</v>
      </c>
      <c r="F532" s="213">
        <f t="shared" si="140"/>
        <v>0.58331716498975228</v>
      </c>
      <c r="G532" s="213">
        <f t="shared" si="134"/>
        <v>109.20965376111639</v>
      </c>
      <c r="H532" s="213">
        <f t="shared" si="135"/>
        <v>24.39073287824657</v>
      </c>
      <c r="I532" s="213">
        <f t="shared" si="136"/>
        <v>0.77726137621815949</v>
      </c>
      <c r="X532">
        <v>0.82178153245278185</v>
      </c>
      <c r="Y532">
        <v>152.47466850067104</v>
      </c>
      <c r="Z532">
        <v>0.5652318198830838</v>
      </c>
      <c r="AA532">
        <v>1.0787498639878872</v>
      </c>
      <c r="AB532">
        <v>1.0840577176304791</v>
      </c>
      <c r="AC532">
        <v>33.588654726181879</v>
      </c>
      <c r="AD532">
        <v>3.3023704401303791</v>
      </c>
      <c r="AF532" s="266">
        <f t="shared" si="137"/>
        <v>0.46437667534113519</v>
      </c>
      <c r="AG532" s="298">
        <v>4.5830414541439444</v>
      </c>
      <c r="AH532" s="105">
        <f t="shared" si="141"/>
        <v>4.1669999999998097E-3</v>
      </c>
      <c r="AI532" s="213">
        <f t="shared" si="142"/>
        <v>8.8754449677853557</v>
      </c>
      <c r="AJ532" s="213">
        <f t="shared" si="143"/>
        <v>0.61929999999999996</v>
      </c>
      <c r="AK532" s="213">
        <f t="shared" si="144"/>
        <v>2.2998868674485771E-2</v>
      </c>
      <c r="AL532" s="213">
        <f t="shared" si="145"/>
        <v>15.524240684773686</v>
      </c>
      <c r="AM532" s="213">
        <f t="shared" si="146"/>
        <v>-1131.0354818720998</v>
      </c>
      <c r="AN532" s="213">
        <f t="shared" si="147"/>
        <v>1.8911900262721726E-3</v>
      </c>
      <c r="AO532" s="213">
        <f t="shared" si="148"/>
        <v>1.5152862921143686</v>
      </c>
      <c r="AP532" s="213">
        <f t="shared" si="149"/>
        <v>0.45384929836147325</v>
      </c>
      <c r="AQ532" s="105">
        <f t="shared" si="150"/>
        <v>0.35821370788563195</v>
      </c>
      <c r="AR532" s="213">
        <f t="shared" si="138"/>
        <v>1.0587939099045993</v>
      </c>
    </row>
    <row r="533" spans="1:44" x14ac:dyDescent="0.25">
      <c r="A533" s="268">
        <v>2.2083330000000001</v>
      </c>
      <c r="B533" s="7">
        <v>14.092324415424089</v>
      </c>
      <c r="C533" s="7">
        <v>14.092324415424089</v>
      </c>
      <c r="D533" s="7"/>
      <c r="E533" s="213">
        <f t="shared" si="139"/>
        <v>5.8954820707665244E-2</v>
      </c>
      <c r="F533" s="213">
        <f t="shared" si="140"/>
        <v>0.57834679114219611</v>
      </c>
      <c r="G533" s="213">
        <f t="shared" si="134"/>
        <v>109.01206326839943</v>
      </c>
      <c r="H533" s="213">
        <f t="shared" si="135"/>
        <v>24.348217282215678</v>
      </c>
      <c r="I533" s="213">
        <f t="shared" si="136"/>
        <v>0.77585179450251784</v>
      </c>
      <c r="X533">
        <v>0.82376139269424176</v>
      </c>
      <c r="Y533">
        <v>152.15043843944107</v>
      </c>
      <c r="Z533">
        <v>0.56309459791186356</v>
      </c>
      <c r="AA533">
        <v>1.0764127820815157</v>
      </c>
      <c r="AB533">
        <v>1.0817474166333423</v>
      </c>
      <c r="AC533">
        <v>33.519053491422611</v>
      </c>
      <c r="AD533">
        <v>3.2953180950183958</v>
      </c>
      <c r="AF533" s="266">
        <f t="shared" si="137"/>
        <v>0.46146404892556969</v>
      </c>
      <c r="AG533" s="298">
        <v>4.554296066376212</v>
      </c>
      <c r="AH533" s="105">
        <f t="shared" si="141"/>
        <v>4.1660000000001141E-3</v>
      </c>
      <c r="AI533" s="213">
        <f t="shared" si="142"/>
        <v>8.8754449677853557</v>
      </c>
      <c r="AJ533" s="213">
        <f t="shared" si="143"/>
        <v>0.61929999999999996</v>
      </c>
      <c r="AK533" s="213">
        <f t="shared" si="144"/>
        <v>2.2903928824687537E-2</v>
      </c>
      <c r="AL533" s="213">
        <f t="shared" si="145"/>
        <v>15.547144613598373</v>
      </c>
      <c r="AM533" s="213">
        <f t="shared" si="146"/>
        <v>-1125.0262863147293</v>
      </c>
      <c r="AN533" s="213">
        <f t="shared" si="147"/>
        <v>1.8811421269037041E-3</v>
      </c>
      <c r="AO533" s="213">
        <f t="shared" si="148"/>
        <v>1.5171674342412722</v>
      </c>
      <c r="AP533" s="213">
        <f t="shared" si="149"/>
        <v>0.45154635787413649</v>
      </c>
      <c r="AQ533" s="105">
        <f t="shared" si="150"/>
        <v>0.35633256575872824</v>
      </c>
      <c r="AR533" s="213">
        <f t="shared" si="138"/>
        <v>1.0566147869970548</v>
      </c>
    </row>
    <row r="534" spans="1:44" x14ac:dyDescent="0.25">
      <c r="A534" s="268">
        <v>2.2124999999999999</v>
      </c>
      <c r="B534" s="7">
        <v>13.855937288197133</v>
      </c>
      <c r="C534" s="7">
        <v>13.855937288197133</v>
      </c>
      <c r="D534" s="7"/>
      <c r="E534" s="213">
        <f t="shared" si="139"/>
        <v>5.8230203259492151E-2</v>
      </c>
      <c r="F534" s="213">
        <f t="shared" si="140"/>
        <v>0.57123829397561798</v>
      </c>
      <c r="G534" s="213">
        <f t="shared" si="134"/>
        <v>108.81403639019136</v>
      </c>
      <c r="H534" s="213">
        <f t="shared" si="135"/>
        <v>24.305608245629315</v>
      </c>
      <c r="I534" s="213">
        <f t="shared" si="136"/>
        <v>0.77443910776285252</v>
      </c>
      <c r="X534">
        <v>0.82574407003544359</v>
      </c>
      <c r="Y534">
        <v>151.82623283055921</v>
      </c>
      <c r="Z534">
        <v>0.56095896894272623</v>
      </c>
      <c r="AA534">
        <v>1.0740760805975795</v>
      </c>
      <c r="AB534">
        <v>1.0794373014465697</v>
      </c>
      <c r="AC534">
        <v>33.449458203445538</v>
      </c>
      <c r="AD534">
        <v>3.2882663524641189</v>
      </c>
      <c r="AF534" s="266">
        <f t="shared" si="137"/>
        <v>0.45563879609443891</v>
      </c>
      <c r="AG534" s="298">
        <v>4.496805290840749</v>
      </c>
      <c r="AH534" s="105">
        <f t="shared" si="141"/>
        <v>4.1669999999998097E-3</v>
      </c>
      <c r="AI534" s="213">
        <f t="shared" si="142"/>
        <v>8.8754449677853557</v>
      </c>
      <c r="AJ534" s="213">
        <f t="shared" si="143"/>
        <v>0.61929999999999996</v>
      </c>
      <c r="AK534" s="213">
        <f t="shared" si="144"/>
        <v>2.2729895171070102E-2</v>
      </c>
      <c r="AL534" s="213">
        <f t="shared" si="145"/>
        <v>15.569874508769443</v>
      </c>
      <c r="AM534" s="213">
        <f t="shared" si="146"/>
        <v>-1115.1547888097584</v>
      </c>
      <c r="AN534" s="213">
        <f t="shared" si="147"/>
        <v>1.8646361216324364E-3</v>
      </c>
      <c r="AO534" s="213">
        <f t="shared" si="148"/>
        <v>1.5190320703629046</v>
      </c>
      <c r="AP534" s="213">
        <f t="shared" si="149"/>
        <v>0.4474768710421218</v>
      </c>
      <c r="AQ534" s="105">
        <f t="shared" si="150"/>
        <v>0.35446792963709578</v>
      </c>
      <c r="AR534" s="213">
        <f t="shared" si="138"/>
        <v>1.0521729622023308</v>
      </c>
    </row>
    <row r="535" spans="1:44" x14ac:dyDescent="0.25">
      <c r="A535" s="268">
        <v>2.2166670000000002</v>
      </c>
      <c r="B535" s="7">
        <v>13.915034070003871</v>
      </c>
      <c r="C535" s="7">
        <v>13.915034070003871</v>
      </c>
      <c r="D535" s="7"/>
      <c r="E535" s="213">
        <f t="shared" si="139"/>
        <v>5.7860818824815315E-2</v>
      </c>
      <c r="F535" s="213">
        <f t="shared" si="140"/>
        <v>0.5676146326714383</v>
      </c>
      <c r="G535" s="213">
        <f t="shared" si="134"/>
        <v>108.61561452556737</v>
      </c>
      <c r="H535" s="213">
        <f t="shared" si="135"/>
        <v>24.262914588966456</v>
      </c>
      <c r="I535" s="213">
        <f t="shared" si="136"/>
        <v>0.77302360972612583</v>
      </c>
      <c r="X535">
        <v>0.82772957411603187</v>
      </c>
      <c r="Y535">
        <v>151.50205329653221</v>
      </c>
      <c r="Z535">
        <v>0.55882493503682185</v>
      </c>
      <c r="AA535">
        <v>1.0717397711463232</v>
      </c>
      <c r="AB535">
        <v>1.0771273836377875</v>
      </c>
      <c r="AC535">
        <v>33.379869210936583</v>
      </c>
      <c r="AD535">
        <v>3.2812152477981495</v>
      </c>
      <c r="AF535" s="266">
        <f t="shared" si="137"/>
        <v>0.45709510930222164</v>
      </c>
      <c r="AG535" s="298">
        <v>4.5111779847246156</v>
      </c>
      <c r="AH535" s="105">
        <f t="shared" si="141"/>
        <v>4.1670000000002538E-3</v>
      </c>
      <c r="AI535" s="213">
        <f t="shared" si="142"/>
        <v>8.8754449677853557</v>
      </c>
      <c r="AJ535" s="213">
        <f t="shared" si="143"/>
        <v>0.61929999999999996</v>
      </c>
      <c r="AK535" s="213">
        <f t="shared" si="144"/>
        <v>2.2774859559389127E-2</v>
      </c>
      <c r="AL535" s="213">
        <f t="shared" si="145"/>
        <v>15.592649368328832</v>
      </c>
      <c r="AM535" s="213">
        <f t="shared" si="146"/>
        <v>-1116.0293631188583</v>
      </c>
      <c r="AN535" s="213">
        <f t="shared" si="147"/>
        <v>1.8660984861975742E-3</v>
      </c>
      <c r="AO535" s="213">
        <f t="shared" si="148"/>
        <v>1.5208981688491021</v>
      </c>
      <c r="AP535" s="213">
        <f t="shared" si="149"/>
        <v>0.44782781046255354</v>
      </c>
      <c r="AQ535" s="105">
        <f t="shared" si="150"/>
        <v>0.35260183115089822</v>
      </c>
      <c r="AR535" s="213">
        <f t="shared" si="138"/>
        <v>1.0532940322010453</v>
      </c>
    </row>
    <row r="536" spans="1:44" x14ac:dyDescent="0.25">
      <c r="A536" s="268">
        <v>2.2208329999999998</v>
      </c>
      <c r="B536" s="7">
        <v>13.855937288197133</v>
      </c>
      <c r="C536" s="7">
        <v>13.855937288197133</v>
      </c>
      <c r="D536" s="7"/>
      <c r="E536" s="213">
        <f t="shared" si="139"/>
        <v>5.7846933339128104E-2</v>
      </c>
      <c r="F536" s="213">
        <f t="shared" si="140"/>
        <v>0.56747841605684668</v>
      </c>
      <c r="G536" s="213">
        <f t="shared" si="134"/>
        <v>108.41686439085522</v>
      </c>
      <c r="H536" s="213">
        <f t="shared" si="135"/>
        <v>24.220150590602646</v>
      </c>
      <c r="I536" s="213">
        <f t="shared" si="136"/>
        <v>0.77160577493864124</v>
      </c>
      <c r="X536">
        <v>0.82971791461417344</v>
      </c>
      <c r="Y536">
        <v>151.17790146064988</v>
      </c>
      <c r="Z536">
        <v>0.55669249825529976</v>
      </c>
      <c r="AA536">
        <v>1.0694038653397151</v>
      </c>
      <c r="AB536">
        <v>1.0748176747801337</v>
      </c>
      <c r="AC536">
        <v>33.310286862747482</v>
      </c>
      <c r="AD536">
        <v>3.2741648163678887</v>
      </c>
      <c r="AF536" s="266">
        <f t="shared" si="137"/>
        <v>0.45563879609443891</v>
      </c>
      <c r="AG536" s="298">
        <v>4.496805290840749</v>
      </c>
      <c r="AH536" s="105">
        <f t="shared" si="141"/>
        <v>4.16599999999967E-3</v>
      </c>
      <c r="AI536" s="213">
        <f t="shared" si="142"/>
        <v>8.8754449677853557</v>
      </c>
      <c r="AJ536" s="213">
        <f t="shared" si="143"/>
        <v>0.61929999999999996</v>
      </c>
      <c r="AK536" s="213">
        <f t="shared" si="144"/>
        <v>2.2724440432607362E-2</v>
      </c>
      <c r="AL536" s="213">
        <f t="shared" si="145"/>
        <v>15.61537380876144</v>
      </c>
      <c r="AM536" s="213">
        <f t="shared" si="146"/>
        <v>-1112.2300483750132</v>
      </c>
      <c r="AN536" s="213">
        <f t="shared" si="147"/>
        <v>1.8597457003960754E-3</v>
      </c>
      <c r="AO536" s="213">
        <f t="shared" si="148"/>
        <v>1.5227579145494983</v>
      </c>
      <c r="AP536" s="213">
        <f t="shared" si="149"/>
        <v>0.44641039375809477</v>
      </c>
      <c r="AQ536" s="105">
        <f t="shared" si="150"/>
        <v>0.35074208545050212</v>
      </c>
      <c r="AR536" s="213">
        <f t="shared" si="138"/>
        <v>1.0521729622023308</v>
      </c>
    </row>
    <row r="537" spans="1:44" x14ac:dyDescent="0.25">
      <c r="A537" s="268">
        <v>2.2250000000000001</v>
      </c>
      <c r="B537" s="7">
        <v>14.033227633617349</v>
      </c>
      <c r="C537" s="7">
        <v>14.033227633617349</v>
      </c>
      <c r="D537" s="7"/>
      <c r="E537" s="213">
        <f t="shared" si="139"/>
        <v>5.8107075114604015E-2</v>
      </c>
      <c r="F537" s="213">
        <f t="shared" si="140"/>
        <v>0.57003040687426543</v>
      </c>
      <c r="G537" s="213">
        <f t="shared" si="134"/>
        <v>108.21769102189694</v>
      </c>
      <c r="H537" s="213">
        <f t="shared" si="135"/>
        <v>24.177295778447483</v>
      </c>
      <c r="I537" s="213">
        <f t="shared" si="136"/>
        <v>0.77018492523127502</v>
      </c>
      <c r="X537">
        <v>0.83170910124674735</v>
      </c>
      <c r="Y537">
        <v>150.85377894697609</v>
      </c>
      <c r="Z537">
        <v>0.5545616606593099</v>
      </c>
      <c r="AA537">
        <v>1.067068374790259</v>
      </c>
      <c r="AB537">
        <v>1.0725081864522481</v>
      </c>
      <c r="AC537">
        <v>33.240711507888946</v>
      </c>
      <c r="AD537">
        <v>3.2671150935368476</v>
      </c>
      <c r="AF537" s="266">
        <f t="shared" si="137"/>
        <v>0.46000773571778697</v>
      </c>
      <c r="AG537" s="298">
        <v>4.5399233724923462</v>
      </c>
      <c r="AH537" s="105">
        <f t="shared" si="141"/>
        <v>4.1670000000002538E-3</v>
      </c>
      <c r="AI537" s="213">
        <f t="shared" si="142"/>
        <v>8.8754449677853557</v>
      </c>
      <c r="AJ537" s="213">
        <f t="shared" si="143"/>
        <v>0.61929999999999996</v>
      </c>
      <c r="AK537" s="213">
        <f t="shared" si="144"/>
        <v>2.2864625059521991E-2</v>
      </c>
      <c r="AL537" s="213">
        <f t="shared" si="145"/>
        <v>15.638238433820963</v>
      </c>
      <c r="AM537" s="213">
        <f t="shared" si="146"/>
        <v>-1117.7430460488517</v>
      </c>
      <c r="AN537" s="213">
        <f t="shared" si="147"/>
        <v>1.868963913602232E-3</v>
      </c>
      <c r="AO537" s="213">
        <f t="shared" si="148"/>
        <v>1.5246268784631005</v>
      </c>
      <c r="AP537" s="213">
        <f t="shared" si="149"/>
        <v>0.44851545802786613</v>
      </c>
      <c r="AQ537" s="105">
        <f t="shared" si="150"/>
        <v>0.34887312153689987</v>
      </c>
      <c r="AR537" s="213">
        <f t="shared" si="138"/>
        <v>1.0555148773951151</v>
      </c>
    </row>
    <row r="538" spans="1:44" x14ac:dyDescent="0.25">
      <c r="A538" s="268">
        <v>2.2291669999999999</v>
      </c>
      <c r="B538" s="7">
        <v>14.269614760844306</v>
      </c>
      <c r="C538" s="7">
        <v>14.269614760844306</v>
      </c>
      <c r="D538" s="7"/>
      <c r="E538" s="213">
        <f t="shared" si="139"/>
        <v>5.8968972128858169E-2</v>
      </c>
      <c r="F538" s="213">
        <f t="shared" si="140"/>
        <v>0.57848561658409869</v>
      </c>
      <c r="G538" s="213">
        <f t="shared" si="134"/>
        <v>108.01813750687099</v>
      </c>
      <c r="H538" s="213">
        <f t="shared" si="135"/>
        <v>24.134359398515421</v>
      </c>
      <c r="I538" s="213">
        <f t="shared" si="136"/>
        <v>0.76876136752189328</v>
      </c>
      <c r="X538">
        <v>0.83370314376953614</v>
      </c>
      <c r="Y538">
        <v>150.5296873803469</v>
      </c>
      <c r="Z538">
        <v>0.55243242431000195</v>
      </c>
      <c r="AA538">
        <v>1.06473331111217</v>
      </c>
      <c r="AB538">
        <v>1.0701989302380486</v>
      </c>
      <c r="AC538">
        <v>33.171143495531716</v>
      </c>
      <c r="AD538">
        <v>3.2600661146847512</v>
      </c>
      <c r="AF538" s="266">
        <f t="shared" si="137"/>
        <v>0.46583298854891775</v>
      </c>
      <c r="AG538" s="298">
        <v>4.5974141480278092</v>
      </c>
      <c r="AH538" s="105">
        <f t="shared" si="141"/>
        <v>4.1669999999998097E-3</v>
      </c>
      <c r="AI538" s="213">
        <f t="shared" si="142"/>
        <v>8.8754449677853557</v>
      </c>
      <c r="AJ538" s="213">
        <f t="shared" si="143"/>
        <v>0.61929999999999996</v>
      </c>
      <c r="AK538" s="213">
        <f t="shared" si="144"/>
        <v>2.3043509579276089E-2</v>
      </c>
      <c r="AL538" s="213">
        <f t="shared" si="145"/>
        <v>15.661281943400239</v>
      </c>
      <c r="AM538" s="213">
        <f t="shared" si="146"/>
        <v>-1125.1152366314236</v>
      </c>
      <c r="AN538" s="213">
        <f t="shared" si="147"/>
        <v>1.881290859595527E-3</v>
      </c>
      <c r="AO538" s="213">
        <f t="shared" si="148"/>
        <v>1.5265081693226961</v>
      </c>
      <c r="AP538" s="213">
        <f t="shared" si="149"/>
        <v>0.45147368840787444</v>
      </c>
      <c r="AQ538" s="105">
        <f t="shared" si="150"/>
        <v>0.34699183067730432</v>
      </c>
      <c r="AR538" s="213">
        <f t="shared" si="138"/>
        <v>1.0598732526140482</v>
      </c>
    </row>
    <row r="539" spans="1:44" x14ac:dyDescent="0.25">
      <c r="A539" s="268">
        <v>2.233333</v>
      </c>
      <c r="B539" s="7">
        <v>14.446905106264524</v>
      </c>
      <c r="C539" s="7">
        <v>14.446905106264524</v>
      </c>
      <c r="D539" s="7"/>
      <c r="E539" s="213">
        <f t="shared" si="139"/>
        <v>5.9816510883189331E-2</v>
      </c>
      <c r="F539" s="213">
        <f t="shared" si="140"/>
        <v>0.58679997176408738</v>
      </c>
      <c r="G539" s="213">
        <f t="shared" si="134"/>
        <v>107.81823259098432</v>
      </c>
      <c r="H539" s="213">
        <f t="shared" si="135"/>
        <v>24.091347625253238</v>
      </c>
      <c r="I539" s="213">
        <f t="shared" si="136"/>
        <v>0.76733530666508842</v>
      </c>
      <c r="X539">
        <v>0.83570005197741803</v>
      </c>
      <c r="Y539">
        <v>150.20562838633873</v>
      </c>
      <c r="Z539">
        <v>0.55030479126852561</v>
      </c>
      <c r="AA539">
        <v>1.0623986859204528</v>
      </c>
      <c r="AB539">
        <v>1.0678899177267638</v>
      </c>
      <c r="AC539">
        <v>33.101583175002204</v>
      </c>
      <c r="AD539">
        <v>3.2530179152070984</v>
      </c>
      <c r="AF539" s="266">
        <f t="shared" si="137"/>
        <v>0.47020192817226586</v>
      </c>
      <c r="AG539" s="298">
        <v>4.6405322296794065</v>
      </c>
      <c r="AH539" s="105">
        <f t="shared" si="141"/>
        <v>4.1660000000001141E-3</v>
      </c>
      <c r="AI539" s="213">
        <f t="shared" si="142"/>
        <v>8.8754449677853557</v>
      </c>
      <c r="AJ539" s="213">
        <f t="shared" si="143"/>
        <v>0.61929999999999996</v>
      </c>
      <c r="AK539" s="213">
        <f t="shared" si="144"/>
        <v>2.3171552551375412E-2</v>
      </c>
      <c r="AL539" s="213">
        <f t="shared" si="145"/>
        <v>15.684453495951614</v>
      </c>
      <c r="AM539" s="213">
        <f t="shared" si="146"/>
        <v>-1129.9758273834625</v>
      </c>
      <c r="AN539" s="213">
        <f t="shared" si="147"/>
        <v>1.8894181914956999E-3</v>
      </c>
      <c r="AO539" s="213">
        <f t="shared" si="148"/>
        <v>1.5283975875141917</v>
      </c>
      <c r="AP539" s="213">
        <f t="shared" si="149"/>
        <v>0.45353293122795202</v>
      </c>
      <c r="AQ539" s="105">
        <f t="shared" si="150"/>
        <v>0.34510241248580864</v>
      </c>
      <c r="AR539" s="213">
        <f t="shared" si="138"/>
        <v>1.063071165354958</v>
      </c>
    </row>
    <row r="540" spans="1:44" x14ac:dyDescent="0.25">
      <c r="A540" s="268">
        <v>2.2374999999999998</v>
      </c>
      <c r="B540" s="7">
        <v>14.50600188807126</v>
      </c>
      <c r="C540" s="7">
        <v>14.50600188807126</v>
      </c>
      <c r="D540" s="7"/>
      <c r="E540" s="213">
        <f t="shared" si="139"/>
        <v>6.032338172269585E-2</v>
      </c>
      <c r="F540" s="213">
        <f t="shared" si="140"/>
        <v>0.59177237469964628</v>
      </c>
      <c r="G540" s="213">
        <f t="shared" si="134"/>
        <v>107.61790476315217</v>
      </c>
      <c r="H540" s="213">
        <f t="shared" si="135"/>
        <v>24.048245045465421</v>
      </c>
      <c r="I540" s="213">
        <f t="shared" si="136"/>
        <v>0.76590623204941632</v>
      </c>
      <c r="X540">
        <v>0.83769983570455986</v>
      </c>
      <c r="Y540">
        <v>149.8816035912732</v>
      </c>
      <c r="Z540">
        <v>0.54817876359603113</v>
      </c>
      <c r="AA540">
        <v>1.0600645108308542</v>
      </c>
      <c r="AB540">
        <v>1.0655811605127889</v>
      </c>
      <c r="AC540">
        <v>33.032030895778696</v>
      </c>
      <c r="AD540">
        <v>3.2459705305147768</v>
      </c>
      <c r="AF540" s="266">
        <f t="shared" si="137"/>
        <v>0.47165824138004847</v>
      </c>
      <c r="AG540" s="298">
        <v>4.6549049235632713</v>
      </c>
      <c r="AH540" s="105">
        <f t="shared" si="141"/>
        <v>4.1669999999998097E-3</v>
      </c>
      <c r="AI540" s="213">
        <f t="shared" si="142"/>
        <v>8.8754449677853557</v>
      </c>
      <c r="AJ540" s="213">
        <f t="shared" si="143"/>
        <v>0.61929999999999996</v>
      </c>
      <c r="AK540" s="213">
        <f t="shared" si="144"/>
        <v>2.3221544487766147E-2</v>
      </c>
      <c r="AL540" s="213">
        <f t="shared" si="145"/>
        <v>15.70767504043938</v>
      </c>
      <c r="AM540" s="213">
        <f t="shared" si="146"/>
        <v>-1131.0132107416689</v>
      </c>
      <c r="AN540" s="213">
        <f t="shared" si="147"/>
        <v>1.8911527869985866E-3</v>
      </c>
      <c r="AO540" s="213">
        <f t="shared" si="148"/>
        <v>1.5302887403011904</v>
      </c>
      <c r="AP540" s="213">
        <f t="shared" si="149"/>
        <v>0.45384036165074948</v>
      </c>
      <c r="AQ540" s="105">
        <f t="shared" si="150"/>
        <v>0.34321125969881006</v>
      </c>
      <c r="AR540" s="213">
        <f t="shared" si="138"/>
        <v>1.0641239709095747</v>
      </c>
    </row>
    <row r="541" spans="1:44" x14ac:dyDescent="0.25">
      <c r="A541" s="268">
        <v>2.2416670000000001</v>
      </c>
      <c r="B541" s="7">
        <v>14.50600188807126</v>
      </c>
      <c r="C541" s="7">
        <v>14.50600188807126</v>
      </c>
      <c r="D541" s="7"/>
      <c r="E541" s="213">
        <f t="shared" si="139"/>
        <v>6.0446509867596622E-2</v>
      </c>
      <c r="F541" s="213">
        <f t="shared" si="140"/>
        <v>0.59298026180112284</v>
      </c>
      <c r="G541" s="213">
        <f t="shared" si="134"/>
        <v>107.41720197188008</v>
      </c>
      <c r="H541" s="213">
        <f t="shared" si="135"/>
        <v>24.0050619670568</v>
      </c>
      <c r="I541" s="213">
        <f t="shared" si="136"/>
        <v>0.76447448556453179</v>
      </c>
      <c r="X541">
        <v>0.83970250482461151</v>
      </c>
      <c r="Y541">
        <v>149.55761462219789</v>
      </c>
      <c r="Z541">
        <v>0.54605434335366765</v>
      </c>
      <c r="AA541">
        <v>1.0577307974607943</v>
      </c>
      <c r="AB541">
        <v>1.0632726701955613</v>
      </c>
      <c r="AC541">
        <v>32.962487007493507</v>
      </c>
      <c r="AD541">
        <v>3.2389239960342802</v>
      </c>
      <c r="AF541" s="266">
        <f t="shared" si="137"/>
        <v>0.47165824138004847</v>
      </c>
      <c r="AG541" s="298">
        <v>4.6549049235632713</v>
      </c>
      <c r="AH541" s="105">
        <f t="shared" si="141"/>
        <v>4.1670000000002538E-3</v>
      </c>
      <c r="AI541" s="213">
        <f t="shared" si="142"/>
        <v>8.8754449677853557</v>
      </c>
      <c r="AJ541" s="213">
        <f t="shared" si="143"/>
        <v>0.61929999999999996</v>
      </c>
      <c r="AK541" s="213">
        <f t="shared" si="144"/>
        <v>2.3221544487768621E-2</v>
      </c>
      <c r="AL541" s="213">
        <f t="shared" si="145"/>
        <v>15.730896584927148</v>
      </c>
      <c r="AM541" s="213">
        <f t="shared" si="146"/>
        <v>-1129.6094003398819</v>
      </c>
      <c r="AN541" s="213">
        <f t="shared" si="147"/>
        <v>1.8888054935023275E-3</v>
      </c>
      <c r="AO541" s="213">
        <f t="shared" si="148"/>
        <v>1.5321775457946927</v>
      </c>
      <c r="AP541" s="213">
        <f t="shared" si="149"/>
        <v>0.45327705627602888</v>
      </c>
      <c r="AQ541" s="105">
        <f t="shared" si="150"/>
        <v>0.34132245420530771</v>
      </c>
      <c r="AR541" s="213">
        <f t="shared" si="138"/>
        <v>1.0641239709095747</v>
      </c>
    </row>
    <row r="542" spans="1:44" x14ac:dyDescent="0.25">
      <c r="A542" s="268">
        <v>2.2458330000000002</v>
      </c>
      <c r="B542" s="7">
        <v>14.62419545168474</v>
      </c>
      <c r="C542" s="7">
        <v>14.62419545168474</v>
      </c>
      <c r="D542" s="7"/>
      <c r="E542" s="213">
        <f t="shared" si="139"/>
        <v>6.067820105871341E-2</v>
      </c>
      <c r="F542" s="213">
        <f t="shared" si="140"/>
        <v>0.59525315238597853</v>
      </c>
      <c r="G542" s="213">
        <f t="shared" si="134"/>
        <v>107.21617254692434</v>
      </c>
      <c r="H542" s="213">
        <f t="shared" si="135"/>
        <v>23.961808782315433</v>
      </c>
      <c r="I542" s="213">
        <f t="shared" si="136"/>
        <v>0.76304041186323768</v>
      </c>
      <c r="X542">
        <v>0.84170806925090114</v>
      </c>
      <c r="Y542">
        <v>149.23366310686643</v>
      </c>
      <c r="Z542">
        <v>0.5439315326025852</v>
      </c>
      <c r="AA542">
        <v>1.0553975574274845</v>
      </c>
      <c r="AB542">
        <v>1.0609644583796289</v>
      </c>
      <c r="AC542">
        <v>32.892951859924111</v>
      </c>
      <c r="AD542">
        <v>3.2318783472068104</v>
      </c>
      <c r="AF542" s="266">
        <f t="shared" si="137"/>
        <v>0.47457086779561397</v>
      </c>
      <c r="AG542" s="298">
        <v>4.6836503113310037</v>
      </c>
      <c r="AH542" s="105">
        <f t="shared" si="141"/>
        <v>4.1660000000001141E-3</v>
      </c>
      <c r="AI542" s="213">
        <f t="shared" si="142"/>
        <v>8.8754449677853557</v>
      </c>
      <c r="AJ542" s="213">
        <f t="shared" si="143"/>
        <v>0.61929999999999996</v>
      </c>
      <c r="AK542" s="213">
        <f t="shared" si="144"/>
        <v>2.3304653859474174E-2</v>
      </c>
      <c r="AL542" s="213">
        <f t="shared" si="145"/>
        <v>15.754201238786623</v>
      </c>
      <c r="AM542" s="213">
        <f t="shared" si="146"/>
        <v>-1132.2350353895033</v>
      </c>
      <c r="AN542" s="213">
        <f t="shared" si="147"/>
        <v>1.8931957844331262E-3</v>
      </c>
      <c r="AO542" s="213">
        <f t="shared" si="148"/>
        <v>1.5340707415791257</v>
      </c>
      <c r="AP542" s="213">
        <f t="shared" si="149"/>
        <v>0.45443969861571637</v>
      </c>
      <c r="AQ542" s="105">
        <f t="shared" si="150"/>
        <v>0.33942925842087457</v>
      </c>
      <c r="AR542" s="213">
        <f t="shared" si="138"/>
        <v>1.0662101975845095</v>
      </c>
    </row>
    <row r="543" spans="1:44" x14ac:dyDescent="0.25">
      <c r="A543" s="268">
        <v>2.25</v>
      </c>
      <c r="B543" s="7">
        <v>14.683292233491477</v>
      </c>
      <c r="C543" s="7">
        <v>14.683292233491477</v>
      </c>
      <c r="D543" s="7"/>
      <c r="E543" s="213">
        <f t="shared" si="139"/>
        <v>6.106215059206186E-2</v>
      </c>
      <c r="F543" s="213">
        <f t="shared" si="140"/>
        <v>0.59901969730812687</v>
      </c>
      <c r="G543" s="213">
        <f t="shared" si="134"/>
        <v>107.01469208001411</v>
      </c>
      <c r="H543" s="213">
        <f t="shared" si="135"/>
        <v>23.918458731500468</v>
      </c>
      <c r="I543" s="213">
        <f t="shared" si="136"/>
        <v>0.76160312358234272</v>
      </c>
      <c r="X543">
        <v>0.84371653893663157</v>
      </c>
      <c r="Y543">
        <v>148.90975067375078</v>
      </c>
      <c r="Z543">
        <v>0.54181033340393359</v>
      </c>
      <c r="AA543">
        <v>1.0530648023494826</v>
      </c>
      <c r="AB543">
        <v>1.0586565366743583</v>
      </c>
      <c r="AC543">
        <v>32.823425802994699</v>
      </c>
      <c r="AD543">
        <v>3.2248336194884382</v>
      </c>
      <c r="AF543" s="266">
        <f t="shared" si="137"/>
        <v>0.47602718100339658</v>
      </c>
      <c r="AG543" s="298">
        <v>4.6980230052148686</v>
      </c>
      <c r="AH543" s="105">
        <f t="shared" si="141"/>
        <v>4.1669999999998097E-3</v>
      </c>
      <c r="AI543" s="213">
        <f t="shared" si="142"/>
        <v>8.8754449677853557</v>
      </c>
      <c r="AJ543" s="213">
        <f t="shared" si="143"/>
        <v>0.61929999999999996</v>
      </c>
      <c r="AK543" s="213">
        <f t="shared" si="144"/>
        <v>2.3354521823046308E-2</v>
      </c>
      <c r="AL543" s="213">
        <f t="shared" si="145"/>
        <v>15.777555760609669</v>
      </c>
      <c r="AM543" s="213">
        <f t="shared" si="146"/>
        <v>-1133.2311836721324</v>
      </c>
      <c r="AN543" s="213">
        <f t="shared" si="147"/>
        <v>1.8948614312912406E-3</v>
      </c>
      <c r="AO543" s="213">
        <f t="shared" si="148"/>
        <v>1.535965603010417</v>
      </c>
      <c r="AP543" s="213">
        <f t="shared" si="149"/>
        <v>0.45473036508071207</v>
      </c>
      <c r="AQ543" s="105">
        <f t="shared" si="150"/>
        <v>0.33753439698958332</v>
      </c>
      <c r="AR543" s="213">
        <f t="shared" si="138"/>
        <v>1.0672437373106929</v>
      </c>
    </row>
    <row r="544" spans="1:44" x14ac:dyDescent="0.25">
      <c r="A544" s="268">
        <v>2.2541669999999998</v>
      </c>
      <c r="B544" s="7">
        <v>14.742389015298217</v>
      </c>
      <c r="C544" s="7">
        <v>14.742389015298217</v>
      </c>
      <c r="D544" s="7"/>
      <c r="E544" s="213">
        <f t="shared" si="139"/>
        <v>6.1308406881850526E-2</v>
      </c>
      <c r="F544" s="213">
        <f t="shared" si="140"/>
        <v>0.60143547151095367</v>
      </c>
      <c r="G544" s="213">
        <f t="shared" si="134"/>
        <v>106.81283526218149</v>
      </c>
      <c r="H544" s="213">
        <f t="shared" si="135"/>
        <v>23.875027870029356</v>
      </c>
      <c r="I544" s="213">
        <f t="shared" si="136"/>
        <v>0.76016315328607242</v>
      </c>
      <c r="X544">
        <v>0.84572792387507767</v>
      </c>
      <c r="Y544">
        <v>148.58587895199841</v>
      </c>
      <c r="Z544">
        <v>0.5396907478188625</v>
      </c>
      <c r="AA544">
        <v>1.0507325438457435</v>
      </c>
      <c r="AB544">
        <v>1.0563489166939863</v>
      </c>
      <c r="AC544">
        <v>32.753909186772084</v>
      </c>
      <c r="AD544">
        <v>3.2177898483496814</v>
      </c>
      <c r="AF544" s="266">
        <f t="shared" si="137"/>
        <v>0.4774834942111793</v>
      </c>
      <c r="AG544" s="298">
        <v>4.7123956990987352</v>
      </c>
      <c r="AH544" s="105">
        <f t="shared" si="141"/>
        <v>4.1669999999998097E-3</v>
      </c>
      <c r="AI544" s="213">
        <f t="shared" si="142"/>
        <v>8.8754449677853557</v>
      </c>
      <c r="AJ544" s="213">
        <f t="shared" si="143"/>
        <v>0.61929999999999996</v>
      </c>
      <c r="AK544" s="213">
        <f t="shared" si="144"/>
        <v>2.3398744239670591E-2</v>
      </c>
      <c r="AL544" s="213">
        <f t="shared" si="145"/>
        <v>15.80095450484934</v>
      </c>
      <c r="AM544" s="213">
        <f t="shared" si="146"/>
        <v>-1133.9415615132575</v>
      </c>
      <c r="AN544" s="213">
        <f t="shared" si="147"/>
        <v>1.8960492450332085E-3</v>
      </c>
      <c r="AO544" s="213">
        <f t="shared" si="148"/>
        <v>1.5378616522554502</v>
      </c>
      <c r="AP544" s="213">
        <f t="shared" si="149"/>
        <v>0.45501541757458486</v>
      </c>
      <c r="AQ544" s="105">
        <f t="shared" si="150"/>
        <v>0.33563834774455009</v>
      </c>
      <c r="AR544" s="213">
        <f t="shared" si="138"/>
        <v>1.0682709724941126</v>
      </c>
    </row>
    <row r="545" spans="1:44" x14ac:dyDescent="0.25">
      <c r="A545" s="268">
        <v>2.2583329999999999</v>
      </c>
      <c r="B545" s="7">
        <v>14.742389015298217</v>
      </c>
      <c r="C545" s="7">
        <v>14.742389015298217</v>
      </c>
      <c r="D545" s="7"/>
      <c r="E545" s="213">
        <f t="shared" si="139"/>
        <v>6.1416792637734051E-2</v>
      </c>
      <c r="F545" s="213">
        <f t="shared" si="140"/>
        <v>0.60249873577617108</v>
      </c>
      <c r="G545" s="213">
        <f t="shared" si="134"/>
        <v>106.61065194299393</v>
      </c>
      <c r="H545" s="213">
        <f t="shared" si="135"/>
        <v>23.831526920728713</v>
      </c>
      <c r="I545" s="213">
        <f t="shared" si="136"/>
        <v>0.75872085653505816</v>
      </c>
      <c r="X545">
        <v>0.84774223409978466</v>
      </c>
      <c r="Y545">
        <v>148.26204957144125</v>
      </c>
      <c r="Z545">
        <v>0.53757277790852176</v>
      </c>
      <c r="AA545">
        <v>1.0484007935357493</v>
      </c>
      <c r="AB545">
        <v>1.0540416100574828</v>
      </c>
      <c r="AC545">
        <v>32.684402361463093</v>
      </c>
      <c r="AD545">
        <v>3.2107470692752478</v>
      </c>
      <c r="AF545" s="266">
        <f t="shared" si="137"/>
        <v>0.4774834942111793</v>
      </c>
      <c r="AG545" s="298">
        <v>4.7123956990987352</v>
      </c>
      <c r="AH545" s="105">
        <f t="shared" si="141"/>
        <v>4.1660000000001141E-3</v>
      </c>
      <c r="AI545" s="213">
        <f t="shared" si="142"/>
        <v>8.8754449677853557</v>
      </c>
      <c r="AJ545" s="213">
        <f t="shared" si="143"/>
        <v>0.61929999999999996</v>
      </c>
      <c r="AK545" s="213">
        <f t="shared" si="144"/>
        <v>2.3393128990274733E-2</v>
      </c>
      <c r="AL545" s="213">
        <f t="shared" si="145"/>
        <v>15.824347633839615</v>
      </c>
      <c r="AM545" s="213">
        <f t="shared" si="146"/>
        <v>-1132.2313215487652</v>
      </c>
      <c r="AN545" s="213">
        <f t="shared" si="147"/>
        <v>1.8931895745673212E-3</v>
      </c>
      <c r="AO545" s="213">
        <f t="shared" si="148"/>
        <v>1.5397548418300175</v>
      </c>
      <c r="AP545" s="213">
        <f t="shared" si="149"/>
        <v>0.45443820800942614</v>
      </c>
      <c r="AQ545" s="105">
        <f t="shared" si="150"/>
        <v>0.33374515816998279</v>
      </c>
      <c r="AR545" s="213">
        <f t="shared" si="138"/>
        <v>1.0682709724941126</v>
      </c>
    </row>
    <row r="546" spans="1:44" x14ac:dyDescent="0.25">
      <c r="A546" s="268">
        <v>2.2625000000000002</v>
      </c>
      <c r="B546" s="7">
        <v>14.742389015298217</v>
      </c>
      <c r="C546" s="7">
        <v>14.742389015298217</v>
      </c>
      <c r="D546" s="7"/>
      <c r="E546" s="213">
        <f t="shared" si="139"/>
        <v>6.1431535026751416E-2</v>
      </c>
      <c r="F546" s="213">
        <f t="shared" si="140"/>
        <v>0.60264335861243146</v>
      </c>
      <c r="G546" s="213">
        <f t="shared" si="134"/>
        <v>106.4080449839927</v>
      </c>
      <c r="H546" s="213">
        <f t="shared" si="135"/>
        <v>23.787934982255734</v>
      </c>
      <c r="I546" s="213">
        <f t="shared" si="136"/>
        <v>0.75727554035547373</v>
      </c>
      <c r="X546">
        <v>0.84975947968476795</v>
      </c>
      <c r="Y546">
        <v>147.93826416257383</v>
      </c>
      <c r="Z546">
        <v>0.53545642573406083</v>
      </c>
      <c r="AA546">
        <v>1.0460695630395638</v>
      </c>
      <c r="AB546">
        <v>1.0517346283884645</v>
      </c>
      <c r="AC546">
        <v>32.6149056774127</v>
      </c>
      <c r="AD546">
        <v>3.2037053177638422</v>
      </c>
      <c r="AF546" s="266">
        <f t="shared" si="137"/>
        <v>0.4774834942111793</v>
      </c>
      <c r="AG546" s="298">
        <v>4.7123956990987352</v>
      </c>
      <c r="AH546" s="105">
        <f t="shared" si="141"/>
        <v>4.1670000000002538E-3</v>
      </c>
      <c r="AI546" s="213">
        <f t="shared" si="142"/>
        <v>8.8754449677853557</v>
      </c>
      <c r="AJ546" s="213">
        <f t="shared" si="143"/>
        <v>0.61929999999999996</v>
      </c>
      <c r="AK546" s="213">
        <f t="shared" si="144"/>
        <v>2.3398744239673086E-2</v>
      </c>
      <c r="AL546" s="213">
        <f t="shared" si="145"/>
        <v>15.847746378079288</v>
      </c>
      <c r="AM546" s="213">
        <f t="shared" si="146"/>
        <v>-1131.0609140062547</v>
      </c>
      <c r="AN546" s="213">
        <f t="shared" si="147"/>
        <v>1.8912325510198323E-3</v>
      </c>
      <c r="AO546" s="213">
        <f t="shared" si="148"/>
        <v>1.5416460743810374</v>
      </c>
      <c r="AP546" s="213">
        <f t="shared" si="149"/>
        <v>0.45385950348445336</v>
      </c>
      <c r="AQ546" s="105">
        <f t="shared" si="150"/>
        <v>0.33185392561896299</v>
      </c>
      <c r="AR546" s="213">
        <f t="shared" si="138"/>
        <v>1.0682709724941126</v>
      </c>
    </row>
    <row r="547" spans="1:44" x14ac:dyDescent="0.25">
      <c r="A547" s="268">
        <v>2.266667</v>
      </c>
      <c r="B547" s="7">
        <v>14.62419545168474</v>
      </c>
      <c r="C547" s="7">
        <v>14.62419545168474</v>
      </c>
      <c r="D547" s="7"/>
      <c r="E547" s="213">
        <f t="shared" si="139"/>
        <v>6.11852787369562E-2</v>
      </c>
      <c r="F547" s="213">
        <f t="shared" si="140"/>
        <v>0.60022758440954038</v>
      </c>
      <c r="G547" s="213">
        <f t="shared" si="134"/>
        <v>106.2050412462405</v>
      </c>
      <c r="H547" s="213">
        <f t="shared" si="135"/>
        <v>23.744257841989302</v>
      </c>
      <c r="I547" s="213">
        <f t="shared" si="136"/>
        <v>0.75582739649584241</v>
      </c>
      <c r="X547">
        <v>0.8517796707447135</v>
      </c>
      <c r="Y547">
        <v>147.61452435654454</v>
      </c>
      <c r="Z547">
        <v>0.53334169335662984</v>
      </c>
      <c r="AA547">
        <v>1.0437388639771914</v>
      </c>
      <c r="AB547">
        <v>1.0494279833151348</v>
      </c>
      <c r="AC547">
        <v>32.545419485099053</v>
      </c>
      <c r="AD547">
        <v>3.1966646293276617</v>
      </c>
      <c r="AF547" s="266">
        <f t="shared" si="137"/>
        <v>0.47457086779561392</v>
      </c>
      <c r="AG547" s="298">
        <v>4.6836503113310028</v>
      </c>
      <c r="AH547" s="105">
        <f t="shared" si="141"/>
        <v>4.1669999999998097E-3</v>
      </c>
      <c r="AI547" s="213">
        <f t="shared" si="142"/>
        <v>8.8754449677853557</v>
      </c>
      <c r="AJ547" s="213">
        <f t="shared" si="143"/>
        <v>0.61929999999999996</v>
      </c>
      <c r="AK547" s="213">
        <f t="shared" si="144"/>
        <v>2.3310247871440658E-2</v>
      </c>
      <c r="AL547" s="213">
        <f t="shared" si="145"/>
        <v>15.871056625950729</v>
      </c>
      <c r="AM547" s="213">
        <f t="shared" si="146"/>
        <v>-1125.3484825823514</v>
      </c>
      <c r="AN547" s="213">
        <f t="shared" si="147"/>
        <v>1.8816808671798448E-3</v>
      </c>
      <c r="AO547" s="213">
        <f t="shared" si="148"/>
        <v>1.5435277552482172</v>
      </c>
      <c r="AP547" s="213">
        <f t="shared" si="149"/>
        <v>0.45156728274056412</v>
      </c>
      <c r="AQ547" s="105">
        <f t="shared" si="150"/>
        <v>0.32997224475178316</v>
      </c>
      <c r="AR547" s="213">
        <f t="shared" si="138"/>
        <v>1.0662101975845095</v>
      </c>
    </row>
    <row r="548" spans="1:44" x14ac:dyDescent="0.25">
      <c r="A548" s="268">
        <v>2.2708330000000001</v>
      </c>
      <c r="B548" s="7">
        <v>14.683292233491477</v>
      </c>
      <c r="C548" s="7">
        <v>14.683292233491477</v>
      </c>
      <c r="D548" s="7"/>
      <c r="E548" s="213">
        <f t="shared" si="139"/>
        <v>6.1047496848223727E-2</v>
      </c>
      <c r="F548" s="213">
        <f t="shared" si="140"/>
        <v>0.59887594408107481</v>
      </c>
      <c r="G548" s="213">
        <f t="shared" si="134"/>
        <v>106.00170344782906</v>
      </c>
      <c r="H548" s="213">
        <f t="shared" si="135"/>
        <v>23.700508987315427</v>
      </c>
      <c r="I548" s="213">
        <f t="shared" si="136"/>
        <v>0.7543768722484594</v>
      </c>
      <c r="X548">
        <v>0.85380281743517972</v>
      </c>
      <c r="Y548">
        <v>147.29083178514387</v>
      </c>
      <c r="Z548">
        <v>0.5312285828373785</v>
      </c>
      <c r="AA548">
        <v>1.0414087079692371</v>
      </c>
      <c r="AB548">
        <v>1.0471216864701152</v>
      </c>
      <c r="AC548">
        <v>32.475944135132899</v>
      </c>
      <c r="AD548">
        <v>3.1896250394923413</v>
      </c>
      <c r="AF548" s="266">
        <f t="shared" si="137"/>
        <v>0.47602718100339664</v>
      </c>
      <c r="AG548" s="298">
        <v>4.6980230052148695</v>
      </c>
      <c r="AH548" s="105">
        <f t="shared" si="141"/>
        <v>4.1660000000001141E-3</v>
      </c>
      <c r="AI548" s="213">
        <f t="shared" si="142"/>
        <v>8.8754449677853557</v>
      </c>
      <c r="AJ548" s="213">
        <f t="shared" si="143"/>
        <v>0.61929999999999996</v>
      </c>
      <c r="AK548" s="213">
        <f t="shared" si="144"/>
        <v>2.3348917186181442E-2</v>
      </c>
      <c r="AL548" s="213">
        <f t="shared" si="145"/>
        <v>15.89440554313691</v>
      </c>
      <c r="AM548" s="213">
        <f t="shared" si="146"/>
        <v>-1125.7725532998122</v>
      </c>
      <c r="AN548" s="213">
        <f t="shared" si="147"/>
        <v>1.8823899504262598E-3</v>
      </c>
      <c r="AO548" s="213">
        <f t="shared" si="148"/>
        <v>1.5454101451986435</v>
      </c>
      <c r="AP548" s="213">
        <f t="shared" si="149"/>
        <v>0.45184588344364096</v>
      </c>
      <c r="AQ548" s="105">
        <f t="shared" si="150"/>
        <v>0.32808985480135688</v>
      </c>
      <c r="AR548" s="213">
        <f t="shared" si="138"/>
        <v>1.0672437373106927</v>
      </c>
    </row>
    <row r="549" spans="1:44" x14ac:dyDescent="0.25">
      <c r="A549" s="268">
        <v>2.2749999999999999</v>
      </c>
      <c r="B549" s="7">
        <v>14.683292233491477</v>
      </c>
      <c r="C549" s="7">
        <v>14.683292233491477</v>
      </c>
      <c r="D549" s="7"/>
      <c r="E549" s="213">
        <f t="shared" si="139"/>
        <v>6.1185278736956186E-2</v>
      </c>
      <c r="F549" s="213">
        <f t="shared" si="140"/>
        <v>0.60022758440954027</v>
      </c>
      <c r="G549" s="213">
        <f t="shared" si="134"/>
        <v>105.7979415151312</v>
      </c>
      <c r="H549" s="213">
        <f t="shared" si="135"/>
        <v>23.656669034903409</v>
      </c>
      <c r="I549" s="213">
        <f t="shared" si="136"/>
        <v>0.75292332500516423</v>
      </c>
      <c r="X549">
        <v>0.85582892995280002</v>
      </c>
      <c r="Y549">
        <v>146.9671880807831</v>
      </c>
      <c r="Z549">
        <v>0.52911709623745651</v>
      </c>
      <c r="AA549">
        <v>1.039079106636446</v>
      </c>
      <c r="AB549">
        <v>1.0448157494904298</v>
      </c>
      <c r="AC549">
        <v>32.406479978254694</v>
      </c>
      <c r="AD549">
        <v>3.1825865837966574</v>
      </c>
      <c r="AF549" s="266">
        <f t="shared" si="137"/>
        <v>0.47602718100339664</v>
      </c>
      <c r="AG549" s="298">
        <v>4.6980230052148695</v>
      </c>
      <c r="AH549" s="105">
        <f t="shared" si="141"/>
        <v>4.1669999999998097E-3</v>
      </c>
      <c r="AI549" s="213">
        <f t="shared" si="142"/>
        <v>8.8754449677853557</v>
      </c>
      <c r="AJ549" s="213">
        <f t="shared" si="143"/>
        <v>0.61929999999999996</v>
      </c>
      <c r="AK549" s="213">
        <f t="shared" si="144"/>
        <v>2.3354521823046318E-2</v>
      </c>
      <c r="AL549" s="213">
        <f t="shared" si="145"/>
        <v>15.917760064959957</v>
      </c>
      <c r="AM549" s="213">
        <f t="shared" si="146"/>
        <v>-1124.5959608575442</v>
      </c>
      <c r="AN549" s="213">
        <f t="shared" si="147"/>
        <v>1.8804225851866464E-3</v>
      </c>
      <c r="AO549" s="213">
        <f t="shared" si="148"/>
        <v>1.5472905677838302</v>
      </c>
      <c r="AP549" s="213">
        <f t="shared" si="149"/>
        <v>0.4512653192192782</v>
      </c>
      <c r="AQ549" s="105">
        <f t="shared" si="150"/>
        <v>0.32620943221617021</v>
      </c>
      <c r="AR549" s="213">
        <f t="shared" si="138"/>
        <v>1.0672437373106927</v>
      </c>
    </row>
    <row r="550" spans="1:44" x14ac:dyDescent="0.25">
      <c r="A550" s="268">
        <v>2.2791670000000002</v>
      </c>
      <c r="B550" s="7">
        <v>14.62419545168474</v>
      </c>
      <c r="C550" s="7">
        <v>14.62419545168474</v>
      </c>
      <c r="D550" s="7"/>
      <c r="E550" s="213">
        <f t="shared" si="139"/>
        <v>6.1062150592068369E-2</v>
      </c>
      <c r="F550" s="213">
        <f t="shared" si="140"/>
        <v>0.59901969730819071</v>
      </c>
      <c r="G550" s="213">
        <f t="shared" si="134"/>
        <v>105.59380411141942</v>
      </c>
      <c r="H550" s="213">
        <f t="shared" si="135"/>
        <v>23.612748454522947</v>
      </c>
      <c r="I550" s="213">
        <f t="shared" si="136"/>
        <v>0.75146710190311805</v>
      </c>
      <c r="X550">
        <v>0.85785801853548715</v>
      </c>
      <c r="Y550">
        <v>146.64359487649168</v>
      </c>
      <c r="Z550">
        <v>0.52700723561801377</v>
      </c>
      <c r="AA550">
        <v>1.0367500715994358</v>
      </c>
      <c r="AB550">
        <v>1.0425101840174074</v>
      </c>
      <c r="AC550">
        <v>32.337027365330655</v>
      </c>
      <c r="AD550">
        <v>3.1755492977921289</v>
      </c>
      <c r="AF550" s="266">
        <f t="shared" si="137"/>
        <v>0.47457086779561392</v>
      </c>
      <c r="AG550" s="298">
        <v>4.6836503113310028</v>
      </c>
      <c r="AH550" s="105">
        <f t="shared" si="141"/>
        <v>4.1670000000002538E-3</v>
      </c>
      <c r="AI550" s="213">
        <f t="shared" si="142"/>
        <v>8.8754449677853557</v>
      </c>
      <c r="AJ550" s="213">
        <f t="shared" si="143"/>
        <v>0.61929999999999996</v>
      </c>
      <c r="AK550" s="213">
        <f t="shared" si="144"/>
        <v>2.3310247871443143E-2</v>
      </c>
      <c r="AL550" s="213">
        <f t="shared" si="145"/>
        <v>15.9410703128314</v>
      </c>
      <c r="AM550" s="213">
        <f t="shared" si="146"/>
        <v>-1121.0193401357883</v>
      </c>
      <c r="AN550" s="213">
        <f t="shared" si="147"/>
        <v>1.8744421632236258E-3</v>
      </c>
      <c r="AO550" s="213">
        <f t="shared" si="148"/>
        <v>1.5491650099470538</v>
      </c>
      <c r="AP550" s="213">
        <f t="shared" si="149"/>
        <v>0.44983013276302175</v>
      </c>
      <c r="AQ550" s="105">
        <f t="shared" si="150"/>
        <v>0.32433499005294658</v>
      </c>
      <c r="AR550" s="213">
        <f t="shared" si="138"/>
        <v>1.0662101975845095</v>
      </c>
    </row>
    <row r="551" spans="1:44" x14ac:dyDescent="0.25">
      <c r="A551" s="268">
        <v>2.2833329999999998</v>
      </c>
      <c r="B551" s="7">
        <v>14.50600188807126</v>
      </c>
      <c r="C551" s="7">
        <v>14.50600188807126</v>
      </c>
      <c r="D551" s="7"/>
      <c r="E551" s="213">
        <f t="shared" si="139"/>
        <v>6.0678201058706943E-2</v>
      </c>
      <c r="F551" s="213">
        <f t="shared" si="140"/>
        <v>0.59525315238591514</v>
      </c>
      <c r="G551" s="213">
        <f t="shared" si="134"/>
        <v>105.38932504951713</v>
      </c>
      <c r="H551" s="213">
        <f t="shared" si="135"/>
        <v>23.568754527053333</v>
      </c>
      <c r="I551" s="213">
        <f t="shared" si="136"/>
        <v>0.75000844424648228</v>
      </c>
      <c r="X551">
        <v>0.85989009346263778</v>
      </c>
      <c r="Y551">
        <v>146.32005380590215</v>
      </c>
      <c r="Z551">
        <v>0.52489900304019954</v>
      </c>
      <c r="AA551">
        <v>1.0344216144791558</v>
      </c>
      <c r="AB551">
        <v>1.0402050016965505</v>
      </c>
      <c r="AC551">
        <v>32.267586647352161</v>
      </c>
      <c r="AD551">
        <v>3.1685132170429573</v>
      </c>
      <c r="AF551" s="266">
        <f t="shared" si="137"/>
        <v>0.47165824138004853</v>
      </c>
      <c r="AG551" s="298">
        <v>4.6549049235632722</v>
      </c>
      <c r="AH551" s="105">
        <f t="shared" si="141"/>
        <v>4.16599999999967E-3</v>
      </c>
      <c r="AI551" s="213">
        <f t="shared" si="142"/>
        <v>8.8754449677853557</v>
      </c>
      <c r="AJ551" s="213">
        <f t="shared" si="143"/>
        <v>0.61929999999999996</v>
      </c>
      <c r="AK551" s="213">
        <f t="shared" si="144"/>
        <v>2.3215971762906292E-2</v>
      </c>
      <c r="AL551" s="213">
        <f t="shared" si="145"/>
        <v>15.964286284594307</v>
      </c>
      <c r="AM551" s="213">
        <f t="shared" si="146"/>
        <v>-1115.049149671476</v>
      </c>
      <c r="AN551" s="213">
        <f t="shared" si="147"/>
        <v>1.8644594837745568E-3</v>
      </c>
      <c r="AO551" s="213">
        <f t="shared" si="148"/>
        <v>1.5510294694308282</v>
      </c>
      <c r="AP551" s="213">
        <f t="shared" si="149"/>
        <v>0.44754188280717822</v>
      </c>
      <c r="AQ551" s="105">
        <f t="shared" si="150"/>
        <v>0.32247053056917202</v>
      </c>
      <c r="AR551" s="213">
        <f t="shared" si="138"/>
        <v>1.0641239709095747</v>
      </c>
    </row>
    <row r="552" spans="1:44" x14ac:dyDescent="0.25">
      <c r="A552" s="268">
        <v>2.2875000000000001</v>
      </c>
      <c r="B552" s="7">
        <v>14.328711542651043</v>
      </c>
      <c r="C552" s="7">
        <v>14.328711542651043</v>
      </c>
      <c r="D552" s="7"/>
      <c r="E552" s="213">
        <f t="shared" si="139"/>
        <v>6.0077125432913575E-2</v>
      </c>
      <c r="F552" s="213">
        <f t="shared" si="140"/>
        <v>0.58935660049688221</v>
      </c>
      <c r="G552" s="213">
        <f t="shared" si="134"/>
        <v>105.18440739043454</v>
      </c>
      <c r="H552" s="213">
        <f t="shared" si="135"/>
        <v>23.524666395213472</v>
      </c>
      <c r="I552" s="213">
        <f t="shared" si="136"/>
        <v>0.74854666050547547</v>
      </c>
      <c r="X552">
        <v>0.86192516505533878</v>
      </c>
      <c r="Y552">
        <v>145.99656650323328</v>
      </c>
      <c r="Z552">
        <v>0.52279240056516396</v>
      </c>
      <c r="AA552">
        <v>1.0320937468958287</v>
      </c>
      <c r="AB552">
        <v>1.0379002141775164</v>
      </c>
      <c r="AC552">
        <v>32.198158175429242</v>
      </c>
      <c r="AD552">
        <v>3.1614783771253681</v>
      </c>
      <c r="AF552" s="266">
        <f t="shared" si="137"/>
        <v>0.46728930175670036</v>
      </c>
      <c r="AG552" s="298">
        <v>4.6117868419116741</v>
      </c>
      <c r="AH552" s="105">
        <f t="shared" si="141"/>
        <v>4.1670000000002538E-3</v>
      </c>
      <c r="AI552" s="213">
        <f t="shared" si="142"/>
        <v>8.8754449677853557</v>
      </c>
      <c r="AJ552" s="213">
        <f t="shared" si="143"/>
        <v>0.61929999999999996</v>
      </c>
      <c r="AK552" s="213">
        <f t="shared" si="144"/>
        <v>2.3088097385497164E-2</v>
      </c>
      <c r="AL552" s="213">
        <f t="shared" si="145"/>
        <v>15.987374381979803</v>
      </c>
      <c r="AM552" s="213">
        <f t="shared" si="146"/>
        <v>-1107.4836096219844</v>
      </c>
      <c r="AN552" s="213">
        <f t="shared" si="147"/>
        <v>1.8518092405997992E-3</v>
      </c>
      <c r="AO552" s="213">
        <f t="shared" si="148"/>
        <v>1.5528812786714279</v>
      </c>
      <c r="AP552" s="213">
        <f t="shared" si="149"/>
        <v>0.44439866585065668</v>
      </c>
      <c r="AQ552" s="105">
        <f t="shared" si="150"/>
        <v>0.32061872132857222</v>
      </c>
      <c r="AR552" s="213">
        <f t="shared" si="138"/>
        <v>1.0609458677522148</v>
      </c>
    </row>
    <row r="553" spans="1:44" x14ac:dyDescent="0.25">
      <c r="A553" s="268">
        <v>2.2916669999999999</v>
      </c>
      <c r="B553" s="7">
        <v>14.151421197230826</v>
      </c>
      <c r="C553" s="7">
        <v>14.151421197230826</v>
      </c>
      <c r="D553" s="7"/>
      <c r="E553" s="213">
        <f t="shared" si="139"/>
        <v>5.933835656354116E-2</v>
      </c>
      <c r="F553" s="213">
        <f t="shared" si="140"/>
        <v>0.58210927788833877</v>
      </c>
      <c r="G553" s="213">
        <f t="shared" si="134"/>
        <v>104.97911399812811</v>
      </c>
      <c r="H553" s="213">
        <f t="shared" si="135"/>
        <v>23.480497578428118</v>
      </c>
      <c r="I553" s="213">
        <f t="shared" si="136"/>
        <v>0.74708219902502271</v>
      </c>
      <c r="X553">
        <v>0.86396324367657462</v>
      </c>
      <c r="Y553">
        <v>145.67313460328742</v>
      </c>
      <c r="Z553">
        <v>0.52068743025405706</v>
      </c>
      <c r="AA553">
        <v>1.0297664804698399</v>
      </c>
      <c r="AB553">
        <v>1.0355958331139006</v>
      </c>
      <c r="AC553">
        <v>32.128742300790371</v>
      </c>
      <c r="AD553">
        <v>3.1544448136275842</v>
      </c>
      <c r="AF553" s="266">
        <f t="shared" si="137"/>
        <v>0.46292036213335236</v>
      </c>
      <c r="AG553" s="298">
        <v>4.5686687602600777</v>
      </c>
      <c r="AH553" s="105">
        <f t="shared" si="141"/>
        <v>4.1669999999998097E-3</v>
      </c>
      <c r="AI553" s="213">
        <f t="shared" si="142"/>
        <v>8.8754449677853557</v>
      </c>
      <c r="AJ553" s="213">
        <f t="shared" si="143"/>
        <v>0.61929999999999996</v>
      </c>
      <c r="AK553" s="213">
        <f t="shared" si="144"/>
        <v>2.2954174441071097E-2</v>
      </c>
      <c r="AL553" s="213">
        <f t="shared" si="145"/>
        <v>16.010328556420873</v>
      </c>
      <c r="AM553" s="213">
        <f t="shared" si="146"/>
        <v>-1099.6490882030926</v>
      </c>
      <c r="AN553" s="213">
        <f t="shared" si="147"/>
        <v>1.838709237102562E-3</v>
      </c>
      <c r="AO553" s="213">
        <f t="shared" si="148"/>
        <v>1.5547199879085305</v>
      </c>
      <c r="AP553" s="213">
        <f t="shared" si="149"/>
        <v>0.4412549165113141</v>
      </c>
      <c r="AQ553" s="105">
        <f t="shared" si="150"/>
        <v>0.31878001209146967</v>
      </c>
      <c r="AR553" s="213">
        <f t="shared" si="138"/>
        <v>1.057707776130544</v>
      </c>
    </row>
    <row r="554" spans="1:44" x14ac:dyDescent="0.25">
      <c r="A554" s="268">
        <v>2.295833</v>
      </c>
      <c r="B554" s="7">
        <v>13.915034070003871</v>
      </c>
      <c r="C554" s="7">
        <v>13.915034070003871</v>
      </c>
      <c r="D554" s="7"/>
      <c r="E554" s="213">
        <f t="shared" si="139"/>
        <v>5.8462426321651474E-2</v>
      </c>
      <c r="F554" s="213">
        <f t="shared" si="140"/>
        <v>0.57351640221540101</v>
      </c>
      <c r="G554" s="213">
        <f t="shared" si="134"/>
        <v>104.77349420793654</v>
      </c>
      <c r="H554" s="213">
        <f t="shared" si="135"/>
        <v>23.436258691030588</v>
      </c>
      <c r="I554" s="213">
        <f t="shared" si="136"/>
        <v>0.745615411736408</v>
      </c>
      <c r="X554">
        <v>0.86600433973143542</v>
      </c>
      <c r="Y554">
        <v>145.34975974141844</v>
      </c>
      <c r="Z554">
        <v>0.5185840941680282</v>
      </c>
      <c r="AA554">
        <v>1.0274398268215521</v>
      </c>
      <c r="AB554">
        <v>1.0332918701632288</v>
      </c>
      <c r="AC554">
        <v>32.059339374781104</v>
      </c>
      <c r="AD554">
        <v>3.1474125621496958</v>
      </c>
      <c r="AF554" s="266">
        <f t="shared" si="137"/>
        <v>0.45709510930222158</v>
      </c>
      <c r="AG554" s="298">
        <v>4.5111779847246147</v>
      </c>
      <c r="AH554" s="105">
        <f t="shared" si="141"/>
        <v>4.1660000000001141E-3</v>
      </c>
      <c r="AI554" s="213">
        <f t="shared" si="142"/>
        <v>8.8754449677853557</v>
      </c>
      <c r="AJ554" s="213">
        <f t="shared" si="143"/>
        <v>0.61929999999999996</v>
      </c>
      <c r="AK554" s="213">
        <f t="shared" si="144"/>
        <v>2.2769394030336433E-2</v>
      </c>
      <c r="AL554" s="213">
        <f t="shared" si="145"/>
        <v>16.033097950451211</v>
      </c>
      <c r="AM554" s="213">
        <f t="shared" si="146"/>
        <v>-1089.4058948266618</v>
      </c>
      <c r="AN554" s="213">
        <f t="shared" si="147"/>
        <v>1.82158172389792E-3</v>
      </c>
      <c r="AO554" s="213">
        <f t="shared" si="148"/>
        <v>1.5565415696324285</v>
      </c>
      <c r="AP554" s="213">
        <f t="shared" si="149"/>
        <v>0.43724957366727557</v>
      </c>
      <c r="AQ554" s="105">
        <f t="shared" si="150"/>
        <v>0.31695843036757176</v>
      </c>
      <c r="AR554" s="213">
        <f t="shared" si="138"/>
        <v>1.0532940322010456</v>
      </c>
    </row>
    <row r="555" spans="1:44" x14ac:dyDescent="0.25">
      <c r="A555" s="268">
        <v>2.2999999999999998</v>
      </c>
      <c r="B555" s="7">
        <v>14.033227633617349</v>
      </c>
      <c r="C555" s="7">
        <v>14.033227633617349</v>
      </c>
      <c r="D555" s="7"/>
      <c r="E555" s="213">
        <f t="shared" si="139"/>
        <v>5.8230203259492151E-2</v>
      </c>
      <c r="F555" s="213">
        <f t="shared" si="140"/>
        <v>0.57123829397561798</v>
      </c>
      <c r="G555" s="213">
        <f t="shared" si="134"/>
        <v>104.56744033332295</v>
      </c>
      <c r="H555" s="213">
        <f t="shared" si="135"/>
        <v>23.391926567932114</v>
      </c>
      <c r="I555" s="213">
        <f t="shared" si="136"/>
        <v>0.74414553051742904</v>
      </c>
      <c r="X555">
        <v>0.86804846366732669</v>
      </c>
      <c r="Y555">
        <v>145.02644355353232</v>
      </c>
      <c r="Z555">
        <v>0.5164823943682274</v>
      </c>
      <c r="AA555">
        <v>1.0251137975703604</v>
      </c>
      <c r="AB555">
        <v>1.0309883369869139</v>
      </c>
      <c r="AC555">
        <v>31.989949748857796</v>
      </c>
      <c r="AD555">
        <v>3.1403816583030162</v>
      </c>
      <c r="AF555" s="266">
        <f t="shared" si="137"/>
        <v>0.46000773571778697</v>
      </c>
      <c r="AG555" s="298">
        <v>4.5399233724923462</v>
      </c>
      <c r="AH555" s="105">
        <f t="shared" si="141"/>
        <v>4.1669999999998097E-3</v>
      </c>
      <c r="AI555" s="213">
        <f t="shared" si="142"/>
        <v>8.8754449677853557</v>
      </c>
      <c r="AJ555" s="213">
        <f t="shared" si="143"/>
        <v>0.61929999999999996</v>
      </c>
      <c r="AK555" s="213">
        <f t="shared" si="144"/>
        <v>2.2864625059519555E-2</v>
      </c>
      <c r="AL555" s="213">
        <f t="shared" si="145"/>
        <v>16.05596257551073</v>
      </c>
      <c r="AM555" s="213">
        <f t="shared" si="146"/>
        <v>-1092.556381597125</v>
      </c>
      <c r="AN555" s="213">
        <f t="shared" si="147"/>
        <v>1.826849612707509E-3</v>
      </c>
      <c r="AO555" s="213">
        <f t="shared" si="148"/>
        <v>1.5583684192451359</v>
      </c>
      <c r="AP555" s="213">
        <f t="shared" si="149"/>
        <v>0.43840883434307476</v>
      </c>
      <c r="AQ555" s="105">
        <f t="shared" si="150"/>
        <v>0.31513158075486425</v>
      </c>
      <c r="AR555" s="213">
        <f t="shared" si="138"/>
        <v>1.0555148773951151</v>
      </c>
    </row>
    <row r="556" spans="1:44" x14ac:dyDescent="0.25">
      <c r="A556" s="268">
        <v>2.3041670000000001</v>
      </c>
      <c r="B556" s="7">
        <v>14.033227633617349</v>
      </c>
      <c r="C556" s="7">
        <v>14.033227633617349</v>
      </c>
      <c r="D556" s="7"/>
      <c r="E556" s="213">
        <f t="shared" si="139"/>
        <v>5.8476459549287055E-2</v>
      </c>
      <c r="F556" s="213">
        <f t="shared" si="140"/>
        <v>0.57365406817850606</v>
      </c>
      <c r="G556" s="213">
        <f t="shared" si="134"/>
        <v>104.36099015105006</v>
      </c>
      <c r="H556" s="213">
        <f t="shared" si="135"/>
        <v>23.347509341396183</v>
      </c>
      <c r="I556" s="213">
        <f t="shared" si="136"/>
        <v>0.74267282492522135</v>
      </c>
      <c r="X556">
        <v>0.87009562597417989</v>
      </c>
      <c r="Y556">
        <v>144.70318767608117</v>
      </c>
      <c r="Z556">
        <v>0.51438233291580393</v>
      </c>
      <c r="AA556">
        <v>1.022788404335697</v>
      </c>
      <c r="AB556">
        <v>1.0286852452500455</v>
      </c>
      <c r="AC556">
        <v>31.920573774587979</v>
      </c>
      <c r="AD556">
        <v>3.1333521377101272</v>
      </c>
      <c r="AF556" s="266">
        <f t="shared" si="137"/>
        <v>0.46000773571778697</v>
      </c>
      <c r="AG556" s="298">
        <v>4.5399233724923462</v>
      </c>
      <c r="AH556" s="105">
        <f t="shared" si="141"/>
        <v>4.1670000000002538E-3</v>
      </c>
      <c r="AI556" s="213">
        <f t="shared" si="142"/>
        <v>8.8754449677853557</v>
      </c>
      <c r="AJ556" s="213">
        <f t="shared" si="143"/>
        <v>0.61929999999999996</v>
      </c>
      <c r="AK556" s="213">
        <f t="shared" si="144"/>
        <v>2.2864625059521991E-2</v>
      </c>
      <c r="AL556" s="213">
        <f t="shared" si="145"/>
        <v>16.078827200570252</v>
      </c>
      <c r="AM556" s="213">
        <f t="shared" si="146"/>
        <v>-1091.1473676199359</v>
      </c>
      <c r="AN556" s="213">
        <f t="shared" si="147"/>
        <v>1.8244936183790842E-3</v>
      </c>
      <c r="AO556" s="213">
        <f t="shared" si="148"/>
        <v>1.560192912863515</v>
      </c>
      <c r="AP556" s="213">
        <f t="shared" si="149"/>
        <v>0.43784344093567867</v>
      </c>
      <c r="AQ556" s="105">
        <f t="shared" si="150"/>
        <v>0.31330708713648514</v>
      </c>
      <c r="AR556" s="213">
        <f t="shared" si="138"/>
        <v>1.0555148773951151</v>
      </c>
    </row>
    <row r="557" spans="1:44" x14ac:dyDescent="0.25">
      <c r="A557" s="268">
        <v>2.3083330000000002</v>
      </c>
      <c r="B557" s="7">
        <v>14.210517979037565</v>
      </c>
      <c r="C557" s="7">
        <v>14.210517979037565</v>
      </c>
      <c r="D557" s="7"/>
      <c r="E557" s="213">
        <f t="shared" si="139"/>
        <v>5.8831722111161791E-2</v>
      </c>
      <c r="F557" s="213">
        <f t="shared" si="140"/>
        <v>0.57713919391049717</v>
      </c>
      <c r="G557" s="213">
        <f t="shared" si="134"/>
        <v>104.15421355947187</v>
      </c>
      <c r="H557" s="213">
        <f t="shared" si="135"/>
        <v>23.303022041519267</v>
      </c>
      <c r="I557" s="213">
        <f t="shared" si="136"/>
        <v>0.74119779343864245</v>
      </c>
      <c r="X557">
        <v>0.8721458371846641</v>
      </c>
      <c r="Y557">
        <v>144.37999374603177</v>
      </c>
      <c r="Z557">
        <v>0.51228391187190825</v>
      </c>
      <c r="AA557">
        <v>1.020463658735616</v>
      </c>
      <c r="AB557">
        <v>1.0263826066214037</v>
      </c>
      <c r="AC557">
        <v>31.851211803642787</v>
      </c>
      <c r="AD557">
        <v>3.1263240360041058</v>
      </c>
      <c r="AF557" s="266">
        <f t="shared" si="137"/>
        <v>0.46437667534113508</v>
      </c>
      <c r="AG557" s="298">
        <v>4.5830414541439435</v>
      </c>
      <c r="AH557" s="105">
        <f t="shared" si="141"/>
        <v>4.1660000000001141E-3</v>
      </c>
      <c r="AI557" s="213">
        <f t="shared" si="142"/>
        <v>8.8754449677853557</v>
      </c>
      <c r="AJ557" s="213">
        <f t="shared" si="143"/>
        <v>0.61929999999999996</v>
      </c>
      <c r="AK557" s="213">
        <f t="shared" si="144"/>
        <v>2.2993349387548528E-2</v>
      </c>
      <c r="AL557" s="213">
        <f t="shared" si="145"/>
        <v>16.1018205499578</v>
      </c>
      <c r="AM557" s="213">
        <f t="shared" si="146"/>
        <v>-1095.8622370122982</v>
      </c>
      <c r="AN557" s="213">
        <f t="shared" si="147"/>
        <v>1.8323772914494044E-3</v>
      </c>
      <c r="AO557" s="213">
        <f t="shared" si="148"/>
        <v>1.5620252901549645</v>
      </c>
      <c r="AP557" s="213">
        <f t="shared" si="149"/>
        <v>0.43984092449576434</v>
      </c>
      <c r="AQ557" s="105">
        <f t="shared" si="150"/>
        <v>0.31147470984503572</v>
      </c>
      <c r="AR557" s="213">
        <f t="shared" si="138"/>
        <v>1.0587939099045995</v>
      </c>
    </row>
    <row r="558" spans="1:44" x14ac:dyDescent="0.25">
      <c r="A558" s="268">
        <v>2.3125</v>
      </c>
      <c r="B558" s="7">
        <v>14.151421197230826</v>
      </c>
      <c r="C558" s="7">
        <v>14.151421197230826</v>
      </c>
      <c r="D558" s="7"/>
      <c r="E558" s="213">
        <f t="shared" si="139"/>
        <v>5.9092100273752501E-2</v>
      </c>
      <c r="F558" s="213">
        <f t="shared" si="140"/>
        <v>0.57969350368551209</v>
      </c>
      <c r="G558" s="213">
        <f t="shared" si="134"/>
        <v>103.94701121013651</v>
      </c>
      <c r="H558" s="213">
        <f t="shared" si="135"/>
        <v>23.258443293776242</v>
      </c>
      <c r="I558" s="213">
        <f t="shared" si="136"/>
        <v>0.73971972735939584</v>
      </c>
      <c r="X558">
        <v>0.87419910787439925</v>
      </c>
      <c r="Y558">
        <v>144.05686340086964</v>
      </c>
      <c r="Z558">
        <v>0.51018713329768939</v>
      </c>
      <c r="AA558">
        <v>1.0181395723887177</v>
      </c>
      <c r="AB558">
        <v>1.0240804327732074</v>
      </c>
      <c r="AC558">
        <v>31.781864187801613</v>
      </c>
      <c r="AD558">
        <v>3.1192973888289983</v>
      </c>
      <c r="AF558" s="266">
        <f t="shared" si="137"/>
        <v>0.46292036213335236</v>
      </c>
      <c r="AG558" s="298">
        <v>4.5686687602600777</v>
      </c>
      <c r="AH558" s="105">
        <f t="shared" si="141"/>
        <v>4.1669999999998097E-3</v>
      </c>
      <c r="AI558" s="213">
        <f t="shared" si="142"/>
        <v>8.8754449677853557</v>
      </c>
      <c r="AJ558" s="213">
        <f t="shared" si="143"/>
        <v>0.61929999999999996</v>
      </c>
      <c r="AK558" s="213">
        <f t="shared" si="144"/>
        <v>2.2954174441071097E-2</v>
      </c>
      <c r="AL558" s="213">
        <f t="shared" si="145"/>
        <v>16.124774724398872</v>
      </c>
      <c r="AM558" s="213">
        <f t="shared" si="146"/>
        <v>-1092.5687055054261</v>
      </c>
      <c r="AN558" s="213">
        <f t="shared" si="147"/>
        <v>1.8268702193576431E-3</v>
      </c>
      <c r="AO558" s="213">
        <f t="shared" si="148"/>
        <v>1.5638521603743221</v>
      </c>
      <c r="AP558" s="213">
        <f t="shared" si="149"/>
        <v>0.43841377954349087</v>
      </c>
      <c r="AQ558" s="105">
        <f t="shared" si="150"/>
        <v>0.3096478396256781</v>
      </c>
      <c r="AR558" s="213">
        <f t="shared" si="138"/>
        <v>1.057707776130544</v>
      </c>
    </row>
    <row r="559" spans="1:44" x14ac:dyDescent="0.25">
      <c r="A559" s="268">
        <v>2.3166669999999998</v>
      </c>
      <c r="B559" s="7">
        <v>14.269614760844306</v>
      </c>
      <c r="C559" s="7">
        <v>14.269614760844306</v>
      </c>
      <c r="D559" s="7"/>
      <c r="E559" s="213">
        <f t="shared" si="139"/>
        <v>5.9215228418646827E-2</v>
      </c>
      <c r="F559" s="213">
        <f t="shared" si="140"/>
        <v>0.58090139078692538</v>
      </c>
      <c r="G559" s="213">
        <f t="shared" si="134"/>
        <v>103.7394302028341</v>
      </c>
      <c r="H559" s="213">
        <f t="shared" si="135"/>
        <v>23.213783232496073</v>
      </c>
      <c r="I559" s="213">
        <f t="shared" si="136"/>
        <v>0.7382389626877347</v>
      </c>
      <c r="X559">
        <v>0.87625544866216987</v>
      </c>
      <c r="Y559">
        <v>143.73379827856269</v>
      </c>
      <c r="Z559">
        <v>0.50809199925429771</v>
      </c>
      <c r="AA559">
        <v>1.0158161569114379</v>
      </c>
      <c r="AB559">
        <v>1.021778735381268</v>
      </c>
      <c r="AC559">
        <v>31.712531278940542</v>
      </c>
      <c r="AD559">
        <v>3.1122722318386504</v>
      </c>
      <c r="AF559" s="266">
        <f t="shared" si="137"/>
        <v>0.46583298854891786</v>
      </c>
      <c r="AG559" s="298">
        <v>4.5974141480278101</v>
      </c>
      <c r="AH559" s="105">
        <f t="shared" si="141"/>
        <v>4.1669999999998097E-3</v>
      </c>
      <c r="AI559" s="213">
        <f t="shared" si="142"/>
        <v>8.8754449677853557</v>
      </c>
      <c r="AJ559" s="213">
        <f t="shared" si="143"/>
        <v>0.61929999999999996</v>
      </c>
      <c r="AK559" s="213">
        <f t="shared" si="144"/>
        <v>2.3043509579276093E-2</v>
      </c>
      <c r="AL559" s="213">
        <f t="shared" si="145"/>
        <v>16.14781823397815</v>
      </c>
      <c r="AM559" s="213">
        <f t="shared" si="146"/>
        <v>-1095.3800609735497</v>
      </c>
      <c r="AN559" s="213">
        <f t="shared" si="147"/>
        <v>1.8315710510351962E-3</v>
      </c>
      <c r="AO559" s="213">
        <f t="shared" si="148"/>
        <v>1.5656837314253573</v>
      </c>
      <c r="AP559" s="213">
        <f t="shared" si="149"/>
        <v>0.43954188889735535</v>
      </c>
      <c r="AQ559" s="105">
        <f t="shared" si="150"/>
        <v>0.30781626857464289</v>
      </c>
      <c r="AR559" s="213">
        <f t="shared" si="138"/>
        <v>1.059873252614048</v>
      </c>
    </row>
    <row r="560" spans="1:44" x14ac:dyDescent="0.25">
      <c r="A560" s="268">
        <v>2.3208329999999999</v>
      </c>
      <c r="B560" s="7">
        <v>14.565098669877999</v>
      </c>
      <c r="C560" s="7">
        <v>14.565098669877999</v>
      </c>
      <c r="D560" s="7"/>
      <c r="E560" s="213">
        <f t="shared" si="139"/>
        <v>6.0062708076196202E-2</v>
      </c>
      <c r="F560" s="213">
        <f t="shared" si="140"/>
        <v>0.58921516622748482</v>
      </c>
      <c r="G560" s="213">
        <f t="shared" si="134"/>
        <v>103.53149598712572</v>
      </c>
      <c r="H560" s="213">
        <f t="shared" si="135"/>
        <v>23.16904734280071</v>
      </c>
      <c r="I560" s="213">
        <f t="shared" si="136"/>
        <v>0.73675568112843903</v>
      </c>
      <c r="X560">
        <v>0.87831487021014043</v>
      </c>
      <c r="Y560">
        <v>143.41080001758294</v>
      </c>
      <c r="Z560">
        <v>0.50599851180288258</v>
      </c>
      <c r="AA560">
        <v>1.0134934239205224</v>
      </c>
      <c r="AB560">
        <v>1.0194775261246065</v>
      </c>
      <c r="AC560">
        <v>31.643213429036916</v>
      </c>
      <c r="AD560">
        <v>3.1052486006971654</v>
      </c>
      <c r="AF560" s="266">
        <f t="shared" si="137"/>
        <v>0.47311455458783114</v>
      </c>
      <c r="AG560" s="298">
        <v>4.6692776174471371</v>
      </c>
      <c r="AH560" s="105">
        <f t="shared" si="141"/>
        <v>4.1660000000001141E-3</v>
      </c>
      <c r="AI560" s="213">
        <f t="shared" si="142"/>
        <v>8.8754449677853557</v>
      </c>
      <c r="AJ560" s="213">
        <f t="shared" si="143"/>
        <v>0.61929999999999996</v>
      </c>
      <c r="AK560" s="213">
        <f t="shared" si="144"/>
        <v>2.3260338791726096E-2</v>
      </c>
      <c r="AL560" s="213">
        <f t="shared" si="145"/>
        <v>16.171078572769876</v>
      </c>
      <c r="AM560" s="213">
        <f t="shared" si="146"/>
        <v>-1104.215751580246</v>
      </c>
      <c r="AN560" s="213">
        <f t="shared" si="147"/>
        <v>1.8463450967821538E-3</v>
      </c>
      <c r="AO560" s="213">
        <f t="shared" si="148"/>
        <v>1.5675300765221394</v>
      </c>
      <c r="AP560" s="213">
        <f t="shared" si="149"/>
        <v>0.44319373422518082</v>
      </c>
      <c r="AQ560" s="105">
        <f t="shared" si="150"/>
        <v>0.30596992347786073</v>
      </c>
      <c r="AR560" s="213">
        <f t="shared" si="138"/>
        <v>1.0651702950967525</v>
      </c>
    </row>
    <row r="561" spans="1:44" x14ac:dyDescent="0.25">
      <c r="A561" s="268">
        <v>2.3250000000000002</v>
      </c>
      <c r="B561" s="7">
        <v>14.62419545168474</v>
      </c>
      <c r="C561" s="7">
        <v>14.62419545168474</v>
      </c>
      <c r="D561" s="7"/>
      <c r="E561" s="213">
        <f t="shared" si="139"/>
        <v>6.0815894302279669E-2</v>
      </c>
      <c r="F561" s="213">
        <f t="shared" si="140"/>
        <v>0.59660392310536359</v>
      </c>
      <c r="G561" s="213">
        <f t="shared" si="134"/>
        <v>103.32313547516614</v>
      </c>
      <c r="H561" s="213">
        <f t="shared" si="135"/>
        <v>23.124219889415834</v>
      </c>
      <c r="I561" s="213">
        <f t="shared" si="136"/>
        <v>0.73526936113565355</v>
      </c>
      <c r="X561">
        <v>0.88037738322407189</v>
      </c>
      <c r="Y561">
        <v>143.08787025685265</v>
      </c>
      <c r="Z561">
        <v>0.50390667300459413</v>
      </c>
      <c r="AA561">
        <v>1.0111713850309183</v>
      </c>
      <c r="AB561">
        <v>1.017176816685605</v>
      </c>
      <c r="AC561">
        <v>31.573910990161174</v>
      </c>
      <c r="AD561">
        <v>3.098226531078081</v>
      </c>
      <c r="AF561" s="266">
        <f t="shared" si="137"/>
        <v>0.47457086779561397</v>
      </c>
      <c r="AG561" s="298">
        <v>4.6836503113310037</v>
      </c>
      <c r="AH561" s="105">
        <f t="shared" si="141"/>
        <v>4.1670000000002538E-3</v>
      </c>
      <c r="AI561" s="213">
        <f t="shared" si="142"/>
        <v>8.8754449677853557</v>
      </c>
      <c r="AJ561" s="213">
        <f t="shared" si="143"/>
        <v>0.61929999999999996</v>
      </c>
      <c r="AK561" s="213">
        <f t="shared" si="144"/>
        <v>2.3310247871443143E-2</v>
      </c>
      <c r="AL561" s="213">
        <f t="shared" si="145"/>
        <v>16.194388820641318</v>
      </c>
      <c r="AM561" s="213">
        <f t="shared" si="146"/>
        <v>-1105.1040273872723</v>
      </c>
      <c r="AN561" s="213">
        <f t="shared" si="147"/>
        <v>1.8478303714474953E-3</v>
      </c>
      <c r="AO561" s="213">
        <f t="shared" si="148"/>
        <v>1.5693779068935869</v>
      </c>
      <c r="AP561" s="213">
        <f t="shared" si="149"/>
        <v>0.44344381364228047</v>
      </c>
      <c r="AQ561" s="105">
        <f t="shared" si="150"/>
        <v>0.30412209310641325</v>
      </c>
      <c r="AR561" s="213">
        <f t="shared" si="138"/>
        <v>1.0662101975845095</v>
      </c>
    </row>
    <row r="562" spans="1:44" x14ac:dyDescent="0.25">
      <c r="A562" s="268">
        <v>2.329167</v>
      </c>
      <c r="B562" s="7">
        <v>14.565098669877999</v>
      </c>
      <c r="C562" s="7">
        <v>14.565098669877999</v>
      </c>
      <c r="D562" s="7"/>
      <c r="E562" s="213">
        <f t="shared" si="139"/>
        <v>6.0815894302273188E-2</v>
      </c>
      <c r="F562" s="213">
        <f t="shared" si="140"/>
        <v>0.59660392310529997</v>
      </c>
      <c r="G562" s="213">
        <f t="shared" si="134"/>
        <v>103.11439841549884</v>
      </c>
      <c r="H562" s="213">
        <f t="shared" si="135"/>
        <v>23.079311575473216</v>
      </c>
      <c r="I562" s="213">
        <f t="shared" si="136"/>
        <v>0.73378035758664772</v>
      </c>
      <c r="X562">
        <v>0.88244299845353913</v>
      </c>
      <c r="Y562">
        <v>142.76501063576643</v>
      </c>
      <c r="Z562">
        <v>0.50181648492058162</v>
      </c>
      <c r="AA562">
        <v>1.0088500518571668</v>
      </c>
      <c r="AB562">
        <v>1.0148766187497358</v>
      </c>
      <c r="AC562">
        <v>31.504624314477965</v>
      </c>
      <c r="AD562">
        <v>3.0912060586644796</v>
      </c>
      <c r="AF562" s="266">
        <f t="shared" si="137"/>
        <v>0.47311455458783114</v>
      </c>
      <c r="AG562" s="298">
        <v>4.6692776174471371</v>
      </c>
      <c r="AH562" s="105">
        <f t="shared" si="141"/>
        <v>4.1669999999998097E-3</v>
      </c>
      <c r="AI562" s="213">
        <f t="shared" si="142"/>
        <v>8.8754449677853557</v>
      </c>
      <c r="AJ562" s="213">
        <f t="shared" si="143"/>
        <v>0.61929999999999996</v>
      </c>
      <c r="AK562" s="213">
        <f t="shared" si="144"/>
        <v>2.3265922166374353E-2</v>
      </c>
      <c r="AL562" s="213">
        <f t="shared" si="145"/>
        <v>16.217654742807692</v>
      </c>
      <c r="AM562" s="213">
        <f t="shared" si="146"/>
        <v>-1101.5239023347865</v>
      </c>
      <c r="AN562" s="213">
        <f t="shared" si="147"/>
        <v>1.8418440899376871E-3</v>
      </c>
      <c r="AO562" s="213">
        <f t="shared" si="148"/>
        <v>1.5712197509835246</v>
      </c>
      <c r="AP562" s="213">
        <f t="shared" si="149"/>
        <v>0.44200722100738449</v>
      </c>
      <c r="AQ562" s="105">
        <f t="shared" si="150"/>
        <v>0.30228024901647554</v>
      </c>
      <c r="AR562" s="213">
        <f t="shared" si="138"/>
        <v>1.0651702950967525</v>
      </c>
    </row>
    <row r="563" spans="1:44" x14ac:dyDescent="0.25">
      <c r="A563" s="268">
        <v>2.3333330000000001</v>
      </c>
      <c r="B563" s="7">
        <v>14.62419545168474</v>
      </c>
      <c r="C563" s="7">
        <v>14.62419545168474</v>
      </c>
      <c r="D563" s="7"/>
      <c r="E563" s="213">
        <f t="shared" si="139"/>
        <v>6.0801299655216849E-2</v>
      </c>
      <c r="F563" s="213">
        <f t="shared" si="140"/>
        <v>0.59646074961767737</v>
      </c>
      <c r="G563" s="213">
        <f t="shared" ref="G563:G615" si="151">+INDEX($Y$3:$Y$885,MATCH(A323,$X$3:$X$885))+(INDEX($Y$3:$Y$885,MATCH(A323,$X$3:$X$885)+1)-INDEX($Y$3:$Y$885,MATCH(A323,$X$3:$X$885)))*(A323-INDEX($X$3:$X$885,MATCH(A323,$X$3:$X$885)))/(INDEX($X$3:$X$885,MATCH(A323,$X$3:$X$885)+1)-INDEX($X$3:$X$885,MATCH(A323,$X$3:$X$885)))</f>
        <v>102.90533497377234</v>
      </c>
      <c r="H563" s="213">
        <f t="shared" ref="H563:H615" si="152">+INDEX($AC$3:$AC$885,MATCH(A323,$X$3:$X$885))+(INDEX($AC$3:$AC$885,MATCH(A323,$X$3:$X$885)+1)-INDEX($AC$3:$AC$885,MATCH(A323,$X$3:$X$885)))*(A323-INDEX($X$3:$X$885,MATCH(A323,$X$3:$X$885)))/(INDEX($X$3:$X$885,MATCH(A323,$X$3:$X$885)+1)-INDEX($X$3:$X$885,MATCH(A323,$X$3:$X$885)))</f>
        <v>23.03433319367965</v>
      </c>
      <c r="I563" s="213">
        <f t="shared" ref="I563:I615" si="153">+INDEX($AB$3:$AB$885,MATCH(A323,$X$3:$X$885))+(INDEX($AB$3:$AB$885,MATCH(A323,$X$3:$X$885)+1)-INDEX($AB$3:$AB$885,MATCH(A323,$X$3:$X$885)))*(A323-INDEX($X$3:$X$885,MATCH(A323,$X$3:$X$885)))/(INDEX($X$3:$X$885,MATCH(A323,$X$3:$X$885)+1)-INDEX($X$3:$X$885,MATCH(A323,$X$3:$X$885)))</f>
        <v>0.7322890283313831</v>
      </c>
      <c r="X563">
        <v>0.88451172669214972</v>
      </c>
      <c r="Y563">
        <v>142.44222279415141</v>
      </c>
      <c r="Z563">
        <v>0.49972794961199546</v>
      </c>
      <c r="AA563">
        <v>1.0065294360118227</v>
      </c>
      <c r="AB563">
        <v>1.0125769440055969</v>
      </c>
      <c r="AC563">
        <v>31.435353754238214</v>
      </c>
      <c r="AD563">
        <v>3.0841872191481872</v>
      </c>
      <c r="AF563" s="266">
        <f t="shared" si="137"/>
        <v>0.47457086779561397</v>
      </c>
      <c r="AG563" s="298">
        <v>4.6836503113310037</v>
      </c>
      <c r="AH563" s="105">
        <f t="shared" si="141"/>
        <v>4.1660000000001141E-3</v>
      </c>
      <c r="AI563" s="213">
        <f t="shared" si="142"/>
        <v>8.8754449677853557</v>
      </c>
      <c r="AJ563" s="213">
        <f t="shared" si="143"/>
        <v>0.61929999999999996</v>
      </c>
      <c r="AK563" s="213">
        <f t="shared" si="144"/>
        <v>2.3304653859474174E-2</v>
      </c>
      <c r="AL563" s="213">
        <f t="shared" si="145"/>
        <v>16.240959396667165</v>
      </c>
      <c r="AM563" s="213">
        <f t="shared" si="146"/>
        <v>-1101.8706780443561</v>
      </c>
      <c r="AN563" s="213">
        <f t="shared" si="147"/>
        <v>1.8424239291857057E-3</v>
      </c>
      <c r="AO563" s="213">
        <f t="shared" si="148"/>
        <v>1.5730621749127103</v>
      </c>
      <c r="AP563" s="213">
        <f t="shared" si="149"/>
        <v>0.44225250340510208</v>
      </c>
      <c r="AQ563" s="105">
        <f t="shared" si="150"/>
        <v>0.30043782508728983</v>
      </c>
      <c r="AR563" s="213">
        <f t="shared" si="138"/>
        <v>1.0662101975845095</v>
      </c>
    </row>
    <row r="564" spans="1:44" x14ac:dyDescent="0.25">
      <c r="A564" s="268">
        <v>2.3374999999999999</v>
      </c>
      <c r="B564" s="7">
        <v>14.62419545168474</v>
      </c>
      <c r="C564" s="7">
        <v>14.62419545168474</v>
      </c>
      <c r="D564" s="7"/>
      <c r="E564" s="213">
        <f t="shared" si="139"/>
        <v>6.0939022447167528E-2</v>
      </c>
      <c r="F564" s="213">
        <f t="shared" si="140"/>
        <v>0.59781181020671348</v>
      </c>
      <c r="G564" s="213">
        <f t="shared" si="151"/>
        <v>102.69581955943573</v>
      </c>
      <c r="H564" s="213">
        <f t="shared" si="152"/>
        <v>22.989257734233465</v>
      </c>
      <c r="I564" s="213">
        <f t="shared" si="153"/>
        <v>0.73079447765109462</v>
      </c>
      <c r="X564">
        <v>0.88658357877776417</v>
      </c>
      <c r="Y564">
        <v>142.11950837227423</v>
      </c>
      <c r="Z564">
        <v>0.4976410691399849</v>
      </c>
      <c r="AA564">
        <v>1.0042095491072494</v>
      </c>
      <c r="AB564">
        <v>1.0102778041446507</v>
      </c>
      <c r="AC564">
        <v>31.366099661782712</v>
      </c>
      <c r="AD564">
        <v>3.0771700482301334</v>
      </c>
      <c r="AF564" s="266">
        <f t="shared" si="137"/>
        <v>0.47457086779561397</v>
      </c>
      <c r="AG564" s="298">
        <v>4.6836503113310037</v>
      </c>
      <c r="AH564" s="105">
        <f t="shared" si="141"/>
        <v>4.1669999999998097E-3</v>
      </c>
      <c r="AI564" s="213">
        <f t="shared" si="142"/>
        <v>8.8754449677853557</v>
      </c>
      <c r="AJ564" s="213">
        <f t="shared" si="143"/>
        <v>0.61929999999999996</v>
      </c>
      <c r="AK564" s="213">
        <f t="shared" si="144"/>
        <v>2.3310247871440658E-2</v>
      </c>
      <c r="AL564" s="213">
        <f t="shared" si="145"/>
        <v>16.264269644538604</v>
      </c>
      <c r="AM564" s="213">
        <f t="shared" si="146"/>
        <v>-1100.6441389598142</v>
      </c>
      <c r="AN564" s="213">
        <f t="shared" si="147"/>
        <v>1.8403730488015827E-3</v>
      </c>
      <c r="AO564" s="213">
        <f t="shared" si="148"/>
        <v>1.574902547961512</v>
      </c>
      <c r="AP564" s="213">
        <f t="shared" si="149"/>
        <v>0.4416541993764499</v>
      </c>
      <c r="AQ564" s="105">
        <f t="shared" si="150"/>
        <v>0.29859745203848825</v>
      </c>
      <c r="AR564" s="213">
        <f t="shared" si="138"/>
        <v>1.0662101975845095</v>
      </c>
    </row>
    <row r="565" spans="1:44" x14ac:dyDescent="0.25">
      <c r="A565" s="268">
        <v>2.3416670000000002</v>
      </c>
      <c r="B565" s="7">
        <v>14.62419545168474</v>
      </c>
      <c r="C565" s="7">
        <v>14.62419545168474</v>
      </c>
      <c r="D565" s="7"/>
      <c r="E565" s="213">
        <f t="shared" si="139"/>
        <v>6.0939022447174022E-2</v>
      </c>
      <c r="F565" s="213">
        <f t="shared" si="140"/>
        <v>0.59781181020677721</v>
      </c>
      <c r="G565" s="213">
        <f t="shared" si="151"/>
        <v>102.48592321610855</v>
      </c>
      <c r="H565" s="213">
        <f t="shared" si="152"/>
        <v>22.944100473215794</v>
      </c>
      <c r="I565" s="213">
        <f t="shared" si="153"/>
        <v>0.72929721218753707</v>
      </c>
      <c r="X565">
        <v>0.88865856559271672</v>
      </c>
      <c r="Y565">
        <v>141.79686901080319</v>
      </c>
      <c r="Z565">
        <v>0.49555584556569976</v>
      </c>
      <c r="AA565">
        <v>1.0018904027536151</v>
      </c>
      <c r="AB565">
        <v>1.0079792108613426</v>
      </c>
      <c r="AC565">
        <v>31.296862389533732</v>
      </c>
      <c r="AD565">
        <v>3.0701545816195055</v>
      </c>
      <c r="AF565" s="266">
        <f t="shared" si="137"/>
        <v>0.47457086779561397</v>
      </c>
      <c r="AG565" s="298">
        <v>4.6836503113310037</v>
      </c>
      <c r="AH565" s="105">
        <f t="shared" si="141"/>
        <v>4.1670000000002538E-3</v>
      </c>
      <c r="AI565" s="213">
        <f t="shared" si="142"/>
        <v>8.8754449677853557</v>
      </c>
      <c r="AJ565" s="213">
        <f t="shared" si="143"/>
        <v>0.61929999999999996</v>
      </c>
      <c r="AK565" s="213">
        <f t="shared" si="144"/>
        <v>2.3310247871443143E-2</v>
      </c>
      <c r="AL565" s="213">
        <f t="shared" si="145"/>
        <v>16.287579892410047</v>
      </c>
      <c r="AM565" s="213">
        <f t="shared" si="146"/>
        <v>-1099.1497661063115</v>
      </c>
      <c r="AN565" s="213">
        <f t="shared" si="147"/>
        <v>1.837874326983061E-3</v>
      </c>
      <c r="AO565" s="213">
        <f t="shared" si="148"/>
        <v>1.5767404222884951</v>
      </c>
      <c r="AP565" s="213">
        <f t="shared" si="149"/>
        <v>0.44105455411157884</v>
      </c>
      <c r="AQ565" s="105">
        <f t="shared" si="150"/>
        <v>0.29675957771150518</v>
      </c>
      <c r="AR565" s="213">
        <f t="shared" si="138"/>
        <v>1.0662101975845095</v>
      </c>
    </row>
    <row r="566" spans="1:44" x14ac:dyDescent="0.25">
      <c r="A566" s="268">
        <v>2.3458329999999998</v>
      </c>
      <c r="B566" s="7">
        <v>14.565098669877999</v>
      </c>
      <c r="C566" s="7">
        <v>14.565098669877999</v>
      </c>
      <c r="D566" s="7"/>
      <c r="E566" s="213">
        <f t="shared" si="139"/>
        <v>6.0801299655210368E-2</v>
      </c>
      <c r="F566" s="213">
        <f t="shared" si="140"/>
        <v>0.59646074961761375</v>
      </c>
      <c r="G566" s="213">
        <f t="shared" si="151"/>
        <v>102.27570046803277</v>
      </c>
      <c r="H566" s="213">
        <f t="shared" si="152"/>
        <v>22.89887313930608</v>
      </c>
      <c r="I566" s="213">
        <f t="shared" si="153"/>
        <v>0.72779762085320865</v>
      </c>
      <c r="X566">
        <v>0.89073669806403788</v>
      </c>
      <c r="Y566">
        <v>141.47430635082509</v>
      </c>
      <c r="Z566">
        <v>0.49347228095029</v>
      </c>
      <c r="AA566">
        <v>0.99957200855981199</v>
      </c>
      <c r="AB566">
        <v>1.0056811758528217</v>
      </c>
      <c r="AC566">
        <v>31.227642289993391</v>
      </c>
      <c r="AD566">
        <v>3.0631408550335801</v>
      </c>
      <c r="AF566" s="266">
        <f t="shared" si="137"/>
        <v>0.47311455458783114</v>
      </c>
      <c r="AG566" s="298">
        <v>4.6692776174471371</v>
      </c>
      <c r="AH566" s="105">
        <f t="shared" si="141"/>
        <v>4.16599999999967E-3</v>
      </c>
      <c r="AI566" s="213">
        <f t="shared" si="142"/>
        <v>8.8754449677853557</v>
      </c>
      <c r="AJ566" s="213">
        <f t="shared" si="143"/>
        <v>0.61929999999999996</v>
      </c>
      <c r="AK566" s="213">
        <f t="shared" si="144"/>
        <v>2.3260338791723616E-2</v>
      </c>
      <c r="AL566" s="213">
        <f t="shared" si="145"/>
        <v>16.31084023120177</v>
      </c>
      <c r="AM566" s="213">
        <f t="shared" si="146"/>
        <v>-1095.3050945503921</v>
      </c>
      <c r="AN566" s="213">
        <f t="shared" si="147"/>
        <v>1.8314457006336808E-3</v>
      </c>
      <c r="AO566" s="213">
        <f t="shared" si="148"/>
        <v>1.5785718679891287</v>
      </c>
      <c r="AP566" s="213">
        <f t="shared" si="149"/>
        <v>0.43961730692122558</v>
      </c>
      <c r="AQ566" s="105">
        <f t="shared" si="150"/>
        <v>0.29492813201087148</v>
      </c>
      <c r="AR566" s="213">
        <f t="shared" si="138"/>
        <v>1.0651702950967525</v>
      </c>
    </row>
    <row r="567" spans="1:44" x14ac:dyDescent="0.25">
      <c r="A567" s="268">
        <v>2.35</v>
      </c>
      <c r="B567" s="7">
        <v>14.328711542651043</v>
      </c>
      <c r="C567" s="7">
        <v>14.328711542651043</v>
      </c>
      <c r="D567" s="7"/>
      <c r="E567" s="213">
        <f t="shared" si="139"/>
        <v>6.0200253577807922E-2</v>
      </c>
      <c r="F567" s="213">
        <f t="shared" si="140"/>
        <v>0.59056448759829572</v>
      </c>
      <c r="G567" s="213">
        <f t="shared" si="151"/>
        <v>102.06505029328004</v>
      </c>
      <c r="H567" s="213">
        <f t="shared" si="152"/>
        <v>22.853553998628211</v>
      </c>
      <c r="I567" s="213">
        <f t="shared" si="153"/>
        <v>0.72629498302366524</v>
      </c>
      <c r="X567">
        <v>0.892817987163678</v>
      </c>
      <c r="Y567">
        <v>141.15182203380675</v>
      </c>
      <c r="Z567">
        <v>0.49139037735490532</v>
      </c>
      <c r="AA567">
        <v>0.99725437813349083</v>
      </c>
      <c r="AB567">
        <v>1.0033837108188877</v>
      </c>
      <c r="AC567">
        <v>31.1584397157424</v>
      </c>
      <c r="AD567">
        <v>3.0561289041975988</v>
      </c>
      <c r="AF567" s="266">
        <f t="shared" si="137"/>
        <v>0.46728930175670047</v>
      </c>
      <c r="AG567" s="298">
        <v>4.611786841911675</v>
      </c>
      <c r="AH567" s="105">
        <f t="shared" si="141"/>
        <v>4.1670000000002538E-3</v>
      </c>
      <c r="AI567" s="213">
        <f t="shared" si="142"/>
        <v>8.8754449677853557</v>
      </c>
      <c r="AJ567" s="213">
        <f t="shared" si="143"/>
        <v>0.61929999999999996</v>
      </c>
      <c r="AK567" s="213">
        <f t="shared" si="144"/>
        <v>2.3088097385497171E-2</v>
      </c>
      <c r="AL567" s="213">
        <f t="shared" si="145"/>
        <v>16.333928328587266</v>
      </c>
      <c r="AM567" s="213">
        <f t="shared" si="146"/>
        <v>-1085.721865507918</v>
      </c>
      <c r="AN567" s="213">
        <f t="shared" si="147"/>
        <v>1.8154217053876515E-3</v>
      </c>
      <c r="AO567" s="213">
        <f t="shared" si="148"/>
        <v>1.5803872896945164</v>
      </c>
      <c r="AP567" s="213">
        <f t="shared" si="149"/>
        <v>0.43566635598453107</v>
      </c>
      <c r="AQ567" s="105">
        <f t="shared" si="150"/>
        <v>0.2931127103054838</v>
      </c>
      <c r="AR567" s="213">
        <f t="shared" si="138"/>
        <v>1.0609458677522148</v>
      </c>
    </row>
    <row r="568" spans="1:44" x14ac:dyDescent="0.25">
      <c r="A568" s="268">
        <v>2.3541669999999999</v>
      </c>
      <c r="B568" s="7">
        <v>14.50600188807126</v>
      </c>
      <c r="C568" s="7">
        <v>14.50600188807126</v>
      </c>
      <c r="D568" s="7"/>
      <c r="E568" s="213">
        <f t="shared" si="139"/>
        <v>6.0077125432907177E-2</v>
      </c>
      <c r="F568" s="213">
        <f t="shared" si="140"/>
        <v>0.58935660049681948</v>
      </c>
      <c r="G568" s="213">
        <f t="shared" si="151"/>
        <v>101.85400452212426</v>
      </c>
      <c r="H568" s="213">
        <f t="shared" si="152"/>
        <v>22.808149906495714</v>
      </c>
      <c r="I568" s="213">
        <f t="shared" si="153"/>
        <v>0.72478952587716006</v>
      </c>
      <c r="J568" s="213"/>
      <c r="X568">
        <v>0.89490244390873208</v>
      </c>
      <c r="Y568">
        <v>140.82941770158601</v>
      </c>
      <c r="Z568">
        <v>0.48931013684069524</v>
      </c>
      <c r="AA568">
        <v>0.99493752308048755</v>
      </c>
      <c r="AB568">
        <v>1.0010868274619487</v>
      </c>
      <c r="AC568">
        <v>31.08925501943602</v>
      </c>
      <c r="AD568">
        <v>3.0491187648443545</v>
      </c>
      <c r="AF568" s="266">
        <f t="shared" si="137"/>
        <v>0.47165824138004853</v>
      </c>
      <c r="AG568" s="298">
        <v>4.6549049235632722</v>
      </c>
      <c r="AH568" s="105">
        <f t="shared" si="141"/>
        <v>4.1669999999998097E-3</v>
      </c>
      <c r="AI568" s="213">
        <f t="shared" si="142"/>
        <v>8.8754449677853557</v>
      </c>
      <c r="AJ568" s="213">
        <f t="shared" si="143"/>
        <v>0.61929999999999996</v>
      </c>
      <c r="AK568" s="213">
        <f t="shared" si="144"/>
        <v>2.3221544487766147E-2</v>
      </c>
      <c r="AL568" s="213">
        <f t="shared" si="145"/>
        <v>16.357149873075031</v>
      </c>
      <c r="AM568" s="213">
        <f t="shared" si="146"/>
        <v>-1090.5043115377405</v>
      </c>
      <c r="AN568" s="213">
        <f t="shared" si="147"/>
        <v>1.8234183724929263E-3</v>
      </c>
      <c r="AO568" s="213">
        <f t="shared" si="148"/>
        <v>1.5822107080670094</v>
      </c>
      <c r="AP568" s="213">
        <f t="shared" si="149"/>
        <v>0.437585402566117</v>
      </c>
      <c r="AQ568" s="105">
        <f t="shared" si="150"/>
        <v>0.29128929193299086</v>
      </c>
      <c r="AR568" s="213">
        <f t="shared" si="138"/>
        <v>1.0641239709095747</v>
      </c>
    </row>
    <row r="569" spans="1:44" x14ac:dyDescent="0.25">
      <c r="A569" s="268">
        <v>2.358333</v>
      </c>
      <c r="B569" s="7">
        <v>14.210517979037565</v>
      </c>
      <c r="C569" s="7">
        <v>14.210517979037565</v>
      </c>
      <c r="D569" s="7"/>
      <c r="E569" s="213">
        <f t="shared" si="139"/>
        <v>5.9816510883189324E-2</v>
      </c>
      <c r="F569" s="213">
        <f t="shared" si="140"/>
        <v>0.58679997176408727</v>
      </c>
      <c r="G569" s="213">
        <f t="shared" si="151"/>
        <v>101.64262161159998</v>
      </c>
      <c r="H569" s="213">
        <f t="shared" si="152"/>
        <v>22.762673436122022</v>
      </c>
      <c r="I569" s="213">
        <f t="shared" si="153"/>
        <v>0.72328166635415236</v>
      </c>
      <c r="J569" s="213"/>
      <c r="X569">
        <v>0.89699007936166564</v>
      </c>
      <c r="Y569">
        <v>140.50709499636733</v>
      </c>
      <c r="Z569">
        <v>0.48723156146880986</v>
      </c>
      <c r="AA569">
        <v>0.99262145500460075</v>
      </c>
      <c r="AB569">
        <v>0.99879053748688673</v>
      </c>
      <c r="AC569">
        <v>31.020088553799177</v>
      </c>
      <c r="AD569">
        <v>3.0421104727137016</v>
      </c>
      <c r="AF569" s="266">
        <f t="shared" si="137"/>
        <v>0.46437667534113508</v>
      </c>
      <c r="AG569" s="298">
        <v>4.5830414541439435</v>
      </c>
      <c r="AH569" s="105">
        <f t="shared" si="141"/>
        <v>4.1660000000001141E-3</v>
      </c>
      <c r="AI569" s="213">
        <f t="shared" si="142"/>
        <v>8.8754449677853557</v>
      </c>
      <c r="AJ569" s="213">
        <f t="shared" si="143"/>
        <v>0.61929999999999996</v>
      </c>
      <c r="AK569" s="213">
        <f t="shared" si="144"/>
        <v>2.2993349387548528E-2</v>
      </c>
      <c r="AL569" s="213">
        <f t="shared" si="145"/>
        <v>16.380143222462578</v>
      </c>
      <c r="AM569" s="213">
        <f t="shared" si="146"/>
        <v>-1078.3211133126185</v>
      </c>
      <c r="AN569" s="213">
        <f t="shared" si="147"/>
        <v>1.8030470018854275E-3</v>
      </c>
      <c r="AO569" s="213">
        <f t="shared" si="148"/>
        <v>1.5840137550688949</v>
      </c>
      <c r="AP569" s="213">
        <f t="shared" si="149"/>
        <v>0.43280052853705669</v>
      </c>
      <c r="AQ569" s="105">
        <f t="shared" si="150"/>
        <v>0.28948624493110542</v>
      </c>
      <c r="AR569" s="213">
        <f t="shared" si="138"/>
        <v>1.0587939099045995</v>
      </c>
    </row>
    <row r="570" spans="1:44" x14ac:dyDescent="0.25">
      <c r="A570" s="268">
        <v>2.3624999999999998</v>
      </c>
      <c r="B570" s="7">
        <v>13.974130851810608</v>
      </c>
      <c r="C570" s="7">
        <v>13.974130851810608</v>
      </c>
      <c r="D570" s="7"/>
      <c r="E570" s="213">
        <f t="shared" si="139"/>
        <v>5.8722715839069489E-2</v>
      </c>
      <c r="F570" s="213">
        <f t="shared" si="140"/>
        <v>0.57606984238127168</v>
      </c>
      <c r="G570" s="213">
        <f t="shared" si="151"/>
        <v>101.43081072454444</v>
      </c>
      <c r="H570" s="213">
        <f t="shared" si="152"/>
        <v>22.717105040735753</v>
      </c>
      <c r="I570" s="213">
        <f t="shared" si="153"/>
        <v>0.72177075641447919</v>
      </c>
      <c r="J570" s="213"/>
      <c r="X570">
        <v>0.89908090463054213</v>
      </c>
      <c r="Y570">
        <v>140.18485556070235</v>
      </c>
      <c r="Z570">
        <v>0.48515465330039886</v>
      </c>
      <c r="AA570">
        <v>0.99030618550824723</v>
      </c>
      <c r="AB570">
        <v>0.99649485260089732</v>
      </c>
      <c r="AC570">
        <v>30.950940671626419</v>
      </c>
      <c r="AD570">
        <v>3.0351040635525468</v>
      </c>
      <c r="AF570" s="266">
        <f t="shared" si="137"/>
        <v>0.4585514225100043</v>
      </c>
      <c r="AG570" s="298">
        <v>4.5255506786084805</v>
      </c>
      <c r="AH570" s="105">
        <f t="shared" si="141"/>
        <v>4.1669999999998097E-3</v>
      </c>
      <c r="AI570" s="213">
        <f t="shared" si="142"/>
        <v>8.8754449677853557</v>
      </c>
      <c r="AJ570" s="213">
        <f t="shared" si="143"/>
        <v>0.61929999999999996</v>
      </c>
      <c r="AK570" s="213">
        <f t="shared" si="144"/>
        <v>2.281976944258339E-2</v>
      </c>
      <c r="AL570" s="213">
        <f t="shared" si="145"/>
        <v>16.402962991905163</v>
      </c>
      <c r="AM570" s="213">
        <f t="shared" si="146"/>
        <v>-1068.7326824649977</v>
      </c>
      <c r="AN570" s="213">
        <f t="shared" si="147"/>
        <v>1.7870143087672539E-3</v>
      </c>
      <c r="AO570" s="213">
        <f t="shared" si="148"/>
        <v>1.5858007693776621</v>
      </c>
      <c r="AP570" s="213">
        <f t="shared" si="149"/>
        <v>0.42884912617406662</v>
      </c>
      <c r="AQ570" s="105">
        <f t="shared" si="150"/>
        <v>0.28769923062233815</v>
      </c>
      <c r="AR570" s="213">
        <f t="shared" si="138"/>
        <v>1.0544079813885885</v>
      </c>
    </row>
    <row r="571" spans="1:44" x14ac:dyDescent="0.25">
      <c r="A571" s="268">
        <v>2.3666670000000001</v>
      </c>
      <c r="B571" s="7">
        <v>14.033227633617349</v>
      </c>
      <c r="C571" s="7">
        <v>14.033227633617349</v>
      </c>
      <c r="D571" s="7"/>
      <c r="E571" s="213">
        <f t="shared" si="139"/>
        <v>5.8353331404392701E-2</v>
      </c>
      <c r="F571" s="213">
        <f t="shared" si="140"/>
        <v>0.57244618107709244</v>
      </c>
      <c r="G571" s="213">
        <f t="shared" si="151"/>
        <v>101.21862244143806</v>
      </c>
      <c r="H571" s="213">
        <f t="shared" si="152"/>
        <v>22.671455602122748</v>
      </c>
      <c r="I571" s="213">
        <f t="shared" si="153"/>
        <v>0.720257156864475</v>
      </c>
      <c r="X571">
        <v>0.90117493086925138</v>
      </c>
      <c r="Y571">
        <v>139.86270103746688</v>
      </c>
      <c r="Z571">
        <v>0.48307941439661189</v>
      </c>
      <c r="AA571">
        <v>0.98799172619176567</v>
      </c>
      <c r="AB571">
        <v>0.99419978451348556</v>
      </c>
      <c r="AC571">
        <v>30.881811725777819</v>
      </c>
      <c r="AD571">
        <v>3.0280995731144373</v>
      </c>
      <c r="AF571" s="266">
        <f t="shared" si="137"/>
        <v>0.46000773571778697</v>
      </c>
      <c r="AG571" s="298">
        <v>4.5399233724923462</v>
      </c>
      <c r="AH571" s="105">
        <f t="shared" si="141"/>
        <v>4.1670000000002538E-3</v>
      </c>
      <c r="AI571" s="213">
        <f t="shared" si="142"/>
        <v>8.8754449677853557</v>
      </c>
      <c r="AJ571" s="213">
        <f t="shared" si="143"/>
        <v>0.61929999999999996</v>
      </c>
      <c r="AK571" s="213">
        <f t="shared" si="144"/>
        <v>2.2864625059521991E-2</v>
      </c>
      <c r="AL571" s="213">
        <f t="shared" si="145"/>
        <v>16.425827616964686</v>
      </c>
      <c r="AM571" s="213">
        <f t="shared" si="146"/>
        <v>-1069.3765473067895</v>
      </c>
      <c r="AN571" s="213">
        <f t="shared" si="147"/>
        <v>1.7880909069700338E-3</v>
      </c>
      <c r="AO571" s="213">
        <f t="shared" si="148"/>
        <v>1.5875888602846322</v>
      </c>
      <c r="AP571" s="213">
        <f t="shared" si="149"/>
        <v>0.42910748907365609</v>
      </c>
      <c r="AQ571" s="105">
        <f t="shared" si="150"/>
        <v>0.28591113971536813</v>
      </c>
      <c r="AR571" s="213">
        <f t="shared" si="138"/>
        <v>1.0555148773951151</v>
      </c>
    </row>
    <row r="572" spans="1:44" x14ac:dyDescent="0.25">
      <c r="A572" s="268">
        <v>2.3708330000000002</v>
      </c>
      <c r="B572" s="7">
        <v>13.855937288197133</v>
      </c>
      <c r="C572" s="7">
        <v>13.855937288197133</v>
      </c>
      <c r="D572" s="7"/>
      <c r="E572" s="213">
        <f t="shared" si="139"/>
        <v>5.8093130532141157E-2</v>
      </c>
      <c r="F572" s="213">
        <f t="shared" si="140"/>
        <v>0.56989361052030474</v>
      </c>
      <c r="G572" s="213">
        <f t="shared" si="151"/>
        <v>101.00609589121801</v>
      </c>
      <c r="H572" s="213">
        <f t="shared" si="152"/>
        <v>22.625733542925989</v>
      </c>
      <c r="I572" s="213">
        <f t="shared" si="153"/>
        <v>0.71874114689802304</v>
      </c>
      <c r="X572">
        <v>0.90327216927773923</v>
      </c>
      <c r="Y572">
        <v>139.54063306986166</v>
      </c>
      <c r="Z572">
        <v>0.48100584681859893</v>
      </c>
      <c r="AA572">
        <v>0.98567808865315232</v>
      </c>
      <c r="AB572">
        <v>0.99190534493633187</v>
      </c>
      <c r="AC572">
        <v>30.812702069174129</v>
      </c>
      <c r="AD572">
        <v>3.0210970371590684</v>
      </c>
      <c r="AF572" s="266">
        <f t="shared" si="137"/>
        <v>0.45563879609443891</v>
      </c>
      <c r="AG572" s="298">
        <v>4.496805290840749</v>
      </c>
      <c r="AH572" s="105">
        <f t="shared" si="141"/>
        <v>4.1660000000001141E-3</v>
      </c>
      <c r="AI572" s="213">
        <f t="shared" si="142"/>
        <v>8.8754449677853557</v>
      </c>
      <c r="AJ572" s="213">
        <f t="shared" si="143"/>
        <v>0.61929999999999996</v>
      </c>
      <c r="AK572" s="213">
        <f t="shared" si="144"/>
        <v>2.2724440432609783E-2</v>
      </c>
      <c r="AL572" s="213">
        <f t="shared" si="145"/>
        <v>16.448552057397297</v>
      </c>
      <c r="AM572" s="213">
        <f t="shared" si="146"/>
        <v>-1061.3779412170854</v>
      </c>
      <c r="AN572" s="213">
        <f t="shared" si="147"/>
        <v>1.7747165395842379E-3</v>
      </c>
      <c r="AO572" s="213">
        <f t="shared" si="148"/>
        <v>1.5893635768242165</v>
      </c>
      <c r="AP572" s="213">
        <f t="shared" si="149"/>
        <v>0.42600012952092881</v>
      </c>
      <c r="AQ572" s="105">
        <f t="shared" si="150"/>
        <v>0.28413642317578391</v>
      </c>
      <c r="AR572" s="213">
        <f t="shared" si="138"/>
        <v>1.0521729622023308</v>
      </c>
    </row>
    <row r="573" spans="1:44" x14ac:dyDescent="0.25">
      <c r="A573" s="268">
        <v>2.375</v>
      </c>
      <c r="B573" s="7">
        <v>13.855937288197133</v>
      </c>
      <c r="C573" s="7">
        <v>13.855937288197133</v>
      </c>
      <c r="D573" s="7"/>
      <c r="E573" s="213">
        <f t="shared" si="139"/>
        <v>5.7737690679914813E-2</v>
      </c>
      <c r="F573" s="213">
        <f t="shared" si="140"/>
        <v>0.5664067455699644</v>
      </c>
      <c r="G573" s="213">
        <f t="shared" si="151"/>
        <v>100.79312342124089</v>
      </c>
      <c r="H573" s="213">
        <f t="shared" si="152"/>
        <v>22.579915705358513</v>
      </c>
      <c r="I573" s="213">
        <f t="shared" si="153"/>
        <v>0.71722195863503135</v>
      </c>
      <c r="X573">
        <v>0.90537263110223853</v>
      </c>
      <c r="Y573">
        <v>139.21865330139224</v>
      </c>
      <c r="Z573">
        <v>0.47893395262750932</v>
      </c>
      <c r="AA573">
        <v>0.98336528448882543</v>
      </c>
      <c r="AB573">
        <v>0.98961154558313036</v>
      </c>
      <c r="AC573">
        <v>30.743612054797165</v>
      </c>
      <c r="AD573">
        <v>3.0140964914523227</v>
      </c>
      <c r="AF573" s="266">
        <f t="shared" si="137"/>
        <v>0.45563879609443891</v>
      </c>
      <c r="AG573" s="298">
        <v>4.496805290840749</v>
      </c>
      <c r="AH573" s="105">
        <f t="shared" si="141"/>
        <v>4.1669999999998097E-3</v>
      </c>
      <c r="AI573" s="213">
        <f t="shared" si="142"/>
        <v>8.8754449677853557</v>
      </c>
      <c r="AJ573" s="213">
        <f t="shared" si="143"/>
        <v>0.61929999999999996</v>
      </c>
      <c r="AK573" s="213">
        <f t="shared" si="144"/>
        <v>2.2729895171070102E-2</v>
      </c>
      <c r="AL573" s="213">
        <f t="shared" si="145"/>
        <v>16.471281952568368</v>
      </c>
      <c r="AM573" s="213">
        <f t="shared" si="146"/>
        <v>-1060.186738470089</v>
      </c>
      <c r="AN573" s="213">
        <f t="shared" si="147"/>
        <v>1.7727247446401406E-3</v>
      </c>
      <c r="AO573" s="213">
        <f t="shared" si="148"/>
        <v>1.5911363015688567</v>
      </c>
      <c r="AP573" s="213">
        <f t="shared" si="149"/>
        <v>0.42541990512124345</v>
      </c>
      <c r="AQ573" s="105">
        <f t="shared" si="150"/>
        <v>0.28236369843114378</v>
      </c>
      <c r="AR573" s="213">
        <f t="shared" si="138"/>
        <v>1.0521729622023308</v>
      </c>
    </row>
    <row r="574" spans="1:44" x14ac:dyDescent="0.25">
      <c r="A574" s="268">
        <v>2.3791669999999998</v>
      </c>
      <c r="B574" s="7">
        <v>13.855937288197133</v>
      </c>
      <c r="C574" s="7">
        <v>13.855937288197133</v>
      </c>
      <c r="D574" s="7"/>
      <c r="E574" s="213">
        <f t="shared" si="139"/>
        <v>5.7737690679914813E-2</v>
      </c>
      <c r="F574" s="213">
        <f t="shared" si="140"/>
        <v>0.5664067455699644</v>
      </c>
      <c r="G574" s="213">
        <f t="shared" si="151"/>
        <v>100.57977326174557</v>
      </c>
      <c r="H574" s="213">
        <f t="shared" si="152"/>
        <v>22.534016761374222</v>
      </c>
      <c r="I574" s="213">
        <f t="shared" si="153"/>
        <v>0.71570007866739838</v>
      </c>
      <c r="X574">
        <v>0.90747632763550157</v>
      </c>
      <c r="Y574">
        <v>138.89676337584632</v>
      </c>
      <c r="Z574">
        <v>0.47686373388449305</v>
      </c>
      <c r="AA574">
        <v>0.9810533252924134</v>
      </c>
      <c r="AB574">
        <v>0.98731839816960265</v>
      </c>
      <c r="AC574">
        <v>30.674542035683221</v>
      </c>
      <c r="AD574">
        <v>3.0070979717656026</v>
      </c>
      <c r="AF574" s="266">
        <f t="shared" si="137"/>
        <v>0.45563879609443891</v>
      </c>
      <c r="AG574" s="298">
        <v>4.496805290840749</v>
      </c>
      <c r="AH574" s="105">
        <f t="shared" si="141"/>
        <v>4.1669999999998097E-3</v>
      </c>
      <c r="AI574" s="213">
        <f t="shared" si="142"/>
        <v>8.8754449677853557</v>
      </c>
      <c r="AJ574" s="213">
        <f t="shared" si="143"/>
        <v>0.61929999999999996</v>
      </c>
      <c r="AK574" s="213">
        <f t="shared" si="144"/>
        <v>2.2729895171070102E-2</v>
      </c>
      <c r="AL574" s="213">
        <f t="shared" si="145"/>
        <v>16.49401184773944</v>
      </c>
      <c r="AM574" s="213">
        <f t="shared" si="146"/>
        <v>-1058.737665254693</v>
      </c>
      <c r="AN574" s="213">
        <f t="shared" si="147"/>
        <v>1.7703017677696367E-3</v>
      </c>
      <c r="AO574" s="213">
        <f t="shared" si="148"/>
        <v>1.5929066033366264</v>
      </c>
      <c r="AP574" s="213">
        <f t="shared" si="149"/>
        <v>0.424838437189757</v>
      </c>
      <c r="AQ574" s="105">
        <f t="shared" si="150"/>
        <v>0.28059339666337413</v>
      </c>
      <c r="AR574" s="213">
        <f t="shared" si="138"/>
        <v>1.0521729622023308</v>
      </c>
    </row>
    <row r="575" spans="1:44" x14ac:dyDescent="0.25">
      <c r="A575" s="268">
        <v>2.3833329999999999</v>
      </c>
      <c r="B575" s="7">
        <v>13.855937288197133</v>
      </c>
      <c r="C575" s="7">
        <v>13.855937288197133</v>
      </c>
      <c r="D575" s="7"/>
      <c r="E575" s="213">
        <f t="shared" si="139"/>
        <v>5.7723834742630833E-2</v>
      </c>
      <c r="F575" s="213">
        <f t="shared" si="140"/>
        <v>0.56627081882520847</v>
      </c>
      <c r="G575" s="213">
        <f t="shared" si="151"/>
        <v>100.36609667166293</v>
      </c>
      <c r="H575" s="213">
        <f t="shared" si="152"/>
        <v>22.48804773845227</v>
      </c>
      <c r="I575" s="213">
        <f t="shared" si="153"/>
        <v>0.71417587263661919</v>
      </c>
      <c r="X575">
        <v>0.90958327021703334</v>
      </c>
      <c r="Y575">
        <v>138.57496493729676</v>
      </c>
      <c r="Z575">
        <v>0.47479519265070014</v>
      </c>
      <c r="AA575">
        <v>0.97874222265537136</v>
      </c>
      <c r="AB575">
        <v>0.98502591441327736</v>
      </c>
      <c r="AC575">
        <v>30.605492364921172</v>
      </c>
      <c r="AD575">
        <v>3.0001015138756375</v>
      </c>
      <c r="AF575" s="266">
        <f t="shared" si="137"/>
        <v>0.45563879609443891</v>
      </c>
      <c r="AG575" s="298">
        <v>4.496805290840749</v>
      </c>
      <c r="AH575" s="105">
        <f t="shared" si="141"/>
        <v>4.1660000000001141E-3</v>
      </c>
      <c r="AI575" s="213">
        <f t="shared" si="142"/>
        <v>8.8754449677853557</v>
      </c>
      <c r="AJ575" s="213">
        <f t="shared" si="143"/>
        <v>0.61929999999999996</v>
      </c>
      <c r="AK575" s="213">
        <f t="shared" si="144"/>
        <v>2.2724440432609783E-2</v>
      </c>
      <c r="AL575" s="213">
        <f t="shared" si="145"/>
        <v>16.516736288172051</v>
      </c>
      <c r="AM575" s="213">
        <f t="shared" si="146"/>
        <v>-1057.0321136016439</v>
      </c>
      <c r="AN575" s="213">
        <f t="shared" si="147"/>
        <v>1.7674499365696117E-3</v>
      </c>
      <c r="AO575" s="213">
        <f t="shared" si="148"/>
        <v>1.594674053273196</v>
      </c>
      <c r="AP575" s="213">
        <f t="shared" si="149"/>
        <v>0.42425586571520962</v>
      </c>
      <c r="AQ575" s="105">
        <f t="shared" si="150"/>
        <v>0.2788259467268045</v>
      </c>
      <c r="AR575" s="213">
        <f t="shared" si="138"/>
        <v>1.0521729622023308</v>
      </c>
    </row>
    <row r="576" spans="1:44" x14ac:dyDescent="0.25">
      <c r="A576" s="268">
        <v>2.3875000000000002</v>
      </c>
      <c r="B576" s="7">
        <v>13.915034070003871</v>
      </c>
      <c r="C576" s="7">
        <v>13.915034070003871</v>
      </c>
      <c r="D576" s="7"/>
      <c r="E576" s="213">
        <f t="shared" si="139"/>
        <v>5.7860818824815315E-2</v>
      </c>
      <c r="F576" s="213">
        <f t="shared" si="140"/>
        <v>0.5676146326714383</v>
      </c>
      <c r="G576" s="213">
        <f t="shared" si="151"/>
        <v>100.15198582798891</v>
      </c>
      <c r="H576" s="213">
        <f t="shared" si="152"/>
        <v>22.441985442223757</v>
      </c>
      <c r="I576" s="213">
        <f t="shared" si="153"/>
        <v>0.71264857144850591</v>
      </c>
      <c r="X576">
        <v>0.91169347023332625</v>
      </c>
      <c r="Y576">
        <v>138.25325963006983</v>
      </c>
      <c r="Z576">
        <v>0.47272833098728012</v>
      </c>
      <c r="AA576">
        <v>0.97643198816696142</v>
      </c>
      <c r="AB576">
        <v>0.98273410603342937</v>
      </c>
      <c r="AC576">
        <v>30.536463395650802</v>
      </c>
      <c r="AD576">
        <v>2.9931071535643174</v>
      </c>
      <c r="AF576" s="266">
        <f t="shared" si="137"/>
        <v>0.45709510930222164</v>
      </c>
      <c r="AG576" s="298">
        <v>4.5111779847246156</v>
      </c>
      <c r="AH576" s="105">
        <f t="shared" si="141"/>
        <v>4.1670000000002538E-3</v>
      </c>
      <c r="AI576" s="213">
        <f t="shared" si="142"/>
        <v>8.8754449677853557</v>
      </c>
      <c r="AJ576" s="213">
        <f t="shared" si="143"/>
        <v>0.61929999999999996</v>
      </c>
      <c r="AK576" s="213">
        <f t="shared" si="144"/>
        <v>2.2774859559389127E-2</v>
      </c>
      <c r="AL576" s="213">
        <f t="shared" si="145"/>
        <v>16.539511147731442</v>
      </c>
      <c r="AM576" s="213">
        <f t="shared" si="146"/>
        <v>-1057.9163329717474</v>
      </c>
      <c r="AN576" s="213">
        <f t="shared" si="147"/>
        <v>1.7689284285184303E-3</v>
      </c>
      <c r="AO576" s="213">
        <f t="shared" si="148"/>
        <v>1.5964429817017145</v>
      </c>
      <c r="AP576" s="213">
        <f t="shared" si="149"/>
        <v>0.42450886213542655</v>
      </c>
      <c r="AQ576" s="105">
        <f t="shared" si="150"/>
        <v>0.27705701829828605</v>
      </c>
      <c r="AR576" s="213">
        <f t="shared" si="138"/>
        <v>1.0532940322010453</v>
      </c>
    </row>
    <row r="577" spans="1:44" x14ac:dyDescent="0.25">
      <c r="A577" s="268">
        <v>2.391667</v>
      </c>
      <c r="B577" s="7">
        <v>13.915034070003871</v>
      </c>
      <c r="C577" s="7">
        <v>13.915034070003871</v>
      </c>
      <c r="D577" s="7"/>
      <c r="E577" s="213">
        <f t="shared" si="139"/>
        <v>5.7983946969703486E-2</v>
      </c>
      <c r="F577" s="213">
        <f t="shared" si="140"/>
        <v>0.56882251977279119</v>
      </c>
      <c r="G577" s="213">
        <f t="shared" si="151"/>
        <v>99.937472906824325</v>
      </c>
      <c r="H577" s="213">
        <f t="shared" si="152"/>
        <v>22.395836802237334</v>
      </c>
      <c r="I577" s="213">
        <f t="shared" si="153"/>
        <v>0.71111840474540589</v>
      </c>
      <c r="X577">
        <v>0.91380693911809641</v>
      </c>
      <c r="Y577">
        <v>137.93164909873667</v>
      </c>
      <c r="Z577">
        <v>0.47066315095538247</v>
      </c>
      <c r="AA577">
        <v>0.97412263341381355</v>
      </c>
      <c r="AB577">
        <v>0.98044298475102265</v>
      </c>
      <c r="AC577">
        <v>30.467455481058956</v>
      </c>
      <c r="AD577">
        <v>2.9861149266182987</v>
      </c>
      <c r="AF577" s="266">
        <f t="shared" si="137"/>
        <v>0.45709510930222164</v>
      </c>
      <c r="AG577" s="298">
        <v>4.5111779847246156</v>
      </c>
      <c r="AH577" s="105">
        <f t="shared" si="141"/>
        <v>4.1669999999998097E-3</v>
      </c>
      <c r="AI577" s="213">
        <f t="shared" si="142"/>
        <v>8.8754449677853557</v>
      </c>
      <c r="AJ577" s="213">
        <f t="shared" si="143"/>
        <v>0.61929999999999996</v>
      </c>
      <c r="AK577" s="213">
        <f t="shared" si="144"/>
        <v>2.2774859559386698E-2</v>
      </c>
      <c r="AL577" s="213">
        <f t="shared" si="145"/>
        <v>16.56228600729083</v>
      </c>
      <c r="AM577" s="213">
        <f t="shared" si="146"/>
        <v>-1056.4521786563159</v>
      </c>
      <c r="AN577" s="213">
        <f t="shared" si="147"/>
        <v>1.7664802347326051E-3</v>
      </c>
      <c r="AO577" s="213">
        <f t="shared" si="148"/>
        <v>1.5982094619364471</v>
      </c>
      <c r="AP577" s="213">
        <f t="shared" si="149"/>
        <v>0.42392134262843428</v>
      </c>
      <c r="AQ577" s="105">
        <f t="shared" si="150"/>
        <v>0.27529053806355347</v>
      </c>
      <c r="AR577" s="213">
        <f t="shared" si="138"/>
        <v>1.0532940322010453</v>
      </c>
    </row>
    <row r="578" spans="1:44" x14ac:dyDescent="0.25">
      <c r="A578" s="268">
        <v>2.3958330000000001</v>
      </c>
      <c r="B578" s="7">
        <v>13.915034070003871</v>
      </c>
      <c r="C578" s="7">
        <v>13.915034070003871</v>
      </c>
      <c r="D578" s="7"/>
      <c r="E578" s="213">
        <f t="shared" si="139"/>
        <v>5.7970031935637718E-2</v>
      </c>
      <c r="F578" s="213">
        <f t="shared" si="140"/>
        <v>0.56868601328860602</v>
      </c>
      <c r="G578" s="213">
        <f t="shared" si="151"/>
        <v>99.722633518502093</v>
      </c>
      <c r="H578" s="213">
        <f t="shared" si="152"/>
        <v>22.349618075285655</v>
      </c>
      <c r="I578" s="213">
        <f t="shared" si="153"/>
        <v>0.70958591171565411</v>
      </c>
      <c r="X578">
        <v>0.91592368835252091</v>
      </c>
      <c r="Y578">
        <v>137.61013498810567</v>
      </c>
      <c r="Z578">
        <v>0.46859965461615732</v>
      </c>
      <c r="AA578">
        <v>0.97181416997947456</v>
      </c>
      <c r="AB578">
        <v>0.97815256228858327</v>
      </c>
      <c r="AC578">
        <v>30.398468974373746</v>
      </c>
      <c r="AD578">
        <v>2.9791248688284195</v>
      </c>
      <c r="AF578" s="266">
        <f t="shared" si="137"/>
        <v>0.45709510930222164</v>
      </c>
      <c r="AG578" s="298">
        <v>4.5111779847246156</v>
      </c>
      <c r="AH578" s="105">
        <f t="shared" si="141"/>
        <v>4.1660000000001141E-3</v>
      </c>
      <c r="AI578" s="213">
        <f t="shared" si="142"/>
        <v>8.8754449677853557</v>
      </c>
      <c r="AJ578" s="213">
        <f t="shared" si="143"/>
        <v>0.61929999999999996</v>
      </c>
      <c r="AK578" s="213">
        <f t="shared" si="144"/>
        <v>2.2769394030336433E-2</v>
      </c>
      <c r="AL578" s="213">
        <f t="shared" si="145"/>
        <v>16.585055401321167</v>
      </c>
      <c r="AM578" s="213">
        <f t="shared" si="146"/>
        <v>-1054.7320831970128</v>
      </c>
      <c r="AN578" s="213">
        <f t="shared" si="147"/>
        <v>1.7636040850193481E-3</v>
      </c>
      <c r="AO578" s="213">
        <f t="shared" si="148"/>
        <v>1.5999730660214664</v>
      </c>
      <c r="AP578" s="213">
        <f t="shared" si="149"/>
        <v>0.4233327136388142</v>
      </c>
      <c r="AQ578" s="105">
        <f t="shared" si="150"/>
        <v>0.27352693397853411</v>
      </c>
      <c r="AR578" s="213">
        <f t="shared" si="138"/>
        <v>1.0532940322010453</v>
      </c>
    </row>
    <row r="579" spans="1:44" x14ac:dyDescent="0.25">
      <c r="A579" s="268">
        <v>2.4</v>
      </c>
      <c r="B579" s="7">
        <v>14.210517979037565</v>
      </c>
      <c r="C579" s="7">
        <v>14.210517979037565</v>
      </c>
      <c r="D579" s="7"/>
      <c r="E579" s="213">
        <f t="shared" si="139"/>
        <v>5.8599587694175163E-2</v>
      </c>
      <c r="F579" s="213">
        <f t="shared" si="140"/>
        <v>0.57486195527985839</v>
      </c>
      <c r="G579" s="213">
        <f t="shared" si="151"/>
        <v>99.507364439283108</v>
      </c>
      <c r="H579" s="213">
        <f t="shared" si="152"/>
        <v>22.303307054664952</v>
      </c>
      <c r="I579" s="213">
        <f t="shared" si="153"/>
        <v>0.70805035604294675</v>
      </c>
      <c r="X579">
        <v>0.9180437294654763</v>
      </c>
      <c r="Y579">
        <v>137.28871894320417</v>
      </c>
      <c r="Z579">
        <v>0.46653784403075466</v>
      </c>
      <c r="AA579">
        <v>0.96950660944518274</v>
      </c>
      <c r="AB579">
        <v>0.97586285037000742</v>
      </c>
      <c r="AC579">
        <v>30.329504228864334</v>
      </c>
      <c r="AD579">
        <v>2.9721370159896785</v>
      </c>
      <c r="AF579" s="266">
        <f t="shared" si="137"/>
        <v>0.46437667534113519</v>
      </c>
      <c r="AG579" s="298">
        <v>4.5830414541439444</v>
      </c>
      <c r="AH579" s="105">
        <f t="shared" si="141"/>
        <v>4.1669999999998097E-3</v>
      </c>
      <c r="AI579" s="213">
        <f t="shared" si="142"/>
        <v>8.8754449677853557</v>
      </c>
      <c r="AJ579" s="213">
        <f t="shared" si="143"/>
        <v>0.61929999999999996</v>
      </c>
      <c r="AK579" s="213">
        <f t="shared" si="144"/>
        <v>2.2998868674485771E-2</v>
      </c>
      <c r="AL579" s="213">
        <f t="shared" si="145"/>
        <v>16.608054269995652</v>
      </c>
      <c r="AM579" s="213">
        <f t="shared" si="146"/>
        <v>-1063.8624192171796</v>
      </c>
      <c r="AN579" s="213">
        <f t="shared" si="147"/>
        <v>1.7788708036100612E-3</v>
      </c>
      <c r="AO579" s="213">
        <f t="shared" si="148"/>
        <v>1.6017519368250765</v>
      </c>
      <c r="AP579" s="213">
        <f t="shared" si="149"/>
        <v>0.42689484127913185</v>
      </c>
      <c r="AQ579" s="105">
        <f t="shared" si="150"/>
        <v>0.27174806317492406</v>
      </c>
      <c r="AR579" s="213">
        <f t="shared" si="138"/>
        <v>1.0587939099045993</v>
      </c>
    </row>
    <row r="580" spans="1:44" x14ac:dyDescent="0.25">
      <c r="A580" s="268">
        <v>2.4041670000000002</v>
      </c>
      <c r="B580" s="7">
        <v>13.974130851810608</v>
      </c>
      <c r="C580" s="7">
        <v>13.974130851810608</v>
      </c>
      <c r="D580" s="7"/>
      <c r="E580" s="213">
        <f t="shared" si="139"/>
        <v>5.8722715839075748E-2</v>
      </c>
      <c r="F580" s="213">
        <f t="shared" si="140"/>
        <v>0.57606984238133307</v>
      </c>
      <c r="G580" s="213">
        <f t="shared" si="151"/>
        <v>99.291717083184125</v>
      </c>
      <c r="H580" s="213">
        <f t="shared" si="152"/>
        <v>22.256914801155219</v>
      </c>
      <c r="I580" s="213">
        <f t="shared" si="153"/>
        <v>0.70651210447398716</v>
      </c>
      <c r="X580">
        <v>0.92016707403377862</v>
      </c>
      <c r="Y580">
        <v>136.96740260925225</v>
      </c>
      <c r="Z580">
        <v>0.46447772126032361</v>
      </c>
      <c r="AA580">
        <v>0.96719996338957426</v>
      </c>
      <c r="AB580">
        <v>0.97357386072055307</v>
      </c>
      <c r="AC580">
        <v>30.260561597838937</v>
      </c>
      <c r="AD580">
        <v>2.9651514039010305</v>
      </c>
      <c r="AF580" s="266">
        <f t="shared" ref="AF580:AF643" si="154">+AG580/1000000*101325</f>
        <v>0.4585514225100043</v>
      </c>
      <c r="AG580" s="298">
        <v>4.5255506786084805</v>
      </c>
      <c r="AH580" s="105">
        <f t="shared" si="141"/>
        <v>4.1670000000002538E-3</v>
      </c>
      <c r="AI580" s="213">
        <f t="shared" si="142"/>
        <v>8.8754449677853557</v>
      </c>
      <c r="AJ580" s="213">
        <f t="shared" si="143"/>
        <v>0.61929999999999996</v>
      </c>
      <c r="AK580" s="213">
        <f t="shared" si="144"/>
        <v>2.2819769442585822E-2</v>
      </c>
      <c r="AL580" s="213">
        <f t="shared" si="145"/>
        <v>16.630874039438236</v>
      </c>
      <c r="AM580" s="213">
        <f t="shared" si="146"/>
        <v>-1054.0984401604974</v>
      </c>
      <c r="AN580" s="213">
        <f t="shared" si="147"/>
        <v>1.7625445785670027E-3</v>
      </c>
      <c r="AO580" s="213">
        <f t="shared" si="148"/>
        <v>1.6035144814036435</v>
      </c>
      <c r="AP580" s="213">
        <f t="shared" si="149"/>
        <v>0.42297686070719831</v>
      </c>
      <c r="AQ580" s="105">
        <f t="shared" si="150"/>
        <v>0.26998551859635705</v>
      </c>
      <c r="AR580" s="213">
        <f t="shared" ref="AR580:AR643" si="155">B580*9.81/(AF580*1000000*$AT$1)</f>
        <v>1.0544079813885885</v>
      </c>
    </row>
    <row r="581" spans="1:44" x14ac:dyDescent="0.25">
      <c r="A581" s="268">
        <v>2.4083329999999998</v>
      </c>
      <c r="B581" s="7">
        <v>14.151421197230826</v>
      </c>
      <c r="C581" s="7">
        <v>14.151421197230826</v>
      </c>
      <c r="D581" s="7"/>
      <c r="E581" s="213">
        <f t="shared" ref="E581:E644" si="156">+(B580+B581)/2*(A581-A580)</f>
        <v>5.8585524918148668E-2</v>
      </c>
      <c r="F581" s="213">
        <f t="shared" ref="F581:F644" si="157">E581*9.81</f>
        <v>0.57472399944703845</v>
      </c>
      <c r="G581" s="213">
        <f t="shared" si="151"/>
        <v>99.075715691489393</v>
      </c>
      <c r="H581" s="213">
        <f t="shared" si="152"/>
        <v>22.210446540333404</v>
      </c>
      <c r="I581" s="213">
        <f t="shared" si="153"/>
        <v>0.70497133010125701</v>
      </c>
      <c r="X581">
        <v>0.92229373368242462</v>
      </c>
      <c r="Y581">
        <v>136.64618763166089</v>
      </c>
      <c r="Z581">
        <v>0.46241928836601426</v>
      </c>
      <c r="AA581">
        <v>0.96489424338758101</v>
      </c>
      <c r="AB581">
        <v>0.97128560506677508</v>
      </c>
      <c r="AC581">
        <v>30.191641434636971</v>
      </c>
      <c r="AD581">
        <v>2.958168068364591</v>
      </c>
      <c r="AF581" s="266">
        <f t="shared" si="154"/>
        <v>0.46292036213335225</v>
      </c>
      <c r="AG581" s="298">
        <v>4.5686687602600768</v>
      </c>
      <c r="AH581" s="105">
        <f t="shared" si="141"/>
        <v>4.16599999999967E-3</v>
      </c>
      <c r="AI581" s="213">
        <f t="shared" si="142"/>
        <v>8.8754449677853557</v>
      </c>
      <c r="AJ581" s="213">
        <f t="shared" si="143"/>
        <v>0.61929999999999996</v>
      </c>
      <c r="AK581" s="213">
        <f t="shared" si="144"/>
        <v>2.2948665879889366E-2</v>
      </c>
      <c r="AL581" s="213">
        <f t="shared" si="145"/>
        <v>16.653822705318124</v>
      </c>
      <c r="AM581" s="213">
        <f t="shared" si="146"/>
        <v>-1058.5531711807521</v>
      </c>
      <c r="AN581" s="213">
        <f t="shared" si="147"/>
        <v>1.7699932775780067E-3</v>
      </c>
      <c r="AO581" s="213">
        <f t="shared" si="148"/>
        <v>1.6052844746812216</v>
      </c>
      <c r="AP581" s="213">
        <f t="shared" si="149"/>
        <v>0.42486636523719323</v>
      </c>
      <c r="AQ581" s="105">
        <f t="shared" si="150"/>
        <v>0.26821552531877907</v>
      </c>
      <c r="AR581" s="213">
        <f t="shared" si="155"/>
        <v>1.0577077761305442</v>
      </c>
    </row>
    <row r="582" spans="1:44" x14ac:dyDescent="0.25">
      <c r="A582" s="268">
        <v>2.4125000000000001</v>
      </c>
      <c r="B582" s="7">
        <v>13.974130851810608</v>
      </c>
      <c r="C582" s="7">
        <v>13.974130851810608</v>
      </c>
      <c r="D582" s="7"/>
      <c r="E582" s="213">
        <f t="shared" si="156"/>
        <v>5.8599587694181401E-2</v>
      </c>
      <c r="F582" s="213">
        <f t="shared" si="157"/>
        <v>0.57486195527991957</v>
      </c>
      <c r="G582" s="213">
        <f t="shared" si="151"/>
        <v>98.859282348385491</v>
      </c>
      <c r="H582" s="213">
        <f t="shared" si="152"/>
        <v>22.163885500232009</v>
      </c>
      <c r="I582" s="213">
        <f t="shared" si="153"/>
        <v>0.70342747697245012</v>
      </c>
      <c r="X582">
        <v>0.92442372008483442</v>
      </c>
      <c r="Y582">
        <v>136.32507565602231</v>
      </c>
      <c r="Z582">
        <v>0.46036254740897642</v>
      </c>
      <c r="AA582">
        <v>0.9625894610116339</v>
      </c>
      <c r="AB582">
        <v>0.96899809513626323</v>
      </c>
      <c r="AC582">
        <v>30.122744092629507</v>
      </c>
      <c r="AD582">
        <v>2.9511870451856845</v>
      </c>
      <c r="AF582" s="266">
        <f t="shared" si="154"/>
        <v>0.4585514225100043</v>
      </c>
      <c r="AG582" s="298">
        <v>4.5255506786084805</v>
      </c>
      <c r="AH582" s="105">
        <f t="shared" si="141"/>
        <v>4.1670000000002538E-3</v>
      </c>
      <c r="AI582" s="213">
        <f t="shared" si="142"/>
        <v>8.8754449677853557</v>
      </c>
      <c r="AJ582" s="213">
        <f t="shared" si="143"/>
        <v>0.61929999999999996</v>
      </c>
      <c r="AK582" s="213">
        <f t="shared" si="144"/>
        <v>2.2819769442585822E-2</v>
      </c>
      <c r="AL582" s="213">
        <f t="shared" si="145"/>
        <v>16.676642474760708</v>
      </c>
      <c r="AM582" s="213">
        <f t="shared" si="146"/>
        <v>-1051.1219186792321</v>
      </c>
      <c r="AN582" s="213">
        <f t="shared" si="147"/>
        <v>1.757567574902152E-3</v>
      </c>
      <c r="AO582" s="213">
        <f t="shared" si="148"/>
        <v>1.6070420422561238</v>
      </c>
      <c r="AP582" s="213">
        <f t="shared" si="149"/>
        <v>0.42178247537846048</v>
      </c>
      <c r="AQ582" s="105">
        <f t="shared" si="150"/>
        <v>0.26645795774387693</v>
      </c>
      <c r="AR582" s="213">
        <f t="shared" si="155"/>
        <v>1.0544079813885885</v>
      </c>
    </row>
    <row r="583" spans="1:44" x14ac:dyDescent="0.25">
      <c r="A583" s="268">
        <v>2.4166669999999999</v>
      </c>
      <c r="B583" s="7">
        <v>14.033227633617349</v>
      </c>
      <c r="C583" s="7">
        <v>14.033227633617349</v>
      </c>
      <c r="D583" s="7"/>
      <c r="E583" s="213">
        <f t="shared" si="156"/>
        <v>5.8353331404386484E-2</v>
      </c>
      <c r="F583" s="213">
        <f t="shared" si="157"/>
        <v>0.57244618107703149</v>
      </c>
      <c r="G583" s="213">
        <f t="shared" si="151"/>
        <v>98.642470423585152</v>
      </c>
      <c r="H583" s="213">
        <f t="shared" si="152"/>
        <v>22.11724316160468</v>
      </c>
      <c r="I583" s="213">
        <f t="shared" si="153"/>
        <v>0.70188092577205752</v>
      </c>
      <c r="X583">
        <v>0.92655704496309521</v>
      </c>
      <c r="Y583">
        <v>136.00406832807542</v>
      </c>
      <c r="Z583">
        <v>0.45830750045035995</v>
      </c>
      <c r="AA583">
        <v>0.96028562783078186</v>
      </c>
      <c r="AB583">
        <v>0.96671134265765846</v>
      </c>
      <c r="AC583">
        <v>30.053869925214546</v>
      </c>
      <c r="AD583">
        <v>2.9442083701723636</v>
      </c>
      <c r="AF583" s="266">
        <f t="shared" si="154"/>
        <v>0.46000773571778697</v>
      </c>
      <c r="AG583" s="298">
        <v>4.5399233724923462</v>
      </c>
      <c r="AH583" s="105">
        <f t="shared" si="141"/>
        <v>4.1669999999998097E-3</v>
      </c>
      <c r="AI583" s="213">
        <f t="shared" si="142"/>
        <v>8.8754449677853557</v>
      </c>
      <c r="AJ583" s="213">
        <f t="shared" si="143"/>
        <v>0.61929999999999996</v>
      </c>
      <c r="AK583" s="213">
        <f t="shared" si="144"/>
        <v>2.2864625059519555E-2</v>
      </c>
      <c r="AL583" s="213">
        <f t="shared" si="145"/>
        <v>16.699507099820227</v>
      </c>
      <c r="AM583" s="213">
        <f t="shared" si="146"/>
        <v>-1051.6934097899912</v>
      </c>
      <c r="AN583" s="213">
        <f t="shared" si="147"/>
        <v>1.7585231579109021E-3</v>
      </c>
      <c r="AO583" s="213">
        <f t="shared" si="148"/>
        <v>1.6088005654140347</v>
      </c>
      <c r="AP583" s="213">
        <f t="shared" si="149"/>
        <v>0.42201179695487939</v>
      </c>
      <c r="AQ583" s="105">
        <f t="shared" si="150"/>
        <v>0.26469943458596601</v>
      </c>
      <c r="AR583" s="213">
        <f t="shared" si="155"/>
        <v>1.0555148773951151</v>
      </c>
    </row>
    <row r="584" spans="1:44" x14ac:dyDescent="0.25">
      <c r="A584" s="268">
        <v>2.420833</v>
      </c>
      <c r="B584" s="7">
        <v>13.915034070003871</v>
      </c>
      <c r="C584" s="7">
        <v>13.915034070003871</v>
      </c>
      <c r="D584" s="7"/>
      <c r="E584" s="213">
        <f t="shared" si="156"/>
        <v>5.8216229128644596E-2</v>
      </c>
      <c r="F584" s="213">
        <f t="shared" si="157"/>
        <v>0.57110120775200357</v>
      </c>
      <c r="G584" s="213">
        <f t="shared" si="151"/>
        <v>98.425332010927889</v>
      </c>
      <c r="H584" s="213">
        <f t="shared" si="152"/>
        <v>22.070530731220988</v>
      </c>
      <c r="I584" s="213">
        <f t="shared" si="153"/>
        <v>0.70033204809174932</v>
      </c>
      <c r="X584">
        <v>0.9286937200882065</v>
      </c>
      <c r="Y584">
        <v>135.6831672937052</v>
      </c>
      <c r="Z584">
        <v>0.45625414955131433</v>
      </c>
      <c r="AA584">
        <v>0.95798275541115652</v>
      </c>
      <c r="AB584">
        <v>0.96442535936049523</v>
      </c>
      <c r="AC584">
        <v>29.985019285815788</v>
      </c>
      <c r="AD584">
        <v>2.9372320791352848</v>
      </c>
      <c r="AF584" s="266">
        <f t="shared" si="154"/>
        <v>0.45709510930222158</v>
      </c>
      <c r="AG584" s="298">
        <v>4.5111779847246147</v>
      </c>
      <c r="AH584" s="105">
        <f t="shared" si="141"/>
        <v>4.1660000000001141E-3</v>
      </c>
      <c r="AI584" s="213">
        <f t="shared" si="142"/>
        <v>8.8754449677853557</v>
      </c>
      <c r="AJ584" s="213">
        <f t="shared" si="143"/>
        <v>0.61929999999999996</v>
      </c>
      <c r="AK584" s="213">
        <f t="shared" si="144"/>
        <v>2.2769394030336433E-2</v>
      </c>
      <c r="AL584" s="213">
        <f t="shared" si="145"/>
        <v>16.722276493850565</v>
      </c>
      <c r="AM584" s="213">
        <f t="shared" si="146"/>
        <v>-1045.827771857565</v>
      </c>
      <c r="AN584" s="213">
        <f t="shared" si="147"/>
        <v>1.7487152994189947E-3</v>
      </c>
      <c r="AO584" s="213">
        <f t="shared" si="148"/>
        <v>1.6105492807134536</v>
      </c>
      <c r="AP584" s="213">
        <f t="shared" si="149"/>
        <v>0.41975883327387103</v>
      </c>
      <c r="AQ584" s="105">
        <f t="shared" si="150"/>
        <v>0.26295071928654701</v>
      </c>
      <c r="AR584" s="213">
        <f t="shared" si="155"/>
        <v>1.0532940322010456</v>
      </c>
    </row>
    <row r="585" spans="1:44" x14ac:dyDescent="0.25">
      <c r="A585" s="268">
        <v>2.4249999999999998</v>
      </c>
      <c r="B585" s="7">
        <v>13.974130851810608</v>
      </c>
      <c r="C585" s="7">
        <v>13.974130851810608</v>
      </c>
      <c r="D585" s="7"/>
      <c r="E585" s="213">
        <f t="shared" si="156"/>
        <v>5.8107075114597818E-2</v>
      </c>
      <c r="F585" s="213">
        <f t="shared" si="157"/>
        <v>0.57003040687420459</v>
      </c>
      <c r="G585" s="213">
        <f t="shared" si="151"/>
        <v>98.20774202517444</v>
      </c>
      <c r="H585" s="213">
        <f t="shared" si="152"/>
        <v>22.023721307716318</v>
      </c>
      <c r="I585" s="213">
        <f t="shared" si="153"/>
        <v>0.69877995181273267</v>
      </c>
      <c r="X585">
        <v>0.9308337572803268</v>
      </c>
      <c r="Y585">
        <v>135.36237419892296</v>
      </c>
      <c r="Z585">
        <v>0.45420249677298935</v>
      </c>
      <c r="AA585">
        <v>0.95568085531503355</v>
      </c>
      <c r="AB585">
        <v>0.9621401569751612</v>
      </c>
      <c r="AC585">
        <v>29.916192527876358</v>
      </c>
      <c r="AD585">
        <v>2.9302582078870723</v>
      </c>
      <c r="AF585" s="266">
        <f t="shared" si="154"/>
        <v>0.45855142251000414</v>
      </c>
      <c r="AG585" s="298">
        <v>4.5255506786084796</v>
      </c>
      <c r="AH585" s="105">
        <f t="shared" si="141"/>
        <v>4.1669999999998097E-3</v>
      </c>
      <c r="AI585" s="213">
        <f t="shared" si="142"/>
        <v>8.8754449677853557</v>
      </c>
      <c r="AJ585" s="213">
        <f t="shared" si="143"/>
        <v>0.61929999999999996</v>
      </c>
      <c r="AK585" s="213">
        <f t="shared" si="144"/>
        <v>2.281976944258338E-2</v>
      </c>
      <c r="AL585" s="213">
        <f t="shared" si="145"/>
        <v>16.745096263293149</v>
      </c>
      <c r="AM585" s="213">
        <f t="shared" si="146"/>
        <v>-1046.6465266602502</v>
      </c>
      <c r="AN585" s="213">
        <f t="shared" si="147"/>
        <v>1.75008432889828E-3</v>
      </c>
      <c r="AO585" s="213">
        <f t="shared" si="148"/>
        <v>1.6122993650423518</v>
      </c>
      <c r="AP585" s="213">
        <f t="shared" si="149"/>
        <v>0.419986640004406</v>
      </c>
      <c r="AQ585" s="105">
        <f t="shared" si="150"/>
        <v>0.26120063495764873</v>
      </c>
      <c r="AR585" s="213">
        <f t="shared" si="155"/>
        <v>1.0544079813885889</v>
      </c>
    </row>
    <row r="586" spans="1:44" x14ac:dyDescent="0.25">
      <c r="A586" s="268">
        <v>2.4291670000000001</v>
      </c>
      <c r="B586" s="7">
        <v>13.915034070003871</v>
      </c>
      <c r="C586" s="7">
        <v>13.915034070003871</v>
      </c>
      <c r="D586" s="7"/>
      <c r="E586" s="213">
        <f t="shared" si="156"/>
        <v>5.8107075114604008E-2</v>
      </c>
      <c r="F586" s="213">
        <f t="shared" si="157"/>
        <v>0.57003040687426532</v>
      </c>
      <c r="G586" s="213">
        <f t="shared" si="151"/>
        <v>97.989764611976156</v>
      </c>
      <c r="H586" s="213">
        <f t="shared" si="152"/>
        <v>21.976828685921408</v>
      </c>
      <c r="I586" s="213">
        <f t="shared" si="153"/>
        <v>0.69722509441732639</v>
      </c>
      <c r="X586">
        <v>0.93297716840902123</v>
      </c>
      <c r="Y586">
        <v>135.04169068985937</v>
      </c>
      <c r="Z586">
        <v>0.45215254417653489</v>
      </c>
      <c r="AA586">
        <v>0.95337993910150565</v>
      </c>
      <c r="AB586">
        <v>0.95985574723268852</v>
      </c>
      <c r="AC586">
        <v>29.847390004857353</v>
      </c>
      <c r="AD586">
        <v>2.9232867922421715</v>
      </c>
      <c r="AF586" s="266">
        <f t="shared" si="154"/>
        <v>0.45709510930222158</v>
      </c>
      <c r="AG586" s="298">
        <v>4.5111779847246147</v>
      </c>
      <c r="AH586" s="105">
        <f t="shared" si="141"/>
        <v>4.1670000000002538E-3</v>
      </c>
      <c r="AI586" s="213">
        <f t="shared" si="142"/>
        <v>8.8754449677853557</v>
      </c>
      <c r="AJ586" s="213">
        <f t="shared" si="143"/>
        <v>0.61929999999999996</v>
      </c>
      <c r="AK586" s="213">
        <f t="shared" si="144"/>
        <v>2.2774859559389127E-2</v>
      </c>
      <c r="AL586" s="213">
        <f t="shared" si="145"/>
        <v>16.76787112285254</v>
      </c>
      <c r="AM586" s="213">
        <f t="shared" si="146"/>
        <v>-1043.0944049910308</v>
      </c>
      <c r="AN586" s="213">
        <f t="shared" si="147"/>
        <v>1.7441448714890274E-3</v>
      </c>
      <c r="AO586" s="213">
        <f t="shared" si="148"/>
        <v>1.6140435099138408</v>
      </c>
      <c r="AP586" s="213">
        <f t="shared" si="149"/>
        <v>0.41856128425460071</v>
      </c>
      <c r="AQ586" s="105">
        <f t="shared" si="150"/>
        <v>0.25945649008615967</v>
      </c>
      <c r="AR586" s="213">
        <f t="shared" si="155"/>
        <v>1.0532940322010456</v>
      </c>
    </row>
    <row r="587" spans="1:44" x14ac:dyDescent="0.25">
      <c r="A587" s="268">
        <v>2.4333330000000002</v>
      </c>
      <c r="B587" s="7">
        <v>13.915034070003871</v>
      </c>
      <c r="C587" s="7">
        <v>13.915034070003871</v>
      </c>
      <c r="D587" s="7"/>
      <c r="E587" s="213">
        <f t="shared" si="156"/>
        <v>5.7970031935637718E-2</v>
      </c>
      <c r="F587" s="213">
        <f t="shared" si="157"/>
        <v>0.56868601328860602</v>
      </c>
      <c r="G587" s="213">
        <f t="shared" si="151"/>
        <v>97.771460663276841</v>
      </c>
      <c r="H587" s="213">
        <f t="shared" si="152"/>
        <v>21.929865961955041</v>
      </c>
      <c r="I587" s="213">
        <f t="shared" si="153"/>
        <v>0.69566791019939589</v>
      </c>
      <c r="X587">
        <v>0.93512396539351106</v>
      </c>
      <c r="Y587">
        <v>134.72111841273559</v>
      </c>
      <c r="Z587">
        <v>0.45010429382310096</v>
      </c>
      <c r="AA587">
        <v>0.95108001832586508</v>
      </c>
      <c r="AB587">
        <v>0.95757214186470596</v>
      </c>
      <c r="AC587">
        <v>29.778612070233226</v>
      </c>
      <c r="AD587">
        <v>2.9163178680163817</v>
      </c>
      <c r="AF587" s="266">
        <f t="shared" si="154"/>
        <v>0.45709510930222158</v>
      </c>
      <c r="AG587" s="298">
        <v>4.5111779847246147</v>
      </c>
      <c r="AH587" s="105">
        <f t="shared" ref="AH587:AH650" si="158">+A587-A586</f>
        <v>4.1660000000001141E-3</v>
      </c>
      <c r="AI587" s="213">
        <f t="shared" ref="AI587:AI650" si="159">IF(AND(AF587&lt;=$T$55,AF587&gt;$R$55),$U$55,IF(AND(AF587&lt;=$T$56,AF587&gt;$R$56),$U$56,IF(AND(AF587&lt;=$T$57,AF587&gt;$R$57),$U$57,IF(AND(AF587&lt;=$T$58,AF587&gt;$R$58),$U$58,IF(AND(AF587&lt;=$T$59,AF587&gt;$R$59),$U$59,"a N/A")))))</f>
        <v>8.8754449677853557</v>
      </c>
      <c r="AJ587" s="213">
        <f t="shared" ref="AJ587:AJ650" si="160">IF(AND(AF587&lt;=$T$55,AF587&gt;$R$55),$V$55,IF(AND(AF587&lt;=$T$56,AF587&gt;$R$56),$V$56,IF(AND(AF587&lt;=$T$57,AF587&gt;$R$57),$V$57,IF(AND(AF587&lt;=$T$58,AF587&gt;$R$58),$V$58,IF(AND(AF587&lt;=$T$59,AF587&gt;$R$59),$V$59,"Valor no encontrado para Po")))))</f>
        <v>0.61929999999999996</v>
      </c>
      <c r="AK587" s="213">
        <f t="shared" ref="AK587:AK650" si="161">IF(OR(AL586&gt;=($AH$1-$AJ$1)/2,AL586&gt;=$AL$1/2),0,AI587*AF587^AJ587*AH587)</f>
        <v>2.2769394030336433E-2</v>
      </c>
      <c r="AL587" s="213">
        <f t="shared" ref="AL587:AL650" si="162">+AL586+AK587</f>
        <v>16.790640516882878</v>
      </c>
      <c r="AM587" s="213">
        <f t="shared" ref="AM587:AM650" si="163">2*$AP$1*PI()*((AL587+$AJ$1/2)*(2*AL587-$AL$1)+(AL587+$AJ$1/2)^2-($AH$1/2)^2)*AK587</f>
        <v>-1041.3493881175677</v>
      </c>
      <c r="AN587" s="213">
        <f t="shared" ref="AN587:AN650" si="164">-AM587*0.000000001*$AN$1</f>
        <v>1.7412270509965108E-3</v>
      </c>
      <c r="AO587" s="213">
        <f t="shared" ref="AO587:AO650" si="165">+AO586+AN587</f>
        <v>1.6157847369648373</v>
      </c>
      <c r="AP587" s="213">
        <f t="shared" ref="AP587:AP650" si="166">+AN587/AH587</f>
        <v>0.41796136605772038</v>
      </c>
      <c r="AQ587" s="105">
        <f t="shared" ref="AQ587:AQ650" si="167">+AQ586-AN587</f>
        <v>0.25771526303516318</v>
      </c>
      <c r="AR587" s="213">
        <f t="shared" si="155"/>
        <v>1.0532940322010456</v>
      </c>
    </row>
    <row r="588" spans="1:44" x14ac:dyDescent="0.25">
      <c r="A588" s="268">
        <v>2.4375</v>
      </c>
      <c r="B588" s="7">
        <v>13.855937288197133</v>
      </c>
      <c r="C588" s="7">
        <v>13.855937288197133</v>
      </c>
      <c r="D588" s="7"/>
      <c r="E588" s="213">
        <f t="shared" si="156"/>
        <v>5.7860818824809146E-2</v>
      </c>
      <c r="F588" s="213">
        <f t="shared" si="157"/>
        <v>0.56761463267137779</v>
      </c>
      <c r="G588" s="213">
        <f t="shared" si="151"/>
        <v>97.55272527341144</v>
      </c>
      <c r="H588" s="213">
        <f t="shared" si="152"/>
        <v>21.882810567925187</v>
      </c>
      <c r="I588" s="213">
        <f t="shared" si="153"/>
        <v>0.69410765085588555</v>
      </c>
      <c r="X588">
        <v>0.93727416020292398</v>
      </c>
      <c r="Y588">
        <v>134.40065901385654</v>
      </c>
      <c r="Z588">
        <v>0.44805774777383678</v>
      </c>
      <c r="AA588">
        <v>0.94878110454028008</v>
      </c>
      <c r="AB588">
        <v>0.95528935260328585</v>
      </c>
      <c r="AC588">
        <v>29.709859077491831</v>
      </c>
      <c r="AD588">
        <v>2.9093514710268598</v>
      </c>
      <c r="AF588" s="266">
        <f t="shared" si="154"/>
        <v>0.45563879609443891</v>
      </c>
      <c r="AG588" s="298">
        <v>4.496805290840749</v>
      </c>
      <c r="AH588" s="105">
        <f t="shared" si="158"/>
        <v>4.1669999999998097E-3</v>
      </c>
      <c r="AI588" s="213">
        <f t="shared" si="159"/>
        <v>8.8754449677853557</v>
      </c>
      <c r="AJ588" s="213">
        <f t="shared" si="160"/>
        <v>0.61929999999999996</v>
      </c>
      <c r="AK588" s="213">
        <f t="shared" si="161"/>
        <v>2.2729895171070102E-2</v>
      </c>
      <c r="AL588" s="213">
        <f t="shared" si="162"/>
        <v>16.813370412053949</v>
      </c>
      <c r="AM588" s="213">
        <f t="shared" si="163"/>
        <v>-1038.0503085020009</v>
      </c>
      <c r="AN588" s="213">
        <f t="shared" si="164"/>
        <v>1.7357107019828524E-3</v>
      </c>
      <c r="AO588" s="213">
        <f t="shared" si="165"/>
        <v>1.6175204476668201</v>
      </c>
      <c r="AP588" s="213">
        <f t="shared" si="166"/>
        <v>0.41653724549626392</v>
      </c>
      <c r="AQ588" s="105">
        <f t="shared" si="167"/>
        <v>0.25597955233318032</v>
      </c>
      <c r="AR588" s="213">
        <f t="shared" si="155"/>
        <v>1.0521729622023308</v>
      </c>
    </row>
    <row r="589" spans="1:44" x14ac:dyDescent="0.25">
      <c r="A589" s="268">
        <v>2.4416669999999998</v>
      </c>
      <c r="B589" s="7">
        <v>13.855937288197133</v>
      </c>
      <c r="C589" s="7">
        <v>13.855937288197133</v>
      </c>
      <c r="D589" s="7"/>
      <c r="E589" s="213">
        <f t="shared" si="156"/>
        <v>5.7737690679914813E-2</v>
      </c>
      <c r="F589" s="213">
        <f t="shared" si="157"/>
        <v>0.5664067455699644</v>
      </c>
      <c r="G589" s="213">
        <f t="shared" si="151"/>
        <v>97.333596948329571</v>
      </c>
      <c r="H589" s="213">
        <f t="shared" si="152"/>
        <v>21.835670792650962</v>
      </c>
      <c r="I589" s="213">
        <f t="shared" si="153"/>
        <v>0.69254459114014089</v>
      </c>
      <c r="X589">
        <v>0.93942776485654644</v>
      </c>
      <c r="Y589">
        <v>134.08031413958932</v>
      </c>
      <c r="Z589">
        <v>0.4460129080898923</v>
      </c>
      <c r="AA589">
        <v>0.94648320929244889</v>
      </c>
      <c r="AB589">
        <v>0.95300739118094446</v>
      </c>
      <c r="AC589">
        <v>29.641131380126758</v>
      </c>
      <c r="AD589">
        <v>2.9023876370913437</v>
      </c>
      <c r="AF589" s="266">
        <f t="shared" si="154"/>
        <v>0.45563879609443891</v>
      </c>
      <c r="AG589" s="298">
        <v>4.496805290840749</v>
      </c>
      <c r="AH589" s="105">
        <f t="shared" si="158"/>
        <v>4.1669999999998097E-3</v>
      </c>
      <c r="AI589" s="213">
        <f t="shared" si="159"/>
        <v>8.8754449677853557</v>
      </c>
      <c r="AJ589" s="213">
        <f t="shared" si="160"/>
        <v>0.61929999999999996</v>
      </c>
      <c r="AK589" s="213">
        <f t="shared" si="161"/>
        <v>2.2729895171070102E-2</v>
      </c>
      <c r="AL589" s="213">
        <f t="shared" si="162"/>
        <v>16.836100307225021</v>
      </c>
      <c r="AM589" s="213">
        <f t="shared" si="163"/>
        <v>-1036.5545948671395</v>
      </c>
      <c r="AN589" s="213">
        <f t="shared" si="164"/>
        <v>1.7332097382608946E-3</v>
      </c>
      <c r="AO589" s="213">
        <f t="shared" si="165"/>
        <v>1.6192536574050811</v>
      </c>
      <c r="AP589" s="213">
        <f t="shared" si="166"/>
        <v>0.41593706221765625</v>
      </c>
      <c r="AQ589" s="105">
        <f t="shared" si="167"/>
        <v>0.25424634259491941</v>
      </c>
      <c r="AR589" s="213">
        <f t="shared" si="155"/>
        <v>1.0521729622023308</v>
      </c>
    </row>
    <row r="590" spans="1:44" x14ac:dyDescent="0.25">
      <c r="A590" s="268">
        <v>2.4458329999999999</v>
      </c>
      <c r="B590" s="7">
        <v>13.796840506390392</v>
      </c>
      <c r="C590" s="7">
        <v>13.796840506390392</v>
      </c>
      <c r="D590" s="7"/>
      <c r="E590" s="213">
        <f t="shared" si="156"/>
        <v>5.7600736146127395E-2</v>
      </c>
      <c r="F590" s="213">
        <f t="shared" si="157"/>
        <v>0.56506322159350975</v>
      </c>
      <c r="G590" s="213">
        <f t="shared" si="151"/>
        <v>97.114126528128537</v>
      </c>
      <c r="H590" s="213">
        <f t="shared" si="152"/>
        <v>21.788457573653549</v>
      </c>
      <c r="I590" s="213">
        <f t="shared" si="153"/>
        <v>0.69097909370843624</v>
      </c>
      <c r="X590">
        <v>0.94158479142407681</v>
      </c>
      <c r="Y590">
        <v>133.76008543636345</v>
      </c>
      <c r="Z590">
        <v>0.44396977683241762</v>
      </c>
      <c r="AA590">
        <v>0.94418634412643032</v>
      </c>
      <c r="AB590">
        <v>0.95072626933038962</v>
      </c>
      <c r="AC590">
        <v>29.572429331635746</v>
      </c>
      <c r="AD590">
        <v>2.8954264020279923</v>
      </c>
      <c r="AF590" s="266">
        <f t="shared" si="154"/>
        <v>0.45418248288665625</v>
      </c>
      <c r="AG590" s="298">
        <v>4.4824325969568832</v>
      </c>
      <c r="AH590" s="105">
        <f t="shared" si="158"/>
        <v>4.1660000000001141E-3</v>
      </c>
      <c r="AI590" s="213">
        <f t="shared" si="159"/>
        <v>8.8754449677853557</v>
      </c>
      <c r="AJ590" s="213">
        <f t="shared" si="160"/>
        <v>0.61929999999999996</v>
      </c>
      <c r="AK590" s="213">
        <f t="shared" si="161"/>
        <v>2.2679432102223139E-2</v>
      </c>
      <c r="AL590" s="213">
        <f t="shared" si="162"/>
        <v>16.858779739327243</v>
      </c>
      <c r="AM590" s="213">
        <f t="shared" si="163"/>
        <v>-1032.7611589542307</v>
      </c>
      <c r="AN590" s="213">
        <f t="shared" si="164"/>
        <v>1.726866782377741E-3</v>
      </c>
      <c r="AO590" s="213">
        <f t="shared" si="165"/>
        <v>1.6209805241874589</v>
      </c>
      <c r="AP590" s="213">
        <f t="shared" si="166"/>
        <v>0.41451435006665716</v>
      </c>
      <c r="AQ590" s="105">
        <f t="shared" si="167"/>
        <v>0.25251947581254164</v>
      </c>
      <c r="AR590" s="213">
        <f t="shared" si="155"/>
        <v>1.0510447028948802</v>
      </c>
    </row>
    <row r="591" spans="1:44" x14ac:dyDescent="0.25">
      <c r="A591" s="268">
        <v>2.4500000000000002</v>
      </c>
      <c r="B591" s="7">
        <v>13.737743724583655</v>
      </c>
      <c r="C591" s="7">
        <v>13.737743724583655</v>
      </c>
      <c r="D591" s="7"/>
      <c r="E591" s="213">
        <f t="shared" si="156"/>
        <v>5.7368306245237921E-2</v>
      </c>
      <c r="F591" s="213">
        <f t="shared" si="157"/>
        <v>0.56278308426578405</v>
      </c>
      <c r="G591" s="213">
        <f t="shared" si="151"/>
        <v>96.894224088697953</v>
      </c>
      <c r="H591" s="213">
        <f t="shared" si="152"/>
        <v>21.741151560268325</v>
      </c>
      <c r="I591" s="213">
        <f t="shared" si="153"/>
        <v>0.68941051702830469</v>
      </c>
      <c r="X591">
        <v>0.94374525202587989</v>
      </c>
      <c r="Y591">
        <v>133.43997455063521</v>
      </c>
      <c r="Z591">
        <v>0.44192835606256203</v>
      </c>
      <c r="AA591">
        <v>0.94189052058256995</v>
      </c>
      <c r="AB591">
        <v>0.94844599878446589</v>
      </c>
      <c r="AC591">
        <v>29.503753285519029</v>
      </c>
      <c r="AD591">
        <v>2.8884678016552159</v>
      </c>
      <c r="AF591" s="266">
        <f t="shared" si="154"/>
        <v>0.45272616967887364</v>
      </c>
      <c r="AG591" s="298">
        <v>4.4680599030730193</v>
      </c>
      <c r="AH591" s="105">
        <f t="shared" si="158"/>
        <v>4.1670000000002538E-3</v>
      </c>
      <c r="AI591" s="213">
        <f t="shared" si="159"/>
        <v>8.8754449677853557</v>
      </c>
      <c r="AJ591" s="213">
        <f t="shared" si="160"/>
        <v>0.61929999999999996</v>
      </c>
      <c r="AK591" s="213">
        <f t="shared" si="161"/>
        <v>2.2639801914529127E-2</v>
      </c>
      <c r="AL591" s="213">
        <f t="shared" si="162"/>
        <v>16.881419541241772</v>
      </c>
      <c r="AM591" s="213">
        <f t="shared" si="163"/>
        <v>-1029.466489145525</v>
      </c>
      <c r="AN591" s="213">
        <f t="shared" si="164"/>
        <v>1.7213578069459794E-3</v>
      </c>
      <c r="AO591" s="213">
        <f t="shared" si="165"/>
        <v>1.6227018819944048</v>
      </c>
      <c r="AP591" s="213">
        <f t="shared" si="166"/>
        <v>0.41309282624091059</v>
      </c>
      <c r="AQ591" s="105">
        <f t="shared" si="167"/>
        <v>0.25079811800559565</v>
      </c>
      <c r="AR591" s="213">
        <f t="shared" si="155"/>
        <v>1.049909184899767</v>
      </c>
    </row>
    <row r="592" spans="1:44" x14ac:dyDescent="0.25">
      <c r="A592" s="268">
        <v>2.454167</v>
      </c>
      <c r="B592" s="7">
        <v>13.678646942776915</v>
      </c>
      <c r="C592" s="7">
        <v>13.678646942776915</v>
      </c>
      <c r="D592" s="7"/>
      <c r="E592" s="213">
        <f t="shared" si="156"/>
        <v>5.7122049955443142E-2</v>
      </c>
      <c r="F592" s="213">
        <f t="shared" si="157"/>
        <v>0.56036731006289731</v>
      </c>
      <c r="G592" s="213">
        <f t="shared" si="151"/>
        <v>96.673942140388462</v>
      </c>
      <c r="H592" s="213">
        <f t="shared" si="152"/>
        <v>21.693764048703851</v>
      </c>
      <c r="I592" s="213">
        <f t="shared" si="153"/>
        <v>0.68783923565972349</v>
      </c>
      <c r="X592">
        <v>0.94590915883324322</v>
      </c>
      <c r="Y592">
        <v>133.11998312888008</v>
      </c>
      <c r="Z592">
        <v>0.43988864784147574</v>
      </c>
      <c r="AA592">
        <v>0.93959575019658459</v>
      </c>
      <c r="AB592">
        <v>0.94616659127610114</v>
      </c>
      <c r="AC592">
        <v>29.43510359527269</v>
      </c>
      <c r="AD592">
        <v>2.8815118717910053</v>
      </c>
      <c r="AF592" s="266">
        <f t="shared" si="154"/>
        <v>0.45126985647109086</v>
      </c>
      <c r="AG592" s="298">
        <v>4.4536872091891526</v>
      </c>
      <c r="AH592" s="105">
        <f t="shared" si="158"/>
        <v>4.1669999999998097E-3</v>
      </c>
      <c r="AI592" s="213">
        <f t="shared" si="159"/>
        <v>8.8754449677853557</v>
      </c>
      <c r="AJ592" s="213">
        <f t="shared" si="160"/>
        <v>0.61929999999999996</v>
      </c>
      <c r="AK592" s="213">
        <f t="shared" si="161"/>
        <v>2.2594672559408738E-2</v>
      </c>
      <c r="AL592" s="213">
        <f t="shared" si="162"/>
        <v>16.90401421380118</v>
      </c>
      <c r="AM592" s="213">
        <f t="shared" si="163"/>
        <v>-1025.9272592967</v>
      </c>
      <c r="AN592" s="213">
        <f t="shared" si="164"/>
        <v>1.7154399057854395E-3</v>
      </c>
      <c r="AO592" s="213">
        <f t="shared" si="165"/>
        <v>1.6244173219001903</v>
      </c>
      <c r="AP592" s="213">
        <f t="shared" si="166"/>
        <v>0.41167264357703814</v>
      </c>
      <c r="AQ592" s="105">
        <f t="shared" si="167"/>
        <v>0.24908267809981022</v>
      </c>
      <c r="AR592" s="213">
        <f t="shared" si="155"/>
        <v>1.0487663379424808</v>
      </c>
    </row>
    <row r="593" spans="1:44" x14ac:dyDescent="0.25">
      <c r="A593" s="268">
        <v>2.4583330000000001</v>
      </c>
      <c r="B593" s="7">
        <v>13.796840506390392</v>
      </c>
      <c r="C593" s="7">
        <v>13.796840506390392</v>
      </c>
      <c r="D593" s="7"/>
      <c r="E593" s="213">
        <f t="shared" si="156"/>
        <v>5.7231440356617071E-2</v>
      </c>
      <c r="F593" s="213">
        <f t="shared" si="157"/>
        <v>0.56144042989841347</v>
      </c>
      <c r="G593" s="213">
        <f t="shared" si="151"/>
        <v>96.453326858484019</v>
      </c>
      <c r="H593" s="213">
        <f t="shared" si="152"/>
        <v>21.646304974733162</v>
      </c>
      <c r="I593" s="213">
        <f t="shared" si="153"/>
        <v>0.68626557901378149</v>
      </c>
      <c r="X593">
        <v>0.94807652406863485</v>
      </c>
      <c r="Y593">
        <v>132.80011281758516</v>
      </c>
      <c r="Z593">
        <v>0.43785065423030806</v>
      </c>
      <c r="AA593">
        <v>0.93730204450059507</v>
      </c>
      <c r="AB593">
        <v>0.94388805853808544</v>
      </c>
      <c r="AC593">
        <v>29.366480614389079</v>
      </c>
      <c r="AD593">
        <v>2.8745586482529735</v>
      </c>
      <c r="AF593" s="266">
        <f t="shared" si="154"/>
        <v>0.45418248288665625</v>
      </c>
      <c r="AG593" s="298">
        <v>4.4824325969568832</v>
      </c>
      <c r="AH593" s="105">
        <f t="shared" si="158"/>
        <v>4.1660000000001141E-3</v>
      </c>
      <c r="AI593" s="213">
        <f t="shared" si="159"/>
        <v>8.8754449677853557</v>
      </c>
      <c r="AJ593" s="213">
        <f t="shared" si="160"/>
        <v>0.61929999999999996</v>
      </c>
      <c r="AK593" s="213">
        <f t="shared" si="161"/>
        <v>2.2679432102223139E-2</v>
      </c>
      <c r="AL593" s="213">
        <f t="shared" si="162"/>
        <v>16.926693645903402</v>
      </c>
      <c r="AM593" s="213">
        <f t="shared" si="163"/>
        <v>-1028.2744470865487</v>
      </c>
      <c r="AN593" s="213">
        <f t="shared" si="164"/>
        <v>1.7193646085990081E-3</v>
      </c>
      <c r="AO593" s="213">
        <f t="shared" si="165"/>
        <v>1.6261366865087894</v>
      </c>
      <c r="AP593" s="213">
        <f t="shared" si="166"/>
        <v>0.41271354023018747</v>
      </c>
      <c r="AQ593" s="105">
        <f t="shared" si="167"/>
        <v>0.24736331349121121</v>
      </c>
      <c r="AR593" s="213">
        <f t="shared" si="155"/>
        <v>1.0510447028948802</v>
      </c>
    </row>
    <row r="594" spans="1:44" x14ac:dyDescent="0.25">
      <c r="A594" s="268">
        <v>2.4624999999999999</v>
      </c>
      <c r="B594" s="7">
        <v>13.678646942776915</v>
      </c>
      <c r="C594" s="7">
        <v>13.678646942776915</v>
      </c>
      <c r="D594" s="7"/>
      <c r="E594" s="213">
        <f t="shared" si="156"/>
        <v>5.7245178100337468E-2</v>
      </c>
      <c r="F594" s="213">
        <f t="shared" si="157"/>
        <v>0.56157519716431059</v>
      </c>
      <c r="G594" s="213">
        <f t="shared" si="151"/>
        <v>96.232256417452945</v>
      </c>
      <c r="H594" s="213">
        <f t="shared" si="152"/>
        <v>21.598748136969668</v>
      </c>
      <c r="I594" s="213">
        <f t="shared" si="153"/>
        <v>0.6846886782024918</v>
      </c>
      <c r="X594">
        <v>0.95024736000596166</v>
      </c>
      <c r="Y594">
        <v>132.4803652632188</v>
      </c>
      <c r="Z594">
        <v>0.43581437729020911</v>
      </c>
      <c r="AA594">
        <v>0.93500941502173451</v>
      </c>
      <c r="AB594">
        <v>0.94161041230308518</v>
      </c>
      <c r="AC594">
        <v>29.297884696349289</v>
      </c>
      <c r="AD594">
        <v>2.8676081668575919</v>
      </c>
      <c r="AF594" s="266">
        <f t="shared" si="154"/>
        <v>0.45126985647109086</v>
      </c>
      <c r="AG594" s="298">
        <v>4.4536872091891526</v>
      </c>
      <c r="AH594" s="105">
        <f t="shared" si="158"/>
        <v>4.1669999999998097E-3</v>
      </c>
      <c r="AI594" s="213">
        <f t="shared" si="159"/>
        <v>8.8754449677853557</v>
      </c>
      <c r="AJ594" s="213">
        <f t="shared" si="160"/>
        <v>0.61929999999999996</v>
      </c>
      <c r="AK594" s="213">
        <f t="shared" si="161"/>
        <v>2.2594672559408738E-2</v>
      </c>
      <c r="AL594" s="213">
        <f t="shared" si="162"/>
        <v>16.949288318462809</v>
      </c>
      <c r="AM594" s="213">
        <f t="shared" si="163"/>
        <v>-1022.938262176045</v>
      </c>
      <c r="AN594" s="213">
        <f t="shared" si="164"/>
        <v>1.7104420417628338E-3</v>
      </c>
      <c r="AO594" s="213">
        <f t="shared" si="165"/>
        <v>1.6278471285505522</v>
      </c>
      <c r="AP594" s="213">
        <f t="shared" si="166"/>
        <v>0.41047325216292585</v>
      </c>
      <c r="AQ594" s="105">
        <f t="shared" si="167"/>
        <v>0.24565287144944839</v>
      </c>
      <c r="AR594" s="213">
        <f t="shared" si="155"/>
        <v>1.0487663379424808</v>
      </c>
    </row>
    <row r="595" spans="1:44" x14ac:dyDescent="0.25">
      <c r="A595" s="268">
        <v>2.4666670000000002</v>
      </c>
      <c r="B595" s="7">
        <v>13.796840506390392</v>
      </c>
      <c r="C595" s="7">
        <v>13.796840506390392</v>
      </c>
      <c r="D595" s="7"/>
      <c r="E595" s="213">
        <f t="shared" si="156"/>
        <v>5.7245178100343574E-2</v>
      </c>
      <c r="F595" s="213">
        <f t="shared" si="157"/>
        <v>0.56157519716437054</v>
      </c>
      <c r="G595" s="213">
        <f t="shared" si="151"/>
        <v>96.010806146465796</v>
      </c>
      <c r="H595" s="213">
        <f t="shared" si="152"/>
        <v>21.551109731884413</v>
      </c>
      <c r="I595" s="213">
        <f t="shared" si="153"/>
        <v>0.68310907041129942</v>
      </c>
      <c r="X595">
        <v>0.95242167897083019</v>
      </c>
      <c r="Y595">
        <v>132.16074211223071</v>
      </c>
      <c r="Z595">
        <v>0.43377981908232838</v>
      </c>
      <c r="AA595">
        <v>0.93271787328332423</v>
      </c>
      <c r="AB595">
        <v>0.93933366430339194</v>
      </c>
      <c r="AC595">
        <v>29.229316194623578</v>
      </c>
      <c r="AD595">
        <v>2.8606604634202344</v>
      </c>
      <c r="AF595" s="266">
        <f t="shared" si="154"/>
        <v>0.45418248288665625</v>
      </c>
      <c r="AG595" s="298">
        <v>4.4824325969568832</v>
      </c>
      <c r="AH595" s="105">
        <f t="shared" si="158"/>
        <v>4.1670000000002538E-3</v>
      </c>
      <c r="AI595" s="213">
        <f t="shared" si="159"/>
        <v>8.8754449677853557</v>
      </c>
      <c r="AJ595" s="213">
        <f t="shared" si="160"/>
        <v>0.61929999999999996</v>
      </c>
      <c r="AK595" s="213">
        <f t="shared" si="161"/>
        <v>2.2684876036957992E-2</v>
      </c>
      <c r="AL595" s="213">
        <f t="shared" si="162"/>
        <v>16.971973194499768</v>
      </c>
      <c r="AM595" s="213">
        <f t="shared" si="163"/>
        <v>-1025.5138334156161</v>
      </c>
      <c r="AN595" s="213">
        <f t="shared" si="164"/>
        <v>1.7147486216343762E-3</v>
      </c>
      <c r="AO595" s="213">
        <f t="shared" si="165"/>
        <v>1.6295618771721867</v>
      </c>
      <c r="AP595" s="213">
        <f t="shared" si="166"/>
        <v>0.41150674865233305</v>
      </c>
      <c r="AQ595" s="105">
        <f t="shared" si="167"/>
        <v>0.24393812282781402</v>
      </c>
      <c r="AR595" s="213">
        <f t="shared" si="155"/>
        <v>1.0510447028948802</v>
      </c>
    </row>
    <row r="596" spans="1:44" x14ac:dyDescent="0.25">
      <c r="A596" s="268">
        <v>2.4708329999999998</v>
      </c>
      <c r="B596" s="7">
        <v>13.737743724583655</v>
      </c>
      <c r="C596" s="7">
        <v>13.737743724583655</v>
      </c>
      <c r="D596" s="7"/>
      <c r="E596" s="213">
        <f t="shared" si="156"/>
        <v>5.7354538953114396E-2</v>
      </c>
      <c r="F596" s="213">
        <f t="shared" si="157"/>
        <v>0.56264802713005224</v>
      </c>
      <c r="G596" s="213">
        <f t="shared" si="151"/>
        <v>95.789029237571214</v>
      </c>
      <c r="H596" s="213">
        <f t="shared" si="152"/>
        <v>21.50340120207763</v>
      </c>
      <c r="I596" s="213">
        <f t="shared" si="153"/>
        <v>0.68152713505851459</v>
      </c>
      <c r="X596">
        <v>0.95459949334080807</v>
      </c>
      <c r="Y596">
        <v>131.84124501101957</v>
      </c>
      <c r="Z596">
        <v>0.43174698166781594</v>
      </c>
      <c r="AA596">
        <v>0.93042743080358226</v>
      </c>
      <c r="AB596">
        <v>0.93705782627093959</v>
      </c>
      <c r="AC596">
        <v>29.160775462664382</v>
      </c>
      <c r="AD596">
        <v>2.8537155737544686</v>
      </c>
      <c r="AF596" s="266">
        <f t="shared" si="154"/>
        <v>0.45272616967887364</v>
      </c>
      <c r="AG596" s="298">
        <v>4.4680599030730193</v>
      </c>
      <c r="AH596" s="105">
        <f t="shared" si="158"/>
        <v>4.16599999999967E-3</v>
      </c>
      <c r="AI596" s="213">
        <f t="shared" si="159"/>
        <v>8.8754449677853557</v>
      </c>
      <c r="AJ596" s="213">
        <f t="shared" si="160"/>
        <v>0.61929999999999996</v>
      </c>
      <c r="AK596" s="213">
        <f t="shared" si="161"/>
        <v>2.2634368796715893E-2</v>
      </c>
      <c r="AL596" s="213">
        <f t="shared" si="162"/>
        <v>16.994607563296483</v>
      </c>
      <c r="AM596" s="213">
        <f t="shared" si="163"/>
        <v>-1021.7259514663059</v>
      </c>
      <c r="AN596" s="213">
        <f t="shared" si="164"/>
        <v>1.7084149524630298E-3</v>
      </c>
      <c r="AO596" s="213">
        <f t="shared" si="165"/>
        <v>1.6312702921246498</v>
      </c>
      <c r="AP596" s="213">
        <f t="shared" si="166"/>
        <v>0.41008520222351541</v>
      </c>
      <c r="AQ596" s="105">
        <f t="shared" si="167"/>
        <v>0.242229707875351</v>
      </c>
      <c r="AR596" s="213">
        <f t="shared" si="155"/>
        <v>1.049909184899767</v>
      </c>
    </row>
    <row r="597" spans="1:44" x14ac:dyDescent="0.25">
      <c r="A597" s="268">
        <v>2.4750000000000001</v>
      </c>
      <c r="B597" s="7">
        <v>13.737743724583655</v>
      </c>
      <c r="C597" s="7">
        <v>13.737743724583655</v>
      </c>
      <c r="D597" s="7"/>
      <c r="E597" s="213">
        <f t="shared" si="156"/>
        <v>5.7245178100343581E-2</v>
      </c>
      <c r="F597" s="213">
        <f t="shared" si="157"/>
        <v>0.56157519716437054</v>
      </c>
      <c r="G597" s="213">
        <f t="shared" si="151"/>
        <v>95.566819099162757</v>
      </c>
      <c r="H597" s="213">
        <f t="shared" si="152"/>
        <v>21.455599617602985</v>
      </c>
      <c r="I597" s="213">
        <f t="shared" si="153"/>
        <v>0.67994211182559772</v>
      </c>
      <c r="X597">
        <v>0.95678081554568739</v>
      </c>
      <c r="Y597">
        <v>131.52187560593262</v>
      </c>
      <c r="Z597">
        <v>0.42971586710782111</v>
      </c>
      <c r="AA597">
        <v>0.92813809909673728</v>
      </c>
      <c r="AB597">
        <v>0.93478290993706814</v>
      </c>
      <c r="AC597">
        <v>29.09226285390697</v>
      </c>
      <c r="AD597">
        <v>2.8467735336721236</v>
      </c>
      <c r="AF597" s="266">
        <f t="shared" si="154"/>
        <v>0.45272616967887364</v>
      </c>
      <c r="AG597" s="298">
        <v>4.4680599030730193</v>
      </c>
      <c r="AH597" s="105">
        <f t="shared" si="158"/>
        <v>4.1670000000002538E-3</v>
      </c>
      <c r="AI597" s="213">
        <f t="shared" si="159"/>
        <v>8.8754449677853557</v>
      </c>
      <c r="AJ597" s="213">
        <f t="shared" si="160"/>
        <v>0.61929999999999996</v>
      </c>
      <c r="AK597" s="213">
        <f t="shared" si="161"/>
        <v>2.2639801914529127E-2</v>
      </c>
      <c r="AL597" s="213">
        <f t="shared" si="162"/>
        <v>17.017247365211013</v>
      </c>
      <c r="AM597" s="213">
        <f t="shared" si="163"/>
        <v>-1020.4628164332122</v>
      </c>
      <c r="AN597" s="213">
        <f t="shared" si="164"/>
        <v>1.7063028804593578E-3</v>
      </c>
      <c r="AO597" s="213">
        <f t="shared" si="165"/>
        <v>1.6329765950051092</v>
      </c>
      <c r="AP597" s="213">
        <f t="shared" si="166"/>
        <v>0.40947993291558765</v>
      </c>
      <c r="AQ597" s="105">
        <f t="shared" si="167"/>
        <v>0.24052340499489164</v>
      </c>
      <c r="AR597" s="213">
        <f t="shared" si="155"/>
        <v>1.049909184899767</v>
      </c>
    </row>
    <row r="598" spans="1:44" x14ac:dyDescent="0.25">
      <c r="A598" s="268">
        <v>2.4791669999999999</v>
      </c>
      <c r="B598" s="7">
        <v>13.737743724583655</v>
      </c>
      <c r="C598" s="7">
        <v>13.737743724583655</v>
      </c>
      <c r="D598" s="7"/>
      <c r="E598" s="213">
        <f t="shared" si="156"/>
        <v>5.7245178100337475E-2</v>
      </c>
      <c r="F598" s="213">
        <f t="shared" si="157"/>
        <v>0.5615751971643107</v>
      </c>
      <c r="G598" s="213">
        <f t="shared" si="151"/>
        <v>95.344199901832127</v>
      </c>
      <c r="H598" s="213">
        <f t="shared" si="152"/>
        <v>21.407710188770803</v>
      </c>
      <c r="I598" s="213">
        <f t="shared" si="153"/>
        <v>0.67835417329980729</v>
      </c>
      <c r="X598">
        <v>0.95896565806774925</v>
      </c>
      <c r="Y598">
        <v>131.20263554323452</v>
      </c>
      <c r="Z598">
        <v>0.42768647746349409</v>
      </c>
      <c r="AA598">
        <v>0.92584988967152482</v>
      </c>
      <c r="AB598">
        <v>0.93250892703255051</v>
      </c>
      <c r="AC598">
        <v>29.023778721761282</v>
      </c>
      <c r="AD598">
        <v>2.839834378982462</v>
      </c>
      <c r="AF598" s="266">
        <f t="shared" si="154"/>
        <v>0.45272616967887364</v>
      </c>
      <c r="AG598" s="298">
        <v>4.4680599030730193</v>
      </c>
      <c r="AH598" s="105">
        <f t="shared" si="158"/>
        <v>4.1669999999998097E-3</v>
      </c>
      <c r="AI598" s="213">
        <f t="shared" si="159"/>
        <v>8.8754449677853557</v>
      </c>
      <c r="AJ598" s="213">
        <f t="shared" si="160"/>
        <v>0.61929999999999996</v>
      </c>
      <c r="AK598" s="213">
        <f t="shared" si="161"/>
        <v>2.2639801914526712E-2</v>
      </c>
      <c r="AL598" s="213">
        <f t="shared" si="162"/>
        <v>17.039887167125539</v>
      </c>
      <c r="AM598" s="213">
        <f t="shared" si="163"/>
        <v>-1018.9513656359483</v>
      </c>
      <c r="AN598" s="213">
        <f t="shared" si="164"/>
        <v>1.7037756028285488E-3</v>
      </c>
      <c r="AO598" s="213">
        <f t="shared" si="165"/>
        <v>1.6346803706079378</v>
      </c>
      <c r="AP598" s="213">
        <f t="shared" si="166"/>
        <v>0.40887343480408606</v>
      </c>
      <c r="AQ598" s="105">
        <f t="shared" si="167"/>
        <v>0.23881962939206308</v>
      </c>
      <c r="AR598" s="213">
        <f t="shared" si="155"/>
        <v>1.049909184899767</v>
      </c>
    </row>
    <row r="599" spans="1:44" x14ac:dyDescent="0.25">
      <c r="A599" s="268">
        <v>2.483333</v>
      </c>
      <c r="B599" s="7">
        <v>13.855937288197133</v>
      </c>
      <c r="C599" s="7">
        <v>13.855937288197133</v>
      </c>
      <c r="D599" s="7"/>
      <c r="E599" s="213">
        <f t="shared" si="156"/>
        <v>5.7477637549623956E-2</v>
      </c>
      <c r="F599" s="213">
        <f t="shared" si="157"/>
        <v>0.56385562436181103</v>
      </c>
      <c r="G599" s="213">
        <f t="shared" si="151"/>
        <v>95.121253637805992</v>
      </c>
      <c r="H599" s="213">
        <f t="shared" si="152"/>
        <v>21.35975054293915</v>
      </c>
      <c r="I599" s="213">
        <f t="shared" si="153"/>
        <v>0.67676390415325327</v>
      </c>
      <c r="X599">
        <v>0.96115403344202976</v>
      </c>
      <c r="Y599">
        <v>130.88352646910985</v>
      </c>
      <c r="Z599">
        <v>0.4256588147959845</v>
      </c>
      <c r="AA599">
        <v>0.92356281403241314</v>
      </c>
      <c r="AB599">
        <v>0.93023588928731671</v>
      </c>
      <c r="AC599">
        <v>28.955323419612341</v>
      </c>
      <c r="AD599">
        <v>2.8328981454922202</v>
      </c>
      <c r="AF599" s="266">
        <f t="shared" si="154"/>
        <v>0.45563879609443891</v>
      </c>
      <c r="AG599" s="298">
        <v>4.496805290840749</v>
      </c>
      <c r="AH599" s="105">
        <f t="shared" si="158"/>
        <v>4.1660000000001141E-3</v>
      </c>
      <c r="AI599" s="213">
        <f t="shared" si="159"/>
        <v>8.8754449677853557</v>
      </c>
      <c r="AJ599" s="213">
        <f t="shared" si="160"/>
        <v>0.61929999999999996</v>
      </c>
      <c r="AK599" s="213">
        <f t="shared" si="161"/>
        <v>2.2724440432609783E-2</v>
      </c>
      <c r="AL599" s="213">
        <f t="shared" si="162"/>
        <v>17.06261160755815</v>
      </c>
      <c r="AM599" s="213">
        <f t="shared" si="163"/>
        <v>-1021.2348341620275</v>
      </c>
      <c r="AN599" s="213">
        <f t="shared" si="164"/>
        <v>1.7075937614725901E-3</v>
      </c>
      <c r="AO599" s="213">
        <f t="shared" si="165"/>
        <v>1.6363879643694104</v>
      </c>
      <c r="AP599" s="213">
        <f t="shared" si="166"/>
        <v>0.40988808484698591</v>
      </c>
      <c r="AQ599" s="105">
        <f t="shared" si="167"/>
        <v>0.2371120356305905</v>
      </c>
      <c r="AR599" s="213">
        <f t="shared" si="155"/>
        <v>1.0521729622023308</v>
      </c>
    </row>
    <row r="600" spans="1:44" x14ac:dyDescent="0.25">
      <c r="A600" s="268">
        <v>2.4874999999999998</v>
      </c>
      <c r="B600" s="7">
        <v>13.855937288197133</v>
      </c>
      <c r="C600" s="7">
        <v>13.855937288197133</v>
      </c>
      <c r="D600" s="7"/>
      <c r="E600" s="213">
        <f t="shared" si="156"/>
        <v>5.7737690679914813E-2</v>
      </c>
      <c r="F600" s="213">
        <f t="shared" si="157"/>
        <v>0.5664067455699644</v>
      </c>
      <c r="G600" s="213">
        <f t="shared" si="151"/>
        <v>94.89787355286802</v>
      </c>
      <c r="H600" s="213">
        <f t="shared" si="152"/>
        <v>21.311697715239855</v>
      </c>
      <c r="I600" s="213">
        <f t="shared" si="153"/>
        <v>0.67517054290849998</v>
      </c>
      <c r="X600">
        <v>0.96334595425658753</v>
      </c>
      <c r="Y600">
        <v>130.56455002962542</v>
      </c>
      <c r="Z600">
        <v>0.42363288116644193</v>
      </c>
      <c r="AA600">
        <v>0.92127688367866267</v>
      </c>
      <c r="AB600">
        <v>0.92796380843047055</v>
      </c>
      <c r="AC600">
        <v>28.886897300815114</v>
      </c>
      <c r="AD600">
        <v>2.8259648690050914</v>
      </c>
      <c r="AF600" s="266">
        <f t="shared" si="154"/>
        <v>0.45563879609443891</v>
      </c>
      <c r="AG600" s="298">
        <v>4.496805290840749</v>
      </c>
      <c r="AH600" s="105">
        <f t="shared" si="158"/>
        <v>4.1669999999998097E-3</v>
      </c>
      <c r="AI600" s="213">
        <f t="shared" si="159"/>
        <v>8.8754449677853557</v>
      </c>
      <c r="AJ600" s="213">
        <f t="shared" si="160"/>
        <v>0.61929999999999996</v>
      </c>
      <c r="AK600" s="213">
        <f t="shared" si="161"/>
        <v>2.2729895171070102E-2</v>
      </c>
      <c r="AL600" s="213">
        <f t="shared" si="162"/>
        <v>17.085341502729221</v>
      </c>
      <c r="AM600" s="213">
        <f t="shared" si="163"/>
        <v>-1019.9502745069035</v>
      </c>
      <c r="AN600" s="213">
        <f t="shared" si="164"/>
        <v>1.7054458656312491E-3</v>
      </c>
      <c r="AO600" s="213">
        <f t="shared" si="165"/>
        <v>1.6380934102350415</v>
      </c>
      <c r="AP600" s="213">
        <f t="shared" si="166"/>
        <v>0.40927426581025367</v>
      </c>
      <c r="AQ600" s="105">
        <f t="shared" si="167"/>
        <v>0.23540658976495923</v>
      </c>
      <c r="AR600" s="213">
        <f t="shared" si="155"/>
        <v>1.0521729622023308</v>
      </c>
    </row>
    <row r="601" spans="1:44" x14ac:dyDescent="0.25">
      <c r="A601" s="268">
        <v>2.4916670000000001</v>
      </c>
      <c r="B601" s="7">
        <v>13.678646942776915</v>
      </c>
      <c r="C601" s="7">
        <v>13.678646942776915</v>
      </c>
      <c r="D601" s="7"/>
      <c r="E601" s="213">
        <f t="shared" si="156"/>
        <v>5.7368306245237921E-2</v>
      </c>
      <c r="F601" s="213">
        <f t="shared" si="157"/>
        <v>0.56278308426578405</v>
      </c>
      <c r="G601" s="213">
        <f t="shared" si="151"/>
        <v>94.674112994658756</v>
      </c>
      <c r="H601" s="213">
        <f t="shared" si="152"/>
        <v>21.263563181684482</v>
      </c>
      <c r="I601" s="213">
        <f t="shared" si="153"/>
        <v>0.67357447009267646</v>
      </c>
      <c r="X601">
        <v>0.96554143315277274</v>
      </c>
      <c r="Y601">
        <v>130.24570787073139</v>
      </c>
      <c r="Z601">
        <v>0.42160867863601631</v>
      </c>
      <c r="AA601">
        <v>0.91899211010442128</v>
      </c>
      <c r="AB601">
        <v>0.92569269619011851</v>
      </c>
      <c r="AC601">
        <v>28.818500718690885</v>
      </c>
      <c r="AD601">
        <v>2.8190345853213539</v>
      </c>
      <c r="AF601" s="266">
        <f t="shared" si="154"/>
        <v>0.45126985647109086</v>
      </c>
      <c r="AG601" s="298">
        <v>4.4536872091891526</v>
      </c>
      <c r="AH601" s="105">
        <f t="shared" si="158"/>
        <v>4.1670000000002538E-3</v>
      </c>
      <c r="AI601" s="213">
        <f t="shared" si="159"/>
        <v>8.8754449677853557</v>
      </c>
      <c r="AJ601" s="213">
        <f t="shared" si="160"/>
        <v>0.61929999999999996</v>
      </c>
      <c r="AK601" s="213">
        <f t="shared" si="161"/>
        <v>2.2594672559411146E-2</v>
      </c>
      <c r="AL601" s="213">
        <f t="shared" si="162"/>
        <v>17.107936175288632</v>
      </c>
      <c r="AM601" s="213">
        <f t="shared" si="163"/>
        <v>-1012.3678778424977</v>
      </c>
      <c r="AN601" s="213">
        <f t="shared" si="164"/>
        <v>1.6927674367253512E-3</v>
      </c>
      <c r="AO601" s="213">
        <f t="shared" si="165"/>
        <v>1.6397861776717668</v>
      </c>
      <c r="AP601" s="213">
        <f t="shared" si="166"/>
        <v>0.40623168627915718</v>
      </c>
      <c r="AQ601" s="105">
        <f t="shared" si="167"/>
        <v>0.23371382232823387</v>
      </c>
      <c r="AR601" s="213">
        <f t="shared" si="155"/>
        <v>1.0487663379424808</v>
      </c>
    </row>
    <row r="602" spans="1:44" x14ac:dyDescent="0.25">
      <c r="A602" s="268">
        <v>2.4958330000000002</v>
      </c>
      <c r="B602" s="7">
        <v>12.910388779289308</v>
      </c>
      <c r="C602" s="7">
        <v>12.910388779289308</v>
      </c>
      <c r="D602" s="7"/>
      <c r="E602" s="213">
        <f t="shared" si="156"/>
        <v>5.5384961409065452E-2</v>
      </c>
      <c r="F602" s="213">
        <f t="shared" si="157"/>
        <v>0.54332647142293211</v>
      </c>
      <c r="G602" s="213">
        <f t="shared" si="151"/>
        <v>94.450003956354308</v>
      </c>
      <c r="H602" s="213">
        <f t="shared" si="152"/>
        <v>21.215353832448304</v>
      </c>
      <c r="I602" s="213">
        <f t="shared" si="153"/>
        <v>0.67197591404301515</v>
      </c>
      <c r="X602">
        <v>0.96774048282549763</v>
      </c>
      <c r="Y602">
        <v>129.92700163823864</v>
      </c>
      <c r="Z602">
        <v>0.41958620926585743</v>
      </c>
      <c r="AA602">
        <v>0.91670850479863708</v>
      </c>
      <c r="AB602">
        <v>0.92342256429324887</v>
      </c>
      <c r="AC602">
        <v>28.750134026523689</v>
      </c>
      <c r="AD602">
        <v>2.812107330237513</v>
      </c>
      <c r="AF602" s="266">
        <f t="shared" si="154"/>
        <v>0.43233778476991586</v>
      </c>
      <c r="AG602" s="298">
        <v>4.2668421886988988</v>
      </c>
      <c r="AH602" s="105">
        <f t="shared" si="158"/>
        <v>4.1660000000001141E-3</v>
      </c>
      <c r="AI602" s="213">
        <f t="shared" si="159"/>
        <v>8.8754449677853557</v>
      </c>
      <c r="AJ602" s="213">
        <f t="shared" si="160"/>
        <v>0.61929999999999996</v>
      </c>
      <c r="AK602" s="213">
        <f t="shared" si="161"/>
        <v>2.1997569804610314E-2</v>
      </c>
      <c r="AL602" s="213">
        <f t="shared" si="162"/>
        <v>17.129933745093243</v>
      </c>
      <c r="AM602" s="213">
        <f t="shared" si="163"/>
        <v>-984.17587533148878</v>
      </c>
      <c r="AN602" s="213">
        <f t="shared" si="164"/>
        <v>1.6456279483326348E-3</v>
      </c>
      <c r="AO602" s="213">
        <f t="shared" si="165"/>
        <v>1.6414318056200994</v>
      </c>
      <c r="AP602" s="213">
        <f t="shared" si="166"/>
        <v>0.39501390982539364</v>
      </c>
      <c r="AQ602" s="105">
        <f t="shared" si="167"/>
        <v>0.23206819437990123</v>
      </c>
      <c r="AR602" s="213">
        <f t="shared" si="155"/>
        <v>1.0332086937381975</v>
      </c>
    </row>
    <row r="603" spans="1:44" x14ac:dyDescent="0.25">
      <c r="A603" s="268">
        <v>2.5</v>
      </c>
      <c r="B603" s="7">
        <v>12.674001652062351</v>
      </c>
      <c r="C603" s="7">
        <v>12.674001652062351</v>
      </c>
      <c r="D603" s="7"/>
      <c r="E603" s="213">
        <f t="shared" si="156"/>
        <v>5.3305077463718743E-2</v>
      </c>
      <c r="F603" s="213">
        <f t="shared" si="157"/>
        <v>0.52292280991908091</v>
      </c>
      <c r="G603" s="213">
        <f t="shared" si="151"/>
        <v>94.225452934207979</v>
      </c>
      <c r="H603" s="213">
        <f t="shared" si="152"/>
        <v>21.167049548168468</v>
      </c>
      <c r="I603" s="213">
        <f t="shared" si="153"/>
        <v>0.67037420771589928</v>
      </c>
      <c r="X603">
        <v>0.96994311602350802</v>
      </c>
      <c r="Y603">
        <v>129.60843297780053</v>
      </c>
      <c r="Z603">
        <v>0.41756547511711495</v>
      </c>
      <c r="AA603">
        <v>0.91442607924516217</v>
      </c>
      <c r="AB603">
        <v>0.92115342446561366</v>
      </c>
      <c r="AC603">
        <v>28.681797577558083</v>
      </c>
      <c r="AD603">
        <v>2.8051831395460725</v>
      </c>
      <c r="AF603" s="266">
        <f t="shared" si="154"/>
        <v>0.42651253193878502</v>
      </c>
      <c r="AG603" s="298">
        <v>4.2093514131634349</v>
      </c>
      <c r="AH603" s="105">
        <f t="shared" si="158"/>
        <v>4.1669999999998097E-3</v>
      </c>
      <c r="AI603" s="213">
        <f t="shared" si="159"/>
        <v>8.8754449677853557</v>
      </c>
      <c r="AJ603" s="213">
        <f t="shared" si="160"/>
        <v>0.61929999999999996</v>
      </c>
      <c r="AK603" s="213">
        <f t="shared" si="161"/>
        <v>2.1818776688937318E-2</v>
      </c>
      <c r="AL603" s="213">
        <f t="shared" si="162"/>
        <v>17.151752521782182</v>
      </c>
      <c r="AM603" s="213">
        <f t="shared" si="163"/>
        <v>-974.75871484207448</v>
      </c>
      <c r="AN603" s="213">
        <f t="shared" si="164"/>
        <v>1.6298816341994071E-3</v>
      </c>
      <c r="AO603" s="213">
        <f t="shared" si="165"/>
        <v>1.6430616872542987</v>
      </c>
      <c r="AP603" s="213">
        <f t="shared" si="166"/>
        <v>0.39114030098379687</v>
      </c>
      <c r="AQ603" s="105">
        <f t="shared" si="167"/>
        <v>0.23043831274570181</v>
      </c>
      <c r="AR603" s="213">
        <f t="shared" si="155"/>
        <v>1.0281438622240267</v>
      </c>
    </row>
    <row r="604" spans="1:44" x14ac:dyDescent="0.25">
      <c r="A604" s="268">
        <v>2.5041669999999998</v>
      </c>
      <c r="B604" s="7">
        <v>12.437614524835396</v>
      </c>
      <c r="C604" s="7">
        <v>12.437614524835396</v>
      </c>
      <c r="D604" s="7"/>
      <c r="E604" s="213">
        <f t="shared" si="156"/>
        <v>5.2320052304564067E-2</v>
      </c>
      <c r="F604" s="213">
        <f t="shared" si="157"/>
        <v>0.51325971310777352</v>
      </c>
      <c r="G604" s="213">
        <f t="shared" si="151"/>
        <v>94.000521104616638</v>
      </c>
      <c r="H604" s="213">
        <f t="shared" si="152"/>
        <v>21.118663486066431</v>
      </c>
      <c r="I604" s="213">
        <f t="shared" si="153"/>
        <v>0.66876978743276194</v>
      </c>
      <c r="X604">
        <v>0.97214934554965726</v>
      </c>
      <c r="Y604">
        <v>129.29000353489772</v>
      </c>
      <c r="Z604">
        <v>0.41554647825093854</v>
      </c>
      <c r="AA604">
        <v>0.91214484492216963</v>
      </c>
      <c r="AB604">
        <v>0.91888528843165418</v>
      </c>
      <c r="AC604">
        <v>28.613491724993857</v>
      </c>
      <c r="AD604">
        <v>2.7982620490350025</v>
      </c>
      <c r="AF604" s="266">
        <f t="shared" si="154"/>
        <v>0.42068727910765424</v>
      </c>
      <c r="AG604" s="298">
        <v>4.1518606376279719</v>
      </c>
      <c r="AH604" s="105">
        <f t="shared" si="158"/>
        <v>4.1669999999998097E-3</v>
      </c>
      <c r="AI604" s="213">
        <f t="shared" si="159"/>
        <v>8.8754449677853557</v>
      </c>
      <c r="AJ604" s="213">
        <f t="shared" si="160"/>
        <v>0.61929999999999996</v>
      </c>
      <c r="AK604" s="213">
        <f t="shared" si="161"/>
        <v>2.1633743684550722E-2</v>
      </c>
      <c r="AL604" s="213">
        <f t="shared" si="162"/>
        <v>17.173386265466732</v>
      </c>
      <c r="AM604" s="213">
        <f t="shared" si="163"/>
        <v>-965.09566886905964</v>
      </c>
      <c r="AN604" s="213">
        <f t="shared" si="164"/>
        <v>1.613724178080235E-3</v>
      </c>
      <c r="AO604" s="213">
        <f t="shared" si="165"/>
        <v>1.6446754114323789</v>
      </c>
      <c r="AP604" s="213">
        <f t="shared" si="166"/>
        <v>0.38726282171353699</v>
      </c>
      <c r="AQ604" s="105">
        <f t="shared" si="167"/>
        <v>0.22882458856762158</v>
      </c>
      <c r="AR604" s="213">
        <f t="shared" si="155"/>
        <v>1.0229387653603559</v>
      </c>
    </row>
    <row r="605" spans="1:44" x14ac:dyDescent="0.25">
      <c r="A605" s="268">
        <v>2.5083329999999999</v>
      </c>
      <c r="B605" s="7">
        <v>12.674001652062351</v>
      </c>
      <c r="C605" s="7">
        <v>12.674001652062351</v>
      </c>
      <c r="D605" s="7"/>
      <c r="E605" s="213">
        <f t="shared" si="156"/>
        <v>5.2307496496479443E-2</v>
      </c>
      <c r="F605" s="213">
        <f t="shared" si="157"/>
        <v>0.51313654063046332</v>
      </c>
      <c r="G605" s="213">
        <f t="shared" si="151"/>
        <v>93.775262498413085</v>
      </c>
      <c r="H605" s="213">
        <f t="shared" si="152"/>
        <v>21.070207268865364</v>
      </c>
      <c r="I605" s="213">
        <f t="shared" si="153"/>
        <v>0.66716303858970716</v>
      </c>
      <c r="X605">
        <v>0.97435918426118062</v>
      </c>
      <c r="Y605">
        <v>128.97171495482655</v>
      </c>
      <c r="Z605">
        <v>0.41352922072847825</v>
      </c>
      <c r="AA605">
        <v>0.90986481330236668</v>
      </c>
      <c r="AB605">
        <v>0.91661816791432682</v>
      </c>
      <c r="AC605">
        <v>28.545216821982976</v>
      </c>
      <c r="AD605">
        <v>2.791344094487425</v>
      </c>
      <c r="AF605" s="266">
        <f t="shared" si="154"/>
        <v>0.42651253193878513</v>
      </c>
      <c r="AG605" s="298">
        <v>4.2093514131634358</v>
      </c>
      <c r="AH605" s="105">
        <f t="shared" si="158"/>
        <v>4.1660000000001141E-3</v>
      </c>
      <c r="AI605" s="213">
        <f t="shared" si="159"/>
        <v>8.8754449677853557</v>
      </c>
      <c r="AJ605" s="213">
        <f t="shared" si="160"/>
        <v>0.61929999999999996</v>
      </c>
      <c r="AK605" s="213">
        <f t="shared" si="161"/>
        <v>2.1813540601420572E-2</v>
      </c>
      <c r="AL605" s="213">
        <f t="shared" si="162"/>
        <v>17.195199806068153</v>
      </c>
      <c r="AM605" s="213">
        <f t="shared" si="163"/>
        <v>-971.69383413025787</v>
      </c>
      <c r="AN605" s="213">
        <f t="shared" si="164"/>
        <v>1.6247568861903461E-3</v>
      </c>
      <c r="AO605" s="213">
        <f t="shared" si="165"/>
        <v>1.6463001683185692</v>
      </c>
      <c r="AP605" s="213">
        <f t="shared" si="166"/>
        <v>0.39000405333420585</v>
      </c>
      <c r="AQ605" s="105">
        <f t="shared" si="167"/>
        <v>0.22719983168143124</v>
      </c>
      <c r="AR605" s="213">
        <f t="shared" si="155"/>
        <v>1.0281438622240264</v>
      </c>
    </row>
    <row r="606" spans="1:44" x14ac:dyDescent="0.25">
      <c r="A606" s="268">
        <v>2.5125000000000002</v>
      </c>
      <c r="B606" s="7">
        <v>12.792195215675831</v>
      </c>
      <c r="C606" s="7">
        <v>12.792195215675831</v>
      </c>
      <c r="D606" s="7"/>
      <c r="E606" s="213">
        <f t="shared" si="156"/>
        <v>5.305882117393574E-2</v>
      </c>
      <c r="F606" s="213">
        <f t="shared" si="157"/>
        <v>0.52050703571630963</v>
      </c>
      <c r="G606" s="213">
        <f t="shared" si="151"/>
        <v>93.549554333766622</v>
      </c>
      <c r="H606" s="213">
        <f t="shared" si="152"/>
        <v>21.021654489780911</v>
      </c>
      <c r="I606" s="213">
        <f t="shared" si="153"/>
        <v>0.66555308548277903</v>
      </c>
      <c r="X606">
        <v>0.9765726450699721</v>
      </c>
      <c r="Y606">
        <v>128.65356888267442</v>
      </c>
      <c r="Z606">
        <v>0.41151370461088371</v>
      </c>
      <c r="AA606">
        <v>0.90758599585304212</v>
      </c>
      <c r="AB606">
        <v>0.91435207463499923</v>
      </c>
      <c r="AC606">
        <v>28.476973221627286</v>
      </c>
      <c r="AD606">
        <v>2.7844293116813845</v>
      </c>
      <c r="AF606" s="266">
        <f t="shared" si="154"/>
        <v>0.42942515835435047</v>
      </c>
      <c r="AG606" s="298">
        <v>4.2380968009311664</v>
      </c>
      <c r="AH606" s="105">
        <f t="shared" si="158"/>
        <v>4.1670000000002538E-3</v>
      </c>
      <c r="AI606" s="213">
        <f t="shared" si="159"/>
        <v>8.8754449677853557</v>
      </c>
      <c r="AJ606" s="213">
        <f t="shared" si="160"/>
        <v>0.61929999999999996</v>
      </c>
      <c r="AK606" s="213">
        <f t="shared" si="161"/>
        <v>2.1910932204505872E-2</v>
      </c>
      <c r="AL606" s="213">
        <f t="shared" si="162"/>
        <v>17.217110738272659</v>
      </c>
      <c r="AM606" s="213">
        <f t="shared" si="163"/>
        <v>-974.59398964394995</v>
      </c>
      <c r="AN606" s="213">
        <f t="shared" si="164"/>
        <v>1.6296061992932863E-3</v>
      </c>
      <c r="AO606" s="213">
        <f t="shared" si="165"/>
        <v>1.6479297745178625</v>
      </c>
      <c r="AP606" s="213">
        <f t="shared" si="166"/>
        <v>0.39107420189421338</v>
      </c>
      <c r="AQ606" s="105">
        <f t="shared" si="167"/>
        <v>0.22557022548213795</v>
      </c>
      <c r="AR606" s="213">
        <f t="shared" si="155"/>
        <v>1.030693454387491</v>
      </c>
    </row>
    <row r="607" spans="1:44" x14ac:dyDescent="0.25">
      <c r="A607" s="268">
        <v>2.516667</v>
      </c>
      <c r="B607" s="7">
        <v>12.792195215675831</v>
      </c>
      <c r="C607" s="7">
        <v>12.792195215675831</v>
      </c>
      <c r="D607" s="7"/>
      <c r="E607" s="213">
        <f t="shared" si="156"/>
        <v>5.330507746371875E-2</v>
      </c>
      <c r="F607" s="213">
        <f t="shared" si="157"/>
        <v>0.52292280991908091</v>
      </c>
      <c r="G607" s="213">
        <f t="shared" si="151"/>
        <v>93.323450224146058</v>
      </c>
      <c r="H607" s="213">
        <f t="shared" si="152"/>
        <v>20.328192823169989</v>
      </c>
      <c r="I607" s="213">
        <f t="shared" si="153"/>
        <v>0.23361512667216722</v>
      </c>
      <c r="X607">
        <v>0.97878974094286186</v>
      </c>
      <c r="Y607">
        <v>128.33556696330638</v>
      </c>
      <c r="Z607">
        <v>0.40949993195930462</v>
      </c>
      <c r="AA607">
        <v>0.90530840403546253</v>
      </c>
      <c r="AB607">
        <v>0.91208702031337718</v>
      </c>
      <c r="AC607">
        <v>28.408761276973184</v>
      </c>
      <c r="AD607">
        <v>2.7775177363893078</v>
      </c>
      <c r="AF607" s="266">
        <f t="shared" si="154"/>
        <v>0.42942515835435047</v>
      </c>
      <c r="AG607" s="298">
        <v>4.2380968009311664</v>
      </c>
      <c r="AH607" s="105">
        <f t="shared" si="158"/>
        <v>4.1669999999998097E-3</v>
      </c>
      <c r="AI607" s="213">
        <f t="shared" si="159"/>
        <v>8.8754449677853557</v>
      </c>
      <c r="AJ607" s="213">
        <f t="shared" si="160"/>
        <v>0.61929999999999996</v>
      </c>
      <c r="AK607" s="213">
        <f t="shared" si="161"/>
        <v>2.1910932204503537E-2</v>
      </c>
      <c r="AL607" s="213">
        <f t="shared" si="162"/>
        <v>17.239021670477161</v>
      </c>
      <c r="AM607" s="213">
        <f t="shared" si="163"/>
        <v>-973.15301708235972</v>
      </c>
      <c r="AN607" s="213">
        <f t="shared" si="164"/>
        <v>1.6271967674228549E-3</v>
      </c>
      <c r="AO607" s="213">
        <f t="shared" si="165"/>
        <v>1.6495569712852853</v>
      </c>
      <c r="AP607" s="213">
        <f t="shared" si="166"/>
        <v>0.39049598450274281</v>
      </c>
      <c r="AQ607" s="105">
        <f t="shared" si="167"/>
        <v>0.22394302871471511</v>
      </c>
      <c r="AR607" s="213">
        <f t="shared" si="155"/>
        <v>1.030693454387491</v>
      </c>
    </row>
    <row r="608" spans="1:44" x14ac:dyDescent="0.25">
      <c r="A608" s="268">
        <v>2.5208330000000001</v>
      </c>
      <c r="B608" s="7">
        <v>12.792195215675831</v>
      </c>
      <c r="C608" s="7">
        <v>12.792195215675831</v>
      </c>
      <c r="D608" s="7"/>
      <c r="E608" s="213">
        <f t="shared" si="156"/>
        <v>5.3292285268506968E-2</v>
      </c>
      <c r="F608" s="213">
        <f t="shared" si="157"/>
        <v>0.52279731848405342</v>
      </c>
      <c r="G608" s="213">
        <f t="shared" si="151"/>
        <v>86.620081601736885</v>
      </c>
      <c r="H608" s="213">
        <f t="shared" si="152"/>
        <v>17.727902260128211</v>
      </c>
      <c r="I608" s="213">
        <f t="shared" si="153"/>
        <v>0</v>
      </c>
      <c r="X608">
        <v>0.98101048490189591</v>
      </c>
      <c r="Y608">
        <v>128.0177108413545</v>
      </c>
      <c r="Z608">
        <v>0.40748790483489061</v>
      </c>
      <c r="AA608">
        <v>0.90303204930522796</v>
      </c>
      <c r="AB608">
        <v>0.90982301666732468</v>
      </c>
      <c r="AC608">
        <v>28.340581341009205</v>
      </c>
      <c r="AD608">
        <v>2.7706094043777574</v>
      </c>
      <c r="AF608" s="266">
        <f t="shared" si="154"/>
        <v>0.42942515835435047</v>
      </c>
      <c r="AG608" s="298">
        <v>4.2380968009311664</v>
      </c>
      <c r="AH608" s="105">
        <f t="shared" si="158"/>
        <v>4.1660000000001141E-3</v>
      </c>
      <c r="AI608" s="213">
        <f t="shared" si="159"/>
        <v>8.8754449677853557</v>
      </c>
      <c r="AJ608" s="213">
        <f t="shared" si="160"/>
        <v>0.61929999999999996</v>
      </c>
      <c r="AK608" s="213">
        <f t="shared" si="161"/>
        <v>2.1905674001432302E-2</v>
      </c>
      <c r="AL608" s="213">
        <f t="shared" si="162"/>
        <v>17.260927344478592</v>
      </c>
      <c r="AM608" s="213">
        <f t="shared" si="163"/>
        <v>-971.47642372297832</v>
      </c>
      <c r="AN608" s="213">
        <f t="shared" si="164"/>
        <v>1.6243933570169074E-3</v>
      </c>
      <c r="AO608" s="213">
        <f t="shared" si="165"/>
        <v>1.6511813646423021</v>
      </c>
      <c r="AP608" s="213">
        <f t="shared" si="166"/>
        <v>0.38991679237082644</v>
      </c>
      <c r="AQ608" s="105">
        <f t="shared" si="167"/>
        <v>0.22231863535769819</v>
      </c>
      <c r="AR608" s="213">
        <f t="shared" si="155"/>
        <v>1.030693454387491</v>
      </c>
    </row>
    <row r="609" spans="1:44" x14ac:dyDescent="0.25">
      <c r="A609" s="268">
        <v>2.5249999999999999</v>
      </c>
      <c r="B609" s="7">
        <v>12.910388779289308</v>
      </c>
      <c r="C609" s="7">
        <v>12.910388779289308</v>
      </c>
      <c r="D609" s="7"/>
      <c r="E609" s="213">
        <f t="shared" si="156"/>
        <v>5.3551333753507423E-2</v>
      </c>
      <c r="F609" s="213">
        <f t="shared" si="157"/>
        <v>0.52533858412190781</v>
      </c>
      <c r="G609" s="213">
        <f t="shared" si="151"/>
        <v>63.192781358613004</v>
      </c>
      <c r="H609" s="213">
        <f t="shared" si="152"/>
        <v>13.17592032976424</v>
      </c>
      <c r="I609" s="213">
        <f t="shared" si="153"/>
        <v>0</v>
      </c>
      <c r="X609">
        <v>0.98323489002461717</v>
      </c>
      <c r="Y609">
        <v>127.7000021611919</v>
      </c>
      <c r="Z609">
        <v>0.40547762529879172</v>
      </c>
      <c r="AA609">
        <v>0.90075694311167798</v>
      </c>
      <c r="AB609">
        <v>0.90756007541278616</v>
      </c>
      <c r="AC609">
        <v>28.272433766660733</v>
      </c>
      <c r="AD609">
        <v>2.7637043514068989</v>
      </c>
      <c r="AF609" s="266">
        <f t="shared" si="154"/>
        <v>0.4323377847699158</v>
      </c>
      <c r="AG609" s="298">
        <v>4.2668421886988979</v>
      </c>
      <c r="AH609" s="105">
        <f t="shared" si="158"/>
        <v>4.1669999999998097E-3</v>
      </c>
      <c r="AI609" s="213">
        <f t="shared" si="159"/>
        <v>8.8754449677853557</v>
      </c>
      <c r="AJ609" s="213">
        <f t="shared" si="160"/>
        <v>0.61929999999999996</v>
      </c>
      <c r="AK609" s="213">
        <f t="shared" si="161"/>
        <v>2.2002850066203668E-2</v>
      </c>
      <c r="AL609" s="213">
        <f t="shared" si="162"/>
        <v>17.282930194544797</v>
      </c>
      <c r="AM609" s="213">
        <f t="shared" si="163"/>
        <v>-974.32731212524709</v>
      </c>
      <c r="AN609" s="213">
        <f t="shared" si="164"/>
        <v>1.6291602912102195E-3</v>
      </c>
      <c r="AO609" s="213">
        <f t="shared" si="165"/>
        <v>1.6528105249335123</v>
      </c>
      <c r="AP609" s="213">
        <f t="shared" si="166"/>
        <v>0.39096719251506934</v>
      </c>
      <c r="AQ609" s="105">
        <f t="shared" si="167"/>
        <v>0.22068947506648798</v>
      </c>
      <c r="AR609" s="213">
        <f t="shared" si="155"/>
        <v>1.0332086937381977</v>
      </c>
    </row>
    <row r="610" spans="1:44" x14ac:dyDescent="0.25">
      <c r="A610" s="268">
        <v>2.5291670000000002</v>
      </c>
      <c r="B610" s="7">
        <v>12.555808088448876</v>
      </c>
      <c r="C610" s="7">
        <v>12.555808088448876</v>
      </c>
      <c r="D610" s="7"/>
      <c r="E610" s="213">
        <f t="shared" si="156"/>
        <v>5.305882117393574E-2</v>
      </c>
      <c r="F610" s="213">
        <f t="shared" si="157"/>
        <v>0.52050703571630963</v>
      </c>
      <c r="G610" s="213">
        <f t="shared" si="151"/>
        <v>45.78052093593827</v>
      </c>
      <c r="H610" s="213">
        <f t="shared" si="152"/>
        <v>9.7926753980708909</v>
      </c>
      <c r="I610" s="213">
        <f t="shared" si="153"/>
        <v>0</v>
      </c>
      <c r="X610">
        <v>0.98546296944434764</v>
      </c>
      <c r="Y610">
        <v>127.38244256692262</v>
      </c>
      <c r="Z610">
        <v>0.4034690954121577</v>
      </c>
      <c r="AA610">
        <v>0.8984830968983647</v>
      </c>
      <c r="AB610">
        <v>0.90529820826360952</v>
      </c>
      <c r="AC610">
        <v>28.204318906788263</v>
      </c>
      <c r="AD610">
        <v>2.7568026132303207</v>
      </c>
      <c r="AF610" s="266">
        <f t="shared" si="154"/>
        <v>0.42359990552321969</v>
      </c>
      <c r="AG610" s="298">
        <v>4.1806060253957034</v>
      </c>
      <c r="AH610" s="105">
        <f t="shared" si="158"/>
        <v>4.1670000000002538E-3</v>
      </c>
      <c r="AI610" s="213">
        <f t="shared" si="159"/>
        <v>8.8754449677853557</v>
      </c>
      <c r="AJ610" s="213">
        <f t="shared" si="160"/>
        <v>0.61929999999999996</v>
      </c>
      <c r="AK610" s="213">
        <f t="shared" si="161"/>
        <v>2.1726381275787694E-2</v>
      </c>
      <c r="AL610" s="213">
        <f t="shared" si="162"/>
        <v>17.304656575820584</v>
      </c>
      <c r="AM610" s="213">
        <f t="shared" si="163"/>
        <v>-960.65976925906557</v>
      </c>
      <c r="AN610" s="213">
        <f t="shared" si="164"/>
        <v>1.606306966830523E-3</v>
      </c>
      <c r="AO610" s="213">
        <f t="shared" si="165"/>
        <v>1.6544168319003429</v>
      </c>
      <c r="AP610" s="213">
        <f t="shared" si="166"/>
        <v>0.38548283341262901</v>
      </c>
      <c r="AQ610" s="105">
        <f t="shared" si="167"/>
        <v>0.21908316809965744</v>
      </c>
      <c r="AR610" s="213">
        <f t="shared" si="155"/>
        <v>1.0255592086293042</v>
      </c>
    </row>
    <row r="611" spans="1:44" x14ac:dyDescent="0.25">
      <c r="A611" s="268">
        <v>2.5333329999999998</v>
      </c>
      <c r="B611" s="7">
        <v>11.964840270381487</v>
      </c>
      <c r="C611" s="7">
        <v>11.964840270381487</v>
      </c>
      <c r="D611" s="7"/>
      <c r="E611" s="213">
        <f t="shared" si="156"/>
        <v>5.1076510531439599E-2</v>
      </c>
      <c r="F611" s="213">
        <f t="shared" si="157"/>
        <v>0.50106056831342249</v>
      </c>
      <c r="G611" s="213">
        <f t="shared" si="151"/>
        <v>32.841646250815813</v>
      </c>
      <c r="H611" s="213">
        <f t="shared" si="152"/>
        <v>7.2786202933556998</v>
      </c>
      <c r="I611" s="213">
        <f t="shared" si="153"/>
        <v>0</v>
      </c>
      <c r="X611">
        <v>0.98769473635047256</v>
      </c>
      <c r="Y611">
        <v>127.06503370235608</v>
      </c>
      <c r="Z611">
        <v>0.40146231723613812</v>
      </c>
      <c r="AA611">
        <v>0.89621052210263619</v>
      </c>
      <c r="AB611">
        <v>0.90303742693148903</v>
      </c>
      <c r="AC611">
        <v>28.136237114183622</v>
      </c>
      <c r="AD611">
        <v>2.7499042255946557</v>
      </c>
      <c r="AF611" s="266">
        <f t="shared" si="154"/>
        <v>0.40903677344539296</v>
      </c>
      <c r="AG611" s="298">
        <v>4.0368790865570485</v>
      </c>
      <c r="AH611" s="105">
        <f t="shared" si="158"/>
        <v>4.16599999999967E-3</v>
      </c>
      <c r="AI611" s="213">
        <f t="shared" si="159"/>
        <v>8.8754449677853557</v>
      </c>
      <c r="AJ611" s="213">
        <f t="shared" si="160"/>
        <v>0.61929999999999996</v>
      </c>
      <c r="AK611" s="213">
        <f t="shared" si="161"/>
        <v>2.125562242689177E-2</v>
      </c>
      <c r="AL611" s="213">
        <f t="shared" si="162"/>
        <v>17.325912198247476</v>
      </c>
      <c r="AM611" s="213">
        <f t="shared" si="163"/>
        <v>-938.47809653821957</v>
      </c>
      <c r="AN611" s="213">
        <f t="shared" si="164"/>
        <v>1.5692172743424835E-3</v>
      </c>
      <c r="AO611" s="213">
        <f t="shared" si="165"/>
        <v>1.6559860491746854</v>
      </c>
      <c r="AP611" s="213">
        <f t="shared" si="166"/>
        <v>0.37667241342837443</v>
      </c>
      <c r="AQ611" s="105">
        <f t="shared" si="167"/>
        <v>0.21751395082531497</v>
      </c>
      <c r="AR611" s="213">
        <f t="shared" si="155"/>
        <v>1.0120838046994296</v>
      </c>
    </row>
    <row r="612" spans="1:44" x14ac:dyDescent="0.25">
      <c r="A612" s="268">
        <v>2.5375000000000001</v>
      </c>
      <c r="B612" s="7">
        <v>11.72845314315453</v>
      </c>
      <c r="C612" s="7">
        <v>11.72845314315453</v>
      </c>
      <c r="D612" s="7"/>
      <c r="E612" s="213">
        <f t="shared" si="156"/>
        <v>4.9364976827105299E-2</v>
      </c>
      <c r="F612" s="213">
        <f t="shared" si="157"/>
        <v>0.48427042267390302</v>
      </c>
      <c r="G612" s="213">
        <f t="shared" si="151"/>
        <v>23.222380073252712</v>
      </c>
      <c r="H612" s="213">
        <f t="shared" si="152"/>
        <v>5.4095732683370805</v>
      </c>
      <c r="I612" s="213">
        <f t="shared" si="153"/>
        <v>0</v>
      </c>
      <c r="X612">
        <v>0.989930203988726</v>
      </c>
      <c r="Y612">
        <v>126.74777721099989</v>
      </c>
      <c r="Z612">
        <v>0.39945729283188258</v>
      </c>
      <c r="AA612">
        <v>0.89393923015541221</v>
      </c>
      <c r="AB612">
        <v>0.90077774312584014</v>
      </c>
      <c r="AC612">
        <v>28.068188741565525</v>
      </c>
      <c r="AD612">
        <v>2.7430092242391266</v>
      </c>
      <c r="AF612" s="266">
        <f t="shared" si="154"/>
        <v>0.40321152061426202</v>
      </c>
      <c r="AG612" s="298">
        <v>3.9793883110215837</v>
      </c>
      <c r="AH612" s="105">
        <f t="shared" si="158"/>
        <v>4.1670000000002538E-3</v>
      </c>
      <c r="AI612" s="213">
        <f t="shared" si="159"/>
        <v>8.8754449677853557</v>
      </c>
      <c r="AJ612" s="213">
        <f t="shared" si="160"/>
        <v>0.61929999999999996</v>
      </c>
      <c r="AK612" s="213">
        <f t="shared" si="161"/>
        <v>2.1072699832755715E-2</v>
      </c>
      <c r="AL612" s="213">
        <f t="shared" si="162"/>
        <v>17.346984898080233</v>
      </c>
      <c r="AM612" s="213">
        <f t="shared" si="163"/>
        <v>-929.05616991381567</v>
      </c>
      <c r="AN612" s="213">
        <f t="shared" si="164"/>
        <v>1.5534629908156331E-3</v>
      </c>
      <c r="AO612" s="213">
        <f t="shared" si="165"/>
        <v>1.657539512165501</v>
      </c>
      <c r="AP612" s="213">
        <f t="shared" si="166"/>
        <v>0.37280129369223386</v>
      </c>
      <c r="AQ612" s="105">
        <f t="shared" si="167"/>
        <v>0.21596048783449934</v>
      </c>
      <c r="AR612" s="213">
        <f t="shared" si="155"/>
        <v>1.0064210896828689</v>
      </c>
    </row>
    <row r="613" spans="1:44" x14ac:dyDescent="0.25">
      <c r="A613" s="268">
        <v>2.5416669999999999</v>
      </c>
      <c r="B613" s="7">
        <v>11.72845314315453</v>
      </c>
      <c r="C613" s="7">
        <v>11.72845314315453</v>
      </c>
      <c r="D613" s="7"/>
      <c r="E613" s="213">
        <f t="shared" si="156"/>
        <v>4.8872464247522694E-2</v>
      </c>
      <c r="F613" s="213">
        <f t="shared" si="157"/>
        <v>0.47943887426819765</v>
      </c>
      <c r="G613" s="213">
        <f t="shared" si="151"/>
        <v>16.073055192806894</v>
      </c>
      <c r="H613" s="213">
        <f t="shared" si="152"/>
        <v>4.0204418988510477</v>
      </c>
      <c r="I613" s="213">
        <f t="shared" si="153"/>
        <v>0</v>
      </c>
      <c r="X613">
        <v>0.99216938566147783</v>
      </c>
      <c r="Y613">
        <v>126.43067473604157</v>
      </c>
      <c r="Z613">
        <v>0.39745402426054138</v>
      </c>
      <c r="AA613">
        <v>0.89166923248087682</v>
      </c>
      <c r="AB613">
        <v>0.89851916855365133</v>
      </c>
      <c r="AC613">
        <v>28.000174141574142</v>
      </c>
      <c r="AD613">
        <v>2.7361176448949998</v>
      </c>
      <c r="AF613" s="266">
        <f t="shared" si="154"/>
        <v>0.40321152061426202</v>
      </c>
      <c r="AG613" s="298">
        <v>3.9793883110215837</v>
      </c>
      <c r="AH613" s="105">
        <f t="shared" si="158"/>
        <v>4.1669999999998097E-3</v>
      </c>
      <c r="AI613" s="213">
        <f t="shared" si="159"/>
        <v>8.8754449677853557</v>
      </c>
      <c r="AJ613" s="213">
        <f t="shared" si="160"/>
        <v>0.61929999999999996</v>
      </c>
      <c r="AK613" s="213">
        <f t="shared" si="161"/>
        <v>2.1072699832753471E-2</v>
      </c>
      <c r="AL613" s="213">
        <f t="shared" si="162"/>
        <v>17.368057597912987</v>
      </c>
      <c r="AM613" s="213">
        <f t="shared" si="163"/>
        <v>-927.70817102892386</v>
      </c>
      <c r="AN613" s="213">
        <f t="shared" si="164"/>
        <v>1.5512090190460527E-3</v>
      </c>
      <c r="AO613" s="213">
        <f t="shared" si="165"/>
        <v>1.6590907211845471</v>
      </c>
      <c r="AP613" s="213">
        <f t="shared" si="166"/>
        <v>0.3722603837403704</v>
      </c>
      <c r="AQ613" s="105">
        <f t="shared" si="167"/>
        <v>0.2144092788154533</v>
      </c>
      <c r="AR613" s="213">
        <f t="shared" si="155"/>
        <v>1.0064210896828689</v>
      </c>
    </row>
    <row r="614" spans="1:44" x14ac:dyDescent="0.25">
      <c r="A614" s="268">
        <v>2.545833</v>
      </c>
      <c r="B614" s="7">
        <v>11.72845314315453</v>
      </c>
      <c r="C614" s="7">
        <v>11.72845314315453</v>
      </c>
      <c r="D614" s="7"/>
      <c r="E614" s="213">
        <f t="shared" si="156"/>
        <v>4.886073579438311E-2</v>
      </c>
      <c r="F614" s="213">
        <f t="shared" si="157"/>
        <v>0.47932381814289832</v>
      </c>
      <c r="G614" s="213">
        <f t="shared" si="151"/>
        <v>10.760574761674047</v>
      </c>
      <c r="H614" s="213">
        <f t="shared" si="152"/>
        <v>2.9882139136811987</v>
      </c>
      <c r="I614" s="213">
        <f t="shared" si="153"/>
        <v>0</v>
      </c>
      <c r="X614">
        <v>0.99441229472802251</v>
      </c>
      <c r="Y614">
        <v>126.11372792032877</v>
      </c>
      <c r="Z614">
        <v>0.39545251358326394</v>
      </c>
      <c r="AA614">
        <v>0.88940054049736883</v>
      </c>
      <c r="AB614">
        <v>0.89626171491930418</v>
      </c>
      <c r="AC614">
        <v>27.932193666771841</v>
      </c>
      <c r="AD614">
        <v>2.7292295232856567</v>
      </c>
      <c r="AF614" s="266">
        <f t="shared" si="154"/>
        <v>0.40321152061426202</v>
      </c>
      <c r="AG614" s="298">
        <v>3.9793883110215837</v>
      </c>
      <c r="AH614" s="105">
        <f t="shared" si="158"/>
        <v>4.1660000000001141E-3</v>
      </c>
      <c r="AI614" s="213">
        <f t="shared" si="159"/>
        <v>8.8754449677853557</v>
      </c>
      <c r="AJ614" s="213">
        <f t="shared" si="160"/>
        <v>0.61929999999999996</v>
      </c>
      <c r="AK614" s="213">
        <f t="shared" si="161"/>
        <v>2.1067642789358621E-2</v>
      </c>
      <c r="AL614" s="213">
        <f t="shared" si="162"/>
        <v>17.389125240702345</v>
      </c>
      <c r="AM614" s="213">
        <f t="shared" si="163"/>
        <v>-926.13571899493445</v>
      </c>
      <c r="AN614" s="213">
        <f t="shared" si="164"/>
        <v>1.5485797420241245E-3</v>
      </c>
      <c r="AO614" s="213">
        <f t="shared" si="165"/>
        <v>1.6606393009265712</v>
      </c>
      <c r="AP614" s="213">
        <f t="shared" si="166"/>
        <v>0.37171861306386988</v>
      </c>
      <c r="AQ614" s="105">
        <f t="shared" si="167"/>
        <v>0.21286069907342917</v>
      </c>
      <c r="AR614" s="213">
        <f t="shared" si="155"/>
        <v>1.0064210896828689</v>
      </c>
    </row>
    <row r="615" spans="1:44" x14ac:dyDescent="0.25">
      <c r="A615" s="268">
        <v>2.5499999999999998</v>
      </c>
      <c r="B615" s="7">
        <v>11.72845314315453</v>
      </c>
      <c r="C615" s="7">
        <v>11.72845314315453</v>
      </c>
      <c r="D615" s="7"/>
      <c r="E615" s="213">
        <f t="shared" si="156"/>
        <v>4.8872464247522694E-2</v>
      </c>
      <c r="F615" s="213">
        <f t="shared" si="157"/>
        <v>0.47943887426819765</v>
      </c>
      <c r="G615" s="213">
        <f t="shared" si="151"/>
        <v>6.8111659621165836</v>
      </c>
      <c r="H615" s="213">
        <f t="shared" si="152"/>
        <v>0</v>
      </c>
      <c r="I615" s="213">
        <f t="shared" si="153"/>
        <v>0</v>
      </c>
      <c r="X615">
        <v>0.99665894460486926</v>
      </c>
      <c r="Y615">
        <v>125.79693840634224</v>
      </c>
      <c r="Z615">
        <v>0.39345276286120012</v>
      </c>
      <c r="AA615">
        <v>0.8871331656158834</v>
      </c>
      <c r="AB615">
        <v>0.89400539392459788</v>
      </c>
      <c r="AC615">
        <v>27.864247669634967</v>
      </c>
      <c r="AD615">
        <v>2.7223448951257629</v>
      </c>
      <c r="AF615" s="266">
        <f t="shared" si="154"/>
        <v>0.40321152061426202</v>
      </c>
      <c r="AG615" s="298">
        <v>3.9793883110215837</v>
      </c>
      <c r="AH615" s="105">
        <f t="shared" si="158"/>
        <v>4.1669999999998097E-3</v>
      </c>
      <c r="AI615" s="213">
        <f t="shared" si="159"/>
        <v>8.8754449677853557</v>
      </c>
      <c r="AJ615" s="213">
        <f t="shared" si="160"/>
        <v>0.61929999999999996</v>
      </c>
      <c r="AK615" s="213">
        <f t="shared" si="161"/>
        <v>2.1072699832753471E-2</v>
      </c>
      <c r="AL615" s="213">
        <f t="shared" si="162"/>
        <v>17.410197940535099</v>
      </c>
      <c r="AM615" s="213">
        <f t="shared" si="163"/>
        <v>-925.00509006435391</v>
      </c>
      <c r="AN615" s="213">
        <f t="shared" si="164"/>
        <v>1.5466892317870895E-3</v>
      </c>
      <c r="AO615" s="213">
        <f t="shared" si="165"/>
        <v>1.6621859901583582</v>
      </c>
      <c r="AP615" s="213">
        <f t="shared" si="166"/>
        <v>0.37117572157119272</v>
      </c>
      <c r="AQ615" s="105">
        <f t="shared" si="167"/>
        <v>0.21131400984164209</v>
      </c>
      <c r="AR615" s="213">
        <f t="shared" si="155"/>
        <v>1.0064210896828689</v>
      </c>
    </row>
    <row r="616" spans="1:44" x14ac:dyDescent="0.25">
      <c r="A616" s="268">
        <v>2.5541670000000001</v>
      </c>
      <c r="B616" s="7">
        <v>11.669356361347791</v>
      </c>
      <c r="C616" s="7">
        <v>11.669356361347791</v>
      </c>
      <c r="D616" s="7"/>
      <c r="E616" s="213">
        <f t="shared" si="156"/>
        <v>4.8749336102633552E-2</v>
      </c>
      <c r="F616" s="213">
        <f t="shared" si="157"/>
        <v>0.47823098716683515</v>
      </c>
      <c r="X616">
        <v>0.99890934876603399</v>
      </c>
      <c r="Y616">
        <v>125.48030783620106</v>
      </c>
      <c r="Z616">
        <v>0.3914547741554994</v>
      </c>
      <c r="AA616">
        <v>0.88486711924128758</v>
      </c>
      <c r="AB616">
        <v>0.89175021726847692</v>
      </c>
      <c r="AC616">
        <v>27.796336502554357</v>
      </c>
      <c r="AD616">
        <v>2.7154637961213202</v>
      </c>
      <c r="AF616" s="266">
        <f t="shared" si="154"/>
        <v>0.40175520740647924</v>
      </c>
      <c r="AG616" s="298">
        <v>3.965015617137718</v>
      </c>
      <c r="AH616" s="105">
        <f t="shared" si="158"/>
        <v>4.1670000000002538E-3</v>
      </c>
      <c r="AI616" s="213">
        <f t="shared" si="159"/>
        <v>8.8754449677853557</v>
      </c>
      <c r="AJ616" s="213">
        <f t="shared" si="160"/>
        <v>0.61929999999999996</v>
      </c>
      <c r="AK616" s="213">
        <f t="shared" si="161"/>
        <v>2.102553241615478E-2</v>
      </c>
      <c r="AL616" s="213">
        <f t="shared" si="162"/>
        <v>17.431223472951253</v>
      </c>
      <c r="AM616" s="213">
        <f t="shared" si="163"/>
        <v>-921.58529110055872</v>
      </c>
      <c r="AN616" s="213">
        <f t="shared" si="164"/>
        <v>1.5409710294885372E-3</v>
      </c>
      <c r="AO616" s="213">
        <f t="shared" si="165"/>
        <v>1.6637269611878467</v>
      </c>
      <c r="AP616" s="213">
        <f t="shared" si="166"/>
        <v>0.36980346280020238</v>
      </c>
      <c r="AQ616" s="105">
        <f t="shared" si="167"/>
        <v>0.20977303881215356</v>
      </c>
      <c r="AR616" s="213">
        <f t="shared" si="155"/>
        <v>1.0049797526220086</v>
      </c>
    </row>
    <row r="617" spans="1:44" x14ac:dyDescent="0.25">
      <c r="A617" s="268">
        <v>2.5583330000000002</v>
      </c>
      <c r="B617" s="7">
        <v>11.610259579541053</v>
      </c>
      <c r="C617" s="7">
        <v>11.610259579541053</v>
      </c>
      <c r="D617" s="7"/>
      <c r="E617" s="213">
        <f t="shared" si="156"/>
        <v>4.8491440004872793E-2</v>
      </c>
      <c r="F617" s="213">
        <f t="shared" si="157"/>
        <v>0.4757010264478021</v>
      </c>
      <c r="X617">
        <v>1.0011635207433329</v>
      </c>
      <c r="Y617">
        <v>125.16383785162351</v>
      </c>
      <c r="Z617">
        <v>0.38945854952731185</v>
      </c>
      <c r="AA617">
        <v>0.88260241277075679</v>
      </c>
      <c r="AB617">
        <v>0.88949619664704704</v>
      </c>
      <c r="AC617">
        <v>27.728460517826385</v>
      </c>
      <c r="AD617">
        <v>2.7085862619687586</v>
      </c>
      <c r="AF617" s="266">
        <f t="shared" si="154"/>
        <v>0.40029889419869652</v>
      </c>
      <c r="AG617" s="298">
        <v>3.9506429232538518</v>
      </c>
      <c r="AH617" s="105">
        <f t="shared" si="158"/>
        <v>4.1660000000001141E-3</v>
      </c>
      <c r="AI617" s="213">
        <f t="shared" si="159"/>
        <v>8.8754449677853557</v>
      </c>
      <c r="AJ617" s="213">
        <f t="shared" si="160"/>
        <v>0.61929999999999996</v>
      </c>
      <c r="AK617" s="213">
        <f t="shared" si="161"/>
        <v>2.0973265474639291E-2</v>
      </c>
      <c r="AL617" s="213">
        <f t="shared" si="162"/>
        <v>17.45219673842589</v>
      </c>
      <c r="AM617" s="213">
        <f t="shared" si="163"/>
        <v>-917.94926085038446</v>
      </c>
      <c r="AN617" s="213">
        <f t="shared" si="164"/>
        <v>1.5348912696095886E-3</v>
      </c>
      <c r="AO617" s="213">
        <f t="shared" si="165"/>
        <v>1.6652618524574563</v>
      </c>
      <c r="AP617" s="213">
        <f t="shared" si="166"/>
        <v>0.36843285396292524</v>
      </c>
      <c r="AQ617" s="105">
        <f t="shared" si="167"/>
        <v>0.20823814754254397</v>
      </c>
      <c r="AR617" s="213">
        <f t="shared" si="155"/>
        <v>1.0035279282066785</v>
      </c>
    </row>
    <row r="618" spans="1:44" x14ac:dyDescent="0.25">
      <c r="A618" s="268">
        <v>2.5625</v>
      </c>
      <c r="B618" s="7">
        <v>11.72845314315453</v>
      </c>
      <c r="C618" s="7">
        <v>11.72845314315453</v>
      </c>
      <c r="D618" s="7"/>
      <c r="E618" s="213">
        <f t="shared" si="156"/>
        <v>4.8626207957734029E-2</v>
      </c>
      <c r="F618" s="213">
        <f t="shared" si="157"/>
        <v>0.47702310006537085</v>
      </c>
      <c r="X618">
        <v>1.0034214741266769</v>
      </c>
      <c r="Y618">
        <v>124.84753009392956</v>
      </c>
      <c r="Z618">
        <v>0.38746409103778728</v>
      </c>
      <c r="AA618">
        <v>0.88033905759508824</v>
      </c>
      <c r="AB618">
        <v>0.88724334375327929</v>
      </c>
      <c r="AC618">
        <v>27.6606200676535</v>
      </c>
      <c r="AD618">
        <v>2.7017123283549909</v>
      </c>
      <c r="AF618" s="266">
        <f t="shared" si="154"/>
        <v>0.40321152061426202</v>
      </c>
      <c r="AG618" s="298">
        <v>3.9793883110215837</v>
      </c>
      <c r="AH618" s="105">
        <f t="shared" si="158"/>
        <v>4.1669999999998097E-3</v>
      </c>
      <c r="AI618" s="213">
        <f t="shared" si="159"/>
        <v>8.8754449677853557</v>
      </c>
      <c r="AJ618" s="213">
        <f t="shared" si="160"/>
        <v>0.61929999999999996</v>
      </c>
      <c r="AK618" s="213">
        <f t="shared" si="161"/>
        <v>2.1072699832753471E-2</v>
      </c>
      <c r="AL618" s="213">
        <f t="shared" si="162"/>
        <v>17.473269438258644</v>
      </c>
      <c r="AM618" s="213">
        <f t="shared" si="163"/>
        <v>-920.94093489405088</v>
      </c>
      <c r="AN618" s="213">
        <f t="shared" si="164"/>
        <v>1.5398936096810728E-3</v>
      </c>
      <c r="AO618" s="213">
        <f t="shared" si="165"/>
        <v>1.6668017460671374</v>
      </c>
      <c r="AP618" s="213">
        <f t="shared" si="166"/>
        <v>0.36954490273125584</v>
      </c>
      <c r="AQ618" s="105">
        <f t="shared" si="167"/>
        <v>0.2066982539328629</v>
      </c>
      <c r="AR618" s="213">
        <f t="shared" si="155"/>
        <v>1.0064210896828689</v>
      </c>
    </row>
    <row r="619" spans="1:44" x14ac:dyDescent="0.25">
      <c r="A619" s="268">
        <v>2.5666669999999998</v>
      </c>
      <c r="B619" s="7">
        <v>11.72845314315453</v>
      </c>
      <c r="C619" s="7">
        <v>11.72845314315453</v>
      </c>
      <c r="D619" s="7"/>
      <c r="E619" s="213">
        <f t="shared" si="156"/>
        <v>4.8872464247522694E-2</v>
      </c>
      <c r="F619" s="213">
        <f t="shared" si="157"/>
        <v>0.47943887426819765</v>
      </c>
      <c r="X619">
        <v>1.005683222564369</v>
      </c>
      <c r="Y619">
        <v>124.53138620399906</v>
      </c>
      <c r="Z619">
        <v>0.38547140074807529</v>
      </c>
      <c r="AA619">
        <v>0.87807706509784345</v>
      </c>
      <c r="AB619">
        <v>0.88499167027702652</v>
      </c>
      <c r="AC619">
        <v>27.592815504139526</v>
      </c>
      <c r="AD619">
        <v>2.6948420309569374</v>
      </c>
      <c r="AF619" s="266">
        <f t="shared" si="154"/>
        <v>0.40321152061426202</v>
      </c>
      <c r="AG619" s="298">
        <v>3.9793883110215837</v>
      </c>
      <c r="AH619" s="105">
        <f t="shared" si="158"/>
        <v>4.1669999999998097E-3</v>
      </c>
      <c r="AI619" s="213">
        <f t="shared" si="159"/>
        <v>8.8754449677853557</v>
      </c>
      <c r="AJ619" s="213">
        <f t="shared" si="160"/>
        <v>0.61929999999999996</v>
      </c>
      <c r="AK619" s="213">
        <f t="shared" si="161"/>
        <v>2.1072699832753471E-2</v>
      </c>
      <c r="AL619" s="213">
        <f t="shared" si="162"/>
        <v>17.494342138091397</v>
      </c>
      <c r="AM619" s="213">
        <f t="shared" si="163"/>
        <v>-919.57813744073121</v>
      </c>
      <c r="AN619" s="213">
        <f t="shared" si="164"/>
        <v>1.5376148934136739E-3</v>
      </c>
      <c r="AO619" s="213">
        <f t="shared" si="165"/>
        <v>1.668339360960551</v>
      </c>
      <c r="AP619" s="213">
        <f t="shared" si="166"/>
        <v>0.36899805457493257</v>
      </c>
      <c r="AQ619" s="105">
        <f t="shared" si="167"/>
        <v>0.20516063903944923</v>
      </c>
      <c r="AR619" s="213">
        <f t="shared" si="155"/>
        <v>1.0064210896828689</v>
      </c>
    </row>
    <row r="620" spans="1:44" x14ac:dyDescent="0.25">
      <c r="A620" s="268">
        <v>2.5708329999999999</v>
      </c>
      <c r="B620" s="7">
        <v>11.610259579541053</v>
      </c>
      <c r="C620" s="7">
        <v>11.610259579541053</v>
      </c>
      <c r="D620" s="7"/>
      <c r="E620" s="213">
        <f t="shared" si="156"/>
        <v>4.8614538601376232E-2</v>
      </c>
      <c r="F620" s="213">
        <f t="shared" si="157"/>
        <v>0.47690862367950088</v>
      </c>
      <c r="X620">
        <v>1.0079487797634021</v>
      </c>
      <c r="Y620">
        <v>124.21540782227505</v>
      </c>
      <c r="Z620">
        <v>0.38348048071932567</v>
      </c>
      <c r="AA620">
        <v>0.87581644665513658</v>
      </c>
      <c r="AB620">
        <v>0.88274118790486911</v>
      </c>
      <c r="AC620">
        <v>27.525047179284577</v>
      </c>
      <c r="AD620">
        <v>2.6879754054410099</v>
      </c>
      <c r="AF620" s="266">
        <f t="shared" si="154"/>
        <v>0.40029889419869658</v>
      </c>
      <c r="AG620" s="298">
        <v>3.9506429232538522</v>
      </c>
      <c r="AH620" s="105">
        <f t="shared" si="158"/>
        <v>4.1660000000001141E-3</v>
      </c>
      <c r="AI620" s="213">
        <f t="shared" si="159"/>
        <v>8.8754449677853557</v>
      </c>
      <c r="AJ620" s="213">
        <f t="shared" si="160"/>
        <v>0.61929999999999996</v>
      </c>
      <c r="AK620" s="213">
        <f t="shared" si="161"/>
        <v>2.0973265474639291E-2</v>
      </c>
      <c r="AL620" s="213">
        <f t="shared" si="162"/>
        <v>17.515315403566035</v>
      </c>
      <c r="AM620" s="213">
        <f t="shared" si="163"/>
        <v>-913.88657768508483</v>
      </c>
      <c r="AN620" s="213">
        <f t="shared" si="164"/>
        <v>1.5280981088243927E-3</v>
      </c>
      <c r="AO620" s="213">
        <f t="shared" si="165"/>
        <v>1.6698674590693754</v>
      </c>
      <c r="AP620" s="213">
        <f t="shared" si="166"/>
        <v>0.36680223447536026</v>
      </c>
      <c r="AQ620" s="105">
        <f t="shared" si="167"/>
        <v>0.20363254093062483</v>
      </c>
      <c r="AR620" s="213">
        <f t="shared" si="155"/>
        <v>1.0035279282066782</v>
      </c>
    </row>
    <row r="621" spans="1:44" x14ac:dyDescent="0.25">
      <c r="A621" s="268">
        <v>2.5750000000000002</v>
      </c>
      <c r="B621" s="7">
        <v>11.72845314315453</v>
      </c>
      <c r="C621" s="7">
        <v>11.72845314315453</v>
      </c>
      <c r="D621" s="7"/>
      <c r="E621" s="213">
        <f t="shared" si="156"/>
        <v>4.8626207957739205E-2</v>
      </c>
      <c r="F621" s="213">
        <f t="shared" si="157"/>
        <v>0.47702310006542165</v>
      </c>
      <c r="X621">
        <v>1.010218159489759</v>
      </c>
      <c r="Y621">
        <v>123.89959658874015</v>
      </c>
      <c r="Z621">
        <v>0.38149133301268817</v>
      </c>
      <c r="AA621">
        <v>0.87355721363586902</v>
      </c>
      <c r="AB621">
        <v>0.88049190831994495</v>
      </c>
      <c r="AC621">
        <v>27.457315444982264</v>
      </c>
      <c r="AD621">
        <v>2.681112487462828</v>
      </c>
      <c r="AF621" s="266">
        <f t="shared" si="154"/>
        <v>0.40321152061426202</v>
      </c>
      <c r="AG621" s="298">
        <v>3.9793883110215837</v>
      </c>
      <c r="AH621" s="105">
        <f t="shared" si="158"/>
        <v>4.1670000000002538E-3</v>
      </c>
      <c r="AI621" s="213">
        <f t="shared" si="159"/>
        <v>8.8754449677853557</v>
      </c>
      <c r="AJ621" s="213">
        <f t="shared" si="160"/>
        <v>0.61929999999999996</v>
      </c>
      <c r="AK621" s="213">
        <f t="shared" si="161"/>
        <v>2.1072699832755715E-2</v>
      </c>
      <c r="AL621" s="213">
        <f t="shared" si="162"/>
        <v>17.536388103398792</v>
      </c>
      <c r="AM621" s="213">
        <f t="shared" si="163"/>
        <v>-916.85159400919906</v>
      </c>
      <c r="AN621" s="213">
        <f t="shared" si="164"/>
        <v>1.5330558748624817E-3</v>
      </c>
      <c r="AO621" s="213">
        <f t="shared" si="165"/>
        <v>1.6714005149442379</v>
      </c>
      <c r="AP621" s="213">
        <f t="shared" si="166"/>
        <v>0.36790397764876132</v>
      </c>
      <c r="AQ621" s="105">
        <f t="shared" si="167"/>
        <v>0.20209948505576233</v>
      </c>
      <c r="AR621" s="213">
        <f t="shared" si="155"/>
        <v>1.0064210896828689</v>
      </c>
    </row>
    <row r="622" spans="1:44" x14ac:dyDescent="0.25">
      <c r="A622" s="268">
        <v>2.579167</v>
      </c>
      <c r="B622" s="7">
        <v>11.669356361347791</v>
      </c>
      <c r="C622" s="7">
        <v>11.669356361347791</v>
      </c>
      <c r="D622" s="7"/>
      <c r="E622" s="213">
        <f t="shared" si="156"/>
        <v>4.8749336102628354E-2</v>
      </c>
      <c r="F622" s="213">
        <f t="shared" si="157"/>
        <v>0.47823098716678419</v>
      </c>
      <c r="X622">
        <v>1.0124913755687139</v>
      </c>
      <c r="Y622">
        <v>123.58395414289451</v>
      </c>
      <c r="Z622">
        <v>0.37950395968931239</v>
      </c>
      <c r="AA622">
        <v>0.87129937740157459</v>
      </c>
      <c r="AB622">
        <v>0.878243843201856</v>
      </c>
      <c r="AC622">
        <v>27.389620653016472</v>
      </c>
      <c r="AD622">
        <v>2.6742533126668939</v>
      </c>
      <c r="AF622" s="266">
        <f t="shared" si="154"/>
        <v>0.40175520740647924</v>
      </c>
      <c r="AG622" s="298">
        <v>3.965015617137718</v>
      </c>
      <c r="AH622" s="105">
        <f t="shared" si="158"/>
        <v>4.1669999999998097E-3</v>
      </c>
      <c r="AI622" s="213">
        <f t="shared" si="159"/>
        <v>8.8754449677853557</v>
      </c>
      <c r="AJ622" s="213">
        <f t="shared" si="160"/>
        <v>0.61929999999999996</v>
      </c>
      <c r="AK622" s="213">
        <f t="shared" si="161"/>
        <v>2.1025532416152539E-2</v>
      </c>
      <c r="AL622" s="213">
        <f t="shared" si="162"/>
        <v>17.557413635814946</v>
      </c>
      <c r="AM622" s="213">
        <f t="shared" si="163"/>
        <v>-913.43532378256248</v>
      </c>
      <c r="AN622" s="213">
        <f t="shared" si="164"/>
        <v>1.527343572920396E-3</v>
      </c>
      <c r="AO622" s="213">
        <f t="shared" si="165"/>
        <v>1.6729278585171583</v>
      </c>
      <c r="AP622" s="213">
        <f t="shared" si="166"/>
        <v>0.36653313485012379</v>
      </c>
      <c r="AQ622" s="105">
        <f t="shared" si="167"/>
        <v>0.20057214148284194</v>
      </c>
      <c r="AR622" s="213">
        <f t="shared" si="155"/>
        <v>1.0049797526220086</v>
      </c>
    </row>
    <row r="623" spans="1:44" x14ac:dyDescent="0.25">
      <c r="A623" s="268">
        <v>2.5833330000000001</v>
      </c>
      <c r="B623" s="7">
        <v>11.72845314315453</v>
      </c>
      <c r="C623" s="7">
        <v>11.72845314315453</v>
      </c>
      <c r="D623" s="7"/>
      <c r="E623" s="213">
        <f t="shared" si="156"/>
        <v>4.8737637197879664E-2</v>
      </c>
      <c r="F623" s="213">
        <f t="shared" si="157"/>
        <v>0.47811622091119954</v>
      </c>
      <c r="X623">
        <v>1.0147684418851357</v>
      </c>
      <c r="Y623">
        <v>123.26848212374271</v>
      </c>
      <c r="Z623">
        <v>0.37751836281034856</v>
      </c>
      <c r="AA623">
        <v>0.86904294930567338</v>
      </c>
      <c r="AB623">
        <v>0.87599700422656357</v>
      </c>
      <c r="AC623">
        <v>27.321963155054394</v>
      </c>
      <c r="AD623">
        <v>2.6673979166858865</v>
      </c>
      <c r="AF623" s="266">
        <f t="shared" si="154"/>
        <v>0.40321152061426202</v>
      </c>
      <c r="AG623" s="298">
        <v>3.9793883110215837</v>
      </c>
      <c r="AH623" s="105">
        <f t="shared" si="158"/>
        <v>4.1660000000001141E-3</v>
      </c>
      <c r="AI623" s="213">
        <f t="shared" si="159"/>
        <v>8.8754449677853557</v>
      </c>
      <c r="AJ623" s="213">
        <f t="shared" si="160"/>
        <v>0.61929999999999996</v>
      </c>
      <c r="AK623" s="213">
        <f t="shared" si="161"/>
        <v>2.1067642789358621E-2</v>
      </c>
      <c r="AL623" s="213">
        <f t="shared" si="162"/>
        <v>17.578481278604304</v>
      </c>
      <c r="AM623" s="213">
        <f t="shared" si="163"/>
        <v>-913.89277223492104</v>
      </c>
      <c r="AN623" s="213">
        <f t="shared" si="164"/>
        <v>1.5281084666522904E-3</v>
      </c>
      <c r="AO623" s="213">
        <f t="shared" si="165"/>
        <v>1.6744559669838106</v>
      </c>
      <c r="AP623" s="213">
        <f t="shared" si="166"/>
        <v>0.36680472075185994</v>
      </c>
      <c r="AQ623" s="105">
        <f t="shared" si="167"/>
        <v>0.19904403301618964</v>
      </c>
      <c r="AR623" s="213">
        <f t="shared" si="155"/>
        <v>1.0064210896828689</v>
      </c>
    </row>
    <row r="624" spans="1:44" x14ac:dyDescent="0.25">
      <c r="A624" s="268">
        <v>2.5874999999999999</v>
      </c>
      <c r="B624" s="7">
        <v>11.314775670507357</v>
      </c>
      <c r="C624" s="7">
        <v>11.314775670507357</v>
      </c>
      <c r="D624" s="7"/>
      <c r="E624" s="213">
        <f t="shared" si="156"/>
        <v>4.8010567233262351E-2</v>
      </c>
      <c r="F624" s="213">
        <f t="shared" si="157"/>
        <v>0.47098366455830371</v>
      </c>
      <c r="X624">
        <v>1.0170493723837923</v>
      </c>
      <c r="Y624">
        <v>122.95318216977726</v>
      </c>
      <c r="Z624">
        <v>0.37553454443694589</v>
      </c>
      <c r="AA624">
        <v>0.86678794069477128</v>
      </c>
      <c r="AB624">
        <v>0.87375140306615573</v>
      </c>
      <c r="AC624">
        <v>27.254343302648312</v>
      </c>
      <c r="AD624">
        <v>2.66054633514084</v>
      </c>
      <c r="AF624" s="266">
        <f t="shared" si="154"/>
        <v>0.39301732815978313</v>
      </c>
      <c r="AG624" s="298">
        <v>3.8787794538345239</v>
      </c>
      <c r="AH624" s="105">
        <f t="shared" si="158"/>
        <v>4.1669999999998097E-3</v>
      </c>
      <c r="AI624" s="213">
        <f t="shared" si="159"/>
        <v>8.8754449677853557</v>
      </c>
      <c r="AJ624" s="213">
        <f t="shared" si="160"/>
        <v>0.61929999999999996</v>
      </c>
      <c r="AK624" s="213">
        <f t="shared" si="161"/>
        <v>2.074114850712902E-2</v>
      </c>
      <c r="AL624" s="213">
        <f t="shared" si="162"/>
        <v>17.599222427111432</v>
      </c>
      <c r="AM624" s="213">
        <f t="shared" si="163"/>
        <v>-898.397607990805</v>
      </c>
      <c r="AN624" s="213">
        <f t="shared" si="164"/>
        <v>1.5021991998400623E-3</v>
      </c>
      <c r="AO624" s="213">
        <f t="shared" si="165"/>
        <v>1.6759581661836507</v>
      </c>
      <c r="AP624" s="213">
        <f t="shared" si="166"/>
        <v>0.36049896804418791</v>
      </c>
      <c r="AQ624" s="105">
        <f t="shared" si="167"/>
        <v>0.19754183381634957</v>
      </c>
      <c r="AR624" s="213">
        <f t="shared" si="155"/>
        <v>0.99610741545435488</v>
      </c>
    </row>
    <row r="625" spans="1:44" x14ac:dyDescent="0.25">
      <c r="A625" s="268">
        <v>2.5916670000000002</v>
      </c>
      <c r="B625" s="7">
        <v>10.782904634246707</v>
      </c>
      <c r="C625" s="7">
        <v>10.782904634246707</v>
      </c>
      <c r="D625" s="7"/>
      <c r="E625" s="213">
        <f t="shared" si="156"/>
        <v>4.6040516914957898E-2</v>
      </c>
      <c r="F625" s="213">
        <f t="shared" si="157"/>
        <v>0.45165747093573699</v>
      </c>
      <c r="X625">
        <v>1.0193341810696579</v>
      </c>
      <c r="Y625">
        <v>122.6380559189476</v>
      </c>
      <c r="Z625">
        <v>0.37355250663025469</v>
      </c>
      <c r="AA625">
        <v>0.86453436290654806</v>
      </c>
      <c r="AB625">
        <v>0.87150705138890594</v>
      </c>
      <c r="AC625">
        <v>27.186761447224729</v>
      </c>
      <c r="AD625">
        <v>2.6536986036400454</v>
      </c>
      <c r="AF625" s="266">
        <f t="shared" si="154"/>
        <v>0.37991050928973902</v>
      </c>
      <c r="AG625" s="298">
        <v>3.7494252088797335</v>
      </c>
      <c r="AH625" s="105">
        <f t="shared" si="158"/>
        <v>4.1670000000002538E-3</v>
      </c>
      <c r="AI625" s="213">
        <f t="shared" si="159"/>
        <v>8.8754449677853557</v>
      </c>
      <c r="AJ625" s="213">
        <f t="shared" si="160"/>
        <v>0.61929999999999996</v>
      </c>
      <c r="AK625" s="213">
        <f t="shared" si="161"/>
        <v>2.0310016191551521E-2</v>
      </c>
      <c r="AL625" s="213">
        <f t="shared" si="162"/>
        <v>17.619532443302983</v>
      </c>
      <c r="AM625" s="213">
        <f t="shared" si="163"/>
        <v>-878.44361626711941</v>
      </c>
      <c r="AN625" s="213">
        <f t="shared" si="164"/>
        <v>1.4688343843793751E-3</v>
      </c>
      <c r="AO625" s="213">
        <f t="shared" si="165"/>
        <v>1.6774270005680301</v>
      </c>
      <c r="AP625" s="213">
        <f t="shared" si="166"/>
        <v>0.35249205288679764</v>
      </c>
      <c r="AQ625" s="105">
        <f t="shared" si="167"/>
        <v>0.19607299943197021</v>
      </c>
      <c r="AR625" s="213">
        <f t="shared" si="155"/>
        <v>0.98203367609280801</v>
      </c>
    </row>
    <row r="626" spans="1:44" x14ac:dyDescent="0.25">
      <c r="A626" s="268">
        <v>2.5958329999999998</v>
      </c>
      <c r="B626" s="7">
        <v>10.782904634246707</v>
      </c>
      <c r="C626" s="7">
        <v>10.782904634246707</v>
      </c>
      <c r="D626" s="7"/>
      <c r="E626" s="213">
        <f t="shared" si="156"/>
        <v>4.492158070626822E-2</v>
      </c>
      <c r="F626" s="213">
        <f t="shared" si="157"/>
        <v>0.44068070672849124</v>
      </c>
      <c r="X626">
        <v>1.0216228820082203</v>
      </c>
      <c r="Y626">
        <v>122.32310500866853</v>
      </c>
      <c r="Z626">
        <v>0.37157225145142414</v>
      </c>
      <c r="AA626">
        <v>0.86228222727177506</v>
      </c>
      <c r="AB626">
        <v>0.86926396085891366</v>
      </c>
      <c r="AC626">
        <v>27.119217940087324</v>
      </c>
      <c r="AD626">
        <v>2.646854757779348</v>
      </c>
      <c r="AF626" s="266">
        <f t="shared" si="154"/>
        <v>0.37991050928973902</v>
      </c>
      <c r="AG626" s="298">
        <v>3.7494252088797335</v>
      </c>
      <c r="AH626" s="105">
        <f t="shared" si="158"/>
        <v>4.16599999999967E-3</v>
      </c>
      <c r="AI626" s="213">
        <f t="shared" si="159"/>
        <v>8.8754449677853557</v>
      </c>
      <c r="AJ626" s="213">
        <f t="shared" si="160"/>
        <v>0.61929999999999996</v>
      </c>
      <c r="AK626" s="213">
        <f t="shared" si="161"/>
        <v>2.0305142177583821E-2</v>
      </c>
      <c r="AL626" s="213">
        <f t="shared" si="162"/>
        <v>17.639837585480567</v>
      </c>
      <c r="AM626" s="213">
        <f t="shared" si="163"/>
        <v>-876.95160683738357</v>
      </c>
      <c r="AN626" s="213">
        <f t="shared" si="164"/>
        <v>1.4663396144116373E-3</v>
      </c>
      <c r="AO626" s="213">
        <f t="shared" si="165"/>
        <v>1.6788933401824417</v>
      </c>
      <c r="AP626" s="213">
        <f t="shared" si="166"/>
        <v>0.35197782391064653</v>
      </c>
      <c r="AQ626" s="105">
        <f t="shared" si="167"/>
        <v>0.19460665981755856</v>
      </c>
      <c r="AR626" s="213">
        <f t="shared" si="155"/>
        <v>0.98203367609280801</v>
      </c>
    </row>
    <row r="627" spans="1:44" x14ac:dyDescent="0.25">
      <c r="A627" s="268">
        <v>2.6</v>
      </c>
      <c r="B627" s="7">
        <v>10.782904634246707</v>
      </c>
      <c r="C627" s="7">
        <v>10.782904634246707</v>
      </c>
      <c r="D627" s="7"/>
      <c r="E627" s="213">
        <f t="shared" si="156"/>
        <v>4.4932363610908764E-2</v>
      </c>
      <c r="F627" s="213">
        <f t="shared" si="157"/>
        <v>0.44078648702301498</v>
      </c>
      <c r="X627">
        <v>1.0239154893257914</v>
      </c>
      <c r="Y627">
        <v>122.00833107576783</v>
      </c>
      <c r="Z627">
        <v>0.36959378096160433</v>
      </c>
      <c r="AA627">
        <v>0.8600315451123226</v>
      </c>
      <c r="AB627">
        <v>0.86702214313620107</v>
      </c>
      <c r="AC627">
        <v>27.051713132407588</v>
      </c>
      <c r="AD627">
        <v>2.640014833141199</v>
      </c>
      <c r="AF627" s="266">
        <f t="shared" si="154"/>
        <v>0.37991050928973902</v>
      </c>
      <c r="AG627" s="298">
        <v>3.7494252088797335</v>
      </c>
      <c r="AH627" s="105">
        <f t="shared" si="158"/>
        <v>4.1670000000002538E-3</v>
      </c>
      <c r="AI627" s="213">
        <f t="shared" si="159"/>
        <v>8.8754449677853557</v>
      </c>
      <c r="AJ627" s="213">
        <f t="shared" si="160"/>
        <v>0.61929999999999996</v>
      </c>
      <c r="AK627" s="213">
        <f t="shared" si="161"/>
        <v>2.0310016191551521E-2</v>
      </c>
      <c r="AL627" s="213">
        <f t="shared" si="162"/>
        <v>17.660147601672119</v>
      </c>
      <c r="AM627" s="213">
        <f t="shared" si="163"/>
        <v>-875.8780833406214</v>
      </c>
      <c r="AN627" s="213">
        <f t="shared" si="164"/>
        <v>1.4645445894432916E-3</v>
      </c>
      <c r="AO627" s="213">
        <f t="shared" si="165"/>
        <v>1.680357884771885</v>
      </c>
      <c r="AP627" s="213">
        <f t="shared" si="166"/>
        <v>0.35146258445961182</v>
      </c>
      <c r="AQ627" s="105">
        <f t="shared" si="167"/>
        <v>0.19314211522811528</v>
      </c>
      <c r="AR627" s="213">
        <f t="shared" si="155"/>
        <v>0.98203367609280801</v>
      </c>
    </row>
    <row r="628" spans="1:44" x14ac:dyDescent="0.25">
      <c r="A628" s="268">
        <v>2.6041669999999999</v>
      </c>
      <c r="B628" s="7">
        <v>10.664711070633228</v>
      </c>
      <c r="C628" s="7">
        <v>10.664711070633228</v>
      </c>
      <c r="D628" s="7"/>
      <c r="E628" s="213">
        <f t="shared" si="156"/>
        <v>4.4686107321115311E-2</v>
      </c>
      <c r="F628" s="213">
        <f t="shared" si="157"/>
        <v>0.43837071282014123</v>
      </c>
      <c r="X628">
        <v>1.0262120172098184</v>
      </c>
      <c r="Y628">
        <v>121.69373575650248</v>
      </c>
      <c r="Z628">
        <v>0.36761709722194513</v>
      </c>
      <c r="AA628">
        <v>0.85778232774228469</v>
      </c>
      <c r="AB628">
        <v>0.86478160987640351</v>
      </c>
      <c r="AC628">
        <v>26.984247375223777</v>
      </c>
      <c r="AD628">
        <v>2.6331788652945494</v>
      </c>
      <c r="AF628" s="266">
        <f t="shared" si="154"/>
        <v>0.37699788287417352</v>
      </c>
      <c r="AG628" s="298">
        <v>3.7206798211120011</v>
      </c>
      <c r="AH628" s="105">
        <f t="shared" si="158"/>
        <v>4.1669999999998097E-3</v>
      </c>
      <c r="AI628" s="213">
        <f t="shared" si="159"/>
        <v>8.8754449677853557</v>
      </c>
      <c r="AJ628" s="213">
        <f t="shared" si="160"/>
        <v>0.61929999999999996</v>
      </c>
      <c r="AK628" s="213">
        <f t="shared" si="161"/>
        <v>2.0213444377261285E-2</v>
      </c>
      <c r="AL628" s="213">
        <f t="shared" si="162"/>
        <v>17.680361046049381</v>
      </c>
      <c r="AM628" s="213">
        <f t="shared" si="163"/>
        <v>-870.43935431542491</v>
      </c>
      <c r="AN628" s="213">
        <f t="shared" si="164"/>
        <v>1.4554505598987687E-3</v>
      </c>
      <c r="AO628" s="213">
        <f t="shared" si="165"/>
        <v>1.6818133353317837</v>
      </c>
      <c r="AP628" s="213">
        <f t="shared" si="166"/>
        <v>0.34928019196036358</v>
      </c>
      <c r="AQ628" s="105">
        <f t="shared" si="167"/>
        <v>0.19168666466821652</v>
      </c>
      <c r="AR628" s="213">
        <f t="shared" si="155"/>
        <v>0.97877328440223366</v>
      </c>
    </row>
    <row r="629" spans="1:44" x14ac:dyDescent="0.25">
      <c r="A629" s="268">
        <v>2.608333</v>
      </c>
      <c r="B629" s="7">
        <v>10.723807852439968</v>
      </c>
      <c r="C629" s="7">
        <v>10.723807852439968</v>
      </c>
      <c r="D629" s="7"/>
      <c r="E629" s="213">
        <f t="shared" si="156"/>
        <v>4.4552284916762684E-2</v>
      </c>
      <c r="F629" s="213">
        <f t="shared" si="157"/>
        <v>0.43705791503344193</v>
      </c>
      <c r="X629">
        <v>1.0285124799091969</v>
      </c>
      <c r="Y629">
        <v>121.37932068651254</v>
      </c>
      <c r="Z629">
        <v>0.36564220229359595</v>
      </c>
      <c r="AA629">
        <v>0.85553458646753144</v>
      </c>
      <c r="AB629">
        <v>0.86254237273073353</v>
      </c>
      <c r="AC629">
        <v>26.9168210194374</v>
      </c>
      <c r="AD629">
        <v>2.6263468897944944</v>
      </c>
      <c r="AF629" s="266">
        <f t="shared" si="154"/>
        <v>0.37845419608195618</v>
      </c>
      <c r="AG629" s="298">
        <v>3.7350525149958669</v>
      </c>
      <c r="AH629" s="105">
        <f t="shared" si="158"/>
        <v>4.1660000000001141E-3</v>
      </c>
      <c r="AI629" s="213">
        <f t="shared" si="159"/>
        <v>8.8754449677853557</v>
      </c>
      <c r="AJ629" s="213">
        <f t="shared" si="160"/>
        <v>0.61929999999999996</v>
      </c>
      <c r="AK629" s="213">
        <f t="shared" si="161"/>
        <v>2.0256903218087579E-2</v>
      </c>
      <c r="AL629" s="213">
        <f t="shared" si="162"/>
        <v>17.700617949267468</v>
      </c>
      <c r="AM629" s="213">
        <f t="shared" si="163"/>
        <v>-871.02909226650536</v>
      </c>
      <c r="AN629" s="213">
        <f t="shared" si="164"/>
        <v>1.4564366532168595E-3</v>
      </c>
      <c r="AO629" s="213">
        <f t="shared" si="165"/>
        <v>1.6832697719850005</v>
      </c>
      <c r="AP629" s="213">
        <f t="shared" si="166"/>
        <v>0.34960073288929899</v>
      </c>
      <c r="AQ629" s="105">
        <f t="shared" si="167"/>
        <v>0.19023022801499967</v>
      </c>
      <c r="AR629" s="213">
        <f t="shared" si="155"/>
        <v>0.98040975333357838</v>
      </c>
    </row>
    <row r="630" spans="1:44" x14ac:dyDescent="0.25">
      <c r="A630" s="268">
        <v>2.6124999999999998</v>
      </c>
      <c r="B630" s="7">
        <v>10.782904634246707</v>
      </c>
      <c r="C630" s="7">
        <v>10.782904634246707</v>
      </c>
      <c r="D630" s="7"/>
      <c r="E630" s="213">
        <f t="shared" si="156"/>
        <v>4.4809235466009636E-2</v>
      </c>
      <c r="F630" s="213">
        <f t="shared" si="157"/>
        <v>0.43957859992155457</v>
      </c>
      <c r="X630">
        <v>1.0308168917345861</v>
      </c>
      <c r="Y630">
        <v>121.06508750081858</v>
      </c>
      <c r="Z630">
        <v>0.36366909823770688</v>
      </c>
      <c r="AA630">
        <v>0.85328833258499093</v>
      </c>
      <c r="AB630">
        <v>0.86030444334586587</v>
      </c>
      <c r="AC630">
        <v>26.849434415806101</v>
      </c>
      <c r="AD630">
        <v>2.6195189421815535</v>
      </c>
      <c r="AF630" s="266">
        <f t="shared" si="154"/>
        <v>0.37991050928973891</v>
      </c>
      <c r="AG630" s="298">
        <v>3.7494252088797326</v>
      </c>
      <c r="AH630" s="105">
        <f t="shared" si="158"/>
        <v>4.1669999999998097E-3</v>
      </c>
      <c r="AI630" s="213">
        <f t="shared" si="159"/>
        <v>8.8754449677853557</v>
      </c>
      <c r="AJ630" s="213">
        <f t="shared" si="160"/>
        <v>0.61929999999999996</v>
      </c>
      <c r="AK630" s="213">
        <f t="shared" si="161"/>
        <v>2.031001619154936E-2</v>
      </c>
      <c r="AL630" s="213">
        <f t="shared" si="162"/>
        <v>17.720927965459015</v>
      </c>
      <c r="AM630" s="213">
        <f t="shared" si="163"/>
        <v>-872.022261766204</v>
      </c>
      <c r="AN630" s="213">
        <f t="shared" si="164"/>
        <v>1.4580973192899686E-3</v>
      </c>
      <c r="AO630" s="213">
        <f t="shared" si="165"/>
        <v>1.6847278693042904</v>
      </c>
      <c r="AP630" s="213">
        <f t="shared" si="166"/>
        <v>0.34991536340053642</v>
      </c>
      <c r="AQ630" s="105">
        <f t="shared" si="167"/>
        <v>0.18877213069570969</v>
      </c>
      <c r="AR630" s="213">
        <f t="shared" si="155"/>
        <v>0.98203367609280823</v>
      </c>
    </row>
    <row r="631" spans="1:44" x14ac:dyDescent="0.25">
      <c r="A631" s="268">
        <v>2.6166670000000001</v>
      </c>
      <c r="B631" s="7">
        <v>10.723807852439968</v>
      </c>
      <c r="C631" s="7">
        <v>10.723807852439968</v>
      </c>
      <c r="D631" s="7"/>
      <c r="E631" s="213">
        <f t="shared" si="156"/>
        <v>4.480923546601441E-2</v>
      </c>
      <c r="F631" s="213">
        <f t="shared" si="157"/>
        <v>0.43957859992160137</v>
      </c>
      <c r="X631">
        <v>1.0331252670587252</v>
      </c>
      <c r="Y631">
        <v>120.75103783380375</v>
      </c>
      <c r="Z631">
        <v>0.36169778711542749</v>
      </c>
      <c r="AA631">
        <v>0.8510435773836621</v>
      </c>
      <c r="AB631">
        <v>0.85806783336369941</v>
      </c>
      <c r="AC631">
        <v>26.782087914943816</v>
      </c>
      <c r="AD631">
        <v>2.6126950579816821</v>
      </c>
      <c r="AF631" s="266">
        <f t="shared" si="154"/>
        <v>0.37845419608195618</v>
      </c>
      <c r="AG631" s="298">
        <v>3.7350525149958669</v>
      </c>
      <c r="AH631" s="105">
        <f t="shared" si="158"/>
        <v>4.1670000000002538E-3</v>
      </c>
      <c r="AI631" s="213">
        <f t="shared" si="159"/>
        <v>8.8754449677853557</v>
      </c>
      <c r="AJ631" s="213">
        <f t="shared" si="160"/>
        <v>0.61929999999999996</v>
      </c>
      <c r="AK631" s="213">
        <f t="shared" si="161"/>
        <v>2.026176565285016E-2</v>
      </c>
      <c r="AL631" s="213">
        <f t="shared" si="162"/>
        <v>17.741189731111866</v>
      </c>
      <c r="AM631" s="213">
        <f t="shared" si="163"/>
        <v>-868.66388255049924</v>
      </c>
      <c r="AN631" s="213">
        <f t="shared" si="164"/>
        <v>1.4524818161700595E-3</v>
      </c>
      <c r="AO631" s="213">
        <f t="shared" si="165"/>
        <v>1.6861803511204605</v>
      </c>
      <c r="AP631" s="213">
        <f t="shared" si="166"/>
        <v>0.34856775046075616</v>
      </c>
      <c r="AQ631" s="105">
        <f t="shared" si="167"/>
        <v>0.18731964887953964</v>
      </c>
      <c r="AR631" s="213">
        <f t="shared" si="155"/>
        <v>0.98040975333357838</v>
      </c>
    </row>
    <row r="632" spans="1:44" x14ac:dyDescent="0.25">
      <c r="A632" s="268">
        <v>2.6208330000000002</v>
      </c>
      <c r="B632" s="7">
        <v>10.664711070633228</v>
      </c>
      <c r="C632" s="7">
        <v>10.664711070633228</v>
      </c>
      <c r="D632" s="7"/>
      <c r="E632" s="213">
        <f t="shared" si="156"/>
        <v>4.4552284916762684E-2</v>
      </c>
      <c r="F632" s="213">
        <f t="shared" si="157"/>
        <v>0.43705791503344193</v>
      </c>
      <c r="X632">
        <v>1.0354376203167519</v>
      </c>
      <c r="Y632">
        <v>120.43717331918093</v>
      </c>
      <c r="Z632">
        <v>0.35972827098790777</v>
      </c>
      <c r="AA632">
        <v>0.84880033214342565</v>
      </c>
      <c r="AB632">
        <v>0.85583255442136352</v>
      </c>
      <c r="AC632">
        <v>26.714781867313796</v>
      </c>
      <c r="AD632">
        <v>2.6058752727055703</v>
      </c>
      <c r="AF632" s="266">
        <f t="shared" si="154"/>
        <v>0.37699788287417346</v>
      </c>
      <c r="AG632" s="298">
        <v>3.7206798211120007</v>
      </c>
      <c r="AH632" s="105">
        <f t="shared" si="158"/>
        <v>4.1660000000001141E-3</v>
      </c>
      <c r="AI632" s="213">
        <f t="shared" si="159"/>
        <v>8.8754449677853557</v>
      </c>
      <c r="AJ632" s="213">
        <f t="shared" si="160"/>
        <v>0.61929999999999996</v>
      </c>
      <c r="AK632" s="213">
        <f t="shared" si="161"/>
        <v>2.0208593538679306E-2</v>
      </c>
      <c r="AL632" s="213">
        <f t="shared" si="162"/>
        <v>17.761398324650546</v>
      </c>
      <c r="AM632" s="213">
        <f t="shared" si="163"/>
        <v>-865.10213304387639</v>
      </c>
      <c r="AN632" s="213">
        <f t="shared" si="164"/>
        <v>1.4465262601764885E-3</v>
      </c>
      <c r="AO632" s="213">
        <f t="shared" si="165"/>
        <v>1.6876268773806369</v>
      </c>
      <c r="AP632" s="213">
        <f t="shared" si="166"/>
        <v>0.34722185793961807</v>
      </c>
      <c r="AQ632" s="105">
        <f t="shared" si="167"/>
        <v>0.18587312261936315</v>
      </c>
      <c r="AR632" s="213">
        <f t="shared" si="155"/>
        <v>0.97877328440223377</v>
      </c>
    </row>
    <row r="633" spans="1:44" x14ac:dyDescent="0.25">
      <c r="A633" s="268">
        <v>2.625</v>
      </c>
      <c r="B633" s="7">
        <v>10.664711070633228</v>
      </c>
      <c r="C633" s="7">
        <v>10.664711070633228</v>
      </c>
      <c r="D633" s="7"/>
      <c r="E633" s="213">
        <f t="shared" si="156"/>
        <v>4.4439851031326631E-2</v>
      </c>
      <c r="F633" s="213">
        <f t="shared" si="157"/>
        <v>0.43595493861731427</v>
      </c>
      <c r="X633">
        <v>1.0377539660065223</v>
      </c>
      <c r="Y633">
        <v>120.12349558999379</v>
      </c>
      <c r="Z633">
        <v>0.3577605519162973</v>
      </c>
      <c r="AA633">
        <v>0.84655860813555273</v>
      </c>
      <c r="AB633">
        <v>0.85359861815098659</v>
      </c>
      <c r="AC633">
        <v>26.647516623225961</v>
      </c>
      <c r="AD633">
        <v>2.5990596218483706</v>
      </c>
      <c r="AF633" s="266">
        <f t="shared" si="154"/>
        <v>0.37699788287417346</v>
      </c>
      <c r="AG633" s="298">
        <v>3.7206798211120007</v>
      </c>
      <c r="AH633" s="105">
        <f t="shared" si="158"/>
        <v>4.1669999999998097E-3</v>
      </c>
      <c r="AI633" s="213">
        <f t="shared" si="159"/>
        <v>8.8754449677853557</v>
      </c>
      <c r="AJ633" s="213">
        <f t="shared" si="160"/>
        <v>0.61929999999999996</v>
      </c>
      <c r="AK633" s="213">
        <f t="shared" si="161"/>
        <v>2.0213444377261285E-2</v>
      </c>
      <c r="AL633" s="213">
        <f t="shared" si="162"/>
        <v>17.781611769027808</v>
      </c>
      <c r="AM633" s="213">
        <f t="shared" si="163"/>
        <v>-864.02484518951474</v>
      </c>
      <c r="AN633" s="213">
        <f t="shared" si="164"/>
        <v>1.4447249408737371E-3</v>
      </c>
      <c r="AO633" s="213">
        <f t="shared" si="165"/>
        <v>1.6890716023215107</v>
      </c>
      <c r="AP633" s="213">
        <f t="shared" si="166"/>
        <v>0.34670624930976796</v>
      </c>
      <c r="AQ633" s="105">
        <f t="shared" si="167"/>
        <v>0.1844283976784894</v>
      </c>
      <c r="AR633" s="213">
        <f t="shared" si="155"/>
        <v>0.97877328440223377</v>
      </c>
    </row>
    <row r="634" spans="1:44" x14ac:dyDescent="0.25">
      <c r="A634" s="268">
        <v>2.6291669999999998</v>
      </c>
      <c r="B634" s="7">
        <v>10.782904634246707</v>
      </c>
      <c r="C634" s="7">
        <v>10.782904634246707</v>
      </c>
      <c r="D634" s="7"/>
      <c r="E634" s="213">
        <f t="shared" si="156"/>
        <v>4.4686107321115311E-2</v>
      </c>
      <c r="F634" s="213">
        <f t="shared" si="157"/>
        <v>0.43837071282014123</v>
      </c>
      <c r="X634">
        <v>1.0400743186889325</v>
      </c>
      <c r="Y634">
        <v>119.81000627858479</v>
      </c>
      <c r="Z634">
        <v>0.35579463196174566</v>
      </c>
      <c r="AA634">
        <v>0.8443184166223977</v>
      </c>
      <c r="AB634">
        <v>0.85136603617960749</v>
      </c>
      <c r="AC634">
        <v>26.580292532832811</v>
      </c>
      <c r="AD634">
        <v>2.5922481408892848</v>
      </c>
      <c r="AF634" s="266">
        <f t="shared" si="154"/>
        <v>0.37991050928973891</v>
      </c>
      <c r="AG634" s="298">
        <v>3.7494252088797326</v>
      </c>
      <c r="AH634" s="105">
        <f t="shared" si="158"/>
        <v>4.1669999999998097E-3</v>
      </c>
      <c r="AI634" s="213">
        <f t="shared" si="159"/>
        <v>8.8754449677853557</v>
      </c>
      <c r="AJ634" s="213">
        <f t="shared" si="160"/>
        <v>0.61929999999999996</v>
      </c>
      <c r="AK634" s="213">
        <f t="shared" si="161"/>
        <v>2.031001619154936E-2</v>
      </c>
      <c r="AL634" s="213">
        <f t="shared" si="162"/>
        <v>17.801921785219356</v>
      </c>
      <c r="AM634" s="213">
        <f t="shared" si="163"/>
        <v>-866.85335452015363</v>
      </c>
      <c r="AN634" s="213">
        <f t="shared" si="164"/>
        <v>1.4494544553063594E-3</v>
      </c>
      <c r="AO634" s="213">
        <f t="shared" si="165"/>
        <v>1.690521056776817</v>
      </c>
      <c r="AP634" s="213">
        <f t="shared" si="166"/>
        <v>0.3478412419741842</v>
      </c>
      <c r="AQ634" s="105">
        <f t="shared" si="167"/>
        <v>0.18297894322318303</v>
      </c>
      <c r="AR634" s="213">
        <f t="shared" si="155"/>
        <v>0.98203367609280823</v>
      </c>
    </row>
    <row r="635" spans="1:44" x14ac:dyDescent="0.25">
      <c r="A635" s="268">
        <v>2.6333329999999999</v>
      </c>
      <c r="B635" s="7">
        <v>10.723807852439968</v>
      </c>
      <c r="C635" s="7">
        <v>10.723807852439968</v>
      </c>
      <c r="D635" s="7"/>
      <c r="E635" s="213">
        <f t="shared" si="156"/>
        <v>4.4798482109769569E-2</v>
      </c>
      <c r="F635" s="213">
        <f t="shared" si="157"/>
        <v>0.43947310949683949</v>
      </c>
      <c r="X635">
        <v>1.0423986929882432</v>
      </c>
      <c r="Y635">
        <v>119.49670701658101</v>
      </c>
      <c r="Z635">
        <v>0.35383051318540293</v>
      </c>
      <c r="AA635">
        <v>0.84207976885698232</v>
      </c>
      <c r="AB635">
        <v>0.84913482012903996</v>
      </c>
      <c r="AC635">
        <v>26.513109946123741</v>
      </c>
      <c r="AD635">
        <v>2.5854408652909884</v>
      </c>
      <c r="AF635" s="266">
        <f t="shared" si="154"/>
        <v>0.37845419608195618</v>
      </c>
      <c r="AG635" s="298">
        <v>3.7350525149958669</v>
      </c>
      <c r="AH635" s="105">
        <f t="shared" si="158"/>
        <v>4.1660000000001141E-3</v>
      </c>
      <c r="AI635" s="213">
        <f t="shared" si="159"/>
        <v>8.8754449677853557</v>
      </c>
      <c r="AJ635" s="213">
        <f t="shared" si="160"/>
        <v>0.61929999999999996</v>
      </c>
      <c r="AK635" s="213">
        <f t="shared" si="161"/>
        <v>2.0256903218087579E-2</v>
      </c>
      <c r="AL635" s="213">
        <f t="shared" si="162"/>
        <v>17.822178688437443</v>
      </c>
      <c r="AM635" s="213">
        <f t="shared" si="163"/>
        <v>-863.29156834214439</v>
      </c>
      <c r="AN635" s="213">
        <f t="shared" si="164"/>
        <v>1.4434988379950302E-3</v>
      </c>
      <c r="AO635" s="213">
        <f t="shared" si="165"/>
        <v>1.691964555614812</v>
      </c>
      <c r="AP635" s="213">
        <f t="shared" si="166"/>
        <v>0.34649516034445288</v>
      </c>
      <c r="AQ635" s="105">
        <f t="shared" si="167"/>
        <v>0.18153544438518801</v>
      </c>
      <c r="AR635" s="213">
        <f t="shared" si="155"/>
        <v>0.98040975333357838</v>
      </c>
    </row>
    <row r="636" spans="1:44" x14ac:dyDescent="0.25">
      <c r="A636" s="268">
        <v>2.6375000000000002</v>
      </c>
      <c r="B636" s="7">
        <v>10.664711070633228</v>
      </c>
      <c r="C636" s="7">
        <v>10.664711070633228</v>
      </c>
      <c r="D636" s="7"/>
      <c r="E636" s="213">
        <f t="shared" si="156"/>
        <v>4.4562979176225717E-2</v>
      </c>
      <c r="F636" s="213">
        <f t="shared" si="157"/>
        <v>0.43716282571877429</v>
      </c>
      <c r="X636">
        <v>1.0447271035924037</v>
      </c>
      <c r="Y636">
        <v>119.18359943487769</v>
      </c>
      <c r="Z636">
        <v>0.35186819764841876</v>
      </c>
      <c r="AA636">
        <v>0.83984267608357399</v>
      </c>
      <c r="AB636">
        <v>0.84690498161568484</v>
      </c>
      <c r="AC636">
        <v>26.445969212923647</v>
      </c>
      <c r="AD636">
        <v>2.5786378304994884</v>
      </c>
      <c r="AF636" s="266">
        <f t="shared" si="154"/>
        <v>0.37699788287417346</v>
      </c>
      <c r="AG636" s="298">
        <v>3.7206798211120007</v>
      </c>
      <c r="AH636" s="105">
        <f t="shared" si="158"/>
        <v>4.1670000000002538E-3</v>
      </c>
      <c r="AI636" s="213">
        <f t="shared" si="159"/>
        <v>8.8754449677853557</v>
      </c>
      <c r="AJ636" s="213">
        <f t="shared" si="160"/>
        <v>0.61929999999999996</v>
      </c>
      <c r="AK636" s="213">
        <f t="shared" si="161"/>
        <v>2.021344437726344E-2</v>
      </c>
      <c r="AL636" s="213">
        <f t="shared" si="162"/>
        <v>17.842392132814705</v>
      </c>
      <c r="AM636" s="213">
        <f t="shared" si="163"/>
        <v>-860.14797713237022</v>
      </c>
      <c r="AN636" s="213">
        <f t="shared" si="164"/>
        <v>1.4382424791646589E-3</v>
      </c>
      <c r="AO636" s="213">
        <f t="shared" si="165"/>
        <v>1.6934027980939765</v>
      </c>
      <c r="AP636" s="213">
        <f t="shared" si="166"/>
        <v>0.34515058295286088</v>
      </c>
      <c r="AQ636" s="105">
        <f t="shared" si="167"/>
        <v>0.18009720190602335</v>
      </c>
      <c r="AR636" s="213">
        <f t="shared" si="155"/>
        <v>0.97877328440223377</v>
      </c>
    </row>
    <row r="637" spans="1:44" x14ac:dyDescent="0.25">
      <c r="A637" s="268">
        <v>2.641667</v>
      </c>
      <c r="B637" s="7">
        <v>10.723807852439968</v>
      </c>
      <c r="C637" s="7">
        <v>10.723807852439968</v>
      </c>
      <c r="D637" s="7"/>
      <c r="E637" s="213">
        <f t="shared" si="156"/>
        <v>4.4562979176220971E-2</v>
      </c>
      <c r="F637" s="213">
        <f t="shared" si="157"/>
        <v>0.43716282571872772</v>
      </c>
      <c r="X637">
        <v>1.0470595652533801</v>
      </c>
      <c r="Y637">
        <v>118.87068516360914</v>
      </c>
      <c r="Z637">
        <v>0.34990768741194289</v>
      </c>
      <c r="AA637">
        <v>0.83760714953692172</v>
      </c>
      <c r="AB637">
        <v>0.84467653225048234</v>
      </c>
      <c r="AC637">
        <v>26.378870682887321</v>
      </c>
      <c r="AD637">
        <v>2.571839071943558</v>
      </c>
      <c r="AF637" s="266">
        <f t="shared" si="154"/>
        <v>0.37845419608195618</v>
      </c>
      <c r="AG637" s="298">
        <v>3.7350525149958669</v>
      </c>
      <c r="AH637" s="105">
        <f t="shared" si="158"/>
        <v>4.1669999999998097E-3</v>
      </c>
      <c r="AI637" s="213">
        <f t="shared" si="159"/>
        <v>8.8754449677853557</v>
      </c>
      <c r="AJ637" s="213">
        <f t="shared" si="160"/>
        <v>0.61929999999999996</v>
      </c>
      <c r="AK637" s="213">
        <f t="shared" si="161"/>
        <v>2.0261765652848002E-2</v>
      </c>
      <c r="AL637" s="213">
        <f t="shared" si="162"/>
        <v>17.862653898467553</v>
      </c>
      <c r="AM637" s="213">
        <f t="shared" si="163"/>
        <v>-860.90433121594015</v>
      </c>
      <c r="AN637" s="213">
        <f t="shared" si="164"/>
        <v>1.4395071691961421E-3</v>
      </c>
      <c r="AO637" s="213">
        <f t="shared" si="165"/>
        <v>1.6948423052631727</v>
      </c>
      <c r="AP637" s="213">
        <f t="shared" si="166"/>
        <v>0.34545408428034746</v>
      </c>
      <c r="AQ637" s="105">
        <f t="shared" si="167"/>
        <v>0.17865769473682722</v>
      </c>
      <c r="AR637" s="213">
        <f t="shared" si="155"/>
        <v>0.98040975333357838</v>
      </c>
    </row>
    <row r="638" spans="1:44" x14ac:dyDescent="0.25">
      <c r="A638" s="268">
        <v>2.6458330000000001</v>
      </c>
      <c r="B638" s="7">
        <v>10.664711070633228</v>
      </c>
      <c r="C638" s="7">
        <v>10.664711070633228</v>
      </c>
      <c r="D638" s="7"/>
      <c r="E638" s="213">
        <f t="shared" si="156"/>
        <v>4.4552284916762684E-2</v>
      </c>
      <c r="F638" s="213">
        <f t="shared" si="157"/>
        <v>0.43705791503344193</v>
      </c>
      <c r="X638">
        <v>1.0493960927874832</v>
      </c>
      <c r="Y638">
        <v>118.55796583214408</v>
      </c>
      <c r="Z638">
        <v>0.34794898453712497</v>
      </c>
      <c r="AA638">
        <v>0.83537320044231467</v>
      </c>
      <c r="AB638">
        <v>0.84244948363872785</v>
      </c>
      <c r="AC638">
        <v>26.311814705495166</v>
      </c>
      <c r="AD638">
        <v>2.565044625034298</v>
      </c>
      <c r="AF638" s="266">
        <f t="shared" si="154"/>
        <v>0.37699788287417346</v>
      </c>
      <c r="AG638" s="298">
        <v>3.7206798211120007</v>
      </c>
      <c r="AH638" s="105">
        <f t="shared" si="158"/>
        <v>4.1660000000001141E-3</v>
      </c>
      <c r="AI638" s="213">
        <f t="shared" si="159"/>
        <v>8.8754449677853557</v>
      </c>
      <c r="AJ638" s="213">
        <f t="shared" si="160"/>
        <v>0.61929999999999996</v>
      </c>
      <c r="AK638" s="213">
        <f t="shared" si="161"/>
        <v>2.0208593538679306E-2</v>
      </c>
      <c r="AL638" s="213">
        <f t="shared" si="162"/>
        <v>17.882862492006232</v>
      </c>
      <c r="AM638" s="213">
        <f t="shared" si="163"/>
        <v>-857.34985448185409</v>
      </c>
      <c r="AN638" s="213">
        <f t="shared" si="164"/>
        <v>1.4335637739129161E-3</v>
      </c>
      <c r="AO638" s="213">
        <f t="shared" si="165"/>
        <v>1.6962758690370856</v>
      </c>
      <c r="AP638" s="213">
        <f t="shared" si="166"/>
        <v>0.344110363397234</v>
      </c>
      <c r="AQ638" s="105">
        <f t="shared" si="167"/>
        <v>0.17722413096291431</v>
      </c>
      <c r="AR638" s="213">
        <f t="shared" si="155"/>
        <v>0.97877328440223377</v>
      </c>
    </row>
    <row r="639" spans="1:44" x14ac:dyDescent="0.25">
      <c r="A639" s="268">
        <v>2.65</v>
      </c>
      <c r="B639" s="7">
        <v>10.54651750701975</v>
      </c>
      <c r="C639" s="7">
        <v>10.54651750701975</v>
      </c>
      <c r="D639" s="7"/>
      <c r="E639" s="213">
        <f t="shared" si="156"/>
        <v>4.4193594741537959E-2</v>
      </c>
      <c r="F639" s="213">
        <f t="shared" si="157"/>
        <v>0.43353916441448742</v>
      </c>
      <c r="X639">
        <v>1.0517367010757002</v>
      </c>
      <c r="Y639">
        <v>118.24544306905939</v>
      </c>
      <c r="Z639">
        <v>0.34599209108511492</v>
      </c>
      <c r="AA639">
        <v>0.83314084001560385</v>
      </c>
      <c r="AB639">
        <v>0.84022384737992761</v>
      </c>
      <c r="AC639">
        <v>26.244801630049849</v>
      </c>
      <c r="AD639">
        <v>2.5582545251648012</v>
      </c>
      <c r="AF639" s="266">
        <f t="shared" si="154"/>
        <v>0.37408525645860807</v>
      </c>
      <c r="AG639" s="298">
        <v>3.6919344333442692</v>
      </c>
      <c r="AH639" s="105">
        <f t="shared" si="158"/>
        <v>4.1669999999998097E-3</v>
      </c>
      <c r="AI639" s="213">
        <f t="shared" si="159"/>
        <v>8.8754449677853557</v>
      </c>
      <c r="AJ639" s="213">
        <f t="shared" si="160"/>
        <v>0.61929999999999996</v>
      </c>
      <c r="AK639" s="213">
        <f t="shared" si="161"/>
        <v>2.0116588101715023E-2</v>
      </c>
      <c r="AL639" s="213">
        <f t="shared" si="162"/>
        <v>17.902979080107947</v>
      </c>
      <c r="AM639" s="213">
        <f t="shared" si="163"/>
        <v>-852.16089536244237</v>
      </c>
      <c r="AN639" s="213">
        <f t="shared" si="164"/>
        <v>1.4248873814472064E-3</v>
      </c>
      <c r="AO639" s="213">
        <f t="shared" si="165"/>
        <v>1.6977007564185329</v>
      </c>
      <c r="AP639" s="213">
        <f t="shared" si="166"/>
        <v>0.34194561589807332</v>
      </c>
      <c r="AQ639" s="105">
        <f t="shared" si="167"/>
        <v>0.17579924358146712</v>
      </c>
      <c r="AR639" s="213">
        <f t="shared" si="155"/>
        <v>0.97546212191650428</v>
      </c>
    </row>
    <row r="640" spans="1:44" x14ac:dyDescent="0.25">
      <c r="A640" s="268">
        <v>2.6541670000000002</v>
      </c>
      <c r="B640" s="7">
        <v>10.782904634246707</v>
      </c>
      <c r="C640" s="7">
        <v>10.782904634246707</v>
      </c>
      <c r="D640" s="7"/>
      <c r="E640" s="213">
        <f t="shared" si="156"/>
        <v>4.443985103133137E-2</v>
      </c>
      <c r="F640" s="213">
        <f t="shared" si="157"/>
        <v>0.43595493861736079</v>
      </c>
      <c r="X640">
        <v>1.0540814050640264</v>
      </c>
      <c r="Y640">
        <v>117.9331185021187</v>
      </c>
      <c r="Z640">
        <v>0.34403700911706253</v>
      </c>
      <c r="AA640">
        <v>0.83091007946294648</v>
      </c>
      <c r="AB640">
        <v>0.83799963506768904</v>
      </c>
      <c r="AC640">
        <v>26.177831805671939</v>
      </c>
      <c r="AD640">
        <v>2.5514688077097092</v>
      </c>
      <c r="AF640" s="266">
        <f t="shared" si="154"/>
        <v>0.37991050928973885</v>
      </c>
      <c r="AG640" s="298">
        <v>3.7494252088797317</v>
      </c>
      <c r="AH640" s="105">
        <f t="shared" si="158"/>
        <v>4.1670000000002538E-3</v>
      </c>
      <c r="AI640" s="213">
        <f t="shared" si="159"/>
        <v>8.8754449677853557</v>
      </c>
      <c r="AJ640" s="213">
        <f t="shared" si="160"/>
        <v>0.61929999999999996</v>
      </c>
      <c r="AK640" s="213">
        <f t="shared" si="161"/>
        <v>2.0310016191551514E-2</v>
      </c>
      <c r="AL640" s="213">
        <f t="shared" si="162"/>
        <v>17.923289096299499</v>
      </c>
      <c r="AM640" s="213">
        <f t="shared" si="163"/>
        <v>-859.04205301644868</v>
      </c>
      <c r="AN640" s="213">
        <f t="shared" si="164"/>
        <v>1.4363932775336165E-3</v>
      </c>
      <c r="AO640" s="213">
        <f t="shared" si="165"/>
        <v>1.6991371496960666</v>
      </c>
      <c r="AP640" s="213">
        <f t="shared" si="166"/>
        <v>0.34470681006324189</v>
      </c>
      <c r="AQ640" s="105">
        <f t="shared" si="167"/>
        <v>0.1743628503039335</v>
      </c>
      <c r="AR640" s="213">
        <f t="shared" si="155"/>
        <v>0.98203367609280834</v>
      </c>
    </row>
    <row r="641" spans="1:44" x14ac:dyDescent="0.25">
      <c r="A641" s="268">
        <v>2.6583329999999998</v>
      </c>
      <c r="B641" s="7">
        <v>10.664711070633228</v>
      </c>
      <c r="C641" s="7">
        <v>10.664711070633228</v>
      </c>
      <c r="D641" s="7"/>
      <c r="E641" s="213">
        <f t="shared" si="156"/>
        <v>4.467538351326137E-2</v>
      </c>
      <c r="F641" s="213">
        <f t="shared" si="157"/>
        <v>0.43826551226509408</v>
      </c>
      <c r="X641">
        <v>1.0564302197637996</v>
      </c>
      <c r="Y641">
        <v>117.62099375825852</v>
      </c>
      <c r="Z641">
        <v>0.34208374069411762</v>
      </c>
      <c r="AA641">
        <v>0.82868092998056697</v>
      </c>
      <c r="AB641">
        <v>0.83577685828957604</v>
      </c>
      <c r="AC641">
        <v>26.110905581294972</v>
      </c>
      <c r="AD641">
        <v>2.5446875080247131</v>
      </c>
      <c r="AF641" s="266">
        <f t="shared" si="154"/>
        <v>0.37699788287417346</v>
      </c>
      <c r="AG641" s="298">
        <v>3.7206798211120007</v>
      </c>
      <c r="AH641" s="105">
        <f t="shared" si="158"/>
        <v>4.16599999999967E-3</v>
      </c>
      <c r="AI641" s="213">
        <f t="shared" si="159"/>
        <v>8.8754449677853557</v>
      </c>
      <c r="AJ641" s="213">
        <f t="shared" si="160"/>
        <v>0.61929999999999996</v>
      </c>
      <c r="AK641" s="213">
        <f t="shared" si="161"/>
        <v>2.0208593538677152E-2</v>
      </c>
      <c r="AL641" s="213">
        <f t="shared" si="162"/>
        <v>17.943497689838175</v>
      </c>
      <c r="AM641" s="213">
        <f t="shared" si="163"/>
        <v>-853.45045672312631</v>
      </c>
      <c r="AN641" s="213">
        <f t="shared" si="164"/>
        <v>1.4270436405767206E-3</v>
      </c>
      <c r="AO641" s="213">
        <f t="shared" si="165"/>
        <v>1.7005641933366433</v>
      </c>
      <c r="AP641" s="213">
        <f t="shared" si="166"/>
        <v>0.34254528098339743</v>
      </c>
      <c r="AQ641" s="105">
        <f t="shared" si="167"/>
        <v>0.17293580666335678</v>
      </c>
      <c r="AR641" s="213">
        <f t="shared" si="155"/>
        <v>0.97877328440223377</v>
      </c>
    </row>
    <row r="642" spans="1:44" x14ac:dyDescent="0.25">
      <c r="A642" s="268">
        <v>2.6625000000000001</v>
      </c>
      <c r="B642" s="7">
        <v>10.723807852439968</v>
      </c>
      <c r="C642" s="7">
        <v>10.723807852439968</v>
      </c>
      <c r="D642" s="7"/>
      <c r="E642" s="213">
        <f t="shared" si="156"/>
        <v>4.4562979176225717E-2</v>
      </c>
      <c r="F642" s="213">
        <f t="shared" si="157"/>
        <v>0.43716282571877429</v>
      </c>
      <c r="X642">
        <v>1.0587831602520363</v>
      </c>
      <c r="Y642">
        <v>117.30907046356675</v>
      </c>
      <c r="Z642">
        <v>0.34013228787742961</v>
      </c>
      <c r="AA642">
        <v>0.82645340275525403</v>
      </c>
      <c r="AB642">
        <v>0.83355552862694371</v>
      </c>
      <c r="AC642">
        <v>26.044023305664329</v>
      </c>
      <c r="AD642">
        <v>2.5379106614464382</v>
      </c>
      <c r="AF642" s="266">
        <f t="shared" si="154"/>
        <v>0.37845419608195618</v>
      </c>
      <c r="AG642" s="298">
        <v>3.7350525149958669</v>
      </c>
      <c r="AH642" s="105">
        <f t="shared" si="158"/>
        <v>4.1670000000002538E-3</v>
      </c>
      <c r="AI642" s="213">
        <f t="shared" si="159"/>
        <v>8.8754449677853557</v>
      </c>
      <c r="AJ642" s="213">
        <f t="shared" si="160"/>
        <v>0.61929999999999996</v>
      </c>
      <c r="AK642" s="213">
        <f t="shared" si="161"/>
        <v>2.026176565285016E-2</v>
      </c>
      <c r="AL642" s="213">
        <f t="shared" si="162"/>
        <v>17.963759455491026</v>
      </c>
      <c r="AM642" s="213">
        <f t="shared" si="163"/>
        <v>-854.38519701114467</v>
      </c>
      <c r="AN642" s="213">
        <f t="shared" si="164"/>
        <v>1.4286066079090356E-3</v>
      </c>
      <c r="AO642" s="213">
        <f t="shared" si="165"/>
        <v>1.7019927999445523</v>
      </c>
      <c r="AP642" s="213">
        <f t="shared" si="166"/>
        <v>0.34283815884544006</v>
      </c>
      <c r="AQ642" s="105">
        <f t="shared" si="167"/>
        <v>0.17150720005544776</v>
      </c>
      <c r="AR642" s="213">
        <f t="shared" si="155"/>
        <v>0.98040975333357838</v>
      </c>
    </row>
    <row r="643" spans="1:44" x14ac:dyDescent="0.25">
      <c r="A643" s="268">
        <v>2.6666669999999999</v>
      </c>
      <c r="B643" s="7">
        <v>10.664711070633228</v>
      </c>
      <c r="C643" s="7">
        <v>10.664711070633228</v>
      </c>
      <c r="D643" s="7"/>
      <c r="E643" s="213">
        <f t="shared" si="156"/>
        <v>4.4562979176220971E-2</v>
      </c>
      <c r="F643" s="213">
        <f t="shared" si="157"/>
        <v>0.43716282571872772</v>
      </c>
      <c r="X643">
        <v>1.0611402416717701</v>
      </c>
      <c r="Y643">
        <v>116.99735024326101</v>
      </c>
      <c r="Z643">
        <v>0.33818265272814862</v>
      </c>
      <c r="AA643">
        <v>0.82422750896291941</v>
      </c>
      <c r="AB643">
        <v>0.83133565765490347</v>
      </c>
      <c r="AC643">
        <v>25.977185327327689</v>
      </c>
      <c r="AD643">
        <v>2.531138303291478</v>
      </c>
      <c r="AF643" s="266">
        <f t="shared" si="154"/>
        <v>0.37699788287417346</v>
      </c>
      <c r="AG643" s="298">
        <v>3.7206798211120007</v>
      </c>
      <c r="AH643" s="105">
        <f t="shared" si="158"/>
        <v>4.1669999999998097E-3</v>
      </c>
      <c r="AI643" s="213">
        <f t="shared" si="159"/>
        <v>8.8754449677853557</v>
      </c>
      <c r="AJ643" s="213">
        <f t="shared" si="160"/>
        <v>0.61929999999999996</v>
      </c>
      <c r="AK643" s="213">
        <f t="shared" si="161"/>
        <v>2.0213444377261285E-2</v>
      </c>
      <c r="AL643" s="213">
        <f t="shared" si="162"/>
        <v>17.983972899868288</v>
      </c>
      <c r="AM643" s="213">
        <f t="shared" si="163"/>
        <v>-851.04085161996795</v>
      </c>
      <c r="AN643" s="213">
        <f t="shared" si="164"/>
        <v>1.4230145705684087E-3</v>
      </c>
      <c r="AO643" s="213">
        <f t="shared" si="165"/>
        <v>1.7034158145151208</v>
      </c>
      <c r="AP643" s="213">
        <f t="shared" si="166"/>
        <v>0.34149617724225428</v>
      </c>
      <c r="AQ643" s="105">
        <f t="shared" si="167"/>
        <v>0.17008418548487936</v>
      </c>
      <c r="AR643" s="213">
        <f t="shared" si="155"/>
        <v>0.97877328440223377</v>
      </c>
    </row>
    <row r="644" spans="1:44" x14ac:dyDescent="0.25">
      <c r="A644" s="268">
        <v>2.670833</v>
      </c>
      <c r="B644" s="7">
        <v>10.782904634246707</v>
      </c>
      <c r="C644" s="7">
        <v>10.782904634246707</v>
      </c>
      <c r="D644" s="7"/>
      <c r="E644" s="213">
        <f t="shared" si="156"/>
        <v>4.467538351326613E-2</v>
      </c>
      <c r="F644" s="213">
        <f t="shared" si="157"/>
        <v>0.43826551226514077</v>
      </c>
      <c r="X644">
        <v>1.0635014792323902</v>
      </c>
      <c r="Y644">
        <v>116.68583472168139</v>
      </c>
      <c r="Z644">
        <v>0.33623483730742415</v>
      </c>
      <c r="AA644">
        <v>0.82200325977010402</v>
      </c>
      <c r="AB644">
        <v>0.82911725694200378</v>
      </c>
      <c r="AC644">
        <v>25.910391994636264</v>
      </c>
      <c r="AD644">
        <v>2.5243704688565196</v>
      </c>
      <c r="AF644" s="266">
        <f t="shared" ref="AF644:AF707" si="168">+AG644/1000000*101325</f>
        <v>0.37991050928973891</v>
      </c>
      <c r="AG644" s="298">
        <v>3.7494252088797326</v>
      </c>
      <c r="AH644" s="105">
        <f t="shared" si="158"/>
        <v>4.1660000000001141E-3</v>
      </c>
      <c r="AI644" s="213">
        <f t="shared" si="159"/>
        <v>8.8754449677853557</v>
      </c>
      <c r="AJ644" s="213">
        <f t="shared" si="160"/>
        <v>0.61929999999999996</v>
      </c>
      <c r="AK644" s="213">
        <f t="shared" si="161"/>
        <v>2.0305142177585986E-2</v>
      </c>
      <c r="AL644" s="213">
        <f t="shared" si="162"/>
        <v>18.004278042045875</v>
      </c>
      <c r="AM644" s="213">
        <f t="shared" si="163"/>
        <v>-853.58072573493894</v>
      </c>
      <c r="AN644" s="213">
        <f t="shared" si="164"/>
        <v>1.4272614617324856E-3</v>
      </c>
      <c r="AO644" s="213">
        <f t="shared" si="165"/>
        <v>1.7048430759768534</v>
      </c>
      <c r="AP644" s="213">
        <f t="shared" si="166"/>
        <v>0.34259756642641537</v>
      </c>
      <c r="AQ644" s="105">
        <f t="shared" si="167"/>
        <v>0.16865692402314686</v>
      </c>
      <c r="AR644" s="213">
        <f t="shared" ref="AR644:AR707" si="169">B644*9.81/(AF644*1000000*$AT$1)</f>
        <v>0.98203367609280823</v>
      </c>
    </row>
    <row r="645" spans="1:44" x14ac:dyDescent="0.25">
      <c r="A645" s="268">
        <v>2.6749999999999998</v>
      </c>
      <c r="B645" s="7">
        <v>11.078388543280402</v>
      </c>
      <c r="C645" s="7">
        <v>11.078388543280402</v>
      </c>
      <c r="D645" s="7"/>
      <c r="E645" s="213">
        <f t="shared" ref="E645:E708" si="170">+(B644+B645)/2*(A645-A644)</f>
        <v>4.5548004335375654E-2</v>
      </c>
      <c r="F645" s="213">
        <f t="shared" ref="F645:F708" si="171">E645*9.81</f>
        <v>0.44682592253003517</v>
      </c>
      <c r="X645">
        <v>1.0658668882099844</v>
      </c>
      <c r="Y645">
        <v>116.37452552224791</v>
      </c>
      <c r="Z645">
        <v>0.33428884367640604</v>
      </c>
      <c r="AA645">
        <v>0.81978066633268887</v>
      </c>
      <c r="AB645">
        <v>0.82690033805027285</v>
      </c>
      <c r="AC645">
        <v>25.843643655737957</v>
      </c>
      <c r="AD645">
        <v>2.5176071934176485</v>
      </c>
      <c r="AF645" s="266">
        <f t="shared" si="168"/>
        <v>0.38719207532865235</v>
      </c>
      <c r="AG645" s="298">
        <v>3.8212886782990609</v>
      </c>
      <c r="AH645" s="105">
        <f t="shared" si="158"/>
        <v>4.1669999999998097E-3</v>
      </c>
      <c r="AI645" s="213">
        <f t="shared" si="159"/>
        <v>8.8754449677853557</v>
      </c>
      <c r="AJ645" s="213">
        <f t="shared" si="160"/>
        <v>0.61929999999999996</v>
      </c>
      <c r="AK645" s="213">
        <f t="shared" si="161"/>
        <v>2.0550220807726394E-2</v>
      </c>
      <c r="AL645" s="213">
        <f t="shared" si="162"/>
        <v>18.024828262853603</v>
      </c>
      <c r="AM645" s="213">
        <f t="shared" si="163"/>
        <v>-862.52805275940398</v>
      </c>
      <c r="AN645" s="213">
        <f t="shared" si="164"/>
        <v>1.4422221733119806E-3</v>
      </c>
      <c r="AO645" s="213">
        <f t="shared" si="165"/>
        <v>1.7062852981501653</v>
      </c>
      <c r="AP645" s="213">
        <f t="shared" si="166"/>
        <v>0.34610563314423959</v>
      </c>
      <c r="AQ645" s="105">
        <f t="shared" si="167"/>
        <v>0.16721470184983489</v>
      </c>
      <c r="AR645" s="213">
        <f t="shared" si="169"/>
        <v>0.98997005213849465</v>
      </c>
    </row>
    <row r="646" spans="1:44" x14ac:dyDescent="0.25">
      <c r="A646" s="268">
        <v>2.6791670000000001</v>
      </c>
      <c r="B646" s="7">
        <v>11.255678888700619</v>
      </c>
      <c r="C646" s="7">
        <v>11.255678888700619</v>
      </c>
      <c r="D646" s="7"/>
      <c r="E646" s="213">
        <f t="shared" si="170"/>
        <v>4.6533029494535291E-2</v>
      </c>
      <c r="F646" s="213">
        <f t="shared" si="171"/>
        <v>0.45648901934139124</v>
      </c>
      <c r="X646">
        <v>1.0682364839476817</v>
      </c>
      <c r="Y646">
        <v>116.06342426746529</v>
      </c>
      <c r="Z646">
        <v>0.33234467389624411</v>
      </c>
      <c r="AA646">
        <v>0.81755973979597485</v>
      </c>
      <c r="AB646">
        <v>0.82468491253499088</v>
      </c>
      <c r="AC646">
        <v>25.776940658572364</v>
      </c>
      <c r="AD646">
        <v>2.510848512229845</v>
      </c>
      <c r="AF646" s="266">
        <f t="shared" si="168"/>
        <v>0.39156101495200046</v>
      </c>
      <c r="AG646" s="298">
        <v>3.8644067599506586</v>
      </c>
      <c r="AH646" s="105">
        <f t="shared" si="158"/>
        <v>4.1670000000002538E-3</v>
      </c>
      <c r="AI646" s="213">
        <f t="shared" si="159"/>
        <v>8.8754449677853557</v>
      </c>
      <c r="AJ646" s="213">
        <f t="shared" si="160"/>
        <v>0.61929999999999996</v>
      </c>
      <c r="AK646" s="213">
        <f t="shared" si="161"/>
        <v>2.0693518164112572E-2</v>
      </c>
      <c r="AL646" s="213">
        <f t="shared" si="162"/>
        <v>18.045521781017715</v>
      </c>
      <c r="AM646" s="213">
        <f t="shared" si="163"/>
        <v>-867.1659869366099</v>
      </c>
      <c r="AN646" s="213">
        <f t="shared" si="164"/>
        <v>1.4499772039887552E-3</v>
      </c>
      <c r="AO646" s="213">
        <f t="shared" si="165"/>
        <v>1.7077352753541539</v>
      </c>
      <c r="AP646" s="213">
        <f t="shared" si="166"/>
        <v>0.34796669162195032</v>
      </c>
      <c r="AQ646" s="105">
        <f t="shared" si="167"/>
        <v>0.16576472464584613</v>
      </c>
      <c r="AR646" s="213">
        <f t="shared" si="169"/>
        <v>0.99459019441563312</v>
      </c>
    </row>
    <row r="647" spans="1:44" x14ac:dyDescent="0.25">
      <c r="A647" s="268">
        <v>2.6833330000000002</v>
      </c>
      <c r="B647" s="7">
        <v>11.492066015927573</v>
      </c>
      <c r="C647" s="7">
        <v>11.492066015927573</v>
      </c>
      <c r="D647" s="7"/>
      <c r="E647" s="213">
        <f t="shared" si="170"/>
        <v>4.7383552636341822E-2</v>
      </c>
      <c r="F647" s="213">
        <f t="shared" si="171"/>
        <v>0.46483265136251328</v>
      </c>
      <c r="X647">
        <v>1.0706102818559973</v>
      </c>
      <c r="Y647">
        <v>115.75253257889115</v>
      </c>
      <c r="Z647">
        <v>0.33040233002808822</v>
      </c>
      <c r="AA647">
        <v>0.81534049129504849</v>
      </c>
      <c r="AB647">
        <v>0.82247099194452356</v>
      </c>
      <c r="AC647">
        <v>25.71028335086881</v>
      </c>
      <c r="AD647">
        <v>2.5040944605267823</v>
      </c>
      <c r="AF647" s="266">
        <f t="shared" si="168"/>
        <v>0.39738626778313113</v>
      </c>
      <c r="AG647" s="298">
        <v>3.9218975354861203</v>
      </c>
      <c r="AH647" s="105">
        <f t="shared" si="158"/>
        <v>4.1660000000001141E-3</v>
      </c>
      <c r="AI647" s="213">
        <f t="shared" si="159"/>
        <v>8.8754449677853557</v>
      </c>
      <c r="AJ647" s="213">
        <f t="shared" si="160"/>
        <v>0.61929999999999996</v>
      </c>
      <c r="AK647" s="213">
        <f t="shared" si="161"/>
        <v>2.0878626367482785E-2</v>
      </c>
      <c r="AL647" s="213">
        <f t="shared" si="162"/>
        <v>18.066400407385199</v>
      </c>
      <c r="AM647" s="213">
        <f t="shared" si="163"/>
        <v>-873.51935350287249</v>
      </c>
      <c r="AN647" s="213">
        <f t="shared" si="164"/>
        <v>1.4606005873184088E-3</v>
      </c>
      <c r="AO647" s="213">
        <f t="shared" si="165"/>
        <v>1.7091958759414723</v>
      </c>
      <c r="AP647" s="213">
        <f t="shared" si="166"/>
        <v>0.35060023699432763</v>
      </c>
      <c r="AQ647" s="105">
        <f t="shared" si="167"/>
        <v>0.16430412405852771</v>
      </c>
      <c r="AR647" s="213">
        <f t="shared" si="169"/>
        <v>1.0005923561127927</v>
      </c>
    </row>
    <row r="648" spans="1:44" x14ac:dyDescent="0.25">
      <c r="A648" s="268">
        <v>2.6875</v>
      </c>
      <c r="B648" s="7">
        <v>11.551162797734312</v>
      </c>
      <c r="C648" s="7">
        <v>11.551162797734312</v>
      </c>
      <c r="D648" s="7"/>
      <c r="E648" s="213">
        <f t="shared" si="170"/>
        <v>4.8010567233262344E-2</v>
      </c>
      <c r="F648" s="213">
        <f t="shared" si="171"/>
        <v>0.47098366455830359</v>
      </c>
      <c r="X648">
        <v>1.072988297413181</v>
      </c>
      <c r="Y648">
        <v>115.44185207711359</v>
      </c>
      <c r="Z648">
        <v>0.32846181413308795</v>
      </c>
      <c r="AA648">
        <v>0.81312293195419039</v>
      </c>
      <c r="AB648">
        <v>0.8202585878202584</v>
      </c>
      <c r="AC648">
        <v>25.643672080141098</v>
      </c>
      <c r="AD648">
        <v>2.4973450735202967</v>
      </c>
      <c r="AF648" s="266">
        <f t="shared" si="168"/>
        <v>0.3988425809909138</v>
      </c>
      <c r="AG648" s="298">
        <v>3.9362702293699861</v>
      </c>
      <c r="AH648" s="105">
        <f t="shared" si="158"/>
        <v>4.1669999999998097E-3</v>
      </c>
      <c r="AI648" s="213">
        <f t="shared" si="159"/>
        <v>8.8754449677853557</v>
      </c>
      <c r="AJ648" s="213">
        <f t="shared" si="160"/>
        <v>0.61929999999999996</v>
      </c>
      <c r="AK648" s="213">
        <f t="shared" si="161"/>
        <v>2.0931001848448011E-2</v>
      </c>
      <c r="AL648" s="213">
        <f t="shared" si="162"/>
        <v>18.087331409233649</v>
      </c>
      <c r="AM648" s="213">
        <f t="shared" si="163"/>
        <v>-874.29753996502291</v>
      </c>
      <c r="AN648" s="213">
        <f t="shared" si="164"/>
        <v>1.4619017829920963E-3</v>
      </c>
      <c r="AO648" s="213">
        <f t="shared" si="165"/>
        <v>1.7106577777244643</v>
      </c>
      <c r="AP648" s="213">
        <f t="shared" si="166"/>
        <v>0.35082836164918718</v>
      </c>
      <c r="AQ648" s="105">
        <f t="shared" si="167"/>
        <v>0.1628422222755356</v>
      </c>
      <c r="AR648" s="213">
        <f t="shared" si="169"/>
        <v>1.002065501557925</v>
      </c>
    </row>
    <row r="649" spans="1:44" x14ac:dyDescent="0.25">
      <c r="A649" s="268">
        <v>2.6916669999999998</v>
      </c>
      <c r="B649" s="7">
        <v>11.255678888700619</v>
      </c>
      <c r="C649" s="7">
        <v>11.255678888700619</v>
      </c>
      <c r="D649" s="7"/>
      <c r="E649" s="213">
        <f t="shared" si="170"/>
        <v>4.7518054653685006E-2</v>
      </c>
      <c r="F649" s="213">
        <f t="shared" si="171"/>
        <v>0.46615211615264995</v>
      </c>
      <c r="X649">
        <v>1.0753705461655652</v>
      </c>
      <c r="Y649">
        <v>115.13138438174018</v>
      </c>
      <c r="Z649">
        <v>0.32652312827239316</v>
      </c>
      <c r="AA649">
        <v>0.81090707288679842</v>
      </c>
      <c r="AB649">
        <v>0.81804771169642887</v>
      </c>
      <c r="AC649">
        <v>25.577107193682885</v>
      </c>
      <c r="AD649">
        <v>2.4906003863999184</v>
      </c>
      <c r="AF649" s="266">
        <f t="shared" si="168"/>
        <v>0.39156101495200035</v>
      </c>
      <c r="AG649" s="298">
        <v>3.8644067599506577</v>
      </c>
      <c r="AH649" s="105">
        <f t="shared" si="158"/>
        <v>4.1669999999998097E-3</v>
      </c>
      <c r="AI649" s="213">
        <f t="shared" si="159"/>
        <v>8.8754449677853557</v>
      </c>
      <c r="AJ649" s="213">
        <f t="shared" si="160"/>
        <v>0.61929999999999996</v>
      </c>
      <c r="AK649" s="213">
        <f t="shared" si="161"/>
        <v>2.0693518164110365E-2</v>
      </c>
      <c r="AL649" s="213">
        <f t="shared" si="162"/>
        <v>18.108024927397761</v>
      </c>
      <c r="AM649" s="213">
        <f t="shared" si="163"/>
        <v>-862.99417254288915</v>
      </c>
      <c r="AN649" s="213">
        <f t="shared" si="164"/>
        <v>1.4430015662662283E-3</v>
      </c>
      <c r="AO649" s="213">
        <f t="shared" si="165"/>
        <v>1.7121007792907306</v>
      </c>
      <c r="AP649" s="213">
        <f t="shared" si="166"/>
        <v>0.34629267249011142</v>
      </c>
      <c r="AQ649" s="105">
        <f t="shared" si="167"/>
        <v>0.16139922070926938</v>
      </c>
      <c r="AR649" s="213">
        <f t="shared" si="169"/>
        <v>0.99459019441563334</v>
      </c>
    </row>
    <row r="650" spans="1:44" x14ac:dyDescent="0.25">
      <c r="A650" s="268">
        <v>2.6958329999999999</v>
      </c>
      <c r="B650" s="7">
        <v>10.842001416053444</v>
      </c>
      <c r="C650" s="7">
        <v>10.842001416053444</v>
      </c>
      <c r="D650" s="7"/>
      <c r="E650" s="213">
        <f t="shared" si="170"/>
        <v>4.6029468074803973E-2</v>
      </c>
      <c r="F650" s="213">
        <f t="shared" si="171"/>
        <v>0.45154908181382697</v>
      </c>
      <c r="X650">
        <v>1.077757043727916</v>
      </c>
      <c r="Y650">
        <v>114.82113111137571</v>
      </c>
      <c r="Z650">
        <v>0.32458627450715366</v>
      </c>
      <c r="AA650">
        <v>0.80869292519537472</v>
      </c>
      <c r="AB650">
        <v>0.81583837509996238</v>
      </c>
      <c r="AC650">
        <v>25.51058903856368</v>
      </c>
      <c r="AD650">
        <v>2.4838604343324651</v>
      </c>
      <c r="AF650" s="266">
        <f t="shared" si="168"/>
        <v>0.38136682249752157</v>
      </c>
      <c r="AG650" s="298">
        <v>3.7637979027635984</v>
      </c>
      <c r="AH650" s="105">
        <f t="shared" si="158"/>
        <v>4.1660000000001141E-3</v>
      </c>
      <c r="AI650" s="213">
        <f t="shared" si="159"/>
        <v>8.8754449677853557</v>
      </c>
      <c r="AJ650" s="213">
        <f t="shared" si="160"/>
        <v>0.61929999999999996</v>
      </c>
      <c r="AK650" s="213">
        <f t="shared" si="161"/>
        <v>2.0353310791198787E-2</v>
      </c>
      <c r="AL650" s="213">
        <f t="shared" si="162"/>
        <v>18.128378238188958</v>
      </c>
      <c r="AM650" s="213">
        <f t="shared" si="163"/>
        <v>-847.46561061870113</v>
      </c>
      <c r="AN650" s="213">
        <f t="shared" si="164"/>
        <v>1.4170364556184483E-3</v>
      </c>
      <c r="AO650" s="213">
        <f t="shared" si="165"/>
        <v>1.7135178157463491</v>
      </c>
      <c r="AP650" s="213">
        <f t="shared" si="166"/>
        <v>0.34014317225597923</v>
      </c>
      <c r="AQ650" s="105">
        <f t="shared" si="167"/>
        <v>0.15998218425365093</v>
      </c>
      <c r="AR650" s="213">
        <f t="shared" si="169"/>
        <v>0.98364519640891424</v>
      </c>
    </row>
    <row r="651" spans="1:44" x14ac:dyDescent="0.25">
      <c r="A651" s="268">
        <v>2.7</v>
      </c>
      <c r="B651" s="7">
        <v>10.664711070633228</v>
      </c>
      <c r="C651" s="7">
        <v>10.664711070633228</v>
      </c>
      <c r="D651" s="7"/>
      <c r="E651" s="213">
        <f t="shared" si="170"/>
        <v>4.480923546601441E-2</v>
      </c>
      <c r="F651" s="213">
        <f t="shared" si="171"/>
        <v>0.43957859992160137</v>
      </c>
      <c r="X651">
        <v>1.0801478057837866</v>
      </c>
      <c r="Y651">
        <v>114.51109388359922</v>
      </c>
      <c r="Z651">
        <v>0.32265125489851887</v>
      </c>
      <c r="AA651">
        <v>0.80648049997144522</v>
      </c>
      <c r="AB651">
        <v>0.81363058955034606</v>
      </c>
      <c r="AC651">
        <v>25.444117961625121</v>
      </c>
      <c r="AD651">
        <v>2.4771252524616654</v>
      </c>
      <c r="AF651" s="266">
        <f t="shared" si="168"/>
        <v>0.37699788287417352</v>
      </c>
      <c r="AG651" s="298">
        <v>3.7206798211120011</v>
      </c>
      <c r="AH651" s="105">
        <f t="shared" ref="AH651:AH714" si="172">+A651-A650</f>
        <v>4.1670000000002538E-3</v>
      </c>
      <c r="AI651" s="213">
        <f t="shared" ref="AI651:AI714" si="173">IF(AND(AF651&lt;=$T$55,AF651&gt;$R$55),$U$55,IF(AND(AF651&lt;=$T$56,AF651&gt;$R$56),$U$56,IF(AND(AF651&lt;=$T$57,AF651&gt;$R$57),$U$57,IF(AND(AF651&lt;=$T$58,AF651&gt;$R$58),$U$58,IF(AND(AF651&lt;=$T$59,AF651&gt;$R$59),$U$59,"a N/A")))))</f>
        <v>8.8754449677853557</v>
      </c>
      <c r="AJ651" s="213">
        <f t="shared" ref="AJ651:AJ714" si="174">IF(AND(AF651&lt;=$T$55,AF651&gt;$R$55),$V$55,IF(AND(AF651&lt;=$T$56,AF651&gt;$R$56),$V$56,IF(AND(AF651&lt;=$T$57,AF651&gt;$R$57),$V$57,IF(AND(AF651&lt;=$T$58,AF651&gt;$R$58),$V$58,IF(AND(AF651&lt;=$T$59,AF651&gt;$R$59),$V$59,"Valor no encontrado para Po")))))</f>
        <v>0.61929999999999996</v>
      </c>
      <c r="AK651" s="213">
        <f t="shared" ref="AK651:AK714" si="175">IF(OR(AL650&gt;=($AH$1-$AJ$1)/2,AL650&gt;=$AL$1/2),0,AI651*AF651^AJ651*AH651)</f>
        <v>2.021344437726344E-2</v>
      </c>
      <c r="AL651" s="213">
        <f t="shared" ref="AL651:AL714" si="176">+AL650+AK651</f>
        <v>18.14859168256622</v>
      </c>
      <c r="AM651" s="213">
        <f t="shared" ref="AM651:AM714" si="177">2*$AP$1*PI()*((AL651+$AJ$1/2)*(2*AL651-$AL$1)+(AL651+$AJ$1/2)^2-($AH$1/2)^2)*AK651</f>
        <v>-840.31737665347862</v>
      </c>
      <c r="AN651" s="213">
        <f t="shared" ref="AN651:AN714" si="178">-AM651*0.000000001*$AN$1</f>
        <v>1.4050839846330885E-3</v>
      </c>
      <c r="AO651" s="213">
        <f t="shared" ref="AO651:AO714" si="179">+AO650+AN651</f>
        <v>1.7149228997309822</v>
      </c>
      <c r="AP651" s="213">
        <f t="shared" ref="AP651:AP714" si="180">+AN651/AH651</f>
        <v>0.33719318085745209</v>
      </c>
      <c r="AQ651" s="105">
        <f t="shared" ref="AQ651:AQ714" si="181">+AQ650-AN651</f>
        <v>0.15857710026901783</v>
      </c>
      <c r="AR651" s="213">
        <f t="shared" si="169"/>
        <v>0.97877328440223366</v>
      </c>
    </row>
    <row r="652" spans="1:44" x14ac:dyDescent="0.25">
      <c r="A652" s="268">
        <v>2.704167</v>
      </c>
      <c r="B652" s="7">
        <v>10.369227161599534</v>
      </c>
      <c r="C652" s="7">
        <v>10.369227161599534</v>
      </c>
      <c r="D652" s="7"/>
      <c r="E652" s="213">
        <f t="shared" si="170"/>
        <v>4.382421030685496E-2</v>
      </c>
      <c r="F652" s="213">
        <f t="shared" si="171"/>
        <v>0.42991550311024718</v>
      </c>
      <c r="X652">
        <v>1.0825428480858712</v>
      </c>
      <c r="Y652">
        <v>114.20127431494522</v>
      </c>
      <c r="Z652">
        <v>0.32071807150763887</v>
      </c>
      <c r="AA652">
        <v>0.80426980829512773</v>
      </c>
      <c r="AB652">
        <v>0.81142436655950367</v>
      </c>
      <c r="AC652">
        <v>25.377694309475327</v>
      </c>
      <c r="AD652">
        <v>2.4703948759075876</v>
      </c>
      <c r="AF652" s="266">
        <f t="shared" si="168"/>
        <v>0.36971631683526002</v>
      </c>
      <c r="AG652" s="298">
        <v>3.6488163516926724</v>
      </c>
      <c r="AH652" s="105">
        <f t="shared" si="172"/>
        <v>4.1669999999998097E-3</v>
      </c>
      <c r="AI652" s="213">
        <f t="shared" si="173"/>
        <v>8.8754449677853557</v>
      </c>
      <c r="AJ652" s="213">
        <f t="shared" si="174"/>
        <v>0.61929999999999996</v>
      </c>
      <c r="AK652" s="213">
        <f t="shared" si="175"/>
        <v>1.9970763608488741E-2</v>
      </c>
      <c r="AL652" s="213">
        <f t="shared" si="176"/>
        <v>18.168562446174708</v>
      </c>
      <c r="AM652" s="213">
        <f t="shared" si="177"/>
        <v>-828.93358698727957</v>
      </c>
      <c r="AN652" s="213">
        <f t="shared" si="178"/>
        <v>1.3860492948970416E-3</v>
      </c>
      <c r="AO652" s="213">
        <f t="shared" si="179"/>
        <v>1.7163089490258792</v>
      </c>
      <c r="AP652" s="213">
        <f t="shared" si="180"/>
        <v>0.33262522075764456</v>
      </c>
      <c r="AQ652" s="105">
        <f t="shared" si="181"/>
        <v>0.15719105097412078</v>
      </c>
      <c r="AR652" s="213">
        <f t="shared" si="169"/>
        <v>0.97039755812747108</v>
      </c>
    </row>
    <row r="653" spans="1:44" x14ac:dyDescent="0.25">
      <c r="A653" s="268">
        <v>2.7083330000000001</v>
      </c>
      <c r="B653" s="7">
        <v>9.8964529071456226</v>
      </c>
      <c r="C653" s="7">
        <v>9.8964529071456226</v>
      </c>
      <c r="D653" s="7"/>
      <c r="E653" s="213">
        <f t="shared" si="170"/>
        <v>4.2213411583197316E-2</v>
      </c>
      <c r="F653" s="213">
        <f t="shared" si="171"/>
        <v>0.41411356763116569</v>
      </c>
      <c r="X653">
        <v>1.0849421864563629</v>
      </c>
      <c r="Y653">
        <v>113.89167402088781</v>
      </c>
      <c r="Z653">
        <v>0.31878672639566358</v>
      </c>
      <c r="AA653">
        <v>0.8166520686435611</v>
      </c>
      <c r="AB653">
        <v>0.80921971763160938</v>
      </c>
      <c r="AC653">
        <v>25.39790064222867</v>
      </c>
      <c r="AD653">
        <v>2.4724422825738199</v>
      </c>
      <c r="AF653" s="266">
        <f t="shared" si="168"/>
        <v>0.35806581117299846</v>
      </c>
      <c r="AG653" s="298">
        <v>3.5338348006217464</v>
      </c>
      <c r="AH653" s="105">
        <f t="shared" si="172"/>
        <v>4.1660000000001141E-3</v>
      </c>
      <c r="AI653" s="213">
        <f t="shared" si="173"/>
        <v>8.8754449677853557</v>
      </c>
      <c r="AJ653" s="213">
        <f t="shared" si="174"/>
        <v>0.61929999999999996</v>
      </c>
      <c r="AK653" s="213">
        <f t="shared" si="175"/>
        <v>1.9573955545002887E-2</v>
      </c>
      <c r="AL653" s="213">
        <f t="shared" si="176"/>
        <v>18.18813640171971</v>
      </c>
      <c r="AM653" s="213">
        <f t="shared" si="177"/>
        <v>-811.21706975830477</v>
      </c>
      <c r="AN653" s="213">
        <f t="shared" si="178"/>
        <v>1.3564257320462475E-3</v>
      </c>
      <c r="AO653" s="213">
        <f t="shared" si="179"/>
        <v>1.7176653747579254</v>
      </c>
      <c r="AP653" s="213">
        <f t="shared" si="180"/>
        <v>0.32559427077441438</v>
      </c>
      <c r="AQ653" s="105">
        <f t="shared" si="181"/>
        <v>0.15583462524207453</v>
      </c>
      <c r="AR653" s="213">
        <f t="shared" si="169"/>
        <v>0.9562878342740827</v>
      </c>
    </row>
    <row r="654" spans="1:44" x14ac:dyDescent="0.25">
      <c r="A654" s="268">
        <v>2.7124999999999999</v>
      </c>
      <c r="B654" s="7">
        <v>9.8964529071456226</v>
      </c>
      <c r="C654" s="7">
        <v>9.8964529071456226</v>
      </c>
      <c r="D654" s="7"/>
      <c r="E654" s="213">
        <f t="shared" si="170"/>
        <v>4.1238519264073924E-2</v>
      </c>
      <c r="F654" s="213">
        <f t="shared" si="171"/>
        <v>0.40454987398056519</v>
      </c>
      <c r="X654">
        <v>1.0873458367873108</v>
      </c>
      <c r="Y654">
        <v>113.58229461581305</v>
      </c>
      <c r="Z654">
        <v>0.3168572216237423</v>
      </c>
      <c r="AA654">
        <v>0.80173561867310761</v>
      </c>
      <c r="AB654">
        <v>0.80989038039102634</v>
      </c>
      <c r="AC654">
        <v>25.325660178052452</v>
      </c>
      <c r="AD654">
        <v>2.4651225175411646</v>
      </c>
      <c r="AF654" s="266">
        <f t="shared" si="168"/>
        <v>0.35806581117299846</v>
      </c>
      <c r="AG654" s="298">
        <v>3.5338348006217464</v>
      </c>
      <c r="AH654" s="105">
        <f t="shared" si="172"/>
        <v>4.1669999999998097E-3</v>
      </c>
      <c r="AI654" s="213">
        <f t="shared" si="173"/>
        <v>8.8754449677853557</v>
      </c>
      <c r="AJ654" s="213">
        <f t="shared" si="174"/>
        <v>0.61929999999999996</v>
      </c>
      <c r="AK654" s="213">
        <f t="shared" si="175"/>
        <v>1.9578654046092433E-2</v>
      </c>
      <c r="AL654" s="213">
        <f t="shared" si="176"/>
        <v>18.207715055765803</v>
      </c>
      <c r="AM654" s="213">
        <f t="shared" si="177"/>
        <v>-810.16315063015873</v>
      </c>
      <c r="AN654" s="213">
        <f t="shared" si="178"/>
        <v>1.3546634872930164E-3</v>
      </c>
      <c r="AO654" s="213">
        <f t="shared" si="179"/>
        <v>1.7190200382452183</v>
      </c>
      <c r="AP654" s="213">
        <f t="shared" si="180"/>
        <v>0.32509322949197939</v>
      </c>
      <c r="AQ654" s="105">
        <f t="shared" si="181"/>
        <v>0.15447996175478151</v>
      </c>
      <c r="AR654" s="213">
        <f t="shared" si="169"/>
        <v>0.9562878342740827</v>
      </c>
    </row>
    <row r="655" spans="1:44" x14ac:dyDescent="0.25">
      <c r="A655" s="268">
        <v>2.7166670000000002</v>
      </c>
      <c r="B655" s="7">
        <v>9.8373561253388839</v>
      </c>
      <c r="C655" s="7">
        <v>9.8373561253388839</v>
      </c>
      <c r="D655" s="7"/>
      <c r="E655" s="213">
        <f t="shared" si="170"/>
        <v>4.1115391119183976E-2</v>
      </c>
      <c r="F655" s="213">
        <f t="shared" si="171"/>
        <v>0.40334198687919481</v>
      </c>
      <c r="X655">
        <v>1.089710791443194</v>
      </c>
      <c r="Y655">
        <v>113.67640903144135</v>
      </c>
      <c r="Z655">
        <v>0.31492955925302496</v>
      </c>
      <c r="AA655">
        <v>0.81510940935087184</v>
      </c>
      <c r="AB655">
        <v>0.80749266727616276</v>
      </c>
      <c r="AC655">
        <v>25.347003978831495</v>
      </c>
      <c r="AD655">
        <v>2.4672851781551013</v>
      </c>
      <c r="AF655" s="266">
        <f t="shared" si="168"/>
        <v>0.35660949796521579</v>
      </c>
      <c r="AG655" s="298">
        <v>3.5194621067378806</v>
      </c>
      <c r="AH655" s="105">
        <f t="shared" si="172"/>
        <v>4.1670000000002538E-3</v>
      </c>
      <c r="AI655" s="213">
        <f t="shared" si="173"/>
        <v>8.8754449677853557</v>
      </c>
      <c r="AJ655" s="213">
        <f t="shared" si="174"/>
        <v>0.61929999999999996</v>
      </c>
      <c r="AK655" s="213">
        <f t="shared" si="175"/>
        <v>1.9529301158297232E-2</v>
      </c>
      <c r="AL655" s="213">
        <f t="shared" si="176"/>
        <v>18.2272443569241</v>
      </c>
      <c r="AM655" s="213">
        <f t="shared" si="177"/>
        <v>-806.87660870825948</v>
      </c>
      <c r="AN655" s="213">
        <f t="shared" si="178"/>
        <v>1.3491681023972805E-3</v>
      </c>
      <c r="AO655" s="213">
        <f t="shared" si="179"/>
        <v>1.7203692063476157</v>
      </c>
      <c r="AP655" s="213">
        <f t="shared" si="180"/>
        <v>0.323774442619918</v>
      </c>
      <c r="AQ655" s="105">
        <f t="shared" si="181"/>
        <v>0.15313079365238425</v>
      </c>
      <c r="AR655" s="213">
        <f t="shared" si="169"/>
        <v>0.95445929522632755</v>
      </c>
    </row>
    <row r="656" spans="1:44" x14ac:dyDescent="0.25">
      <c r="A656" s="268">
        <v>2.7208329999999998</v>
      </c>
      <c r="B656" s="7">
        <v>9.8373561253388839</v>
      </c>
      <c r="C656" s="7">
        <v>9.8373561253388839</v>
      </c>
      <c r="D656" s="7"/>
      <c r="E656" s="213">
        <f t="shared" si="170"/>
        <v>4.0982425618158541E-2</v>
      </c>
      <c r="F656" s="213">
        <f t="shared" si="171"/>
        <v>0.4020375953141353</v>
      </c>
      <c r="X656">
        <v>1.0921174511037872</v>
      </c>
      <c r="Y656">
        <v>113.3399368395966</v>
      </c>
      <c r="Z656">
        <v>0.31300374134466169</v>
      </c>
      <c r="AA656">
        <v>0.8143235127210543</v>
      </c>
      <c r="AB656">
        <v>0.8082010834198371</v>
      </c>
      <c r="AC656">
        <v>25.359566311045171</v>
      </c>
      <c r="AD656">
        <v>2.4685580564666521</v>
      </c>
      <c r="AF656" s="266">
        <f t="shared" si="168"/>
        <v>0.35660949796521579</v>
      </c>
      <c r="AG656" s="298">
        <v>3.5194621067378806</v>
      </c>
      <c r="AH656" s="105">
        <f t="shared" si="172"/>
        <v>4.16599999999967E-3</v>
      </c>
      <c r="AI656" s="213">
        <f t="shared" si="173"/>
        <v>8.8754449677853557</v>
      </c>
      <c r="AJ656" s="213">
        <f t="shared" si="174"/>
        <v>0.61929999999999996</v>
      </c>
      <c r="AK656" s="213">
        <f t="shared" si="175"/>
        <v>1.9524614500949094E-2</v>
      </c>
      <c r="AL656" s="213">
        <f t="shared" si="176"/>
        <v>18.246768971425048</v>
      </c>
      <c r="AM656" s="213">
        <f t="shared" si="177"/>
        <v>-805.4372832325663</v>
      </c>
      <c r="AN656" s="213">
        <f t="shared" si="178"/>
        <v>1.3467614245982031E-3</v>
      </c>
      <c r="AO656" s="213">
        <f t="shared" si="179"/>
        <v>1.7217159677722138</v>
      </c>
      <c r="AP656" s="213">
        <f t="shared" si="180"/>
        <v>0.32327446581812525</v>
      </c>
      <c r="AQ656" s="105">
        <f t="shared" si="181"/>
        <v>0.15178403222778605</v>
      </c>
      <c r="AR656" s="213">
        <f t="shared" si="169"/>
        <v>0.95445929522632755</v>
      </c>
    </row>
    <row r="657" spans="1:44" x14ac:dyDescent="0.25">
      <c r="A657" s="268">
        <v>2.7250000000000001</v>
      </c>
      <c r="B657" s="7">
        <v>9.8373561253388839</v>
      </c>
      <c r="C657" s="7">
        <v>9.8373561253388839</v>
      </c>
      <c r="D657" s="7"/>
      <c r="E657" s="213">
        <f t="shared" si="170"/>
        <v>4.099226297428963E-2</v>
      </c>
      <c r="F657" s="213">
        <f t="shared" si="171"/>
        <v>0.40213409977778131</v>
      </c>
      <c r="X657">
        <v>1.0944823635297798</v>
      </c>
      <c r="Y657">
        <v>113.43934920512216</v>
      </c>
      <c r="Z657">
        <v>0.31107976995980163</v>
      </c>
      <c r="AA657">
        <v>0.81353921150237962</v>
      </c>
      <c r="AB657">
        <v>0.8086180362875337</v>
      </c>
      <c r="AC657">
        <v>25.365089222913124</v>
      </c>
      <c r="AD657">
        <v>2.4691176655116722</v>
      </c>
      <c r="AF657" s="266">
        <f t="shared" si="168"/>
        <v>0.35660949796521579</v>
      </c>
      <c r="AG657" s="298">
        <v>3.5194621067378806</v>
      </c>
      <c r="AH657" s="105">
        <f t="shared" si="172"/>
        <v>4.1670000000002538E-3</v>
      </c>
      <c r="AI657" s="213">
        <f t="shared" si="173"/>
        <v>8.8754449677853557</v>
      </c>
      <c r="AJ657" s="213">
        <f t="shared" si="174"/>
        <v>0.61929999999999996</v>
      </c>
      <c r="AK657" s="213">
        <f t="shared" si="175"/>
        <v>1.9529301158297232E-2</v>
      </c>
      <c r="AL657" s="213">
        <f t="shared" si="176"/>
        <v>18.266298272583345</v>
      </c>
      <c r="AM657" s="213">
        <f t="shared" si="177"/>
        <v>-804.38236509762373</v>
      </c>
      <c r="AN657" s="213">
        <f t="shared" si="178"/>
        <v>1.3449975094184292E-3</v>
      </c>
      <c r="AO657" s="213">
        <f t="shared" si="179"/>
        <v>1.7230609652816322</v>
      </c>
      <c r="AP657" s="213">
        <f t="shared" si="180"/>
        <v>0.32277358037397341</v>
      </c>
      <c r="AQ657" s="105">
        <f t="shared" si="181"/>
        <v>0.15043903471836761</v>
      </c>
      <c r="AR657" s="213">
        <f t="shared" si="169"/>
        <v>0.95445929522632755</v>
      </c>
    </row>
    <row r="658" spans="1:44" x14ac:dyDescent="0.25">
      <c r="A658" s="268">
        <v>2.7291669999999999</v>
      </c>
      <c r="B658" s="7">
        <v>9.8964529071456226</v>
      </c>
      <c r="C658" s="7">
        <v>9.8964529071456226</v>
      </c>
      <c r="D658" s="7"/>
      <c r="E658" s="213">
        <f t="shared" si="170"/>
        <v>4.1115391119179598E-2</v>
      </c>
      <c r="F658" s="213">
        <f t="shared" si="171"/>
        <v>0.40334198687915185</v>
      </c>
      <c r="X658">
        <v>1.0968472932883817</v>
      </c>
      <c r="Y658">
        <v>113.49786039414644</v>
      </c>
      <c r="Z658">
        <v>0.30915764715959504</v>
      </c>
      <c r="AA658">
        <v>0.81275600931590297</v>
      </c>
      <c r="AB658">
        <v>0.80880134571624551</v>
      </c>
      <c r="AC658">
        <v>25.364966823363339</v>
      </c>
      <c r="AD658">
        <v>2.4691052633772901</v>
      </c>
      <c r="AF658" s="266">
        <f t="shared" si="168"/>
        <v>0.35806581117299846</v>
      </c>
      <c r="AG658" s="298">
        <v>3.5338348006217468</v>
      </c>
      <c r="AH658" s="105">
        <f t="shared" si="172"/>
        <v>4.1669999999998097E-3</v>
      </c>
      <c r="AI658" s="213">
        <f t="shared" si="173"/>
        <v>8.8754449677853557</v>
      </c>
      <c r="AJ658" s="213">
        <f t="shared" si="174"/>
        <v>0.61929999999999996</v>
      </c>
      <c r="AK658" s="213">
        <f t="shared" si="175"/>
        <v>1.9578654046092433E-2</v>
      </c>
      <c r="AL658" s="213">
        <f t="shared" si="176"/>
        <v>18.285876926629438</v>
      </c>
      <c r="AM658" s="213">
        <f t="shared" si="177"/>
        <v>-805.15858688991182</v>
      </c>
      <c r="AN658" s="213">
        <f t="shared" si="178"/>
        <v>1.3462954199926584E-3</v>
      </c>
      <c r="AO658" s="213">
        <f t="shared" si="179"/>
        <v>1.724407260701625</v>
      </c>
      <c r="AP658" s="213">
        <f t="shared" si="180"/>
        <v>0.32308505399393328</v>
      </c>
      <c r="AQ658" s="105">
        <f t="shared" si="181"/>
        <v>0.14909273929837497</v>
      </c>
      <c r="AR658" s="213">
        <f t="shared" si="169"/>
        <v>0.9562878342740827</v>
      </c>
    </row>
    <row r="659" spans="1:44" x14ac:dyDescent="0.25">
      <c r="A659" s="268">
        <v>2.733333</v>
      </c>
      <c r="B659" s="7">
        <v>10.191936816179318</v>
      </c>
      <c r="C659" s="7">
        <v>10.191936816179318</v>
      </c>
      <c r="D659" s="7"/>
      <c r="E659" s="213">
        <f t="shared" si="170"/>
        <v>4.1844115793686999E-2</v>
      </c>
      <c r="F659" s="213">
        <f t="shared" si="171"/>
        <v>0.41049077593606947</v>
      </c>
      <c r="X659">
        <v>1.099212233241684</v>
      </c>
      <c r="Y659">
        <v>113.5235842911724</v>
      </c>
      <c r="Z659">
        <v>0.30723737500519149</v>
      </c>
      <c r="AA659">
        <v>0.81197351093679981</v>
      </c>
      <c r="AB659">
        <v>0.80879728318689836</v>
      </c>
      <c r="AC659">
        <v>25.360315035976615</v>
      </c>
      <c r="AD659">
        <v>2.4686339210203303</v>
      </c>
      <c r="AF659" s="266">
        <f t="shared" si="168"/>
        <v>0.36534737721191207</v>
      </c>
      <c r="AG659" s="298">
        <v>3.6056982700410765</v>
      </c>
      <c r="AH659" s="105">
        <f t="shared" si="172"/>
        <v>4.1660000000001141E-3</v>
      </c>
      <c r="AI659" s="213">
        <f t="shared" si="173"/>
        <v>8.8754449677853557</v>
      </c>
      <c r="AJ659" s="213">
        <f t="shared" si="174"/>
        <v>0.61929999999999996</v>
      </c>
      <c r="AK659" s="213">
        <f t="shared" si="175"/>
        <v>1.9819524146576287E-2</v>
      </c>
      <c r="AL659" s="213">
        <f t="shared" si="176"/>
        <v>18.305696450776015</v>
      </c>
      <c r="AM659" s="213">
        <f t="shared" si="177"/>
        <v>-813.77450387949989</v>
      </c>
      <c r="AN659" s="213">
        <f t="shared" si="178"/>
        <v>1.3607019850731168E-3</v>
      </c>
      <c r="AO659" s="213">
        <f t="shared" si="179"/>
        <v>1.7257679626866982</v>
      </c>
      <c r="AP659" s="213">
        <f t="shared" si="180"/>
        <v>0.32662073573525674</v>
      </c>
      <c r="AQ659" s="105">
        <f t="shared" si="181"/>
        <v>0.14773203731330184</v>
      </c>
      <c r="AR659" s="213">
        <f t="shared" si="169"/>
        <v>0.9652118670234876</v>
      </c>
    </row>
    <row r="660" spans="1:44" x14ac:dyDescent="0.25">
      <c r="A660" s="268">
        <v>2.7374999999999998</v>
      </c>
      <c r="B660" s="7">
        <v>10.487420725213012</v>
      </c>
      <c r="C660" s="7">
        <v>10.487420725213012</v>
      </c>
      <c r="D660" s="7"/>
      <c r="E660" s="213">
        <f t="shared" si="170"/>
        <v>4.308544143748895E-2</v>
      </c>
      <c r="F660" s="213">
        <f t="shared" si="171"/>
        <v>0.42266818050176663</v>
      </c>
      <c r="X660">
        <v>1.1015771776754071</v>
      </c>
      <c r="Y660">
        <v>113.52301419454749</v>
      </c>
      <c r="Z660">
        <v>0.30531895555774069</v>
      </c>
      <c r="AA660">
        <v>0.81119140129129463</v>
      </c>
      <c r="AB660">
        <v>0.80864288700808218</v>
      </c>
      <c r="AC660">
        <v>25.352027318569245</v>
      </c>
      <c r="AD660">
        <v>2.467794168054029</v>
      </c>
      <c r="AF660" s="266">
        <f t="shared" si="168"/>
        <v>0.37262894325082541</v>
      </c>
      <c r="AG660" s="298">
        <v>3.6775617394604034</v>
      </c>
      <c r="AH660" s="105">
        <f t="shared" si="172"/>
        <v>4.1669999999998097E-3</v>
      </c>
      <c r="AI660" s="213">
        <f t="shared" si="173"/>
        <v>8.8754449677853557</v>
      </c>
      <c r="AJ660" s="213">
        <f t="shared" si="174"/>
        <v>0.61929999999999996</v>
      </c>
      <c r="AK660" s="213">
        <f t="shared" si="175"/>
        <v>2.0068052336130515E-2</v>
      </c>
      <c r="AL660" s="213">
        <f t="shared" si="176"/>
        <v>18.325764503112147</v>
      </c>
      <c r="AM660" s="213">
        <f t="shared" si="177"/>
        <v>-822.65451532590009</v>
      </c>
      <c r="AN660" s="213">
        <f t="shared" si="178"/>
        <v>1.3755501391317477E-3</v>
      </c>
      <c r="AO660" s="213">
        <f t="shared" si="179"/>
        <v>1.7271435128258299</v>
      </c>
      <c r="AP660" s="213">
        <f t="shared" si="180"/>
        <v>0.3301056249416392</v>
      </c>
      <c r="AQ660" s="105">
        <f t="shared" si="181"/>
        <v>0.1463564871741701</v>
      </c>
      <c r="AR660" s="213">
        <f t="shared" si="169"/>
        <v>0.97378712958219682</v>
      </c>
    </row>
    <row r="661" spans="1:44" x14ac:dyDescent="0.25">
      <c r="A661" s="268">
        <v>2.7416670000000001</v>
      </c>
      <c r="B661" s="7">
        <v>10.664711070633228</v>
      </c>
      <c r="C661" s="7">
        <v>10.664711070633228</v>
      </c>
      <c r="D661" s="7"/>
      <c r="E661" s="213">
        <f t="shared" si="170"/>
        <v>4.4070466596648324E-2</v>
      </c>
      <c r="F661" s="213">
        <f t="shared" si="171"/>
        <v>0.4323312773131201</v>
      </c>
      <c r="X661">
        <v>1.1039421220098449</v>
      </c>
      <c r="Y661">
        <v>113.50134770726982</v>
      </c>
      <c r="Z661">
        <v>0.3034023908783926</v>
      </c>
      <c r="AA661">
        <v>0.81040942894193646</v>
      </c>
      <c r="AB661">
        <v>0.80836781168919369</v>
      </c>
      <c r="AC661">
        <v>25.340819181539267</v>
      </c>
      <c r="AD661">
        <v>2.4666585035694659</v>
      </c>
      <c r="AF661" s="266">
        <f t="shared" si="168"/>
        <v>0.37699788287417346</v>
      </c>
      <c r="AG661" s="298">
        <v>3.7206798211120007</v>
      </c>
      <c r="AH661" s="105">
        <f t="shared" si="172"/>
        <v>4.1670000000002538E-3</v>
      </c>
      <c r="AI661" s="213">
        <f t="shared" si="173"/>
        <v>8.8754449677853557</v>
      </c>
      <c r="AJ661" s="213">
        <f t="shared" si="174"/>
        <v>0.61929999999999996</v>
      </c>
      <c r="AK661" s="213">
        <f t="shared" si="175"/>
        <v>2.021344437726344E-2</v>
      </c>
      <c r="AL661" s="213">
        <f t="shared" si="176"/>
        <v>18.345977947489409</v>
      </c>
      <c r="AM661" s="213">
        <f t="shared" si="177"/>
        <v>-827.26880935540009</v>
      </c>
      <c r="AN661" s="213">
        <f t="shared" si="178"/>
        <v>1.3832656414185845E-3</v>
      </c>
      <c r="AO661" s="213">
        <f t="shared" si="179"/>
        <v>1.7285267784672484</v>
      </c>
      <c r="AP661" s="213">
        <f t="shared" si="180"/>
        <v>0.3319571973646509</v>
      </c>
      <c r="AQ661" s="105">
        <f t="shared" si="181"/>
        <v>0.14497322153275152</v>
      </c>
      <c r="AR661" s="213">
        <f t="shared" si="169"/>
        <v>0.97877328440223377</v>
      </c>
    </row>
    <row r="662" spans="1:44" x14ac:dyDescent="0.25">
      <c r="A662" s="268">
        <v>2.7458330000000002</v>
      </c>
      <c r="B662" s="7">
        <v>10.073743252565839</v>
      </c>
      <c r="C662" s="7">
        <v>10.073743252565839</v>
      </c>
      <c r="D662" s="7"/>
      <c r="E662" s="213">
        <f t="shared" si="170"/>
        <v>4.3198200355224835E-2</v>
      </c>
      <c r="F662" s="213">
        <f t="shared" si="171"/>
        <v>0.42377434548475568</v>
      </c>
      <c r="X662">
        <v>1.1063070625706015</v>
      </c>
      <c r="Y662">
        <v>113.46274626037666</v>
      </c>
      <c r="Z662">
        <v>0.30148768302829665</v>
      </c>
      <c r="AA662">
        <v>0.80962739305816989</v>
      </c>
      <c r="AB662">
        <v>0.80799580553645889</v>
      </c>
      <c r="AC662">
        <v>25.327263764510644</v>
      </c>
      <c r="AD662">
        <v>2.465285000939041</v>
      </c>
      <c r="AF662" s="266">
        <f t="shared" si="168"/>
        <v>0.36243475079634657</v>
      </c>
      <c r="AG662" s="298">
        <v>3.5769528822733441</v>
      </c>
      <c r="AH662" s="105">
        <f t="shared" si="172"/>
        <v>4.1660000000001141E-3</v>
      </c>
      <c r="AI662" s="213">
        <f t="shared" si="173"/>
        <v>8.8754449677853557</v>
      </c>
      <c r="AJ662" s="213">
        <f t="shared" si="174"/>
        <v>0.61929999999999996</v>
      </c>
      <c r="AK662" s="213">
        <f t="shared" si="175"/>
        <v>1.972152234353038E-2</v>
      </c>
      <c r="AL662" s="213">
        <f t="shared" si="176"/>
        <v>18.36569946983294</v>
      </c>
      <c r="AM662" s="213">
        <f t="shared" si="177"/>
        <v>-805.85294260426781</v>
      </c>
      <c r="AN662" s="213">
        <f t="shared" si="178"/>
        <v>1.3474564433404864E-3</v>
      </c>
      <c r="AO662" s="213">
        <f t="shared" si="179"/>
        <v>1.7298742349105889</v>
      </c>
      <c r="AP662" s="213">
        <f t="shared" si="180"/>
        <v>0.32344129700922936</v>
      </c>
      <c r="AQ662" s="105">
        <f t="shared" si="181"/>
        <v>0.14362576508941102</v>
      </c>
      <c r="AR662" s="213">
        <f t="shared" si="169"/>
        <v>0.96168528352857807</v>
      </c>
    </row>
    <row r="663" spans="1:44" x14ac:dyDescent="0.25">
      <c r="A663" s="268">
        <v>2.75</v>
      </c>
      <c r="B663" s="7">
        <v>9.7191625617254047</v>
      </c>
      <c r="C663" s="7">
        <v>9.7191625617254047</v>
      </c>
      <c r="D663" s="7"/>
      <c r="E663" s="213">
        <f t="shared" si="170"/>
        <v>4.1238519264073924E-2</v>
      </c>
      <c r="F663" s="213">
        <f t="shared" si="171"/>
        <v>0.40454987398056519</v>
      </c>
      <c r="X663">
        <v>1.1086719964063916</v>
      </c>
      <c r="Y663">
        <v>113.4105424646788</v>
      </c>
      <c r="Z663">
        <v>0.29957483406860302</v>
      </c>
      <c r="AA663">
        <v>0.80884513310857087</v>
      </c>
      <c r="AB663">
        <v>0.80754589146741729</v>
      </c>
      <c r="AC663">
        <v>25.311820273600624</v>
      </c>
      <c r="AD663">
        <v>2.4637201892225833</v>
      </c>
      <c r="AF663" s="266">
        <f t="shared" si="168"/>
        <v>0.3536968715496504</v>
      </c>
      <c r="AG663" s="298">
        <v>3.4907167189701496</v>
      </c>
      <c r="AH663" s="105">
        <f t="shared" si="172"/>
        <v>4.1669999999998097E-3</v>
      </c>
      <c r="AI663" s="213">
        <f t="shared" si="173"/>
        <v>8.8754449677853557</v>
      </c>
      <c r="AJ663" s="213">
        <f t="shared" si="174"/>
        <v>0.61929999999999996</v>
      </c>
      <c r="AK663" s="213">
        <f t="shared" si="175"/>
        <v>1.9430364581994691E-2</v>
      </c>
      <c r="AL663" s="213">
        <f t="shared" si="176"/>
        <v>18.385129834414936</v>
      </c>
      <c r="AM663" s="213">
        <f t="shared" si="177"/>
        <v>-792.70828809335183</v>
      </c>
      <c r="AN663" s="213">
        <f t="shared" si="178"/>
        <v>1.325477433921002E-3</v>
      </c>
      <c r="AO663" s="213">
        <f t="shared" si="179"/>
        <v>1.73119971234451</v>
      </c>
      <c r="AP663" s="213">
        <f t="shared" si="180"/>
        <v>0.31808913701009423</v>
      </c>
      <c r="AQ663" s="105">
        <f t="shared" si="181"/>
        <v>0.14230028765549002</v>
      </c>
      <c r="AR663" s="213">
        <f t="shared" si="169"/>
        <v>0.95075704411775952</v>
      </c>
    </row>
    <row r="664" spans="1:44" x14ac:dyDescent="0.25">
      <c r="A664" s="268">
        <v>2.7541669999999998</v>
      </c>
      <c r="B664" s="7">
        <v>9.7782593435321452</v>
      </c>
      <c r="C664" s="7">
        <v>9.7782593435321452</v>
      </c>
      <c r="D664" s="7"/>
      <c r="E664" s="213">
        <f t="shared" si="170"/>
        <v>4.0622878539602253E-2</v>
      </c>
      <c r="F664" s="213">
        <f t="shared" si="171"/>
        <v>0.3985104384734981</v>
      </c>
      <c r="X664">
        <v>1.111036921144009</v>
      </c>
      <c r="Y664">
        <v>113.34740581500451</v>
      </c>
      <c r="Z664">
        <v>0.29766384606046109</v>
      </c>
      <c r="AA664">
        <v>0.80806252069126527</v>
      </c>
      <c r="AB664">
        <v>0.80703331086433727</v>
      </c>
      <c r="AC664">
        <v>25.294856717189646</v>
      </c>
      <c r="AD664">
        <v>2.4620013568692407</v>
      </c>
      <c r="AF664" s="266">
        <f t="shared" si="168"/>
        <v>0.35515318475743313</v>
      </c>
      <c r="AG664" s="298">
        <v>3.5050894128540158</v>
      </c>
      <c r="AH664" s="105">
        <f t="shared" si="172"/>
        <v>4.1669999999998097E-3</v>
      </c>
      <c r="AI664" s="213">
        <f t="shared" si="173"/>
        <v>8.8754449677853557</v>
      </c>
      <c r="AJ664" s="213">
        <f t="shared" si="174"/>
        <v>0.61929999999999996</v>
      </c>
      <c r="AK664" s="213">
        <f t="shared" si="175"/>
        <v>1.9479871481958295E-2</v>
      </c>
      <c r="AL664" s="213">
        <f t="shared" si="176"/>
        <v>18.404609705896895</v>
      </c>
      <c r="AM664" s="213">
        <f t="shared" si="177"/>
        <v>-793.47224471674497</v>
      </c>
      <c r="AN664" s="213">
        <f t="shared" si="178"/>
        <v>1.3267548360625108E-3</v>
      </c>
      <c r="AO664" s="213">
        <f t="shared" si="179"/>
        <v>1.7325264671805725</v>
      </c>
      <c r="AP664" s="213">
        <f t="shared" si="180"/>
        <v>0.31839568899989712</v>
      </c>
      <c r="AQ664" s="105">
        <f t="shared" si="181"/>
        <v>0.14097353281942751</v>
      </c>
      <c r="AR664" s="213">
        <f t="shared" si="169"/>
        <v>0.95261576025185435</v>
      </c>
    </row>
    <row r="665" spans="1:44" x14ac:dyDescent="0.25">
      <c r="A665" s="268">
        <v>2.7583329999999999</v>
      </c>
      <c r="B665" s="7">
        <v>9.7782593435321452</v>
      </c>
      <c r="C665" s="7">
        <v>9.7782593435321452</v>
      </c>
      <c r="D665" s="7"/>
      <c r="E665" s="213">
        <f t="shared" si="170"/>
        <v>4.0736228425156035E-2</v>
      </c>
      <c r="F665" s="213">
        <f t="shared" si="171"/>
        <v>0.39962240085078071</v>
      </c>
      <c r="X665">
        <v>1.113401834872725</v>
      </c>
      <c r="Y665">
        <v>113.2754751415866</v>
      </c>
      <c r="Z665">
        <v>0.29575472106502076</v>
      </c>
      <c r="AA665">
        <v>0.80727945304288984</v>
      </c>
      <c r="AB665">
        <v>0.80647027819081918</v>
      </c>
      <c r="AC665">
        <v>25.276668087478448</v>
      </c>
      <c r="AD665">
        <v>2.4601583939637539</v>
      </c>
      <c r="AF665" s="266">
        <f t="shared" si="168"/>
        <v>0.35515318475743313</v>
      </c>
      <c r="AG665" s="298">
        <v>3.5050894128540158</v>
      </c>
      <c r="AH665" s="105">
        <f t="shared" si="172"/>
        <v>4.1660000000001141E-3</v>
      </c>
      <c r="AI665" s="213">
        <f t="shared" si="173"/>
        <v>8.8754449677853557</v>
      </c>
      <c r="AJ665" s="213">
        <f t="shared" si="174"/>
        <v>0.61929999999999996</v>
      </c>
      <c r="AK665" s="213">
        <f t="shared" si="175"/>
        <v>1.9475196686787662E-2</v>
      </c>
      <c r="AL665" s="213">
        <f t="shared" si="176"/>
        <v>18.424084902583683</v>
      </c>
      <c r="AM665" s="213">
        <f t="shared" si="177"/>
        <v>-792.02468375274464</v>
      </c>
      <c r="AN665" s="213">
        <f t="shared" si="178"/>
        <v>1.3243343878083084E-3</v>
      </c>
      <c r="AO665" s="213">
        <f t="shared" si="179"/>
        <v>1.7338508015683807</v>
      </c>
      <c r="AP665" s="213">
        <f t="shared" si="180"/>
        <v>0.31789111565248973</v>
      </c>
      <c r="AQ665" s="105">
        <f t="shared" si="181"/>
        <v>0.13964919843161921</v>
      </c>
      <c r="AR665" s="213">
        <f t="shared" si="169"/>
        <v>0.95261576025185435</v>
      </c>
    </row>
    <row r="666" spans="1:44" x14ac:dyDescent="0.25">
      <c r="A666" s="268">
        <v>2.7625000000000002</v>
      </c>
      <c r="B666" s="7">
        <v>9.8373561253388839</v>
      </c>
      <c r="C666" s="7">
        <v>9.8373561253388839</v>
      </c>
      <c r="D666" s="7"/>
      <c r="E666" s="213">
        <f t="shared" si="170"/>
        <v>4.0869134829395276E-2</v>
      </c>
      <c r="F666" s="213">
        <f t="shared" si="171"/>
        <v>0.40092621267636769</v>
      </c>
      <c r="X666">
        <v>1.1157667360520387</v>
      </c>
      <c r="Y666">
        <v>113.19646450575844</v>
      </c>
      <c r="Z666">
        <v>0.29384746114343185</v>
      </c>
      <c r="AA666">
        <v>0.80649584787735473</v>
      </c>
      <c r="AB666">
        <v>0.80586658445079073</v>
      </c>
      <c r="AC666">
        <v>25.257490903478349</v>
      </c>
      <c r="AD666">
        <v>2.4582152657949434</v>
      </c>
      <c r="AF666" s="266">
        <f t="shared" si="168"/>
        <v>0.35660949796521579</v>
      </c>
      <c r="AG666" s="298">
        <v>3.5194621067378811</v>
      </c>
      <c r="AH666" s="105">
        <f t="shared" si="172"/>
        <v>4.1670000000002538E-3</v>
      </c>
      <c r="AI666" s="213">
        <f t="shared" si="173"/>
        <v>8.8754449677853557</v>
      </c>
      <c r="AJ666" s="213">
        <f t="shared" si="174"/>
        <v>0.61929999999999996</v>
      </c>
      <c r="AK666" s="213">
        <f t="shared" si="175"/>
        <v>1.9529301158297232E-2</v>
      </c>
      <c r="AL666" s="213">
        <f t="shared" si="176"/>
        <v>18.44361420374198</v>
      </c>
      <c r="AM666" s="213">
        <f t="shared" si="177"/>
        <v>-792.9589245118583</v>
      </c>
      <c r="AN666" s="213">
        <f t="shared" si="178"/>
        <v>1.3258965198847028E-3</v>
      </c>
      <c r="AO666" s="213">
        <f t="shared" si="179"/>
        <v>1.7351766980882655</v>
      </c>
      <c r="AP666" s="213">
        <f t="shared" si="180"/>
        <v>0.31818970959554166</v>
      </c>
      <c r="AQ666" s="105">
        <f t="shared" si="181"/>
        <v>0.1383233019117345</v>
      </c>
      <c r="AR666" s="213">
        <f t="shared" si="169"/>
        <v>0.95445929522632755</v>
      </c>
    </row>
    <row r="667" spans="1:44" x14ac:dyDescent="0.25">
      <c r="A667" s="268">
        <v>2.766667</v>
      </c>
      <c r="B667" s="7">
        <v>9.7782593435321452</v>
      </c>
      <c r="C667" s="7">
        <v>9.7782593435321452</v>
      </c>
      <c r="D667" s="7"/>
      <c r="E667" s="213">
        <f t="shared" si="170"/>
        <v>4.0869134829390918E-2</v>
      </c>
      <c r="F667" s="213">
        <f t="shared" si="171"/>
        <v>0.40092621267632494</v>
      </c>
      <c r="X667">
        <v>1.1181316234379919</v>
      </c>
      <c r="Y667">
        <v>113.11174788363581</v>
      </c>
      <c r="Z667">
        <v>0.29194206835684411</v>
      </c>
      <c r="AA667">
        <v>0.80571163927480616</v>
      </c>
      <c r="AB667">
        <v>0.8052300798808445</v>
      </c>
      <c r="AC667">
        <v>25.237514846318678</v>
      </c>
      <c r="AD667">
        <v>2.4561911918032404</v>
      </c>
      <c r="AF667" s="266">
        <f t="shared" si="168"/>
        <v>0.35515318475743307</v>
      </c>
      <c r="AG667" s="298">
        <v>3.5050894128540149</v>
      </c>
      <c r="AH667" s="105">
        <f t="shared" si="172"/>
        <v>4.1669999999998097E-3</v>
      </c>
      <c r="AI667" s="213">
        <f t="shared" si="173"/>
        <v>8.8754449677853557</v>
      </c>
      <c r="AJ667" s="213">
        <f t="shared" si="174"/>
        <v>0.61929999999999996</v>
      </c>
      <c r="AK667" s="213">
        <f t="shared" si="175"/>
        <v>1.9479871481958295E-2</v>
      </c>
      <c r="AL667" s="213">
        <f t="shared" si="176"/>
        <v>18.463094075223939</v>
      </c>
      <c r="AM667" s="213">
        <f t="shared" si="177"/>
        <v>-789.69025171238138</v>
      </c>
      <c r="AN667" s="213">
        <f t="shared" si="178"/>
        <v>1.3204310137210182E-3</v>
      </c>
      <c r="AO667" s="213">
        <f t="shared" si="179"/>
        <v>1.7364971291019864</v>
      </c>
      <c r="AP667" s="213">
        <f t="shared" si="180"/>
        <v>0.31687809304561521</v>
      </c>
      <c r="AQ667" s="105">
        <f t="shared" si="181"/>
        <v>0.1370028708980135</v>
      </c>
      <c r="AR667" s="213">
        <f t="shared" si="169"/>
        <v>0.95261576025185457</v>
      </c>
    </row>
    <row r="668" spans="1:44" x14ac:dyDescent="0.25">
      <c r="A668" s="268">
        <v>2.7708330000000001</v>
      </c>
      <c r="B668" s="7">
        <v>9.7782593435321452</v>
      </c>
      <c r="C668" s="7">
        <v>9.7782593435321452</v>
      </c>
      <c r="D668" s="7"/>
      <c r="E668" s="213">
        <f t="shared" si="170"/>
        <v>4.0736228425156035E-2</v>
      </c>
      <c r="F668" s="213">
        <f t="shared" si="171"/>
        <v>0.39962240085078071</v>
      </c>
      <c r="X668">
        <v>1.1204964960242658</v>
      </c>
      <c r="Y668">
        <v>113.0224269025554</v>
      </c>
      <c r="Z668">
        <v>0.29003854476640722</v>
      </c>
      <c r="AA668">
        <v>0.80492677440355953</v>
      </c>
      <c r="AB668">
        <v>0.80456706013448531</v>
      </c>
      <c r="AC668">
        <v>25.216892070411291</v>
      </c>
      <c r="AD668">
        <v>2.454101589034424</v>
      </c>
      <c r="AF668" s="266">
        <f t="shared" si="168"/>
        <v>0.35515318475743307</v>
      </c>
      <c r="AG668" s="298">
        <v>3.5050894128540149</v>
      </c>
      <c r="AH668" s="105">
        <f t="shared" si="172"/>
        <v>4.1660000000001141E-3</v>
      </c>
      <c r="AI668" s="213">
        <f t="shared" si="173"/>
        <v>8.8754449677853557</v>
      </c>
      <c r="AJ668" s="213">
        <f t="shared" si="174"/>
        <v>0.61929999999999996</v>
      </c>
      <c r="AK668" s="213">
        <f t="shared" si="175"/>
        <v>1.9475196686787662E-2</v>
      </c>
      <c r="AL668" s="213">
        <f t="shared" si="176"/>
        <v>18.482569271910727</v>
      </c>
      <c r="AM668" s="213">
        <f t="shared" si="177"/>
        <v>-788.23774462425911</v>
      </c>
      <c r="AN668" s="213">
        <f t="shared" si="178"/>
        <v>1.3180022951156571E-3</v>
      </c>
      <c r="AO668" s="213">
        <f t="shared" si="179"/>
        <v>1.737815131397102</v>
      </c>
      <c r="AP668" s="213">
        <f t="shared" si="180"/>
        <v>0.31637117021498345</v>
      </c>
      <c r="AQ668" s="105">
        <f t="shared" si="181"/>
        <v>0.13568486860289783</v>
      </c>
      <c r="AR668" s="213">
        <f t="shared" si="169"/>
        <v>0.95261576025185457</v>
      </c>
    </row>
    <row r="669" spans="1:44" x14ac:dyDescent="0.25">
      <c r="A669" s="268">
        <v>2.7749999999999999</v>
      </c>
      <c r="B669" s="7">
        <v>9.4827754344984498</v>
      </c>
      <c r="C669" s="7">
        <v>9.4827754344984498</v>
      </c>
      <c r="D669" s="7"/>
      <c r="E669" s="213">
        <f t="shared" si="170"/>
        <v>4.0130365960024915E-2</v>
      </c>
      <c r="F669" s="213">
        <f t="shared" si="171"/>
        <v>0.39367889006784446</v>
      </c>
      <c r="X669">
        <v>1.1228613529950584</v>
      </c>
      <c r="Y669">
        <v>112.92938503448914</v>
      </c>
      <c r="Z669">
        <v>0.28813689243327101</v>
      </c>
      <c r="AA669">
        <v>0.80414121090466095</v>
      </c>
      <c r="AB669">
        <v>0.80388257532639473</v>
      </c>
      <c r="AC669">
        <v>25.195744656478119</v>
      </c>
      <c r="AD669">
        <v>2.4519588273176454</v>
      </c>
      <c r="AF669" s="266">
        <f t="shared" si="168"/>
        <v>0.34787161871851963</v>
      </c>
      <c r="AG669" s="298">
        <v>3.4332259434346866</v>
      </c>
      <c r="AH669" s="105">
        <f t="shared" si="172"/>
        <v>4.1669999999998097E-3</v>
      </c>
      <c r="AI669" s="213">
        <f t="shared" si="173"/>
        <v>8.8754449677853557</v>
      </c>
      <c r="AJ669" s="213">
        <f t="shared" si="174"/>
        <v>0.61929999999999996</v>
      </c>
      <c r="AK669" s="213">
        <f t="shared" si="175"/>
        <v>1.9231555893480003E-2</v>
      </c>
      <c r="AL669" s="213">
        <f t="shared" si="176"/>
        <v>18.501800827804207</v>
      </c>
      <c r="AM669" s="213">
        <f t="shared" si="177"/>
        <v>-777.14316202687917</v>
      </c>
      <c r="AN669" s="213">
        <f t="shared" si="178"/>
        <v>1.2994511848365275E-3</v>
      </c>
      <c r="AO669" s="213">
        <f t="shared" si="179"/>
        <v>1.7391145825819385</v>
      </c>
      <c r="AP669" s="213">
        <f t="shared" si="180"/>
        <v>0.31184333689382931</v>
      </c>
      <c r="AQ669" s="105">
        <f t="shared" si="181"/>
        <v>0.13438541741806131</v>
      </c>
      <c r="AR669" s="213">
        <f t="shared" si="169"/>
        <v>0.94316655476406563</v>
      </c>
    </row>
    <row r="670" spans="1:44" x14ac:dyDescent="0.25">
      <c r="A670" s="268">
        <v>2.7791670000000002</v>
      </c>
      <c r="B670" s="7">
        <v>9.069097961851277</v>
      </c>
      <c r="C670" s="7">
        <v>9.069097961851277</v>
      </c>
      <c r="D670" s="7"/>
      <c r="E670" s="213">
        <f t="shared" si="170"/>
        <v>3.8652828221297009E-2</v>
      </c>
      <c r="F670" s="213">
        <f t="shared" si="171"/>
        <v>0.37918424485092367</v>
      </c>
      <c r="X670">
        <v>1.1252261936873653</v>
      </c>
      <c r="Y670">
        <v>112.83333096436917</v>
      </c>
      <c r="Z670">
        <v>0.28623711341858538</v>
      </c>
      <c r="AA670">
        <v>0.80335491480298693</v>
      </c>
      <c r="AB670">
        <v>0.80318067740379384</v>
      </c>
      <c r="AC670">
        <v>25.174170578660995</v>
      </c>
      <c r="AD670">
        <v>2.4497728338828253</v>
      </c>
      <c r="AF670" s="266">
        <f t="shared" si="168"/>
        <v>0.33767742626404079</v>
      </c>
      <c r="AG670" s="298">
        <v>3.3326170862476272</v>
      </c>
      <c r="AH670" s="105">
        <f t="shared" si="172"/>
        <v>4.1670000000002538E-3</v>
      </c>
      <c r="AI670" s="213">
        <f t="shared" si="173"/>
        <v>8.8754449677853557</v>
      </c>
      <c r="AJ670" s="213">
        <f t="shared" si="174"/>
        <v>0.61929999999999996</v>
      </c>
      <c r="AK670" s="213">
        <f t="shared" si="175"/>
        <v>1.8880563092721001E-2</v>
      </c>
      <c r="AL670" s="213">
        <f t="shared" si="176"/>
        <v>18.520681390896929</v>
      </c>
      <c r="AM670" s="213">
        <f t="shared" si="177"/>
        <v>-761.76895471209843</v>
      </c>
      <c r="AN670" s="213">
        <f t="shared" si="178"/>
        <v>1.2737441685655366E-3</v>
      </c>
      <c r="AO670" s="213">
        <f t="shared" si="179"/>
        <v>1.740388326750504</v>
      </c>
      <c r="AP670" s="213">
        <f t="shared" si="180"/>
        <v>0.30567414652398822</v>
      </c>
      <c r="AQ670" s="105">
        <f t="shared" si="181"/>
        <v>0.13311167324949577</v>
      </c>
      <c r="AR670" s="213">
        <f t="shared" si="169"/>
        <v>0.92925303486028576</v>
      </c>
    </row>
    <row r="671" spans="1:44" x14ac:dyDescent="0.25">
      <c r="A671" s="268">
        <v>2.7833329999999998</v>
      </c>
      <c r="B671" s="7">
        <v>8.8918076164310609</v>
      </c>
      <c r="C671" s="7">
        <v>8.8918076164310609</v>
      </c>
      <c r="D671" s="7"/>
      <c r="E671" s="213">
        <f t="shared" si="170"/>
        <v>3.7412566319559144E-2</v>
      </c>
      <c r="F671" s="213">
        <f t="shared" si="171"/>
        <v>0.36701727559487524</v>
      </c>
      <c r="X671">
        <v>1.1275910175607704</v>
      </c>
      <c r="Y671">
        <v>112.73483330382537</v>
      </c>
      <c r="Z671">
        <v>0.28433920978349964</v>
      </c>
      <c r="AA671">
        <v>0.80256785883832316</v>
      </c>
      <c r="AB671">
        <v>0.80246461819912129</v>
      </c>
      <c r="AC671">
        <v>25.152248483095637</v>
      </c>
      <c r="AD671">
        <v>2.4475515775496652</v>
      </c>
      <c r="AF671" s="266">
        <f t="shared" si="168"/>
        <v>0.33330848664069268</v>
      </c>
      <c r="AG671" s="298">
        <v>3.2894990045960295</v>
      </c>
      <c r="AH671" s="105">
        <f t="shared" si="172"/>
        <v>4.16599999999967E-3</v>
      </c>
      <c r="AI671" s="213">
        <f t="shared" si="173"/>
        <v>8.8754449677853557</v>
      </c>
      <c r="AJ671" s="213">
        <f t="shared" si="174"/>
        <v>0.61929999999999996</v>
      </c>
      <c r="AK671" s="213">
        <f t="shared" si="175"/>
        <v>1.8724410733378601E-2</v>
      </c>
      <c r="AL671" s="213">
        <f t="shared" si="176"/>
        <v>18.539405801630306</v>
      </c>
      <c r="AM671" s="213">
        <f t="shared" si="177"/>
        <v>-754.29593012502085</v>
      </c>
      <c r="AN671" s="213">
        <f t="shared" si="178"/>
        <v>1.2612486193173602E-3</v>
      </c>
      <c r="AO671" s="213">
        <f t="shared" si="179"/>
        <v>1.7416495753698213</v>
      </c>
      <c r="AP671" s="213">
        <f t="shared" si="180"/>
        <v>0.30274810833352378</v>
      </c>
      <c r="AQ671" s="105">
        <f t="shared" si="181"/>
        <v>0.1318504246301784</v>
      </c>
      <c r="AR671" s="213">
        <f t="shared" si="169"/>
        <v>0.92302956121650404</v>
      </c>
    </row>
    <row r="672" spans="1:44" x14ac:dyDescent="0.25">
      <c r="A672" s="268">
        <v>2.7875000000000001</v>
      </c>
      <c r="B672" s="7">
        <v>8.7736140528175817</v>
      </c>
      <c r="C672" s="7">
        <v>8.7736140528175817</v>
      </c>
      <c r="D672" s="7"/>
      <c r="E672" s="213">
        <f t="shared" si="170"/>
        <v>3.6805906047881795E-2</v>
      </c>
      <c r="F672" s="213">
        <f t="shared" si="171"/>
        <v>0.36106593832972045</v>
      </c>
      <c r="X672">
        <v>1.1299558241732395</v>
      </c>
      <c r="Y672">
        <v>112.63434838401038</v>
      </c>
      <c r="Z672">
        <v>0.28244318358916415</v>
      </c>
      <c r="AA672">
        <v>0.80178002112936275</v>
      </c>
      <c r="AB672">
        <v>0.80173700803435066</v>
      </c>
      <c r="AC672">
        <v>25.13004151558065</v>
      </c>
      <c r="AD672">
        <v>2.4453014565662095</v>
      </c>
      <c r="AF672" s="266">
        <f t="shared" si="168"/>
        <v>0.33039586022512729</v>
      </c>
      <c r="AG672" s="298">
        <v>3.260753616828298</v>
      </c>
      <c r="AH672" s="105">
        <f t="shared" si="172"/>
        <v>4.1670000000002538E-3</v>
      </c>
      <c r="AI672" s="213">
        <f t="shared" si="173"/>
        <v>8.8754449677853557</v>
      </c>
      <c r="AJ672" s="213">
        <f t="shared" si="174"/>
        <v>0.61929999999999996</v>
      </c>
      <c r="AK672" s="213">
        <f t="shared" si="175"/>
        <v>1.8627379469515568E-2</v>
      </c>
      <c r="AL672" s="213">
        <f t="shared" si="176"/>
        <v>18.55803318109982</v>
      </c>
      <c r="AM672" s="213">
        <f t="shared" si="177"/>
        <v>-749.22473918130845</v>
      </c>
      <c r="AN672" s="213">
        <f t="shared" si="178"/>
        <v>1.2527691455185396E-3</v>
      </c>
      <c r="AO672" s="213">
        <f t="shared" si="179"/>
        <v>1.74290234451534</v>
      </c>
      <c r="AP672" s="213">
        <f t="shared" si="180"/>
        <v>0.30064054368093673</v>
      </c>
      <c r="AQ672" s="105">
        <f t="shared" si="181"/>
        <v>0.13059765548465987</v>
      </c>
      <c r="AR672" s="213">
        <f t="shared" si="169"/>
        <v>0.91878913971924792</v>
      </c>
    </row>
    <row r="673" spans="1:44" x14ac:dyDescent="0.25">
      <c r="A673" s="268">
        <v>2.7916669999999999</v>
      </c>
      <c r="B673" s="7">
        <v>8.5963237073973655</v>
      </c>
      <c r="C673" s="7">
        <v>8.5963237073973655</v>
      </c>
      <c r="D673" s="7"/>
      <c r="E673" s="213">
        <f t="shared" si="170"/>
        <v>3.6190265323406183E-2</v>
      </c>
      <c r="F673" s="213">
        <f t="shared" si="171"/>
        <v>0.35502650282261466</v>
      </c>
      <c r="X673">
        <v>1.1323206131617156</v>
      </c>
      <c r="Y673">
        <v>112.53224251261516</v>
      </c>
      <c r="Z673">
        <v>0.28054903689672817</v>
      </c>
      <c r="AA673">
        <v>0.80099138410767989</v>
      </c>
      <c r="AB673">
        <v>0.80099994276408681</v>
      </c>
      <c r="AC673">
        <v>25.107600388306988</v>
      </c>
      <c r="AD673">
        <v>2.4430276093452057</v>
      </c>
      <c r="AF673" s="266">
        <f t="shared" si="168"/>
        <v>0.32602692060177929</v>
      </c>
      <c r="AG673" s="298">
        <v>3.2176355351767016</v>
      </c>
      <c r="AH673" s="105">
        <f t="shared" si="172"/>
        <v>4.1669999999998097E-3</v>
      </c>
      <c r="AI673" s="213">
        <f t="shared" si="173"/>
        <v>8.8754449677853557</v>
      </c>
      <c r="AJ673" s="213">
        <f t="shared" si="174"/>
        <v>0.61929999999999996</v>
      </c>
      <c r="AK673" s="213">
        <f t="shared" si="175"/>
        <v>1.8474449447785493E-2</v>
      </c>
      <c r="AL673" s="213">
        <f t="shared" si="176"/>
        <v>18.576507630547606</v>
      </c>
      <c r="AM673" s="213">
        <f t="shared" si="177"/>
        <v>-741.92859733626096</v>
      </c>
      <c r="AN673" s="213">
        <f t="shared" si="178"/>
        <v>1.2405693596508306E-3</v>
      </c>
      <c r="AO673" s="213">
        <f t="shared" si="179"/>
        <v>1.7441429138749909</v>
      </c>
      <c r="AP673" s="213">
        <f t="shared" si="180"/>
        <v>0.29771282928986975</v>
      </c>
      <c r="AQ673" s="105">
        <f t="shared" si="181"/>
        <v>0.12935708612500904</v>
      </c>
      <c r="AR673" s="213">
        <f t="shared" si="169"/>
        <v>0.91228644753652788</v>
      </c>
    </row>
    <row r="674" spans="1:44" x14ac:dyDescent="0.25">
      <c r="A674" s="268">
        <v>2.795833</v>
      </c>
      <c r="B674" s="7">
        <v>8.7145172710108429</v>
      </c>
      <c r="C674" s="7">
        <v>8.7145172710108429</v>
      </c>
      <c r="D674" s="7"/>
      <c r="E674" s="213">
        <f t="shared" si="170"/>
        <v>3.6058481758025285E-2</v>
      </c>
      <c r="F674" s="213">
        <f t="shared" si="171"/>
        <v>0.35373370604622806</v>
      </c>
      <c r="X674">
        <v>1.1346853842265581</v>
      </c>
      <c r="Y674">
        <v>112.42880980188704</v>
      </c>
      <c r="Z674">
        <v>0.27865677176734166</v>
      </c>
      <c r="AA674">
        <v>0.80020193366100123</v>
      </c>
      <c r="AB674">
        <v>0.80025510556252732</v>
      </c>
      <c r="AC674">
        <v>25.084965837483271</v>
      </c>
      <c r="AD674">
        <v>2.4407341634829924</v>
      </c>
      <c r="AF674" s="266">
        <f t="shared" si="168"/>
        <v>0.32893954701734468</v>
      </c>
      <c r="AG674" s="298">
        <v>3.2463809229444327</v>
      </c>
      <c r="AH674" s="105">
        <f t="shared" si="172"/>
        <v>4.1660000000001141E-3</v>
      </c>
      <c r="AI674" s="213">
        <f t="shared" si="173"/>
        <v>8.8754449677853557</v>
      </c>
      <c r="AJ674" s="213">
        <f t="shared" si="174"/>
        <v>0.61929999999999996</v>
      </c>
      <c r="AK674" s="213">
        <f t="shared" si="175"/>
        <v>1.857203081821223E-2</v>
      </c>
      <c r="AL674" s="213">
        <f t="shared" si="176"/>
        <v>18.595079661365819</v>
      </c>
      <c r="AM674" s="213">
        <f t="shared" si="177"/>
        <v>-744.68858569714689</v>
      </c>
      <c r="AN674" s="213">
        <f t="shared" si="178"/>
        <v>1.2451843010424968E-3</v>
      </c>
      <c r="AO674" s="213">
        <f t="shared" si="179"/>
        <v>1.7453880981760335</v>
      </c>
      <c r="AP674" s="213">
        <f t="shared" si="180"/>
        <v>0.29889205497898769</v>
      </c>
      <c r="AQ674" s="105">
        <f t="shared" si="181"/>
        <v>0.12811190182396653</v>
      </c>
      <c r="AR674" s="213">
        <f t="shared" si="169"/>
        <v>0.9166407685598893</v>
      </c>
    </row>
    <row r="675" spans="1:44" x14ac:dyDescent="0.25">
      <c r="A675" s="268">
        <v>2.8</v>
      </c>
      <c r="B675" s="7">
        <v>8.7736140528175817</v>
      </c>
      <c r="C675" s="7">
        <v>8.7736140528175817</v>
      </c>
      <c r="D675" s="7"/>
      <c r="E675" s="213">
        <f t="shared" si="170"/>
        <v>3.6436521613194862E-2</v>
      </c>
      <c r="F675" s="213">
        <f t="shared" si="171"/>
        <v>0.35744227702544162</v>
      </c>
      <c r="X675">
        <v>1.1370501371190578</v>
      </c>
      <c r="Y675">
        <v>112.32428645244113</v>
      </c>
      <c r="Z675">
        <v>0.27676639026215438</v>
      </c>
      <c r="AA675">
        <v>0.79941165845023854</v>
      </c>
      <c r="AB675">
        <v>0.79950384849382017</v>
      </c>
      <c r="AC675">
        <v>25.062170593317528</v>
      </c>
      <c r="AD675">
        <v>2.4384244353678985</v>
      </c>
      <c r="AF675" s="266">
        <f t="shared" si="168"/>
        <v>0.33039586022512729</v>
      </c>
      <c r="AG675" s="298">
        <v>3.260753616828298</v>
      </c>
      <c r="AH675" s="105">
        <f t="shared" si="172"/>
        <v>4.1669999999998097E-3</v>
      </c>
      <c r="AI675" s="213">
        <f t="shared" si="173"/>
        <v>8.8754449677853557</v>
      </c>
      <c r="AJ675" s="213">
        <f t="shared" si="174"/>
        <v>0.61929999999999996</v>
      </c>
      <c r="AK675" s="213">
        <f t="shared" si="175"/>
        <v>1.8627379469513584E-2</v>
      </c>
      <c r="AL675" s="213">
        <f t="shared" si="176"/>
        <v>18.613707040835333</v>
      </c>
      <c r="AM675" s="213">
        <f t="shared" si="177"/>
        <v>-745.74044588831623</v>
      </c>
      <c r="AN675" s="213">
        <f t="shared" si="178"/>
        <v>1.2469431030734282E-3</v>
      </c>
      <c r="AO675" s="213">
        <f t="shared" si="179"/>
        <v>1.746635041279107</v>
      </c>
      <c r="AP675" s="213">
        <f t="shared" si="180"/>
        <v>0.2992424053452088</v>
      </c>
      <c r="AQ675" s="105">
        <f t="shared" si="181"/>
        <v>0.1268649587208931</v>
      </c>
      <c r="AR675" s="213">
        <f t="shared" si="169"/>
        <v>0.91878913971924792</v>
      </c>
    </row>
    <row r="676" spans="1:44" x14ac:dyDescent="0.25">
      <c r="A676" s="268">
        <v>2.8041670000000001</v>
      </c>
      <c r="B676" s="7">
        <v>8.8918076164310609</v>
      </c>
      <c r="C676" s="7">
        <v>8.8918076164310609</v>
      </c>
      <c r="D676" s="7"/>
      <c r="E676" s="213">
        <f t="shared" si="170"/>
        <v>3.6805906047881795E-2</v>
      </c>
      <c r="F676" s="213">
        <f t="shared" si="171"/>
        <v>0.36106593832972045</v>
      </c>
      <c r="X676">
        <v>1.1394148716314192</v>
      </c>
      <c r="Y676">
        <v>112.21886220006508</v>
      </c>
      <c r="Z676">
        <v>0.27487789444231603</v>
      </c>
      <c r="AA676">
        <v>0.79862054936044879</v>
      </c>
      <c r="AB676">
        <v>0.79874725789717904</v>
      </c>
      <c r="AC676">
        <v>25.039240959474935</v>
      </c>
      <c r="AD676">
        <v>2.4361010902187976</v>
      </c>
      <c r="AF676" s="266">
        <f t="shared" si="168"/>
        <v>0.33330848664069274</v>
      </c>
      <c r="AG676" s="298">
        <v>3.28949900459603</v>
      </c>
      <c r="AH676" s="105">
        <f t="shared" si="172"/>
        <v>4.1670000000002538E-3</v>
      </c>
      <c r="AI676" s="213">
        <f t="shared" si="173"/>
        <v>8.8754449677853557</v>
      </c>
      <c r="AJ676" s="213">
        <f t="shared" si="174"/>
        <v>0.61929999999999996</v>
      </c>
      <c r="AK676" s="213">
        <f t="shared" si="175"/>
        <v>1.8728905311089668E-2</v>
      </c>
      <c r="AL676" s="213">
        <f t="shared" si="176"/>
        <v>18.632435946146423</v>
      </c>
      <c r="AM676" s="213">
        <f t="shared" si="177"/>
        <v>-748.62303439573202</v>
      </c>
      <c r="AN676" s="213">
        <f t="shared" si="178"/>
        <v>1.2517630426088777E-3</v>
      </c>
      <c r="AO676" s="213">
        <f t="shared" si="179"/>
        <v>1.7478868043217157</v>
      </c>
      <c r="AP676" s="213">
        <f t="shared" si="180"/>
        <v>0.30039909829824851</v>
      </c>
      <c r="AQ676" s="105">
        <f t="shared" si="181"/>
        <v>0.12561319567828422</v>
      </c>
      <c r="AR676" s="213">
        <f t="shared" si="169"/>
        <v>0.92302956121650392</v>
      </c>
    </row>
    <row r="677" spans="1:44" x14ac:dyDescent="0.25">
      <c r="A677" s="268">
        <v>2.8083330000000002</v>
      </c>
      <c r="B677" s="7">
        <v>9.069097961851277</v>
      </c>
      <c r="C677" s="7">
        <v>9.069097961851277</v>
      </c>
      <c r="D677" s="7"/>
      <c r="E677" s="213">
        <f t="shared" si="170"/>
        <v>3.7412566319563127E-2</v>
      </c>
      <c r="F677" s="213">
        <f t="shared" si="171"/>
        <v>0.36701727559491432</v>
      </c>
      <c r="X677">
        <v>1.1417795875887171</v>
      </c>
      <c r="Y677">
        <v>112.11268949124396</v>
      </c>
      <c r="Z677">
        <v>0.27299128636897652</v>
      </c>
      <c r="AA677">
        <v>0.79782859906157289</v>
      </c>
      <c r="AB677">
        <v>0.7979862068102247</v>
      </c>
      <c r="AC677">
        <v>25.016198079729747</v>
      </c>
      <c r="AD677">
        <v>2.4337662704286167</v>
      </c>
      <c r="AF677" s="266">
        <f t="shared" si="168"/>
        <v>0.33767742626404074</v>
      </c>
      <c r="AG677" s="298">
        <v>3.3326170862476263</v>
      </c>
      <c r="AH677" s="105">
        <f t="shared" si="172"/>
        <v>4.1660000000001141E-3</v>
      </c>
      <c r="AI677" s="213">
        <f t="shared" si="173"/>
        <v>8.8754449677853557</v>
      </c>
      <c r="AJ677" s="213">
        <f t="shared" si="174"/>
        <v>0.61929999999999996</v>
      </c>
      <c r="AK677" s="213">
        <f t="shared" si="175"/>
        <v>1.8876032120055924E-2</v>
      </c>
      <c r="AL677" s="213">
        <f t="shared" si="176"/>
        <v>18.651311978266477</v>
      </c>
      <c r="AM677" s="213">
        <f t="shared" si="177"/>
        <v>-753.30154531314975</v>
      </c>
      <c r="AN677" s="213">
        <f t="shared" si="178"/>
        <v>1.2595859211362436E-3</v>
      </c>
      <c r="AO677" s="213">
        <f t="shared" si="179"/>
        <v>1.7491463902428519</v>
      </c>
      <c r="AP677" s="213">
        <f t="shared" si="180"/>
        <v>0.30234899691219613</v>
      </c>
      <c r="AQ677" s="105">
        <f t="shared" si="181"/>
        <v>0.12435360975714797</v>
      </c>
      <c r="AR677" s="213">
        <f t="shared" si="169"/>
        <v>0.92925303486028599</v>
      </c>
    </row>
    <row r="678" spans="1:44" x14ac:dyDescent="0.25">
      <c r="A678" s="268">
        <v>2.8125</v>
      </c>
      <c r="B678" s="7">
        <v>9.1872915254647545</v>
      </c>
      <c r="C678" s="7">
        <v>9.1872915254647545</v>
      </c>
      <c r="D678" s="7"/>
      <c r="E678" s="213">
        <f t="shared" si="170"/>
        <v>3.8037187496821216E-2</v>
      </c>
      <c r="F678" s="213">
        <f t="shared" si="171"/>
        <v>0.37314480934381616</v>
      </c>
      <c r="X678">
        <v>1.1441442848424388</v>
      </c>
      <c r="Y678">
        <v>112.00589083975123</v>
      </c>
      <c r="Z678">
        <v>0.27110656810328571</v>
      </c>
      <c r="AA678">
        <v>0.79703580165675447</v>
      </c>
      <c r="AB678">
        <v>0.79722139701007588</v>
      </c>
      <c r="AC678">
        <v>24.993058954002425</v>
      </c>
      <c r="AD678">
        <v>2.4314216985142956</v>
      </c>
      <c r="AF678" s="266">
        <f t="shared" si="168"/>
        <v>0.34059005267960613</v>
      </c>
      <c r="AG678" s="298">
        <v>3.3613624740153578</v>
      </c>
      <c r="AH678" s="105">
        <f t="shared" si="172"/>
        <v>4.1669999999998097E-3</v>
      </c>
      <c r="AI678" s="213">
        <f t="shared" si="173"/>
        <v>8.8754449677853557</v>
      </c>
      <c r="AJ678" s="213">
        <f t="shared" si="174"/>
        <v>0.61929999999999996</v>
      </c>
      <c r="AK678" s="213">
        <f t="shared" si="175"/>
        <v>1.8981253468650459E-2</v>
      </c>
      <c r="AL678" s="213">
        <f t="shared" si="176"/>
        <v>18.670293231735126</v>
      </c>
      <c r="AM678" s="213">
        <f t="shared" si="177"/>
        <v>-756.28308643976425</v>
      </c>
      <c r="AN678" s="213">
        <f t="shared" si="178"/>
        <v>1.2645713180861609E-3</v>
      </c>
      <c r="AO678" s="213">
        <f t="shared" si="179"/>
        <v>1.750410961560938</v>
      </c>
      <c r="AP678" s="213">
        <f t="shared" si="180"/>
        <v>0.3034728385136114</v>
      </c>
      <c r="AQ678" s="105">
        <f t="shared" si="181"/>
        <v>0.12308903843906181</v>
      </c>
      <c r="AR678" s="213">
        <f t="shared" si="169"/>
        <v>0.93331331508189397</v>
      </c>
    </row>
    <row r="679" spans="1:44" x14ac:dyDescent="0.25">
      <c r="A679" s="268">
        <v>2.8166669999999998</v>
      </c>
      <c r="B679" s="7">
        <v>8.5372269255906268</v>
      </c>
      <c r="C679" s="7">
        <v>8.5372269255906268</v>
      </c>
      <c r="D679" s="7"/>
      <c r="E679" s="213">
        <f t="shared" si="170"/>
        <v>3.69290341927722E-2</v>
      </c>
      <c r="F679" s="213">
        <f t="shared" si="171"/>
        <v>0.36227382543109532</v>
      </c>
      <c r="X679">
        <v>1.1465089632652963</v>
      </c>
      <c r="Y679">
        <v>111.89856472629556</v>
      </c>
      <c r="Z679">
        <v>0.26922374170639291</v>
      </c>
      <c r="AA679">
        <v>0.79624215239944773</v>
      </c>
      <c r="AB679">
        <v>0.79645339273635563</v>
      </c>
      <c r="AC679">
        <v>24.969837253553148</v>
      </c>
      <c r="AD679">
        <v>2.429068759716273</v>
      </c>
      <c r="AF679" s="266">
        <f t="shared" si="168"/>
        <v>0.32457060739399668</v>
      </c>
      <c r="AG679" s="298">
        <v>3.2032628412928368</v>
      </c>
      <c r="AH679" s="105">
        <f t="shared" si="172"/>
        <v>4.1669999999998097E-3</v>
      </c>
      <c r="AI679" s="213">
        <f t="shared" si="173"/>
        <v>8.8754449677853557</v>
      </c>
      <c r="AJ679" s="213">
        <f t="shared" si="174"/>
        <v>0.61929999999999996</v>
      </c>
      <c r="AK679" s="213">
        <f t="shared" si="175"/>
        <v>1.8423299666596744E-2</v>
      </c>
      <c r="AL679" s="213">
        <f t="shared" si="176"/>
        <v>18.688716531401724</v>
      </c>
      <c r="AM679" s="213">
        <f t="shared" si="177"/>
        <v>-732.90339220874682</v>
      </c>
      <c r="AN679" s="213">
        <f t="shared" si="178"/>
        <v>1.2254784290869516E-3</v>
      </c>
      <c r="AO679" s="213">
        <f t="shared" si="179"/>
        <v>1.7516364399900251</v>
      </c>
      <c r="AP679" s="213">
        <f t="shared" si="180"/>
        <v>0.29409129567722764</v>
      </c>
      <c r="AQ679" s="105">
        <f t="shared" si="181"/>
        <v>0.12186356000997486</v>
      </c>
      <c r="AR679" s="213">
        <f t="shared" si="169"/>
        <v>0.91007998097368525</v>
      </c>
    </row>
    <row r="680" spans="1:44" x14ac:dyDescent="0.25">
      <c r="A680" s="268">
        <v>2.8208329999999999</v>
      </c>
      <c r="B680" s="7">
        <v>8.0053558893299765</v>
      </c>
      <c r="C680" s="7">
        <v>8.0053558893299765</v>
      </c>
      <c r="D680" s="7"/>
      <c r="E680" s="213">
        <f t="shared" si="170"/>
        <v>3.4458200003480557E-2</v>
      </c>
      <c r="F680" s="213">
        <f t="shared" si="171"/>
        <v>0.3380349420341443</v>
      </c>
      <c r="X680">
        <v>1.1488736227470575</v>
      </c>
      <c r="Y680">
        <v>111.79079033088402</v>
      </c>
      <c r="Z680">
        <v>0.26734280923944809</v>
      </c>
      <c r="AA680">
        <v>0.79544764746681829</v>
      </c>
      <c r="AB680">
        <v>0.79568264774805053</v>
      </c>
      <c r="AC680">
        <v>24.946543975187854</v>
      </c>
      <c r="AD680">
        <v>2.4267085682859095</v>
      </c>
      <c r="AF680" s="266">
        <f t="shared" si="168"/>
        <v>0.31146378852395218</v>
      </c>
      <c r="AG680" s="298">
        <v>3.0739085963380428</v>
      </c>
      <c r="AH680" s="105">
        <f t="shared" si="172"/>
        <v>4.1660000000001141E-3</v>
      </c>
      <c r="AI680" s="213">
        <f t="shared" si="173"/>
        <v>8.8754449677853557</v>
      </c>
      <c r="AJ680" s="213">
        <f t="shared" si="174"/>
        <v>0.61929999999999996</v>
      </c>
      <c r="AK680" s="213">
        <f t="shared" si="175"/>
        <v>1.7954640101999344E-2</v>
      </c>
      <c r="AL680" s="213">
        <f t="shared" si="176"/>
        <v>18.706671171503721</v>
      </c>
      <c r="AM680" s="213">
        <f t="shared" si="177"/>
        <v>-713.16688652435766</v>
      </c>
      <c r="AN680" s="213">
        <f t="shared" si="178"/>
        <v>1.1924772692630359E-3</v>
      </c>
      <c r="AO680" s="213">
        <f t="shared" si="179"/>
        <v>1.7528289172592881</v>
      </c>
      <c r="AP680" s="213">
        <f t="shared" si="180"/>
        <v>0.28624034307801327</v>
      </c>
      <c r="AQ680" s="105">
        <f t="shared" si="181"/>
        <v>0.12067108274071182</v>
      </c>
      <c r="AR680" s="213">
        <f t="shared" si="169"/>
        <v>0.88929327083723264</v>
      </c>
    </row>
    <row r="681" spans="1:44" x14ac:dyDescent="0.25">
      <c r="A681" s="268">
        <v>2.8250000000000002</v>
      </c>
      <c r="B681" s="7">
        <v>7.9462591075232378</v>
      </c>
      <c r="C681" s="7">
        <v>7.9462591075232378</v>
      </c>
      <c r="D681" s="7"/>
      <c r="E681" s="213">
        <f t="shared" si="170"/>
        <v>3.3235189845945694E-2</v>
      </c>
      <c r="F681" s="213">
        <f t="shared" si="171"/>
        <v>0.32603721238872729</v>
      </c>
      <c r="X681">
        <v>1.1512382631911975</v>
      </c>
      <c r="Y681">
        <v>111.68263132972544</v>
      </c>
      <c r="Z681">
        <v>0.26546377276360117</v>
      </c>
      <c r="AA681">
        <v>0.79465228377859765</v>
      </c>
      <c r="AB681">
        <v>0.79490952703708195</v>
      </c>
      <c r="AC681">
        <v>24.923187966395197</v>
      </c>
      <c r="AD681">
        <v>2.4243420206949935</v>
      </c>
      <c r="AF681" s="266">
        <f t="shared" si="168"/>
        <v>0.31000747531616962</v>
      </c>
      <c r="AG681" s="298">
        <v>3.0595359024541784</v>
      </c>
      <c r="AH681" s="105">
        <f t="shared" si="172"/>
        <v>4.1670000000002538E-3</v>
      </c>
      <c r="AI681" s="213">
        <f t="shared" si="173"/>
        <v>8.8754449677853557</v>
      </c>
      <c r="AJ681" s="213">
        <f t="shared" si="174"/>
        <v>0.61929999999999996</v>
      </c>
      <c r="AK681" s="213">
        <f t="shared" si="175"/>
        <v>1.7906900420048402E-2</v>
      </c>
      <c r="AL681" s="213">
        <f t="shared" si="176"/>
        <v>18.724578071923769</v>
      </c>
      <c r="AM681" s="213">
        <f t="shared" si="177"/>
        <v>-710.18232462211085</v>
      </c>
      <c r="AN681" s="213">
        <f t="shared" si="178"/>
        <v>1.1874868213126511E-3</v>
      </c>
      <c r="AO681" s="213">
        <f t="shared" si="179"/>
        <v>1.7540164040806008</v>
      </c>
      <c r="AP681" s="213">
        <f t="shared" si="180"/>
        <v>0.28497403919188358</v>
      </c>
      <c r="AQ681" s="105">
        <f t="shared" si="181"/>
        <v>0.11948359591939918</v>
      </c>
      <c r="AR681" s="213">
        <f t="shared" si="169"/>
        <v>0.88687513734336143</v>
      </c>
    </row>
    <row r="682" spans="1:44" x14ac:dyDescent="0.25">
      <c r="A682" s="268">
        <v>2.829167</v>
      </c>
      <c r="B682" s="7">
        <v>8.0053558893299765</v>
      </c>
      <c r="C682" s="7">
        <v>8.0053558893299765</v>
      </c>
      <c r="D682" s="7"/>
      <c r="E682" s="213">
        <f t="shared" si="170"/>
        <v>3.3235189845942155E-2</v>
      </c>
      <c r="F682" s="213">
        <f t="shared" si="171"/>
        <v>0.32603721238869254</v>
      </c>
      <c r="X682">
        <v>1.1536028845122044</v>
      </c>
      <c r="Y682">
        <v>111.57413894230524</v>
      </c>
      <c r="Z682">
        <v>0.26358663434000185</v>
      </c>
      <c r="AA682">
        <v>0.79385605885081201</v>
      </c>
      <c r="AB682">
        <v>0.79413432425797981</v>
      </c>
      <c r="AC682">
        <v>24.899776346971446</v>
      </c>
      <c r="AD682">
        <v>2.421969838356882</v>
      </c>
      <c r="AF682" s="266">
        <f t="shared" si="168"/>
        <v>0.31146378852395235</v>
      </c>
      <c r="AG682" s="298">
        <v>3.0739085963380441</v>
      </c>
      <c r="AH682" s="105">
        <f t="shared" si="172"/>
        <v>4.1669999999998097E-3</v>
      </c>
      <c r="AI682" s="213">
        <f t="shared" si="173"/>
        <v>8.8754449677853557</v>
      </c>
      <c r="AJ682" s="213">
        <f t="shared" si="174"/>
        <v>0.61929999999999996</v>
      </c>
      <c r="AK682" s="213">
        <f t="shared" si="175"/>
        <v>1.7958949905191028E-2</v>
      </c>
      <c r="AL682" s="213">
        <f t="shared" si="176"/>
        <v>18.742537021828959</v>
      </c>
      <c r="AM682" s="213">
        <f t="shared" si="177"/>
        <v>-711.15041047135367</v>
      </c>
      <c r="AN682" s="213">
        <f t="shared" si="178"/>
        <v>1.1891055453332564E-3</v>
      </c>
      <c r="AO682" s="213">
        <f t="shared" si="179"/>
        <v>1.755205509625934</v>
      </c>
      <c r="AP682" s="213">
        <f t="shared" si="180"/>
        <v>0.28536250187984419</v>
      </c>
      <c r="AQ682" s="105">
        <f t="shared" si="181"/>
        <v>0.11829449037406592</v>
      </c>
      <c r="AR682" s="213">
        <f t="shared" si="169"/>
        <v>0.8892932708372322</v>
      </c>
    </row>
    <row r="683" spans="1:44" x14ac:dyDescent="0.25">
      <c r="A683" s="268">
        <v>2.8333330000000001</v>
      </c>
      <c r="B683" s="7">
        <v>7.8871623257164973</v>
      </c>
      <c r="C683" s="7">
        <v>7.8871623257164973</v>
      </c>
      <c r="D683" s="7"/>
      <c r="E683" s="213">
        <f t="shared" si="170"/>
        <v>3.3104115441942708E-2</v>
      </c>
      <c r="F683" s="213">
        <f t="shared" si="171"/>
        <v>0.32475137248545799</v>
      </c>
      <c r="X683">
        <v>1.155967486633414</v>
      </c>
      <c r="Y683">
        <v>111.46535437729968</v>
      </c>
      <c r="Z683">
        <v>0.26171139602979993</v>
      </c>
      <c r="AA683">
        <v>0.79305897067874997</v>
      </c>
      <c r="AB683">
        <v>0.79335727572191861</v>
      </c>
      <c r="AC683">
        <v>24.876314847617699</v>
      </c>
      <c r="AD683">
        <v>2.4195926019348635</v>
      </c>
      <c r="AF683" s="266">
        <f t="shared" si="168"/>
        <v>0.3085511621083869</v>
      </c>
      <c r="AG683" s="298">
        <v>3.0451632085703122</v>
      </c>
      <c r="AH683" s="105">
        <f t="shared" si="172"/>
        <v>4.1660000000001141E-3</v>
      </c>
      <c r="AI683" s="213">
        <f t="shared" si="173"/>
        <v>8.8754449677853557</v>
      </c>
      <c r="AJ683" s="213">
        <f t="shared" si="174"/>
        <v>0.61929999999999996</v>
      </c>
      <c r="AK683" s="213">
        <f t="shared" si="175"/>
        <v>1.7850472966649527E-2</v>
      </c>
      <c r="AL683" s="213">
        <f t="shared" si="176"/>
        <v>18.760387494795609</v>
      </c>
      <c r="AM683" s="213">
        <f t="shared" si="177"/>
        <v>-705.77038443217782</v>
      </c>
      <c r="AN683" s="213">
        <f t="shared" si="178"/>
        <v>1.180109672304116E-3</v>
      </c>
      <c r="AO683" s="213">
        <f t="shared" si="179"/>
        <v>1.7563856192982381</v>
      </c>
      <c r="AP683" s="213">
        <f t="shared" si="180"/>
        <v>0.28327164481615064</v>
      </c>
      <c r="AQ683" s="105">
        <f t="shared" si="181"/>
        <v>0.11711438070176181</v>
      </c>
      <c r="AR683" s="213">
        <f t="shared" si="169"/>
        <v>0.88443417742601327</v>
      </c>
    </row>
    <row r="684" spans="1:44" x14ac:dyDescent="0.25">
      <c r="A684" s="268">
        <v>2.8374999999999999</v>
      </c>
      <c r="B684" s="7">
        <v>8.0053558893299765</v>
      </c>
      <c r="C684" s="7">
        <v>8.0053558893299765</v>
      </c>
      <c r="D684" s="7"/>
      <c r="E684" s="213">
        <f t="shared" si="170"/>
        <v>3.3112061701047815E-2</v>
      </c>
      <c r="F684" s="213">
        <f t="shared" si="171"/>
        <v>0.32482932528727909</v>
      </c>
      <c r="X684">
        <v>1.1583320694852683</v>
      </c>
      <c r="Y684">
        <v>111.35631079636501</v>
      </c>
      <c r="Z684">
        <v>0.25983805989414482</v>
      </c>
      <c r="AA684">
        <v>0.79226101764333579</v>
      </c>
      <c r="AB684">
        <v>0.79257857163500101</v>
      </c>
      <c r="AC684">
        <v>24.852808081924401</v>
      </c>
      <c r="AD684">
        <v>2.4172107789009898</v>
      </c>
      <c r="AF684" s="266">
        <f t="shared" si="168"/>
        <v>0.31146378852395235</v>
      </c>
      <c r="AG684" s="298">
        <v>3.0739085963380441</v>
      </c>
      <c r="AH684" s="105">
        <f t="shared" si="172"/>
        <v>4.1669999999998097E-3</v>
      </c>
      <c r="AI684" s="213">
        <f t="shared" si="173"/>
        <v>8.8754449677853557</v>
      </c>
      <c r="AJ684" s="213">
        <f t="shared" si="174"/>
        <v>0.61929999999999996</v>
      </c>
      <c r="AK684" s="213">
        <f t="shared" si="175"/>
        <v>1.7958949905191028E-2</v>
      </c>
      <c r="AL684" s="213">
        <f t="shared" si="176"/>
        <v>18.778346444700798</v>
      </c>
      <c r="AM684" s="213">
        <f t="shared" si="177"/>
        <v>-708.96010680388849</v>
      </c>
      <c r="AN684" s="213">
        <f t="shared" si="178"/>
        <v>1.1854431664629125E-3</v>
      </c>
      <c r="AO684" s="213">
        <f t="shared" si="179"/>
        <v>1.757571062464701</v>
      </c>
      <c r="AP684" s="213">
        <f t="shared" si="180"/>
        <v>0.28448360126301092</v>
      </c>
      <c r="AQ684" s="105">
        <f t="shared" si="181"/>
        <v>0.1159289375352989</v>
      </c>
      <c r="AR684" s="213">
        <f t="shared" si="169"/>
        <v>0.8892932708372322</v>
      </c>
    </row>
    <row r="685" spans="1:44" x14ac:dyDescent="0.25">
      <c r="A685" s="268">
        <v>2.8416670000000002</v>
      </c>
      <c r="B685" s="7">
        <v>7.7689687621030208</v>
      </c>
      <c r="C685" s="7">
        <v>7.7689687621030208</v>
      </c>
      <c r="D685" s="7"/>
      <c r="E685" s="213">
        <f t="shared" si="170"/>
        <v>3.2865805411262654E-2</v>
      </c>
      <c r="F685" s="213">
        <f t="shared" si="171"/>
        <v>0.32241355108448666</v>
      </c>
      <c r="X685">
        <v>1.1606966330039143</v>
      </c>
      <c r="Y685">
        <v>111.24703489121227</v>
      </c>
      <c r="Z685">
        <v>0.25796662799418668</v>
      </c>
      <c r="AA685">
        <v>0.79146219843477605</v>
      </c>
      <c r="AB685">
        <v>0.79179836512562196</v>
      </c>
      <c r="AC685">
        <v>24.829259764891486</v>
      </c>
      <c r="AD685">
        <v>2.4148247456776302</v>
      </c>
      <c r="AF685" s="266">
        <f t="shared" si="168"/>
        <v>0.30563853569282146</v>
      </c>
      <c r="AG685" s="298">
        <v>3.0164178208025807</v>
      </c>
      <c r="AH685" s="105">
        <f t="shared" si="172"/>
        <v>4.1670000000002538E-3</v>
      </c>
      <c r="AI685" s="213">
        <f t="shared" si="173"/>
        <v>8.8754449677853557</v>
      </c>
      <c r="AJ685" s="213">
        <f t="shared" si="174"/>
        <v>0.61929999999999996</v>
      </c>
      <c r="AK685" s="213">
        <f t="shared" si="175"/>
        <v>1.7750190511885335E-2</v>
      </c>
      <c r="AL685" s="213">
        <f t="shared" si="176"/>
        <v>18.796096635212685</v>
      </c>
      <c r="AM685" s="213">
        <f t="shared" si="177"/>
        <v>-699.64366790613894</v>
      </c>
      <c r="AN685" s="213">
        <f t="shared" si="178"/>
        <v>1.1698652676204865E-3</v>
      </c>
      <c r="AO685" s="213">
        <f t="shared" si="179"/>
        <v>1.7587409277323214</v>
      </c>
      <c r="AP685" s="213">
        <f t="shared" si="180"/>
        <v>0.28074520461253066</v>
      </c>
      <c r="AQ685" s="105">
        <f t="shared" si="181"/>
        <v>0.11475907226767841</v>
      </c>
      <c r="AR685" s="213">
        <f t="shared" si="169"/>
        <v>0.87948247315475947</v>
      </c>
    </row>
    <row r="686" spans="1:44" x14ac:dyDescent="0.25">
      <c r="A686" s="268">
        <v>2.8458329999999998</v>
      </c>
      <c r="B686" s="7">
        <v>7.5916784166828037</v>
      </c>
      <c r="C686" s="7">
        <v>7.5916784166828037</v>
      </c>
      <c r="D686" s="7"/>
      <c r="E686" s="213">
        <f t="shared" si="170"/>
        <v>3.1996228073408337E-2</v>
      </c>
      <c r="F686" s="213">
        <f t="shared" si="171"/>
        <v>0.31388299740013581</v>
      </c>
      <c r="X686">
        <v>1.1630611771300756</v>
      </c>
      <c r="Y686">
        <v>111.13754815041962</v>
      </c>
      <c r="Z686">
        <v>0.25609710239107519</v>
      </c>
      <c r="AA686">
        <v>0.79066251199298909</v>
      </c>
      <c r="AB686">
        <v>0.7910167794973092</v>
      </c>
      <c r="AC686">
        <v>24.805672888544454</v>
      </c>
      <c r="AD686">
        <v>2.4124348054317668</v>
      </c>
      <c r="AF686" s="266">
        <f t="shared" si="168"/>
        <v>0.30126959606947351</v>
      </c>
      <c r="AG686" s="298">
        <v>2.9732997391509843</v>
      </c>
      <c r="AH686" s="105">
        <f t="shared" si="172"/>
        <v>4.16599999999967E-3</v>
      </c>
      <c r="AI686" s="213">
        <f t="shared" si="173"/>
        <v>8.8754449677853557</v>
      </c>
      <c r="AJ686" s="213">
        <f t="shared" si="174"/>
        <v>0.61929999999999996</v>
      </c>
      <c r="AK686" s="213">
        <f t="shared" si="175"/>
        <v>1.7588403551814156E-2</v>
      </c>
      <c r="AL686" s="213">
        <f t="shared" si="176"/>
        <v>18.8136850387645</v>
      </c>
      <c r="AM686" s="213">
        <f t="shared" si="177"/>
        <v>-692.20941711877992</v>
      </c>
      <c r="AN686" s="213">
        <f t="shared" si="178"/>
        <v>1.1574345515490616E-3</v>
      </c>
      <c r="AO686" s="213">
        <f t="shared" si="179"/>
        <v>1.7598983622838704</v>
      </c>
      <c r="AP686" s="213">
        <f t="shared" si="180"/>
        <v>0.27782874497099214</v>
      </c>
      <c r="AQ686" s="105">
        <f t="shared" si="181"/>
        <v>0.11360163771612936</v>
      </c>
      <c r="AR686" s="213">
        <f t="shared" si="169"/>
        <v>0.87187539567044414</v>
      </c>
    </row>
    <row r="687" spans="1:44" x14ac:dyDescent="0.25">
      <c r="A687" s="268">
        <v>2.85</v>
      </c>
      <c r="B687" s="7">
        <v>7.4143880712625867</v>
      </c>
      <c r="C687" s="7">
        <v>7.4143880712625867</v>
      </c>
      <c r="D687" s="7"/>
      <c r="E687" s="213">
        <f t="shared" si="170"/>
        <v>3.1265139527636127E-2</v>
      </c>
      <c r="F687" s="213">
        <f t="shared" si="171"/>
        <v>0.3067110187661104</v>
      </c>
      <c r="X687">
        <v>1.1654257018081451</v>
      </c>
      <c r="Y687">
        <v>111.0278678772282</v>
      </c>
      <c r="Z687">
        <v>0.25422948514596011</v>
      </c>
      <c r="AA687">
        <v>0.78986195745821497</v>
      </c>
      <c r="AB687">
        <v>0.79023391405754706</v>
      </c>
      <c r="AC687">
        <v>24.782049863093476</v>
      </c>
      <c r="AD687">
        <v>2.4100412023779465</v>
      </c>
      <c r="AF687" s="266">
        <f t="shared" si="168"/>
        <v>0.29690065644612534</v>
      </c>
      <c r="AG687" s="298">
        <v>2.9301816574993866</v>
      </c>
      <c r="AH687" s="105">
        <f t="shared" si="172"/>
        <v>4.1670000000002538E-3</v>
      </c>
      <c r="AI687" s="213">
        <f t="shared" si="173"/>
        <v>8.8754449677853557</v>
      </c>
      <c r="AJ687" s="213">
        <f t="shared" si="174"/>
        <v>0.61929999999999996</v>
      </c>
      <c r="AK687" s="213">
        <f t="shared" si="175"/>
        <v>1.7434188045855364E-2</v>
      </c>
      <c r="AL687" s="213">
        <f t="shared" si="176"/>
        <v>18.831119226810355</v>
      </c>
      <c r="AM687" s="213">
        <f t="shared" si="177"/>
        <v>-685.09992742745021</v>
      </c>
      <c r="AN687" s="213">
        <f t="shared" si="178"/>
        <v>1.145546864370696E-3</v>
      </c>
      <c r="AO687" s="213">
        <f t="shared" si="179"/>
        <v>1.761043909148241</v>
      </c>
      <c r="AP687" s="213">
        <f t="shared" si="180"/>
        <v>0.27490925470857358</v>
      </c>
      <c r="AQ687" s="105">
        <f t="shared" si="181"/>
        <v>0.11245609085175866</v>
      </c>
      <c r="AR687" s="213">
        <f t="shared" si="169"/>
        <v>0.86404443951481247</v>
      </c>
    </row>
    <row r="688" spans="1:44" x14ac:dyDescent="0.25">
      <c r="A688" s="268">
        <v>2.8541669999999999</v>
      </c>
      <c r="B688" s="7">
        <v>7.000710598615413</v>
      </c>
      <c r="C688" s="7">
        <v>7.000710598615413</v>
      </c>
      <c r="D688" s="7"/>
      <c r="E688" s="213">
        <f t="shared" si="170"/>
        <v>3.003385807868944E-2</v>
      </c>
      <c r="F688" s="213">
        <f t="shared" si="171"/>
        <v>0.29463214775194341</v>
      </c>
      <c r="X688">
        <v>1.167790206985454</v>
      </c>
      <c r="Y688">
        <v>110.91800800750345</v>
      </c>
      <c r="Z688">
        <v>0.25236377831999085</v>
      </c>
      <c r="AA688">
        <v>0.7890605341320277</v>
      </c>
      <c r="AB688">
        <v>0.78944984880294944</v>
      </c>
      <c r="AC688">
        <v>24.758392630426435</v>
      </c>
      <c r="AD688">
        <v>2.4076441332779588</v>
      </c>
      <c r="AF688" s="266">
        <f t="shared" si="168"/>
        <v>0.28670646399164645</v>
      </c>
      <c r="AG688" s="298">
        <v>2.8295728003123259</v>
      </c>
      <c r="AH688" s="105">
        <f t="shared" si="172"/>
        <v>4.1669999999998097E-3</v>
      </c>
      <c r="AI688" s="213">
        <f t="shared" si="173"/>
        <v>8.8754449677853557</v>
      </c>
      <c r="AJ688" s="213">
        <f t="shared" si="174"/>
        <v>0.61929999999999996</v>
      </c>
      <c r="AK688" s="213">
        <f t="shared" si="175"/>
        <v>1.7061007351927185E-2</v>
      </c>
      <c r="AL688" s="213">
        <f t="shared" si="176"/>
        <v>18.848180234162282</v>
      </c>
      <c r="AM688" s="213">
        <f t="shared" si="177"/>
        <v>-669.43783543580219</v>
      </c>
      <c r="AN688" s="213">
        <f t="shared" si="178"/>
        <v>1.1193584797975305E-3</v>
      </c>
      <c r="AO688" s="213">
        <f t="shared" si="179"/>
        <v>1.7621632676280385</v>
      </c>
      <c r="AP688" s="213">
        <f t="shared" si="180"/>
        <v>0.26862454518780454</v>
      </c>
      <c r="AQ688" s="105">
        <f t="shared" si="181"/>
        <v>0.11133673237196112</v>
      </c>
      <c r="AR688" s="213">
        <f t="shared" si="169"/>
        <v>0.84484407833356412</v>
      </c>
    </row>
    <row r="689" spans="1:44" x14ac:dyDescent="0.25">
      <c r="A689" s="268">
        <v>2.858333</v>
      </c>
      <c r="B689" s="7">
        <v>7.000710598615413</v>
      </c>
      <c r="C689" s="7">
        <v>7.000710598615413</v>
      </c>
      <c r="D689" s="7"/>
      <c r="E689" s="213">
        <f t="shared" si="170"/>
        <v>2.9164960353832609E-2</v>
      </c>
      <c r="F689" s="213">
        <f t="shared" si="171"/>
        <v>0.28610826107109794</v>
      </c>
      <c r="X689">
        <v>1.170154692611683</v>
      </c>
      <c r="Y689">
        <v>110.807979767207</v>
      </c>
      <c r="Z689">
        <v>0.25049998397431789</v>
      </c>
      <c r="AA689">
        <v>0.78825824144522383</v>
      </c>
      <c r="AB689">
        <v>0.78866464818617654</v>
      </c>
      <c r="AC689">
        <v>24.734702755374503</v>
      </c>
      <c r="AD689">
        <v>2.4052437566883214</v>
      </c>
      <c r="AF689" s="266">
        <f t="shared" si="168"/>
        <v>0.28670646399164645</v>
      </c>
      <c r="AG689" s="298">
        <v>2.8295728003123259</v>
      </c>
      <c r="AH689" s="105">
        <f t="shared" si="172"/>
        <v>4.1660000000001141E-3</v>
      </c>
      <c r="AI689" s="213">
        <f t="shared" si="173"/>
        <v>8.8754449677853557</v>
      </c>
      <c r="AJ689" s="213">
        <f t="shared" si="174"/>
        <v>0.61929999999999996</v>
      </c>
      <c r="AK689" s="213">
        <f t="shared" si="175"/>
        <v>1.7056913037709103E-2</v>
      </c>
      <c r="AL689" s="213">
        <f t="shared" si="176"/>
        <v>18.865237147199991</v>
      </c>
      <c r="AM689" s="213">
        <f t="shared" si="177"/>
        <v>-668.27889872808908</v>
      </c>
      <c r="AN689" s="213">
        <f t="shared" si="178"/>
        <v>1.1174206364868327E-3</v>
      </c>
      <c r="AO689" s="213">
        <f t="shared" si="179"/>
        <v>1.7632806882645253</v>
      </c>
      <c r="AP689" s="213">
        <f t="shared" si="180"/>
        <v>0.26822386857580466</v>
      </c>
      <c r="AQ689" s="105">
        <f t="shared" si="181"/>
        <v>0.11021931173547429</v>
      </c>
      <c r="AR689" s="213">
        <f t="shared" si="169"/>
        <v>0.84484407833356412</v>
      </c>
    </row>
    <row r="690" spans="1:44" x14ac:dyDescent="0.25">
      <c r="A690" s="268">
        <v>2.8624999999999998</v>
      </c>
      <c r="B690" s="7">
        <v>6.9416138168086743</v>
      </c>
      <c r="C690" s="7">
        <v>6.9416138168086743</v>
      </c>
      <c r="D690" s="7"/>
      <c r="E690" s="213">
        <f t="shared" si="170"/>
        <v>2.9048832919534761E-2</v>
      </c>
      <c r="F690" s="213">
        <f t="shared" si="171"/>
        <v>0.28496905094063602</v>
      </c>
      <c r="X690">
        <v>1.1725191586383885</v>
      </c>
      <c r="Y690">
        <v>110.69779220101094</v>
      </c>
      <c r="Z690">
        <v>0.24863810417009019</v>
      </c>
      <c r="AA690">
        <v>0.78745507893429978</v>
      </c>
      <c r="AB690">
        <v>0.78787836414510315</v>
      </c>
      <c r="AC690">
        <v>24.710981499133219</v>
      </c>
      <c r="AD690">
        <v>2.4028402003996736</v>
      </c>
      <c r="AF690" s="266">
        <f t="shared" si="168"/>
        <v>0.28525015078386384</v>
      </c>
      <c r="AG690" s="298">
        <v>2.8152001064284615</v>
      </c>
      <c r="AH690" s="105">
        <f t="shared" si="172"/>
        <v>4.1669999999998097E-3</v>
      </c>
      <c r="AI690" s="213">
        <f t="shared" si="173"/>
        <v>8.8754449677853557</v>
      </c>
      <c r="AJ690" s="213">
        <f t="shared" si="174"/>
        <v>0.61929999999999996</v>
      </c>
      <c r="AK690" s="213">
        <f t="shared" si="175"/>
        <v>1.7007286394640608E-2</v>
      </c>
      <c r="AL690" s="213">
        <f t="shared" si="176"/>
        <v>18.882244433594632</v>
      </c>
      <c r="AM690" s="213">
        <f t="shared" si="177"/>
        <v>-665.3407746866136</v>
      </c>
      <c r="AN690" s="213">
        <f t="shared" si="178"/>
        <v>1.1125078366920891E-3</v>
      </c>
      <c r="AO690" s="213">
        <f t="shared" si="179"/>
        <v>1.7643931961012174</v>
      </c>
      <c r="AP690" s="213">
        <f t="shared" si="180"/>
        <v>0.2669805223643244</v>
      </c>
      <c r="AQ690" s="105">
        <f t="shared" si="181"/>
        <v>0.1091068038987822</v>
      </c>
      <c r="AR690" s="213">
        <f t="shared" si="169"/>
        <v>0.84198914064714059</v>
      </c>
    </row>
    <row r="691" spans="1:44" x14ac:dyDescent="0.25">
      <c r="A691" s="268">
        <v>2.8666670000000001</v>
      </c>
      <c r="B691" s="7">
        <v>6.8825170350019365</v>
      </c>
      <c r="C691" s="7">
        <v>6.8825170350019365</v>
      </c>
      <c r="D691" s="7"/>
      <c r="E691" s="213">
        <f t="shared" si="170"/>
        <v>2.8802576629749162E-2</v>
      </c>
      <c r="F691" s="213">
        <f t="shared" si="171"/>
        <v>0.28255327673783931</v>
      </c>
      <c r="X691">
        <v>1.1748836050186202</v>
      </c>
      <c r="Y691">
        <v>110.58745259738093</v>
      </c>
      <c r="Z691">
        <v>0.24677814096845802</v>
      </c>
      <c r="AA691">
        <v>0.78665104621859039</v>
      </c>
      <c r="AB691">
        <v>0.78709103853971907</v>
      </c>
      <c r="AC691">
        <v>24.687229878319194</v>
      </c>
      <c r="AD691">
        <v>2.4004335674206922</v>
      </c>
      <c r="AF691" s="266">
        <f t="shared" si="168"/>
        <v>0.28379383757608118</v>
      </c>
      <c r="AG691" s="298">
        <v>2.8008274125445958</v>
      </c>
      <c r="AH691" s="105">
        <f t="shared" si="172"/>
        <v>4.1670000000002538E-3</v>
      </c>
      <c r="AI691" s="213">
        <f t="shared" si="173"/>
        <v>8.8754449677853557</v>
      </c>
      <c r="AJ691" s="213">
        <f t="shared" si="174"/>
        <v>0.61929999999999996</v>
      </c>
      <c r="AK691" s="213">
        <f t="shared" si="175"/>
        <v>1.695346092205044E-2</v>
      </c>
      <c r="AL691" s="213">
        <f t="shared" si="176"/>
        <v>18.899197894516682</v>
      </c>
      <c r="AM691" s="213">
        <f t="shared" si="177"/>
        <v>-662.24628083999448</v>
      </c>
      <c r="AN691" s="213">
        <f t="shared" si="178"/>
        <v>1.107333572937428E-3</v>
      </c>
      <c r="AO691" s="213">
        <f t="shared" si="179"/>
        <v>1.7655005296741548</v>
      </c>
      <c r="AP691" s="213">
        <f t="shared" si="180"/>
        <v>0.26573879840109443</v>
      </c>
      <c r="AQ691" s="105">
        <f t="shared" si="181"/>
        <v>0.10799947032584478</v>
      </c>
      <c r="AR691" s="213">
        <f t="shared" si="169"/>
        <v>0.83910490222962586</v>
      </c>
    </row>
    <row r="692" spans="1:44" x14ac:dyDescent="0.25">
      <c r="A692" s="268">
        <v>2.8708330000000002</v>
      </c>
      <c r="B692" s="7">
        <v>6.9416138168086743</v>
      </c>
      <c r="C692" s="7">
        <v>6.9416138168086743</v>
      </c>
      <c r="D692" s="7"/>
      <c r="E692" s="213">
        <f t="shared" si="170"/>
        <v>2.8795664564322292E-2</v>
      </c>
      <c r="F692" s="213">
        <f t="shared" si="171"/>
        <v>0.28248546937600172</v>
      </c>
      <c r="X692">
        <v>1.177248031706613</v>
      </c>
      <c r="Y692">
        <v>110.4769668305487</v>
      </c>
      <c r="Z692">
        <v>0.24492009643057114</v>
      </c>
      <c r="AA692">
        <v>0.785846142985826</v>
      </c>
      <c r="AB692">
        <v>0.78630270511226308</v>
      </c>
      <c r="AC692">
        <v>24.663448712505648</v>
      </c>
      <c r="AD692">
        <v>2.3980239407946344</v>
      </c>
      <c r="AF692" s="266">
        <f t="shared" si="168"/>
        <v>0.28525015078386384</v>
      </c>
      <c r="AG692" s="298">
        <v>2.8152001064284615</v>
      </c>
      <c r="AH692" s="105">
        <f t="shared" si="172"/>
        <v>4.1660000000001141E-3</v>
      </c>
      <c r="AI692" s="213">
        <f t="shared" si="173"/>
        <v>8.8754449677853557</v>
      </c>
      <c r="AJ692" s="213">
        <f t="shared" si="174"/>
        <v>0.61929999999999996</v>
      </c>
      <c r="AK692" s="213">
        <f t="shared" si="175"/>
        <v>1.7003204972420916E-2</v>
      </c>
      <c r="AL692" s="213">
        <f t="shared" si="176"/>
        <v>18.916201099489104</v>
      </c>
      <c r="AM692" s="213">
        <f t="shared" si="177"/>
        <v>-663.19351487205779</v>
      </c>
      <c r="AN692" s="213">
        <f t="shared" si="178"/>
        <v>1.1089174309000609E-3</v>
      </c>
      <c r="AO692" s="213">
        <f t="shared" si="179"/>
        <v>1.7666094471050549</v>
      </c>
      <c r="AP692" s="213">
        <f t="shared" si="180"/>
        <v>0.26618277265963286</v>
      </c>
      <c r="AQ692" s="105">
        <f t="shared" si="181"/>
        <v>0.10689055289494472</v>
      </c>
      <c r="AR692" s="213">
        <f t="shared" si="169"/>
        <v>0.84198914064714059</v>
      </c>
    </row>
    <row r="693" spans="1:44" x14ac:dyDescent="0.25">
      <c r="A693" s="268">
        <v>2.875</v>
      </c>
      <c r="B693" s="7">
        <v>6.8825170350019365</v>
      </c>
      <c r="C693" s="7">
        <v>6.8825170350019365</v>
      </c>
      <c r="D693" s="7"/>
      <c r="E693" s="213">
        <f t="shared" si="170"/>
        <v>2.8802576629746095E-2</v>
      </c>
      <c r="F693" s="213">
        <f t="shared" si="171"/>
        <v>0.28255327673780922</v>
      </c>
      <c r="X693">
        <v>1.1796124386575386</v>
      </c>
      <c r="Y693">
        <v>110.36633963557863</v>
      </c>
      <c r="Z693">
        <v>0.24306397261757906</v>
      </c>
      <c r="AA693">
        <v>0.78504036897836993</v>
      </c>
      <c r="AB693">
        <v>0.78551339106496132</v>
      </c>
      <c r="AC693">
        <v>24.639638662481151</v>
      </c>
      <c r="AD693">
        <v>2.3956113874759026</v>
      </c>
      <c r="AF693" s="266">
        <f t="shared" si="168"/>
        <v>0.28379383757608118</v>
      </c>
      <c r="AG693" s="298">
        <v>2.8008274125445958</v>
      </c>
      <c r="AH693" s="105">
        <f t="shared" si="172"/>
        <v>4.1669999999998097E-3</v>
      </c>
      <c r="AI693" s="213">
        <f t="shared" si="173"/>
        <v>8.8754449677853557</v>
      </c>
      <c r="AJ693" s="213">
        <f t="shared" si="174"/>
        <v>0.61929999999999996</v>
      </c>
      <c r="AK693" s="213">
        <f t="shared" si="175"/>
        <v>1.6953460922048632E-2</v>
      </c>
      <c r="AL693" s="213">
        <f t="shared" si="176"/>
        <v>18.933154560411154</v>
      </c>
      <c r="AM693" s="213">
        <f t="shared" si="177"/>
        <v>-660.26192931621847</v>
      </c>
      <c r="AN693" s="213">
        <f t="shared" si="178"/>
        <v>1.1040155640238865E-3</v>
      </c>
      <c r="AO693" s="213">
        <f t="shared" si="179"/>
        <v>1.7677134626690787</v>
      </c>
      <c r="AP693" s="213">
        <f t="shared" si="180"/>
        <v>0.26494253996254785</v>
      </c>
      <c r="AQ693" s="105">
        <f t="shared" si="181"/>
        <v>0.10578653733092083</v>
      </c>
      <c r="AR693" s="213">
        <f t="shared" si="169"/>
        <v>0.83910490222962586</v>
      </c>
    </row>
    <row r="694" spans="1:44" x14ac:dyDescent="0.25">
      <c r="A694" s="268">
        <v>2.8791669999999998</v>
      </c>
      <c r="B694" s="7">
        <v>7.000710598615413</v>
      </c>
      <c r="C694" s="7">
        <v>7.000710598615413</v>
      </c>
      <c r="D694" s="7"/>
      <c r="E694" s="213">
        <f t="shared" si="170"/>
        <v>2.8925704774640425E-2</v>
      </c>
      <c r="F694" s="213">
        <f t="shared" si="171"/>
        <v>0.28376116383922256</v>
      </c>
      <c r="X694">
        <v>1.181976825827306</v>
      </c>
      <c r="Y694">
        <v>110.25557482977119</v>
      </c>
      <c r="Z694">
        <v>0.24120977159063178</v>
      </c>
      <c r="AA694">
        <v>0.78423372398209412</v>
      </c>
      <c r="AB694">
        <v>0.78472311832986341</v>
      </c>
      <c r="AC694">
        <v>24.615800261048403</v>
      </c>
      <c r="AD694">
        <v>2.3931959614507297</v>
      </c>
      <c r="AF694" s="266">
        <f t="shared" si="168"/>
        <v>0.28670646399164651</v>
      </c>
      <c r="AG694" s="298">
        <v>2.8295728003123268</v>
      </c>
      <c r="AH694" s="105">
        <f t="shared" si="172"/>
        <v>4.1669999999998097E-3</v>
      </c>
      <c r="AI694" s="213">
        <f t="shared" si="173"/>
        <v>8.8754449677853557</v>
      </c>
      <c r="AJ694" s="213">
        <f t="shared" si="174"/>
        <v>0.61929999999999996</v>
      </c>
      <c r="AK694" s="213">
        <f t="shared" si="175"/>
        <v>1.7061007351927188E-2</v>
      </c>
      <c r="AL694" s="213">
        <f t="shared" si="176"/>
        <v>18.950215567763081</v>
      </c>
      <c r="AM694" s="213">
        <f t="shared" si="177"/>
        <v>-663.44509348096608</v>
      </c>
      <c r="AN694" s="213">
        <f t="shared" si="178"/>
        <v>1.1093380922883344E-3</v>
      </c>
      <c r="AO694" s="213">
        <f t="shared" si="179"/>
        <v>1.7688228007613671</v>
      </c>
      <c r="AP694" s="213">
        <f t="shared" si="180"/>
        <v>0.26621984456164749</v>
      </c>
      <c r="AQ694" s="105">
        <f t="shared" si="181"/>
        <v>0.1046771992386325</v>
      </c>
      <c r="AR694" s="213">
        <f t="shared" si="169"/>
        <v>0.84484407833356379</v>
      </c>
    </row>
    <row r="695" spans="1:44" x14ac:dyDescent="0.25">
      <c r="A695" s="268">
        <v>2.8833329999999999</v>
      </c>
      <c r="B695" s="7">
        <v>7.0598073804221535</v>
      </c>
      <c r="C695" s="7">
        <v>7.0598073804221535</v>
      </c>
      <c r="D695" s="7"/>
      <c r="E695" s="213">
        <f t="shared" si="170"/>
        <v>2.9288058950336052E-2</v>
      </c>
      <c r="F695" s="213">
        <f t="shared" si="171"/>
        <v>0.28731585830279666</v>
      </c>
      <c r="X695">
        <v>1.1843411931723988</v>
      </c>
      <c r="Y695">
        <v>110.14467549086157</v>
      </c>
      <c r="Z695">
        <v>0.23935749541087883</v>
      </c>
      <c r="AA695">
        <v>0.78342620781873362</v>
      </c>
      <c r="AB695">
        <v>0.78393190459107498</v>
      </c>
      <c r="AC695">
        <v>24.591933937830753</v>
      </c>
      <c r="AD695">
        <v>2.390777706250701</v>
      </c>
      <c r="AF695" s="266">
        <f t="shared" si="168"/>
        <v>0.28816277719942934</v>
      </c>
      <c r="AG695" s="298">
        <v>2.8439454941961935</v>
      </c>
      <c r="AH695" s="105">
        <f t="shared" si="172"/>
        <v>4.1660000000001141E-3</v>
      </c>
      <c r="AI695" s="213">
        <f t="shared" si="173"/>
        <v>8.8754449677853557</v>
      </c>
      <c r="AJ695" s="213">
        <f t="shared" si="174"/>
        <v>0.61929999999999996</v>
      </c>
      <c r="AK695" s="213">
        <f t="shared" si="175"/>
        <v>1.7110517344883312E-2</v>
      </c>
      <c r="AL695" s="213">
        <f t="shared" si="176"/>
        <v>18.967326085107963</v>
      </c>
      <c r="AM695" s="213">
        <f t="shared" si="177"/>
        <v>-664.35791605947747</v>
      </c>
      <c r="AN695" s="213">
        <f t="shared" si="178"/>
        <v>1.1108644112976897E-3</v>
      </c>
      <c r="AO695" s="213">
        <f t="shared" si="179"/>
        <v>1.7699336651726647</v>
      </c>
      <c r="AP695" s="213">
        <f t="shared" si="180"/>
        <v>0.26665012273107519</v>
      </c>
      <c r="AQ695" s="105">
        <f t="shared" si="181"/>
        <v>0.10356633482733481</v>
      </c>
      <c r="AR695" s="213">
        <f t="shared" si="169"/>
        <v>0.84767015952782965</v>
      </c>
    </row>
    <row r="696" spans="1:44" x14ac:dyDescent="0.25">
      <c r="A696" s="268">
        <v>2.8875000000000002</v>
      </c>
      <c r="B696" s="7">
        <v>7.2961945076491084</v>
      </c>
      <c r="C696" s="7">
        <v>7.2961945076491084</v>
      </c>
      <c r="D696" s="7"/>
      <c r="E696" s="213">
        <f t="shared" si="170"/>
        <v>2.9910729933798296E-2</v>
      </c>
      <c r="F696" s="213">
        <f t="shared" si="171"/>
        <v>0.29342426065056132</v>
      </c>
      <c r="X696">
        <v>1.1867055406497455</v>
      </c>
      <c r="Y696">
        <v>110.03364410046818</v>
      </c>
      <c r="Z696">
        <v>0.23750714613947019</v>
      </c>
      <c r="AA696">
        <v>0.78261782033800253</v>
      </c>
      <c r="AB696">
        <v>0.78313976410810482</v>
      </c>
      <c r="AC696">
        <v>24.56804003924692</v>
      </c>
      <c r="AD696">
        <v>2.3883566569766943</v>
      </c>
      <c r="AF696" s="266">
        <f t="shared" si="168"/>
        <v>0.29398803003056001</v>
      </c>
      <c r="AG696" s="298">
        <v>2.9014362697316556</v>
      </c>
      <c r="AH696" s="105">
        <f t="shared" si="172"/>
        <v>4.1670000000002538E-3</v>
      </c>
      <c r="AI696" s="213">
        <f t="shared" si="173"/>
        <v>8.8754449677853557</v>
      </c>
      <c r="AJ696" s="213">
        <f t="shared" si="174"/>
        <v>0.61929999999999996</v>
      </c>
      <c r="AK696" s="213">
        <f t="shared" si="175"/>
        <v>1.7328069733813393E-2</v>
      </c>
      <c r="AL696" s="213">
        <f t="shared" si="176"/>
        <v>18.984654154841778</v>
      </c>
      <c r="AM696" s="213">
        <f t="shared" si="177"/>
        <v>-671.76519448601323</v>
      </c>
      <c r="AN696" s="213">
        <f t="shared" si="178"/>
        <v>1.1232500272280567E-3</v>
      </c>
      <c r="AO696" s="213">
        <f t="shared" si="179"/>
        <v>1.7710569151998927</v>
      </c>
      <c r="AP696" s="213">
        <f t="shared" si="180"/>
        <v>0.26955844185936845</v>
      </c>
      <c r="AQ696" s="105">
        <f t="shared" si="181"/>
        <v>0.10244308480010675</v>
      </c>
      <c r="AR696" s="213">
        <f t="shared" si="169"/>
        <v>0.85869449607754689</v>
      </c>
    </row>
    <row r="697" spans="1:44" x14ac:dyDescent="0.25">
      <c r="A697" s="268">
        <v>2.891667</v>
      </c>
      <c r="B697" s="7">
        <v>7.2961945076491084</v>
      </c>
      <c r="C697" s="7">
        <v>7.2961945076491084</v>
      </c>
      <c r="D697" s="7"/>
      <c r="E697" s="213">
        <f t="shared" si="170"/>
        <v>3.0403242513372446E-2</v>
      </c>
      <c r="F697" s="213">
        <f t="shared" si="171"/>
        <v>0.29825580905618371</v>
      </c>
      <c r="X697">
        <v>1.1890698682166139</v>
      </c>
      <c r="Y697">
        <v>109.92248265963437</v>
      </c>
      <c r="Z697">
        <v>0.23565872583755537</v>
      </c>
      <c r="AA697">
        <v>0.78180856141314803</v>
      </c>
      <c r="AB697">
        <v>0.78234670837884057</v>
      </c>
      <c r="AC697">
        <v>24.544118844609471</v>
      </c>
      <c r="AD697">
        <v>2.3859328419300545</v>
      </c>
      <c r="AF697" s="266">
        <f t="shared" si="168"/>
        <v>0.29398803003056001</v>
      </c>
      <c r="AG697" s="298">
        <v>2.9014362697316556</v>
      </c>
      <c r="AH697" s="105">
        <f t="shared" si="172"/>
        <v>4.1669999999998097E-3</v>
      </c>
      <c r="AI697" s="213">
        <f t="shared" si="173"/>
        <v>8.8754449677853557</v>
      </c>
      <c r="AJ697" s="213">
        <f t="shared" si="174"/>
        <v>0.61929999999999996</v>
      </c>
      <c r="AK697" s="213">
        <f t="shared" si="175"/>
        <v>1.7328069733811548E-2</v>
      </c>
      <c r="AL697" s="213">
        <f t="shared" si="176"/>
        <v>19.001982224575588</v>
      </c>
      <c r="AM697" s="213">
        <f t="shared" si="177"/>
        <v>-670.72409335347982</v>
      </c>
      <c r="AN697" s="213">
        <f t="shared" si="178"/>
        <v>1.1215092152820612E-3</v>
      </c>
      <c r="AO697" s="213">
        <f t="shared" si="179"/>
        <v>1.7721784244151748</v>
      </c>
      <c r="AP697" s="213">
        <f t="shared" si="180"/>
        <v>0.26914068041327394</v>
      </c>
      <c r="AQ697" s="105">
        <f t="shared" si="181"/>
        <v>0.10132157558482469</v>
      </c>
      <c r="AR697" s="213">
        <f t="shared" si="169"/>
        <v>0.85869449607754689</v>
      </c>
    </row>
    <row r="698" spans="1:44" x14ac:dyDescent="0.25">
      <c r="A698" s="268">
        <v>2.8958330000000001</v>
      </c>
      <c r="B698" s="7">
        <v>7.2961945076491084</v>
      </c>
      <c r="C698" s="7">
        <v>7.2961945076491084</v>
      </c>
      <c r="D698" s="7"/>
      <c r="E698" s="213">
        <f t="shared" si="170"/>
        <v>3.0395946318867016E-2</v>
      </c>
      <c r="F698" s="213">
        <f t="shared" si="171"/>
        <v>0.29818423338808542</v>
      </c>
      <c r="X698">
        <v>1.1914341758305262</v>
      </c>
      <c r="Y698">
        <v>109.81119278186453</v>
      </c>
      <c r="Z698">
        <v>0.23381223656628439</v>
      </c>
      <c r="AA698">
        <v>0.78099843093552324</v>
      </c>
      <c r="AB698">
        <v>0.78155274667386709</v>
      </c>
      <c r="AC698">
        <v>24.520170579091648</v>
      </c>
      <c r="AD698">
        <v>2.3835062839264616</v>
      </c>
      <c r="AF698" s="266">
        <f t="shared" si="168"/>
        <v>0.29398803003056001</v>
      </c>
      <c r="AG698" s="298">
        <v>2.9014362697316556</v>
      </c>
      <c r="AH698" s="105">
        <f t="shared" si="172"/>
        <v>4.1660000000001141E-3</v>
      </c>
      <c r="AI698" s="213">
        <f t="shared" si="173"/>
        <v>8.8754449677853557</v>
      </c>
      <c r="AJ698" s="213">
        <f t="shared" si="174"/>
        <v>0.61929999999999996</v>
      </c>
      <c r="AK698" s="213">
        <f t="shared" si="175"/>
        <v>1.7323911329749021E-2</v>
      </c>
      <c r="AL698" s="213">
        <f t="shared" si="176"/>
        <v>19.019306135905339</v>
      </c>
      <c r="AM698" s="213">
        <f t="shared" si="177"/>
        <v>-669.52115873870764</v>
      </c>
      <c r="AN698" s="213">
        <f t="shared" si="178"/>
        <v>1.1194978036312532E-3</v>
      </c>
      <c r="AO698" s="213">
        <f t="shared" si="179"/>
        <v>1.7732979222188061</v>
      </c>
      <c r="AP698" s="213">
        <f t="shared" si="180"/>
        <v>0.26872246846644804</v>
      </c>
      <c r="AQ698" s="105">
        <f t="shared" si="181"/>
        <v>0.10020207778119343</v>
      </c>
      <c r="AR698" s="213">
        <f t="shared" si="169"/>
        <v>0.85869449607754689</v>
      </c>
    </row>
    <row r="699" spans="1:44" x14ac:dyDescent="0.25">
      <c r="A699" s="268">
        <v>2.9</v>
      </c>
      <c r="B699" s="7">
        <v>7.000710598615413</v>
      </c>
      <c r="C699" s="7">
        <v>7.000710598615413</v>
      </c>
      <c r="D699" s="7"/>
      <c r="E699" s="213">
        <f t="shared" si="170"/>
        <v>2.9787601788900771E-2</v>
      </c>
      <c r="F699" s="213">
        <f t="shared" si="171"/>
        <v>0.29221637354911656</v>
      </c>
      <c r="X699">
        <v>1.1937984634491905</v>
      </c>
      <c r="Y699">
        <v>109.69977576810373</v>
      </c>
      <c r="Z699">
        <v>0.2319676803868069</v>
      </c>
      <c r="AA699">
        <v>0.78018742881148395</v>
      </c>
      <c r="AB699">
        <v>0.7807578864668473</v>
      </c>
      <c r="AC699">
        <v>24.496195424181302</v>
      </c>
      <c r="AD699">
        <v>2.3810770013551701</v>
      </c>
      <c r="AF699" s="266">
        <f t="shared" si="168"/>
        <v>0.28670646399164662</v>
      </c>
      <c r="AG699" s="298">
        <v>2.8295728003123277</v>
      </c>
      <c r="AH699" s="105">
        <f t="shared" si="172"/>
        <v>4.1669999999998097E-3</v>
      </c>
      <c r="AI699" s="213">
        <f t="shared" si="173"/>
        <v>8.8754449677853557</v>
      </c>
      <c r="AJ699" s="213">
        <f t="shared" si="174"/>
        <v>0.61929999999999996</v>
      </c>
      <c r="AK699" s="213">
        <f t="shared" si="175"/>
        <v>1.7061007351927192E-2</v>
      </c>
      <c r="AL699" s="213">
        <f t="shared" si="176"/>
        <v>19.036367143257266</v>
      </c>
      <c r="AM699" s="213">
        <f t="shared" si="177"/>
        <v>-658.34873989298421</v>
      </c>
      <c r="AN699" s="213">
        <f t="shared" si="178"/>
        <v>1.1008165443524601E-3</v>
      </c>
      <c r="AO699" s="213">
        <f t="shared" si="179"/>
        <v>1.7743987387631586</v>
      </c>
      <c r="AP699" s="213">
        <f t="shared" si="180"/>
        <v>0.26417483665766989</v>
      </c>
      <c r="AQ699" s="105">
        <f t="shared" si="181"/>
        <v>9.9101261236840973E-2</v>
      </c>
      <c r="AR699" s="213">
        <f t="shared" si="169"/>
        <v>0.84484407833356368</v>
      </c>
    </row>
    <row r="700" spans="1:44" x14ac:dyDescent="0.25">
      <c r="A700" s="268">
        <v>2.9041670000000002</v>
      </c>
      <c r="B700" s="7">
        <v>6.8825170350019365</v>
      </c>
      <c r="C700" s="7">
        <v>6.8825170350019365</v>
      </c>
      <c r="D700" s="7"/>
      <c r="E700" s="213">
        <f t="shared" si="170"/>
        <v>2.8925704774643509E-2</v>
      </c>
      <c r="F700" s="213">
        <f t="shared" si="171"/>
        <v>0.28376116383925282</v>
      </c>
      <c r="X700">
        <v>1.1961627310304443</v>
      </c>
      <c r="Y700">
        <v>109.58823266713451</v>
      </c>
      <c r="Z700">
        <v>0.23012505936027269</v>
      </c>
      <c r="AA700">
        <v>0.77937555495966293</v>
      </c>
      <c r="AB700">
        <v>0.7799621337814937</v>
      </c>
      <c r="AC700">
        <v>24.472193526109411</v>
      </c>
      <c r="AD700">
        <v>2.3786450090330358</v>
      </c>
      <c r="AF700" s="266">
        <f t="shared" si="168"/>
        <v>0.28379383757608123</v>
      </c>
      <c r="AG700" s="298">
        <v>2.8008274125445962</v>
      </c>
      <c r="AH700" s="105">
        <f t="shared" si="172"/>
        <v>4.1670000000002538E-3</v>
      </c>
      <c r="AI700" s="213">
        <f t="shared" si="173"/>
        <v>8.8754449677853557</v>
      </c>
      <c r="AJ700" s="213">
        <f t="shared" si="174"/>
        <v>0.61929999999999996</v>
      </c>
      <c r="AK700" s="213">
        <f t="shared" si="175"/>
        <v>1.6953460922050443E-2</v>
      </c>
      <c r="AL700" s="213">
        <f t="shared" si="176"/>
        <v>19.053320604179316</v>
      </c>
      <c r="AM700" s="213">
        <f t="shared" si="177"/>
        <v>-653.19826563672734</v>
      </c>
      <c r="AN700" s="213">
        <f t="shared" si="178"/>
        <v>1.0922045019363532E-3</v>
      </c>
      <c r="AO700" s="213">
        <f t="shared" si="179"/>
        <v>1.7754909432650949</v>
      </c>
      <c r="AP700" s="213">
        <f t="shared" si="180"/>
        <v>0.26210811181576354</v>
      </c>
      <c r="AQ700" s="105">
        <f t="shared" si="181"/>
        <v>9.800905673490462E-2</v>
      </c>
      <c r="AR700" s="213">
        <f t="shared" si="169"/>
        <v>0.83910490222962575</v>
      </c>
    </row>
    <row r="701" spans="1:44" x14ac:dyDescent="0.25">
      <c r="A701" s="268">
        <v>2.9083329999999998</v>
      </c>
      <c r="B701" s="7">
        <v>6.7643234713884572</v>
      </c>
      <c r="C701" s="7">
        <v>6.7643234713884572</v>
      </c>
      <c r="D701" s="7"/>
      <c r="E701" s="213">
        <f t="shared" si="170"/>
        <v>2.842636877480894E-2</v>
      </c>
      <c r="F701" s="213">
        <f t="shared" si="171"/>
        <v>0.27886267768087569</v>
      </c>
      <c r="X701">
        <v>1.1985269785322112</v>
      </c>
      <c r="Y701">
        <v>109.47656432426749</v>
      </c>
      <c r="Z701">
        <v>0.22828437554783129</v>
      </c>
      <c r="AA701">
        <v>0.7785628093081024</v>
      </c>
      <c r="AB701">
        <v>0.7791654934713178</v>
      </c>
      <c r="AC701">
        <v>24.448165002643414</v>
      </c>
      <c r="AD701">
        <v>2.3762103188928441</v>
      </c>
      <c r="AF701" s="266">
        <f t="shared" si="168"/>
        <v>0.28088121116051573</v>
      </c>
      <c r="AG701" s="298">
        <v>2.7720820247768638</v>
      </c>
      <c r="AH701" s="105">
        <f t="shared" si="172"/>
        <v>4.16599999999967E-3</v>
      </c>
      <c r="AI701" s="213">
        <f t="shared" si="173"/>
        <v>8.8754449677853557</v>
      </c>
      <c r="AJ701" s="213">
        <f t="shared" si="174"/>
        <v>0.61929999999999996</v>
      </c>
      <c r="AK701" s="213">
        <f t="shared" si="175"/>
        <v>1.6841450861852535E-2</v>
      </c>
      <c r="AL701" s="213">
        <f t="shared" si="176"/>
        <v>19.07016205504117</v>
      </c>
      <c r="AM701" s="213">
        <f t="shared" si="177"/>
        <v>-647.89407103311146</v>
      </c>
      <c r="AN701" s="213">
        <f t="shared" si="178"/>
        <v>1.083335425684951E-3</v>
      </c>
      <c r="AO701" s="213">
        <f t="shared" si="179"/>
        <v>1.7765742786907799</v>
      </c>
      <c r="AP701" s="213">
        <f t="shared" si="180"/>
        <v>0.2600421089018331</v>
      </c>
      <c r="AQ701" s="105">
        <f t="shared" si="181"/>
        <v>9.692572130921967E-2</v>
      </c>
      <c r="AR701" s="213">
        <f t="shared" si="169"/>
        <v>0.83324670017977387</v>
      </c>
    </row>
    <row r="702" spans="1:44" x14ac:dyDescent="0.25">
      <c r="A702" s="268">
        <v>2.9125000000000001</v>
      </c>
      <c r="B702" s="7">
        <v>6.3506459987412853</v>
      </c>
      <c r="C702" s="7">
        <v>6.3506459987412853</v>
      </c>
      <c r="D702" s="7"/>
      <c r="E702" s="213">
        <f t="shared" si="170"/>
        <v>2.7325038891016985E-2</v>
      </c>
      <c r="F702" s="213">
        <f t="shared" si="171"/>
        <v>0.26805863152087667</v>
      </c>
      <c r="X702">
        <v>1.2008912059124626</v>
      </c>
      <c r="Y702">
        <v>109.36477142059809</v>
      </c>
      <c r="Z702">
        <v>0.22644563101063292</v>
      </c>
      <c r="AA702">
        <v>0.7777491917924122</v>
      </c>
      <c r="AB702">
        <v>0.77836796944510611</v>
      </c>
      <c r="AC702">
        <v>24.42410994856639</v>
      </c>
      <c r="AD702">
        <v>2.3737729405384891</v>
      </c>
      <c r="AF702" s="266">
        <f t="shared" si="168"/>
        <v>0.27068701870603679</v>
      </c>
      <c r="AG702" s="298">
        <v>2.6714731675898031</v>
      </c>
      <c r="AH702" s="105">
        <f t="shared" si="172"/>
        <v>4.1670000000002538E-3</v>
      </c>
      <c r="AI702" s="213">
        <f t="shared" si="173"/>
        <v>8.8754449677853557</v>
      </c>
      <c r="AJ702" s="213">
        <f t="shared" si="174"/>
        <v>0.61929999999999996</v>
      </c>
      <c r="AK702" s="213">
        <f t="shared" si="175"/>
        <v>1.6464203092976963E-2</v>
      </c>
      <c r="AL702" s="213">
        <f t="shared" si="176"/>
        <v>19.086626258134146</v>
      </c>
      <c r="AM702" s="213">
        <f t="shared" si="177"/>
        <v>-632.43530275555202</v>
      </c>
      <c r="AN702" s="213">
        <f t="shared" si="178"/>
        <v>1.057487016104924E-3</v>
      </c>
      <c r="AO702" s="213">
        <f t="shared" si="179"/>
        <v>1.7776317657068847</v>
      </c>
      <c r="AP702" s="213">
        <f t="shared" si="180"/>
        <v>0.25377658173862722</v>
      </c>
      <c r="AQ702" s="105">
        <f t="shared" si="181"/>
        <v>9.5868234293114751E-2</v>
      </c>
      <c r="AR702" s="213">
        <f t="shared" si="169"/>
        <v>0.81175019188248632</v>
      </c>
    </row>
    <row r="703" spans="1:44" x14ac:dyDescent="0.25">
      <c r="A703" s="268">
        <v>2.9166669999999999</v>
      </c>
      <c r="B703" s="7">
        <v>6.232452435127807</v>
      </c>
      <c r="C703" s="7">
        <v>6.232452435127807</v>
      </c>
      <c r="D703" s="7"/>
      <c r="E703" s="213">
        <f t="shared" si="170"/>
        <v>2.6216885586965059E-2</v>
      </c>
      <c r="F703" s="213">
        <f t="shared" si="171"/>
        <v>0.25718764760812723</v>
      </c>
      <c r="X703">
        <v>1.2032554131291895</v>
      </c>
      <c r="Y703">
        <v>109.25285450464827</v>
      </c>
      <c r="Z703">
        <v>0.22460882780982691</v>
      </c>
      <c r="AA703">
        <v>0.77693470235526396</v>
      </c>
      <c r="AB703">
        <v>0.77756956484877704</v>
      </c>
      <c r="AC703">
        <v>24.400028440102773</v>
      </c>
      <c r="AD703">
        <v>2.3713328816934136</v>
      </c>
      <c r="AF703" s="266">
        <f t="shared" si="168"/>
        <v>0.26777439229047145</v>
      </c>
      <c r="AG703" s="298">
        <v>2.6427277798220721</v>
      </c>
      <c r="AH703" s="105">
        <f t="shared" si="172"/>
        <v>4.1669999999998097E-3</v>
      </c>
      <c r="AI703" s="213">
        <f t="shared" si="173"/>
        <v>8.8754449677853557</v>
      </c>
      <c r="AJ703" s="213">
        <f t="shared" si="174"/>
        <v>0.61929999999999996</v>
      </c>
      <c r="AK703" s="213">
        <f t="shared" si="175"/>
        <v>1.6354263991796611E-2</v>
      </c>
      <c r="AL703" s="213">
        <f t="shared" si="176"/>
        <v>19.102980522125943</v>
      </c>
      <c r="AM703" s="213">
        <f t="shared" si="177"/>
        <v>-627.27770343738666</v>
      </c>
      <c r="AN703" s="213">
        <f t="shared" si="178"/>
        <v>1.0488630599635325E-3</v>
      </c>
      <c r="AO703" s="213">
        <f t="shared" si="179"/>
        <v>1.7786806287668482</v>
      </c>
      <c r="AP703" s="213">
        <f t="shared" si="180"/>
        <v>0.2517069978314328</v>
      </c>
      <c r="AQ703" s="105">
        <f t="shared" si="181"/>
        <v>9.481937123315122E-2</v>
      </c>
      <c r="AR703" s="213">
        <f t="shared" si="169"/>
        <v>0.80530770526464202</v>
      </c>
    </row>
    <row r="704" spans="1:44" x14ac:dyDescent="0.25">
      <c r="A704" s="268">
        <v>2.920833</v>
      </c>
      <c r="B704" s="7">
        <v>6.05516208970759</v>
      </c>
      <c r="C704" s="7">
        <v>6.05516208970759</v>
      </c>
      <c r="D704" s="7"/>
      <c r="E704" s="213">
        <f t="shared" si="170"/>
        <v>2.5595101055232834E-2</v>
      </c>
      <c r="F704" s="213">
        <f t="shared" si="171"/>
        <v>0.2510879413518341</v>
      </c>
      <c r="X704">
        <v>1.2056196001403785</v>
      </c>
      <c r="Y704">
        <v>109.1408140178859</v>
      </c>
      <c r="Z704">
        <v>0.22277396800656329</v>
      </c>
      <c r="AA704">
        <v>0.77611934094348856</v>
      </c>
      <c r="AB704">
        <v>0.77677028221227495</v>
      </c>
      <c r="AC704">
        <v>24.375920538479974</v>
      </c>
      <c r="AD704">
        <v>2.3688901485614831</v>
      </c>
      <c r="AF704" s="266">
        <f t="shared" si="168"/>
        <v>0.26340545266712345</v>
      </c>
      <c r="AG704" s="298">
        <v>2.5996096981704757</v>
      </c>
      <c r="AH704" s="105">
        <f t="shared" si="172"/>
        <v>4.1660000000001141E-3</v>
      </c>
      <c r="AI704" s="213">
        <f t="shared" si="173"/>
        <v>8.8754449677853557</v>
      </c>
      <c r="AJ704" s="213">
        <f t="shared" si="174"/>
        <v>0.61929999999999996</v>
      </c>
      <c r="AK704" s="213">
        <f t="shared" si="175"/>
        <v>1.6184612863936416E-2</v>
      </c>
      <c r="AL704" s="213">
        <f t="shared" si="176"/>
        <v>19.119165134989878</v>
      </c>
      <c r="AM704" s="213">
        <f t="shared" si="177"/>
        <v>-619.85425909596586</v>
      </c>
      <c r="AN704" s="213">
        <f t="shared" si="178"/>
        <v>1.0364504132127483E-3</v>
      </c>
      <c r="AO704" s="213">
        <f t="shared" si="179"/>
        <v>1.7797170791800609</v>
      </c>
      <c r="AP704" s="213">
        <f t="shared" si="180"/>
        <v>0.24878790523589051</v>
      </c>
      <c r="AQ704" s="105">
        <f t="shared" si="181"/>
        <v>9.378292081993847E-2</v>
      </c>
      <c r="AR704" s="213">
        <f t="shared" si="169"/>
        <v>0.79537683171221651</v>
      </c>
    </row>
    <row r="705" spans="1:44" x14ac:dyDescent="0.25">
      <c r="A705" s="268">
        <v>2.9249999999999998</v>
      </c>
      <c r="B705" s="7">
        <v>5.9960653079008512</v>
      </c>
      <c r="C705" s="7">
        <v>5.9960653079008512</v>
      </c>
      <c r="D705" s="7"/>
      <c r="E705" s="213">
        <f t="shared" si="170"/>
        <v>2.5108732282916039E-2</v>
      </c>
      <c r="F705" s="213">
        <f t="shared" si="171"/>
        <v>0.24631666369540636</v>
      </c>
      <c r="X705">
        <v>1.2079837669039917</v>
      </c>
      <c r="Y705">
        <v>109.02865031533943</v>
      </c>
      <c r="Z705">
        <v>0.22094105366199163</v>
      </c>
      <c r="AA705">
        <v>0.77530310750862952</v>
      </c>
      <c r="AB705">
        <v>0.77597012356778139</v>
      </c>
      <c r="AC705">
        <v>24.35178629281134</v>
      </c>
      <c r="AD705">
        <v>2.3664447461191092</v>
      </c>
      <c r="AF705" s="266">
        <f t="shared" si="168"/>
        <v>0.26194913945934073</v>
      </c>
      <c r="AG705" s="298">
        <v>2.58523700428661</v>
      </c>
      <c r="AH705" s="105">
        <f t="shared" si="172"/>
        <v>4.1669999999998097E-3</v>
      </c>
      <c r="AI705" s="213">
        <f t="shared" si="173"/>
        <v>8.8754449677853557</v>
      </c>
      <c r="AJ705" s="213">
        <f t="shared" si="174"/>
        <v>0.61929999999999996</v>
      </c>
      <c r="AK705" s="213">
        <f t="shared" si="175"/>
        <v>1.6133010231449869E-2</v>
      </c>
      <c r="AL705" s="213">
        <f t="shared" si="176"/>
        <v>19.135298145221327</v>
      </c>
      <c r="AM705" s="213">
        <f t="shared" si="177"/>
        <v>-616.9662823551522</v>
      </c>
      <c r="AN705" s="213">
        <f t="shared" si="178"/>
        <v>1.0316214640808496E-3</v>
      </c>
      <c r="AO705" s="213">
        <f t="shared" si="179"/>
        <v>1.7807487006441418</v>
      </c>
      <c r="AP705" s="213">
        <f t="shared" si="180"/>
        <v>0.24756934583174867</v>
      </c>
      <c r="AQ705" s="105">
        <f t="shared" si="181"/>
        <v>9.2751299355857617E-2</v>
      </c>
      <c r="AR705" s="213">
        <f t="shared" si="169"/>
        <v>0.79199292592055182</v>
      </c>
    </row>
    <row r="706" spans="1:44" x14ac:dyDescent="0.25">
      <c r="A706" s="268">
        <v>2.9291670000000001</v>
      </c>
      <c r="B706" s="7">
        <v>5.9960653079008512</v>
      </c>
      <c r="C706" s="7">
        <v>5.9960653079008512</v>
      </c>
      <c r="D706" s="7"/>
      <c r="E706" s="213">
        <f t="shared" si="170"/>
        <v>2.4985604138024368E-2</v>
      </c>
      <c r="F706" s="213">
        <f t="shared" si="171"/>
        <v>0.24510877659401906</v>
      </c>
      <c r="X706">
        <v>1.2103479133779516</v>
      </c>
      <c r="Y706">
        <v>108.91636368218582</v>
      </c>
      <c r="Z706">
        <v>0.21911008683726188</v>
      </c>
      <c r="AA706">
        <v>0.77448600200510576</v>
      </c>
      <c r="AB706">
        <v>0.77516909054540406</v>
      </c>
      <c r="AC706">
        <v>24.327625742417634</v>
      </c>
      <c r="AD706">
        <v>2.3639966783504667</v>
      </c>
      <c r="AF706" s="266">
        <f t="shared" si="168"/>
        <v>0.26194913945934073</v>
      </c>
      <c r="AG706" s="298">
        <v>2.58523700428661</v>
      </c>
      <c r="AH706" s="105">
        <f t="shared" si="172"/>
        <v>4.1670000000002538E-3</v>
      </c>
      <c r="AI706" s="213">
        <f t="shared" si="173"/>
        <v>8.8754449677853557</v>
      </c>
      <c r="AJ706" s="213">
        <f t="shared" si="174"/>
        <v>0.61929999999999996</v>
      </c>
      <c r="AK706" s="213">
        <f t="shared" si="175"/>
        <v>1.6133010231451587E-2</v>
      </c>
      <c r="AL706" s="213">
        <f t="shared" si="176"/>
        <v>19.15143115545278</v>
      </c>
      <c r="AM706" s="213">
        <f t="shared" si="177"/>
        <v>-616.05352601503682</v>
      </c>
      <c r="AN706" s="213">
        <f t="shared" si="178"/>
        <v>1.0300952558278727E-3</v>
      </c>
      <c r="AO706" s="213">
        <f t="shared" si="179"/>
        <v>1.7817787958999698</v>
      </c>
      <c r="AP706" s="213">
        <f t="shared" si="180"/>
        <v>0.24720308515186226</v>
      </c>
      <c r="AQ706" s="105">
        <f t="shared" si="181"/>
        <v>9.1721204100029749E-2</v>
      </c>
      <c r="AR706" s="213">
        <f t="shared" si="169"/>
        <v>0.79199292592055182</v>
      </c>
    </row>
    <row r="707" spans="1:44" x14ac:dyDescent="0.25">
      <c r="A707" s="268">
        <v>2.9333330000000002</v>
      </c>
      <c r="B707" s="7">
        <v>5.9960653079008512</v>
      </c>
      <c r="C707" s="7">
        <v>5.9960653079008512</v>
      </c>
      <c r="D707" s="7"/>
      <c r="E707" s="213">
        <f t="shared" si="170"/>
        <v>2.4979608072715629E-2</v>
      </c>
      <c r="F707" s="213">
        <f t="shared" si="171"/>
        <v>0.24504995519334033</v>
      </c>
      <c r="X707">
        <v>1.2127120395201278</v>
      </c>
      <c r="Y707">
        <v>108.80395434717869</v>
      </c>
      <c r="Z707">
        <v>0.21728106959352367</v>
      </c>
      <c r="AA707">
        <v>0.77366802439017102</v>
      </c>
      <c r="AB707">
        <v>0.77436718445022745</v>
      </c>
      <c r="AC707">
        <v>24.303438918704654</v>
      </c>
      <c r="AD707">
        <v>2.3615459484377488</v>
      </c>
      <c r="AF707" s="266">
        <f t="shared" si="168"/>
        <v>0.26194913945934073</v>
      </c>
      <c r="AG707" s="298">
        <v>2.58523700428661</v>
      </c>
      <c r="AH707" s="105">
        <f t="shared" si="172"/>
        <v>4.1660000000001141E-3</v>
      </c>
      <c r="AI707" s="213">
        <f t="shared" si="173"/>
        <v>8.8754449677853557</v>
      </c>
      <c r="AJ707" s="213">
        <f t="shared" si="174"/>
        <v>0.61929999999999996</v>
      </c>
      <c r="AK707" s="213">
        <f t="shared" si="175"/>
        <v>1.6129138618724517E-2</v>
      </c>
      <c r="AL707" s="213">
        <f t="shared" si="176"/>
        <v>19.167560294071503</v>
      </c>
      <c r="AM707" s="213">
        <f t="shared" si="177"/>
        <v>-614.99225926508177</v>
      </c>
      <c r="AN707" s="213">
        <f t="shared" si="178"/>
        <v>1.0283207252097819E-3</v>
      </c>
      <c r="AO707" s="213">
        <f t="shared" si="179"/>
        <v>1.7828071166251795</v>
      </c>
      <c r="AP707" s="213">
        <f t="shared" si="180"/>
        <v>0.24683646788520253</v>
      </c>
      <c r="AQ707" s="105">
        <f t="shared" si="181"/>
        <v>9.0692883374819969E-2</v>
      </c>
      <c r="AR707" s="213">
        <f t="shared" si="169"/>
        <v>0.79199292592055182</v>
      </c>
    </row>
    <row r="708" spans="1:44" x14ac:dyDescent="0.25">
      <c r="A708" s="268">
        <v>2.9375</v>
      </c>
      <c r="B708" s="7">
        <v>6.05516208970759</v>
      </c>
      <c r="C708" s="7">
        <v>6.05516208970759</v>
      </c>
      <c r="D708" s="7"/>
      <c r="E708" s="213">
        <f t="shared" si="170"/>
        <v>2.5108732282916039E-2</v>
      </c>
      <c r="F708" s="213">
        <f t="shared" si="171"/>
        <v>0.24631666369540636</v>
      </c>
      <c r="X708">
        <v>1.215076145288327</v>
      </c>
      <c r="Y708">
        <v>108.6914224934614</v>
      </c>
      <c r="Z708">
        <v>0.21545400399192685</v>
      </c>
      <c r="AA708">
        <v>0.77284917462302249</v>
      </c>
      <c r="AB708">
        <v>0.77356440632463219</v>
      </c>
      <c r="AC708">
        <v>24.279225846677573</v>
      </c>
      <c r="AD708">
        <v>2.3590925589146052</v>
      </c>
      <c r="AF708" s="266">
        <f t="shared" ref="AF708:AF768" si="182">+AG708/1000000*101325</f>
        <v>0.2634054526671234</v>
      </c>
      <c r="AG708" s="298">
        <v>2.5996096981704753</v>
      </c>
      <c r="AH708" s="105">
        <f t="shared" si="172"/>
        <v>4.1669999999998097E-3</v>
      </c>
      <c r="AI708" s="213">
        <f t="shared" si="173"/>
        <v>8.8754449677853557</v>
      </c>
      <c r="AJ708" s="213">
        <f t="shared" si="174"/>
        <v>0.61929999999999996</v>
      </c>
      <c r="AK708" s="213">
        <f t="shared" si="175"/>
        <v>1.6188497792611167E-2</v>
      </c>
      <c r="AL708" s="213">
        <f t="shared" si="176"/>
        <v>19.183748791864115</v>
      </c>
      <c r="AM708" s="213">
        <f t="shared" si="177"/>
        <v>-616.33430227844997</v>
      </c>
      <c r="AN708" s="213">
        <f t="shared" si="178"/>
        <v>1.0305647382424315E-3</v>
      </c>
      <c r="AO708" s="213">
        <f t="shared" si="179"/>
        <v>1.783837681363422</v>
      </c>
      <c r="AP708" s="213">
        <f t="shared" si="180"/>
        <v>0.24731575191804139</v>
      </c>
      <c r="AQ708" s="105">
        <f t="shared" si="181"/>
        <v>8.9662318636577532E-2</v>
      </c>
      <c r="AR708" s="213">
        <f t="shared" ref="AR708:AR768" si="183">B708*9.81/(AF708*1000000*$AT$1)</f>
        <v>0.79537683171221663</v>
      </c>
    </row>
    <row r="709" spans="1:44" x14ac:dyDescent="0.25">
      <c r="A709" s="268">
        <v>2.9416669999999998</v>
      </c>
      <c r="B709" s="7">
        <v>6.05516208970759</v>
      </c>
      <c r="C709" s="7">
        <v>6.05516208970759</v>
      </c>
      <c r="D709" s="7"/>
      <c r="E709" s="213">
        <f t="shared" ref="E709:E768" si="184">+(B708+B709)/2*(A709-A708)</f>
        <v>2.5231860427810376E-2</v>
      </c>
      <c r="F709" s="213">
        <f t="shared" ref="F709:F768" si="185">E709*9.81</f>
        <v>0.24752455079681979</v>
      </c>
      <c r="X709">
        <v>1.2174402306402838</v>
      </c>
      <c r="Y709">
        <v>108.57876826731184</v>
      </c>
      <c r="Z709">
        <v>0.21362889209362118</v>
      </c>
      <c r="AA709">
        <v>0.77202945266469092</v>
      </c>
      <c r="AB709">
        <v>0.77276075699855862</v>
      </c>
      <c r="AC709">
        <v>24.254986546165778</v>
      </c>
      <c r="AD709">
        <v>2.3566365117902475</v>
      </c>
      <c r="AF709" s="266">
        <f t="shared" si="182"/>
        <v>0.2634054526671234</v>
      </c>
      <c r="AG709" s="298">
        <v>2.5996096981704753</v>
      </c>
      <c r="AH709" s="105">
        <f t="shared" si="172"/>
        <v>4.1669999999998097E-3</v>
      </c>
      <c r="AI709" s="213">
        <f t="shared" si="173"/>
        <v>8.8754449677853557</v>
      </c>
      <c r="AJ709" s="213">
        <f t="shared" si="174"/>
        <v>0.61929999999999996</v>
      </c>
      <c r="AK709" s="213">
        <f t="shared" si="175"/>
        <v>1.6188497792611167E-2</v>
      </c>
      <c r="AL709" s="213">
        <f t="shared" si="176"/>
        <v>19.199937289656727</v>
      </c>
      <c r="AM709" s="213">
        <f t="shared" si="177"/>
        <v>-615.41190384096376</v>
      </c>
      <c r="AN709" s="213">
        <f t="shared" si="178"/>
        <v>1.0290224075612264E-3</v>
      </c>
      <c r="AO709" s="213">
        <f t="shared" si="179"/>
        <v>1.7848667037709833</v>
      </c>
      <c r="AP709" s="213">
        <f t="shared" si="180"/>
        <v>0.2469456221649324</v>
      </c>
      <c r="AQ709" s="105">
        <f t="shared" si="181"/>
        <v>8.8633296229016306E-2</v>
      </c>
      <c r="AR709" s="213">
        <f t="shared" si="183"/>
        <v>0.79537683171221663</v>
      </c>
    </row>
    <row r="710" spans="1:44" x14ac:dyDescent="0.25">
      <c r="A710" s="268">
        <v>2.9458329999999999</v>
      </c>
      <c r="B710" s="7">
        <v>6.05516208970759</v>
      </c>
      <c r="C710" s="7">
        <v>6.05516208970759</v>
      </c>
      <c r="D710" s="7"/>
      <c r="E710" s="213">
        <f t="shared" si="184"/>
        <v>2.522580526572251E-2</v>
      </c>
      <c r="F710" s="213">
        <f t="shared" si="185"/>
        <v>0.24746514965673783</v>
      </c>
      <c r="X710">
        <v>1.2198042955336545</v>
      </c>
      <c r="Y710">
        <v>108.46599178519533</v>
      </c>
      <c r="Z710">
        <v>0.2118057359597563</v>
      </c>
      <c r="AA710">
        <v>0.77120885847751586</v>
      </c>
      <c r="AB710">
        <v>0.77195623713015804</v>
      </c>
      <c r="AC710">
        <v>24.230721032811484</v>
      </c>
      <c r="AD710">
        <v>2.3541778086496237</v>
      </c>
      <c r="AF710" s="266">
        <f t="shared" si="182"/>
        <v>0.2634054526671234</v>
      </c>
      <c r="AG710" s="298">
        <v>2.5996096981704753</v>
      </c>
      <c r="AH710" s="105">
        <f t="shared" si="172"/>
        <v>4.1660000000001141E-3</v>
      </c>
      <c r="AI710" s="213">
        <f t="shared" si="173"/>
        <v>8.8754449677853557</v>
      </c>
      <c r="AJ710" s="213">
        <f t="shared" si="174"/>
        <v>0.61929999999999996</v>
      </c>
      <c r="AK710" s="213">
        <f t="shared" si="175"/>
        <v>1.6184612863936416E-2</v>
      </c>
      <c r="AL710" s="213">
        <f t="shared" si="176"/>
        <v>19.216121902520662</v>
      </c>
      <c r="AM710" s="213">
        <f t="shared" si="177"/>
        <v>-614.34114213212763</v>
      </c>
      <c r="AN710" s="213">
        <f t="shared" si="178"/>
        <v>1.0272320005433023E-3</v>
      </c>
      <c r="AO710" s="213">
        <f t="shared" si="179"/>
        <v>1.7858939357715267</v>
      </c>
      <c r="AP710" s="213">
        <f t="shared" si="180"/>
        <v>0.24657513215153004</v>
      </c>
      <c r="AQ710" s="105">
        <f t="shared" si="181"/>
        <v>8.7606064228473002E-2</v>
      </c>
      <c r="AR710" s="213">
        <f t="shared" si="183"/>
        <v>0.79537683171221663</v>
      </c>
    </row>
    <row r="711" spans="1:44" x14ac:dyDescent="0.25">
      <c r="A711" s="268">
        <v>2.95</v>
      </c>
      <c r="B711" s="7">
        <v>6.1142588715143287</v>
      </c>
      <c r="C711" s="7">
        <v>6.1142588715143287</v>
      </c>
      <c r="D711" s="7"/>
      <c r="E711" s="213">
        <f t="shared" si="184"/>
        <v>2.5354988572707411E-2</v>
      </c>
      <c r="F711" s="213">
        <f t="shared" si="185"/>
        <v>0.24873243789825972</v>
      </c>
      <c r="X711">
        <v>1.2221683399260106</v>
      </c>
      <c r="Y711">
        <v>108.3530931394712</v>
      </c>
      <c r="Z711">
        <v>0.20998453765148195</v>
      </c>
      <c r="AA711">
        <v>0.77038739202482576</v>
      </c>
      <c r="AB711">
        <v>0.77115084723860694</v>
      </c>
      <c r="AC711">
        <v>24.206429318868313</v>
      </c>
      <c r="AD711">
        <v>2.3517164507343318</v>
      </c>
      <c r="AF711" s="266">
        <f t="shared" si="182"/>
        <v>0.26486176587490612</v>
      </c>
      <c r="AG711" s="298">
        <v>2.613982392054341</v>
      </c>
      <c r="AH711" s="105">
        <f t="shared" si="172"/>
        <v>4.1670000000002538E-3</v>
      </c>
      <c r="AI711" s="213">
        <f t="shared" si="173"/>
        <v>8.8754449677853557</v>
      </c>
      <c r="AJ711" s="213">
        <f t="shared" si="174"/>
        <v>0.61929999999999996</v>
      </c>
      <c r="AK711" s="213">
        <f t="shared" si="175"/>
        <v>1.6243868685117267E-2</v>
      </c>
      <c r="AL711" s="213">
        <f t="shared" si="176"/>
        <v>19.232365771205778</v>
      </c>
      <c r="AM711" s="213">
        <f t="shared" si="177"/>
        <v>-615.65941984910478</v>
      </c>
      <c r="AN711" s="213">
        <f t="shared" si="178"/>
        <v>1.0294362759264914E-3</v>
      </c>
      <c r="AO711" s="213">
        <f t="shared" si="179"/>
        <v>1.7869233720474531</v>
      </c>
      <c r="AP711" s="213">
        <f t="shared" si="180"/>
        <v>0.24704494262693275</v>
      </c>
      <c r="AQ711" s="105">
        <f t="shared" si="181"/>
        <v>8.6576627952546517E-2</v>
      </c>
      <c r="AR711" s="213">
        <f t="shared" si="183"/>
        <v>0.79872352543831937</v>
      </c>
    </row>
    <row r="712" spans="1:44" x14ac:dyDescent="0.25">
      <c r="A712" s="268">
        <v>2.954167</v>
      </c>
      <c r="B712" s="7">
        <v>6.7643234713884572</v>
      </c>
      <c r="C712" s="7">
        <v>6.7643234713884572</v>
      </c>
      <c r="D712" s="7"/>
      <c r="E712" s="213">
        <f t="shared" si="184"/>
        <v>2.6832526311436726E-2</v>
      </c>
      <c r="F712" s="213">
        <f t="shared" si="185"/>
        <v>0.26322708311519427</v>
      </c>
      <c r="X712">
        <v>1.2245323637748342</v>
      </c>
      <c r="Y712">
        <v>108.24007240299531</v>
      </c>
      <c r="Z712">
        <v>0.20816529922994806</v>
      </c>
      <c r="AA712">
        <v>0.76956505327071267</v>
      </c>
      <c r="AB712">
        <v>0.77034458773061198</v>
      </c>
      <c r="AC712">
        <v>24.182111413846737</v>
      </c>
      <c r="AD712">
        <v>2.3492524390080209</v>
      </c>
      <c r="AF712" s="266">
        <f t="shared" si="182"/>
        <v>0.28088121116051551</v>
      </c>
      <c r="AG712" s="298">
        <v>2.7720820247768616</v>
      </c>
      <c r="AH712" s="105">
        <f t="shared" si="172"/>
        <v>4.1669999999998097E-3</v>
      </c>
      <c r="AI712" s="213">
        <f t="shared" si="173"/>
        <v>8.8754449677853557</v>
      </c>
      <c r="AJ712" s="213">
        <f t="shared" si="174"/>
        <v>0.61929999999999996</v>
      </c>
      <c r="AK712" s="213">
        <f t="shared" si="175"/>
        <v>1.6845493456875138E-2</v>
      </c>
      <c r="AL712" s="213">
        <f t="shared" si="176"/>
        <v>19.249211264662652</v>
      </c>
      <c r="AM712" s="213">
        <f t="shared" si="177"/>
        <v>-637.45916838244807</v>
      </c>
      <c r="AN712" s="213">
        <f t="shared" si="178"/>
        <v>1.0658873578441516E-3</v>
      </c>
      <c r="AO712" s="213">
        <f t="shared" si="179"/>
        <v>1.7879892594052973</v>
      </c>
      <c r="AP712" s="213">
        <f t="shared" si="180"/>
        <v>0.25579250248240948</v>
      </c>
      <c r="AQ712" s="105">
        <f t="shared" si="181"/>
        <v>8.5510740594702372E-2</v>
      </c>
      <c r="AR712" s="213">
        <f t="shared" si="183"/>
        <v>0.83324670017977454</v>
      </c>
    </row>
    <row r="713" spans="1:44" x14ac:dyDescent="0.25">
      <c r="A713" s="268">
        <v>2.9583330000000001</v>
      </c>
      <c r="B713" s="7">
        <v>6.8825170350019365</v>
      </c>
      <c r="C713" s="7">
        <v>6.8825170350019365</v>
      </c>
      <c r="D713" s="7"/>
      <c r="E713" s="213">
        <f t="shared" si="184"/>
        <v>2.8426368774811969E-2</v>
      </c>
      <c r="F713" s="213">
        <f t="shared" si="185"/>
        <v>0.27886267768090545</v>
      </c>
      <c r="X713">
        <v>1.2268963670375144</v>
      </c>
      <c r="Y713">
        <v>108.1269296328409</v>
      </c>
      <c r="Z713">
        <v>0.20634802275630421</v>
      </c>
      <c r="AA713">
        <v>0.76874184218018893</v>
      </c>
      <c r="AB713">
        <v>0.76953745892183245</v>
      </c>
      <c r="AC713">
        <v>24.157767325037796</v>
      </c>
      <c r="AD713">
        <v>2.3467857742094549</v>
      </c>
      <c r="AF713" s="266">
        <f t="shared" si="182"/>
        <v>0.28379383757608118</v>
      </c>
      <c r="AG713" s="298">
        <v>2.8008274125445958</v>
      </c>
      <c r="AH713" s="105">
        <f t="shared" si="172"/>
        <v>4.1660000000001141E-3</v>
      </c>
      <c r="AI713" s="213">
        <f t="shared" si="173"/>
        <v>8.8754449677853557</v>
      </c>
      <c r="AJ713" s="213">
        <f t="shared" si="174"/>
        <v>0.61929999999999996</v>
      </c>
      <c r="AK713" s="213">
        <f t="shared" si="175"/>
        <v>1.6949392416908991E-2</v>
      </c>
      <c r="AL713" s="213">
        <f t="shared" si="176"/>
        <v>19.26616065707956</v>
      </c>
      <c r="AM713" s="213">
        <f t="shared" si="177"/>
        <v>-640.37472616737864</v>
      </c>
      <c r="AN713" s="213">
        <f t="shared" si="178"/>
        <v>1.0707624248886922E-3</v>
      </c>
      <c r="AO713" s="213">
        <f t="shared" si="179"/>
        <v>1.789060021830186</v>
      </c>
      <c r="AP713" s="213">
        <f t="shared" si="180"/>
        <v>0.25702410583021196</v>
      </c>
      <c r="AQ713" s="105">
        <f t="shared" si="181"/>
        <v>8.4439978169813676E-2</v>
      </c>
      <c r="AR713" s="213">
        <f t="shared" si="183"/>
        <v>0.83910490222962586</v>
      </c>
    </row>
    <row r="714" spans="1:44" x14ac:dyDescent="0.25">
      <c r="A714" s="268">
        <v>2.9624999999999999</v>
      </c>
      <c r="B714" s="7">
        <v>7.000710598615413</v>
      </c>
      <c r="C714" s="7">
        <v>7.000710598615413</v>
      </c>
      <c r="D714" s="7"/>
      <c r="E714" s="213">
        <f t="shared" si="184"/>
        <v>2.8925704774640425E-2</v>
      </c>
      <c r="F714" s="213">
        <f t="shared" si="185"/>
        <v>0.28376116383922256</v>
      </c>
      <c r="X714">
        <v>1.2292603496713437</v>
      </c>
      <c r="Y714">
        <v>108.01366487330499</v>
      </c>
      <c r="Z714">
        <v>0.20453271029170048</v>
      </c>
      <c r="AA714">
        <v>0.7679177587184014</v>
      </c>
      <c r="AB714">
        <v>0.76872946105426332</v>
      </c>
      <c r="AC714">
        <v>24.133397057932946</v>
      </c>
      <c r="AD714">
        <v>2.3443164568950556</v>
      </c>
      <c r="AF714" s="266">
        <f t="shared" si="182"/>
        <v>0.28670646399164651</v>
      </c>
      <c r="AG714" s="298">
        <v>2.8295728003123268</v>
      </c>
      <c r="AH714" s="105">
        <f t="shared" si="172"/>
        <v>4.1669999999998097E-3</v>
      </c>
      <c r="AI714" s="213">
        <f t="shared" si="173"/>
        <v>8.8754449677853557</v>
      </c>
      <c r="AJ714" s="213">
        <f t="shared" si="174"/>
        <v>0.61929999999999996</v>
      </c>
      <c r="AK714" s="213">
        <f t="shared" si="175"/>
        <v>1.7061007351927188E-2</v>
      </c>
      <c r="AL714" s="213">
        <f t="shared" si="176"/>
        <v>19.283221664431487</v>
      </c>
      <c r="AM714" s="213">
        <f t="shared" si="177"/>
        <v>-643.56084355300334</v>
      </c>
      <c r="AN714" s="213">
        <f t="shared" si="178"/>
        <v>1.0760898911961615E-3</v>
      </c>
      <c r="AO714" s="213">
        <f t="shared" si="179"/>
        <v>1.7901361117213821</v>
      </c>
      <c r="AP714" s="213">
        <f t="shared" si="180"/>
        <v>0.25824091461392146</v>
      </c>
      <c r="AQ714" s="105">
        <f t="shared" si="181"/>
        <v>8.3363888278617515E-2</v>
      </c>
      <c r="AR714" s="213">
        <f t="shared" si="183"/>
        <v>0.84484407833356379</v>
      </c>
    </row>
    <row r="715" spans="1:44" x14ac:dyDescent="0.25">
      <c r="A715" s="268">
        <v>2.9666670000000002</v>
      </c>
      <c r="B715" s="7">
        <v>6.8825170350019365</v>
      </c>
      <c r="C715" s="7">
        <v>6.8825170350019365</v>
      </c>
      <c r="D715" s="7"/>
      <c r="E715" s="213">
        <f t="shared" si="184"/>
        <v>2.8925704774643509E-2</v>
      </c>
      <c r="F715" s="213">
        <f t="shared" si="185"/>
        <v>0.28376116383925282</v>
      </c>
      <c r="X715">
        <v>1.2316243116335155</v>
      </c>
      <c r="Y715">
        <v>107.90027815834664</v>
      </c>
      <c r="Z715">
        <v>0.20271936389728631</v>
      </c>
      <c r="AA715">
        <v>0.76709280285153369</v>
      </c>
      <c r="AB715">
        <v>0.76792059431016946</v>
      </c>
      <c r="AC715">
        <v>24.109000616569322</v>
      </c>
      <c r="AD715">
        <v>2.3418444874738866</v>
      </c>
      <c r="AF715" s="266">
        <f t="shared" si="182"/>
        <v>0.28379383757608118</v>
      </c>
      <c r="AG715" s="298">
        <v>2.8008274125445958</v>
      </c>
      <c r="AH715" s="105">
        <f t="shared" ref="AH715:AH768" si="186">+A715-A714</f>
        <v>4.1670000000002538E-3</v>
      </c>
      <c r="AI715" s="213">
        <f t="shared" ref="AI715:AI768" si="187">IF(AND(AF715&lt;=$T$55,AF715&gt;$R$55),$U$55,IF(AND(AF715&lt;=$T$56,AF715&gt;$R$56),$U$56,IF(AND(AF715&lt;=$T$57,AF715&gt;$R$57),$U$57,IF(AND(AF715&lt;=$T$58,AF715&gt;$R$58),$U$58,IF(AND(AF715&lt;=$T$59,AF715&gt;$R$59),$U$59,"a N/A")))))</f>
        <v>8.8754449677853557</v>
      </c>
      <c r="AJ715" s="213">
        <f t="shared" ref="AJ715:AJ768" si="188">IF(AND(AF715&lt;=$T$55,AF715&gt;$R$55),$V$55,IF(AND(AF715&lt;=$T$56,AF715&gt;$R$56),$V$56,IF(AND(AF715&lt;=$T$57,AF715&gt;$R$57),$V$57,IF(AND(AF715&lt;=$T$58,AF715&gt;$R$58),$V$58,IF(AND(AF715&lt;=$T$59,AF715&gt;$R$59),$V$59,"Valor no encontrado para Po")))))</f>
        <v>0.61929999999999996</v>
      </c>
      <c r="AK715" s="213">
        <f t="shared" ref="AK715:AK768" si="189">IF(OR(AL714&gt;=($AH$1-$AJ$1)/2,AL714&gt;=$AL$1/2),0,AI715*AF715^AJ715*AH715)</f>
        <v>1.695346092205044E-2</v>
      </c>
      <c r="AL715" s="213">
        <f t="shared" ref="AL715:AL768" si="190">+AL714+AK715</f>
        <v>19.300175125353537</v>
      </c>
      <c r="AM715" s="213">
        <f t="shared" ref="AM715:AM768" si="191">2*$AP$1*PI()*((AL715+$AJ$1/2)*(2*AL715-$AL$1)+(AL715+$AJ$1/2)^2-($AH$1/2)^2)*AK715</f>
        <v>-638.48486335780456</v>
      </c>
      <c r="AN715" s="213">
        <f t="shared" ref="AN715:AN768" si="192">-AM715*0.000000001*$AN$1</f>
        <v>1.0676024093509184E-3</v>
      </c>
      <c r="AO715" s="213">
        <f t="shared" ref="AO715:AO768" si="193">+AO714+AN715</f>
        <v>1.7912037141307331</v>
      </c>
      <c r="AP715" s="213">
        <f t="shared" ref="AP715:AP768" si="194">+AN715/AH715</f>
        <v>0.25620408191765137</v>
      </c>
      <c r="AQ715" s="105">
        <f t="shared" ref="AQ715:AQ768" si="195">+AQ714-AN715</f>
        <v>8.22962858692666E-2</v>
      </c>
      <c r="AR715" s="213">
        <f t="shared" si="183"/>
        <v>0.83910490222962586</v>
      </c>
    </row>
    <row r="716" spans="1:44" x14ac:dyDescent="0.25">
      <c r="A716" s="268">
        <v>2.9708329999999998</v>
      </c>
      <c r="B716" s="7">
        <v>6.9416138168086743</v>
      </c>
      <c r="C716" s="7">
        <v>6.9416138168086743</v>
      </c>
      <c r="D716" s="7"/>
      <c r="E716" s="213">
        <f t="shared" si="184"/>
        <v>2.8795664564319222E-2</v>
      </c>
      <c r="F716" s="213">
        <f t="shared" si="185"/>
        <v>0.28248546937597158</v>
      </c>
      <c r="X716">
        <v>1.2339882528811217</v>
      </c>
      <c r="Y716">
        <v>107.78676951354322</v>
      </c>
      <c r="Z716">
        <v>0.20090798563421167</v>
      </c>
      <c r="AA716">
        <v>0.7662669745453341</v>
      </c>
      <c r="AB716">
        <v>0.76711085882354701</v>
      </c>
      <c r="AC716">
        <v>24.084578003801386</v>
      </c>
      <c r="AD716">
        <v>2.3393698662351756</v>
      </c>
      <c r="AF716" s="266">
        <f t="shared" si="182"/>
        <v>0.28525015078386384</v>
      </c>
      <c r="AG716" s="298">
        <v>2.8152001064284615</v>
      </c>
      <c r="AH716" s="105">
        <f t="shared" si="186"/>
        <v>4.16599999999967E-3</v>
      </c>
      <c r="AI716" s="213">
        <f t="shared" si="187"/>
        <v>8.8754449677853557</v>
      </c>
      <c r="AJ716" s="213">
        <f t="shared" si="188"/>
        <v>0.61929999999999996</v>
      </c>
      <c r="AK716" s="213">
        <f t="shared" si="189"/>
        <v>1.7003204972419101E-2</v>
      </c>
      <c r="AL716" s="213">
        <f t="shared" si="190"/>
        <v>19.317178330325955</v>
      </c>
      <c r="AM716" s="213">
        <f t="shared" si="191"/>
        <v>-639.3317855706016</v>
      </c>
      <c r="AN716" s="213">
        <f t="shared" si="192"/>
        <v>1.069018537197959E-3</v>
      </c>
      <c r="AO716" s="213">
        <f t="shared" si="193"/>
        <v>1.7922727326679311</v>
      </c>
      <c r="AP716" s="213">
        <f t="shared" si="194"/>
        <v>0.25660550580845981</v>
      </c>
      <c r="AQ716" s="105">
        <f t="shared" si="195"/>
        <v>8.1227267332068642E-2</v>
      </c>
      <c r="AR716" s="213">
        <f t="shared" si="183"/>
        <v>0.84198914064714059</v>
      </c>
    </row>
    <row r="717" spans="1:44" x14ac:dyDescent="0.25">
      <c r="A717" s="268">
        <v>2.9750000000000001</v>
      </c>
      <c r="B717" s="7">
        <v>6.9416138168086743</v>
      </c>
      <c r="C717" s="7">
        <v>6.9416138168086743</v>
      </c>
      <c r="D717" s="7"/>
      <c r="E717" s="213">
        <f t="shared" si="184"/>
        <v>2.8925704774643509E-2</v>
      </c>
      <c r="F717" s="213">
        <f t="shared" si="185"/>
        <v>0.28376116383925282</v>
      </c>
      <c r="X717">
        <v>1.2363521733711502</v>
      </c>
      <c r="Y717">
        <v>107.67313895769855</v>
      </c>
      <c r="Z717">
        <v>0.19909857756362595</v>
      </c>
      <c r="AA717">
        <v>0.76544027376646173</v>
      </c>
      <c r="AB717">
        <v>0.76630025468913743</v>
      </c>
      <c r="AC717">
        <v>24.060129221528623</v>
      </c>
      <c r="AD717">
        <v>2.3368925933713878</v>
      </c>
      <c r="AF717" s="266">
        <f t="shared" si="182"/>
        <v>0.28525015078386384</v>
      </c>
      <c r="AG717" s="298">
        <v>2.8152001064284615</v>
      </c>
      <c r="AH717" s="105">
        <f t="shared" si="186"/>
        <v>4.1670000000002538E-3</v>
      </c>
      <c r="AI717" s="213">
        <f t="shared" si="187"/>
        <v>8.8754449677853557</v>
      </c>
      <c r="AJ717" s="213">
        <f t="shared" si="188"/>
        <v>0.61929999999999996</v>
      </c>
      <c r="AK717" s="213">
        <f t="shared" si="189"/>
        <v>1.7007286394642423E-2</v>
      </c>
      <c r="AL717" s="213">
        <f t="shared" si="190"/>
        <v>19.334185616720596</v>
      </c>
      <c r="AM717" s="213">
        <f t="shared" si="191"/>
        <v>-638.45696873281918</v>
      </c>
      <c r="AN717" s="213">
        <f t="shared" si="192"/>
        <v>1.0675557671036996E-3</v>
      </c>
      <c r="AO717" s="213">
        <f t="shared" si="193"/>
        <v>1.7933402884350347</v>
      </c>
      <c r="AP717" s="213">
        <f t="shared" si="194"/>
        <v>0.25619288867377837</v>
      </c>
      <c r="AQ717" s="105">
        <f t="shared" si="195"/>
        <v>8.0159711564964944E-2</v>
      </c>
      <c r="AR717" s="213">
        <f t="shared" si="183"/>
        <v>0.84198914064714059</v>
      </c>
    </row>
    <row r="718" spans="1:44" x14ac:dyDescent="0.25">
      <c r="A718" s="268">
        <v>2.9791669999999999</v>
      </c>
      <c r="B718" s="7">
        <v>7.17800094403563</v>
      </c>
      <c r="C718" s="7">
        <v>7.17800094403563</v>
      </c>
      <c r="D718" s="7"/>
      <c r="E718" s="213">
        <f t="shared" si="184"/>
        <v>2.9418217354217763E-2</v>
      </c>
      <c r="F718" s="213">
        <f t="shared" si="185"/>
        <v>0.28859271224487626</v>
      </c>
      <c r="X718">
        <v>1.2387160730604843</v>
      </c>
      <c r="Y718">
        <v>107.55938650410749</v>
      </c>
      <c r="Z718">
        <v>0.19729114174667942</v>
      </c>
      <c r="AA718">
        <v>0.76461270048096897</v>
      </c>
      <c r="AB718">
        <v>0.76548878196998593</v>
      </c>
      <c r="AC718">
        <v>24.03565427087171</v>
      </c>
      <c r="AD718">
        <v>2.3344126689960762</v>
      </c>
      <c r="AF718" s="266">
        <f t="shared" si="182"/>
        <v>0.29107540361499457</v>
      </c>
      <c r="AG718" s="298">
        <v>2.8726908819639236</v>
      </c>
      <c r="AH718" s="105">
        <f t="shared" si="186"/>
        <v>4.1669999999998097E-3</v>
      </c>
      <c r="AI718" s="213">
        <f t="shared" si="187"/>
        <v>8.8754449677853557</v>
      </c>
      <c r="AJ718" s="213">
        <f t="shared" si="188"/>
        <v>0.61929999999999996</v>
      </c>
      <c r="AK718" s="213">
        <f t="shared" si="189"/>
        <v>1.7221550410947965E-2</v>
      </c>
      <c r="AL718" s="213">
        <f t="shared" si="190"/>
        <v>19.351407167131544</v>
      </c>
      <c r="AM718" s="213">
        <f t="shared" si="191"/>
        <v>-645.44479018363131</v>
      </c>
      <c r="AN718" s="213">
        <f t="shared" si="192"/>
        <v>1.0792400143664579E-3</v>
      </c>
      <c r="AO718" s="213">
        <f t="shared" si="193"/>
        <v>1.7944195284494011</v>
      </c>
      <c r="AP718" s="213">
        <f t="shared" si="194"/>
        <v>0.25899688369726592</v>
      </c>
      <c r="AQ718" s="105">
        <f t="shared" si="195"/>
        <v>7.9080471550598483E-2</v>
      </c>
      <c r="AR718" s="213">
        <f t="shared" si="183"/>
        <v>0.85323748494315799</v>
      </c>
    </row>
    <row r="719" spans="1:44" x14ac:dyDescent="0.25">
      <c r="A719" s="268">
        <v>2.983333</v>
      </c>
      <c r="B719" s="7">
        <v>7.5325816348760632</v>
      </c>
      <c r="C719" s="7">
        <v>7.5325816348760632</v>
      </c>
      <c r="D719" s="7"/>
      <c r="E719" s="213">
        <f t="shared" si="184"/>
        <v>3.0642143511873898E-2</v>
      </c>
      <c r="F719" s="213">
        <f t="shared" si="185"/>
        <v>0.30059942785148297</v>
      </c>
      <c r="X719">
        <v>1.2410799519058999</v>
      </c>
      <c r="Y719">
        <v>107.4455121616173</v>
      </c>
      <c r="Z719">
        <v>0.19548568024452154</v>
      </c>
      <c r="AA719">
        <v>0.76378425465584354</v>
      </c>
      <c r="AB719">
        <v>0.76467644070328866</v>
      </c>
      <c r="AC719">
        <v>24.011153152323974</v>
      </c>
      <c r="AD719">
        <v>2.3319300931592268</v>
      </c>
      <c r="AF719" s="266">
        <f t="shared" si="182"/>
        <v>0.29981328286169073</v>
      </c>
      <c r="AG719" s="298">
        <v>2.9589270452671181</v>
      </c>
      <c r="AH719" s="105">
        <f t="shared" si="186"/>
        <v>4.1660000000001141E-3</v>
      </c>
      <c r="AI719" s="213">
        <f t="shared" si="187"/>
        <v>8.8754449677853557</v>
      </c>
      <c r="AJ719" s="213">
        <f t="shared" si="188"/>
        <v>0.61929999999999996</v>
      </c>
      <c r="AK719" s="213">
        <f t="shared" si="189"/>
        <v>1.7535701526890102E-2</v>
      </c>
      <c r="AL719" s="213">
        <f t="shared" si="190"/>
        <v>19.368942868658433</v>
      </c>
      <c r="AM719" s="213">
        <f t="shared" si="191"/>
        <v>-656.12285897077948</v>
      </c>
      <c r="AN719" s="213">
        <f t="shared" si="192"/>
        <v>1.0970946772075184E-3</v>
      </c>
      <c r="AO719" s="213">
        <f t="shared" si="193"/>
        <v>1.7955166231266086</v>
      </c>
      <c r="AP719" s="213">
        <f t="shared" si="194"/>
        <v>0.26334485770703031</v>
      </c>
      <c r="AQ719" s="105">
        <f t="shared" si="195"/>
        <v>7.7983376873390964E-2</v>
      </c>
      <c r="AR719" s="213">
        <f t="shared" si="183"/>
        <v>0.86929043567910569</v>
      </c>
    </row>
    <row r="720" spans="1:44" x14ac:dyDescent="0.25">
      <c r="A720" s="268">
        <v>2.9874999999999998</v>
      </c>
      <c r="B720" s="7">
        <v>7.8871623257164973</v>
      </c>
      <c r="C720" s="7">
        <v>7.8871623257164973</v>
      </c>
      <c r="D720" s="7"/>
      <c r="E720" s="213">
        <f t="shared" si="184"/>
        <v>3.2127036541893132E-2</v>
      </c>
      <c r="F720" s="213">
        <f t="shared" si="185"/>
        <v>0.31516622847597164</v>
      </c>
      <c r="X720">
        <v>1.2434438098640657</v>
      </c>
      <c r="Y720">
        <v>107.33151593544761</v>
      </c>
      <c r="Z720">
        <v>0.19368219511830212</v>
      </c>
      <c r="AA720">
        <v>0.76295493625756816</v>
      </c>
      <c r="AB720">
        <v>0.7638632309054193</v>
      </c>
      <c r="AC720">
        <v>23.98662586586623</v>
      </c>
      <c r="AD720">
        <v>2.3294448658588958</v>
      </c>
      <c r="AF720" s="266">
        <f t="shared" si="182"/>
        <v>0.30855116210838696</v>
      </c>
      <c r="AG720" s="298">
        <v>3.0451632085703126</v>
      </c>
      <c r="AH720" s="105">
        <f t="shared" si="186"/>
        <v>4.1669999999998097E-3</v>
      </c>
      <c r="AI720" s="213">
        <f t="shared" si="187"/>
        <v>8.8754449677853557</v>
      </c>
      <c r="AJ720" s="213">
        <f t="shared" si="188"/>
        <v>0.61929999999999996</v>
      </c>
      <c r="AK720" s="213">
        <f t="shared" si="189"/>
        <v>1.7854757765728081E-2</v>
      </c>
      <c r="AL720" s="213">
        <f t="shared" si="190"/>
        <v>19.386797626424162</v>
      </c>
      <c r="AM720" s="213">
        <f t="shared" si="191"/>
        <v>-666.92309248565118</v>
      </c>
      <c r="AN720" s="213">
        <f t="shared" si="192"/>
        <v>1.115153610134121E-3</v>
      </c>
      <c r="AO720" s="213">
        <f t="shared" si="193"/>
        <v>1.7966317767367428</v>
      </c>
      <c r="AP720" s="213">
        <f t="shared" si="194"/>
        <v>0.26761545719562563</v>
      </c>
      <c r="AQ720" s="105">
        <f t="shared" si="195"/>
        <v>7.6868223263256846E-2</v>
      </c>
      <c r="AR720" s="213">
        <f t="shared" si="183"/>
        <v>0.88443417742601316</v>
      </c>
    </row>
    <row r="721" spans="1:44" x14ac:dyDescent="0.25">
      <c r="A721" s="268">
        <v>2.9916670000000001</v>
      </c>
      <c r="B721" s="7">
        <v>7.8871623257164973</v>
      </c>
      <c r="C721" s="7">
        <v>7.8871623257164973</v>
      </c>
      <c r="D721" s="7"/>
      <c r="E721" s="213">
        <f t="shared" si="184"/>
        <v>3.2865805411262647E-2</v>
      </c>
      <c r="F721" s="213">
        <f t="shared" si="185"/>
        <v>0.3224135510844866</v>
      </c>
      <c r="X721">
        <v>1.2458076468915407</v>
      </c>
      <c r="Y721">
        <v>107.21739782789665</v>
      </c>
      <c r="Z721">
        <v>0.19188068842917083</v>
      </c>
      <c r="AA721">
        <v>0.7621247452530745</v>
      </c>
      <c r="AB721">
        <v>0.76304915257574113</v>
      </c>
      <c r="AC721">
        <v>23.962072411065304</v>
      </c>
      <c r="AD721">
        <v>2.3269569870511919</v>
      </c>
      <c r="AF721" s="266">
        <f t="shared" si="182"/>
        <v>0.30855116210838696</v>
      </c>
      <c r="AG721" s="298">
        <v>3.0451632085703126</v>
      </c>
      <c r="AH721" s="105">
        <f t="shared" si="186"/>
        <v>4.1670000000002538E-3</v>
      </c>
      <c r="AI721" s="213">
        <f t="shared" si="187"/>
        <v>8.8754449677853557</v>
      </c>
      <c r="AJ721" s="213">
        <f t="shared" si="188"/>
        <v>0.61929999999999996</v>
      </c>
      <c r="AK721" s="213">
        <f t="shared" si="189"/>
        <v>1.7854757765729982E-2</v>
      </c>
      <c r="AL721" s="213">
        <f t="shared" si="190"/>
        <v>19.404652384189891</v>
      </c>
      <c r="AM721" s="213">
        <f t="shared" si="191"/>
        <v>-665.78388741115452</v>
      </c>
      <c r="AN721" s="213">
        <f t="shared" si="192"/>
        <v>1.1132487598360555E-3</v>
      </c>
      <c r="AO721" s="213">
        <f t="shared" si="193"/>
        <v>1.7977450254965788</v>
      </c>
      <c r="AP721" s="213">
        <f t="shared" si="194"/>
        <v>0.26715832969426151</v>
      </c>
      <c r="AQ721" s="105">
        <f t="shared" si="195"/>
        <v>7.5754974503420794E-2</v>
      </c>
      <c r="AR721" s="213">
        <f t="shared" si="183"/>
        <v>0.88443417742601316</v>
      </c>
    </row>
    <row r="722" spans="1:44" x14ac:dyDescent="0.25">
      <c r="A722" s="268">
        <v>2.9958330000000002</v>
      </c>
      <c r="B722" s="7">
        <v>7.8871623257164973</v>
      </c>
      <c r="C722" s="7">
        <v>7.8871623257164973</v>
      </c>
      <c r="D722" s="7"/>
      <c r="E722" s="213">
        <f t="shared" si="184"/>
        <v>3.285791824893583E-2</v>
      </c>
      <c r="F722" s="213">
        <f t="shared" si="185"/>
        <v>0.32233617802206049</v>
      </c>
      <c r="X722">
        <v>1.2481714629447742</v>
      </c>
      <c r="Y722">
        <v>107.10315783887441</v>
      </c>
      <c r="Z722">
        <v>0.19008116223827765</v>
      </c>
      <c r="AA722">
        <v>0.76129368160885202</v>
      </c>
      <c r="AB722">
        <v>0.76223420569987688</v>
      </c>
      <c r="AC722">
        <v>23.937492787148933</v>
      </c>
      <c r="AD722">
        <v>2.3244664566578654</v>
      </c>
      <c r="AF722" s="266">
        <f t="shared" si="182"/>
        <v>0.30855116210838696</v>
      </c>
      <c r="AG722" s="298">
        <v>3.0451632085703126</v>
      </c>
      <c r="AH722" s="105">
        <f t="shared" si="186"/>
        <v>4.1660000000001141E-3</v>
      </c>
      <c r="AI722" s="213">
        <f t="shared" si="187"/>
        <v>8.8754449677853557</v>
      </c>
      <c r="AJ722" s="213">
        <f t="shared" si="188"/>
        <v>0.61929999999999996</v>
      </c>
      <c r="AK722" s="213">
        <f t="shared" si="189"/>
        <v>1.7850472966649534E-2</v>
      </c>
      <c r="AL722" s="213">
        <f t="shared" si="190"/>
        <v>19.422502857156541</v>
      </c>
      <c r="AM722" s="213">
        <f t="shared" si="191"/>
        <v>-664.48395252267574</v>
      </c>
      <c r="AN722" s="213">
        <f t="shared" si="192"/>
        <v>1.111075155262815E-3</v>
      </c>
      <c r="AO722" s="213">
        <f t="shared" si="193"/>
        <v>1.7988561006518415</v>
      </c>
      <c r="AP722" s="213">
        <f t="shared" si="194"/>
        <v>0.26670070937656853</v>
      </c>
      <c r="AQ722" s="105">
        <f t="shared" si="195"/>
        <v>7.4643899348157974E-2</v>
      </c>
      <c r="AR722" s="213">
        <f t="shared" si="183"/>
        <v>0.88443417742601316</v>
      </c>
    </row>
    <row r="723" spans="1:44" x14ac:dyDescent="0.25">
      <c r="A723" s="268">
        <v>3</v>
      </c>
      <c r="B723" s="7">
        <v>7.7689687621030208</v>
      </c>
      <c r="C723" s="7">
        <v>7.7689687621030208</v>
      </c>
      <c r="D723" s="7"/>
      <c r="E723" s="213">
        <f t="shared" si="184"/>
        <v>3.2619549121470477E-2</v>
      </c>
      <c r="F723" s="213">
        <f t="shared" si="185"/>
        <v>0.3199977768816254</v>
      </c>
      <c r="X723">
        <v>1.2505352579801041</v>
      </c>
      <c r="Y723">
        <v>106.9887959663638</v>
      </c>
      <c r="Z723">
        <v>0.18828361860677229</v>
      </c>
      <c r="AA723">
        <v>0.76046174529179855</v>
      </c>
      <c r="AB723">
        <v>0.7614183902521946</v>
      </c>
      <c r="AC723">
        <v>23.912886993071393</v>
      </c>
      <c r="AD723">
        <v>2.3219732745729589</v>
      </c>
      <c r="AF723" s="266">
        <f t="shared" si="182"/>
        <v>0.30563853569282151</v>
      </c>
      <c r="AG723" s="298">
        <v>3.0164178208025811</v>
      </c>
      <c r="AH723" s="105">
        <f t="shared" si="186"/>
        <v>4.1669999999998097E-3</v>
      </c>
      <c r="AI723" s="213">
        <f t="shared" si="187"/>
        <v>8.8754449677853557</v>
      </c>
      <c r="AJ723" s="213">
        <f t="shared" si="188"/>
        <v>0.61929999999999996</v>
      </c>
      <c r="AK723" s="213">
        <f t="shared" si="189"/>
        <v>1.7750190511883444E-2</v>
      </c>
      <c r="AL723" s="213">
        <f t="shared" si="190"/>
        <v>19.440253047668424</v>
      </c>
      <c r="AM723" s="213">
        <f t="shared" si="191"/>
        <v>-659.62207271599596</v>
      </c>
      <c r="AN723" s="213">
        <f t="shared" si="192"/>
        <v>1.1029456679507923E-3</v>
      </c>
      <c r="AO723" s="213">
        <f t="shared" si="193"/>
        <v>1.7999590463197923</v>
      </c>
      <c r="AP723" s="213">
        <f t="shared" si="194"/>
        <v>0.26468578544536658</v>
      </c>
      <c r="AQ723" s="105">
        <f t="shared" si="195"/>
        <v>7.3540953680207188E-2</v>
      </c>
      <c r="AR723" s="213">
        <f t="shared" si="183"/>
        <v>0.87948247315475936</v>
      </c>
    </row>
    <row r="724" spans="1:44" x14ac:dyDescent="0.25">
      <c r="A724" s="268">
        <v>3.0041669999999998</v>
      </c>
      <c r="B724" s="7">
        <v>7.5916784166828037</v>
      </c>
      <c r="C724" s="7">
        <v>7.5916784166828037</v>
      </c>
      <c r="D724" s="7"/>
      <c r="E724" s="213">
        <f t="shared" si="184"/>
        <v>3.2003908396998806E-2</v>
      </c>
      <c r="F724" s="213">
        <f t="shared" si="185"/>
        <v>0.3139583413745583</v>
      </c>
      <c r="X724">
        <v>1.2528990319537567</v>
      </c>
      <c r="Y724">
        <v>106.87431220676783</v>
      </c>
      <c r="Z724">
        <v>0.18648805959580433</v>
      </c>
      <c r="AA724">
        <v>0.7596289362686508</v>
      </c>
      <c r="AB724">
        <v>0.76060170619798606</v>
      </c>
      <c r="AC724">
        <v>23.888255027563545</v>
      </c>
      <c r="AD724">
        <v>2.319477440667876</v>
      </c>
      <c r="AF724" s="266">
        <f t="shared" si="182"/>
        <v>0.30126959606947351</v>
      </c>
      <c r="AG724" s="298">
        <v>2.9732997391509843</v>
      </c>
      <c r="AH724" s="105">
        <f t="shared" si="186"/>
        <v>4.1669999999998097E-3</v>
      </c>
      <c r="AI724" s="213">
        <f t="shared" si="187"/>
        <v>8.8754449677853557</v>
      </c>
      <c r="AJ724" s="213">
        <f t="shared" si="188"/>
        <v>0.61929999999999996</v>
      </c>
      <c r="AK724" s="213">
        <f t="shared" si="189"/>
        <v>1.7592625444169958E-2</v>
      </c>
      <c r="AL724" s="213">
        <f t="shared" si="190"/>
        <v>19.457845673112594</v>
      </c>
      <c r="AM724" s="213">
        <f t="shared" si="191"/>
        <v>-652.65637722168515</v>
      </c>
      <c r="AN724" s="213">
        <f t="shared" si="192"/>
        <v>1.0912984172181408E-3</v>
      </c>
      <c r="AO724" s="213">
        <f t="shared" si="193"/>
        <v>1.8010503447370105</v>
      </c>
      <c r="AP724" s="213">
        <f t="shared" si="194"/>
        <v>0.26189066887885543</v>
      </c>
      <c r="AQ724" s="105">
        <f t="shared" si="195"/>
        <v>7.2449655262989049E-2</v>
      </c>
      <c r="AR724" s="213">
        <f t="shared" si="183"/>
        <v>0.87187539567044414</v>
      </c>
    </row>
    <row r="725" spans="1:44" x14ac:dyDescent="0.25">
      <c r="A725" s="268">
        <v>3.0083329999999999</v>
      </c>
      <c r="B725" s="7">
        <v>7.2961945076491084</v>
      </c>
      <c r="C725" s="7">
        <v>7.2961945076491084</v>
      </c>
      <c r="D725" s="7"/>
      <c r="E725" s="213">
        <f t="shared" si="184"/>
        <v>3.1011439301384221E-2</v>
      </c>
      <c r="F725" s="213">
        <f t="shared" si="185"/>
        <v>0.30422221954657924</v>
      </c>
      <c r="X725">
        <v>1.2552627848218456</v>
      </c>
      <c r="Y725">
        <v>106.75970655521546</v>
      </c>
      <c r="Z725">
        <v>0.18469448726652374</v>
      </c>
      <c r="AA725">
        <v>0.75879525450603225</v>
      </c>
      <c r="AB725">
        <v>0.7597841534951274</v>
      </c>
      <c r="AC725">
        <v>23.863596889173753</v>
      </c>
      <c r="AD725">
        <v>2.3169789547955304</v>
      </c>
      <c r="AF725" s="266">
        <f t="shared" si="182"/>
        <v>0.29398803003056001</v>
      </c>
      <c r="AG725" s="298">
        <v>2.9014362697316556</v>
      </c>
      <c r="AH725" s="105">
        <f t="shared" si="186"/>
        <v>4.1660000000001141E-3</v>
      </c>
      <c r="AI725" s="213">
        <f t="shared" si="187"/>
        <v>8.8754449677853557</v>
      </c>
      <c r="AJ725" s="213">
        <f t="shared" si="188"/>
        <v>0.61929999999999996</v>
      </c>
      <c r="AK725" s="213">
        <f t="shared" si="189"/>
        <v>1.7323911329749021E-2</v>
      </c>
      <c r="AL725" s="213">
        <f t="shared" si="190"/>
        <v>19.475169584442344</v>
      </c>
      <c r="AM725" s="213">
        <f t="shared" si="191"/>
        <v>-641.60946446075332</v>
      </c>
      <c r="AN725" s="213">
        <f t="shared" si="192"/>
        <v>1.0728270150654933E-3</v>
      </c>
      <c r="AO725" s="213">
        <f t="shared" si="193"/>
        <v>1.802123171752076</v>
      </c>
      <c r="AP725" s="213">
        <f t="shared" si="194"/>
        <v>0.25751968676559384</v>
      </c>
      <c r="AQ725" s="105">
        <f t="shared" si="195"/>
        <v>7.137682824792356E-2</v>
      </c>
      <c r="AR725" s="213">
        <f t="shared" si="183"/>
        <v>0.85869449607754689</v>
      </c>
    </row>
    <row r="726" spans="1:44" x14ac:dyDescent="0.25">
      <c r="A726" s="268">
        <v>3.0125000000000002</v>
      </c>
      <c r="B726" s="7">
        <v>7.17800094403563</v>
      </c>
      <c r="C726" s="7">
        <v>7.17800094403563</v>
      </c>
      <c r="D726" s="7"/>
      <c r="E726" s="213">
        <f t="shared" si="184"/>
        <v>3.0156986223586993E-2</v>
      </c>
      <c r="F726" s="213">
        <f t="shared" si="185"/>
        <v>0.29584003485338839</v>
      </c>
      <c r="X726">
        <v>1.2576265165403711</v>
      </c>
      <c r="Y726">
        <v>106.64497900579602</v>
      </c>
      <c r="Z726">
        <v>0.18290290368008008</v>
      </c>
      <c r="AA726">
        <v>0.75796069997061144</v>
      </c>
      <c r="AB726">
        <v>0.75896573209543783</v>
      </c>
      <c r="AC726">
        <v>23.838912576302011</v>
      </c>
      <c r="AD726">
        <v>2.3144778167938012</v>
      </c>
      <c r="AF726" s="266">
        <f t="shared" si="182"/>
        <v>0.29107540361499462</v>
      </c>
      <c r="AG726" s="298">
        <v>2.8726908819639241</v>
      </c>
      <c r="AH726" s="105">
        <f t="shared" si="186"/>
        <v>4.1670000000002538E-3</v>
      </c>
      <c r="AI726" s="213">
        <f t="shared" si="187"/>
        <v>8.8754449677853557</v>
      </c>
      <c r="AJ726" s="213">
        <f t="shared" si="188"/>
        <v>0.61929999999999996</v>
      </c>
      <c r="AK726" s="213">
        <f t="shared" si="189"/>
        <v>1.7221550410949804E-2</v>
      </c>
      <c r="AL726" s="213">
        <f t="shared" si="190"/>
        <v>19.492391134853293</v>
      </c>
      <c r="AM726" s="213">
        <f t="shared" si="191"/>
        <v>-636.75169177225951</v>
      </c>
      <c r="AN726" s="213">
        <f t="shared" si="192"/>
        <v>1.0647043952134877E-3</v>
      </c>
      <c r="AO726" s="213">
        <f t="shared" si="193"/>
        <v>1.8031878761472895</v>
      </c>
      <c r="AP726" s="213">
        <f t="shared" si="194"/>
        <v>0.25550861416208853</v>
      </c>
      <c r="AQ726" s="105">
        <f t="shared" si="195"/>
        <v>7.0312123852710073E-2</v>
      </c>
      <c r="AR726" s="213">
        <f t="shared" si="183"/>
        <v>0.85323748494315788</v>
      </c>
    </row>
    <row r="727" spans="1:44" x14ac:dyDescent="0.25">
      <c r="A727" s="268">
        <v>3.016667</v>
      </c>
      <c r="B727" s="7">
        <v>7.0598073804221535</v>
      </c>
      <c r="C727" s="7">
        <v>7.0598073804221535</v>
      </c>
      <c r="D727" s="7"/>
      <c r="E727" s="213">
        <f t="shared" si="184"/>
        <v>2.9664473644006439E-2</v>
      </c>
      <c r="F727" s="213">
        <f t="shared" si="185"/>
        <v>0.29100848644770316</v>
      </c>
      <c r="X727">
        <v>1.259990227065219</v>
      </c>
      <c r="Y727">
        <v>106.53012955174786</v>
      </c>
      <c r="Z727">
        <v>0.18111331089762323</v>
      </c>
      <c r="AA727">
        <v>0.75712527262881091</v>
      </c>
      <c r="AB727">
        <v>0.75814644194581216</v>
      </c>
      <c r="AC727">
        <v>23.814202087226054</v>
      </c>
      <c r="AD727">
        <v>2.3119740264881798</v>
      </c>
      <c r="AF727" s="266">
        <f t="shared" si="182"/>
        <v>0.28816464957884463</v>
      </c>
      <c r="AG727" s="298">
        <v>2.8439639731442847</v>
      </c>
      <c r="AH727" s="105">
        <f t="shared" si="186"/>
        <v>4.1669999999998097E-3</v>
      </c>
      <c r="AI727" s="213">
        <f t="shared" si="187"/>
        <v>8.8754449677853557</v>
      </c>
      <c r="AJ727" s="213">
        <f t="shared" si="188"/>
        <v>0.61929999999999996</v>
      </c>
      <c r="AK727" s="213">
        <f t="shared" si="189"/>
        <v>1.711469339521263E-2</v>
      </c>
      <c r="AL727" s="213">
        <f t="shared" si="190"/>
        <v>19.509505828248503</v>
      </c>
      <c r="AM727" s="213">
        <f t="shared" si="191"/>
        <v>-631.74588985412754</v>
      </c>
      <c r="AN727" s="213">
        <f t="shared" si="192"/>
        <v>1.0563342575716558E-3</v>
      </c>
      <c r="AO727" s="213">
        <f t="shared" si="193"/>
        <v>1.804244210404861</v>
      </c>
      <c r="AP727" s="213">
        <f t="shared" si="194"/>
        <v>0.2534999418218632</v>
      </c>
      <c r="AQ727" s="105">
        <f t="shared" si="195"/>
        <v>6.9255789595138423E-2</v>
      </c>
      <c r="AR727" s="213">
        <f t="shared" si="183"/>
        <v>0.84766465170388261</v>
      </c>
    </row>
    <row r="728" spans="1:44" x14ac:dyDescent="0.25">
      <c r="A728" s="268">
        <v>3.0208330000000001</v>
      </c>
      <c r="B728" s="7">
        <v>7.000710598615413</v>
      </c>
      <c r="C728" s="7">
        <v>7.000710598615413</v>
      </c>
      <c r="D728" s="7"/>
      <c r="E728" s="213">
        <f t="shared" si="184"/>
        <v>2.9288058950336052E-2</v>
      </c>
      <c r="F728" s="213">
        <f t="shared" si="185"/>
        <v>0.28731585830279666</v>
      </c>
      <c r="X728">
        <v>1.2623539163521611</v>
      </c>
      <c r="Y728">
        <v>106.41515818561878</v>
      </c>
      <c r="Z728">
        <v>0.17932571098030306</v>
      </c>
      <c r="AA728">
        <v>0.75628897244725168</v>
      </c>
      <c r="AB728">
        <v>0.75732628298908689</v>
      </c>
      <c r="AC728">
        <v>23.78946542012498</v>
      </c>
      <c r="AD728">
        <v>2.3094675836941638</v>
      </c>
      <c r="AF728" s="266">
        <f t="shared" si="182"/>
        <v>0.28670646399164651</v>
      </c>
      <c r="AG728" s="298">
        <v>2.8295728003123268</v>
      </c>
      <c r="AH728" s="105">
        <f t="shared" si="186"/>
        <v>4.1660000000001141E-3</v>
      </c>
      <c r="AI728" s="213">
        <f t="shared" si="187"/>
        <v>8.8754449677853557</v>
      </c>
      <c r="AJ728" s="213">
        <f t="shared" si="188"/>
        <v>0.61929999999999996</v>
      </c>
      <c r="AK728" s="213">
        <f t="shared" si="189"/>
        <v>1.7056913037709107E-2</v>
      </c>
      <c r="AL728" s="213">
        <f t="shared" si="190"/>
        <v>19.526562741286213</v>
      </c>
      <c r="AM728" s="213">
        <f t="shared" si="191"/>
        <v>-628.56401423969578</v>
      </c>
      <c r="AN728" s="213">
        <f t="shared" si="192"/>
        <v>1.0510138838757822E-3</v>
      </c>
      <c r="AO728" s="213">
        <f t="shared" si="193"/>
        <v>1.8052952242887368</v>
      </c>
      <c r="AP728" s="213">
        <f t="shared" si="194"/>
        <v>0.25228369752178431</v>
      </c>
      <c r="AQ728" s="105">
        <f t="shared" si="195"/>
        <v>6.8204775711262641E-2</v>
      </c>
      <c r="AR728" s="213">
        <f t="shared" si="183"/>
        <v>0.84484407833356379</v>
      </c>
    </row>
    <row r="729" spans="1:44" x14ac:dyDescent="0.25">
      <c r="A729" s="268">
        <v>3.0249999999999999</v>
      </c>
      <c r="B729" s="7">
        <v>7.17800094403563</v>
      </c>
      <c r="C729" s="7">
        <v>7.17800094403563</v>
      </c>
      <c r="D729" s="7"/>
      <c r="E729" s="213">
        <f t="shared" si="184"/>
        <v>2.9541345499112102E-2</v>
      </c>
      <c r="F729" s="213">
        <f t="shared" si="185"/>
        <v>0.28980059934628977</v>
      </c>
      <c r="X729">
        <v>1.2647175843568537</v>
      </c>
      <c r="Y729">
        <v>106.3000648993871</v>
      </c>
      <c r="Z729">
        <v>0.177540105989269</v>
      </c>
      <c r="AA729">
        <v>0.75545179939250195</v>
      </c>
      <c r="AB729">
        <v>0.75650525516482525</v>
      </c>
      <c r="AC729">
        <v>23.764702573097136</v>
      </c>
      <c r="AD729">
        <v>2.3069584882190677</v>
      </c>
      <c r="AF729" s="266">
        <f t="shared" si="182"/>
        <v>0.29107540361499468</v>
      </c>
      <c r="AG729" s="298">
        <v>2.8726908819639245</v>
      </c>
      <c r="AH729" s="105">
        <f t="shared" si="186"/>
        <v>4.1669999999998097E-3</v>
      </c>
      <c r="AI729" s="213">
        <f t="shared" si="187"/>
        <v>8.8754449677853557</v>
      </c>
      <c r="AJ729" s="213">
        <f t="shared" si="188"/>
        <v>0.61929999999999996</v>
      </c>
      <c r="AK729" s="213">
        <f t="shared" si="189"/>
        <v>1.7221550410947972E-2</v>
      </c>
      <c r="AL729" s="213">
        <f t="shared" si="190"/>
        <v>19.543784291697161</v>
      </c>
      <c r="AM729" s="213">
        <f t="shared" si="191"/>
        <v>-633.560313666208</v>
      </c>
      <c r="AN729" s="213">
        <f t="shared" si="192"/>
        <v>1.0593681325223845E-3</v>
      </c>
      <c r="AO729" s="213">
        <f t="shared" si="193"/>
        <v>1.8063545924212592</v>
      </c>
      <c r="AP729" s="213">
        <f t="shared" si="194"/>
        <v>0.25422801356429875</v>
      </c>
      <c r="AQ729" s="105">
        <f t="shared" si="195"/>
        <v>6.7145407578740254E-2</v>
      </c>
      <c r="AR729" s="213">
        <f t="shared" si="183"/>
        <v>0.85323748494315765</v>
      </c>
    </row>
    <row r="730" spans="1:44" x14ac:dyDescent="0.25">
      <c r="A730" s="268">
        <v>3.0291670000000002</v>
      </c>
      <c r="B730" s="7">
        <v>7.4734848530693254</v>
      </c>
      <c r="C730" s="7">
        <v>7.4734848530693254</v>
      </c>
      <c r="D730" s="7"/>
      <c r="E730" s="213">
        <f t="shared" si="184"/>
        <v>3.0526370658270033E-2</v>
      </c>
      <c r="F730" s="213">
        <f t="shared" si="185"/>
        <v>0.29946369615762902</v>
      </c>
      <c r="X730">
        <v>1.2670812310348367</v>
      </c>
      <c r="Y730">
        <v>106.18484968457162</v>
      </c>
      <c r="Z730">
        <v>0.17575649798567133</v>
      </c>
      <c r="AA730">
        <v>0.7546137534305849</v>
      </c>
      <c r="AB730">
        <v>0.75568335840990986</v>
      </c>
      <c r="AC730">
        <v>23.739913544171888</v>
      </c>
      <c r="AD730">
        <v>2.3044467398632165</v>
      </c>
      <c r="AF730" s="266">
        <f t="shared" si="182"/>
        <v>0.29835696965390807</v>
      </c>
      <c r="AG730" s="298">
        <v>2.9445543513832524</v>
      </c>
      <c r="AH730" s="105">
        <f t="shared" si="186"/>
        <v>4.1670000000002538E-3</v>
      </c>
      <c r="AI730" s="213">
        <f t="shared" si="187"/>
        <v>8.8754449677853557</v>
      </c>
      <c r="AJ730" s="213">
        <f t="shared" si="188"/>
        <v>0.61929999999999996</v>
      </c>
      <c r="AK730" s="213">
        <f t="shared" si="189"/>
        <v>1.7487098522024812E-2</v>
      </c>
      <c r="AL730" s="213">
        <f t="shared" si="190"/>
        <v>19.561271390219186</v>
      </c>
      <c r="AM730" s="213">
        <f t="shared" si="191"/>
        <v>-642.2240865903417</v>
      </c>
      <c r="AN730" s="213">
        <f t="shared" si="192"/>
        <v>1.0738547169015838E-3</v>
      </c>
      <c r="AO730" s="213">
        <f t="shared" si="193"/>
        <v>1.8074284471381608</v>
      </c>
      <c r="AP730" s="213">
        <f t="shared" si="194"/>
        <v>0.25770451569510883</v>
      </c>
      <c r="AQ730" s="105">
        <f t="shared" si="195"/>
        <v>6.6071552861838675E-2</v>
      </c>
      <c r="AR730" s="213">
        <f t="shared" si="183"/>
        <v>0.8666802407393005</v>
      </c>
    </row>
    <row r="731" spans="1:44" x14ac:dyDescent="0.25">
      <c r="A731" s="268">
        <v>3.0333329999999998</v>
      </c>
      <c r="B731" s="7">
        <v>7.3552912894558471</v>
      </c>
      <c r="C731" s="7">
        <v>7.3552912894558471</v>
      </c>
      <c r="D731" s="7"/>
      <c r="E731" s="213">
        <f t="shared" si="184"/>
        <v>3.0888340704877486E-2</v>
      </c>
      <c r="F731" s="213">
        <f t="shared" si="185"/>
        <v>0.30301462231484816</v>
      </c>
      <c r="X731">
        <v>1.2694448563415339</v>
      </c>
      <c r="Y731">
        <v>106.06951253231507</v>
      </c>
      <c r="Z731">
        <v>0.17397488903065916</v>
      </c>
      <c r="AA731">
        <v>0.7537748345281855</v>
      </c>
      <c r="AB731">
        <v>0.75486059265893379</v>
      </c>
      <c r="AC731">
        <v>23.715098331325812</v>
      </c>
      <c r="AD731">
        <v>2.301932338421588</v>
      </c>
      <c r="AF731" s="266">
        <f t="shared" si="182"/>
        <v>0.29544434323834262</v>
      </c>
      <c r="AG731" s="298">
        <v>2.9158089636155209</v>
      </c>
      <c r="AH731" s="105">
        <f t="shared" si="186"/>
        <v>4.16599999999967E-3</v>
      </c>
      <c r="AI731" s="213">
        <f t="shared" si="187"/>
        <v>8.8754449677853557</v>
      </c>
      <c r="AJ731" s="213">
        <f t="shared" si="188"/>
        <v>0.61929999999999996</v>
      </c>
      <c r="AK731" s="213">
        <f t="shared" si="189"/>
        <v>1.7377007525158569E-2</v>
      </c>
      <c r="AL731" s="213">
        <f t="shared" si="190"/>
        <v>19.578648397744345</v>
      </c>
      <c r="AM731" s="213">
        <f t="shared" si="191"/>
        <v>-637.08798935854475</v>
      </c>
      <c r="AN731" s="213">
        <f t="shared" si="192"/>
        <v>1.0652667141249946E-3</v>
      </c>
      <c r="AO731" s="213">
        <f t="shared" si="193"/>
        <v>1.8084937138522859</v>
      </c>
      <c r="AP731" s="213">
        <f t="shared" si="194"/>
        <v>0.25570492417788743</v>
      </c>
      <c r="AQ731" s="105">
        <f t="shared" si="195"/>
        <v>6.5006286147713685E-2</v>
      </c>
      <c r="AR731" s="213">
        <f t="shared" si="183"/>
        <v>0.86138265334781883</v>
      </c>
    </row>
    <row r="732" spans="1:44" x14ac:dyDescent="0.25">
      <c r="A732" s="268">
        <v>3.0375000000000001</v>
      </c>
      <c r="B732" s="7">
        <v>7.7098719802962803</v>
      </c>
      <c r="C732" s="7">
        <v>7.7098719802962803</v>
      </c>
      <c r="D732" s="7"/>
      <c r="E732" s="213">
        <f t="shared" si="184"/>
        <v>3.1388267672530466E-2</v>
      </c>
      <c r="F732" s="213">
        <f t="shared" si="185"/>
        <v>0.30791890586752391</v>
      </c>
      <c r="X732">
        <v>1.2718084602322517</v>
      </c>
      <c r="Y732">
        <v>105.95405343343893</v>
      </c>
      <c r="Z732">
        <v>0.17219528118538274</v>
      </c>
      <c r="AA732">
        <v>0.75293504265095901</v>
      </c>
      <c r="AB732">
        <v>0.75403695784473868</v>
      </c>
      <c r="AC732">
        <v>23.690256932486683</v>
      </c>
      <c r="AD732">
        <v>2.2994152836842132</v>
      </c>
      <c r="AF732" s="266">
        <f t="shared" si="182"/>
        <v>0.30418222248503879</v>
      </c>
      <c r="AG732" s="298">
        <v>3.0020451269187149</v>
      </c>
      <c r="AH732" s="105">
        <f t="shared" si="186"/>
        <v>4.1670000000002538E-3</v>
      </c>
      <c r="AI732" s="213">
        <f t="shared" si="187"/>
        <v>8.8754449677853557</v>
      </c>
      <c r="AJ732" s="213">
        <f t="shared" si="188"/>
        <v>0.61929999999999996</v>
      </c>
      <c r="AK732" s="213">
        <f t="shared" si="189"/>
        <v>1.7697764676237456E-2</v>
      </c>
      <c r="AL732" s="213">
        <f t="shared" si="190"/>
        <v>19.596346162420584</v>
      </c>
      <c r="AM732" s="213">
        <f t="shared" si="191"/>
        <v>-647.71270171363415</v>
      </c>
      <c r="AN732" s="213">
        <f t="shared" si="192"/>
        <v>1.0830321603554677E-3</v>
      </c>
      <c r="AO732" s="213">
        <f t="shared" si="193"/>
        <v>1.8095767460126413</v>
      </c>
      <c r="AP732" s="213">
        <f t="shared" si="194"/>
        <v>0.25990692593122189</v>
      </c>
      <c r="AQ732" s="105">
        <f t="shared" si="195"/>
        <v>6.3923253987358222E-2</v>
      </c>
      <c r="AR732" s="213">
        <f t="shared" si="183"/>
        <v>0.87697106059614449</v>
      </c>
    </row>
    <row r="733" spans="1:44" x14ac:dyDescent="0.25">
      <c r="A733" s="268">
        <v>3.0416669999999999</v>
      </c>
      <c r="B733" s="7">
        <v>7.0598073804221535</v>
      </c>
      <c r="C733" s="7">
        <v>7.0598073804221535</v>
      </c>
      <c r="D733" s="7"/>
      <c r="E733" s="213">
        <f t="shared" si="184"/>
        <v>3.0772626948055454E-2</v>
      </c>
      <c r="F733" s="213">
        <f t="shared" si="185"/>
        <v>0.30187947036042401</v>
      </c>
      <c r="X733">
        <v>1.274172042662179</v>
      </c>
      <c r="Y733">
        <v>105.83847237851869</v>
      </c>
      <c r="Z733">
        <v>0.17041767651099177</v>
      </c>
      <c r="AA733">
        <v>0.7520943777653617</v>
      </c>
      <c r="AB733">
        <v>0.75321245389854519</v>
      </c>
      <c r="AC733">
        <v>23.665389345546608</v>
      </c>
      <c r="AD733">
        <v>2.2968955754375098</v>
      </c>
      <c r="AF733" s="266">
        <f t="shared" si="182"/>
        <v>0.28816277719942918</v>
      </c>
      <c r="AG733" s="298">
        <v>2.8439454941961921</v>
      </c>
      <c r="AH733" s="105">
        <f t="shared" si="186"/>
        <v>4.1669999999998097E-3</v>
      </c>
      <c r="AI733" s="213">
        <f t="shared" si="187"/>
        <v>8.8754449677853557</v>
      </c>
      <c r="AJ733" s="213">
        <f t="shared" si="188"/>
        <v>0.61929999999999996</v>
      </c>
      <c r="AK733" s="213">
        <f t="shared" si="189"/>
        <v>1.711462452619384E-2</v>
      </c>
      <c r="AL733" s="213">
        <f t="shared" si="190"/>
        <v>19.613460786946778</v>
      </c>
      <c r="AM733" s="213">
        <f t="shared" si="191"/>
        <v>-625.30772735272262</v>
      </c>
      <c r="AN733" s="213">
        <f t="shared" si="192"/>
        <v>1.0455690880386691E-3</v>
      </c>
      <c r="AO733" s="213">
        <f t="shared" si="193"/>
        <v>1.8106223151006799</v>
      </c>
      <c r="AP733" s="213">
        <f t="shared" si="194"/>
        <v>0.25091650780866737</v>
      </c>
      <c r="AQ733" s="105">
        <f t="shared" si="195"/>
        <v>6.2877684899319553E-2</v>
      </c>
      <c r="AR733" s="213">
        <f t="shared" si="183"/>
        <v>0.8476701595278302</v>
      </c>
    </row>
    <row r="734" spans="1:44" x14ac:dyDescent="0.25">
      <c r="A734" s="268">
        <v>3.045833</v>
      </c>
      <c r="B734" s="7">
        <v>6.7052266895817194</v>
      </c>
      <c r="C734" s="7">
        <v>6.7052266895817194</v>
      </c>
      <c r="D734" s="7"/>
      <c r="E734" s="213">
        <f t="shared" si="184"/>
        <v>2.8672565967818853E-2</v>
      </c>
      <c r="F734" s="213">
        <f t="shared" si="185"/>
        <v>0.28127787214430294</v>
      </c>
      <c r="X734">
        <v>1.2765356035863866</v>
      </c>
      <c r="Y734">
        <v>105.72276935790268</v>
      </c>
      <c r="Z734">
        <v>0.16864207706863585</v>
      </c>
      <c r="AA734">
        <v>0.75125283983730884</v>
      </c>
      <c r="AB734">
        <v>0.75238708075039107</v>
      </c>
      <c r="AC734">
        <v>23.640495568365452</v>
      </c>
      <c r="AD734">
        <v>2.2943732134646293</v>
      </c>
      <c r="AF734" s="266">
        <f t="shared" si="182"/>
        <v>0.27942489795273301</v>
      </c>
      <c r="AG734" s="298">
        <v>2.7577093308929981</v>
      </c>
      <c r="AH734" s="105">
        <f t="shared" si="186"/>
        <v>4.1660000000001141E-3</v>
      </c>
      <c r="AI734" s="213">
        <f t="shared" si="187"/>
        <v>8.8754449677853557</v>
      </c>
      <c r="AJ734" s="213">
        <f t="shared" si="188"/>
        <v>0.61929999999999996</v>
      </c>
      <c r="AK734" s="213">
        <f t="shared" si="189"/>
        <v>1.6787320352699097E-2</v>
      </c>
      <c r="AL734" s="213">
        <f t="shared" si="190"/>
        <v>19.630248107299476</v>
      </c>
      <c r="AM734" s="213">
        <f t="shared" si="191"/>
        <v>-612.32531253647232</v>
      </c>
      <c r="AN734" s="213">
        <f t="shared" si="192"/>
        <v>1.0238613575466234E-3</v>
      </c>
      <c r="AO734" s="213">
        <f t="shared" si="193"/>
        <v>1.8116461764582266</v>
      </c>
      <c r="AP734" s="213">
        <f t="shared" si="194"/>
        <v>0.24576604837892352</v>
      </c>
      <c r="AQ734" s="105">
        <f t="shared" si="195"/>
        <v>6.1853823541772927E-2</v>
      </c>
      <c r="AR734" s="213">
        <f t="shared" si="183"/>
        <v>0.83027180128349742</v>
      </c>
    </row>
    <row r="735" spans="1:44" x14ac:dyDescent="0.25">
      <c r="A735" s="268">
        <v>3.05</v>
      </c>
      <c r="B735" s="7">
        <v>6.6461299077749789</v>
      </c>
      <c r="C735" s="7">
        <v>6.6461299077749789</v>
      </c>
      <c r="D735" s="7"/>
      <c r="E735" s="213">
        <f t="shared" si="184"/>
        <v>2.7817551470591412E-2</v>
      </c>
      <c r="F735" s="213">
        <f t="shared" si="185"/>
        <v>0.27289017992650177</v>
      </c>
      <c r="X735">
        <v>1.2788991429598262</v>
      </c>
      <c r="Y735">
        <v>105.60694436177299</v>
      </c>
      <c r="Z735">
        <v>0.16686848491946477</v>
      </c>
      <c r="AA735">
        <v>0.75041042883269193</v>
      </c>
      <c r="AB735">
        <v>0.75156083832924425</v>
      </c>
      <c r="AC735">
        <v>23.615575598776431</v>
      </c>
      <c r="AD735">
        <v>2.2918481975460221</v>
      </c>
      <c r="AF735" s="266">
        <f t="shared" si="182"/>
        <v>0.27796858474495034</v>
      </c>
      <c r="AG735" s="298">
        <v>2.7433366370091323</v>
      </c>
      <c r="AH735" s="105">
        <f t="shared" si="186"/>
        <v>4.1669999999998097E-3</v>
      </c>
      <c r="AI735" s="213">
        <f t="shared" si="187"/>
        <v>8.8754449677853557</v>
      </c>
      <c r="AJ735" s="213">
        <f t="shared" si="188"/>
        <v>0.61929999999999996</v>
      </c>
      <c r="AK735" s="213">
        <f t="shared" si="189"/>
        <v>1.6737098916183902E-2</v>
      </c>
      <c r="AL735" s="213">
        <f t="shared" si="190"/>
        <v>19.64698520621566</v>
      </c>
      <c r="AM735" s="213">
        <f t="shared" si="191"/>
        <v>-609.4744598760492</v>
      </c>
      <c r="AN735" s="213">
        <f t="shared" si="192"/>
        <v>1.0190944831167958E-3</v>
      </c>
      <c r="AO735" s="213">
        <f t="shared" si="193"/>
        <v>1.8126652709413433</v>
      </c>
      <c r="AP735" s="213">
        <f t="shared" si="194"/>
        <v>0.24456311089917024</v>
      </c>
      <c r="AQ735" s="105">
        <f t="shared" si="195"/>
        <v>6.0834729058656133E-2</v>
      </c>
      <c r="AR735" s="213">
        <f t="shared" si="183"/>
        <v>0.8272657306304666</v>
      </c>
    </row>
    <row r="736" spans="1:44" x14ac:dyDescent="0.25">
      <c r="A736" s="268">
        <v>3.0541670000000001</v>
      </c>
      <c r="B736" s="7">
        <v>6.7643234713884572</v>
      </c>
      <c r="C736" s="7">
        <v>6.7643234713884572</v>
      </c>
      <c r="D736" s="7"/>
      <c r="E736" s="213">
        <f t="shared" si="184"/>
        <v>2.7940679615488719E-2</v>
      </c>
      <c r="F736" s="213">
        <f t="shared" si="185"/>
        <v>0.27409806702794437</v>
      </c>
      <c r="X736">
        <v>1.2812626607373303</v>
      </c>
      <c r="Y736">
        <v>105.49099738016159</v>
      </c>
      <c r="Z736">
        <v>0.16509690212462835</v>
      </c>
      <c r="AA736">
        <v>0.74956714471724706</v>
      </c>
      <c r="AB736">
        <v>0.75073372656318704</v>
      </c>
      <c r="AC736">
        <v>23.590629434589964</v>
      </c>
      <c r="AD736">
        <v>2.2893205274598283</v>
      </c>
      <c r="AF736" s="266">
        <f t="shared" si="182"/>
        <v>0.28088121116051573</v>
      </c>
      <c r="AG736" s="298">
        <v>2.7720820247768638</v>
      </c>
      <c r="AH736" s="105">
        <f t="shared" si="186"/>
        <v>4.1670000000002538E-3</v>
      </c>
      <c r="AI736" s="213">
        <f t="shared" si="187"/>
        <v>8.8754449677853557</v>
      </c>
      <c r="AJ736" s="213">
        <f t="shared" si="188"/>
        <v>0.61929999999999996</v>
      </c>
      <c r="AK736" s="213">
        <f t="shared" si="189"/>
        <v>1.6845493456876942E-2</v>
      </c>
      <c r="AL736" s="213">
        <f t="shared" si="190"/>
        <v>19.663830699672538</v>
      </c>
      <c r="AM736" s="213">
        <f t="shared" si="191"/>
        <v>-612.38810043898138</v>
      </c>
      <c r="AN736" s="213">
        <f t="shared" si="192"/>
        <v>1.0239663443988474E-3</v>
      </c>
      <c r="AO736" s="213">
        <f t="shared" si="193"/>
        <v>1.8136892372857423</v>
      </c>
      <c r="AP736" s="213">
        <f t="shared" si="194"/>
        <v>0.24573226407458243</v>
      </c>
      <c r="AQ736" s="105">
        <f t="shared" si="195"/>
        <v>5.9810762714257282E-2</v>
      </c>
      <c r="AR736" s="213">
        <f t="shared" si="183"/>
        <v>0.83324670017977387</v>
      </c>
    </row>
    <row r="737" spans="1:44" x14ac:dyDescent="0.25">
      <c r="A737" s="268">
        <v>3.0583330000000002</v>
      </c>
      <c r="B737" s="7">
        <v>6.9416138168086743</v>
      </c>
      <c r="C737" s="7">
        <v>6.9416138168086743</v>
      </c>
      <c r="D737" s="7"/>
      <c r="E737" s="213">
        <f t="shared" si="184"/>
        <v>2.8549467371315404E-2</v>
      </c>
      <c r="F737" s="213">
        <f t="shared" si="185"/>
        <v>0.28007027491260411</v>
      </c>
      <c r="X737">
        <v>1.2836261568736114</v>
      </c>
      <c r="Y737">
        <v>105.37492840297618</v>
      </c>
      <c r="Z737">
        <v>0.16332733074527642</v>
      </c>
      <c r="AA737">
        <v>0.74872298745668298</v>
      </c>
      <c r="AB737">
        <v>0.74990574537954557</v>
      </c>
      <c r="AC737">
        <v>23.565657073597464</v>
      </c>
      <c r="AD737">
        <v>2.2867902029822633</v>
      </c>
      <c r="AF737" s="266">
        <f t="shared" si="182"/>
        <v>0.28525015078386379</v>
      </c>
      <c r="AG737" s="298">
        <v>2.8152001064284606</v>
      </c>
      <c r="AH737" s="105">
        <f t="shared" si="186"/>
        <v>4.1660000000001141E-3</v>
      </c>
      <c r="AI737" s="213">
        <f t="shared" si="187"/>
        <v>8.8754449677853557</v>
      </c>
      <c r="AJ737" s="213">
        <f t="shared" si="188"/>
        <v>0.61929999999999996</v>
      </c>
      <c r="AK737" s="213">
        <f t="shared" si="189"/>
        <v>1.7003204972420916E-2</v>
      </c>
      <c r="AL737" s="213">
        <f t="shared" si="190"/>
        <v>19.68083390464496</v>
      </c>
      <c r="AM737" s="213">
        <f t="shared" si="191"/>
        <v>-617.06718855285067</v>
      </c>
      <c r="AN737" s="213">
        <f t="shared" si="192"/>
        <v>1.0317901880490497E-3</v>
      </c>
      <c r="AO737" s="213">
        <f t="shared" si="193"/>
        <v>1.8147210274737913</v>
      </c>
      <c r="AP737" s="213">
        <f t="shared" si="194"/>
        <v>0.24766927221531962</v>
      </c>
      <c r="AQ737" s="105">
        <f t="shared" si="195"/>
        <v>5.8778972526208229E-2</v>
      </c>
      <c r="AR737" s="213">
        <f t="shared" si="183"/>
        <v>0.8419891406471407</v>
      </c>
    </row>
    <row r="738" spans="1:44" x14ac:dyDescent="0.25">
      <c r="A738" s="268">
        <v>3.0625</v>
      </c>
      <c r="B738" s="7">
        <v>6.4688395623547619</v>
      </c>
      <c r="C738" s="7">
        <v>6.4688395623547619</v>
      </c>
      <c r="D738" s="7"/>
      <c r="E738" s="213">
        <f t="shared" si="184"/>
        <v>2.7940679615485742E-2</v>
      </c>
      <c r="F738" s="213">
        <f t="shared" si="185"/>
        <v>0.27409806702791512</v>
      </c>
      <c r="X738">
        <v>1.2859896313232615</v>
      </c>
      <c r="Y738">
        <v>105.25873742001886</v>
      </c>
      <c r="Z738">
        <v>0.16155977284255854</v>
      </c>
      <c r="AA738">
        <v>0.74787795701672632</v>
      </c>
      <c r="AB738">
        <v>0.74907689470501559</v>
      </c>
      <c r="AC738">
        <v>23.54065851357468</v>
      </c>
      <c r="AD738">
        <v>2.2842572238879546</v>
      </c>
      <c r="AF738" s="266">
        <f t="shared" si="182"/>
        <v>0.27359964512160223</v>
      </c>
      <c r="AG738" s="298">
        <v>2.7002185553575351</v>
      </c>
      <c r="AH738" s="105">
        <f t="shared" si="186"/>
        <v>4.1669999999998097E-3</v>
      </c>
      <c r="AI738" s="213">
        <f t="shared" si="187"/>
        <v>8.8754449677853557</v>
      </c>
      <c r="AJ738" s="213">
        <f t="shared" si="188"/>
        <v>0.61929999999999996</v>
      </c>
      <c r="AK738" s="213">
        <f t="shared" si="189"/>
        <v>1.6573692752670052E-2</v>
      </c>
      <c r="AL738" s="213">
        <f t="shared" si="190"/>
        <v>19.697407597397628</v>
      </c>
      <c r="AM738" s="213">
        <f t="shared" si="191"/>
        <v>-600.47679941662284</v>
      </c>
      <c r="AN738" s="213">
        <f t="shared" si="192"/>
        <v>1.0040496096416639E-3</v>
      </c>
      <c r="AO738" s="213">
        <f t="shared" si="193"/>
        <v>1.815725077083433</v>
      </c>
      <c r="AP738" s="213">
        <f t="shared" si="194"/>
        <v>0.24095263010360204</v>
      </c>
      <c r="AQ738" s="105">
        <f t="shared" si="195"/>
        <v>5.7774922916566565E-2</v>
      </c>
      <c r="AR738" s="213">
        <f t="shared" si="183"/>
        <v>0.81805551051024195</v>
      </c>
    </row>
    <row r="739" spans="1:44" x14ac:dyDescent="0.25">
      <c r="A739" s="268">
        <v>3.0666669999999998</v>
      </c>
      <c r="B739" s="7">
        <v>6.409742780548024</v>
      </c>
      <c r="C739" s="7">
        <v>6.409742780548024</v>
      </c>
      <c r="D739" s="7"/>
      <c r="E739" s="213">
        <f t="shared" si="184"/>
        <v>2.6832526311436726E-2</v>
      </c>
      <c r="F739" s="213">
        <f t="shared" si="185"/>
        <v>0.26322708311519427</v>
      </c>
      <c r="X739">
        <v>1.2883530840407518</v>
      </c>
      <c r="Y739">
        <v>105.14242442100227</v>
      </c>
      <c r="Z739">
        <v>0.15979423047762478</v>
      </c>
      <c r="AA739">
        <v>0.74703205336267409</v>
      </c>
      <c r="AB739">
        <v>0.74824717446577216</v>
      </c>
      <c r="AC739">
        <v>23.515633752282067</v>
      </c>
      <c r="AD739">
        <v>2.2817215899499805</v>
      </c>
      <c r="AF739" s="266">
        <f t="shared" si="182"/>
        <v>0.27214333191381956</v>
      </c>
      <c r="AG739" s="298">
        <v>2.6858458614736698</v>
      </c>
      <c r="AH739" s="105">
        <f t="shared" si="186"/>
        <v>4.1669999999998097E-3</v>
      </c>
      <c r="AI739" s="213">
        <f t="shared" si="187"/>
        <v>8.8754449677853557</v>
      </c>
      <c r="AJ739" s="213">
        <f t="shared" si="188"/>
        <v>0.61929999999999996</v>
      </c>
      <c r="AK739" s="213">
        <f t="shared" si="189"/>
        <v>1.651900368701275E-2</v>
      </c>
      <c r="AL739" s="213">
        <f t="shared" si="190"/>
        <v>19.713926601084641</v>
      </c>
      <c r="AM739" s="213">
        <f t="shared" si="191"/>
        <v>-597.49792799387603</v>
      </c>
      <c r="AN739" s="213">
        <f t="shared" si="192"/>
        <v>9.9906867666958677E-4</v>
      </c>
      <c r="AO739" s="213">
        <f t="shared" si="193"/>
        <v>1.8167241457601027</v>
      </c>
      <c r="AP739" s="213">
        <f t="shared" si="194"/>
        <v>0.23975730181656646</v>
      </c>
      <c r="AQ739" s="105">
        <f t="shared" si="195"/>
        <v>5.6775854239896978E-2</v>
      </c>
      <c r="AR739" s="213">
        <f t="shared" si="183"/>
        <v>0.81491972193637507</v>
      </c>
    </row>
    <row r="740" spans="1:44" x14ac:dyDescent="0.25">
      <c r="A740" s="268">
        <v>3.0708329999999999</v>
      </c>
      <c r="B740" s="7">
        <v>6.4688395623547619</v>
      </c>
      <c r="C740" s="7">
        <v>6.4688395623547619</v>
      </c>
      <c r="D740" s="7"/>
      <c r="E740" s="213">
        <f t="shared" si="184"/>
        <v>2.6826087020267234E-2</v>
      </c>
      <c r="F740" s="213">
        <f t="shared" si="185"/>
        <v>0.26316391366882158</v>
      </c>
      <c r="X740">
        <v>1.2907165149804316</v>
      </c>
      <c r="Y740">
        <v>105.0259893955668</v>
      </c>
      <c r="Z740">
        <v>0.1580307057116247</v>
      </c>
      <c r="AA740">
        <v>0.74618527646009747</v>
      </c>
      <c r="AB740">
        <v>0.74741658458748395</v>
      </c>
      <c r="AC740">
        <v>23.490582787468757</v>
      </c>
      <c r="AD740">
        <v>2.279183300940272</v>
      </c>
      <c r="AF740" s="266">
        <f t="shared" si="182"/>
        <v>0.27359964512160223</v>
      </c>
      <c r="AG740" s="298">
        <v>2.7002185553575351</v>
      </c>
      <c r="AH740" s="105">
        <f t="shared" si="186"/>
        <v>4.1660000000001141E-3</v>
      </c>
      <c r="AI740" s="213">
        <f t="shared" si="187"/>
        <v>8.8754449677853557</v>
      </c>
      <c r="AJ740" s="213">
        <f t="shared" si="188"/>
        <v>0.61929999999999996</v>
      </c>
      <c r="AK740" s="213">
        <f t="shared" si="189"/>
        <v>1.6569715384600066E-2</v>
      </c>
      <c r="AL740" s="213">
        <f t="shared" si="190"/>
        <v>19.730496316469242</v>
      </c>
      <c r="AM740" s="213">
        <f t="shared" si="191"/>
        <v>-598.32740768338749</v>
      </c>
      <c r="AN740" s="213">
        <f t="shared" si="192"/>
        <v>1.00045563909556E-3</v>
      </c>
      <c r="AO740" s="213">
        <f t="shared" si="193"/>
        <v>1.8177246013991981</v>
      </c>
      <c r="AP740" s="213">
        <f t="shared" si="194"/>
        <v>0.24014777702725221</v>
      </c>
      <c r="AQ740" s="105">
        <f t="shared" si="195"/>
        <v>5.5775398600801419E-2</v>
      </c>
      <c r="AR740" s="213">
        <f t="shared" si="183"/>
        <v>0.81805551051024195</v>
      </c>
    </row>
    <row r="741" spans="1:44" x14ac:dyDescent="0.25">
      <c r="A741" s="268">
        <v>3.0750000000000002</v>
      </c>
      <c r="B741" s="7">
        <v>6.6461299077749789</v>
      </c>
      <c r="C741" s="7">
        <v>6.6461299077749789</v>
      </c>
      <c r="D741" s="7"/>
      <c r="E741" s="213">
        <f t="shared" si="184"/>
        <v>2.7325038891016978E-2</v>
      </c>
      <c r="F741" s="213">
        <f t="shared" si="185"/>
        <v>0.26805863152087656</v>
      </c>
      <c r="X741">
        <v>1.2930799240965283</v>
      </c>
      <c r="Y741">
        <v>104.90943233328132</v>
      </c>
      <c r="Z741">
        <v>0.15626920060570779</v>
      </c>
      <c r="AA741">
        <v>0.74533762627431055</v>
      </c>
      <c r="AB741">
        <v>0.74658512499544227</v>
      </c>
      <c r="AC741">
        <v>23.465505616873042</v>
      </c>
      <c r="AD741">
        <v>2.2766423566296607</v>
      </c>
      <c r="AF741" s="266">
        <f t="shared" si="182"/>
        <v>0.27796858474495029</v>
      </c>
      <c r="AG741" s="298">
        <v>2.7433366370091319</v>
      </c>
      <c r="AH741" s="105">
        <f t="shared" si="186"/>
        <v>4.1670000000002538E-3</v>
      </c>
      <c r="AI741" s="213">
        <f t="shared" si="187"/>
        <v>8.8754449677853557</v>
      </c>
      <c r="AJ741" s="213">
        <f t="shared" si="188"/>
        <v>0.61929999999999996</v>
      </c>
      <c r="AK741" s="213">
        <f t="shared" si="189"/>
        <v>1.6737098916185682E-2</v>
      </c>
      <c r="AL741" s="213">
        <f t="shared" si="190"/>
        <v>19.747233415385427</v>
      </c>
      <c r="AM741" s="213">
        <f t="shared" si="191"/>
        <v>-603.34516311118523</v>
      </c>
      <c r="AN741" s="213">
        <f t="shared" si="192"/>
        <v>1.0088457640486845E-3</v>
      </c>
      <c r="AO741" s="213">
        <f t="shared" si="193"/>
        <v>1.8187334471632468</v>
      </c>
      <c r="AP741" s="213">
        <f t="shared" si="194"/>
        <v>0.24210361508246295</v>
      </c>
      <c r="AQ741" s="105">
        <f t="shared" si="195"/>
        <v>5.4766552836752733E-2</v>
      </c>
      <c r="AR741" s="213">
        <f t="shared" si="183"/>
        <v>0.82726573063046682</v>
      </c>
    </row>
    <row r="742" spans="1:44" x14ac:dyDescent="0.25">
      <c r="A742" s="268">
        <v>3.079167</v>
      </c>
      <c r="B742" s="7">
        <v>6.823420253195196</v>
      </c>
      <c r="C742" s="7">
        <v>6.823420253195196</v>
      </c>
      <c r="D742" s="7"/>
      <c r="E742" s="213">
        <f t="shared" si="184"/>
        <v>2.8063807760380081E-2</v>
      </c>
      <c r="F742" s="213">
        <f t="shared" si="185"/>
        <v>0.27530595412932862</v>
      </c>
      <c r="X742">
        <v>1.2954433113431465</v>
      </c>
      <c r="Y742">
        <v>104.79275322366199</v>
      </c>
      <c r="Z742">
        <v>0.15450971722102433</v>
      </c>
      <c r="AA742">
        <v>0.74448910277020541</v>
      </c>
      <c r="AB742">
        <v>0.74575279561457952</v>
      </c>
      <c r="AC742">
        <v>23.440402238221839</v>
      </c>
      <c r="AD742">
        <v>2.2740987567878279</v>
      </c>
      <c r="AF742" s="266">
        <f t="shared" si="182"/>
        <v>0.28233752436829845</v>
      </c>
      <c r="AG742" s="298">
        <v>2.78645471866073</v>
      </c>
      <c r="AH742" s="105">
        <f t="shared" si="186"/>
        <v>4.1669999999998097E-3</v>
      </c>
      <c r="AI742" s="213">
        <f t="shared" si="187"/>
        <v>8.8754449677853557</v>
      </c>
      <c r="AJ742" s="213">
        <f t="shared" si="188"/>
        <v>0.61929999999999996</v>
      </c>
      <c r="AK742" s="213">
        <f t="shared" si="189"/>
        <v>1.689953019291076E-2</v>
      </c>
      <c r="AL742" s="213">
        <f t="shared" si="190"/>
        <v>19.764132945578339</v>
      </c>
      <c r="AM742" s="213">
        <f t="shared" si="191"/>
        <v>-608.15284630080589</v>
      </c>
      <c r="AN742" s="213">
        <f t="shared" si="192"/>
        <v>1.0168846298874799E-3</v>
      </c>
      <c r="AO742" s="213">
        <f t="shared" si="193"/>
        <v>1.8197503317931343</v>
      </c>
      <c r="AP742" s="213">
        <f t="shared" si="194"/>
        <v>0.24403278854992233</v>
      </c>
      <c r="AQ742" s="105">
        <f t="shared" si="195"/>
        <v>5.3749668206865255E-2</v>
      </c>
      <c r="AR742" s="213">
        <f t="shared" si="183"/>
        <v>0.83619090967644494</v>
      </c>
    </row>
    <row r="743" spans="1:44" x14ac:dyDescent="0.25">
      <c r="A743" s="268">
        <v>3.0833330000000001</v>
      </c>
      <c r="B743" s="7">
        <v>7.000710598615413</v>
      </c>
      <c r="C743" s="7">
        <v>7.000710598615413</v>
      </c>
      <c r="D743" s="7"/>
      <c r="E743" s="213">
        <f t="shared" si="184"/>
        <v>2.8795664564322285E-2</v>
      </c>
      <c r="F743" s="213">
        <f t="shared" si="185"/>
        <v>0.28248546937600161</v>
      </c>
      <c r="X743">
        <v>1.2978066766742677</v>
      </c>
      <c r="Y743">
        <v>104.67595205617468</v>
      </c>
      <c r="Z743">
        <v>0.15275225761872391</v>
      </c>
      <c r="AA743">
        <v>0.74363970591308481</v>
      </c>
      <c r="AB743">
        <v>0.74491959636945093</v>
      </c>
      <c r="AC743">
        <v>23.415272649234726</v>
      </c>
      <c r="AD743">
        <v>2.2715525011837086</v>
      </c>
      <c r="AF743" s="266">
        <f t="shared" si="182"/>
        <v>0.28670646399164651</v>
      </c>
      <c r="AG743" s="298">
        <v>2.8295728003123268</v>
      </c>
      <c r="AH743" s="105">
        <f t="shared" si="186"/>
        <v>4.1660000000001141E-3</v>
      </c>
      <c r="AI743" s="213">
        <f t="shared" si="187"/>
        <v>8.8754449677853557</v>
      </c>
      <c r="AJ743" s="213">
        <f t="shared" si="188"/>
        <v>0.61929999999999996</v>
      </c>
      <c r="AK743" s="213">
        <f t="shared" si="189"/>
        <v>1.7056913037709107E-2</v>
      </c>
      <c r="AL743" s="213">
        <f t="shared" si="190"/>
        <v>19.781189858616049</v>
      </c>
      <c r="AM743" s="213">
        <f t="shared" si="191"/>
        <v>-612.74787611504871</v>
      </c>
      <c r="AN743" s="213">
        <f t="shared" si="192"/>
        <v>1.0245679207253017E-3</v>
      </c>
      <c r="AO743" s="213">
        <f t="shared" si="193"/>
        <v>1.8207748997138595</v>
      </c>
      <c r="AP743" s="213">
        <f t="shared" si="194"/>
        <v>0.24593565067817416</v>
      </c>
      <c r="AQ743" s="105">
        <f t="shared" si="195"/>
        <v>5.2725100286139956E-2</v>
      </c>
      <c r="AR743" s="213">
        <f t="shared" si="183"/>
        <v>0.84484407833356379</v>
      </c>
    </row>
    <row r="744" spans="1:44" x14ac:dyDescent="0.25">
      <c r="A744" s="268">
        <v>3.0874999999999999</v>
      </c>
      <c r="B744" s="7">
        <v>6.6461299077749789</v>
      </c>
      <c r="C744" s="7">
        <v>6.6461299077749789</v>
      </c>
      <c r="D744" s="7"/>
      <c r="E744" s="213">
        <f t="shared" si="184"/>
        <v>2.8433192195063083E-2</v>
      </c>
      <c r="F744" s="213">
        <f t="shared" si="185"/>
        <v>0.27892961543356887</v>
      </c>
      <c r="X744">
        <v>1.3001700200437496</v>
      </c>
      <c r="Y744">
        <v>104.55902882023223</v>
      </c>
      <c r="Z744">
        <v>0.15099682385995594</v>
      </c>
      <c r="AA744">
        <v>0.74278943566809519</v>
      </c>
      <c r="AB744">
        <v>0.74408552718436738</v>
      </c>
      <c r="AC744">
        <v>23.390116847624178</v>
      </c>
      <c r="AD744">
        <v>2.2690035895855201</v>
      </c>
      <c r="AF744" s="266">
        <f t="shared" si="182"/>
        <v>0.27796858474495045</v>
      </c>
      <c r="AG744" s="298">
        <v>2.7433366370091332</v>
      </c>
      <c r="AH744" s="105">
        <f t="shared" si="186"/>
        <v>4.1669999999998097E-3</v>
      </c>
      <c r="AI744" s="213">
        <f t="shared" si="187"/>
        <v>8.8754449677853557</v>
      </c>
      <c r="AJ744" s="213">
        <f t="shared" si="188"/>
        <v>0.61929999999999996</v>
      </c>
      <c r="AK744" s="213">
        <f t="shared" si="189"/>
        <v>1.6737098916183905E-2</v>
      </c>
      <c r="AL744" s="213">
        <f t="shared" si="190"/>
        <v>19.797926957532233</v>
      </c>
      <c r="AM744" s="213">
        <f t="shared" si="191"/>
        <v>-600.22880039145139</v>
      </c>
      <c r="AN744" s="213">
        <f t="shared" si="192"/>
        <v>1.0036349336297733E-3</v>
      </c>
      <c r="AO744" s="213">
        <f t="shared" si="193"/>
        <v>1.8217785346474893</v>
      </c>
      <c r="AP744" s="213">
        <f t="shared" si="194"/>
        <v>0.24085311582189084</v>
      </c>
      <c r="AQ744" s="105">
        <f t="shared" si="195"/>
        <v>5.1721465352510182E-2</v>
      </c>
      <c r="AR744" s="213">
        <f t="shared" si="183"/>
        <v>0.82726573063046627</v>
      </c>
    </row>
    <row r="745" spans="1:44" x14ac:dyDescent="0.25">
      <c r="A745" s="268">
        <v>3.0916670000000002</v>
      </c>
      <c r="B745" s="7">
        <v>6.4688395623547619</v>
      </c>
      <c r="C745" s="7">
        <v>6.4688395623547619</v>
      </c>
      <c r="D745" s="7"/>
      <c r="E745" s="213">
        <f t="shared" si="184"/>
        <v>2.7325038891016978E-2</v>
      </c>
      <c r="F745" s="213">
        <f t="shared" si="185"/>
        <v>0.26805863152087656</v>
      </c>
      <c r="X745">
        <v>1.3025333414053255</v>
      </c>
      <c r="Y745">
        <v>104.4419835052127</v>
      </c>
      <c r="Z745">
        <v>0.14924341800587071</v>
      </c>
      <c r="AA745">
        <v>0.74193829199966399</v>
      </c>
      <c r="AB745">
        <v>0.74325058798340393</v>
      </c>
      <c r="AC745">
        <v>23.364934831092796</v>
      </c>
      <c r="AD745">
        <v>2.2664520217604776</v>
      </c>
      <c r="AF745" s="266">
        <f t="shared" si="182"/>
        <v>0.27359964512160223</v>
      </c>
      <c r="AG745" s="298">
        <v>2.7002185553575351</v>
      </c>
      <c r="AH745" s="105">
        <f t="shared" si="186"/>
        <v>4.1670000000002538E-3</v>
      </c>
      <c r="AI745" s="213">
        <f t="shared" si="187"/>
        <v>8.8754449677853557</v>
      </c>
      <c r="AJ745" s="213">
        <f t="shared" si="188"/>
        <v>0.61929999999999996</v>
      </c>
      <c r="AK745" s="213">
        <f t="shared" si="189"/>
        <v>1.6573692752671818E-2</v>
      </c>
      <c r="AL745" s="213">
        <f t="shared" si="190"/>
        <v>19.814500650284906</v>
      </c>
      <c r="AM745" s="213">
        <f t="shared" si="191"/>
        <v>-593.35734855708313</v>
      </c>
      <c r="AN745" s="213">
        <f t="shared" si="192"/>
        <v>9.9214526652078292E-4</v>
      </c>
      <c r="AO745" s="213">
        <f t="shared" si="193"/>
        <v>1.82277067991401</v>
      </c>
      <c r="AP745" s="213">
        <f t="shared" si="194"/>
        <v>0.23809581629966942</v>
      </c>
      <c r="AQ745" s="105">
        <f t="shared" si="195"/>
        <v>5.0729320085989398E-2</v>
      </c>
      <c r="AR745" s="213">
        <f t="shared" si="183"/>
        <v>0.81805551051024195</v>
      </c>
    </row>
    <row r="746" spans="1:44" x14ac:dyDescent="0.25">
      <c r="A746" s="268">
        <v>3.0958329999999998</v>
      </c>
      <c r="B746" s="7">
        <v>5.9960653079008512</v>
      </c>
      <c r="C746" s="7">
        <v>5.9960653079008512</v>
      </c>
      <c r="D746" s="7"/>
      <c r="E746" s="213">
        <f t="shared" si="184"/>
        <v>2.5964396844740383E-2</v>
      </c>
      <c r="F746" s="213">
        <f t="shared" si="185"/>
        <v>0.25471073304690317</v>
      </c>
      <c r="X746">
        <v>1.3048966407126037</v>
      </c>
      <c r="Y746">
        <v>104.32481610046199</v>
      </c>
      <c r="Z746">
        <v>0.14749204211761763</v>
      </c>
      <c r="AA746">
        <v>0.74108627487294054</v>
      </c>
      <c r="AB746">
        <v>0.7424147786903087</v>
      </c>
      <c r="AC746">
        <v>23.339726597338675</v>
      </c>
      <c r="AD746">
        <v>2.2638977974753414</v>
      </c>
      <c r="AF746" s="266">
        <f t="shared" si="182"/>
        <v>0.26194913945934073</v>
      </c>
      <c r="AG746" s="298">
        <v>2.5852370042866095</v>
      </c>
      <c r="AH746" s="105">
        <f t="shared" si="186"/>
        <v>4.16599999999967E-3</v>
      </c>
      <c r="AI746" s="213">
        <f t="shared" si="187"/>
        <v>8.8754449677853557</v>
      </c>
      <c r="AJ746" s="213">
        <f t="shared" si="188"/>
        <v>0.61929999999999996</v>
      </c>
      <c r="AK746" s="213">
        <f t="shared" si="189"/>
        <v>1.6129138618722796E-2</v>
      </c>
      <c r="AL746" s="213">
        <f t="shared" si="190"/>
        <v>19.830629788903629</v>
      </c>
      <c r="AM746" s="213">
        <f t="shared" si="191"/>
        <v>-576.4828503557568</v>
      </c>
      <c r="AN746" s="213">
        <f t="shared" si="192"/>
        <v>9.6392963296358148E-4</v>
      </c>
      <c r="AO746" s="213">
        <f t="shared" si="193"/>
        <v>1.8237346095469735</v>
      </c>
      <c r="AP746" s="213">
        <f t="shared" si="194"/>
        <v>0.23138013273251509</v>
      </c>
      <c r="AQ746" s="105">
        <f t="shared" si="195"/>
        <v>4.9765390453025818E-2</v>
      </c>
      <c r="AR746" s="213">
        <f t="shared" si="183"/>
        <v>0.79199292592055182</v>
      </c>
    </row>
    <row r="747" spans="1:44" x14ac:dyDescent="0.25">
      <c r="A747" s="268">
        <v>3.1</v>
      </c>
      <c r="B747" s="7">
        <v>5.9369685260941134</v>
      </c>
      <c r="C747" s="7">
        <v>5.9369685260941134</v>
      </c>
      <c r="D747" s="7"/>
      <c r="E747" s="213">
        <f t="shared" si="184"/>
        <v>2.4862475993130025E-2</v>
      </c>
      <c r="F747" s="213">
        <f t="shared" si="185"/>
        <v>0.24390088949260555</v>
      </c>
      <c r="X747">
        <v>1.3072599179190671</v>
      </c>
      <c r="Y747">
        <v>104.20752659527946</v>
      </c>
      <c r="Z747">
        <v>0.1457426982563465</v>
      </c>
      <c r="AA747">
        <v>0.74023338425239837</v>
      </c>
      <c r="AB747">
        <v>0.74157809922867934</v>
      </c>
      <c r="AC747">
        <v>23.31449214405237</v>
      </c>
      <c r="AD747">
        <v>2.2613409164961062</v>
      </c>
      <c r="AF747" s="266">
        <f t="shared" si="182"/>
        <v>0.26049282625155806</v>
      </c>
      <c r="AG747" s="298">
        <v>2.5708643104027442</v>
      </c>
      <c r="AH747" s="105">
        <f t="shared" si="186"/>
        <v>4.1670000000002538E-3</v>
      </c>
      <c r="AI747" s="213">
        <f t="shared" si="187"/>
        <v>8.8754449677853557</v>
      </c>
      <c r="AJ747" s="213">
        <f t="shared" si="188"/>
        <v>0.61929999999999996</v>
      </c>
      <c r="AK747" s="213">
        <f t="shared" si="189"/>
        <v>1.6077405105122646E-2</v>
      </c>
      <c r="AL747" s="213">
        <f t="shared" si="190"/>
        <v>19.846707194008751</v>
      </c>
      <c r="AM747" s="213">
        <f t="shared" si="191"/>
        <v>-573.67990323518507</v>
      </c>
      <c r="AN747" s="213">
        <f t="shared" si="192"/>
        <v>9.5924286077689509E-4</v>
      </c>
      <c r="AO747" s="213">
        <f t="shared" si="193"/>
        <v>1.8246938524077505</v>
      </c>
      <c r="AP747" s="213">
        <f t="shared" si="194"/>
        <v>0.23019987059679306</v>
      </c>
      <c r="AQ747" s="105">
        <f t="shared" si="195"/>
        <v>4.8806147592248925E-2</v>
      </c>
      <c r="AR747" s="213">
        <f t="shared" si="183"/>
        <v>0.78857118394914105</v>
      </c>
    </row>
    <row r="748" spans="1:44" x14ac:dyDescent="0.25">
      <c r="A748" s="268">
        <v>3.1041669999999999</v>
      </c>
      <c r="B748" s="7">
        <v>5.641484617060418</v>
      </c>
      <c r="C748" s="7">
        <v>5.641484617060418</v>
      </c>
      <c r="D748" s="7"/>
      <c r="E748" s="213">
        <f t="shared" si="184"/>
        <v>2.4123707123761363E-2</v>
      </c>
      <c r="F748" s="213">
        <f t="shared" si="185"/>
        <v>0.236653566884099</v>
      </c>
      <c r="X748">
        <v>1.3096231729780727</v>
      </c>
      <c r="Y748">
        <v>104.09011497894372</v>
      </c>
      <c r="Z748">
        <v>0.14399538848320742</v>
      </c>
      <c r="AA748">
        <v>0.73937962010254821</v>
      </c>
      <c r="AB748">
        <v>0.7407405495218643</v>
      </c>
      <c r="AC748">
        <v>23.28923146891827</v>
      </c>
      <c r="AD748">
        <v>2.2587813785881439</v>
      </c>
      <c r="AF748" s="266">
        <f t="shared" si="182"/>
        <v>0.25321126021264456</v>
      </c>
      <c r="AG748" s="298">
        <v>2.4990008409834155</v>
      </c>
      <c r="AH748" s="105">
        <f t="shared" si="186"/>
        <v>4.1669999999998097E-3</v>
      </c>
      <c r="AI748" s="213">
        <f t="shared" si="187"/>
        <v>8.8754449677853557</v>
      </c>
      <c r="AJ748" s="213">
        <f t="shared" si="188"/>
        <v>0.61929999999999996</v>
      </c>
      <c r="AK748" s="213">
        <f t="shared" si="189"/>
        <v>1.5797583769047215E-2</v>
      </c>
      <c r="AL748" s="213">
        <f t="shared" si="190"/>
        <v>19.862504777777797</v>
      </c>
      <c r="AM748" s="213">
        <f t="shared" si="191"/>
        <v>-562.77317779464715</v>
      </c>
      <c r="AN748" s="213">
        <f t="shared" si="192"/>
        <v>9.4100586405748818E-4</v>
      </c>
      <c r="AO748" s="213">
        <f t="shared" si="193"/>
        <v>1.825634858271808</v>
      </c>
      <c r="AP748" s="213">
        <f t="shared" si="194"/>
        <v>0.22582334150648695</v>
      </c>
      <c r="AQ748" s="105">
        <f t="shared" si="195"/>
        <v>4.7865141728191438E-2</v>
      </c>
      <c r="AR748" s="213">
        <f t="shared" si="183"/>
        <v>0.77087208233513238</v>
      </c>
    </row>
    <row r="749" spans="1:44" x14ac:dyDescent="0.25">
      <c r="A749" s="268">
        <v>3.108333</v>
      </c>
      <c r="B749" s="7">
        <v>5.1687103626065056</v>
      </c>
      <c r="C749" s="7">
        <v>5.1687103626065056</v>
      </c>
      <c r="D749" s="7"/>
      <c r="E749" s="213">
        <f t="shared" si="184"/>
        <v>2.2517636142646822E-2</v>
      </c>
      <c r="F749" s="213">
        <f t="shared" si="185"/>
        <v>0.22089801055936534</v>
      </c>
      <c r="X749">
        <v>1.3119864058428508</v>
      </c>
      <c r="Y749">
        <v>103.97258124069785</v>
      </c>
      <c r="Z749">
        <v>0.14225011485934969</v>
      </c>
      <c r="AA749">
        <v>0.73852498238805731</v>
      </c>
      <c r="AB749">
        <v>0.73990212949300638</v>
      </c>
      <c r="AC749">
        <v>23.263944569616193</v>
      </c>
      <c r="AD749">
        <v>2.256219183516361</v>
      </c>
      <c r="AF749" s="266">
        <f t="shared" si="182"/>
        <v>0.24156075455038301</v>
      </c>
      <c r="AG749" s="298">
        <v>2.3840192899124895</v>
      </c>
      <c r="AH749" s="105">
        <f t="shared" si="186"/>
        <v>4.1660000000001141E-3</v>
      </c>
      <c r="AI749" s="213">
        <f t="shared" si="187"/>
        <v>8.8754449677853557</v>
      </c>
      <c r="AJ749" s="213">
        <f t="shared" si="188"/>
        <v>0.61929999999999996</v>
      </c>
      <c r="AK749" s="213">
        <f t="shared" si="189"/>
        <v>1.5339727216623659E-2</v>
      </c>
      <c r="AL749" s="213">
        <f t="shared" si="190"/>
        <v>19.877844504994421</v>
      </c>
      <c r="AM749" s="213">
        <f t="shared" si="191"/>
        <v>-545.59216216185621</v>
      </c>
      <c r="AN749" s="213">
        <f t="shared" si="192"/>
        <v>9.1227770660642514E-4</v>
      </c>
      <c r="AO749" s="213">
        <f t="shared" si="193"/>
        <v>1.8265471359784144</v>
      </c>
      <c r="AP749" s="213">
        <f t="shared" si="194"/>
        <v>0.21898168665540091</v>
      </c>
      <c r="AQ749" s="105">
        <f t="shared" si="195"/>
        <v>4.6952864021585015E-2</v>
      </c>
      <c r="AR749" s="213">
        <f t="shared" si="183"/>
        <v>0.74033408200389039</v>
      </c>
    </row>
    <row r="750" spans="1:44" x14ac:dyDescent="0.25">
      <c r="A750" s="268">
        <v>3.1124999999999998</v>
      </c>
      <c r="B750" s="7">
        <v>5.1096135807997669</v>
      </c>
      <c r="C750" s="7">
        <v>5.1096135807997669</v>
      </c>
      <c r="D750" s="7"/>
      <c r="E750" s="213">
        <f t="shared" si="184"/>
        <v>2.141488793608599E-2</v>
      </c>
      <c r="F750" s="213">
        <f t="shared" si="185"/>
        <v>0.21008005065300359</v>
      </c>
      <c r="X750">
        <v>1.3143496164665041</v>
      </c>
      <c r="Y750">
        <v>103.85492536975666</v>
      </c>
      <c r="Z750">
        <v>0.14050687944592316</v>
      </c>
      <c r="AA750">
        <v>0.73766947107301695</v>
      </c>
      <c r="AB750">
        <v>0.73906283906509695</v>
      </c>
      <c r="AC750">
        <v>23.238631443819003</v>
      </c>
      <c r="AD750">
        <v>2.2536543310449604</v>
      </c>
      <c r="AF750" s="266">
        <f t="shared" si="182"/>
        <v>0.24010444134260031</v>
      </c>
      <c r="AG750" s="298">
        <v>2.3696465960286242</v>
      </c>
      <c r="AH750" s="105">
        <f t="shared" si="186"/>
        <v>4.1669999999998097E-3</v>
      </c>
      <c r="AI750" s="213">
        <f t="shared" si="187"/>
        <v>8.8754449677853557</v>
      </c>
      <c r="AJ750" s="213">
        <f t="shared" si="188"/>
        <v>0.61929999999999996</v>
      </c>
      <c r="AK750" s="213">
        <f t="shared" si="189"/>
        <v>1.5286057039047202E-2</v>
      </c>
      <c r="AL750" s="213">
        <f t="shared" si="190"/>
        <v>19.89313056203347</v>
      </c>
      <c r="AM750" s="213">
        <f t="shared" si="191"/>
        <v>-542.81806371226185</v>
      </c>
      <c r="AN750" s="213">
        <f t="shared" si="192"/>
        <v>9.0763917191511194E-4</v>
      </c>
      <c r="AO750" s="213">
        <f t="shared" si="193"/>
        <v>1.8274547751503296</v>
      </c>
      <c r="AP750" s="213">
        <f t="shared" si="194"/>
        <v>0.21781597598155827</v>
      </c>
      <c r="AQ750" s="105">
        <f t="shared" si="195"/>
        <v>4.6045224849669907E-2</v>
      </c>
      <c r="AR750" s="213">
        <f t="shared" si="183"/>
        <v>0.73630845595496697</v>
      </c>
    </row>
    <row r="751" spans="1:44" x14ac:dyDescent="0.25">
      <c r="A751" s="268">
        <v>3.1166670000000001</v>
      </c>
      <c r="B751" s="7">
        <v>4.9914200171862886</v>
      </c>
      <c r="C751" s="7">
        <v>4.9914200171862886</v>
      </c>
      <c r="D751" s="7"/>
      <c r="E751" s="213">
        <f t="shared" si="184"/>
        <v>2.104550350140523E-2</v>
      </c>
      <c r="F751" s="213">
        <f t="shared" si="185"/>
        <v>0.20645638934878532</v>
      </c>
      <c r="X751">
        <v>1.316712804802008</v>
      </c>
      <c r="Y751">
        <v>103.73714735531348</v>
      </c>
      <c r="Z751">
        <v>0.13876568430407785</v>
      </c>
      <c r="AA751">
        <v>0.73681308612167962</v>
      </c>
      <c r="AB751">
        <v>0.73822267816089715</v>
      </c>
      <c r="AC751">
        <v>23.213292089194393</v>
      </c>
      <c r="AD751">
        <v>2.2510868209376218</v>
      </c>
      <c r="AF751" s="266">
        <f t="shared" si="182"/>
        <v>0.23719181492703498</v>
      </c>
      <c r="AG751" s="298">
        <v>2.3409012082608931</v>
      </c>
      <c r="AH751" s="105">
        <f t="shared" si="186"/>
        <v>4.1670000000002538E-3</v>
      </c>
      <c r="AI751" s="213">
        <f t="shared" si="187"/>
        <v>8.8754449677853557</v>
      </c>
      <c r="AJ751" s="213">
        <f t="shared" si="188"/>
        <v>0.61929999999999996</v>
      </c>
      <c r="AK751" s="213">
        <f t="shared" si="189"/>
        <v>1.51709535644268E-2</v>
      </c>
      <c r="AL751" s="213">
        <f t="shared" si="190"/>
        <v>19.908301515597895</v>
      </c>
      <c r="AM751" s="213">
        <f t="shared" si="191"/>
        <v>-537.87752154418979</v>
      </c>
      <c r="AN751" s="213">
        <f t="shared" si="192"/>
        <v>8.9937815427031662E-4</v>
      </c>
      <c r="AO751" s="213">
        <f t="shared" si="193"/>
        <v>1.8283541533045999</v>
      </c>
      <c r="AP751" s="213">
        <f t="shared" si="194"/>
        <v>0.21583349034563518</v>
      </c>
      <c r="AQ751" s="105">
        <f t="shared" si="195"/>
        <v>4.5145846695399588E-2</v>
      </c>
      <c r="AR751" s="213">
        <f t="shared" si="183"/>
        <v>0.72810890432866138</v>
      </c>
    </row>
    <row r="752" spans="1:44" x14ac:dyDescent="0.25">
      <c r="A752" s="268">
        <v>3.1208330000000002</v>
      </c>
      <c r="B752" s="7">
        <v>5.0505167989930291</v>
      </c>
      <c r="C752" s="7">
        <v>5.0505167989930291</v>
      </c>
      <c r="D752" s="7"/>
      <c r="E752" s="213">
        <f t="shared" si="184"/>
        <v>2.0917354388102091E-2</v>
      </c>
      <c r="F752" s="213">
        <f t="shared" si="185"/>
        <v>0.20519924654728153</v>
      </c>
      <c r="X752">
        <v>1.3190759708022097</v>
      </c>
      <c r="Y752">
        <v>103.61924718652917</v>
      </c>
      <c r="Z752">
        <v>0.13702653149496338</v>
      </c>
      <c r="AA752">
        <v>0.73595582749821564</v>
      </c>
      <c r="AB752">
        <v>0.73738164670299577</v>
      </c>
      <c r="AC752">
        <v>23.187926503405194</v>
      </c>
      <c r="AD752">
        <v>2.2485166529575311</v>
      </c>
      <c r="AF752" s="266">
        <f t="shared" si="182"/>
        <v>0.2386481281348177</v>
      </c>
      <c r="AG752" s="298">
        <v>2.3552739021447588</v>
      </c>
      <c r="AH752" s="105">
        <f t="shared" si="186"/>
        <v>4.1660000000001141E-3</v>
      </c>
      <c r="AI752" s="213">
        <f t="shared" si="187"/>
        <v>8.8754449677853557</v>
      </c>
      <c r="AJ752" s="213">
        <f t="shared" si="188"/>
        <v>0.61929999999999996</v>
      </c>
      <c r="AK752" s="213">
        <f t="shared" si="189"/>
        <v>1.5224917588275298E-2</v>
      </c>
      <c r="AL752" s="213">
        <f t="shared" si="190"/>
        <v>19.923526433186169</v>
      </c>
      <c r="AM752" s="213">
        <f t="shared" si="191"/>
        <v>-538.93063433918041</v>
      </c>
      <c r="AN752" s="213">
        <f t="shared" si="192"/>
        <v>9.011390507641467E-4</v>
      </c>
      <c r="AO752" s="213">
        <f t="shared" si="193"/>
        <v>1.829255292355364</v>
      </c>
      <c r="AP752" s="213">
        <f t="shared" si="194"/>
        <v>0.21630798146042296</v>
      </c>
      <c r="AQ752" s="105">
        <f t="shared" si="195"/>
        <v>4.4244707644635443E-2</v>
      </c>
      <c r="AR752" s="213">
        <f t="shared" si="183"/>
        <v>0.73223369838818519</v>
      </c>
    </row>
    <row r="753" spans="1:44" x14ac:dyDescent="0.25">
      <c r="A753" s="268">
        <v>3.125</v>
      </c>
      <c r="B753" s="7">
        <v>5.1096135807997669</v>
      </c>
      <c r="C753" s="7">
        <v>5.1096135807997669</v>
      </c>
      <c r="D753" s="7"/>
      <c r="E753" s="213">
        <f t="shared" si="184"/>
        <v>2.1168631646297325E-2</v>
      </c>
      <c r="F753" s="213">
        <f t="shared" si="185"/>
        <v>0.20766427645017677</v>
      </c>
      <c r="X753">
        <v>1.321439114419827</v>
      </c>
      <c r="Y753">
        <v>103.50122485254103</v>
      </c>
      <c r="Z753">
        <v>0.13528942307972944</v>
      </c>
      <c r="AA753">
        <v>0.7350976951666135</v>
      </c>
      <c r="AB753">
        <v>0.73653974461382032</v>
      </c>
      <c r="AC753">
        <v>23.16253468410898</v>
      </c>
      <c r="AD753">
        <v>2.2459438268673426</v>
      </c>
      <c r="AF753" s="266">
        <f t="shared" si="182"/>
        <v>0.24010444134260031</v>
      </c>
      <c r="AG753" s="298">
        <v>2.3696465960286242</v>
      </c>
      <c r="AH753" s="105">
        <f t="shared" si="186"/>
        <v>4.1669999999998097E-3</v>
      </c>
      <c r="AI753" s="213">
        <f t="shared" si="187"/>
        <v>8.8754449677853557</v>
      </c>
      <c r="AJ753" s="213">
        <f t="shared" si="188"/>
        <v>0.61929999999999996</v>
      </c>
      <c r="AK753" s="213">
        <f t="shared" si="189"/>
        <v>1.5286057039047202E-2</v>
      </c>
      <c r="AL753" s="213">
        <f t="shared" si="190"/>
        <v>19.938812490225217</v>
      </c>
      <c r="AM753" s="213">
        <f t="shared" si="191"/>
        <v>-540.22683079889612</v>
      </c>
      <c r="AN753" s="213">
        <f t="shared" si="192"/>
        <v>9.0330640435825856E-4</v>
      </c>
      <c r="AO753" s="213">
        <f t="shared" si="193"/>
        <v>1.8301585987597222</v>
      </c>
      <c r="AP753" s="213">
        <f t="shared" si="194"/>
        <v>0.21677619495039593</v>
      </c>
      <c r="AQ753" s="105">
        <f t="shared" si="195"/>
        <v>4.3341401240277182E-2</v>
      </c>
      <c r="AR753" s="213">
        <f t="shared" si="183"/>
        <v>0.73630845595496697</v>
      </c>
    </row>
    <row r="754" spans="1:44" x14ac:dyDescent="0.25">
      <c r="A754" s="268">
        <v>3.1291669999999998</v>
      </c>
      <c r="B754" s="7">
        <v>5.1096135807997669</v>
      </c>
      <c r="C754" s="7">
        <v>5.1096135807997669</v>
      </c>
      <c r="D754" s="7"/>
      <c r="E754" s="213">
        <f t="shared" si="184"/>
        <v>2.1291759791191658E-2</v>
      </c>
      <c r="F754" s="213">
        <f t="shared" si="185"/>
        <v>0.20887216355159016</v>
      </c>
      <c r="X754">
        <v>1.3238022356074484</v>
      </c>
      <c r="Y754">
        <v>103.38308034246286</v>
      </c>
      <c r="Z754">
        <v>0.13355436111952571</v>
      </c>
      <c r="AA754">
        <v>0.73423868909084178</v>
      </c>
      <c r="AB754">
        <v>0.73569697181562432</v>
      </c>
      <c r="AC754">
        <v>23.137116628958719</v>
      </c>
      <c r="AD754">
        <v>2.2433683424292421</v>
      </c>
      <c r="AF754" s="266">
        <f t="shared" si="182"/>
        <v>0.24010444134260031</v>
      </c>
      <c r="AG754" s="298">
        <v>2.3696465960286242</v>
      </c>
      <c r="AH754" s="105">
        <f t="shared" si="186"/>
        <v>4.1669999999998097E-3</v>
      </c>
      <c r="AI754" s="213">
        <f t="shared" si="187"/>
        <v>8.8754449677853557</v>
      </c>
      <c r="AJ754" s="213">
        <f t="shared" si="188"/>
        <v>0.61929999999999996</v>
      </c>
      <c r="AK754" s="213">
        <f t="shared" si="189"/>
        <v>1.5286057039047202E-2</v>
      </c>
      <c r="AL754" s="213">
        <f t="shared" si="190"/>
        <v>19.954098547264266</v>
      </c>
      <c r="AM754" s="213">
        <f t="shared" si="191"/>
        <v>-539.35787441543278</v>
      </c>
      <c r="AN754" s="213">
        <f t="shared" si="192"/>
        <v>9.0185343345503693E-4</v>
      </c>
      <c r="AO754" s="213">
        <f t="shared" si="193"/>
        <v>1.8310604521931773</v>
      </c>
      <c r="AP754" s="213">
        <f t="shared" si="194"/>
        <v>0.21642750982843248</v>
      </c>
      <c r="AQ754" s="105">
        <f t="shared" si="195"/>
        <v>4.2439547806822145E-2</v>
      </c>
      <c r="AR754" s="213">
        <f t="shared" si="183"/>
        <v>0.73630845595496697</v>
      </c>
    </row>
    <row r="755" spans="1:44" x14ac:dyDescent="0.25">
      <c r="A755" s="268">
        <v>3.1333329999999999</v>
      </c>
      <c r="B755" s="7">
        <v>5.1096135807997669</v>
      </c>
      <c r="C755" s="7">
        <v>5.1096135807997669</v>
      </c>
      <c r="D755" s="7"/>
      <c r="E755" s="213">
        <f t="shared" si="184"/>
        <v>2.1286650177612412E-2</v>
      </c>
      <c r="F755" s="213">
        <f t="shared" si="185"/>
        <v>0.20882203824237777</v>
      </c>
      <c r="X755">
        <v>1.3261653343175324</v>
      </c>
      <c r="Y755">
        <v>103.26481364538459</v>
      </c>
      <c r="Z755">
        <v>0.13182134767550227</v>
      </c>
      <c r="AA755">
        <v>0.73337880923434962</v>
      </c>
      <c r="AB755">
        <v>0.73485332823050786</v>
      </c>
      <c r="AC755">
        <v>23.111672335600524</v>
      </c>
      <c r="AD755">
        <v>2.240790199404723</v>
      </c>
      <c r="AF755" s="266">
        <f t="shared" si="182"/>
        <v>0.24010444134260031</v>
      </c>
      <c r="AG755" s="298">
        <v>2.3696465960286242</v>
      </c>
      <c r="AH755" s="105">
        <f t="shared" si="186"/>
        <v>4.1660000000001141E-3</v>
      </c>
      <c r="AI755" s="213">
        <f t="shared" si="187"/>
        <v>8.8754449677853557</v>
      </c>
      <c r="AJ755" s="213">
        <f t="shared" si="188"/>
        <v>0.61929999999999996</v>
      </c>
      <c r="AK755" s="213">
        <f t="shared" si="189"/>
        <v>1.5282388678827764E-2</v>
      </c>
      <c r="AL755" s="213">
        <f t="shared" si="190"/>
        <v>19.969380935943093</v>
      </c>
      <c r="AM755" s="213">
        <f t="shared" si="191"/>
        <v>-538.35895750375505</v>
      </c>
      <c r="AN755" s="213">
        <f t="shared" si="192"/>
        <v>9.0018315720754682E-4</v>
      </c>
      <c r="AO755" s="213">
        <f t="shared" si="193"/>
        <v>1.8319606353503848</v>
      </c>
      <c r="AP755" s="213">
        <f t="shared" si="194"/>
        <v>0.21607853029465246</v>
      </c>
      <c r="AQ755" s="105">
        <f t="shared" si="195"/>
        <v>4.15393646496146E-2</v>
      </c>
      <c r="AR755" s="213">
        <f t="shared" si="183"/>
        <v>0.73630845595496697</v>
      </c>
    </row>
    <row r="756" spans="1:44" x14ac:dyDescent="0.25">
      <c r="A756" s="268">
        <v>3.1375000000000002</v>
      </c>
      <c r="B756" s="7">
        <v>5.4050974898334623</v>
      </c>
      <c r="C756" s="7">
        <v>5.4050974898334623</v>
      </c>
      <c r="D756" s="7"/>
      <c r="E756" s="213">
        <f t="shared" si="184"/>
        <v>2.1907400515665667E-2</v>
      </c>
      <c r="F756" s="213">
        <f t="shared" si="185"/>
        <v>0.21491159905868021</v>
      </c>
      <c r="X756">
        <v>1.3285284105024064</v>
      </c>
      <c r="Y756">
        <v>103.14642475037434</v>
      </c>
      <c r="Z756">
        <v>0.13009038480880872</v>
      </c>
      <c r="AA756">
        <v>0.7325180555611468</v>
      </c>
      <c r="AB756">
        <v>0.73400881378034366</v>
      </c>
      <c r="AC756">
        <v>23.086201801677678</v>
      </c>
      <c r="AD756">
        <v>2.238209397554991</v>
      </c>
      <c r="AF756" s="266">
        <f t="shared" si="182"/>
        <v>0.24738600738151381</v>
      </c>
      <c r="AG756" s="298">
        <v>2.4415100654479529</v>
      </c>
      <c r="AH756" s="105">
        <f t="shared" si="186"/>
        <v>4.1670000000002538E-3</v>
      </c>
      <c r="AI756" s="213">
        <f t="shared" si="187"/>
        <v>8.8754449677853557</v>
      </c>
      <c r="AJ756" s="213">
        <f t="shared" si="188"/>
        <v>0.61929999999999996</v>
      </c>
      <c r="AK756" s="213">
        <f t="shared" si="189"/>
        <v>1.5571514513203225E-2</v>
      </c>
      <c r="AL756" s="213">
        <f t="shared" si="190"/>
        <v>19.984952450456298</v>
      </c>
      <c r="AM756" s="213">
        <f t="shared" si="191"/>
        <v>-547.64043258985771</v>
      </c>
      <c r="AN756" s="213">
        <f t="shared" si="192"/>
        <v>9.1570259350575833E-4</v>
      </c>
      <c r="AO756" s="213">
        <f t="shared" si="193"/>
        <v>1.8328763379438906</v>
      </c>
      <c r="AP756" s="213">
        <f t="shared" si="194"/>
        <v>0.21975104235797999</v>
      </c>
      <c r="AQ756" s="105">
        <f t="shared" si="195"/>
        <v>4.0623662056108845E-2</v>
      </c>
      <c r="AR756" s="213">
        <f t="shared" si="183"/>
        <v>0.7559626246811707</v>
      </c>
    </row>
    <row r="757" spans="1:44" x14ac:dyDescent="0.25">
      <c r="A757" s="268">
        <v>3.141667</v>
      </c>
      <c r="B757" s="7">
        <v>5.286903926219984</v>
      </c>
      <c r="C757" s="7">
        <v>5.286903926219984</v>
      </c>
      <c r="D757" s="7"/>
      <c r="E757" s="213">
        <f t="shared" si="184"/>
        <v>2.2276784950346341E-2</v>
      </c>
      <c r="F757" s="213">
        <f t="shared" si="185"/>
        <v>0.21853526036289761</v>
      </c>
      <c r="X757">
        <v>1.3308914641142673</v>
      </c>
      <c r="Y757">
        <v>103.02791364646892</v>
      </c>
      <c r="Z757">
        <v>0.12836147458059474</v>
      </c>
      <c r="AA757">
        <v>0.73165642803461484</v>
      </c>
      <c r="AB757">
        <v>0.73316342838691106</v>
      </c>
      <c r="AC757">
        <v>23.060705024827534</v>
      </c>
      <c r="AD757">
        <v>2.2356259366406501</v>
      </c>
      <c r="AF757" s="266">
        <f t="shared" si="182"/>
        <v>0.24447338096594842</v>
      </c>
      <c r="AG757" s="298">
        <v>2.4127646776802214</v>
      </c>
      <c r="AH757" s="105">
        <f t="shared" si="186"/>
        <v>4.1669999999998097E-3</v>
      </c>
      <c r="AI757" s="213">
        <f t="shared" si="187"/>
        <v>8.8754449677853557</v>
      </c>
      <c r="AJ757" s="213">
        <f t="shared" si="188"/>
        <v>0.61929999999999996</v>
      </c>
      <c r="AK757" s="213">
        <f t="shared" si="189"/>
        <v>1.5457720582839396E-2</v>
      </c>
      <c r="AL757" s="213">
        <f t="shared" si="190"/>
        <v>20.000410171039139</v>
      </c>
      <c r="AM757" s="213">
        <f t="shared" si="191"/>
        <v>-542.74687355438391</v>
      </c>
      <c r="AN757" s="213">
        <f t="shared" si="192"/>
        <v>9.0752013575868238E-4</v>
      </c>
      <c r="AO757" s="213">
        <f t="shared" si="193"/>
        <v>1.8337838580796493</v>
      </c>
      <c r="AP757" s="213">
        <f t="shared" si="194"/>
        <v>0.21778740958932657</v>
      </c>
      <c r="AQ757" s="105">
        <f t="shared" si="195"/>
        <v>3.9716141920350161E-2</v>
      </c>
      <c r="AR757" s="213">
        <f t="shared" si="183"/>
        <v>0.74824145163007982</v>
      </c>
    </row>
    <row r="758" spans="1:44" x14ac:dyDescent="0.25">
      <c r="A758" s="268">
        <v>3.1458330000000001</v>
      </c>
      <c r="B758" s="7">
        <v>4.2822586355054213</v>
      </c>
      <c r="C758" s="7">
        <v>4.2822586355054213</v>
      </c>
      <c r="D758" s="7"/>
      <c r="E758" s="213">
        <f t="shared" si="184"/>
        <v>1.9932565616074566E-2</v>
      </c>
      <c r="F758" s="213">
        <f t="shared" si="185"/>
        <v>0.19553846869369149</v>
      </c>
      <c r="X758">
        <v>1.3332544951051792</v>
      </c>
      <c r="Y758">
        <v>102.90928032269099</v>
      </c>
      <c r="Z758">
        <v>0.12663461905200998</v>
      </c>
      <c r="AA758">
        <v>0.73079392661831744</v>
      </c>
      <c r="AB758">
        <v>0.73231717197179147</v>
      </c>
      <c r="AC758">
        <v>23.035182002683293</v>
      </c>
      <c r="AD758">
        <v>2.2330398164218845</v>
      </c>
      <c r="AF758" s="266">
        <f t="shared" si="182"/>
        <v>0.21971605643364256</v>
      </c>
      <c r="AG758" s="298">
        <v>2.1684288816545036</v>
      </c>
      <c r="AH758" s="105">
        <f t="shared" si="186"/>
        <v>4.1660000000001141E-3</v>
      </c>
      <c r="AI758" s="213">
        <f t="shared" si="187"/>
        <v>8.8754449677853557</v>
      </c>
      <c r="AJ758" s="213">
        <f t="shared" si="188"/>
        <v>0.61929999999999996</v>
      </c>
      <c r="AK758" s="213">
        <f t="shared" si="189"/>
        <v>1.4465198946026337E-2</v>
      </c>
      <c r="AL758" s="213">
        <f t="shared" si="190"/>
        <v>20.014875369985166</v>
      </c>
      <c r="AM758" s="213">
        <f t="shared" si="191"/>
        <v>-507.11623471820593</v>
      </c>
      <c r="AN758" s="213">
        <f t="shared" si="192"/>
        <v>8.4794259829261594E-4</v>
      </c>
      <c r="AO758" s="213">
        <f t="shared" si="193"/>
        <v>1.8346318006779418</v>
      </c>
      <c r="AP758" s="213">
        <f t="shared" si="194"/>
        <v>0.20353878979658971</v>
      </c>
      <c r="AQ758" s="105">
        <f t="shared" si="195"/>
        <v>3.8868199322057546E-2</v>
      </c>
      <c r="AR758" s="213">
        <f t="shared" si="183"/>
        <v>0.67434636750409194</v>
      </c>
    </row>
    <row r="759" spans="1:44" x14ac:dyDescent="0.25">
      <c r="A759" s="268">
        <v>3.15</v>
      </c>
      <c r="B759" s="7">
        <v>3.395806908404337</v>
      </c>
      <c r="C759" s="7">
        <v>3.395806908404337</v>
      </c>
      <c r="D759" s="7"/>
      <c r="E759" s="213">
        <f t="shared" si="184"/>
        <v>1.5997249560735251E-2</v>
      </c>
      <c r="F759" s="213">
        <f t="shared" si="185"/>
        <v>0.15693301819081282</v>
      </c>
      <c r="X759">
        <v>1.3356175034270745</v>
      </c>
      <c r="Y759">
        <v>102.79052476803663</v>
      </c>
      <c r="Z759">
        <v>0.12490982028420471</v>
      </c>
      <c r="AA759">
        <v>0.72993055127529582</v>
      </c>
      <c r="AB759">
        <v>0.73147004445642949</v>
      </c>
      <c r="AC759">
        <v>23.009632732871719</v>
      </c>
      <c r="AD759">
        <v>2.2304510366582271</v>
      </c>
      <c r="AF759" s="266">
        <f t="shared" si="182"/>
        <v>0.19787135831690214</v>
      </c>
      <c r="AG759" s="298">
        <v>1.9528384733965174</v>
      </c>
      <c r="AH759" s="105">
        <f t="shared" si="186"/>
        <v>4.1669999999998097E-3</v>
      </c>
      <c r="AI759" s="213">
        <f t="shared" si="187"/>
        <v>8.8754449677853557</v>
      </c>
      <c r="AJ759" s="213">
        <f t="shared" si="188"/>
        <v>0.61929999999999996</v>
      </c>
      <c r="AK759" s="213">
        <f t="shared" si="189"/>
        <v>1.3560121711316068E-2</v>
      </c>
      <c r="AL759" s="213">
        <f t="shared" si="190"/>
        <v>20.028435491696481</v>
      </c>
      <c r="AM759" s="213">
        <f t="shared" si="191"/>
        <v>-474.69887468428777</v>
      </c>
      <c r="AN759" s="213">
        <f t="shared" si="192"/>
        <v>7.9373794339289189E-4</v>
      </c>
      <c r="AO759" s="213">
        <f t="shared" si="193"/>
        <v>1.8354255386213347</v>
      </c>
      <c r="AP759" s="213">
        <f t="shared" si="194"/>
        <v>0.19048186786487356</v>
      </c>
      <c r="AQ759" s="105">
        <f t="shared" si="195"/>
        <v>3.8074461378664652E-2</v>
      </c>
      <c r="AR759" s="213">
        <f t="shared" si="183"/>
        <v>0.59378876562975857</v>
      </c>
    </row>
    <row r="760" spans="1:44" x14ac:dyDescent="0.25">
      <c r="A760" s="268">
        <v>3.1541670000000002</v>
      </c>
      <c r="B760" s="7">
        <v>2.627548744916731</v>
      </c>
      <c r="C760" s="7">
        <v>2.627548744916731</v>
      </c>
      <c r="D760" s="7"/>
      <c r="E760" s="213">
        <f t="shared" si="184"/>
        <v>1.2549661503695209E-2</v>
      </c>
      <c r="F760" s="213">
        <f t="shared" si="185"/>
        <v>0.12311217935125</v>
      </c>
      <c r="X760">
        <v>1.3379804890317519</v>
      </c>
      <c r="Y760">
        <v>102.67164697148154</v>
      </c>
      <c r="Z760">
        <v>0.12318708033832799</v>
      </c>
      <c r="AA760">
        <v>0.72906630196911959</v>
      </c>
      <c r="AB760">
        <v>0.73062204576205547</v>
      </c>
      <c r="AC760">
        <v>22.984057213016882</v>
      </c>
      <c r="AD760">
        <v>2.2278595971089357</v>
      </c>
      <c r="AF760" s="266">
        <f t="shared" si="182"/>
        <v>0.17893928661572728</v>
      </c>
      <c r="AG760" s="298">
        <v>1.7659934529062649</v>
      </c>
      <c r="AH760" s="105">
        <f t="shared" si="186"/>
        <v>4.1670000000002538E-3</v>
      </c>
      <c r="AI760" s="213">
        <f t="shared" si="187"/>
        <v>8.8754449677853557</v>
      </c>
      <c r="AJ760" s="213">
        <f t="shared" si="188"/>
        <v>0.61929999999999996</v>
      </c>
      <c r="AK760" s="213">
        <f t="shared" si="189"/>
        <v>1.2741315708957269E-2</v>
      </c>
      <c r="AL760" s="213">
        <f t="shared" si="190"/>
        <v>20.041176807405439</v>
      </c>
      <c r="AM760" s="213">
        <f t="shared" si="191"/>
        <v>-445.42744640448109</v>
      </c>
      <c r="AN760" s="213">
        <f t="shared" si="192"/>
        <v>7.4479356091792051E-4</v>
      </c>
      <c r="AO760" s="213">
        <f t="shared" si="193"/>
        <v>1.8361703321822527</v>
      </c>
      <c r="AP760" s="213">
        <f t="shared" si="194"/>
        <v>0.1787361557278318</v>
      </c>
      <c r="AQ760" s="105">
        <f t="shared" si="195"/>
        <v>3.7329667817746728E-2</v>
      </c>
      <c r="AR760" s="213">
        <f t="shared" si="183"/>
        <v>0.5080623399627574</v>
      </c>
    </row>
    <row r="761" spans="1:44" x14ac:dyDescent="0.25">
      <c r="A761" s="268">
        <v>3.1583329999999998</v>
      </c>
      <c r="B761" s="7">
        <v>1.9183873632358632</v>
      </c>
      <c r="C761" s="7">
        <v>1.9183873632358632</v>
      </c>
      <c r="D761" s="7"/>
      <c r="E761" s="213">
        <f t="shared" si="184"/>
        <v>9.4691849132811021E-3</v>
      </c>
      <c r="F761" s="213">
        <f t="shared" si="185"/>
        <v>9.2892703999287618E-2</v>
      </c>
      <c r="X761">
        <v>1.3403434518708766</v>
      </c>
      <c r="Y761">
        <v>102.55264692197254</v>
      </c>
      <c r="Z761">
        <v>0.12146640127553013</v>
      </c>
      <c r="AA761">
        <v>0.72820117866252798</v>
      </c>
      <c r="AB761">
        <v>0.72977317580981094</v>
      </c>
      <c r="AC761">
        <v>22.95845544073595</v>
      </c>
      <c r="AD761">
        <v>2.2252654975325701</v>
      </c>
      <c r="AF761" s="266">
        <f t="shared" si="182"/>
        <v>0.16146352812233486</v>
      </c>
      <c r="AG761" s="298">
        <v>1.5935211262998752</v>
      </c>
      <c r="AH761" s="105">
        <f t="shared" si="186"/>
        <v>4.16599999999967E-3</v>
      </c>
      <c r="AI761" s="213">
        <f t="shared" si="187"/>
        <v>8.8754449677853557</v>
      </c>
      <c r="AJ761" s="213">
        <f t="shared" si="188"/>
        <v>0.61929999999999996</v>
      </c>
      <c r="AK761" s="213">
        <f t="shared" si="189"/>
        <v>1.1952806820174213E-2</v>
      </c>
      <c r="AL761" s="213">
        <f t="shared" si="190"/>
        <v>20.053129614225615</v>
      </c>
      <c r="AM761" s="213">
        <f t="shared" si="191"/>
        <v>-417.32662445844437</v>
      </c>
      <c r="AN761" s="213">
        <f t="shared" si="192"/>
        <v>6.9780653438677185E-4</v>
      </c>
      <c r="AO761" s="213">
        <f t="shared" si="193"/>
        <v>1.8368681387166395</v>
      </c>
      <c r="AP761" s="213">
        <f t="shared" si="194"/>
        <v>0.1675003683117684</v>
      </c>
      <c r="AQ761" s="105">
        <f t="shared" si="195"/>
        <v>3.6631861283359955E-2</v>
      </c>
      <c r="AR761" s="213">
        <f t="shared" si="183"/>
        <v>0.41108704545997199</v>
      </c>
    </row>
    <row r="762" spans="1:44" x14ac:dyDescent="0.25">
      <c r="A762" s="268">
        <v>3.1625000000000001</v>
      </c>
      <c r="B762" s="7">
        <v>1.50470989058869</v>
      </c>
      <c r="C762" s="7">
        <v>1.50470989058869</v>
      </c>
      <c r="D762" s="7"/>
      <c r="E762" s="213">
        <f t="shared" si="184"/>
        <v>7.1320231283438914E-3</v>
      </c>
      <c r="F762" s="213">
        <f t="shared" si="185"/>
        <v>6.9965146889053573E-2</v>
      </c>
      <c r="X762">
        <v>1.3427063918959796</v>
      </c>
      <c r="Y762">
        <v>102.43352460844274</v>
      </c>
      <c r="Z762">
        <v>0.11974778515696076</v>
      </c>
      <c r="AA762">
        <v>0.7273351813187221</v>
      </c>
      <c r="AB762">
        <v>0.72892343452060759</v>
      </c>
      <c r="AC762">
        <v>22.932827413642674</v>
      </c>
      <c r="AD762">
        <v>2.2226687376873437</v>
      </c>
      <c r="AF762" s="266">
        <f t="shared" si="182"/>
        <v>0.12569942201988218</v>
      </c>
      <c r="AG762" s="298">
        <v>1.2405568420417685</v>
      </c>
      <c r="AH762" s="105">
        <f t="shared" si="186"/>
        <v>4.1670000000002538E-3</v>
      </c>
      <c r="AI762" s="213">
        <f t="shared" si="187"/>
        <v>8.8754449677853557</v>
      </c>
      <c r="AJ762" s="213">
        <f t="shared" si="188"/>
        <v>0.61929999999999996</v>
      </c>
      <c r="AK762" s="213">
        <f t="shared" si="189"/>
        <v>1.0238368030314381E-2</v>
      </c>
      <c r="AL762" s="213">
        <f t="shared" si="190"/>
        <v>20.063367982255929</v>
      </c>
      <c r="AM762" s="213">
        <f t="shared" si="191"/>
        <v>-357.07488461269304</v>
      </c>
      <c r="AN762" s="213">
        <f t="shared" si="192"/>
        <v>5.9706036745554197E-4</v>
      </c>
      <c r="AO762" s="213">
        <f t="shared" si="193"/>
        <v>1.8374651990840949</v>
      </c>
      <c r="AP762" s="213">
        <f t="shared" si="194"/>
        <v>0.14328302554727756</v>
      </c>
      <c r="AQ762" s="105">
        <f t="shared" si="195"/>
        <v>3.6034800915904414E-2</v>
      </c>
      <c r="AR762" s="213">
        <f t="shared" si="183"/>
        <v>0.41418218891924863</v>
      </c>
    </row>
    <row r="763" spans="1:44" x14ac:dyDescent="0.25">
      <c r="A763" s="268">
        <v>3.1666669999999999</v>
      </c>
      <c r="B763" s="7">
        <v>1.1501291997482572</v>
      </c>
      <c r="C763" s="7">
        <v>1.1501291997482572</v>
      </c>
      <c r="D763" s="7"/>
      <c r="E763" s="213">
        <f t="shared" si="184"/>
        <v>5.531357244716777E-3</v>
      </c>
      <c r="F763" s="213">
        <f t="shared" si="185"/>
        <v>5.4262614570671587E-2</v>
      </c>
      <c r="X763">
        <v>1.3450693090584569</v>
      </c>
      <c r="Y763">
        <v>102.31428001979418</v>
      </c>
      <c r="Z763">
        <v>0.1180312340437695</v>
      </c>
      <c r="AA763">
        <v>0.72646830990048494</v>
      </c>
      <c r="AB763">
        <v>0.72807282181524446</v>
      </c>
      <c r="AC763">
        <v>22.907173129345495</v>
      </c>
      <c r="AD763">
        <v>2.2200693173309323</v>
      </c>
      <c r="AF763" s="266">
        <f t="shared" si="182"/>
        <v>0.11708419230382772</v>
      </c>
      <c r="AG763" s="298">
        <v>1.1555311354929949</v>
      </c>
      <c r="AH763" s="105">
        <f t="shared" si="186"/>
        <v>4.1669999999998097E-3</v>
      </c>
      <c r="AI763" s="213">
        <f t="shared" si="187"/>
        <v>8.8754449677853557</v>
      </c>
      <c r="AJ763" s="213">
        <f t="shared" si="188"/>
        <v>0.61929999999999996</v>
      </c>
      <c r="AK763" s="213">
        <f t="shared" si="189"/>
        <v>9.7979362873684417E-3</v>
      </c>
      <c r="AL763" s="213">
        <f t="shared" si="190"/>
        <v>20.0731659185433</v>
      </c>
      <c r="AM763" s="213">
        <f t="shared" si="191"/>
        <v>-341.35422745151925</v>
      </c>
      <c r="AN763" s="213">
        <f t="shared" si="192"/>
        <v>5.7077405680820009E-4</v>
      </c>
      <c r="AO763" s="213">
        <f t="shared" si="193"/>
        <v>1.8380359731409031</v>
      </c>
      <c r="AP763" s="213">
        <f t="shared" si="194"/>
        <v>0.13697481564872238</v>
      </c>
      <c r="AQ763" s="105">
        <f t="shared" si="195"/>
        <v>3.5464026859096213E-2</v>
      </c>
      <c r="AR763" s="213">
        <f t="shared" si="183"/>
        <v>0.33987583637990987</v>
      </c>
    </row>
    <row r="764" spans="1:44" x14ac:dyDescent="0.25">
      <c r="A764" s="268">
        <v>3.170833</v>
      </c>
      <c r="B764" s="7">
        <v>1.0910324179415178</v>
      </c>
      <c r="C764" s="7">
        <v>1.0910324179415178</v>
      </c>
      <c r="D764" s="7"/>
      <c r="E764" s="213">
        <f t="shared" si="184"/>
        <v>4.6683396496479289E-3</v>
      </c>
      <c r="F764" s="213">
        <f t="shared" si="185"/>
        <v>4.5796411963046187E-2</v>
      </c>
      <c r="X764">
        <v>1.3474322033095687</v>
      </c>
      <c r="Y764">
        <v>102.19491314491242</v>
      </c>
      <c r="Z764">
        <v>0.11631674999710627</v>
      </c>
      <c r="AA764">
        <v>0.72560056437055254</v>
      </c>
      <c r="AB764">
        <v>0.72722133761434382</v>
      </c>
      <c r="AC764">
        <v>22.881492585448004</v>
      </c>
      <c r="AD764">
        <v>2.2174672362205192</v>
      </c>
      <c r="AF764" s="266">
        <f t="shared" si="182"/>
        <v>0.11573998100483367</v>
      </c>
      <c r="AG764" s="298">
        <v>1.1422648014293972</v>
      </c>
      <c r="AH764" s="105">
        <f t="shared" si="186"/>
        <v>4.1660000000001141E-3</v>
      </c>
      <c r="AI764" s="213">
        <f t="shared" si="187"/>
        <v>8.8754449677853557</v>
      </c>
      <c r="AJ764" s="213">
        <f t="shared" si="188"/>
        <v>0.61929999999999996</v>
      </c>
      <c r="AK764" s="213">
        <f t="shared" si="189"/>
        <v>9.7257852276595256E-3</v>
      </c>
      <c r="AL764" s="213">
        <f t="shared" si="190"/>
        <v>20.082891703770958</v>
      </c>
      <c r="AM764" s="213">
        <f t="shared" si="191"/>
        <v>-338.48547541429917</v>
      </c>
      <c r="AN764" s="213">
        <f t="shared" si="192"/>
        <v>5.6597725305836675E-4</v>
      </c>
      <c r="AO764" s="213">
        <f t="shared" si="193"/>
        <v>1.8386019503939615</v>
      </c>
      <c r="AP764" s="213">
        <f t="shared" si="194"/>
        <v>0.13585627773844244</v>
      </c>
      <c r="AQ764" s="105">
        <f t="shared" si="195"/>
        <v>3.4898049606037845E-2</v>
      </c>
      <c r="AR764" s="213">
        <f t="shared" si="183"/>
        <v>0.32615660088304471</v>
      </c>
    </row>
    <row r="765" spans="1:44" x14ac:dyDescent="0.25">
      <c r="A765" s="268">
        <v>3.1749999999999998</v>
      </c>
      <c r="B765" s="7">
        <v>1.0910324179415178</v>
      </c>
      <c r="C765" s="7">
        <v>1.0910324179415178</v>
      </c>
      <c r="D765" s="7"/>
      <c r="E765" s="213">
        <f t="shared" si="184"/>
        <v>4.5463320855620975E-3</v>
      </c>
      <c r="F765" s="213">
        <f t="shared" si="185"/>
        <v>4.4599517759364181E-2</v>
      </c>
      <c r="X765">
        <v>1.3497950746004395</v>
      </c>
      <c r="Y765">
        <v>102.07542397265814</v>
      </c>
      <c r="Z765">
        <v>0.11460433507812066</v>
      </c>
      <c r="AA765">
        <v>0.72473194469161339</v>
      </c>
      <c r="AB765">
        <v>0.72636898183836718</v>
      </c>
      <c r="AC765">
        <v>22.855785779549343</v>
      </c>
      <c r="AD765">
        <v>2.214862494112837</v>
      </c>
      <c r="AF765" s="266">
        <f t="shared" si="182"/>
        <v>0.11573998100483367</v>
      </c>
      <c r="AG765" s="298">
        <v>1.1422648014293972</v>
      </c>
      <c r="AH765" s="105">
        <f t="shared" si="186"/>
        <v>4.1669999999998097E-3</v>
      </c>
      <c r="AI765" s="213">
        <f t="shared" si="187"/>
        <v>8.8754449677853557</v>
      </c>
      <c r="AJ765" s="213">
        <f t="shared" si="188"/>
        <v>0.61929999999999996</v>
      </c>
      <c r="AK765" s="213">
        <f t="shared" si="189"/>
        <v>9.7281197896433701E-3</v>
      </c>
      <c r="AL765" s="213">
        <f t="shared" si="190"/>
        <v>20.0926198235606</v>
      </c>
      <c r="AM765" s="213">
        <f t="shared" si="191"/>
        <v>-338.21125917145292</v>
      </c>
      <c r="AN765" s="213">
        <f t="shared" si="192"/>
        <v>5.6551873957066056E-4</v>
      </c>
      <c r="AO765" s="213">
        <f t="shared" si="193"/>
        <v>1.839167469133532</v>
      </c>
      <c r="AP765" s="213">
        <f t="shared" si="194"/>
        <v>0.13571364040573228</v>
      </c>
      <c r="AQ765" s="105">
        <f t="shared" si="195"/>
        <v>3.4332530866467183E-2</v>
      </c>
      <c r="AR765" s="213">
        <f t="shared" si="183"/>
        <v>0.32615660088304471</v>
      </c>
    </row>
    <row r="766" spans="1:44" x14ac:dyDescent="0.25">
      <c r="A766" s="268">
        <v>3.1791670000000001</v>
      </c>
      <c r="B766" s="7">
        <v>0.61825816348760643</v>
      </c>
      <c r="C766" s="7">
        <v>0.61825816348760643</v>
      </c>
      <c r="D766" s="7"/>
      <c r="E766" s="213">
        <f t="shared" si="184"/>
        <v>3.561306926407797E-3</v>
      </c>
      <c r="F766" s="213">
        <f t="shared" si="185"/>
        <v>3.4936420948060494E-2</v>
      </c>
      <c r="X766">
        <v>1.3521579228820564</v>
      </c>
      <c r="Y766">
        <v>101.95581249186981</v>
      </c>
      <c r="Z766">
        <v>0.11289399134796262</v>
      </c>
      <c r="AA766">
        <v>0.72386245082603995</v>
      </c>
      <c r="AB766">
        <v>0.72551575440762817</v>
      </c>
      <c r="AC766">
        <v>22.830052709243041</v>
      </c>
      <c r="AD766">
        <v>2.2122550907640512</v>
      </c>
      <c r="AF766" s="266">
        <f t="shared" si="182"/>
        <v>0.10653874621340023</v>
      </c>
      <c r="AG766" s="298">
        <v>1.051455674447572</v>
      </c>
      <c r="AH766" s="105">
        <f t="shared" si="186"/>
        <v>4.1670000000002538E-3</v>
      </c>
      <c r="AI766" s="213">
        <f t="shared" si="187"/>
        <v>8.8754449677853557</v>
      </c>
      <c r="AJ766" s="213">
        <f t="shared" si="188"/>
        <v>0.61929999999999996</v>
      </c>
      <c r="AK766" s="213">
        <f t="shared" si="189"/>
        <v>9.2416407289145561E-3</v>
      </c>
      <c r="AL766" s="213">
        <f t="shared" si="190"/>
        <v>20.101861464289513</v>
      </c>
      <c r="AM766" s="213">
        <f t="shared" si="191"/>
        <v>-320.97713924339632</v>
      </c>
      <c r="AN766" s="213">
        <f t="shared" si="192"/>
        <v>5.3670178710373093E-4</v>
      </c>
      <c r="AO766" s="213">
        <f t="shared" si="193"/>
        <v>1.8397041709206357</v>
      </c>
      <c r="AP766" s="213">
        <f t="shared" si="194"/>
        <v>0.12879812505488319</v>
      </c>
      <c r="AQ766" s="105">
        <f t="shared" si="195"/>
        <v>3.3795829079363453E-2</v>
      </c>
      <c r="AR766" s="213">
        <f t="shared" si="183"/>
        <v>0.20078635790736099</v>
      </c>
    </row>
    <row r="767" spans="1:44" x14ac:dyDescent="0.25">
      <c r="A767" s="268">
        <v>3.1833330000000002</v>
      </c>
      <c r="B767" s="7">
        <v>0.14548390903369454</v>
      </c>
      <c r="C767" s="7">
        <v>0.14548390903369454</v>
      </c>
      <c r="D767" s="7"/>
      <c r="E767" s="213">
        <f t="shared" si="184"/>
        <v>1.5908747370619136E-3</v>
      </c>
      <c r="F767" s="213">
        <f t="shared" si="185"/>
        <v>1.5606481170577374E-2</v>
      </c>
      <c r="X767">
        <v>1.3545207481052695</v>
      </c>
      <c r="Y767">
        <v>101.83607869136486</v>
      </c>
      <c r="Z767">
        <v>0.11118572086778168</v>
      </c>
      <c r="AA767">
        <v>0.72299208273632598</v>
      </c>
      <c r="AB767">
        <v>0.72466165524225445</v>
      </c>
      <c r="AC767">
        <v>22.804293372118433</v>
      </c>
      <c r="AD767">
        <v>2.2096450259299005</v>
      </c>
      <c r="AF767" s="266">
        <f t="shared" si="182"/>
        <v>0.10163400675123417</v>
      </c>
      <c r="AG767" s="298">
        <v>1.0030496595236533</v>
      </c>
      <c r="AH767" s="105">
        <f t="shared" si="186"/>
        <v>4.1660000000001141E-3</v>
      </c>
      <c r="AI767" s="213">
        <f t="shared" si="187"/>
        <v>8.8754449677853557</v>
      </c>
      <c r="AJ767" s="213">
        <f t="shared" si="188"/>
        <v>0.61929999999999996</v>
      </c>
      <c r="AK767" s="213">
        <f t="shared" si="189"/>
        <v>8.9736408334100907E-3</v>
      </c>
      <c r="AL767" s="213">
        <f t="shared" si="190"/>
        <v>20.110835105122923</v>
      </c>
      <c r="AM767" s="213">
        <f t="shared" si="191"/>
        <v>-311.36620751691589</v>
      </c>
      <c r="AN767" s="213">
        <f t="shared" si="192"/>
        <v>5.2063147055254964E-4</v>
      </c>
      <c r="AO767" s="213">
        <f t="shared" si="193"/>
        <v>1.8402248023911882</v>
      </c>
      <c r="AP767" s="213">
        <f t="shared" si="194"/>
        <v>0.12497154838034935</v>
      </c>
      <c r="AQ767" s="105">
        <f t="shared" si="195"/>
        <v>3.3275197608810904E-2</v>
      </c>
      <c r="AR767" s="213">
        <f t="shared" si="183"/>
        <v>4.9527663294104088E-2</v>
      </c>
    </row>
    <row r="768" spans="1:44" x14ac:dyDescent="0.25">
      <c r="A768" s="268">
        <v>3.1875</v>
      </c>
      <c r="B768" s="7">
        <v>0</v>
      </c>
      <c r="C768" s="7">
        <v>0</v>
      </c>
      <c r="D768" s="7"/>
      <c r="E768" s="213">
        <f t="shared" si="184"/>
        <v>3.0311572447168876E-4</v>
      </c>
      <c r="F768" s="213">
        <f t="shared" si="185"/>
        <v>2.9735652570672668E-3</v>
      </c>
      <c r="X768">
        <v>1.3568835502207905</v>
      </c>
      <c r="Y768">
        <v>101.71622255993518</v>
      </c>
      <c r="Z768">
        <v>0.10947952569872786</v>
      </c>
      <c r="AA768">
        <v>0.72212084038464253</v>
      </c>
      <c r="AB768">
        <v>0.72380668426223405</v>
      </c>
      <c r="AC768">
        <v>22.778507765759464</v>
      </c>
      <c r="AD768">
        <v>2.207032299365578</v>
      </c>
      <c r="AF768" s="266">
        <f t="shared" si="182"/>
        <v>0.10132500006101074</v>
      </c>
      <c r="AG768" s="298">
        <v>1.0000000006021292</v>
      </c>
      <c r="AH768" s="105">
        <f t="shared" si="186"/>
        <v>4.1669999999998097E-3</v>
      </c>
      <c r="AI768" s="213">
        <f t="shared" si="187"/>
        <v>8.8754449677853557</v>
      </c>
      <c r="AJ768" s="213">
        <f t="shared" si="188"/>
        <v>0.61929999999999996</v>
      </c>
      <c r="AK768" s="213">
        <f t="shared" si="189"/>
        <v>8.9588844294854614E-3</v>
      </c>
      <c r="AL768" s="213">
        <f t="shared" si="190"/>
        <v>20.119793989552409</v>
      </c>
      <c r="AM768" s="213">
        <f t="shared" si="191"/>
        <v>-310.55213546661196</v>
      </c>
      <c r="AN768" s="213">
        <f t="shared" si="192"/>
        <v>5.1927027104388922E-4</v>
      </c>
      <c r="AO768" s="213">
        <f t="shared" si="193"/>
        <v>1.8407440726622322</v>
      </c>
      <c r="AP768" s="213">
        <f t="shared" si="194"/>
        <v>0.12461489585887039</v>
      </c>
      <c r="AQ768" s="105">
        <f t="shared" si="195"/>
        <v>3.2755927337767013E-2</v>
      </c>
      <c r="AR768" s="213">
        <f t="shared" si="183"/>
        <v>0</v>
      </c>
    </row>
    <row r="769" spans="1:43" x14ac:dyDescent="0.25">
      <c r="A769" s="269"/>
      <c r="X769">
        <v>1.359246329179193</v>
      </c>
      <c r="Y769">
        <v>101.59624408635212</v>
      </c>
      <c r="Z769">
        <v>0.10777540790195078</v>
      </c>
      <c r="AA769">
        <v>0.72124872373325799</v>
      </c>
      <c r="AB769">
        <v>0.72295084138737686</v>
      </c>
      <c r="AC769">
        <v>22.75269588774589</v>
      </c>
      <c r="AD769">
        <v>2.2044169108258522</v>
      </c>
      <c r="AF769" s="270"/>
      <c r="AG769" s="291"/>
      <c r="AH769" s="271"/>
      <c r="AI769" s="160"/>
      <c r="AJ769" s="160"/>
      <c r="AK769" s="160"/>
      <c r="AL769" s="160"/>
      <c r="AM769" s="160"/>
      <c r="AN769" s="160"/>
      <c r="AO769" s="160"/>
      <c r="AP769" s="160"/>
      <c r="AQ769" s="271"/>
    </row>
    <row r="770" spans="1:43" x14ac:dyDescent="0.25">
      <c r="A770" s="269"/>
      <c r="X770">
        <v>1.3616090849309104</v>
      </c>
      <c r="Y770">
        <v>101.47614325936303</v>
      </c>
      <c r="Z770">
        <v>0.10607336953860019</v>
      </c>
      <c r="AA770">
        <v>0.72037573274418143</v>
      </c>
      <c r="AB770">
        <v>0.72209412653735261</v>
      </c>
      <c r="AC770">
        <v>22.726857735652448</v>
      </c>
      <c r="AD770">
        <v>2.2017988600649843</v>
      </c>
      <c r="AF770" s="270"/>
      <c r="AG770" s="291"/>
      <c r="AH770" s="271"/>
      <c r="AI770" s="160"/>
      <c r="AJ770" s="160"/>
      <c r="AK770" s="160"/>
      <c r="AL770" s="160"/>
      <c r="AM770" s="160"/>
      <c r="AN770" s="160"/>
      <c r="AO770" s="160"/>
      <c r="AP770" s="160"/>
      <c r="AQ770" s="271"/>
    </row>
    <row r="771" spans="1:43" x14ac:dyDescent="0.25">
      <c r="A771" s="269"/>
      <c r="X771">
        <v>1.3639718174262365</v>
      </c>
      <c r="Y771">
        <v>101.35592006769468</v>
      </c>
      <c r="Z771">
        <v>0.10437341266982582</v>
      </c>
      <c r="AA771">
        <v>0.71950186737923427</v>
      </c>
      <c r="AB771">
        <v>0.72123653963166545</v>
      </c>
      <c r="AC771">
        <v>22.700993307048467</v>
      </c>
      <c r="AD771">
        <v>2.1991781468366858</v>
      </c>
      <c r="AF771" s="270"/>
      <c r="AG771" s="291"/>
      <c r="AH771" s="271"/>
      <c r="AI771" s="160"/>
      <c r="AJ771" s="160"/>
      <c r="AK771" s="160"/>
      <c r="AL771" s="160"/>
      <c r="AM771" s="160"/>
      <c r="AN771" s="160"/>
      <c r="AO771" s="160"/>
      <c r="AP771" s="160"/>
      <c r="AQ771" s="271"/>
    </row>
    <row r="772" spans="1:43" x14ac:dyDescent="0.25">
      <c r="A772" s="269"/>
      <c r="X772">
        <v>1.3663345266153244</v>
      </c>
      <c r="Y772">
        <v>101.23557450005143</v>
      </c>
      <c r="Z772">
        <v>0.10267553935677762</v>
      </c>
      <c r="AA772">
        <v>0.71862712760021041</v>
      </c>
      <c r="AB772">
        <v>0.7203780805896397</v>
      </c>
      <c r="AC772">
        <v>22.675102599498491</v>
      </c>
      <c r="AD772">
        <v>2.1965547708941848</v>
      </c>
      <c r="AF772" s="270"/>
      <c r="AG772" s="291"/>
      <c r="AH772" s="271"/>
      <c r="AI772" s="160"/>
      <c r="AJ772" s="160"/>
      <c r="AK772" s="160"/>
      <c r="AL772" s="160"/>
      <c r="AM772" s="160"/>
      <c r="AN772" s="160"/>
      <c r="AO772" s="160"/>
      <c r="AP772" s="160"/>
      <c r="AQ772" s="271"/>
    </row>
    <row r="773" spans="1:43" x14ac:dyDescent="0.25">
      <c r="A773" s="269"/>
      <c r="X773">
        <v>1.368697212448186</v>
      </c>
      <c r="Y773">
        <v>101.11510654511201</v>
      </c>
      <c r="Z773">
        <v>0.10097975166060517</v>
      </c>
      <c r="AA773">
        <v>0.71775151336883858</v>
      </c>
      <c r="AB773">
        <v>0.71951874933044069</v>
      </c>
      <c r="AC773">
        <v>22.649185610562505</v>
      </c>
      <c r="AD773">
        <v>2.1939287319902459</v>
      </c>
      <c r="AF773" s="270"/>
      <c r="AG773" s="291"/>
      <c r="AH773" s="271"/>
      <c r="AI773" s="160"/>
      <c r="AJ773" s="160"/>
      <c r="AK773" s="160"/>
      <c r="AL773" s="160"/>
      <c r="AM773" s="160"/>
      <c r="AN773" s="160"/>
      <c r="AO773" s="160"/>
      <c r="AP773" s="160"/>
      <c r="AQ773" s="271"/>
    </row>
    <row r="774" spans="1:43" x14ac:dyDescent="0.25">
      <c r="A774" s="269"/>
      <c r="X774">
        <v>1.3710598748746909</v>
      </c>
      <c r="Y774">
        <v>100.99451619153244</v>
      </c>
      <c r="Z774">
        <v>9.9286051642458253E-2</v>
      </c>
      <c r="AA774">
        <v>0.71687502464669306</v>
      </c>
      <c r="AB774">
        <v>0.71865854577308241</v>
      </c>
      <c r="AC774">
        <v>22.623242337795702</v>
      </c>
      <c r="AD774">
        <v>2.1913000298771497</v>
      </c>
      <c r="AF774" s="270"/>
      <c r="AG774" s="291"/>
      <c r="AH774" s="271"/>
      <c r="AI774" s="160"/>
      <c r="AJ774" s="160"/>
      <c r="AK774" s="160"/>
      <c r="AL774" s="160"/>
      <c r="AM774" s="160"/>
      <c r="AN774" s="160"/>
      <c r="AO774" s="160"/>
      <c r="AP774" s="160"/>
      <c r="AQ774" s="271"/>
    </row>
    <row r="775" spans="1:43" x14ac:dyDescent="0.25">
      <c r="A775" s="269"/>
      <c r="X775">
        <v>1.3734225138445666</v>
      </c>
      <c r="Y775">
        <v>100.87380342794849</v>
      </c>
      <c r="Z775">
        <v>9.7594441363486661E-2</v>
      </c>
      <c r="AA775">
        <v>0.71599766139508014</v>
      </c>
      <c r="AB775">
        <v>0.71779746983642045</v>
      </c>
      <c r="AC775">
        <v>22.597272778747673</v>
      </c>
      <c r="AD775">
        <v>2.1886686643066082</v>
      </c>
      <c r="AF775" s="270"/>
      <c r="AG775" s="291"/>
      <c r="AH775" s="271"/>
      <c r="AI775" s="160"/>
      <c r="AJ775" s="160"/>
      <c r="AK775" s="160"/>
      <c r="AL775" s="160"/>
      <c r="AM775" s="160"/>
      <c r="AN775" s="160"/>
      <c r="AO775" s="160"/>
      <c r="AP775" s="160"/>
      <c r="AQ775" s="271"/>
    </row>
    <row r="776" spans="1:43" x14ac:dyDescent="0.25">
      <c r="A776" s="269"/>
      <c r="X776">
        <v>1.3757851293073966</v>
      </c>
      <c r="Y776">
        <v>100.75296824297267</v>
      </c>
      <c r="Z776">
        <v>9.5904922884840232E-2</v>
      </c>
      <c r="AA776">
        <v>0.71511942357532066</v>
      </c>
      <c r="AB776">
        <v>0.71693552143912365</v>
      </c>
      <c r="AC776">
        <v>22.571276930963236</v>
      </c>
      <c r="AD776">
        <v>2.1860346350298503</v>
      </c>
      <c r="AF776" s="270"/>
      <c r="AG776" s="291"/>
      <c r="AH776" s="271"/>
      <c r="AI776" s="160"/>
      <c r="AJ776" s="160"/>
      <c r="AK776" s="160"/>
      <c r="AL776" s="160"/>
      <c r="AM776" s="160"/>
      <c r="AN776" s="160"/>
      <c r="AO776" s="160"/>
      <c r="AP776" s="160"/>
      <c r="AQ776" s="271"/>
    </row>
    <row r="777" spans="1:43" x14ac:dyDescent="0.25">
      <c r="A777" s="269"/>
      <c r="X777">
        <v>1.378147721212621</v>
      </c>
      <c r="Y777">
        <v>100.63201062519191</v>
      </c>
      <c r="Z777">
        <v>9.4217498267668551E-2</v>
      </c>
      <c r="AA777">
        <v>0.71424031114872544</v>
      </c>
      <c r="AB777">
        <v>0.7160727004997024</v>
      </c>
      <c r="AC777">
        <v>22.545254791982991</v>
      </c>
      <c r="AD777">
        <v>2.1833979417976765</v>
      </c>
      <c r="AF777" s="270"/>
      <c r="AG777" s="291"/>
      <c r="AH777" s="271"/>
      <c r="AI777" s="160"/>
      <c r="AJ777" s="160"/>
      <c r="AK777" s="160"/>
      <c r="AL777" s="160"/>
      <c r="AM777" s="160"/>
      <c r="AN777" s="160"/>
      <c r="AO777" s="160"/>
      <c r="AP777" s="160"/>
      <c r="AQ777" s="271"/>
    </row>
    <row r="778" spans="1:43" x14ac:dyDescent="0.25">
      <c r="A778" s="269"/>
      <c r="X778">
        <v>1.3805102895095349</v>
      </c>
      <c r="Y778">
        <v>100.51093056317077</v>
      </c>
      <c r="Z778">
        <v>9.2532169573121562E-2</v>
      </c>
      <c r="AA778">
        <v>0.7133603240761498</v>
      </c>
      <c r="AB778">
        <v>0.715209006936528</v>
      </c>
      <c r="AC778">
        <v>22.519206359341421</v>
      </c>
      <c r="AD778">
        <v>2.1807585843602695</v>
      </c>
      <c r="AF778" s="270"/>
      <c r="AG778" s="291"/>
      <c r="AH778" s="271"/>
      <c r="AI778" s="160"/>
      <c r="AJ778" s="160"/>
      <c r="AK778" s="160"/>
      <c r="AL778" s="160"/>
      <c r="AM778" s="160"/>
      <c r="AN778" s="160"/>
      <c r="AO778" s="160"/>
      <c r="AP778" s="160"/>
      <c r="AQ778" s="271"/>
    </row>
    <row r="779" spans="1:43" x14ac:dyDescent="0.25">
      <c r="A779" s="269"/>
      <c r="X779">
        <v>1.3828728341472882</v>
      </c>
      <c r="Y779">
        <v>100.38972804545419</v>
      </c>
      <c r="Z779">
        <v>9.0848938862348863E-2</v>
      </c>
      <c r="AA779">
        <v>0.71247946231875126</v>
      </c>
      <c r="AB779">
        <v>0.71434444066776781</v>
      </c>
      <c r="AC779">
        <v>22.493131630569319</v>
      </c>
      <c r="AD779">
        <v>2.1781165624674363</v>
      </c>
      <c r="AF779" s="270"/>
      <c r="AG779" s="291"/>
      <c r="AH779" s="271"/>
      <c r="AI779" s="160"/>
      <c r="AJ779" s="160"/>
      <c r="AK779" s="160"/>
      <c r="AL779" s="160"/>
      <c r="AM779" s="160"/>
      <c r="AN779" s="160"/>
      <c r="AO779" s="160"/>
      <c r="AP779" s="160"/>
      <c r="AQ779" s="271"/>
    </row>
    <row r="780" spans="1:43" x14ac:dyDescent="0.25">
      <c r="A780" s="269"/>
      <c r="X780">
        <v>1.3852353550748848</v>
      </c>
      <c r="Y780">
        <v>100.26840306055858</v>
      </c>
      <c r="Z780">
        <v>8.9167808196500345E-2</v>
      </c>
      <c r="AA780">
        <v>0.71159772583708325</v>
      </c>
      <c r="AB780">
        <v>0.7134790016114676</v>
      </c>
      <c r="AC780">
        <v>22.467030603191041</v>
      </c>
      <c r="AD780">
        <v>2.175471875868332</v>
      </c>
      <c r="AF780" s="270"/>
      <c r="AG780" s="291"/>
      <c r="AH780" s="271"/>
      <c r="AI780" s="160"/>
      <c r="AJ780" s="160"/>
      <c r="AK780" s="160"/>
      <c r="AL780" s="160"/>
      <c r="AM780" s="160"/>
      <c r="AN780" s="160"/>
      <c r="AO780" s="160"/>
      <c r="AP780" s="160"/>
      <c r="AQ780" s="271"/>
    </row>
    <row r="781" spans="1:43" x14ac:dyDescent="0.25">
      <c r="A781" s="269"/>
      <c r="X781">
        <v>1.3875978522411816</v>
      </c>
      <c r="Y781">
        <v>100.14695559698326</v>
      </c>
      <c r="Z781">
        <v>8.74887796367258E-2</v>
      </c>
      <c r="AA781">
        <v>0.71071511459186232</v>
      </c>
      <c r="AB781">
        <v>0.71261268968545799</v>
      </c>
      <c r="AC781">
        <v>22.440903274726228</v>
      </c>
      <c r="AD781">
        <v>2.1728245243116353</v>
      </c>
      <c r="AF781" s="270"/>
      <c r="AG781" s="291"/>
      <c r="AH781" s="271"/>
      <c r="AI781" s="160"/>
      <c r="AJ781" s="160"/>
      <c r="AK781" s="160"/>
      <c r="AL781" s="160"/>
      <c r="AM781" s="160"/>
      <c r="AN781" s="160"/>
      <c r="AO781" s="160"/>
      <c r="AP781" s="160"/>
      <c r="AQ781" s="271"/>
    </row>
    <row r="782" spans="1:43" x14ac:dyDescent="0.25">
      <c r="A782" s="269"/>
      <c r="X782">
        <v>1.3899603255948885</v>
      </c>
      <c r="Y782">
        <v>100.02538564319741</v>
      </c>
      <c r="Z782">
        <v>8.5811855244174826E-2</v>
      </c>
      <c r="AA782">
        <v>0.70983162854384296</v>
      </c>
      <c r="AB782">
        <v>0.71174550480741516</v>
      </c>
      <c r="AC782">
        <v>22.414749642690627</v>
      </c>
      <c r="AD782">
        <v>2.1701745075456276</v>
      </c>
      <c r="AF782" s="270"/>
      <c r="AG782" s="291"/>
      <c r="AH782" s="271"/>
      <c r="AI782" s="160"/>
      <c r="AJ782" s="160"/>
      <c r="AK782" s="160"/>
      <c r="AL782" s="160"/>
      <c r="AM782" s="160"/>
      <c r="AN782" s="160"/>
      <c r="AO782" s="160"/>
      <c r="AP782" s="160"/>
      <c r="AQ782" s="271"/>
    </row>
    <row r="783" spans="1:43" x14ac:dyDescent="0.25">
      <c r="A783" s="269"/>
      <c r="X783">
        <v>1.3923227750845673</v>
      </c>
      <c r="Y783">
        <v>99.903693187648287</v>
      </c>
      <c r="Z783">
        <v>8.4137037079997257E-2</v>
      </c>
      <c r="AA783">
        <v>0.70894726765325822</v>
      </c>
      <c r="AB783">
        <v>0.71087744689488408</v>
      </c>
      <c r="AC783">
        <v>22.388569704593799</v>
      </c>
      <c r="AD783">
        <v>2.1675218253179667</v>
      </c>
      <c r="AF783" s="270"/>
      <c r="AG783" s="291"/>
      <c r="AH783" s="271"/>
      <c r="AI783" s="160"/>
      <c r="AJ783" s="160"/>
      <c r="AK783" s="160"/>
      <c r="AL783" s="160"/>
      <c r="AM783" s="160"/>
      <c r="AN783" s="160"/>
      <c r="AO783" s="160"/>
      <c r="AP783" s="160"/>
      <c r="AQ783" s="271"/>
    </row>
    <row r="784" spans="1:43" x14ac:dyDescent="0.25">
      <c r="A784" s="269"/>
      <c r="X784">
        <v>1.3946852006586306</v>
      </c>
      <c r="Y784">
        <v>99.781878218765257</v>
      </c>
      <c r="Z784">
        <v>8.2464327205342858E-2</v>
      </c>
      <c r="AA784">
        <v>0.70806203188046302</v>
      </c>
      <c r="AB784">
        <v>0.71000851586520586</v>
      </c>
      <c r="AC784">
        <v>22.362363457940571</v>
      </c>
      <c r="AD784">
        <v>2.1648664773758282</v>
      </c>
      <c r="AF784" s="270"/>
      <c r="AG784" s="291"/>
      <c r="AH784" s="271"/>
      <c r="AI784" s="160"/>
      <c r="AJ784" s="160"/>
      <c r="AK784" s="160"/>
      <c r="AL784" s="160"/>
      <c r="AM784" s="160"/>
      <c r="AN784" s="160"/>
      <c r="AO784" s="160"/>
      <c r="AP784" s="160"/>
      <c r="AQ784" s="271"/>
    </row>
    <row r="785" spans="1:43" x14ac:dyDescent="0.25">
      <c r="A785" s="269"/>
      <c r="X785">
        <v>1.3970476022653417</v>
      </c>
      <c r="Y785">
        <v>99.659940724948754</v>
      </c>
      <c r="Z785">
        <v>8.0793727681361546E-2</v>
      </c>
      <c r="AA785">
        <v>0.70717592118557582</v>
      </c>
      <c r="AB785">
        <v>0.70913871163556352</v>
      </c>
      <c r="AC785">
        <v>22.33613090023044</v>
      </c>
      <c r="AD785">
        <v>2.1622084634658494</v>
      </c>
      <c r="AF785" s="270"/>
      <c r="AG785" s="291"/>
      <c r="AH785" s="271"/>
      <c r="AI785" s="160"/>
      <c r="AJ785" s="160"/>
      <c r="AK785" s="160"/>
      <c r="AL785" s="160"/>
      <c r="AM785" s="160"/>
      <c r="AN785" s="160"/>
      <c r="AO785" s="160"/>
      <c r="AP785" s="160"/>
      <c r="AQ785" s="271"/>
    </row>
    <row r="786" spans="1:43" x14ac:dyDescent="0.25">
      <c r="A786" s="269"/>
      <c r="X786">
        <v>1.3994099798528139</v>
      </c>
      <c r="Y786">
        <v>99.5378806945766</v>
      </c>
      <c r="Z786">
        <v>7.9125240569202587E-2</v>
      </c>
      <c r="AA786">
        <v>0.70628893552877847</v>
      </c>
      <c r="AB786">
        <v>0.70826803412296391</v>
      </c>
      <c r="AC786">
        <v>22.309872028958576</v>
      </c>
      <c r="AD786">
        <v>2.1595477833342276</v>
      </c>
      <c r="AF786" s="270"/>
      <c r="AG786" s="291"/>
      <c r="AH786" s="271"/>
      <c r="AI786" s="160"/>
      <c r="AJ786" s="160"/>
      <c r="AK786" s="160"/>
      <c r="AL786" s="160"/>
      <c r="AM786" s="160"/>
      <c r="AN786" s="160"/>
      <c r="AO786" s="160"/>
      <c r="AP786" s="160"/>
      <c r="AQ786" s="271"/>
    </row>
    <row r="787" spans="1:43" x14ac:dyDescent="0.25">
      <c r="A787" s="269"/>
      <c r="X787">
        <v>1.4017723333690091</v>
      </c>
      <c r="Y787">
        <v>99.415698116002758</v>
      </c>
      <c r="Z787">
        <v>7.7458867930016412E-2</v>
      </c>
      <c r="AA787">
        <v>0.70540107486966896</v>
      </c>
      <c r="AB787">
        <v>0.70739648324426974</v>
      </c>
      <c r="AC787">
        <v>22.283586841613293</v>
      </c>
      <c r="AD787">
        <v>2.1568844367264668</v>
      </c>
      <c r="AF787" s="270"/>
      <c r="AG787" s="291"/>
      <c r="AH787" s="271"/>
      <c r="AI787" s="160"/>
      <c r="AJ787" s="160"/>
      <c r="AK787" s="160"/>
      <c r="AL787" s="160"/>
      <c r="AM787" s="160"/>
      <c r="AN787" s="160"/>
      <c r="AO787" s="160"/>
      <c r="AP787" s="160"/>
      <c r="AQ787" s="271"/>
    </row>
    <row r="788" spans="1:43" x14ac:dyDescent="0.25">
      <c r="A788" s="269"/>
      <c r="X788">
        <v>1.4041346627617382</v>
      </c>
      <c r="Y788">
        <v>99.293392977560543</v>
      </c>
      <c r="Z788">
        <v>7.5794611824952354E-2</v>
      </c>
      <c r="AA788">
        <v>0.70451233916838896</v>
      </c>
      <c r="AB788">
        <v>0.70652405891611636</v>
      </c>
      <c r="AC788">
        <v>22.257275335679839</v>
      </c>
      <c r="AD788">
        <v>2.1542184233877597</v>
      </c>
      <c r="AF788" s="270"/>
      <c r="AG788" s="291"/>
      <c r="AH788" s="271"/>
      <c r="AI788" s="160"/>
      <c r="AJ788" s="160"/>
      <c r="AK788" s="160"/>
      <c r="AL788" s="160"/>
      <c r="AM788" s="160"/>
      <c r="AN788" s="160"/>
      <c r="AO788" s="160"/>
      <c r="AP788" s="160"/>
      <c r="AQ788" s="271"/>
    </row>
    <row r="789" spans="1:43" x14ac:dyDescent="0.25">
      <c r="A789" s="269"/>
      <c r="X789">
        <v>1.406496967978659</v>
      </c>
      <c r="Y789">
        <v>99.170965267551026</v>
      </c>
      <c r="Z789">
        <v>7.4132474315160291E-2</v>
      </c>
      <c r="AA789">
        <v>0.70362272838430306</v>
      </c>
      <c r="AB789">
        <v>0.70565076105503743</v>
      </c>
      <c r="AC789">
        <v>22.230937508636675</v>
      </c>
      <c r="AD789">
        <v>2.1515497430626112</v>
      </c>
      <c r="AF789" s="270"/>
      <c r="AG789" s="291"/>
      <c r="AH789" s="271"/>
      <c r="AI789" s="160"/>
      <c r="AJ789" s="160"/>
      <c r="AK789" s="160"/>
      <c r="AL789" s="160"/>
      <c r="AM789" s="160"/>
      <c r="AN789" s="160"/>
      <c r="AO789" s="160"/>
      <c r="AP789" s="160"/>
      <c r="AQ789" s="271"/>
    </row>
    <row r="790" spans="1:43" x14ac:dyDescent="0.25">
      <c r="A790" s="269"/>
      <c r="X790">
        <v>1.4088592489672767</v>
      </c>
      <c r="Y790">
        <v>99.048414974261519</v>
      </c>
      <c r="Z790">
        <v>7.2472457461789944E-2</v>
      </c>
      <c r="AA790">
        <v>0.7027322424771163</v>
      </c>
      <c r="AB790">
        <v>0.70477658957734091</v>
      </c>
      <c r="AC790">
        <v>22.204573357958175</v>
      </c>
      <c r="AD790">
        <v>2.1488783954951121</v>
      </c>
      <c r="AF790" s="270"/>
      <c r="AG790" s="291"/>
      <c r="AH790" s="271"/>
      <c r="AI790" s="160"/>
      <c r="AJ790" s="160"/>
      <c r="AK790" s="160"/>
      <c r="AL790" s="160"/>
      <c r="AM790" s="160"/>
      <c r="AN790" s="160"/>
      <c r="AO790" s="160"/>
      <c r="AP790" s="160"/>
      <c r="AQ790" s="271"/>
    </row>
    <row r="791" spans="1:43" x14ac:dyDescent="0.25">
      <c r="A791" s="269"/>
      <c r="X791">
        <v>1.4112215056749426</v>
      </c>
      <c r="Y791">
        <v>98.925742085947505</v>
      </c>
      <c r="Z791">
        <v>7.0814563325991023E-2</v>
      </c>
      <c r="AA791">
        <v>0.70184088140618794</v>
      </c>
      <c r="AB791">
        <v>0.70390154439919983</v>
      </c>
      <c r="AC791">
        <v>22.178182881113312</v>
      </c>
      <c r="AD791">
        <v>2.1462043804288062</v>
      </c>
      <c r="AF791" s="270"/>
      <c r="AG791" s="291"/>
      <c r="AH791" s="271"/>
      <c r="AI791" s="160"/>
      <c r="AJ791" s="160"/>
      <c r="AK791" s="160"/>
      <c r="AL791" s="160"/>
      <c r="AM791" s="160"/>
      <c r="AN791" s="160"/>
      <c r="AO791" s="160"/>
      <c r="AP791" s="160"/>
      <c r="AQ791" s="271"/>
    </row>
    <row r="792" spans="1:43" x14ac:dyDescent="0.25">
      <c r="A792" s="269"/>
      <c r="X792">
        <v>1.4135837380488534</v>
      </c>
      <c r="Y792">
        <v>98.802946590845451</v>
      </c>
      <c r="Z792">
        <v>6.9158793968913404E-2</v>
      </c>
      <c r="AA792">
        <v>0.70094864513057931</v>
      </c>
      <c r="AB792">
        <v>0.7030256254366074</v>
      </c>
      <c r="AC792">
        <v>22.15176607556478</v>
      </c>
      <c r="AD792">
        <v>2.1435276976066011</v>
      </c>
      <c r="AF792" s="270"/>
      <c r="AG792" s="291"/>
      <c r="AH792" s="271"/>
      <c r="AI792" s="160"/>
      <c r="AJ792" s="160"/>
      <c r="AK792" s="160"/>
      <c r="AL792" s="160"/>
      <c r="AM792" s="160"/>
      <c r="AN792" s="160"/>
      <c r="AO792" s="160"/>
      <c r="AP792" s="160"/>
      <c r="AQ792" s="271"/>
    </row>
    <row r="793" spans="1:43" x14ac:dyDescent="0.25">
      <c r="A793" s="269"/>
      <c r="X793">
        <v>1.4159459460360502</v>
      </c>
      <c r="Y793">
        <v>98.680028477166687</v>
      </c>
      <c r="Z793">
        <v>6.7505151451706935E-2</v>
      </c>
      <c r="AA793">
        <v>0.70005553360960548</v>
      </c>
      <c r="AB793">
        <v>0.70214883260534877</v>
      </c>
      <c r="AC793">
        <v>22.12532293877123</v>
      </c>
      <c r="AD793">
        <v>2.1408483467709947</v>
      </c>
      <c r="AF793" s="270"/>
      <c r="AG793" s="291"/>
      <c r="AH793" s="271"/>
      <c r="AI793" s="160"/>
      <c r="AJ793" s="160"/>
      <c r="AK793" s="160"/>
      <c r="AL793" s="160"/>
      <c r="AM793" s="160"/>
      <c r="AN793" s="160"/>
      <c r="AO793" s="160"/>
      <c r="AP793" s="160"/>
      <c r="AQ793" s="271"/>
    </row>
    <row r="794" spans="1:43" x14ac:dyDescent="0.25">
      <c r="A794" s="269"/>
      <c r="X794">
        <v>1.4183081295834186</v>
      </c>
      <c r="Y794">
        <v>98.556987733093251</v>
      </c>
      <c r="Z794">
        <v>6.5853637835521117E-2</v>
      </c>
      <c r="AA794">
        <v>0.69916154680222731</v>
      </c>
      <c r="AB794">
        <v>0.7012711658210744</v>
      </c>
      <c r="AC794">
        <v>22.098853468185862</v>
      </c>
      <c r="AD794">
        <v>2.1381663276639324</v>
      </c>
      <c r="AF794" s="270"/>
      <c r="AG794" s="291"/>
      <c r="AH794" s="271"/>
      <c r="AI794" s="160"/>
      <c r="AJ794" s="160"/>
      <c r="AK794" s="160"/>
      <c r="AL794" s="160"/>
      <c r="AM794" s="160"/>
      <c r="AN794" s="160"/>
      <c r="AO794" s="160"/>
      <c r="AP794" s="160"/>
      <c r="AQ794" s="271"/>
    </row>
    <row r="795" spans="1:43" x14ac:dyDescent="0.25">
      <c r="A795" s="269"/>
      <c r="X795">
        <v>1.4206702886376867</v>
      </c>
      <c r="Y795">
        <v>98.433824346788413</v>
      </c>
      <c r="Z795">
        <v>6.4204255181505854E-2</v>
      </c>
      <c r="AA795">
        <v>0.69826668466725528</v>
      </c>
      <c r="AB795">
        <v>0.70039262499925437</v>
      </c>
      <c r="AC795">
        <v>22.072357661256351</v>
      </c>
      <c r="AD795">
        <v>2.1354816400268</v>
      </c>
      <c r="AF795" s="270"/>
      <c r="AG795" s="291"/>
      <c r="AH795" s="271"/>
      <c r="AI795" s="160"/>
      <c r="AJ795" s="160"/>
      <c r="AK795" s="160"/>
      <c r="AL795" s="160"/>
      <c r="AM795" s="160"/>
      <c r="AN795" s="160"/>
      <c r="AO795" s="160"/>
      <c r="AP795" s="160"/>
      <c r="AQ795" s="271"/>
    </row>
    <row r="796" spans="1:43" x14ac:dyDescent="0.25">
      <c r="A796" s="269"/>
      <c r="X796">
        <v>1.4230324231454259</v>
      </c>
      <c r="Y796">
        <v>98.310538306389859</v>
      </c>
      <c r="Z796">
        <v>6.2557005550811062E-2</v>
      </c>
      <c r="AA796">
        <v>0.69737094716330317</v>
      </c>
      <c r="AB796">
        <v>0.69951321005517519</v>
      </c>
      <c r="AC796">
        <v>22.045835515424592</v>
      </c>
      <c r="AD796">
        <v>2.132794283600397</v>
      </c>
      <c r="AF796" s="270"/>
      <c r="AG796" s="291"/>
      <c r="AH796" s="271"/>
      <c r="AI796" s="160"/>
      <c r="AJ796" s="160"/>
      <c r="AK796" s="160"/>
      <c r="AL796" s="160"/>
      <c r="AM796" s="160"/>
      <c r="AN796" s="160"/>
      <c r="AO796" s="160"/>
      <c r="AP796" s="160"/>
      <c r="AQ796" s="271"/>
    </row>
    <row r="797" spans="1:43" x14ac:dyDescent="0.25">
      <c r="A797" s="269"/>
      <c r="X797">
        <v>1.4253945330530484</v>
      </c>
      <c r="Y797">
        <v>98.187129600010138</v>
      </c>
      <c r="Z797">
        <v>6.0911891004586063E-2</v>
      </c>
      <c r="AA797">
        <v>0.69647433424927396</v>
      </c>
      <c r="AB797">
        <v>0.6986329209039317</v>
      </c>
      <c r="AC797">
        <v>22.019287028128911</v>
      </c>
      <c r="AD797">
        <v>2.1301042581251619</v>
      </c>
      <c r="AF797" s="270"/>
      <c r="AG797" s="291"/>
      <c r="AH797" s="271"/>
      <c r="AI797" s="160"/>
      <c r="AJ797" s="160"/>
      <c r="AK797" s="160"/>
      <c r="AL797" s="160"/>
      <c r="AM797" s="160"/>
      <c r="AN797" s="160"/>
      <c r="AO797" s="160"/>
      <c r="AP797" s="160"/>
      <c r="AQ797" s="271"/>
    </row>
    <row r="798" spans="1:43" x14ac:dyDescent="0.25">
      <c r="A798" s="269"/>
      <c r="X798">
        <v>1.427756618306808</v>
      </c>
      <c r="Y798">
        <v>98.063598215734004</v>
      </c>
      <c r="Z798">
        <v>5.9268913603981059E-2</v>
      </c>
      <c r="AA798">
        <v>0.69557684588314606</v>
      </c>
      <c r="AB798">
        <v>0.69775175746049978</v>
      </c>
      <c r="AC798">
        <v>21.992712196799701</v>
      </c>
      <c r="AD798">
        <v>2.1274115633407296</v>
      </c>
      <c r="AF798" s="270"/>
      <c r="AG798" s="291"/>
      <c r="AH798" s="271"/>
      <c r="AI798" s="160"/>
      <c r="AJ798" s="160"/>
      <c r="AK798" s="160"/>
      <c r="AL798" s="160"/>
      <c r="AM798" s="160"/>
      <c r="AN798" s="160"/>
      <c r="AO798" s="160"/>
      <c r="AP798" s="160"/>
      <c r="AQ798" s="271"/>
    </row>
    <row r="799" spans="1:43" x14ac:dyDescent="0.25">
      <c r="A799" s="269"/>
      <c r="X799">
        <v>1.4301186788527982</v>
      </c>
      <c r="Y799">
        <v>97.939944141630164</v>
      </c>
      <c r="Z799">
        <v>5.7628075410145634E-2</v>
      </c>
      <c r="AA799">
        <v>0.6946784820236237</v>
      </c>
      <c r="AB799">
        <v>0.69686971963959232</v>
      </c>
      <c r="AC799">
        <v>21.966111018864307</v>
      </c>
      <c r="AD799">
        <v>2.1247161989864258</v>
      </c>
      <c r="AF799" s="270"/>
      <c r="AG799" s="291"/>
      <c r="AH799" s="271"/>
      <c r="AI799" s="160"/>
      <c r="AJ799" s="160"/>
      <c r="AK799" s="160"/>
      <c r="AL799" s="160"/>
      <c r="AM799" s="160"/>
      <c r="AN799" s="160"/>
      <c r="AO799" s="160"/>
      <c r="AP799" s="160"/>
      <c r="AQ799" s="271"/>
    </row>
    <row r="800" spans="1:43" x14ac:dyDescent="0.25">
      <c r="A800" s="269"/>
      <c r="X800">
        <v>1.4324807146369523</v>
      </c>
      <c r="Y800">
        <v>97.816167365730266</v>
      </c>
      <c r="Z800">
        <v>5.5989378484229572E-2</v>
      </c>
      <c r="AA800">
        <v>0.69377924262869628</v>
      </c>
      <c r="AB800">
        <v>0.6959868073558213</v>
      </c>
      <c r="AC800">
        <v>21.939483491743644</v>
      </c>
      <c r="AD800">
        <v>2.1220181648009246</v>
      </c>
      <c r="AF800" s="270"/>
      <c r="AG800" s="291"/>
      <c r="AH800" s="271"/>
      <c r="AI800" s="160"/>
      <c r="AJ800" s="160"/>
      <c r="AK800" s="160"/>
      <c r="AL800" s="160"/>
      <c r="AM800" s="160"/>
      <c r="AN800" s="160"/>
      <c r="AO800" s="160"/>
      <c r="AP800" s="160"/>
      <c r="AQ800" s="271"/>
    </row>
    <row r="801" spans="1:43" x14ac:dyDescent="0.25">
      <c r="A801" s="269"/>
      <c r="X801">
        <v>1.4348427256050416</v>
      </c>
      <c r="Y801">
        <v>97.692267876051744</v>
      </c>
      <c r="Z801">
        <v>5.4352824887382592E-2</v>
      </c>
      <c r="AA801">
        <v>0.69287912765642401</v>
      </c>
      <c r="AB801">
        <v>0.69510302052358486</v>
      </c>
      <c r="AC801">
        <v>21.9128296128534</v>
      </c>
      <c r="AD801">
        <v>2.119317460522371</v>
      </c>
      <c r="AF801" s="270"/>
      <c r="AG801" s="291"/>
      <c r="AH801" s="271"/>
      <c r="AI801" s="160"/>
      <c r="AJ801" s="160"/>
      <c r="AK801" s="160"/>
      <c r="AL801" s="160"/>
      <c r="AM801" s="160"/>
      <c r="AN801" s="160"/>
      <c r="AO801" s="160"/>
      <c r="AP801" s="160"/>
      <c r="AQ801" s="271"/>
    </row>
    <row r="802" spans="1:43" x14ac:dyDescent="0.25">
      <c r="A802" s="269"/>
      <c r="X802">
        <v>1.4372047117026756</v>
      </c>
      <c r="Y802">
        <v>97.568245660581866</v>
      </c>
      <c r="Z802">
        <v>5.2718416680754485E-2</v>
      </c>
      <c r="AA802">
        <v>0.69197813706475952</v>
      </c>
      <c r="AB802">
        <v>0.69421835905710783</v>
      </c>
      <c r="AC802">
        <v>21.886149379604198</v>
      </c>
      <c r="AD802">
        <v>2.1166140858883957</v>
      </c>
      <c r="AF802" s="270"/>
      <c r="AG802" s="291"/>
      <c r="AH802" s="271"/>
      <c r="AI802" s="160"/>
      <c r="AJ802" s="160"/>
      <c r="AK802" s="160"/>
      <c r="AL802" s="160"/>
      <c r="AM802" s="160"/>
      <c r="AN802" s="160"/>
      <c r="AO802" s="160"/>
      <c r="AP802" s="160"/>
      <c r="AQ802" s="271"/>
    </row>
    <row r="803" spans="1:43" x14ac:dyDescent="0.25">
      <c r="A803" s="269"/>
      <c r="X803">
        <v>1.4395666728753009</v>
      </c>
      <c r="Y803">
        <v>97.444100707284264</v>
      </c>
      <c r="Z803">
        <v>5.1086155925495078E-2</v>
      </c>
      <c r="AA803">
        <v>0.69107627081136402</v>
      </c>
      <c r="AB803">
        <v>0.69333282287044662</v>
      </c>
      <c r="AC803">
        <v>21.859442789400688</v>
      </c>
      <c r="AD803">
        <v>2.1139080406360251</v>
      </c>
      <c r="AF803" s="270"/>
      <c r="AG803" s="291"/>
      <c r="AH803" s="271"/>
      <c r="AI803" s="160"/>
      <c r="AJ803" s="160"/>
      <c r="AK803" s="160"/>
      <c r="AL803" s="160"/>
      <c r="AM803" s="160"/>
      <c r="AN803" s="160"/>
      <c r="AO803" s="160"/>
      <c r="AP803" s="160"/>
      <c r="AQ803" s="271"/>
    </row>
    <row r="804" spans="1:43" x14ac:dyDescent="0.25">
      <c r="A804" s="269"/>
      <c r="X804">
        <v>1.4419286090682</v>
      </c>
      <c r="Y804">
        <v>97.319833004097845</v>
      </c>
      <c r="Z804">
        <v>4.9456044682753983E-2</v>
      </c>
      <c r="AA804">
        <v>0.69017352885388961</v>
      </c>
      <c r="AB804">
        <v>0.69244641187746037</v>
      </c>
      <c r="AC804">
        <v>21.832709839642348</v>
      </c>
      <c r="AD804">
        <v>2.1111993245017606</v>
      </c>
      <c r="AF804" s="270"/>
      <c r="AG804" s="291"/>
      <c r="AH804" s="271"/>
      <c r="AI804" s="160"/>
      <c r="AJ804" s="160"/>
      <c r="AK804" s="160"/>
      <c r="AL804" s="160"/>
      <c r="AM804" s="160"/>
      <c r="AN804" s="160"/>
      <c r="AO804" s="160"/>
      <c r="AP804" s="160"/>
      <c r="AQ804" s="271"/>
    </row>
    <row r="805" spans="1:43" x14ac:dyDescent="0.25">
      <c r="A805" s="269"/>
      <c r="X805">
        <v>1.4442905202264908</v>
      </c>
      <c r="Y805">
        <v>97.195442538934941</v>
      </c>
      <c r="Z805">
        <v>4.7828085013681104E-2</v>
      </c>
      <c r="AA805">
        <v>0.68926991114978586</v>
      </c>
      <c r="AB805">
        <v>0.69155912599183522</v>
      </c>
      <c r="AC805">
        <v>21.805950527723052</v>
      </c>
      <c r="AD805">
        <v>2.1084879372215384</v>
      </c>
      <c r="AF805" s="270"/>
      <c r="AG805" s="291"/>
      <c r="AH805" s="271"/>
      <c r="AI805" s="160"/>
      <c r="AJ805" s="160"/>
      <c r="AK805" s="160"/>
      <c r="AL805" s="160"/>
      <c r="AM805" s="160"/>
      <c r="AN805" s="160"/>
      <c r="AO805" s="160"/>
      <c r="AP805" s="160"/>
      <c r="AQ805" s="271"/>
    </row>
    <row r="806" spans="1:43" x14ac:dyDescent="0.25">
      <c r="A806" s="269"/>
      <c r="X806">
        <v>1.4466524062951265</v>
      </c>
      <c r="Y806">
        <v>97.070929299682703</v>
      </c>
      <c r="Z806">
        <v>4.6202278979426074E-2</v>
      </c>
      <c r="AA806">
        <v>0.68836541765649029</v>
      </c>
      <c r="AB806">
        <v>0.69067096512707249</v>
      </c>
      <c r="AC806">
        <v>21.779164851031776</v>
      </c>
      <c r="AD806">
        <v>2.1057738785307949</v>
      </c>
      <c r="AF806" s="270"/>
      <c r="AG806" s="291"/>
      <c r="AH806" s="271"/>
      <c r="AI806" s="160"/>
      <c r="AJ806" s="160"/>
      <c r="AK806" s="160"/>
      <c r="AL806" s="160"/>
      <c r="AM806" s="160"/>
      <c r="AN806" s="160"/>
      <c r="AO806" s="160"/>
      <c r="AP806" s="160"/>
      <c r="AQ806" s="271"/>
    </row>
    <row r="807" spans="1:43" x14ac:dyDescent="0.25">
      <c r="A807" s="269"/>
      <c r="X807">
        <v>1.4490142672188933</v>
      </c>
      <c r="Y807">
        <v>96.946293274202844</v>
      </c>
      <c r="Z807">
        <v>4.4578628641138783E-2</v>
      </c>
      <c r="AA807">
        <v>0.68746004833103036</v>
      </c>
      <c r="AB807">
        <v>0.68978192919651005</v>
      </c>
      <c r="AC807">
        <v>21.752352806951087</v>
      </c>
      <c r="AD807">
        <v>2.1030571481643188</v>
      </c>
      <c r="AF807" s="270"/>
      <c r="AG807" s="291"/>
      <c r="AH807" s="271"/>
      <c r="AI807" s="160"/>
      <c r="AJ807" s="160"/>
      <c r="AK807" s="160"/>
      <c r="AL807" s="160"/>
      <c r="AM807" s="160"/>
      <c r="AN807" s="160"/>
      <c r="AO807" s="160"/>
      <c r="AP807" s="160"/>
      <c r="AQ807" s="271"/>
    </row>
    <row r="808" spans="1:43" x14ac:dyDescent="0.25">
      <c r="A808" s="269"/>
      <c r="X808">
        <v>1.4513761029424106</v>
      </c>
      <c r="Y808">
        <v>96.821534450333942</v>
      </c>
      <c r="Z808">
        <v>4.2957136059968842E-2</v>
      </c>
      <c r="AA808">
        <v>0.68655380313066483</v>
      </c>
      <c r="AB808">
        <v>0.6888920181132735</v>
      </c>
      <c r="AC808">
        <v>21.725514392859214</v>
      </c>
      <c r="AD808">
        <v>2.1003377458564598</v>
      </c>
      <c r="AF808" s="270"/>
      <c r="AG808" s="291"/>
      <c r="AH808" s="271"/>
      <c r="AI808" s="160"/>
      <c r="AJ808" s="160"/>
      <c r="AK808" s="160"/>
      <c r="AL808" s="160"/>
      <c r="AM808" s="160"/>
      <c r="AN808" s="160"/>
      <c r="AO808" s="160"/>
      <c r="AP808" s="160"/>
      <c r="AQ808" s="271"/>
    </row>
    <row r="809" spans="1:43" x14ac:dyDescent="0.25">
      <c r="A809" s="269"/>
      <c r="X809">
        <v>1.4537379134101303</v>
      </c>
      <c r="Y809">
        <v>96.696652815885258</v>
      </c>
      <c r="Z809">
        <v>4.1337803297066177E-2</v>
      </c>
      <c r="AA809">
        <v>0.68564668201201762</v>
      </c>
      <c r="AB809">
        <v>0.68800123179034434</v>
      </c>
      <c r="AC809">
        <v>21.698649606127265</v>
      </c>
      <c r="AD809">
        <v>2.0976156713408449</v>
      </c>
      <c r="AF809" s="270"/>
      <c r="AG809" s="291"/>
      <c r="AH809" s="271"/>
      <c r="AI809" s="160"/>
      <c r="AJ809" s="160"/>
      <c r="AK809" s="160"/>
      <c r="AL809" s="160"/>
      <c r="AM809" s="160"/>
      <c r="AN809" s="160"/>
      <c r="AO809" s="160"/>
      <c r="AP809" s="160"/>
      <c r="AQ809" s="271"/>
    </row>
    <row r="810" spans="1:43" x14ac:dyDescent="0.25">
      <c r="A810" s="269"/>
      <c r="X810">
        <v>1.456099698566335</v>
      </c>
      <c r="Y810">
        <v>96.571648358645021</v>
      </c>
      <c r="Z810">
        <v>3.9720632413580453E-2</v>
      </c>
      <c r="AA810">
        <v>0.68473868493208268</v>
      </c>
      <c r="AB810">
        <v>0.68710957014046803</v>
      </c>
      <c r="AC810">
        <v>21.671758444122169</v>
      </c>
      <c r="AD810">
        <v>2.094890924350679</v>
      </c>
      <c r="AF810" s="270"/>
      <c r="AG810" s="291"/>
      <c r="AH810" s="271"/>
      <c r="AI810" s="160"/>
      <c r="AJ810" s="160"/>
      <c r="AK810" s="160"/>
      <c r="AL810" s="160"/>
      <c r="AM810" s="160"/>
      <c r="AN810" s="160"/>
      <c r="AO810" s="160"/>
      <c r="AP810" s="160"/>
      <c r="AQ810" s="271"/>
    </row>
    <row r="811" spans="1:43" x14ac:dyDescent="0.25">
      <c r="A811" s="269"/>
      <c r="X811">
        <v>1.4584614583551387</v>
      </c>
      <c r="Y811">
        <v>96.44652106636876</v>
      </c>
      <c r="Z811">
        <v>3.8105625470661458E-2</v>
      </c>
      <c r="AA811">
        <v>0.68382981184737079</v>
      </c>
      <c r="AB811">
        <v>0.68621703307625082</v>
      </c>
      <c r="AC811">
        <v>21.644840904204663</v>
      </c>
      <c r="AD811">
        <v>2.0921635046185378</v>
      </c>
      <c r="AF811" s="270"/>
      <c r="AG811" s="291"/>
      <c r="AH811" s="271"/>
      <c r="AI811" s="160"/>
      <c r="AJ811" s="160"/>
      <c r="AK811" s="160"/>
      <c r="AL811" s="160"/>
      <c r="AM811" s="160"/>
      <c r="AN811" s="160"/>
      <c r="AO811" s="160"/>
      <c r="AP811" s="160"/>
      <c r="AQ811" s="271"/>
    </row>
    <row r="812" spans="1:43" x14ac:dyDescent="0.25">
      <c r="A812" s="269"/>
      <c r="X812">
        <v>1.4608231927204844</v>
      </c>
      <c r="Y812">
        <v>96.321270926792891</v>
      </c>
      <c r="Z812">
        <v>3.6492784529458845E-2</v>
      </c>
      <c r="AA812">
        <v>0.6829200627144294</v>
      </c>
      <c r="AB812">
        <v>0.68532362051009377</v>
      </c>
      <c r="AC812">
        <v>21.617896983730294</v>
      </c>
      <c r="AD812">
        <v>2.0894334118764721</v>
      </c>
      <c r="AF812" s="270"/>
      <c r="AG812" s="291"/>
      <c r="AH812" s="271"/>
      <c r="AI812" s="160"/>
      <c r="AJ812" s="160"/>
      <c r="AK812" s="160"/>
      <c r="AL812" s="160"/>
      <c r="AM812" s="160"/>
      <c r="AN812" s="160"/>
      <c r="AO812" s="160"/>
      <c r="AP812" s="160"/>
      <c r="AQ812" s="271"/>
    </row>
    <row r="813" spans="1:43" x14ac:dyDescent="0.25">
      <c r="A813" s="269"/>
      <c r="X813">
        <v>1.4631849016061442</v>
      </c>
      <c r="Y813">
        <v>96.195897927624173</v>
      </c>
      <c r="Z813">
        <v>3.4882111651122642E-2</v>
      </c>
      <c r="AA813">
        <v>0.68200943748945542</v>
      </c>
      <c r="AB813">
        <v>0.68442933235422521</v>
      </c>
      <c r="AC813">
        <v>21.590926680048302</v>
      </c>
      <c r="AD813">
        <v>2.0867006458558945</v>
      </c>
      <c r="AF813" s="270"/>
      <c r="AG813" s="291"/>
      <c r="AH813" s="271"/>
      <c r="AI813" s="160"/>
      <c r="AJ813" s="160"/>
      <c r="AK813" s="160"/>
      <c r="AL813" s="160"/>
      <c r="AM813" s="160"/>
      <c r="AN813" s="160"/>
      <c r="AO813" s="160"/>
      <c r="AP813" s="160"/>
      <c r="AQ813" s="271"/>
    </row>
    <row r="814" spans="1:43" x14ac:dyDescent="0.25">
      <c r="A814" s="269"/>
      <c r="X814">
        <v>1.4655465849557181</v>
      </c>
      <c r="Y814">
        <v>96.07040205654566</v>
      </c>
      <c r="Z814">
        <v>3.3273608896802497E-2</v>
      </c>
      <c r="AA814">
        <v>0.68109793612876379</v>
      </c>
      <c r="AB814">
        <v>0.68353416852066495</v>
      </c>
      <c r="AC814">
        <v>21.563929990503091</v>
      </c>
      <c r="AD814">
        <v>2.0839652062877256</v>
      </c>
      <c r="AF814" s="270"/>
      <c r="AG814" s="291"/>
      <c r="AH814" s="271"/>
      <c r="AI814" s="160"/>
      <c r="AJ814" s="160"/>
      <c r="AK814" s="160"/>
      <c r="AL814" s="160"/>
      <c r="AM814" s="160"/>
      <c r="AN814" s="160"/>
      <c r="AO814" s="160"/>
      <c r="AP814" s="160"/>
      <c r="AQ814" s="271"/>
    </row>
    <row r="815" spans="1:43" x14ac:dyDescent="0.25">
      <c r="A815" s="269"/>
      <c r="X815">
        <v>1.4679082427126331</v>
      </c>
      <c r="Y815">
        <v>95.944783301211345</v>
      </c>
      <c r="Z815">
        <v>3.1667278327647978E-2</v>
      </c>
      <c r="AA815">
        <v>0.68018555858833574</v>
      </c>
      <c r="AB815">
        <v>0.68263812892127129</v>
      </c>
      <c r="AC815">
        <v>21.536906912433064</v>
      </c>
      <c r="AD815">
        <v>2.0812270929022803</v>
      </c>
      <c r="AF815" s="270"/>
      <c r="AG815" s="291"/>
      <c r="AH815" s="271"/>
      <c r="AI815" s="160"/>
      <c r="AJ815" s="160"/>
      <c r="AK815" s="160"/>
      <c r="AL815" s="160"/>
      <c r="AM815" s="160"/>
      <c r="AN815" s="160"/>
      <c r="AO815" s="160"/>
      <c r="AP815" s="160"/>
      <c r="AQ815" s="271"/>
    </row>
    <row r="816" spans="1:43" x14ac:dyDescent="0.25">
      <c r="A816" s="269"/>
      <c r="X816">
        <v>1.4702698748201426</v>
      </c>
      <c r="Y816">
        <v>95.819041649251957</v>
      </c>
      <c r="Z816">
        <v>3.006312200480895E-2</v>
      </c>
      <c r="AA816">
        <v>0.67927230482404621</v>
      </c>
      <c r="AB816">
        <v>0.68174121346770467</v>
      </c>
      <c r="AC816">
        <v>21.50985744317094</v>
      </c>
      <c r="AD816">
        <v>2.0784863054292955</v>
      </c>
      <c r="AF816" s="270"/>
      <c r="AG816" s="291"/>
      <c r="AH816" s="271"/>
      <c r="AI816" s="160"/>
      <c r="AJ816" s="160"/>
      <c r="AK816" s="160"/>
      <c r="AL816" s="160"/>
      <c r="AM816" s="160"/>
      <c r="AN816" s="160"/>
      <c r="AO816" s="160"/>
      <c r="AP816" s="160"/>
      <c r="AQ816" s="271"/>
    </row>
    <row r="817" spans="1:43" x14ac:dyDescent="0.25">
      <c r="A817" s="269"/>
      <c r="X817">
        <v>1.4726314812213257</v>
      </c>
      <c r="Y817">
        <v>95.693177088270815</v>
      </c>
      <c r="Z817">
        <v>2.8461141989435296E-2</v>
      </c>
      <c r="AA817">
        <v>0.67835817479154581</v>
      </c>
      <c r="AB817">
        <v>0.68084342207143578</v>
      </c>
      <c r="AC817">
        <v>21.482781580043305</v>
      </c>
      <c r="AD817">
        <v>2.075742843597888</v>
      </c>
      <c r="AF817" s="270"/>
      <c r="AG817" s="291"/>
      <c r="AH817" s="271"/>
      <c r="AI817" s="160"/>
      <c r="AJ817" s="160"/>
      <c r="AK817" s="160"/>
      <c r="AL817" s="160"/>
      <c r="AM817" s="160"/>
      <c r="AN817" s="160"/>
      <c r="AO817" s="160"/>
      <c r="AP817" s="160"/>
      <c r="AQ817" s="271"/>
    </row>
    <row r="818" spans="1:43" x14ac:dyDescent="0.25">
      <c r="A818" s="269"/>
      <c r="X818">
        <v>1.4749930618590856</v>
      </c>
      <c r="Y818">
        <v>95.56718960584459</v>
      </c>
      <c r="Z818">
        <v>2.68613403426766E-2</v>
      </c>
      <c r="AA818">
        <v>0.67744316844660524</v>
      </c>
      <c r="AB818">
        <v>0.67994475464373172</v>
      </c>
      <c r="AC818">
        <v>21.45567932037207</v>
      </c>
      <c r="AD818">
        <v>2.0729967071367001</v>
      </c>
      <c r="AF818" s="270"/>
      <c r="AG818" s="291"/>
      <c r="AH818" s="271"/>
      <c r="AI818" s="160"/>
      <c r="AJ818" s="160"/>
      <c r="AK818" s="160"/>
      <c r="AL818" s="160"/>
      <c r="AM818" s="160"/>
      <c r="AN818" s="160"/>
      <c r="AO818" s="160"/>
      <c r="AP818" s="160"/>
      <c r="AQ818" s="271"/>
    </row>
    <row r="819" spans="1:43" x14ac:dyDescent="0.25">
      <c r="A819" s="269"/>
      <c r="X819">
        <v>1.4773546166761495</v>
      </c>
      <c r="Y819">
        <v>95.441079189521375</v>
      </c>
      <c r="Z819">
        <v>2.5263719125682784E-2</v>
      </c>
      <c r="AA819">
        <v>0.67652728574444265</v>
      </c>
      <c r="AB819">
        <v>0.67904521109570537</v>
      </c>
      <c r="AC819">
        <v>21.428550661472205</v>
      </c>
      <c r="AD819">
        <v>2.070247895773671</v>
      </c>
      <c r="AF819" s="270"/>
      <c r="AG819" s="291"/>
      <c r="AH819" s="271"/>
      <c r="AI819" s="160"/>
      <c r="AJ819" s="160"/>
      <c r="AK819" s="160"/>
      <c r="AL819" s="160"/>
      <c r="AM819" s="160"/>
      <c r="AN819" s="160"/>
      <c r="AO819" s="160"/>
      <c r="AP819" s="160"/>
      <c r="AQ819" s="271"/>
    </row>
    <row r="820" spans="1:43" x14ac:dyDescent="0.25">
      <c r="A820" s="269"/>
      <c r="X820">
        <v>1.4797161456150671</v>
      </c>
      <c r="Y820">
        <v>95.314845826827536</v>
      </c>
      <c r="Z820">
        <v>2.3668280399603614E-2</v>
      </c>
      <c r="AA820">
        <v>0.67561052664052823</v>
      </c>
      <c r="AB820">
        <v>0.67814479133823813</v>
      </c>
      <c r="AC820">
        <v>21.401395600653988</v>
      </c>
      <c r="AD820">
        <v>2.0674964092362655</v>
      </c>
      <c r="AF820" s="270"/>
      <c r="AG820" s="291"/>
      <c r="AH820" s="271"/>
      <c r="AI820" s="160"/>
      <c r="AJ820" s="160"/>
      <c r="AK820" s="160"/>
      <c r="AL820" s="160"/>
      <c r="AM820" s="160"/>
      <c r="AN820" s="160"/>
      <c r="AO820" s="160"/>
      <c r="AP820" s="160"/>
      <c r="AQ820" s="271"/>
    </row>
    <row r="821" spans="1:43" x14ac:dyDescent="0.25">
      <c r="A821" s="269"/>
      <c r="X821">
        <v>1.4820776486182103</v>
      </c>
      <c r="Y821">
        <v>95.188489505257124</v>
      </c>
      <c r="Z821">
        <v>2.2075026225588681E-2</v>
      </c>
      <c r="AA821">
        <v>0.67469289108992869</v>
      </c>
      <c r="AB821">
        <v>0.67724349528205663</v>
      </c>
      <c r="AC821">
        <v>21.374214135221521</v>
      </c>
      <c r="AD821">
        <v>2.0647422472513206</v>
      </c>
      <c r="AF821" s="266"/>
      <c r="AG821" s="304"/>
      <c r="AH821" s="105"/>
      <c r="AI821" s="213"/>
      <c r="AJ821" s="213"/>
      <c r="AK821" s="213"/>
      <c r="AL821" s="213"/>
      <c r="AM821" s="213"/>
      <c r="AN821" s="213"/>
      <c r="AO821" s="213"/>
      <c r="AP821" s="213"/>
      <c r="AQ821" s="105"/>
    </row>
    <row r="822" spans="1:43" x14ac:dyDescent="0.25">
      <c r="A822" s="269"/>
      <c r="X822">
        <v>1.4844391256277716</v>
      </c>
      <c r="Y822">
        <v>95.062010212282274</v>
      </c>
      <c r="Z822">
        <v>2.0483958664787756E-2</v>
      </c>
      <c r="AA822">
        <v>0.67377437904759452</v>
      </c>
      <c r="AB822">
        <v>0.67634132283768178</v>
      </c>
      <c r="AC822">
        <v>21.347006262472938</v>
      </c>
      <c r="AD822">
        <v>2.0619854095450707</v>
      </c>
      <c r="AF822" s="266"/>
      <c r="AG822" s="304"/>
      <c r="AH822" s="105"/>
      <c r="AI822" s="213"/>
      <c r="AJ822" s="213"/>
      <c r="AK822" s="213"/>
      <c r="AL822" s="213"/>
      <c r="AM822" s="213"/>
      <c r="AN822" s="213"/>
      <c r="AO822" s="213"/>
      <c r="AP822" s="213"/>
      <c r="AQ822" s="105"/>
    </row>
    <row r="823" spans="1:43" x14ac:dyDescent="0.25">
      <c r="A823" s="269"/>
      <c r="X823">
        <v>1.4868005765857639</v>
      </c>
      <c r="Y823">
        <v>94.935407935346376</v>
      </c>
      <c r="Z823">
        <v>1.8895079778350757E-2</v>
      </c>
      <c r="AA823">
        <v>0.67285499046826769</v>
      </c>
      <c r="AB823">
        <v>0.67543827391543687</v>
      </c>
      <c r="AC823">
        <v>21.319771979700185</v>
      </c>
      <c r="AD823">
        <v>2.0592258958431211</v>
      </c>
      <c r="AF823" s="266"/>
      <c r="AG823" s="304"/>
      <c r="AH823" s="105"/>
      <c r="AI823" s="213"/>
      <c r="AJ823" s="213"/>
      <c r="AK823" s="213"/>
      <c r="AL823" s="213"/>
      <c r="AM823" s="213"/>
      <c r="AN823" s="213"/>
      <c r="AO823" s="213"/>
      <c r="AP823" s="213"/>
      <c r="AQ823" s="105"/>
    </row>
    <row r="824" spans="1:43" x14ac:dyDescent="0.25">
      <c r="A824" s="269"/>
      <c r="X824">
        <v>1.4891620014340194</v>
      </c>
      <c r="Y824">
        <v>94.808682661865049</v>
      </c>
      <c r="Z824">
        <v>1.730839162742745E-2</v>
      </c>
      <c r="AA824">
        <v>0.67193472530678111</v>
      </c>
      <c r="AB824">
        <v>0.67453434842543925</v>
      </c>
      <c r="AC824">
        <v>21.292511284190251</v>
      </c>
      <c r="AD824">
        <v>2.056463705870577</v>
      </c>
      <c r="AF824" s="266"/>
      <c r="AG824" s="304"/>
      <c r="AH824" s="105"/>
      <c r="AI824" s="213"/>
      <c r="AJ824" s="213"/>
      <c r="AK824" s="213"/>
      <c r="AL824" s="213"/>
      <c r="AM824" s="213"/>
      <c r="AN824" s="213"/>
      <c r="AO824" s="213"/>
      <c r="AP824" s="213"/>
      <c r="AQ824" s="105"/>
    </row>
    <row r="825" spans="1:43" x14ac:dyDescent="0.25">
      <c r="A825" s="269"/>
      <c r="X825">
        <v>1.4915234001141886</v>
      </c>
      <c r="Y825">
        <v>94.68183437922508</v>
      </c>
      <c r="Z825">
        <v>1.5723896273167504E-2</v>
      </c>
      <c r="AA825">
        <v>0.67101358351758811</v>
      </c>
      <c r="AB825">
        <v>0.67362954627764271</v>
      </c>
      <c r="AC825">
        <v>21.265224173223885</v>
      </c>
      <c r="AD825">
        <v>2.05369883935191</v>
      </c>
      <c r="AF825" s="266"/>
      <c r="AG825" s="304"/>
      <c r="AH825" s="105"/>
      <c r="AI825" s="213"/>
      <c r="AJ825" s="213"/>
      <c r="AK825" s="213"/>
      <c r="AL825" s="213"/>
      <c r="AM825" s="213"/>
      <c r="AN825" s="213"/>
      <c r="AO825" s="213"/>
      <c r="AP825" s="213"/>
      <c r="AQ825" s="105"/>
    </row>
    <row r="826" spans="1:43" x14ac:dyDescent="0.25">
      <c r="A826" s="269"/>
      <c r="X826">
        <v>1.4938847725677389</v>
      </c>
      <c r="Y826">
        <v>94.55486307479012</v>
      </c>
      <c r="Z826">
        <v>1.4141595776720532E-2</v>
      </c>
      <c r="AA826">
        <v>0.67009156505508716</v>
      </c>
      <c r="AB826">
        <v>0.67272386738179302</v>
      </c>
      <c r="AC826">
        <v>21.23791064407613</v>
      </c>
      <c r="AD826">
        <v>2.0509312960110138</v>
      </c>
      <c r="AF826" s="266"/>
      <c r="AG826" s="304"/>
      <c r="AH826" s="105"/>
      <c r="AI826" s="213"/>
      <c r="AJ826" s="213"/>
      <c r="AK826" s="213"/>
      <c r="AL826" s="213"/>
      <c r="AM826" s="213"/>
      <c r="AN826" s="213"/>
      <c r="AO826" s="213"/>
      <c r="AP826" s="213"/>
      <c r="AQ826" s="105"/>
    </row>
    <row r="827" spans="1:43" x14ac:dyDescent="0.25">
      <c r="A827" s="269"/>
      <c r="X827">
        <v>1.4962461187359546</v>
      </c>
      <c r="Y827">
        <v>94.42776873589483</v>
      </c>
      <c r="Z827">
        <v>1.2561492199236524E-2</v>
      </c>
      <c r="AA827">
        <v>0.66916866987338464</v>
      </c>
      <c r="AB827">
        <v>0.67181731164744662</v>
      </c>
      <c r="AC827">
        <v>21.210570694015622</v>
      </c>
      <c r="AD827">
        <v>2.0481610755711328</v>
      </c>
      <c r="AF827" s="266"/>
      <c r="AG827" s="304"/>
      <c r="AH827" s="105"/>
      <c r="AI827" s="213"/>
      <c r="AJ827" s="213"/>
      <c r="AK827" s="213"/>
      <c r="AL827" s="213"/>
      <c r="AM827" s="213"/>
      <c r="AN827" s="213"/>
      <c r="AO827" s="213"/>
      <c r="AP827" s="213"/>
      <c r="AQ827" s="105"/>
    </row>
    <row r="828" spans="1:43" x14ac:dyDescent="0.25">
      <c r="A828" s="269"/>
      <c r="X828">
        <v>1.4986074385599355</v>
      </c>
      <c r="Y828">
        <v>94.300551349847296</v>
      </c>
      <c r="Z828">
        <v>1.0983587601865408E-2</v>
      </c>
      <c r="AA828">
        <v>0.66824489792653841</v>
      </c>
      <c r="AB828">
        <v>0.67090987898394827</v>
      </c>
      <c r="AC828">
        <v>21.183204320305137</v>
      </c>
      <c r="AD828">
        <v>2.0453881777549183</v>
      </c>
      <c r="AF828" s="266"/>
      <c r="AG828" s="304"/>
      <c r="AH828" s="105"/>
      <c r="AI828" s="213"/>
      <c r="AJ828" s="213"/>
      <c r="AK828" s="213"/>
      <c r="AL828" s="213"/>
      <c r="AM828" s="213"/>
      <c r="AN828" s="213"/>
      <c r="AO828" s="213"/>
      <c r="AP828" s="213"/>
      <c r="AQ828" s="105"/>
    </row>
    <row r="829" spans="1:43" x14ac:dyDescent="0.25">
      <c r="A829" s="269"/>
      <c r="X829">
        <v>1.5009687319805958</v>
      </c>
      <c r="Y829">
        <v>94.173210903925636</v>
      </c>
      <c r="Z829">
        <v>9.4078840457565462E-3</v>
      </c>
      <c r="AA829">
        <v>0.66732024916858235</v>
      </c>
      <c r="AB829">
        <v>0.67000156930044719</v>
      </c>
      <c r="AC829">
        <v>21.155811520202313</v>
      </c>
      <c r="AD829">
        <v>2.0426126022844993</v>
      </c>
      <c r="AF829" s="266"/>
      <c r="AG829" s="304"/>
      <c r="AH829" s="105"/>
      <c r="AI829" s="213"/>
      <c r="AJ829" s="213"/>
      <c r="AK829" s="213"/>
      <c r="AL829" s="213"/>
      <c r="AM829" s="213"/>
      <c r="AN829" s="213"/>
      <c r="AO829" s="213"/>
      <c r="AP829" s="213"/>
      <c r="AQ829" s="105"/>
    </row>
    <row r="830" spans="1:43" x14ac:dyDescent="0.25">
      <c r="A830" s="269"/>
      <c r="X830">
        <v>1.5033299989386633</v>
      </c>
      <c r="Y830">
        <v>94.045747385380849</v>
      </c>
      <c r="Z830">
        <v>7.8343835920598546E-3</v>
      </c>
      <c r="AA830">
        <v>0.66639472355308749</v>
      </c>
      <c r="AB830">
        <v>0.66909238250592218</v>
      </c>
      <c r="AC830">
        <v>21.12839229095788</v>
      </c>
      <c r="AD830">
        <v>2.0398343488813069</v>
      </c>
      <c r="AF830" s="266"/>
      <c r="AG830" s="304"/>
      <c r="AH830" s="105"/>
      <c r="AI830" s="213"/>
      <c r="AJ830" s="213"/>
      <c r="AK830" s="213"/>
      <c r="AL830" s="213"/>
      <c r="AM830" s="213"/>
      <c r="AN830" s="213"/>
      <c r="AO830" s="213"/>
      <c r="AP830" s="213"/>
      <c r="AQ830" s="105"/>
    </row>
    <row r="831" spans="1:43" x14ac:dyDescent="0.25">
      <c r="A831" s="269"/>
      <c r="X831">
        <v>1.5056912393746789</v>
      </c>
      <c r="Y831">
        <v>93.918160781439738</v>
      </c>
      <c r="Z831">
        <v>6.2630883019250978E-3</v>
      </c>
      <c r="AA831">
        <v>0.66546832103374332</v>
      </c>
      <c r="AB831">
        <v>0.66818231850912302</v>
      </c>
      <c r="AC831">
        <v>21.100946629817251</v>
      </c>
      <c r="AD831">
        <v>2.0370534172662329</v>
      </c>
      <c r="AF831" s="266"/>
      <c r="AG831" s="304"/>
      <c r="AH831" s="105"/>
      <c r="AI831" s="213"/>
      <c r="AJ831" s="213"/>
      <c r="AK831" s="213"/>
      <c r="AL831" s="213"/>
      <c r="AM831" s="213"/>
      <c r="AN831" s="213"/>
      <c r="AO831" s="213"/>
      <c r="AP831" s="213"/>
      <c r="AQ831" s="105"/>
    </row>
    <row r="832" spans="1:43" x14ac:dyDescent="0.25">
      <c r="A832" s="269"/>
      <c r="X832">
        <v>1.5080524532289949</v>
      </c>
      <c r="Y832">
        <v>93.790451079297398</v>
      </c>
      <c r="Z832">
        <v>4.6940002365018782E-3</v>
      </c>
      <c r="AA832">
        <v>0.66454104156393645</v>
      </c>
      <c r="AB832">
        <v>0.6672713772186234</v>
      </c>
      <c r="AC832">
        <v>21.073474534019631</v>
      </c>
      <c r="AD832">
        <v>2.0342698071595393</v>
      </c>
      <c r="AF832" s="266"/>
      <c r="AG832" s="304"/>
      <c r="AH832" s="105"/>
      <c r="AI832" s="213"/>
      <c r="AJ832" s="213"/>
      <c r="AK832" s="213"/>
      <c r="AL832" s="213"/>
      <c r="AM832" s="213"/>
      <c r="AN832" s="213"/>
      <c r="AO832" s="213"/>
      <c r="AP832" s="213"/>
      <c r="AQ832" s="105"/>
    </row>
    <row r="833" spans="1:43" x14ac:dyDescent="0.25">
      <c r="A833" s="269"/>
      <c r="X833">
        <v>1.5104136404417745</v>
      </c>
      <c r="Y833">
        <v>93.6626182661239</v>
      </c>
      <c r="Z833">
        <v>3.1271214569404291E-3</v>
      </c>
      <c r="AA833">
        <v>0.66361288509665828</v>
      </c>
      <c r="AB833">
        <v>0.66635955854279005</v>
      </c>
      <c r="AC833">
        <v>21.045976000796877</v>
      </c>
      <c r="AD833">
        <v>2.0314835182807438</v>
      </c>
      <c r="AF833" s="266"/>
      <c r="AG833" s="304"/>
      <c r="AH833" s="105"/>
      <c r="AI833" s="213"/>
      <c r="AJ833" s="213"/>
      <c r="AK833" s="213"/>
      <c r="AL833" s="213"/>
      <c r="AM833" s="213"/>
      <c r="AN833" s="213"/>
      <c r="AO833" s="213"/>
      <c r="AP833" s="213"/>
      <c r="AQ833" s="105"/>
    </row>
    <row r="834" spans="1:43" x14ac:dyDescent="0.25">
      <c r="A834" s="269"/>
      <c r="X834">
        <v>1.5127748009529907</v>
      </c>
      <c r="Y834">
        <v>93.534662329060069</v>
      </c>
      <c r="Z834">
        <v>1.5624540243900401E-3</v>
      </c>
      <c r="AA834">
        <v>0.66268385158544163</v>
      </c>
      <c r="AB834">
        <v>0.66544686238974671</v>
      </c>
      <c r="AC834">
        <v>21.018451027377218</v>
      </c>
      <c r="AD834">
        <v>2.0286945503489968</v>
      </c>
      <c r="AF834" s="266"/>
      <c r="AG834" s="304"/>
      <c r="AH834" s="105"/>
      <c r="AI834" s="213"/>
      <c r="AJ834" s="213"/>
      <c r="AK834" s="213"/>
      <c r="AL834" s="213"/>
      <c r="AM834" s="213"/>
      <c r="AN834" s="213"/>
      <c r="AO834" s="213"/>
      <c r="AP834" s="213"/>
      <c r="AQ834" s="105"/>
    </row>
    <row r="835" spans="1:43" x14ac:dyDescent="0.25">
      <c r="A835" s="269"/>
      <c r="X835">
        <v>1.5151359347024254</v>
      </c>
      <c r="Y835">
        <v>93.406583255212809</v>
      </c>
      <c r="Z835">
        <v>6.2848027672615808E-16</v>
      </c>
      <c r="AA835">
        <v>0.66175394098296358</v>
      </c>
      <c r="AB835">
        <v>0.66453328866749628</v>
      </c>
      <c r="AC835">
        <v>20.990899610981334</v>
      </c>
      <c r="AD835">
        <v>2.0259029030826836</v>
      </c>
      <c r="AF835" s="266"/>
      <c r="AG835" s="304"/>
      <c r="AH835" s="105"/>
      <c r="AI835" s="213"/>
      <c r="AJ835" s="213"/>
      <c r="AK835" s="213"/>
      <c r="AL835" s="213"/>
      <c r="AM835" s="213"/>
      <c r="AN835" s="213"/>
      <c r="AO835" s="213"/>
      <c r="AP835" s="213"/>
      <c r="AQ835" s="105"/>
    </row>
    <row r="836" spans="1:43" x14ac:dyDescent="0.25">
      <c r="A836" s="269"/>
      <c r="X836">
        <v>1.5174970416296683</v>
      </c>
      <c r="Y836">
        <v>93.278381031672552</v>
      </c>
      <c r="AC836">
        <v>19.968917341570005</v>
      </c>
      <c r="AD836">
        <v>1.9223505496345807</v>
      </c>
      <c r="AF836" s="266"/>
      <c r="AG836" s="304"/>
      <c r="AH836" s="105"/>
      <c r="AI836" s="213"/>
      <c r="AJ836" s="213"/>
      <c r="AK836" s="213"/>
      <c r="AL836" s="213"/>
      <c r="AM836" s="213"/>
      <c r="AN836" s="213"/>
      <c r="AO836" s="213"/>
      <c r="AP836" s="213"/>
      <c r="AQ836" s="105"/>
    </row>
    <row r="837" spans="1:43" x14ac:dyDescent="0.25">
      <c r="A837" s="269"/>
      <c r="X837">
        <v>1.5198581216741158</v>
      </c>
      <c r="Y837">
        <v>93.150055645493723</v>
      </c>
      <c r="AC837">
        <v>18.996692242091722</v>
      </c>
      <c r="AD837">
        <v>1.8238398414299439</v>
      </c>
      <c r="AF837" s="266"/>
      <c r="AG837" s="304"/>
      <c r="AH837" s="105"/>
      <c r="AI837" s="213"/>
      <c r="AJ837" s="213"/>
      <c r="AK837" s="213"/>
      <c r="AL837" s="213"/>
      <c r="AM837" s="213"/>
      <c r="AN837" s="213"/>
      <c r="AO837" s="213"/>
      <c r="AP837" s="213"/>
      <c r="AQ837" s="105"/>
    </row>
    <row r="838" spans="1:43" x14ac:dyDescent="0.25">
      <c r="A838" s="269"/>
      <c r="X838">
        <v>1.5205590408733836</v>
      </c>
      <c r="Y838">
        <v>88.390000209297867</v>
      </c>
      <c r="AC838">
        <v>18.071801789148729</v>
      </c>
      <c r="AD838">
        <v>1.730125316285495</v>
      </c>
      <c r="AF838" s="266"/>
      <c r="AG838" s="304"/>
      <c r="AH838" s="105"/>
      <c r="AI838" s="213"/>
      <c r="AJ838" s="213"/>
      <c r="AK838" s="213"/>
      <c r="AL838" s="213"/>
      <c r="AM838" s="213"/>
      <c r="AN838" s="213"/>
      <c r="AO838" s="213"/>
      <c r="AP838" s="213"/>
      <c r="AQ838" s="105"/>
    </row>
    <row r="839" spans="1:43" x14ac:dyDescent="0.25">
      <c r="A839" s="269"/>
      <c r="X839">
        <v>1.5212599600726513</v>
      </c>
      <c r="Y839">
        <v>83.861697215701554</v>
      </c>
      <c r="AC839">
        <v>17.191941404548356</v>
      </c>
      <c r="AD839">
        <v>1.6409734628158621</v>
      </c>
      <c r="AF839" s="266"/>
      <c r="AG839" s="304"/>
      <c r="AH839" s="105"/>
      <c r="AI839" s="213"/>
      <c r="AJ839" s="213"/>
      <c r="AK839" s="213"/>
      <c r="AL839" s="213"/>
      <c r="AM839" s="213"/>
      <c r="AN839" s="213"/>
      <c r="AO839" s="213"/>
      <c r="AP839" s="213"/>
      <c r="AQ839" s="105"/>
    </row>
    <row r="840" spans="1:43" x14ac:dyDescent="0.25">
      <c r="A840" s="269"/>
      <c r="X840">
        <v>1.521960879271919</v>
      </c>
      <c r="Y840">
        <v>79.553863351858823</v>
      </c>
      <c r="AC840">
        <v>16.354918712914152</v>
      </c>
      <c r="AD840">
        <v>1.5561621385860267</v>
      </c>
      <c r="AF840" s="266"/>
      <c r="AG840" s="304"/>
      <c r="AH840" s="105"/>
      <c r="AI840" s="213"/>
      <c r="AJ840" s="213"/>
      <c r="AK840" s="213"/>
      <c r="AL840" s="213"/>
      <c r="AM840" s="213"/>
      <c r="AN840" s="213"/>
      <c r="AO840" s="213"/>
      <c r="AP840" s="213"/>
      <c r="AQ840" s="105"/>
    </row>
    <row r="841" spans="1:43" x14ac:dyDescent="0.25">
      <c r="A841" s="269"/>
      <c r="X841">
        <v>1.5226617984711868</v>
      </c>
      <c r="Y841">
        <v>75.455764654683833</v>
      </c>
      <c r="AC841">
        <v>15.558648078876262</v>
      </c>
      <c r="AD841">
        <v>1.4754800165921373</v>
      </c>
      <c r="AF841" s="266"/>
      <c r="AG841" s="304"/>
      <c r="AH841" s="105"/>
      <c r="AI841" s="213"/>
      <c r="AJ841" s="213"/>
      <c r="AK841" s="213"/>
      <c r="AL841" s="213"/>
      <c r="AM841" s="213"/>
      <c r="AN841" s="213"/>
      <c r="AO841" s="213"/>
      <c r="AP841" s="213"/>
      <c r="AQ841" s="105"/>
    </row>
    <row r="842" spans="1:43" x14ac:dyDescent="0.25">
      <c r="A842" s="269"/>
      <c r="X842">
        <v>1.5233627176704545</v>
      </c>
      <c r="Y842">
        <v>71.557189764703054</v>
      </c>
      <c r="AC842">
        <v>14.801145410229143</v>
      </c>
      <c r="AD842">
        <v>1.3987260586914678</v>
      </c>
      <c r="AF842" s="266"/>
      <c r="AG842" s="304"/>
      <c r="AH842" s="105"/>
      <c r="AI842" s="213"/>
      <c r="AJ842" s="213"/>
      <c r="AK842" s="213"/>
      <c r="AL842" s="213"/>
      <c r="AM842" s="213"/>
      <c r="AN842" s="213"/>
      <c r="AO842" s="213"/>
      <c r="AP842" s="213"/>
      <c r="AQ842" s="105"/>
    </row>
    <row r="843" spans="1:43" x14ac:dyDescent="0.25">
      <c r="A843" s="269"/>
      <c r="X843">
        <v>1.5240636368697222</v>
      </c>
      <c r="Y843">
        <v>67.848424482093563</v>
      </c>
      <c r="AC843">
        <v>14.080523214107561</v>
      </c>
      <c r="AD843">
        <v>1.3257090146694486</v>
      </c>
      <c r="AF843" s="266"/>
      <c r="AG843" s="304"/>
      <c r="AH843" s="105"/>
      <c r="AI843" s="213"/>
      <c r="AJ843" s="213"/>
      <c r="AK843" s="213"/>
      <c r="AL843" s="213"/>
      <c r="AM843" s="213"/>
      <c r="AN843" s="213"/>
      <c r="AO843" s="213"/>
      <c r="AP843" s="213"/>
      <c r="AQ843" s="105"/>
    </row>
    <row r="844" spans="1:43" x14ac:dyDescent="0.25">
      <c r="A844" s="269"/>
      <c r="X844">
        <v>1.52476455606899</v>
      </c>
      <c r="Y844">
        <v>64.32022756151143</v>
      </c>
      <c r="AC844">
        <v>13.394985893862154</v>
      </c>
      <c r="AD844">
        <v>1.2562469456955827</v>
      </c>
      <c r="AF844" s="266"/>
      <c r="AG844" s="304"/>
      <c r="AH844" s="105"/>
      <c r="AI844" s="213"/>
      <c r="AJ844" s="213"/>
      <c r="AK844" s="213"/>
      <c r="AL844" s="213"/>
      <c r="AM844" s="213"/>
      <c r="AN844" s="213"/>
      <c r="AO844" s="213"/>
      <c r="AP844" s="213"/>
      <c r="AQ844" s="105"/>
    </row>
    <row r="845" spans="1:43" x14ac:dyDescent="0.25">
      <c r="A845" s="269"/>
      <c r="X845">
        <v>1.5254654752682577</v>
      </c>
      <c r="Y845">
        <v>60.963807685393839</v>
      </c>
      <c r="AC845">
        <v>12.742825274915626</v>
      </c>
      <c r="AD845">
        <v>1.1901667709808259</v>
      </c>
      <c r="AF845" s="266"/>
      <c r="AG845" s="304"/>
      <c r="AH845" s="105"/>
      <c r="AI845" s="213"/>
      <c r="AJ845" s="213"/>
      <c r="AK845" s="213"/>
      <c r="AL845" s="213"/>
      <c r="AM845" s="213"/>
      <c r="AN845" s="213"/>
      <c r="AO845" s="213"/>
      <c r="AP845" s="213"/>
      <c r="AQ845" s="105"/>
    </row>
    <row r="846" spans="1:43" x14ac:dyDescent="0.25">
      <c r="A846" s="269"/>
      <c r="X846">
        <v>1.5261663944675254</v>
      </c>
      <c r="Y846">
        <v>57.770801558361015</v>
      </c>
      <c r="AC846">
        <v>12.122416348451258</v>
      </c>
      <c r="AD846">
        <v>1.1273038365068238</v>
      </c>
      <c r="AF846" s="266"/>
      <c r="AG846" s="304"/>
      <c r="AH846" s="105"/>
      <c r="AI846" s="213"/>
      <c r="AJ846" s="213"/>
      <c r="AK846" s="213"/>
      <c r="AL846" s="213"/>
      <c r="AM846" s="213"/>
      <c r="AN846" s="213"/>
      <c r="AO846" s="213"/>
      <c r="AP846" s="213"/>
      <c r="AQ846" s="105"/>
    </row>
    <row r="847" spans="1:43" x14ac:dyDescent="0.25">
      <c r="A847" s="269"/>
      <c r="X847">
        <v>1.5268673136667932</v>
      </c>
      <c r="Y847">
        <v>54.733253068133862</v>
      </c>
      <c r="AC847">
        <v>11.532213222328068</v>
      </c>
      <c r="AD847">
        <v>1.0675015047523915</v>
      </c>
      <c r="AF847" s="266"/>
      <c r="AG847" s="304"/>
      <c r="AH847" s="105"/>
      <c r="AI847" s="213"/>
      <c r="AJ847" s="213"/>
      <c r="AK847" s="213"/>
      <c r="AL847" s="213"/>
      <c r="AM847" s="213"/>
      <c r="AN847" s="213"/>
      <c r="AO847" s="213"/>
      <c r="AP847" s="213"/>
      <c r="AQ847" s="105"/>
    </row>
    <row r="848" spans="1:43" x14ac:dyDescent="0.25">
      <c r="A848" s="269"/>
      <c r="X848">
        <v>1.5275682328660609</v>
      </c>
      <c r="Y848">
        <v>51.843593461042744</v>
      </c>
      <c r="AC848">
        <v>10.970745269133511</v>
      </c>
      <c r="AD848">
        <v>1.0106107643949529</v>
      </c>
      <c r="AF848" s="266"/>
      <c r="AG848" s="304"/>
      <c r="AH848" s="105"/>
      <c r="AI848" s="213"/>
      <c r="AJ848" s="213"/>
      <c r="AK848" s="213"/>
      <c r="AL848" s="213"/>
      <c r="AM848" s="213"/>
      <c r="AN848" s="213"/>
      <c r="AO848" s="213"/>
      <c r="AP848" s="213"/>
      <c r="AQ848" s="105"/>
    </row>
    <row r="849" spans="1:43" x14ac:dyDescent="0.25">
      <c r="A849" s="269"/>
      <c r="X849">
        <v>1.5282691520653287</v>
      </c>
      <c r="Y849">
        <v>49.094622482729541</v>
      </c>
      <c r="AC849">
        <v>10.436613461775565</v>
      </c>
      <c r="AD849">
        <v>0.95648985901440908</v>
      </c>
      <c r="AF849" s="266"/>
      <c r="AG849" s="304"/>
      <c r="AH849" s="105"/>
      <c r="AI849" s="213"/>
      <c r="AJ849" s="213"/>
      <c r="AK849" s="213"/>
      <c r="AL849" s="213"/>
      <c r="AM849" s="213"/>
      <c r="AN849" s="213"/>
      <c r="AO849" s="213"/>
      <c r="AP849" s="213"/>
      <c r="AQ849" s="105"/>
    </row>
    <row r="850" spans="1:43" x14ac:dyDescent="0.25">
      <c r="A850" s="269"/>
      <c r="X850">
        <v>1.5289700712645964</v>
      </c>
      <c r="Y850">
        <v>46.479490437050337</v>
      </c>
      <c r="AC850">
        <v>9.9284868874836132</v>
      </c>
      <c r="AD850">
        <v>0.90500393387427702</v>
      </c>
      <c r="AF850" s="266"/>
      <c r="AG850" s="304"/>
      <c r="AH850" s="105"/>
      <c r="AI850" s="213"/>
      <c r="AJ850" s="213"/>
      <c r="AK850" s="213"/>
      <c r="AL850" s="213"/>
      <c r="AM850" s="213"/>
      <c r="AN850" s="213"/>
      <c r="AO850" s="213"/>
      <c r="AP850" s="213"/>
      <c r="AQ850" s="105"/>
    </row>
    <row r="851" spans="1:43" x14ac:dyDescent="0.25">
      <c r="A851" s="269"/>
      <c r="X851">
        <v>1.5296709904638641</v>
      </c>
      <c r="Y851">
        <v>43.991681118475952</v>
      </c>
      <c r="AC851">
        <v>9.4450994315318493</v>
      </c>
      <c r="AD851">
        <v>0.85602469989996466</v>
      </c>
      <c r="AF851" s="266"/>
      <c r="AG851" s="304"/>
      <c r="AH851" s="105"/>
      <c r="AI851" s="213"/>
      <c r="AJ851" s="213"/>
      <c r="AK851" s="213"/>
      <c r="AL851" s="213"/>
      <c r="AM851" s="213"/>
      <c r="AN851" s="213"/>
      <c r="AO851" s="213"/>
      <c r="AP851" s="213"/>
      <c r="AQ851" s="105"/>
    </row>
    <row r="852" spans="1:43" x14ac:dyDescent="0.25">
      <c r="A852" s="269"/>
      <c r="X852">
        <v>1.5303719096631319</v>
      </c>
      <c r="Y852">
        <v>41.624995575460417</v>
      </c>
      <c r="AC852">
        <v>8.9852466224220038</v>
      </c>
      <c r="AD852">
        <v>0.80943011401690956</v>
      </c>
      <c r="AF852" s="266"/>
      <c r="AG852" s="304"/>
      <c r="AH852" s="105"/>
      <c r="AI852" s="213"/>
      <c r="AJ852" s="213"/>
      <c r="AK852" s="213"/>
      <c r="AL852" s="213"/>
      <c r="AM852" s="213"/>
      <c r="AN852" s="213"/>
      <c r="AO852" s="213"/>
      <c r="AP852" s="213"/>
      <c r="AQ852" s="105"/>
    </row>
    <row r="853" spans="1:43" x14ac:dyDescent="0.25">
      <c r="A853" s="269"/>
      <c r="X853">
        <v>1.5310728288623996</v>
      </c>
      <c r="Y853">
        <v>39.373536664321527</v>
      </c>
      <c r="AC853">
        <v>8.5477826306643863</v>
      </c>
      <c r="AD853">
        <v>0.7651040750520689</v>
      </c>
      <c r="AF853" s="266"/>
      <c r="AG853" s="304"/>
      <c r="AH853" s="105"/>
      <c r="AI853" s="213"/>
      <c r="AJ853" s="213"/>
      <c r="AK853" s="213"/>
      <c r="AL853" s="213"/>
      <c r="AM853" s="213"/>
      <c r="AN853" s="213"/>
      <c r="AO853" s="213"/>
      <c r="AP853" s="213"/>
      <c r="AQ853" s="105"/>
    </row>
    <row r="854" spans="1:43" x14ac:dyDescent="0.25">
      <c r="A854" s="269"/>
      <c r="X854">
        <v>1.5317737480616673</v>
      </c>
      <c r="Y854">
        <v>37.231694355145159</v>
      </c>
      <c r="AC854">
        <v>8.1316174136790647</v>
      </c>
      <c r="AD854">
        <v>0.72293613444103133</v>
      </c>
      <c r="AF854" s="266"/>
      <c r="AG854" s="304"/>
      <c r="AH854" s="105"/>
      <c r="AI854" s="213"/>
      <c r="AJ854" s="213"/>
      <c r="AK854" s="213"/>
      <c r="AL854" s="213"/>
      <c r="AM854" s="213"/>
      <c r="AN854" s="213"/>
      <c r="AO854" s="213"/>
      <c r="AP854" s="213"/>
      <c r="AQ854" s="105"/>
    </row>
    <row r="855" spans="1:43" x14ac:dyDescent="0.25">
      <c r="A855" s="269"/>
      <c r="X855">
        <v>1.5324746672609351</v>
      </c>
      <c r="Y855">
        <v>35.194131753099974</v>
      </c>
      <c r="AC855">
        <v>7.7357139997029991</v>
      </c>
      <c r="AD855">
        <v>0.68282122101990639</v>
      </c>
      <c r="AF855" s="266"/>
      <c r="AG855" s="304"/>
      <c r="AH855" s="105"/>
      <c r="AI855" s="213"/>
      <c r="AJ855" s="213"/>
      <c r="AK855" s="213"/>
      <c r="AL855" s="213"/>
      <c r="AM855" s="213"/>
      <c r="AN855" s="213"/>
      <c r="AO855" s="213"/>
      <c r="AP855" s="213"/>
      <c r="AQ855" s="105"/>
    </row>
    <row r="856" spans="1:43" x14ac:dyDescent="0.25">
      <c r="A856" s="269"/>
      <c r="X856">
        <v>1.5331755864602028</v>
      </c>
      <c r="Y856">
        <v>33.255771800331203</v>
      </c>
      <c r="AC856">
        <v>7.3590859039353651</v>
      </c>
      <c r="AD856">
        <v>0.64465937921625083</v>
      </c>
      <c r="AF856" s="266"/>
      <c r="AG856" s="304"/>
      <c r="AH856" s="105"/>
      <c r="AI856" s="213"/>
      <c r="AJ856" s="213"/>
      <c r="AK856" s="213"/>
      <c r="AL856" s="213"/>
      <c r="AM856" s="213"/>
      <c r="AN856" s="213"/>
      <c r="AO856" s="213"/>
      <c r="AP856" s="213"/>
      <c r="AQ856" s="105"/>
    </row>
    <row r="857" spans="1:43" x14ac:dyDescent="0.25">
      <c r="A857" s="269"/>
      <c r="X857">
        <v>1.5338765056594705</v>
      </c>
      <c r="Y857">
        <v>31.411784625298534</v>
      </c>
      <c r="AC857">
        <v>7.0007946704828337</v>
      </c>
      <c r="AD857">
        <v>0.60835551998667314</v>
      </c>
      <c r="AF857" s="266"/>
      <c r="AG857" s="304"/>
      <c r="AH857" s="105"/>
      <c r="AI857" s="213"/>
      <c r="AJ857" s="213"/>
      <c r="AK857" s="213"/>
      <c r="AL857" s="213"/>
      <c r="AM857" s="213"/>
      <c r="AN857" s="213"/>
      <c r="AO857" s="213"/>
      <c r="AP857" s="213"/>
      <c r="AQ857" s="105"/>
    </row>
    <row r="858" spans="1:43" x14ac:dyDescent="0.25">
      <c r="A858" s="269"/>
      <c r="X858">
        <v>1.5345774248587383</v>
      </c>
      <c r="Y858">
        <v>29.657575508035258</v>
      </c>
      <c r="AC858">
        <v>6.6599475339799374</v>
      </c>
      <c r="AD858">
        <v>0.57381918388051711</v>
      </c>
      <c r="AF858" s="266"/>
      <c r="AG858" s="304"/>
      <c r="AH858" s="105"/>
      <c r="AI858" s="213"/>
      <c r="AJ858" s="213"/>
      <c r="AK858" s="213"/>
      <c r="AL858" s="213"/>
      <c r="AM858" s="213"/>
      <c r="AN858" s="213"/>
      <c r="AO858" s="213"/>
      <c r="AP858" s="213"/>
      <c r="AQ858" s="105"/>
    </row>
    <row r="859" spans="1:43" x14ac:dyDescent="0.25">
      <c r="A859" s="269"/>
      <c r="X859">
        <v>1.535278344058006</v>
      </c>
      <c r="Y859">
        <v>27.98877343134226</v>
      </c>
      <c r="AC859">
        <v>6.3356951950579541</v>
      </c>
      <c r="AD859">
        <v>0.54096431563924718</v>
      </c>
      <c r="AF859" s="266"/>
      <c r="AG859" s="304"/>
      <c r="AH859" s="105"/>
      <c r="AI859" s="213"/>
      <c r="AJ859" s="213"/>
      <c r="AK859" s="213"/>
      <c r="AL859" s="213"/>
      <c r="AM859" s="213"/>
      <c r="AN859" s="213"/>
      <c r="AO859" s="213"/>
      <c r="AP859" s="213"/>
      <c r="AQ859" s="105"/>
    </row>
    <row r="860" spans="1:43" x14ac:dyDescent="0.25">
      <c r="A860" s="269"/>
      <c r="X860">
        <v>1.5359792632572737</v>
      </c>
      <c r="Y860">
        <v>26.401220189389289</v>
      </c>
      <c r="AC860">
        <v>6.0272297041193772</v>
      </c>
      <c r="AD860">
        <v>0.50970904976989584</v>
      </c>
      <c r="AF860" s="266"/>
      <c r="AG860" s="304"/>
      <c r="AH860" s="105"/>
      <c r="AI860" s="213"/>
      <c r="AJ860" s="213"/>
      <c r="AK860" s="213"/>
      <c r="AL860" s="213"/>
      <c r="AM860" s="213"/>
      <c r="AN860" s="213"/>
      <c r="AO860" s="213"/>
      <c r="AP860" s="213"/>
      <c r="AQ860" s="105"/>
    </row>
    <row r="861" spans="1:43" x14ac:dyDescent="0.25">
      <c r="A861" s="269"/>
      <c r="X861">
        <v>1.5366801824565415</v>
      </c>
      <c r="Y861">
        <v>24.890960026584413</v>
      </c>
      <c r="AC861">
        <v>5.7337824481448481</v>
      </c>
      <c r="AD861">
        <v>0.4799755065582767</v>
      </c>
      <c r="AF861" s="266"/>
      <c r="AG861" s="304"/>
      <c r="AH861" s="105"/>
      <c r="AI861" s="213"/>
      <c r="AJ861" s="213"/>
      <c r="AK861" s="213"/>
      <c r="AL861" s="213"/>
      <c r="AM861" s="213"/>
      <c r="AN861" s="213"/>
      <c r="AO861" s="213"/>
      <c r="AP861" s="213"/>
      <c r="AQ861" s="105"/>
    </row>
    <row r="862" spans="1:43" x14ac:dyDescent="0.25">
      <c r="A862" s="269"/>
      <c r="X862">
        <v>1.5373811016558092</v>
      </c>
      <c r="Y862">
        <v>23.454229780895549</v>
      </c>
      <c r="AC862">
        <v>5.4546222355163065</v>
      </c>
      <c r="AD862">
        <v>0.4516895980136898</v>
      </c>
      <c r="AF862" s="266"/>
      <c r="AG862" s="304"/>
      <c r="AH862" s="105"/>
      <c r="AI862" s="213"/>
      <c r="AJ862" s="213"/>
      <c r="AK862" s="213"/>
      <c r="AL862" s="213"/>
      <c r="AM862" s="213"/>
      <c r="AN862" s="213"/>
      <c r="AO862" s="213"/>
      <c r="AP862" s="213"/>
      <c r="AQ862" s="105"/>
    </row>
    <row r="863" spans="1:43" x14ac:dyDescent="0.25">
      <c r="A863" s="269"/>
      <c r="X863">
        <v>1.5380820208550769</v>
      </c>
      <c r="Y863">
        <v>22.087449507062718</v>
      </c>
      <c r="AC863">
        <v>5.1890534740841785</v>
      </c>
      <c r="AD863">
        <v>0.42478084326157939</v>
      </c>
      <c r="AF863" s="266"/>
      <c r="AG863" s="304"/>
      <c r="AH863" s="105"/>
      <c r="AI863" s="213"/>
      <c r="AJ863" s="213"/>
      <c r="AK863" s="213"/>
      <c r="AL863" s="213"/>
      <c r="AM863" s="213"/>
      <c r="AN863" s="213"/>
      <c r="AO863" s="213"/>
      <c r="AP863" s="213"/>
      <c r="AQ863" s="105"/>
    </row>
    <row r="864" spans="1:43" x14ac:dyDescent="0.25">
      <c r="A864" s="269"/>
      <c r="X864">
        <v>1.5387829400543447</v>
      </c>
      <c r="Y864">
        <v>20.7872135563378</v>
      </c>
      <c r="AC864">
        <v>4.9364144379388701</v>
      </c>
      <c r="AD864">
        <v>0.39918219292415602</v>
      </c>
      <c r="AF864" s="266"/>
      <c r="AG864" s="304"/>
      <c r="AH864" s="105"/>
      <c r="AI864" s="213"/>
      <c r="AJ864" s="213"/>
      <c r="AK864" s="213"/>
      <c r="AL864" s="213"/>
      <c r="AM864" s="213"/>
      <c r="AN864" s="213"/>
      <c r="AO864" s="213"/>
      <c r="AP864" s="213"/>
      <c r="AQ864" s="105"/>
    </row>
    <row r="865" spans="1:43" x14ac:dyDescent="0.25">
      <c r="A865" s="269"/>
      <c r="X865">
        <v>1.5394838592536124</v>
      </c>
      <c r="Y865">
        <v>19.550282090523865</v>
      </c>
      <c r="AC865">
        <v>4.6960756185678116</v>
      </c>
      <c r="AD865">
        <v>0.37482986205138358</v>
      </c>
      <c r="AF865" s="266"/>
      <c r="AG865" s="304"/>
      <c r="AH865" s="105"/>
      <c r="AI865" s="213"/>
      <c r="AJ865" s="213"/>
      <c r="AK865" s="213"/>
      <c r="AL865" s="213"/>
      <c r="AM865" s="213"/>
      <c r="AN865" s="213"/>
      <c r="AO865" s="213"/>
      <c r="AP865" s="213"/>
      <c r="AQ865" s="105"/>
    </row>
    <row r="866" spans="1:43" x14ac:dyDescent="0.25">
      <c r="A866" s="269"/>
      <c r="X866">
        <v>1.5401847784528802</v>
      </c>
      <c r="Y866">
        <v>18.37357300917018</v>
      </c>
      <c r="AC866">
        <v>4.467438156289619</v>
      </c>
      <c r="AD866">
        <v>0.35166317118604562</v>
      </c>
      <c r="AF866" s="266"/>
      <c r="AG866" s="304"/>
      <c r="AH866" s="105"/>
      <c r="AI866" s="213"/>
      <c r="AJ866" s="213"/>
      <c r="AK866" s="213"/>
      <c r="AL866" s="213"/>
      <c r="AM866" s="213"/>
      <c r="AN866" s="213"/>
      <c r="AO866" s="213"/>
      <c r="AP866" s="213"/>
      <c r="AQ866" s="105"/>
    </row>
    <row r="867" spans="1:43" x14ac:dyDescent="0.25">
      <c r="A867" s="269"/>
      <c r="X867">
        <v>1.5408856976521479</v>
      </c>
      <c r="Y867">
        <v>17.254154269806854</v>
      </c>
      <c r="AC867">
        <v>4.2499323480568396</v>
      </c>
      <c r="AD867">
        <v>0.32962439516685926</v>
      </c>
      <c r="AF867" s="266"/>
      <c r="AG867" s="304"/>
      <c r="AH867" s="105"/>
      <c r="AI867" s="213"/>
      <c r="AJ867" s="213"/>
      <c r="AK867" s="213"/>
      <c r="AL867" s="213"/>
      <c r="AM867" s="213"/>
      <c r="AN867" s="213"/>
      <c r="AO867" s="213"/>
      <c r="AP867" s="213"/>
      <c r="AQ867" s="105"/>
    </row>
    <row r="868" spans="1:43" x14ac:dyDescent="0.25">
      <c r="X868">
        <v>1.5415866168514156</v>
      </c>
      <c r="Y868">
        <v>16.189236582083929</v>
      </c>
      <c r="AC868">
        <v>4.0430162279092521</v>
      </c>
      <c r="AD868">
        <v>0.30865861929290495</v>
      </c>
      <c r="AF868" s="266"/>
      <c r="AG868" s="304"/>
      <c r="AH868" s="105"/>
      <c r="AI868" s="213"/>
      <c r="AJ868" s="213"/>
      <c r="AK868" s="213"/>
      <c r="AL868" s="213"/>
      <c r="AM868" s="213"/>
      <c r="AN868" s="213"/>
      <c r="AO868" s="213"/>
      <c r="AP868" s="213"/>
      <c r="AQ868" s="105"/>
    </row>
    <row r="869" spans="1:43" x14ac:dyDescent="0.25">
      <c r="X869">
        <v>1.5422875360506834</v>
      </c>
      <c r="Y869">
        <v>15.176166457610035</v>
      </c>
      <c r="AC869">
        <v>3.8461742165404815</v>
      </c>
      <c r="AD869">
        <v>0.28871360249096423</v>
      </c>
      <c r="AF869" s="266"/>
      <c r="AG869" s="304"/>
      <c r="AH869" s="105"/>
      <c r="AI869" s="213"/>
      <c r="AJ869" s="213"/>
      <c r="AK869" s="213"/>
      <c r="AL869" s="213"/>
      <c r="AM869" s="213"/>
      <c r="AN869" s="213"/>
      <c r="AO869" s="213"/>
      <c r="AP869" s="213"/>
      <c r="AQ869" s="105"/>
    </row>
    <row r="870" spans="1:43" x14ac:dyDescent="0.25">
      <c r="X870">
        <v>1.5429884552499511</v>
      </c>
      <c r="Y870">
        <v>14.21241959817344</v>
      </c>
      <c r="AC870">
        <v>3.6589158366130654</v>
      </c>
      <c r="AD870">
        <v>0.26973964714481879</v>
      </c>
      <c r="AF870" s="266"/>
      <c r="AG870" s="304"/>
      <c r="AH870" s="105"/>
      <c r="AI870" s="213"/>
      <c r="AJ870" s="213"/>
      <c r="AK870" s="213"/>
      <c r="AL870" s="213"/>
      <c r="AM870" s="213"/>
      <c r="AN870" s="213"/>
      <c r="AO870" s="213"/>
      <c r="AP870" s="213"/>
      <c r="AQ870" s="105"/>
    </row>
    <row r="871" spans="1:43" x14ac:dyDescent="0.25">
      <c r="X871">
        <v>1.5436893744492188</v>
      </c>
      <c r="Y871">
        <v>13.295594605869656</v>
      </c>
      <c r="AC871">
        <v>3.4807744906208886</v>
      </c>
      <c r="AD871">
        <v>0.25168947526216157</v>
      </c>
      <c r="AF871" s="266"/>
      <c r="AG871" s="304"/>
      <c r="AH871" s="105"/>
      <c r="AI871" s="213"/>
      <c r="AJ871" s="213"/>
      <c r="AK871" s="213"/>
      <c r="AL871" s="213"/>
      <c r="AM871" s="213"/>
      <c r="AN871" s="213"/>
      <c r="AO871" s="213"/>
      <c r="AP871" s="213"/>
      <c r="AQ871" s="105"/>
    </row>
    <row r="872" spans="1:43" x14ac:dyDescent="0.25">
      <c r="X872">
        <v>1.5443902936484866</v>
      </c>
      <c r="Y872">
        <v>12.423406999464154</v>
      </c>
      <c r="AC872">
        <v>3.311306298253716</v>
      </c>
      <c r="AD872">
        <v>0.23451811067055775</v>
      </c>
      <c r="AF872" s="266"/>
      <c r="AG872" s="304"/>
      <c r="AH872" s="105"/>
      <c r="AI872" s="213"/>
      <c r="AJ872" s="213"/>
      <c r="AK872" s="213"/>
      <c r="AL872" s="213"/>
      <c r="AM872" s="213"/>
      <c r="AN872" s="213"/>
      <c r="AO872" s="213"/>
      <c r="AP872" s="213"/>
      <c r="AQ872" s="105"/>
    </row>
    <row r="873" spans="1:43" x14ac:dyDescent="0.25">
      <c r="X873">
        <v>1.5450912128477543</v>
      </c>
      <c r="Y873">
        <v>11.593683522079615</v>
      </c>
      <c r="AC873">
        <v>3.150088990366875</v>
      </c>
      <c r="AD873">
        <v>0.21818276694892361</v>
      </c>
      <c r="AF873" s="266"/>
      <c r="AG873" s="304"/>
      <c r="AH873" s="105"/>
      <c r="AI873" s="213"/>
      <c r="AJ873" s="213"/>
      <c r="AK873" s="213"/>
      <c r="AL873" s="213"/>
      <c r="AM873" s="213"/>
      <c r="AN873" s="213"/>
      <c r="AO873" s="213"/>
      <c r="AP873" s="213"/>
      <c r="AQ873" s="105"/>
    </row>
    <row r="874" spans="1:43" x14ac:dyDescent="0.25">
      <c r="X874">
        <v>1.545792132047022</v>
      </c>
      <c r="Y874">
        <v>10.804356726024432</v>
      </c>
      <c r="AC874">
        <v>2.9967208568001475</v>
      </c>
      <c r="AD874">
        <v>0.20264274081527492</v>
      </c>
      <c r="AF874" s="266"/>
      <c r="AG874" s="304"/>
      <c r="AH874" s="105"/>
      <c r="AI874" s="213"/>
      <c r="AJ874" s="213"/>
      <c r="AK874" s="213"/>
      <c r="AL874" s="213"/>
      <c r="AM874" s="213"/>
      <c r="AN874" s="213"/>
      <c r="AO874" s="213"/>
      <c r="AP874" s="213"/>
      <c r="AQ874" s="105"/>
    </row>
    <row r="875" spans="1:43" x14ac:dyDescent="0.25">
      <c r="X875">
        <v>1.5464930512462898</v>
      </c>
      <c r="Y875">
        <v>10.053459821269273</v>
      </c>
      <c r="AC875">
        <v>2.8508197454241153</v>
      </c>
      <c r="AD875">
        <v>0.18785931070509851</v>
      </c>
      <c r="AF875" s="266"/>
      <c r="AG875" s="304"/>
      <c r="AH875" s="105"/>
      <c r="AI875" s="213"/>
      <c r="AJ875" s="213"/>
      <c r="AK875" s="213"/>
      <c r="AL875" s="213"/>
      <c r="AM875" s="213"/>
      <c r="AN875" s="213"/>
      <c r="AO875" s="213"/>
      <c r="AP875" s="213"/>
      <c r="AQ875" s="105"/>
    </row>
    <row r="876" spans="1:43" x14ac:dyDescent="0.25">
      <c r="X876">
        <v>1.5471939704455575</v>
      </c>
      <c r="Y876">
        <v>9.3391217747354123</v>
      </c>
      <c r="AC876">
        <v>2.7120221099198711</v>
      </c>
      <c r="AD876">
        <v>0.17379564028763098</v>
      </c>
      <c r="AF876" s="266"/>
      <c r="AG876" s="304"/>
      <c r="AH876" s="105"/>
      <c r="AI876" s="213"/>
      <c r="AJ876" s="213"/>
      <c r="AK876" s="213"/>
      <c r="AL876" s="213"/>
      <c r="AM876" s="213"/>
      <c r="AN876" s="213"/>
      <c r="AO876" s="213"/>
      <c r="AP876" s="213"/>
      <c r="AQ876" s="105"/>
    </row>
    <row r="877" spans="1:43" x14ac:dyDescent="0.25">
      <c r="X877">
        <v>1.5478948896448252</v>
      </c>
      <c r="Y877">
        <v>8.6595626481836998</v>
      </c>
      <c r="AC877">
        <v>2.5799821039193831</v>
      </c>
      <c r="AD877">
        <v>0.16041668667963146</v>
      </c>
      <c r="AF877" s="266"/>
      <c r="AG877" s="304"/>
      <c r="AH877" s="105"/>
      <c r="AI877" s="213"/>
      <c r="AJ877" s="213"/>
      <c r="AK877" s="213"/>
      <c r="AL877" s="213"/>
      <c r="AM877" s="213"/>
      <c r="AN877" s="213"/>
      <c r="AO877" s="213"/>
      <c r="AP877" s="213"/>
      <c r="AQ877" s="105"/>
    </row>
    <row r="878" spans="1:43" x14ac:dyDescent="0.25">
      <c r="X878">
        <v>1.548595808844093</v>
      </c>
      <c r="Y878">
        <v>8.0130891630872778</v>
      </c>
      <c r="AC878">
        <v>2.4543707192493929</v>
      </c>
      <c r="AD878">
        <v>0.14768911312794472</v>
      </c>
      <c r="AF878" s="266"/>
      <c r="AG878" s="304"/>
      <c r="AH878" s="105"/>
      <c r="AI878" s="213"/>
      <c r="AJ878" s="213"/>
      <c r="AK878" s="213"/>
      <c r="AL878" s="213"/>
      <c r="AM878" s="213"/>
      <c r="AN878" s="213"/>
      <c r="AO878" s="213"/>
      <c r="AP878" s="213"/>
      <c r="AQ878" s="105"/>
    </row>
    <row r="879" spans="1:43" x14ac:dyDescent="0.25">
      <c r="X879">
        <v>1.5492967280433607</v>
      </c>
      <c r="Y879">
        <v>7.3980904814369648</v>
      </c>
      <c r="AC879">
        <v>2.3348749661315518</v>
      </c>
      <c r="AD879">
        <v>0.13558120594327946</v>
      </c>
      <c r="AF879" s="266"/>
      <c r="AG879" s="304"/>
      <c r="AH879" s="105"/>
      <c r="AI879" s="213"/>
      <c r="AJ879" s="213"/>
      <c r="AK879" s="213"/>
      <c r="AL879" s="213"/>
      <c r="AM879" s="213"/>
      <c r="AN879" s="213"/>
      <c r="AO879" s="213"/>
      <c r="AP879" s="213"/>
      <c r="AQ879" s="105"/>
    </row>
    <row r="880" spans="1:43" x14ac:dyDescent="0.25">
      <c r="X880">
        <v>1.5499976472426285</v>
      </c>
      <c r="Y880">
        <v>6.8130341919664232</v>
      </c>
      <c r="AF880" s="266"/>
      <c r="AG880" s="304"/>
      <c r="AH880" s="105"/>
      <c r="AI880" s="213"/>
      <c r="AJ880" s="213"/>
      <c r="AK880" s="213"/>
      <c r="AL880" s="213"/>
      <c r="AM880" s="213"/>
      <c r="AN880" s="213"/>
      <c r="AO880" s="213"/>
      <c r="AP880" s="213"/>
      <c r="AQ880" s="105"/>
    </row>
    <row r="881" spans="24:43" x14ac:dyDescent="0.25">
      <c r="X881">
        <v>1.5506985664418962</v>
      </c>
      <c r="Y881">
        <v>6.2564624917954035</v>
      </c>
      <c r="AF881" s="266"/>
      <c r="AG881" s="304"/>
      <c r="AH881" s="105"/>
      <c r="AI881" s="213"/>
      <c r="AJ881" s="213"/>
      <c r="AK881" s="213"/>
      <c r="AL881" s="213"/>
      <c r="AM881" s="213"/>
      <c r="AN881" s="213"/>
      <c r="AO881" s="213"/>
      <c r="AP881" s="213"/>
      <c r="AQ881" s="105"/>
    </row>
    <row r="882" spans="24:43" x14ac:dyDescent="0.25">
      <c r="X882">
        <v>1.5513994856411639</v>
      </c>
      <c r="Y882">
        <v>5.7269885539772405</v>
      </c>
      <c r="AF882" s="266"/>
      <c r="AG882" s="304"/>
      <c r="AH882" s="105"/>
      <c r="AI882" s="213"/>
      <c r="AJ882" s="213"/>
      <c r="AK882" s="213"/>
      <c r="AL882" s="213"/>
      <c r="AM882" s="213"/>
      <c r="AN882" s="213"/>
      <c r="AO882" s="213"/>
      <c r="AP882" s="213"/>
      <c r="AQ882" s="105"/>
    </row>
    <row r="883" spans="24:43" x14ac:dyDescent="0.25">
      <c r="X883">
        <v>1.5521004048404317</v>
      </c>
      <c r="Y883">
        <v>5.2232930718991257</v>
      </c>
      <c r="AF883" s="266"/>
      <c r="AG883" s="304"/>
      <c r="AH883" s="105"/>
      <c r="AI883" s="213"/>
      <c r="AJ883" s="213"/>
      <c r="AK883" s="213"/>
      <c r="AL883" s="213"/>
      <c r="AM883" s="213"/>
      <c r="AN883" s="213"/>
      <c r="AO883" s="213"/>
      <c r="AP883" s="213"/>
      <c r="AQ883" s="105"/>
    </row>
    <row r="884" spans="24:43" x14ac:dyDescent="0.25">
      <c r="X884">
        <v>1.5528013240396994</v>
      </c>
      <c r="Y884">
        <v>4.7441209719249953</v>
      </c>
      <c r="AF884" s="266"/>
      <c r="AG884" s="304"/>
      <c r="AH884" s="105"/>
      <c r="AI884" s="213"/>
      <c r="AJ884" s="213"/>
      <c r="AK884" s="213"/>
      <c r="AL884" s="213"/>
      <c r="AM884" s="213"/>
      <c r="AN884" s="213"/>
      <c r="AO884" s="213"/>
      <c r="AP884" s="213"/>
      <c r="AQ884" s="105"/>
    </row>
    <row r="885" spans="24:43" x14ac:dyDescent="0.25">
      <c r="X885">
        <v>1.5535022432389671</v>
      </c>
      <c r="Y885">
        <v>0</v>
      </c>
      <c r="AF885" s="266"/>
      <c r="AG885" s="304"/>
      <c r="AH885" s="105"/>
      <c r="AI885" s="213"/>
      <c r="AJ885" s="213"/>
      <c r="AK885" s="213"/>
      <c r="AL885" s="213"/>
      <c r="AM885" s="213"/>
      <c r="AN885" s="213"/>
      <c r="AO885" s="213"/>
      <c r="AP885" s="213"/>
      <c r="AQ885" s="105"/>
    </row>
    <row r="886" spans="24:43" x14ac:dyDescent="0.25">
      <c r="AF886" s="266"/>
      <c r="AG886" s="304"/>
      <c r="AH886" s="105"/>
      <c r="AI886" s="213"/>
      <c r="AJ886" s="213"/>
      <c r="AK886" s="213"/>
      <c r="AL886" s="213"/>
      <c r="AM886" s="213"/>
      <c r="AN886" s="213"/>
      <c r="AO886" s="213"/>
      <c r="AP886" s="213"/>
      <c r="AQ886" s="105"/>
    </row>
  </sheetData>
  <mergeCells count="7">
    <mergeCell ref="M52:V52"/>
    <mergeCell ref="M53:O53"/>
    <mergeCell ref="R53:T53"/>
    <mergeCell ref="M54:O54"/>
    <mergeCell ref="P54:Q54"/>
    <mergeCell ref="R54:T54"/>
    <mergeCell ref="U54:V54"/>
  </mergeCells>
  <pageMargins left="0.7" right="0.7" top="0.75" bottom="0.75" header="0.3" footer="0.3"/>
  <pageSetup paperSize="9"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rgb="FFFF0000"/>
  </sheetPr>
  <dimension ref="A1:AE3021"/>
  <sheetViews>
    <sheetView zoomScale="60" zoomScaleNormal="60" workbookViewId="0">
      <pane ySplit="5" topLeftCell="A6" activePane="bottomLeft" state="frozen"/>
      <selection pane="bottomLeft" activeCell="AA3" sqref="AA3"/>
    </sheetView>
  </sheetViews>
  <sheetFormatPr baseColWidth="10" defaultRowHeight="15" outlineLevelCol="1" x14ac:dyDescent="0.25"/>
  <cols>
    <col min="1" max="1" width="8.140625" style="213" customWidth="1"/>
    <col min="2" max="2" width="9.140625" style="213" customWidth="1"/>
    <col min="3" max="3" width="2.5703125" style="213" customWidth="1"/>
    <col min="4" max="4" width="8.7109375" style="213" customWidth="1"/>
    <col min="5" max="5" width="13.85546875" style="213" customWidth="1"/>
    <col min="6" max="6" width="8.85546875" style="213" bestFit="1" customWidth="1"/>
    <col min="7" max="7" width="8.42578125" style="213" customWidth="1"/>
    <col min="8" max="8" width="11.7109375" style="213" customWidth="1"/>
    <col min="9" max="9" width="8.42578125" style="213" customWidth="1"/>
    <col min="10" max="11" width="11.42578125" style="213"/>
    <col min="12" max="12" width="11" style="213" customWidth="1"/>
    <col min="13" max="16" width="7.7109375" style="213" hidden="1" customWidth="1" outlineLevel="1"/>
    <col min="17" max="18" width="7.42578125" style="213" hidden="1" customWidth="1" outlineLevel="1"/>
    <col min="19" max="19" width="6.7109375" style="213" hidden="1" customWidth="1" outlineLevel="1"/>
    <col min="20" max="20" width="8.28515625" style="213" hidden="1" customWidth="1" outlineLevel="1"/>
    <col min="21" max="21" width="9" style="213" hidden="1" customWidth="1" outlineLevel="1"/>
    <col min="22" max="22" width="8.5703125" style="213" hidden="1" customWidth="1" outlineLevel="1"/>
    <col min="23" max="23" width="6.85546875" style="160" hidden="1" customWidth="1" outlineLevel="1"/>
    <col min="24" max="24" width="6.85546875" style="160" customWidth="1" collapsed="1"/>
    <col min="25" max="27" width="6.85546875" style="160" customWidth="1"/>
    <col min="28" max="28" width="11.140625" style="160" customWidth="1"/>
    <col min="29" max="29" width="19" style="213" customWidth="1"/>
    <col min="30" max="16384" width="11.42578125" style="213"/>
  </cols>
  <sheetData>
    <row r="1" spans="1:31" x14ac:dyDescent="0.25">
      <c r="D1" s="157" t="s">
        <v>205</v>
      </c>
      <c r="E1" s="158">
        <f>80/1000</f>
        <v>0.08</v>
      </c>
      <c r="G1" s="159" t="s">
        <v>206</v>
      </c>
      <c r="H1" s="213">
        <v>0.2</v>
      </c>
      <c r="I1" s="159" t="s">
        <v>319</v>
      </c>
      <c r="J1" s="280">
        <v>343.01647391825122</v>
      </c>
      <c r="K1" s="294" t="s">
        <v>332</v>
      </c>
      <c r="L1" s="7">
        <v>4.7501658605019337</v>
      </c>
    </row>
    <row r="2" spans="1:31" ht="21.75" thickBot="1" x14ac:dyDescent="0.4">
      <c r="D2" s="157" t="s">
        <v>259</v>
      </c>
      <c r="E2" s="215">
        <f>5.76240675+J2</f>
        <v>7.6359067500000002</v>
      </c>
      <c r="G2" s="159" t="s">
        <v>207</v>
      </c>
      <c r="H2" s="285" t="s">
        <v>4</v>
      </c>
      <c r="I2" s="157" t="s">
        <v>208</v>
      </c>
      <c r="J2" s="215">
        <f>+LOG!L16/1000</f>
        <v>1.8734999999999999</v>
      </c>
      <c r="K2" s="295" t="s">
        <v>333</v>
      </c>
      <c r="L2" s="158">
        <v>2</v>
      </c>
      <c r="M2" s="158"/>
      <c r="N2" s="158"/>
      <c r="O2" s="158"/>
      <c r="P2" s="158"/>
      <c r="Q2" s="158"/>
      <c r="R2" s="158"/>
      <c r="S2" s="161"/>
      <c r="T2" s="161"/>
      <c r="U2" s="161"/>
      <c r="V2" s="161"/>
    </row>
    <row r="3" spans="1:31" ht="32.25" x14ac:dyDescent="0.4">
      <c r="A3" s="162" t="s">
        <v>209</v>
      </c>
      <c r="B3" s="163"/>
      <c r="D3" s="164"/>
      <c r="E3" s="165"/>
      <c r="F3" s="161"/>
      <c r="G3" s="161"/>
      <c r="H3" s="161"/>
      <c r="I3" s="161"/>
      <c r="J3" s="161"/>
      <c r="K3" s="161"/>
      <c r="L3" s="161"/>
      <c r="M3" s="161"/>
      <c r="N3" s="161"/>
      <c r="O3" s="161"/>
      <c r="P3" s="161"/>
      <c r="Q3" s="161"/>
      <c r="R3" s="161"/>
      <c r="S3" s="161"/>
      <c r="T3" s="161"/>
      <c r="U3" s="161"/>
      <c r="V3" s="161"/>
      <c r="AC3" s="286" t="s">
        <v>323</v>
      </c>
      <c r="AD3" s="287">
        <f ca="1">+AE11-G164</f>
        <v>19.733333999999964</v>
      </c>
      <c r="AE3" s="213" t="s">
        <v>322</v>
      </c>
    </row>
    <row r="4" spans="1:31" ht="15.75" thickBot="1" x14ac:dyDescent="0.3">
      <c r="A4" s="166" t="s">
        <v>210</v>
      </c>
      <c r="B4" s="161"/>
      <c r="D4" s="161"/>
      <c r="E4" s="161"/>
      <c r="F4" s="161"/>
      <c r="G4" s="161"/>
      <c r="H4" s="161"/>
      <c r="I4" s="161"/>
      <c r="J4" s="161"/>
      <c r="K4" s="161"/>
      <c r="L4" s="161"/>
      <c r="M4" s="161"/>
      <c r="N4" s="161"/>
      <c r="O4" s="161"/>
      <c r="P4" s="161"/>
      <c r="Q4" s="161"/>
      <c r="R4" s="161"/>
      <c r="U4" s="161"/>
      <c r="V4" s="161"/>
      <c r="W4" s="167"/>
      <c r="X4" s="167"/>
      <c r="Y4" s="167"/>
      <c r="Z4" s="167"/>
      <c r="AA4" s="167"/>
      <c r="AB4" s="167"/>
      <c r="AC4" s="161"/>
    </row>
    <row r="5" spans="1:31" x14ac:dyDescent="0.25">
      <c r="A5" s="168" t="s">
        <v>202</v>
      </c>
      <c r="B5" s="169" t="s">
        <v>211</v>
      </c>
      <c r="D5" s="170" t="s">
        <v>206</v>
      </c>
      <c r="E5" s="171" t="s">
        <v>212</v>
      </c>
      <c r="F5" s="171" t="s">
        <v>213</v>
      </c>
      <c r="G5" s="171" t="s">
        <v>202</v>
      </c>
      <c r="H5" s="170" t="s">
        <v>214</v>
      </c>
      <c r="I5" s="171" t="s">
        <v>215</v>
      </c>
      <c r="J5" s="171" t="s">
        <v>80</v>
      </c>
      <c r="K5" s="171" t="s">
        <v>207</v>
      </c>
      <c r="L5" s="171" t="s">
        <v>216</v>
      </c>
      <c r="M5" s="171" t="s">
        <v>217</v>
      </c>
      <c r="N5" s="171" t="s">
        <v>218</v>
      </c>
      <c r="O5" s="171" t="s">
        <v>219</v>
      </c>
      <c r="P5" s="171" t="s">
        <v>220</v>
      </c>
      <c r="Q5" s="171" t="s">
        <v>221</v>
      </c>
      <c r="R5" s="171" t="s">
        <v>279</v>
      </c>
      <c r="S5" s="172" t="s">
        <v>281</v>
      </c>
      <c r="T5" s="171" t="s">
        <v>280</v>
      </c>
      <c r="U5" s="171" t="s">
        <v>222</v>
      </c>
      <c r="V5" s="173" t="s">
        <v>223</v>
      </c>
      <c r="W5" s="167" t="s">
        <v>224</v>
      </c>
      <c r="X5" s="167" t="s">
        <v>326</v>
      </c>
      <c r="Y5" s="167" t="s">
        <v>327</v>
      </c>
      <c r="Z5" s="167" t="s">
        <v>328</v>
      </c>
      <c r="AA5" s="167" t="s">
        <v>329</v>
      </c>
      <c r="AB5" s="167" t="s">
        <v>330</v>
      </c>
      <c r="AC5" s="161"/>
    </row>
    <row r="6" spans="1:31" x14ac:dyDescent="0.25">
      <c r="A6" s="105">
        <v>0</v>
      </c>
      <c r="B6" s="105">
        <v>2.7290345420216452E-2</v>
      </c>
      <c r="D6" s="161"/>
      <c r="E6" s="174"/>
      <c r="F6" s="161"/>
      <c r="G6" s="105">
        <v>0</v>
      </c>
      <c r="H6" s="175">
        <v>0</v>
      </c>
      <c r="I6" s="161">
        <v>0</v>
      </c>
      <c r="J6" s="175">
        <v>0</v>
      </c>
      <c r="K6" s="175">
        <f>IF(I6&lt;0,VLOOKUP(-I6,'Cd(v)'!$B$3:$C$103,2,1),VLOOKUP(I6,'Cd(v)'!$B$3:$C$103,2,1))</f>
        <v>0.60275741622345702</v>
      </c>
      <c r="L6" s="7"/>
      <c r="R6" s="213">
        <f>'prueba 1'!I3</f>
        <v>0</v>
      </c>
      <c r="S6" s="105">
        <f>'prueba 1'!AN3</f>
        <v>0</v>
      </c>
      <c r="T6" s="105">
        <v>0</v>
      </c>
      <c r="U6" s="177">
        <f>+$E$2-T6</f>
        <v>7.6359067500000002</v>
      </c>
      <c r="V6" s="161">
        <f t="shared" ref="V6:V69" si="0">IF(B6&lt;0,0,+D6*B6)</f>
        <v>0</v>
      </c>
      <c r="W6" s="178">
        <f>+G6</f>
        <v>0</v>
      </c>
      <c r="X6" s="178">
        <f>IF(I6&lt;-0.01,0,H6)</f>
        <v>0</v>
      </c>
      <c r="Y6" s="178">
        <f>IF(I6&lt;-0.01,$L$1,I6)</f>
        <v>0</v>
      </c>
      <c r="Z6" s="178">
        <f>+D6</f>
        <v>0</v>
      </c>
      <c r="AA6" s="178">
        <v>0</v>
      </c>
      <c r="AB6" s="178">
        <f>+J6</f>
        <v>0</v>
      </c>
      <c r="AC6" s="161"/>
    </row>
    <row r="7" spans="1:31" x14ac:dyDescent="0.25">
      <c r="A7" s="105">
        <v>4.1669999999999997E-3</v>
      </c>
      <c r="B7" s="105">
        <v>0.14548390903369454</v>
      </c>
      <c r="D7" s="177">
        <f t="shared" ref="D7:D70" si="1">+A7-A6</f>
        <v>4.1669999999999997E-3</v>
      </c>
      <c r="E7" s="174">
        <f t="shared" ref="E7:E32" ca="1" si="2">IF( AND(J6&lt;=0,H7&lt;=0),0,+D7*H7)</f>
        <v>0</v>
      </c>
      <c r="F7" s="179">
        <f t="shared" ref="F7:F70" si="3">IF(AND(I6&lt;=0,J6&lt;=0),0,+I7*D7)</f>
        <v>0</v>
      </c>
      <c r="G7" s="272">
        <f t="shared" ref="G7:G70" si="4">+G6+D7</f>
        <v>4.1669999999999997E-3</v>
      </c>
      <c r="H7" s="181">
        <f t="shared" ref="H7:H70" ca="1" si="5">IF(CELL("tipo",U7)="b",+(B7*9.81+L7*9.81-$E$2*9.81)/$E$2,+(B7*9.81+L7*9.81-U7*9.81)/U7)</f>
        <v>-9.6230730079692144</v>
      </c>
      <c r="I7" s="182">
        <f t="shared" ref="I7:I70" ca="1" si="6">+I6+E7</f>
        <v>0</v>
      </c>
      <c r="J7" s="181">
        <f t="shared" ref="J7:J70" ca="1" si="7">IF(AND(I7&lt;=0,J6&lt;=0),0,+J6+F7)</f>
        <v>0</v>
      </c>
      <c r="K7" s="175">
        <f>IF(I6&lt;0,VLOOKUP(-I6,'Cd(v)'!$B$3:$C$103,2,1),VLOOKUP(I6,'Cd(v)'!$B$3:$C$103,2,1))</f>
        <v>0.60275741622345702</v>
      </c>
      <c r="L7" s="7">
        <f>IF(I6&lt;0,+(+(0.5*1.29*K7*PI()/4*$E$1^2*I6^2)/9.81),+(-(0.5*1.29*K7*PI()/4*$E$1^2*I6^2)/9.81))</f>
        <v>0</v>
      </c>
      <c r="M7" s="110">
        <f t="shared" ref="M7:M70" si="8">+B7*9.81</f>
        <v>1.4271971476205436</v>
      </c>
      <c r="N7" s="110">
        <f t="shared" ref="N7:N70" si="9">+U7*9.81</f>
        <v>74.89985189432501</v>
      </c>
      <c r="O7" s="110">
        <f t="shared" ref="O7:O70" si="10">+L7*9.81</f>
        <v>0</v>
      </c>
      <c r="P7" s="110">
        <f t="shared" ref="P7:P70" si="11">+M7-N7+O7</f>
        <v>-73.472654746704464</v>
      </c>
      <c r="Q7" s="110">
        <f>+P7/U7</f>
        <v>-9.6230730079692144</v>
      </c>
      <c r="R7" s="110">
        <f>'prueba 1'!I4</f>
        <v>0</v>
      </c>
      <c r="S7" s="105">
        <f>'prueba 1'!AN4</f>
        <v>8.5558849898106524E-4</v>
      </c>
      <c r="T7" s="105">
        <f>S7+T6</f>
        <v>8.5558849898106524E-4</v>
      </c>
      <c r="U7" s="177">
        <f>+$E$2-T7</f>
        <v>7.6350511615010195</v>
      </c>
      <c r="V7" s="161">
        <f t="shared" si="0"/>
        <v>6.0623144894340507E-4</v>
      </c>
      <c r="W7" s="178">
        <f t="shared" ref="W7:W70" si="12">+G7</f>
        <v>4.1669999999999997E-3</v>
      </c>
      <c r="X7" s="178">
        <f ca="1">IF(I7&lt;-0.01,0,H7)</f>
        <v>-9.6230730079692144</v>
      </c>
      <c r="Y7" s="178">
        <f ca="1">IF(I7&lt;-0.01,$L$1,I7)</f>
        <v>0</v>
      </c>
      <c r="Z7" s="178">
        <f>+D7</f>
        <v>4.1669999999999997E-3</v>
      </c>
      <c r="AA7" s="178">
        <f ca="1">IF(I7&lt;-0.01,AA6+Z7,G7)</f>
        <v>4.1669999999999997E-3</v>
      </c>
      <c r="AB7" s="178">
        <f ca="1">IF(I7&lt;-0.01,AB6-($L$1*Z7),J7)</f>
        <v>0</v>
      </c>
      <c r="AC7" s="13"/>
      <c r="AD7" s="13"/>
      <c r="AE7" s="183" t="s">
        <v>202</v>
      </c>
    </row>
    <row r="8" spans="1:31" x14ac:dyDescent="0.25">
      <c r="A8" s="105">
        <v>8.3330000000000001E-3</v>
      </c>
      <c r="B8" s="105">
        <v>2.7290345420216452E-2</v>
      </c>
      <c r="D8" s="177">
        <f t="shared" si="1"/>
        <v>4.1660000000000004E-3</v>
      </c>
      <c r="E8" s="174">
        <f t="shared" ca="1" si="2"/>
        <v>0</v>
      </c>
      <c r="F8" s="179">
        <f t="shared" ca="1" si="3"/>
        <v>0</v>
      </c>
      <c r="G8" s="272">
        <f t="shared" si="4"/>
        <v>8.3330000000000001E-3</v>
      </c>
      <c r="H8" s="181">
        <f t="shared" ca="1" si="5"/>
        <v>-9.7749317034710881</v>
      </c>
      <c r="I8" s="182">
        <f t="shared" ca="1" si="6"/>
        <v>0</v>
      </c>
      <c r="J8" s="181">
        <f t="shared" ca="1" si="7"/>
        <v>0</v>
      </c>
      <c r="K8" s="175">
        <f ca="1">IF(I7&lt;0,VLOOKUP(-I7,'Cd(v)'!$B$3:$C$103,2,1),VLOOKUP(I7,'Cd(v)'!$B$3:$C$103,2,1))</f>
        <v>0.60275741622345702</v>
      </c>
      <c r="L8" s="7">
        <f t="shared" ref="L8:L71" ca="1" si="13">IF(I7&lt;0,+(+(0.5*1.29*K8*PI()/4*$E$1^2*I7^2)/9.81),+(-(0.5*1.29*K8*PI()/4*$E$1^2*I7^2)/9.81))</f>
        <v>0</v>
      </c>
      <c r="M8" s="110">
        <f t="shared" si="8"/>
        <v>0.26771828857232344</v>
      </c>
      <c r="N8" s="110">
        <f t="shared" si="9"/>
        <v>74.891473805387562</v>
      </c>
      <c r="O8" s="110">
        <f t="shared" ca="1" si="10"/>
        <v>0</v>
      </c>
      <c r="P8" s="110">
        <f t="shared" ca="1" si="11"/>
        <v>-74.623755516815237</v>
      </c>
      <c r="Q8" s="110">
        <f t="shared" ref="Q8:Q71" ca="1" si="14">+P8/U8</f>
        <v>-9.7749317034710881</v>
      </c>
      <c r="R8" s="110">
        <f>'prueba 1'!I5</f>
        <v>0</v>
      </c>
      <c r="S8" s="105">
        <f>'prueba 1'!AN5</f>
        <v>8.5403556956488772E-4</v>
      </c>
      <c r="T8" s="105">
        <f t="shared" ref="T8:T71" si="15">S8+T7</f>
        <v>1.7096240685459531E-3</v>
      </c>
      <c r="U8" s="177">
        <f t="shared" ref="U8:U71" si="16">+$E$2-T8</f>
        <v>7.6341971259314541</v>
      </c>
      <c r="V8" s="161">
        <f t="shared" si="0"/>
        <v>1.1369157902062175E-4</v>
      </c>
      <c r="W8" s="178">
        <f t="shared" si="12"/>
        <v>8.3330000000000001E-3</v>
      </c>
      <c r="X8" s="178">
        <f ca="1">IF(I8&lt;-0.01,0,H8)</f>
        <v>-9.7749317034710881</v>
      </c>
      <c r="Y8" s="178">
        <f ca="1">IF(I8&lt;-0.01,$L$1,I8)</f>
        <v>0</v>
      </c>
      <c r="Z8" s="178">
        <f>+D8</f>
        <v>4.1660000000000004E-3</v>
      </c>
      <c r="AA8" s="178">
        <f ca="1">IF(I8&lt;-0.01,AA7+Z8,G8)</f>
        <v>8.3330000000000001E-3</v>
      </c>
      <c r="AB8" s="178">
        <f ca="1">IF(I8&lt;-0.01,AB7-($L$1*Z8),J8)</f>
        <v>0</v>
      </c>
      <c r="AC8" s="184" t="s">
        <v>225</v>
      </c>
      <c r="AD8" s="185">
        <f ca="1">MAX(H$6:H$65536)/9.81</f>
        <v>37.526486156135803</v>
      </c>
      <c r="AE8" s="1"/>
    </row>
    <row r="9" spans="1:31" x14ac:dyDescent="0.25">
      <c r="A9" s="105">
        <v>1.2500000000000001E-2</v>
      </c>
      <c r="B9" s="105">
        <v>0.44096781806738911</v>
      </c>
      <c r="D9" s="177">
        <f t="shared" si="1"/>
        <v>4.1670000000000006E-3</v>
      </c>
      <c r="E9" s="174">
        <f t="shared" ca="1" si="2"/>
        <v>0</v>
      </c>
      <c r="F9" s="179">
        <f t="shared" ca="1" si="3"/>
        <v>0</v>
      </c>
      <c r="G9" s="272">
        <f t="shared" si="4"/>
        <v>1.2500000000000001E-2</v>
      </c>
      <c r="H9" s="181">
        <f t="shared" ca="1" si="5"/>
        <v>-9.2432885966542173</v>
      </c>
      <c r="I9" s="182">
        <f t="shared" ca="1" si="6"/>
        <v>0</v>
      </c>
      <c r="J9" s="181">
        <f t="shared" ca="1" si="7"/>
        <v>0</v>
      </c>
      <c r="K9" s="175">
        <f ca="1">IF(I8&lt;0,VLOOKUP(-I8,'Cd(v)'!$B$3:$C$103,2,1),VLOOKUP(I8,'Cd(v)'!$B$3:$C$103,2,1))</f>
        <v>0.60275741622345702</v>
      </c>
      <c r="L9" s="7">
        <f t="shared" ca="1" si="13"/>
        <v>0</v>
      </c>
      <c r="M9" s="110">
        <f t="shared" si="8"/>
        <v>4.3258942952410875</v>
      </c>
      <c r="N9" s="110">
        <f t="shared" si="9"/>
        <v>74.882952391240025</v>
      </c>
      <c r="O9" s="110">
        <f t="shared" ca="1" si="10"/>
        <v>0</v>
      </c>
      <c r="P9" s="110">
        <f t="shared" ca="1" si="11"/>
        <v>-70.55705809599894</v>
      </c>
      <c r="Q9" s="110">
        <f t="shared" ca="1" si="14"/>
        <v>-9.2432885966542173</v>
      </c>
      <c r="R9" s="110">
        <f>'prueba 1'!I6</f>
        <v>0</v>
      </c>
      <c r="S9" s="105">
        <f>'prueba 1'!AN6</f>
        <v>8.6864568272602147E-4</v>
      </c>
      <c r="T9" s="105">
        <f t="shared" si="15"/>
        <v>2.5782697512719745E-3</v>
      </c>
      <c r="U9" s="177">
        <f t="shared" si="16"/>
        <v>7.6333284802487285</v>
      </c>
      <c r="V9" s="161">
        <f t="shared" si="0"/>
        <v>1.8375128978868106E-3</v>
      </c>
      <c r="W9" s="178">
        <f t="shared" si="12"/>
        <v>1.2500000000000001E-2</v>
      </c>
      <c r="X9" s="178">
        <f t="shared" ref="X9:X72" ca="1" si="17">IF(I9&lt;-0.01,0,H9)</f>
        <v>-9.2432885966542173</v>
      </c>
      <c r="Y9" s="178">
        <f t="shared" ref="Y9:Y72" ca="1" si="18">IF(I9&lt;-0.01,$L$1,I9)</f>
        <v>0</v>
      </c>
      <c r="Z9" s="178">
        <f t="shared" ref="Z9:Z72" si="19">+D9</f>
        <v>4.1670000000000006E-3</v>
      </c>
      <c r="AA9" s="178">
        <f t="shared" ref="AA9:AA72" ca="1" si="20">IF(I9&lt;-0.01,AA8+Z9,G9)</f>
        <v>1.2500000000000001E-2</v>
      </c>
      <c r="AB9" s="178">
        <f t="shared" ref="AB9:AB72" ca="1" si="21">IF(I9&lt;-0.01,AB8-($L$1*Z9),J9)</f>
        <v>0</v>
      </c>
      <c r="AC9" s="184" t="s">
        <v>226</v>
      </c>
      <c r="AD9" s="185">
        <f ca="1">MAX(H$6:H$65536)</f>
        <v>368.13482919169223</v>
      </c>
      <c r="AE9" s="186">
        <f ca="1">+VLOOKUP(AD9,H:W,16,FALSE)</f>
        <v>1.65</v>
      </c>
    </row>
    <row r="10" spans="1:31" x14ac:dyDescent="0.25">
      <c r="A10" s="105">
        <v>1.6667000000000001E-2</v>
      </c>
      <c r="B10" s="105">
        <v>0.55916138168086715</v>
      </c>
      <c r="D10" s="177">
        <f t="shared" si="1"/>
        <v>4.1670000000000006E-3</v>
      </c>
      <c r="E10" s="174">
        <f t="shared" ca="1" si="2"/>
        <v>0</v>
      </c>
      <c r="F10" s="179">
        <f t="shared" ca="1" si="3"/>
        <v>0</v>
      </c>
      <c r="G10" s="272">
        <f t="shared" si="4"/>
        <v>1.6667000000000001E-2</v>
      </c>
      <c r="H10" s="181">
        <f t="shared" ca="1" si="5"/>
        <v>-9.0913091382674729</v>
      </c>
      <c r="I10" s="182">
        <f t="shared" ca="1" si="6"/>
        <v>0</v>
      </c>
      <c r="J10" s="181">
        <f t="shared" ca="1" si="7"/>
        <v>0</v>
      </c>
      <c r="K10" s="175">
        <f ca="1">IF(I9&lt;0,VLOOKUP(-I9,'Cd(v)'!$B$3:$C$103,2,1),VLOOKUP(I9,'Cd(v)'!$B$3:$C$103,2,1))</f>
        <v>0.60275741622345702</v>
      </c>
      <c r="L10" s="7">
        <f t="shared" ca="1" si="13"/>
        <v>0</v>
      </c>
      <c r="M10" s="110">
        <f t="shared" si="8"/>
        <v>5.4853731542893067</v>
      </c>
      <c r="N10" s="110">
        <f t="shared" si="9"/>
        <v>74.874349332696752</v>
      </c>
      <c r="O10" s="110">
        <f t="shared" ca="1" si="10"/>
        <v>0</v>
      </c>
      <c r="P10" s="110">
        <f t="shared" ca="1" si="11"/>
        <v>-69.388976178407447</v>
      </c>
      <c r="Q10" s="110">
        <f t="shared" ca="1" si="14"/>
        <v>-9.0913091382674729</v>
      </c>
      <c r="R10" s="110">
        <f>'prueba 1'!I7</f>
        <v>0</v>
      </c>
      <c r="S10" s="105">
        <f>'prueba 1'!AN7</f>
        <v>8.7696825109842211E-4</v>
      </c>
      <c r="T10" s="105">
        <f t="shared" si="15"/>
        <v>3.4552380023703966E-3</v>
      </c>
      <c r="U10" s="177">
        <f t="shared" si="16"/>
        <v>7.6324515119976297</v>
      </c>
      <c r="V10" s="161">
        <f t="shared" si="0"/>
        <v>2.3300254774641736E-3</v>
      </c>
      <c r="W10" s="178">
        <f t="shared" si="12"/>
        <v>1.6667000000000001E-2</v>
      </c>
      <c r="X10" s="178">
        <f t="shared" ca="1" si="17"/>
        <v>-9.0913091382674729</v>
      </c>
      <c r="Y10" s="178">
        <f t="shared" ca="1" si="18"/>
        <v>0</v>
      </c>
      <c r="Z10" s="178">
        <f t="shared" si="19"/>
        <v>4.1670000000000006E-3</v>
      </c>
      <c r="AA10" s="178">
        <f t="shared" ca="1" si="20"/>
        <v>1.6667000000000001E-2</v>
      </c>
      <c r="AB10" s="178">
        <f t="shared" ca="1" si="21"/>
        <v>0</v>
      </c>
      <c r="AC10" s="187" t="s">
        <v>227</v>
      </c>
      <c r="AD10" s="185">
        <f ca="1">MAX(I:I)</f>
        <v>235.26088776789638</v>
      </c>
      <c r="AE10" s="186">
        <f ca="1">+VLOOKUP(AD10,I:W,15,FALSE)</f>
        <v>2.0208330000000001</v>
      </c>
    </row>
    <row r="11" spans="1:31" x14ac:dyDescent="0.25">
      <c r="A11" s="105">
        <v>2.0833000000000001E-2</v>
      </c>
      <c r="B11" s="105">
        <v>2.2729680540762969</v>
      </c>
      <c r="D11" s="177">
        <f t="shared" si="1"/>
        <v>4.1659999999999996E-3</v>
      </c>
      <c r="E11" s="174">
        <f t="shared" ca="1" si="2"/>
        <v>0</v>
      </c>
      <c r="F11" s="179">
        <f t="shared" ca="1" si="3"/>
        <v>0</v>
      </c>
      <c r="G11" s="272">
        <f t="shared" si="4"/>
        <v>2.0833000000000001E-2</v>
      </c>
      <c r="H11" s="181">
        <f t="shared" ca="1" si="5"/>
        <v>-6.8881405604348886</v>
      </c>
      <c r="I11" s="182">
        <f t="shared" ca="1" si="6"/>
        <v>0</v>
      </c>
      <c r="J11" s="181">
        <f t="shared" ca="1" si="7"/>
        <v>0</v>
      </c>
      <c r="K11" s="175">
        <f ca="1">IF(I10&lt;0,VLOOKUP(-I10,'Cd(v)'!$B$3:$C$103,2,1),VLOOKUP(I10,'Cd(v)'!$B$3:$C$103,2,1))</f>
        <v>0.60275741622345702</v>
      </c>
      <c r="L11" s="7">
        <f t="shared" ca="1" si="13"/>
        <v>0</v>
      </c>
      <c r="M11" s="110">
        <f t="shared" si="8"/>
        <v>22.297816610488475</v>
      </c>
      <c r="N11" s="110">
        <f t="shared" si="9"/>
        <v>74.86382746099838</v>
      </c>
      <c r="O11" s="110">
        <f t="shared" ca="1" si="10"/>
        <v>0</v>
      </c>
      <c r="P11" s="110">
        <f t="shared" ca="1" si="11"/>
        <v>-52.566010850509905</v>
      </c>
      <c r="Q11" s="110">
        <f t="shared" ca="1" si="14"/>
        <v>-6.8881405604348886</v>
      </c>
      <c r="R11" s="110">
        <f>'prueba 1'!I8</f>
        <v>0</v>
      </c>
      <c r="S11" s="105">
        <f>'prueba 1'!AN8</f>
        <v>1.0725659223621076E-3</v>
      </c>
      <c r="T11" s="105">
        <f t="shared" si="15"/>
        <v>4.5278039247325045E-3</v>
      </c>
      <c r="U11" s="177">
        <f t="shared" si="16"/>
        <v>7.6313789460752677</v>
      </c>
      <c r="V11" s="161">
        <f t="shared" si="0"/>
        <v>9.4691849132818515E-3</v>
      </c>
      <c r="W11" s="178">
        <f t="shared" si="12"/>
        <v>2.0833000000000001E-2</v>
      </c>
      <c r="X11" s="178">
        <f t="shared" ca="1" si="17"/>
        <v>-6.8881405604348886</v>
      </c>
      <c r="Y11" s="178">
        <f t="shared" ca="1" si="18"/>
        <v>0</v>
      </c>
      <c r="Z11" s="178">
        <f t="shared" si="19"/>
        <v>4.1659999999999996E-3</v>
      </c>
      <c r="AA11" s="178">
        <f t="shared" ca="1" si="20"/>
        <v>2.0833000000000001E-2</v>
      </c>
      <c r="AB11" s="178">
        <f t="shared" ca="1" si="21"/>
        <v>0</v>
      </c>
      <c r="AC11" s="187" t="s">
        <v>228</v>
      </c>
      <c r="AD11" s="188">
        <f ca="1">MAX(J:J)</f>
        <v>2117.1861806673724</v>
      </c>
      <c r="AE11" s="189">
        <f ca="1">+VLOOKUP(AD11,J:W,14,FALSE)</f>
        <v>20.391666999999963</v>
      </c>
    </row>
    <row r="12" spans="1:31" x14ac:dyDescent="0.25">
      <c r="A12" s="105">
        <v>2.5000000000000001E-2</v>
      </c>
      <c r="B12" s="105">
        <v>5.0505167989930291</v>
      </c>
      <c r="D12" s="177">
        <f t="shared" si="1"/>
        <v>4.1670000000000006E-3</v>
      </c>
      <c r="E12" s="174">
        <f t="shared" ca="1" si="2"/>
        <v>0</v>
      </c>
      <c r="F12" s="179">
        <f t="shared" ca="1" si="3"/>
        <v>0</v>
      </c>
      <c r="G12" s="272">
        <f t="shared" si="4"/>
        <v>2.5000000000000001E-2</v>
      </c>
      <c r="H12" s="181">
        <f t="shared" ca="1" si="5"/>
        <v>-3.3164632191413514</v>
      </c>
      <c r="I12" s="182">
        <f t="shared" ca="1" si="6"/>
        <v>0</v>
      </c>
      <c r="J12" s="181">
        <f t="shared" ca="1" si="7"/>
        <v>0</v>
      </c>
      <c r="K12" s="175">
        <f ca="1">IF(I11&lt;0,VLOOKUP(-I11,'Cd(v)'!$B$3:$C$103,2,1),VLOOKUP(I11,'Cd(v)'!$B$3:$C$103,2,1))</f>
        <v>0.60275741622345702</v>
      </c>
      <c r="L12" s="7">
        <f t="shared" ca="1" si="13"/>
        <v>0</v>
      </c>
      <c r="M12" s="110">
        <f t="shared" si="8"/>
        <v>49.545569798121619</v>
      </c>
      <c r="N12" s="110">
        <f t="shared" si="9"/>
        <v>74.850124996951678</v>
      </c>
      <c r="O12" s="110">
        <f t="shared" ca="1" si="10"/>
        <v>0</v>
      </c>
      <c r="P12" s="110">
        <f t="shared" ca="1" si="11"/>
        <v>-25.304555198830059</v>
      </c>
      <c r="Q12" s="110">
        <f t="shared" ca="1" si="14"/>
        <v>-3.3164632191413514</v>
      </c>
      <c r="R12" s="110">
        <f>'prueba 1'!I9</f>
        <v>0</v>
      </c>
      <c r="S12" s="105">
        <f>'prueba 1'!AN9</f>
        <v>1.3967853258617423E-3</v>
      </c>
      <c r="T12" s="105">
        <f t="shared" si="15"/>
        <v>5.9245892505942468E-3</v>
      </c>
      <c r="U12" s="177">
        <f t="shared" si="16"/>
        <v>7.6299821607494058</v>
      </c>
      <c r="V12" s="161">
        <f t="shared" si="0"/>
        <v>2.1045503501403957E-2</v>
      </c>
      <c r="W12" s="178">
        <f t="shared" si="12"/>
        <v>2.5000000000000001E-2</v>
      </c>
      <c r="X12" s="178">
        <f t="shared" ca="1" si="17"/>
        <v>-3.3164632191413514</v>
      </c>
      <c r="Y12" s="178">
        <f t="shared" ca="1" si="18"/>
        <v>0</v>
      </c>
      <c r="Z12" s="178">
        <f t="shared" si="19"/>
        <v>4.1670000000000006E-3</v>
      </c>
      <c r="AA12" s="178">
        <f t="shared" ca="1" si="20"/>
        <v>2.5000000000000001E-2</v>
      </c>
      <c r="AB12" s="178">
        <f t="shared" ca="1" si="21"/>
        <v>0</v>
      </c>
      <c r="AC12" s="184" t="s">
        <v>229</v>
      </c>
      <c r="AD12" s="183"/>
      <c r="AE12" s="190">
        <f>MAX(G$6:G$65536)</f>
        <v>70.59166700000047</v>
      </c>
    </row>
    <row r="13" spans="1:31" x14ac:dyDescent="0.25">
      <c r="A13" s="105">
        <v>2.9166999999999998E-2</v>
      </c>
      <c r="B13" s="105">
        <v>7.5916784166828037</v>
      </c>
      <c r="D13" s="177">
        <f t="shared" si="1"/>
        <v>4.1669999999999971E-3</v>
      </c>
      <c r="E13" s="174">
        <f t="shared" ca="1" si="2"/>
        <v>0</v>
      </c>
      <c r="F13" s="179">
        <f t="shared" ca="1" si="3"/>
        <v>0</v>
      </c>
      <c r="G13" s="272">
        <f t="shared" si="4"/>
        <v>2.9166999999999998E-2</v>
      </c>
      <c r="H13" s="181">
        <f t="shared" ca="1" si="5"/>
        <v>-4.709795932154745E-2</v>
      </c>
      <c r="I13" s="182">
        <f t="shared" ca="1" si="6"/>
        <v>0</v>
      </c>
      <c r="J13" s="181">
        <f t="shared" ca="1" si="7"/>
        <v>0</v>
      </c>
      <c r="K13" s="175">
        <f ca="1">IF(I12&lt;0,VLOOKUP(-I12,'Cd(v)'!$B$3:$C$103,2,1),VLOOKUP(I12,'Cd(v)'!$B$3:$C$103,2,1))</f>
        <v>0.60275741622345702</v>
      </c>
      <c r="L13" s="7">
        <f t="shared" ca="1" si="13"/>
        <v>0</v>
      </c>
      <c r="M13" s="110">
        <f t="shared" si="8"/>
        <v>74.474365267658314</v>
      </c>
      <c r="N13" s="110">
        <f t="shared" si="9"/>
        <v>74.833642725453075</v>
      </c>
      <c r="O13" s="110">
        <f t="shared" ca="1" si="10"/>
        <v>0</v>
      </c>
      <c r="P13" s="110">
        <f t="shared" ca="1" si="11"/>
        <v>-0.35927745779476083</v>
      </c>
      <c r="Q13" s="110">
        <f t="shared" ca="1" si="14"/>
        <v>-4.709795932154745E-2</v>
      </c>
      <c r="R13" s="110">
        <f>'prueba 1'!I10</f>
        <v>0</v>
      </c>
      <c r="S13" s="105">
        <f>'prueba 1'!AN10</f>
        <v>1.6801499998570296E-3</v>
      </c>
      <c r="T13" s="105">
        <f t="shared" si="15"/>
        <v>7.6047392504512762E-3</v>
      </c>
      <c r="U13" s="177">
        <f t="shared" si="16"/>
        <v>7.6283020107495485</v>
      </c>
      <c r="V13" s="161">
        <f t="shared" si="0"/>
        <v>3.1634523962317224E-2</v>
      </c>
      <c r="W13" s="178">
        <f t="shared" si="12"/>
        <v>2.9166999999999998E-2</v>
      </c>
      <c r="X13" s="178">
        <f t="shared" ca="1" si="17"/>
        <v>-4.709795932154745E-2</v>
      </c>
      <c r="Y13" s="178">
        <f t="shared" ca="1" si="18"/>
        <v>0</v>
      </c>
      <c r="Z13" s="178">
        <f t="shared" si="19"/>
        <v>4.1669999999999971E-3</v>
      </c>
      <c r="AA13" s="178">
        <f t="shared" ca="1" si="20"/>
        <v>2.9166999999999998E-2</v>
      </c>
      <c r="AB13" s="178">
        <f t="shared" ca="1" si="21"/>
        <v>0</v>
      </c>
      <c r="AC13" s="292" t="s">
        <v>331</v>
      </c>
      <c r="AD13" s="183"/>
      <c r="AE13" s="293">
        <f ca="1">MAX(AA$6:AA$65536)/60</f>
        <v>8.7065277833333337</v>
      </c>
    </row>
    <row r="14" spans="1:31" x14ac:dyDescent="0.25">
      <c r="A14" s="105">
        <v>3.3333000000000002E-2</v>
      </c>
      <c r="B14" s="105">
        <v>7.7689687621030208</v>
      </c>
      <c r="D14" s="177">
        <f t="shared" si="1"/>
        <v>4.166000000000003E-3</v>
      </c>
      <c r="E14" s="174">
        <f t="shared" ca="1" si="2"/>
        <v>7.6287268926208897E-4</v>
      </c>
      <c r="F14" s="179">
        <f t="shared" ca="1" si="3"/>
        <v>0</v>
      </c>
      <c r="G14" s="272">
        <f t="shared" si="4"/>
        <v>3.3333000000000002E-2</v>
      </c>
      <c r="H14" s="181">
        <f t="shared" ca="1" si="5"/>
        <v>0.18311874442200873</v>
      </c>
      <c r="I14" s="182">
        <f t="shared" ca="1" si="6"/>
        <v>7.6287268926208897E-4</v>
      </c>
      <c r="J14" s="181">
        <f t="shared" ca="1" si="7"/>
        <v>0</v>
      </c>
      <c r="K14" s="175">
        <f ca="1">IF(I13&lt;0,VLOOKUP(-I13,'Cd(v)'!$B$3:$C$103,2,1),VLOOKUP(I13,'Cd(v)'!$B$3:$C$103,2,1))</f>
        <v>0.60275741622345702</v>
      </c>
      <c r="L14" s="7">
        <f t="shared" ca="1" si="13"/>
        <v>0</v>
      </c>
      <c r="M14" s="110">
        <f t="shared" si="8"/>
        <v>76.213583556230631</v>
      </c>
      <c r="N14" s="110">
        <f t="shared" si="9"/>
        <v>74.817008964688938</v>
      </c>
      <c r="O14" s="110">
        <f t="shared" ca="1" si="10"/>
        <v>0</v>
      </c>
      <c r="P14" s="110">
        <f t="shared" ca="1" si="11"/>
        <v>1.3965745915416932</v>
      </c>
      <c r="Q14" s="110">
        <f t="shared" ca="1" si="14"/>
        <v>0.18311874442200873</v>
      </c>
      <c r="R14" s="110">
        <f>'prueba 1'!I11</f>
        <v>0</v>
      </c>
      <c r="S14" s="105">
        <f>'prueba 1'!AN11</f>
        <v>1.6955923306965859E-3</v>
      </c>
      <c r="T14" s="105">
        <f t="shared" si="15"/>
        <v>9.3003315811478627E-3</v>
      </c>
      <c r="U14" s="177">
        <f t="shared" si="16"/>
        <v>7.6266064184188522</v>
      </c>
      <c r="V14" s="161">
        <f t="shared" si="0"/>
        <v>3.2365523862921207E-2</v>
      </c>
      <c r="W14" s="178">
        <f t="shared" si="12"/>
        <v>3.3333000000000002E-2</v>
      </c>
      <c r="X14" s="178">
        <f t="shared" ca="1" si="17"/>
        <v>0.18311874442200873</v>
      </c>
      <c r="Y14" s="178">
        <f t="shared" ca="1" si="18"/>
        <v>7.6287268926208897E-4</v>
      </c>
      <c r="Z14" s="178">
        <f t="shared" si="19"/>
        <v>4.166000000000003E-3</v>
      </c>
      <c r="AA14" s="178">
        <f t="shared" ca="1" si="20"/>
        <v>3.3333000000000002E-2</v>
      </c>
      <c r="AB14" s="178">
        <f t="shared" ca="1" si="21"/>
        <v>0</v>
      </c>
      <c r="AC14" s="161"/>
      <c r="AD14" s="161"/>
      <c r="AE14" s="161"/>
    </row>
    <row r="15" spans="1:31" x14ac:dyDescent="0.25">
      <c r="A15" s="105">
        <v>3.7499999999999999E-2</v>
      </c>
      <c r="B15" s="105">
        <v>0</v>
      </c>
      <c r="D15" s="177">
        <f t="shared" si="1"/>
        <v>4.1669999999999971E-3</v>
      </c>
      <c r="E15" s="174">
        <f t="shared" ca="1" si="2"/>
        <v>0</v>
      </c>
      <c r="F15" s="179">
        <f t="shared" ca="1" si="3"/>
        <v>3.1788904961551227E-6</v>
      </c>
      <c r="G15" s="272">
        <f t="shared" si="4"/>
        <v>3.7499999999999999E-2</v>
      </c>
      <c r="H15" s="181">
        <f t="shared" ca="1" si="5"/>
        <v>-9.8100000001491416</v>
      </c>
      <c r="I15" s="284">
        <f t="shared" ca="1" si="6"/>
        <v>7.6287268926208897E-4</v>
      </c>
      <c r="J15" s="181">
        <f t="shared" ca="1" si="7"/>
        <v>3.1788904961551227E-6</v>
      </c>
      <c r="K15" s="175">
        <f ca="1">IF(I14&lt;0,VLOOKUP(-I14,'Cd(v)'!$B$3:$C$103,2,1),VLOOKUP(I14,'Cd(v)'!$B$3:$C$103,2,1))</f>
        <v>0.60275741622345702</v>
      </c>
      <c r="L15" s="7">
        <f t="shared" ca="1" si="13"/>
        <v>-1.1593304962481601E-10</v>
      </c>
      <c r="M15" s="110">
        <f t="shared" si="8"/>
        <v>0</v>
      </c>
      <c r="N15" s="110">
        <f t="shared" si="9"/>
        <v>74.807964074941424</v>
      </c>
      <c r="O15" s="110">
        <f t="shared" ca="1" si="10"/>
        <v>-1.1373032168194451E-9</v>
      </c>
      <c r="P15" s="110">
        <f t="shared" ca="1" si="11"/>
        <v>-74.807964076078733</v>
      </c>
      <c r="Q15" s="110">
        <f t="shared" ca="1" si="14"/>
        <v>-9.8100000001491416</v>
      </c>
      <c r="R15" s="110">
        <f>'prueba 1'!I12</f>
        <v>0</v>
      </c>
      <c r="S15" s="105">
        <f>'prueba 1'!AN12</f>
        <v>9.2200710983895875E-4</v>
      </c>
      <c r="T15" s="105">
        <f t="shared" si="15"/>
        <v>1.0222338690986821E-2</v>
      </c>
      <c r="U15" s="177">
        <f t="shared" si="16"/>
        <v>7.6256844113090132</v>
      </c>
      <c r="V15" s="161">
        <f t="shared" si="0"/>
        <v>0</v>
      </c>
      <c r="W15" s="178">
        <f t="shared" si="12"/>
        <v>3.7499999999999999E-2</v>
      </c>
      <c r="X15" s="178">
        <f t="shared" ca="1" si="17"/>
        <v>-9.8100000001491416</v>
      </c>
      <c r="Y15" s="178">
        <f t="shared" ca="1" si="18"/>
        <v>7.6287268926208897E-4</v>
      </c>
      <c r="Z15" s="178">
        <f t="shared" si="19"/>
        <v>4.1669999999999971E-3</v>
      </c>
      <c r="AA15" s="178">
        <f t="shared" ca="1" si="20"/>
        <v>3.7499999999999999E-2</v>
      </c>
      <c r="AB15" s="178">
        <f t="shared" ca="1" si="21"/>
        <v>3.1788904961551227E-6</v>
      </c>
      <c r="AC15" s="161"/>
      <c r="AD15" s="192" t="s">
        <v>231</v>
      </c>
      <c r="AE15" s="193">
        <f ca="1">MAX(L$6:L$65536)</f>
        <v>3.7493596132488816</v>
      </c>
    </row>
    <row r="16" spans="1:31" x14ac:dyDescent="0.25">
      <c r="A16" s="105">
        <v>4.1667000000000003E-2</v>
      </c>
      <c r="B16" s="105">
        <v>0</v>
      </c>
      <c r="D16" s="194">
        <f t="shared" si="1"/>
        <v>4.167000000000004E-3</v>
      </c>
      <c r="E16" s="174">
        <f t="shared" ca="1" si="2"/>
        <v>-4.0878270000621587E-2</v>
      </c>
      <c r="F16" s="179">
        <f t="shared" ca="1" si="3"/>
        <v>-1.671608605964352E-4</v>
      </c>
      <c r="G16" s="272">
        <f t="shared" si="4"/>
        <v>4.1667000000000003E-2</v>
      </c>
      <c r="H16" s="181">
        <f t="shared" ca="1" si="5"/>
        <v>-9.8100000001491594</v>
      </c>
      <c r="I16" s="284">
        <f t="shared" ca="1" si="6"/>
        <v>-4.0115397311359498E-2</v>
      </c>
      <c r="J16" s="181">
        <f t="shared" ca="1" si="7"/>
        <v>-1.6398197010028008E-4</v>
      </c>
      <c r="K16" s="175">
        <f ca="1">IF(I15&lt;0,VLOOKUP(-I15,'Cd(v)'!$B$3:$C$103,2,1),VLOOKUP(I15,'Cd(v)'!$B$3:$C$103,2,1))</f>
        <v>0.60275741622345702</v>
      </c>
      <c r="L16" s="7">
        <f t="shared" ca="1" si="13"/>
        <v>-1.1593304962481601E-10</v>
      </c>
      <c r="M16" s="110">
        <f t="shared" si="8"/>
        <v>0</v>
      </c>
      <c r="N16" s="110">
        <f t="shared" si="9"/>
        <v>74.799562513109677</v>
      </c>
      <c r="O16" s="110">
        <f t="shared" ca="1" si="10"/>
        <v>-1.1373032168194451E-9</v>
      </c>
      <c r="P16" s="110">
        <f t="shared" ca="1" si="11"/>
        <v>-74.799562514246986</v>
      </c>
      <c r="Q16" s="110">
        <f t="shared" ca="1" si="14"/>
        <v>-9.8100000001491594</v>
      </c>
      <c r="R16" s="110">
        <f>'prueba 1'!I13</f>
        <v>0</v>
      </c>
      <c r="S16" s="105">
        <f>'prueba 1'!AN13</f>
        <v>8.5642832127872097E-4</v>
      </c>
      <c r="T16" s="105">
        <f t="shared" si="15"/>
        <v>1.1078767012265543E-2</v>
      </c>
      <c r="U16" s="177">
        <f t="shared" si="16"/>
        <v>7.6248279829877346</v>
      </c>
      <c r="V16" s="161">
        <f t="shared" si="0"/>
        <v>0</v>
      </c>
      <c r="W16" s="178">
        <f t="shared" si="12"/>
        <v>4.1667000000000003E-2</v>
      </c>
      <c r="X16" s="178">
        <f t="shared" ca="1" si="17"/>
        <v>0</v>
      </c>
      <c r="Y16" s="178">
        <f t="shared" ca="1" si="18"/>
        <v>4.7501658605019337</v>
      </c>
      <c r="Z16" s="178">
        <f t="shared" si="19"/>
        <v>4.167000000000004E-3</v>
      </c>
      <c r="AA16" s="178">
        <f t="shared" ca="1" si="20"/>
        <v>4.1667000000000003E-2</v>
      </c>
      <c r="AB16" s="178">
        <f t="shared" ca="1" si="21"/>
        <v>-1.9790762250215421E-2</v>
      </c>
      <c r="AC16" s="195"/>
      <c r="AD16" s="192" t="s">
        <v>232</v>
      </c>
      <c r="AE16" s="193">
        <f ca="1">MIN(L$6:L$65536)</f>
        <v>-7.9567250888055217</v>
      </c>
    </row>
    <row r="17" spans="1:31" x14ac:dyDescent="0.25">
      <c r="A17" s="105">
        <v>4.5832999999999999E-2</v>
      </c>
      <c r="B17" s="105">
        <v>0</v>
      </c>
      <c r="D17" s="194">
        <f t="shared" si="1"/>
        <v>4.1659999999999961E-3</v>
      </c>
      <c r="E17" s="174">
        <f t="shared" ca="1" si="2"/>
        <v>0</v>
      </c>
      <c r="F17" s="179">
        <f t="shared" ca="1" si="3"/>
        <v>0</v>
      </c>
      <c r="G17" s="272">
        <f t="shared" si="4"/>
        <v>4.5832999999999999E-2</v>
      </c>
      <c r="H17" s="181">
        <f t="shared" ca="1" si="5"/>
        <v>-9.8099995875103456</v>
      </c>
      <c r="I17" s="284">
        <f t="shared" ca="1" si="6"/>
        <v>-4.0115397311359498E-2</v>
      </c>
      <c r="J17" s="181">
        <f t="shared" ca="1" si="7"/>
        <v>0</v>
      </c>
      <c r="K17" s="175">
        <f ca="1">IF(I16&lt;0,VLOOKUP(-I16,'Cd(v)'!$B$3:$C$103,2,1),VLOOKUP(I16,'Cd(v)'!$B$3:$C$103,2,1))</f>
        <v>0.60275741622345702</v>
      </c>
      <c r="L17" s="7">
        <f t="shared" ca="1" si="13"/>
        <v>3.2057180385122226E-7</v>
      </c>
      <c r="M17" s="110">
        <f t="shared" si="8"/>
        <v>0</v>
      </c>
      <c r="N17" s="110">
        <f t="shared" si="9"/>
        <v>74.791160976379686</v>
      </c>
      <c r="O17" s="110">
        <f t="shared" ca="1" si="10"/>
        <v>3.1448093957804907E-6</v>
      </c>
      <c r="P17" s="110">
        <f t="shared" ca="1" si="11"/>
        <v>-74.791157831570288</v>
      </c>
      <c r="Q17" s="110">
        <f t="shared" ca="1" si="14"/>
        <v>-9.8099995875103456</v>
      </c>
      <c r="R17" s="110">
        <f>'prueba 1'!I14</f>
        <v>0</v>
      </c>
      <c r="S17" s="105">
        <f>'prueba 1'!AN14</f>
        <v>8.5642576248769382E-4</v>
      </c>
      <c r="T17" s="105">
        <f t="shared" si="15"/>
        <v>1.1935192774753236E-2</v>
      </c>
      <c r="U17" s="177">
        <f t="shared" si="16"/>
        <v>7.6239715572252473</v>
      </c>
      <c r="V17" s="161">
        <f t="shared" si="0"/>
        <v>0</v>
      </c>
      <c r="W17" s="178">
        <f t="shared" si="12"/>
        <v>4.5832999999999999E-2</v>
      </c>
      <c r="X17" s="178">
        <f t="shared" ca="1" si="17"/>
        <v>0</v>
      </c>
      <c r="Y17" s="178">
        <f t="shared" ca="1" si="18"/>
        <v>4.7501658605019337</v>
      </c>
      <c r="Z17" s="178">
        <f t="shared" si="19"/>
        <v>4.1659999999999961E-3</v>
      </c>
      <c r="AA17" s="178">
        <f t="shared" ca="1" si="20"/>
        <v>4.5832999999999999E-2</v>
      </c>
      <c r="AB17" s="178">
        <f t="shared" ca="1" si="21"/>
        <v>-3.957995322506646E-2</v>
      </c>
      <c r="AC17" s="161"/>
    </row>
    <row r="18" spans="1:31" x14ac:dyDescent="0.25">
      <c r="A18" s="105">
        <v>0.05</v>
      </c>
      <c r="B18" s="105">
        <v>0</v>
      </c>
      <c r="D18" s="194">
        <f t="shared" si="1"/>
        <v>4.167000000000004E-3</v>
      </c>
      <c r="E18" s="174">
        <f t="shared" ca="1" si="2"/>
        <v>0</v>
      </c>
      <c r="F18" s="179">
        <f t="shared" ca="1" si="3"/>
        <v>0</v>
      </c>
      <c r="G18" s="272">
        <f t="shared" si="4"/>
        <v>0.05</v>
      </c>
      <c r="H18" s="181">
        <f t="shared" ca="1" si="5"/>
        <v>-9.8099995874639827</v>
      </c>
      <c r="I18" s="284">
        <f t="shared" ca="1" si="6"/>
        <v>-4.0115397311359498E-2</v>
      </c>
      <c r="J18" s="181">
        <f t="shared" ca="1" si="7"/>
        <v>0</v>
      </c>
      <c r="K18" s="175">
        <f ca="1">IF(I17&lt;0,VLOOKUP(-I17,'Cd(v)'!$B$3:$C$103,2,1),VLOOKUP(I17,'Cd(v)'!$B$3:$C$103,2,1))</f>
        <v>0.60275741622345702</v>
      </c>
      <c r="L18" s="7">
        <f t="shared" ca="1" si="13"/>
        <v>3.2057180385122226E-7</v>
      </c>
      <c r="M18" s="110">
        <f t="shared" si="8"/>
        <v>0</v>
      </c>
      <c r="N18" s="110">
        <f t="shared" si="9"/>
        <v>74.782755434002581</v>
      </c>
      <c r="O18" s="110">
        <f t="shared" ca="1" si="10"/>
        <v>3.1448093957804907E-6</v>
      </c>
      <c r="P18" s="110">
        <f t="shared" ca="1" si="11"/>
        <v>-74.782752289193184</v>
      </c>
      <c r="Q18" s="110">
        <f t="shared" ca="1" si="14"/>
        <v>-9.8099995874639827</v>
      </c>
      <c r="R18" s="110">
        <f>'prueba 1'!I15</f>
        <v>0</v>
      </c>
      <c r="S18" s="105">
        <f>'prueba 1'!AN15</f>
        <v>8.5683408533120142E-4</v>
      </c>
      <c r="T18" s="105">
        <f t="shared" si="15"/>
        <v>1.2792026860084437E-2</v>
      </c>
      <c r="U18" s="177">
        <f t="shared" si="16"/>
        <v>7.6231147231399161</v>
      </c>
      <c r="V18" s="161">
        <f t="shared" si="0"/>
        <v>0</v>
      </c>
      <c r="W18" s="178">
        <f t="shared" si="12"/>
        <v>0.05</v>
      </c>
      <c r="X18" s="178">
        <f t="shared" ca="1" si="17"/>
        <v>0</v>
      </c>
      <c r="Y18" s="178">
        <f t="shared" ca="1" si="18"/>
        <v>4.7501658605019337</v>
      </c>
      <c r="Z18" s="178">
        <f t="shared" si="19"/>
        <v>4.167000000000004E-3</v>
      </c>
      <c r="AA18" s="178">
        <f t="shared" ca="1" si="20"/>
        <v>0.05</v>
      </c>
      <c r="AB18" s="178">
        <f t="shared" ca="1" si="21"/>
        <v>-5.9373894365778036E-2</v>
      </c>
      <c r="AC18" s="161"/>
      <c r="AD18" s="196" t="s">
        <v>233</v>
      </c>
      <c r="AE18" s="197">
        <f>SUM(V6:V65536)*9.81</f>
        <v>1882.0660260654311</v>
      </c>
    </row>
    <row r="19" spans="1:31" x14ac:dyDescent="0.25">
      <c r="A19" s="105">
        <v>5.4167E-2</v>
      </c>
      <c r="B19" s="105">
        <v>0</v>
      </c>
      <c r="D19" s="194">
        <f t="shared" si="1"/>
        <v>4.1669999999999971E-3</v>
      </c>
      <c r="E19" s="174">
        <f t="shared" ca="1" si="2"/>
        <v>0</v>
      </c>
      <c r="F19" s="179">
        <f t="shared" ca="1" si="3"/>
        <v>0</v>
      </c>
      <c r="G19" s="272">
        <f t="shared" si="4"/>
        <v>5.4167E-2</v>
      </c>
      <c r="H19" s="181">
        <f t="shared" ca="1" si="5"/>
        <v>-9.8099995874175967</v>
      </c>
      <c r="I19" s="284">
        <f t="shared" ca="1" si="6"/>
        <v>-4.0115397311359498E-2</v>
      </c>
      <c r="J19" s="181">
        <f t="shared" ca="1" si="7"/>
        <v>0</v>
      </c>
      <c r="K19" s="175">
        <f ca="1">IF(I18&lt;0,VLOOKUP(-I18,'Cd(v)'!$B$3:$C$103,2,1),VLOOKUP(I18,'Cd(v)'!$B$3:$C$103,2,1))</f>
        <v>0.60275741622345702</v>
      </c>
      <c r="L19" s="7">
        <f t="shared" ca="1" si="13"/>
        <v>3.2057180385122226E-7</v>
      </c>
      <c r="M19" s="110">
        <f t="shared" si="8"/>
        <v>0</v>
      </c>
      <c r="N19" s="110">
        <f t="shared" si="9"/>
        <v>74.774347905782435</v>
      </c>
      <c r="O19" s="110">
        <f t="shared" ca="1" si="10"/>
        <v>3.1448093957804907E-6</v>
      </c>
      <c r="P19" s="110">
        <f t="shared" ca="1" si="11"/>
        <v>-74.774344760973037</v>
      </c>
      <c r="Q19" s="110">
        <f t="shared" ca="1" si="14"/>
        <v>-9.8099995874175967</v>
      </c>
      <c r="R19" s="110">
        <f>'prueba 1'!I16</f>
        <v>0</v>
      </c>
      <c r="S19" s="105">
        <f>'prueba 1'!AN16</f>
        <v>8.5703651581443417E-4</v>
      </c>
      <c r="T19" s="105">
        <f t="shared" si="15"/>
        <v>1.3649063375898872E-2</v>
      </c>
      <c r="U19" s="177">
        <f t="shared" si="16"/>
        <v>7.622257686624101</v>
      </c>
      <c r="V19" s="161">
        <f t="shared" si="0"/>
        <v>0</v>
      </c>
      <c r="W19" s="178">
        <f t="shared" si="12"/>
        <v>5.4167E-2</v>
      </c>
      <c r="X19" s="178">
        <f t="shared" ca="1" si="17"/>
        <v>0</v>
      </c>
      <c r="Y19" s="178">
        <f t="shared" ca="1" si="18"/>
        <v>4.7501658605019337</v>
      </c>
      <c r="Z19" s="178">
        <f t="shared" si="19"/>
        <v>4.1669999999999971E-3</v>
      </c>
      <c r="AA19" s="178">
        <f t="shared" ca="1" si="20"/>
        <v>5.4167E-2</v>
      </c>
      <c r="AB19" s="178">
        <f t="shared" ca="1" si="21"/>
        <v>-7.9167835506489578E-2</v>
      </c>
      <c r="AC19" s="161"/>
    </row>
    <row r="20" spans="1:31" x14ac:dyDescent="0.25">
      <c r="A20" s="105">
        <v>5.8333000000000003E-2</v>
      </c>
      <c r="B20" s="105">
        <v>0</v>
      </c>
      <c r="D20" s="194">
        <f t="shared" si="1"/>
        <v>4.166000000000003E-3</v>
      </c>
      <c r="E20" s="174">
        <f t="shared" ca="1" si="2"/>
        <v>0</v>
      </c>
      <c r="F20" s="179">
        <f t="shared" ca="1" si="3"/>
        <v>0</v>
      </c>
      <c r="G20" s="272">
        <f t="shared" si="4"/>
        <v>5.8333000000000003E-2</v>
      </c>
      <c r="H20" s="181">
        <f t="shared" ca="1" si="5"/>
        <v>-9.8099995873712018</v>
      </c>
      <c r="I20" s="284">
        <f t="shared" ca="1" si="6"/>
        <v>-4.0115397311359498E-2</v>
      </c>
      <c r="J20" s="181">
        <f t="shared" ca="1" si="7"/>
        <v>0</v>
      </c>
      <c r="K20" s="175">
        <f ca="1">IF(I19&lt;0,VLOOKUP(-I19,'Cd(v)'!$B$3:$C$103,2,1),VLOOKUP(I19,'Cd(v)'!$B$3:$C$103,2,1))</f>
        <v>0.60275741622345702</v>
      </c>
      <c r="L20" s="7">
        <f t="shared" ca="1" si="13"/>
        <v>3.2057180385122226E-7</v>
      </c>
      <c r="M20" s="110">
        <f t="shared" si="8"/>
        <v>0</v>
      </c>
      <c r="N20" s="110">
        <f t="shared" si="9"/>
        <v>74.765940413428339</v>
      </c>
      <c r="O20" s="110">
        <f t="shared" ca="1" si="10"/>
        <v>3.1448093957804907E-6</v>
      </c>
      <c r="P20" s="110">
        <f t="shared" ca="1" si="11"/>
        <v>-74.765937268618941</v>
      </c>
      <c r="Q20" s="110">
        <f t="shared" ca="1" si="14"/>
        <v>-9.8099995873712018</v>
      </c>
      <c r="R20" s="110">
        <f>'prueba 1'!I17</f>
        <v>0</v>
      </c>
      <c r="S20" s="105">
        <f>'prueba 1'!AN17</f>
        <v>8.5703285974551423E-4</v>
      </c>
      <c r="T20" s="105">
        <f t="shared" si="15"/>
        <v>1.4506096235644387E-2</v>
      </c>
      <c r="U20" s="177">
        <f t="shared" si="16"/>
        <v>7.6214006537643559</v>
      </c>
      <c r="V20" s="161">
        <f t="shared" si="0"/>
        <v>0</v>
      </c>
      <c r="W20" s="178">
        <f t="shared" si="12"/>
        <v>5.8333000000000003E-2</v>
      </c>
      <c r="X20" s="178">
        <f t="shared" ca="1" si="17"/>
        <v>0</v>
      </c>
      <c r="Y20" s="178">
        <f t="shared" ca="1" si="18"/>
        <v>4.7501658605019337</v>
      </c>
      <c r="Z20" s="178">
        <f t="shared" si="19"/>
        <v>4.166000000000003E-3</v>
      </c>
      <c r="AA20" s="178">
        <f t="shared" ca="1" si="20"/>
        <v>5.8333000000000003E-2</v>
      </c>
      <c r="AB20" s="178">
        <f t="shared" ca="1" si="21"/>
        <v>-9.8957026481340651E-2</v>
      </c>
      <c r="AC20" s="161"/>
    </row>
    <row r="21" spans="1:31" x14ac:dyDescent="0.25">
      <c r="A21" s="105">
        <v>6.25E-2</v>
      </c>
      <c r="B21" s="105">
        <v>0</v>
      </c>
      <c r="D21" s="194">
        <f t="shared" si="1"/>
        <v>4.1669999999999971E-3</v>
      </c>
      <c r="E21" s="174">
        <f t="shared" ca="1" si="2"/>
        <v>0</v>
      </c>
      <c r="F21" s="179">
        <f t="shared" ca="1" si="3"/>
        <v>0</v>
      </c>
      <c r="G21" s="272">
        <f t="shared" si="4"/>
        <v>6.25E-2</v>
      </c>
      <c r="H21" s="181">
        <f t="shared" ca="1" si="5"/>
        <v>-9.8099995873247732</v>
      </c>
      <c r="I21" s="284">
        <f t="shared" ca="1" si="6"/>
        <v>-4.0115397311359498E-2</v>
      </c>
      <c r="J21" s="181">
        <f t="shared" ca="1" si="7"/>
        <v>0</v>
      </c>
      <c r="K21" s="175">
        <f ca="1">IF(I20&lt;0,VLOOKUP(-I20,'Cd(v)'!$B$3:$C$103,2,1),VLOOKUP(I20,'Cd(v)'!$B$3:$C$103,2,1))</f>
        <v>0.60275741622345702</v>
      </c>
      <c r="L21" s="7">
        <f t="shared" ca="1" si="13"/>
        <v>3.2057180385122226E-7</v>
      </c>
      <c r="M21" s="110">
        <f t="shared" si="8"/>
        <v>0</v>
      </c>
      <c r="N21" s="110">
        <f t="shared" si="9"/>
        <v>74.757528923334519</v>
      </c>
      <c r="O21" s="110">
        <f t="shared" ca="1" si="10"/>
        <v>3.1448093957804907E-6</v>
      </c>
      <c r="P21" s="110">
        <f t="shared" ca="1" si="11"/>
        <v>-74.757525778525121</v>
      </c>
      <c r="Q21" s="110">
        <f t="shared" ca="1" si="14"/>
        <v>-9.8099995873247732</v>
      </c>
      <c r="R21" s="110">
        <f>'prueba 1'!I18</f>
        <v>0</v>
      </c>
      <c r="S21" s="105">
        <f>'prueba 1'!AN18</f>
        <v>8.5744037653603098E-4</v>
      </c>
      <c r="T21" s="105">
        <f t="shared" si="15"/>
        <v>1.5363536612180418E-2</v>
      </c>
      <c r="U21" s="177">
        <f t="shared" si="16"/>
        <v>7.6205432133878199</v>
      </c>
      <c r="V21" s="161">
        <f t="shared" si="0"/>
        <v>0</v>
      </c>
      <c r="W21" s="178">
        <f t="shared" si="12"/>
        <v>6.25E-2</v>
      </c>
      <c r="X21" s="178">
        <f t="shared" ca="1" si="17"/>
        <v>0</v>
      </c>
      <c r="Y21" s="178">
        <f t="shared" ca="1" si="18"/>
        <v>4.7501658605019337</v>
      </c>
      <c r="Z21" s="178">
        <f t="shared" si="19"/>
        <v>4.1669999999999971E-3</v>
      </c>
      <c r="AA21" s="178">
        <f t="shared" ca="1" si="20"/>
        <v>6.25E-2</v>
      </c>
      <c r="AB21" s="178">
        <f t="shared" ca="1" si="21"/>
        <v>-0.1187509676220522</v>
      </c>
      <c r="AC21" s="161"/>
    </row>
    <row r="22" spans="1:31" x14ac:dyDescent="0.25">
      <c r="A22" s="105">
        <v>6.6667000000000004E-2</v>
      </c>
      <c r="B22" s="105">
        <v>0</v>
      </c>
      <c r="D22" s="194">
        <f t="shared" si="1"/>
        <v>4.167000000000004E-3</v>
      </c>
      <c r="E22" s="174">
        <f t="shared" ca="1" si="2"/>
        <v>0</v>
      </c>
      <c r="F22" s="179">
        <f t="shared" ca="1" si="3"/>
        <v>0</v>
      </c>
      <c r="G22" s="272">
        <f t="shared" si="4"/>
        <v>6.6667000000000004E-2</v>
      </c>
      <c r="H22" s="181">
        <f t="shared" ca="1" si="5"/>
        <v>-9.809999587278325</v>
      </c>
      <c r="I22" s="284">
        <f t="shared" ca="1" si="6"/>
        <v>-4.0115397311359498E-2</v>
      </c>
      <c r="J22" s="181">
        <f t="shared" ca="1" si="7"/>
        <v>0</v>
      </c>
      <c r="K22" s="175">
        <f ca="1">IF(I21&lt;0,VLOOKUP(-I21,'Cd(v)'!$B$3:$C$103,2,1),VLOOKUP(I21,'Cd(v)'!$B$3:$C$103,2,1))</f>
        <v>0.60275741622345702</v>
      </c>
      <c r="L22" s="7">
        <f t="shared" ca="1" si="13"/>
        <v>3.2057180385122226E-7</v>
      </c>
      <c r="M22" s="110">
        <f t="shared" si="8"/>
        <v>0</v>
      </c>
      <c r="N22" s="110">
        <f t="shared" si="9"/>
        <v>74.749115456734614</v>
      </c>
      <c r="O22" s="110">
        <f t="shared" ca="1" si="10"/>
        <v>3.1448093957804907E-6</v>
      </c>
      <c r="P22" s="110">
        <f t="shared" ca="1" si="11"/>
        <v>-74.749112311925217</v>
      </c>
      <c r="Q22" s="110">
        <f t="shared" ca="1" si="14"/>
        <v>-9.809999587278325</v>
      </c>
      <c r="R22" s="110">
        <f>'prueba 1'!I19</f>
        <v>0</v>
      </c>
      <c r="S22" s="105">
        <f>'prueba 1'!AN19</f>
        <v>8.5764185523962003E-4</v>
      </c>
      <c r="T22" s="105">
        <f t="shared" si="15"/>
        <v>1.6221178467420039E-2</v>
      </c>
      <c r="U22" s="177">
        <f t="shared" si="16"/>
        <v>7.61968557153258</v>
      </c>
      <c r="V22" s="161">
        <f t="shared" si="0"/>
        <v>0</v>
      </c>
      <c r="W22" s="178">
        <f t="shared" si="12"/>
        <v>6.6667000000000004E-2</v>
      </c>
      <c r="X22" s="178">
        <f t="shared" ca="1" si="17"/>
        <v>0</v>
      </c>
      <c r="Y22" s="178">
        <f t="shared" ca="1" si="18"/>
        <v>4.7501658605019337</v>
      </c>
      <c r="Z22" s="178">
        <f t="shared" si="19"/>
        <v>4.167000000000004E-3</v>
      </c>
      <c r="AA22" s="178">
        <f t="shared" ca="1" si="20"/>
        <v>6.6667000000000004E-2</v>
      </c>
      <c r="AB22" s="178">
        <f t="shared" ca="1" si="21"/>
        <v>-0.13854490876276376</v>
      </c>
    </row>
    <row r="23" spans="1:31" x14ac:dyDescent="0.25">
      <c r="A23" s="105">
        <v>7.0832999999999993E-2</v>
      </c>
      <c r="B23" s="105">
        <v>0</v>
      </c>
      <c r="D23" s="194">
        <f t="shared" si="1"/>
        <v>4.1659999999999892E-3</v>
      </c>
      <c r="E23" s="174">
        <f t="shared" ca="1" si="2"/>
        <v>0</v>
      </c>
      <c r="F23" s="179">
        <f t="shared" ca="1" si="3"/>
        <v>0</v>
      </c>
      <c r="G23" s="272">
        <f t="shared" si="4"/>
        <v>7.0832999999999993E-2</v>
      </c>
      <c r="H23" s="181">
        <f t="shared" ca="1" si="5"/>
        <v>-9.8099995872318644</v>
      </c>
      <c r="I23" s="284">
        <f t="shared" ca="1" si="6"/>
        <v>-4.0115397311359498E-2</v>
      </c>
      <c r="J23" s="181">
        <f t="shared" ca="1" si="7"/>
        <v>0</v>
      </c>
      <c r="K23" s="175">
        <f ca="1">IF(I22&lt;0,VLOOKUP(-I22,'Cd(v)'!$B$3:$C$103,2,1),VLOOKUP(I22,'Cd(v)'!$B$3:$C$103,2,1))</f>
        <v>0.60275741622345702</v>
      </c>
      <c r="L23" s="7">
        <f t="shared" ca="1" si="13"/>
        <v>3.2057180385122226E-7</v>
      </c>
      <c r="M23" s="110">
        <f t="shared" si="8"/>
        <v>0</v>
      </c>
      <c r="N23" s="110">
        <f t="shared" si="9"/>
        <v>74.740702036758321</v>
      </c>
      <c r="O23" s="110">
        <f t="shared" ca="1" si="10"/>
        <v>3.1448093957804907E-6</v>
      </c>
      <c r="P23" s="110">
        <f t="shared" ca="1" si="11"/>
        <v>-74.740698891948924</v>
      </c>
      <c r="Q23" s="110">
        <f t="shared" ca="1" si="14"/>
        <v>-9.8099995872318644</v>
      </c>
      <c r="R23" s="110">
        <f>'prueba 1'!I20</f>
        <v>0</v>
      </c>
      <c r="S23" s="105">
        <f>'prueba 1'!AN20</f>
        <v>8.5763710257797179E-4</v>
      </c>
      <c r="T23" s="105">
        <f t="shared" si="15"/>
        <v>1.7078815569998011E-2</v>
      </c>
      <c r="U23" s="177">
        <f t="shared" si="16"/>
        <v>7.6188279344300023</v>
      </c>
      <c r="V23" s="161">
        <f t="shared" si="0"/>
        <v>0</v>
      </c>
      <c r="W23" s="178">
        <f t="shared" si="12"/>
        <v>7.0832999999999993E-2</v>
      </c>
      <c r="X23" s="178">
        <f t="shared" ca="1" si="17"/>
        <v>0</v>
      </c>
      <c r="Y23" s="178">
        <f t="shared" ca="1" si="18"/>
        <v>4.7501658605019337</v>
      </c>
      <c r="Z23" s="178">
        <f t="shared" si="19"/>
        <v>4.1659999999999892E-3</v>
      </c>
      <c r="AA23" s="178">
        <f t="shared" ca="1" si="20"/>
        <v>7.0832999999999993E-2</v>
      </c>
      <c r="AB23" s="178">
        <f t="shared" ca="1" si="21"/>
        <v>-0.15833409973761475</v>
      </c>
      <c r="AC23" s="161"/>
      <c r="AD23" s="100"/>
    </row>
    <row r="24" spans="1:31" x14ac:dyDescent="0.25">
      <c r="A24" s="105">
        <v>7.4999999999999997E-2</v>
      </c>
      <c r="B24" s="105">
        <v>4.9323232353795499</v>
      </c>
      <c r="D24" s="194">
        <f t="shared" si="1"/>
        <v>4.167000000000004E-3</v>
      </c>
      <c r="E24" s="174">
        <f t="shared" ca="1" si="2"/>
        <v>0</v>
      </c>
      <c r="F24" s="179">
        <f t="shared" ca="1" si="3"/>
        <v>0</v>
      </c>
      <c r="G24" s="272">
        <f t="shared" si="4"/>
        <v>7.4999999999999997E-2</v>
      </c>
      <c r="H24" s="181">
        <f t="shared" ca="1" si="5"/>
        <v>-3.4579840534893296</v>
      </c>
      <c r="I24" s="284">
        <f t="shared" ca="1" si="6"/>
        <v>-4.0115397311359498E-2</v>
      </c>
      <c r="J24" s="181">
        <f t="shared" ca="1" si="7"/>
        <v>0</v>
      </c>
      <c r="K24" s="175">
        <f ca="1">IF(I23&lt;0,VLOOKUP(-I23,'Cd(v)'!$B$3:$C$103,2,1),VLOOKUP(I23,'Cd(v)'!$B$3:$C$103,2,1))</f>
        <v>0.60275741622345702</v>
      </c>
      <c r="L24" s="7">
        <f t="shared" ca="1" si="13"/>
        <v>3.2057180385122226E-7</v>
      </c>
      <c r="M24" s="110">
        <f t="shared" si="8"/>
        <v>48.386090939073384</v>
      </c>
      <c r="N24" s="110">
        <f t="shared" si="9"/>
        <v>74.727076720208402</v>
      </c>
      <c r="O24" s="110">
        <f t="shared" ca="1" si="10"/>
        <v>3.1448093957804907E-6</v>
      </c>
      <c r="P24" s="110">
        <f t="shared" ca="1" si="11"/>
        <v>-26.340982636325624</v>
      </c>
      <c r="Q24" s="110">
        <f t="shared" ca="1" si="14"/>
        <v>-3.45798405348933</v>
      </c>
      <c r="R24" s="110">
        <f>'prueba 1'!I21</f>
        <v>0</v>
      </c>
      <c r="S24" s="105">
        <f>'prueba 1'!AN21</f>
        <v>1.3889211569749621E-3</v>
      </c>
      <c r="T24" s="105">
        <f t="shared" si="15"/>
        <v>1.8467736726972973E-2</v>
      </c>
      <c r="U24" s="177">
        <f t="shared" si="16"/>
        <v>7.6174390132730272</v>
      </c>
      <c r="V24" s="161">
        <f t="shared" si="0"/>
        <v>2.0552990921826605E-2</v>
      </c>
      <c r="W24" s="178">
        <f t="shared" si="12"/>
        <v>7.4999999999999997E-2</v>
      </c>
      <c r="X24" s="178">
        <f t="shared" ca="1" si="17"/>
        <v>0</v>
      </c>
      <c r="Y24" s="178">
        <f t="shared" ca="1" si="18"/>
        <v>4.7501658605019337</v>
      </c>
      <c r="Z24" s="178">
        <f t="shared" si="19"/>
        <v>4.167000000000004E-3</v>
      </c>
      <c r="AA24" s="178">
        <f t="shared" ca="1" si="20"/>
        <v>7.4999999999999997E-2</v>
      </c>
      <c r="AB24" s="178">
        <f t="shared" ca="1" si="21"/>
        <v>-0.17812804087832634</v>
      </c>
      <c r="AC24" s="161"/>
      <c r="AD24" s="100"/>
    </row>
    <row r="25" spans="1:31" x14ac:dyDescent="0.25">
      <c r="A25" s="105">
        <v>7.9167000000000001E-2</v>
      </c>
      <c r="B25" s="105">
        <v>9.4827754344984498</v>
      </c>
      <c r="D25" s="194">
        <f t="shared" si="1"/>
        <v>4.167000000000004E-3</v>
      </c>
      <c r="E25" s="174">
        <f t="shared" ca="1" si="2"/>
        <v>1.0022470052736886E-2</v>
      </c>
      <c r="F25" s="179">
        <f t="shared" ca="1" si="3"/>
        <v>0</v>
      </c>
      <c r="G25" s="272">
        <f t="shared" si="4"/>
        <v>7.9167000000000001E-2</v>
      </c>
      <c r="H25" s="181">
        <f t="shared" ca="1" si="5"/>
        <v>2.4052003966251205</v>
      </c>
      <c r="I25" s="284">
        <f t="shared" ca="1" si="6"/>
        <v>-3.0092927258622611E-2</v>
      </c>
      <c r="J25" s="181">
        <f t="shared" ca="1" si="7"/>
        <v>0</v>
      </c>
      <c r="K25" s="175">
        <f ca="1">IF(I24&lt;0,VLOOKUP(-I24,'Cd(v)'!$B$3:$C$103,2,1),VLOOKUP(I24,'Cd(v)'!$B$3:$C$103,2,1))</f>
        <v>0.60275741622345702</v>
      </c>
      <c r="L25" s="7">
        <f t="shared" ca="1" si="13"/>
        <v>3.2057180385122226E-7</v>
      </c>
      <c r="M25" s="110">
        <f t="shared" si="8"/>
        <v>93.026027012429793</v>
      </c>
      <c r="N25" s="110">
        <f t="shared" si="9"/>
        <v>74.708995858524787</v>
      </c>
      <c r="O25" s="110">
        <f t="shared" ca="1" si="10"/>
        <v>3.1448093957804907E-6</v>
      </c>
      <c r="P25" s="110">
        <f t="shared" ca="1" si="11"/>
        <v>18.3170342987144</v>
      </c>
      <c r="Q25" s="110">
        <f t="shared" ca="1" si="14"/>
        <v>2.4052003966251201</v>
      </c>
      <c r="R25" s="110">
        <f>'prueba 1'!I22</f>
        <v>0</v>
      </c>
      <c r="S25" s="105">
        <f>'prueba 1'!AN22</f>
        <v>1.8431051665250271E-3</v>
      </c>
      <c r="T25" s="105">
        <f t="shared" si="15"/>
        <v>2.0310841893498001E-2</v>
      </c>
      <c r="U25" s="177">
        <f t="shared" si="16"/>
        <v>7.6155959081065019</v>
      </c>
      <c r="V25" s="161">
        <f t="shared" si="0"/>
        <v>3.9514725235555076E-2</v>
      </c>
      <c r="W25" s="178">
        <f t="shared" si="12"/>
        <v>7.9167000000000001E-2</v>
      </c>
      <c r="X25" s="178">
        <f t="shared" ca="1" si="17"/>
        <v>0</v>
      </c>
      <c r="Y25" s="178">
        <f t="shared" ca="1" si="18"/>
        <v>4.7501658605019337</v>
      </c>
      <c r="Z25" s="178">
        <f t="shared" si="19"/>
        <v>4.167000000000004E-3</v>
      </c>
      <c r="AA25" s="178">
        <f t="shared" ca="1" si="20"/>
        <v>7.9167000000000001E-2</v>
      </c>
      <c r="AB25" s="178">
        <f t="shared" ca="1" si="21"/>
        <v>-0.19792198201903793</v>
      </c>
      <c r="AC25" s="161"/>
      <c r="AD25" s="100"/>
    </row>
    <row r="26" spans="1:31" x14ac:dyDescent="0.25">
      <c r="A26" s="105">
        <v>8.3333000000000004E-2</v>
      </c>
      <c r="B26" s="105">
        <v>2.8639358721436863</v>
      </c>
      <c r="D26" s="194">
        <f t="shared" si="1"/>
        <v>4.166000000000003E-3</v>
      </c>
      <c r="E26" s="174">
        <f t="shared" ca="1" si="2"/>
        <v>0</v>
      </c>
      <c r="F26" s="179">
        <f t="shared" ca="1" si="3"/>
        <v>0</v>
      </c>
      <c r="G26" s="272">
        <f t="shared" si="4"/>
        <v>8.3333000000000004E-2</v>
      </c>
      <c r="H26" s="181">
        <f t="shared" ca="1" si="5"/>
        <v>-6.1202284694093203</v>
      </c>
      <c r="I26" s="284">
        <f t="shared" ca="1" si="6"/>
        <v>-3.0092927258622611E-2</v>
      </c>
      <c r="J26" s="181">
        <f t="shared" ca="1" si="7"/>
        <v>0</v>
      </c>
      <c r="K26" s="175">
        <f ca="1">IF(I25&lt;0,VLOOKUP(-I25,'Cd(v)'!$B$3:$C$103,2,1),VLOOKUP(I25,'Cd(v)'!$B$3:$C$103,2,1))</f>
        <v>0.60275741622345702</v>
      </c>
      <c r="L26" s="7">
        <f t="shared" ca="1" si="13"/>
        <v>1.8039811525924967E-7</v>
      </c>
      <c r="M26" s="110">
        <f t="shared" si="8"/>
        <v>28.095210905729562</v>
      </c>
      <c r="N26" s="110">
        <f t="shared" si="9"/>
        <v>74.696775684074993</v>
      </c>
      <c r="O26" s="110">
        <f t="shared" ca="1" si="10"/>
        <v>1.7697055106932393E-6</v>
      </c>
      <c r="P26" s="110">
        <f t="shared" ca="1" si="11"/>
        <v>-46.601563008639921</v>
      </c>
      <c r="Q26" s="110">
        <f t="shared" ca="1" si="14"/>
        <v>-6.1202284694093203</v>
      </c>
      <c r="R26" s="110">
        <f>'prueba 1'!I23</f>
        <v>0</v>
      </c>
      <c r="S26" s="105">
        <f>'prueba 1'!AN23</f>
        <v>1.2456854688881935E-3</v>
      </c>
      <c r="T26" s="105">
        <f t="shared" si="15"/>
        <v>2.1556527362386193E-2</v>
      </c>
      <c r="U26" s="177">
        <f t="shared" si="16"/>
        <v>7.6143502226376141</v>
      </c>
      <c r="V26" s="161">
        <f t="shared" si="0"/>
        <v>1.1931156843350606E-2</v>
      </c>
      <c r="W26" s="178">
        <f t="shared" si="12"/>
        <v>8.3333000000000004E-2</v>
      </c>
      <c r="X26" s="178">
        <f t="shared" ca="1" si="17"/>
        <v>0</v>
      </c>
      <c r="Y26" s="178">
        <f t="shared" ca="1" si="18"/>
        <v>4.7501658605019337</v>
      </c>
      <c r="Z26" s="178">
        <f t="shared" si="19"/>
        <v>4.166000000000003E-3</v>
      </c>
      <c r="AA26" s="178">
        <f t="shared" ca="1" si="20"/>
        <v>8.3333000000000004E-2</v>
      </c>
      <c r="AB26" s="178">
        <f t="shared" ca="1" si="21"/>
        <v>-0.21771117299388901</v>
      </c>
      <c r="AC26" s="161"/>
      <c r="AD26" s="100"/>
    </row>
    <row r="27" spans="1:31" x14ac:dyDescent="0.25">
      <c r="A27" s="105">
        <v>8.7499999999999994E-2</v>
      </c>
      <c r="B27" s="105">
        <v>3.2185165629841199</v>
      </c>
      <c r="D27" s="194">
        <f t="shared" si="1"/>
        <v>4.1669999999999902E-3</v>
      </c>
      <c r="E27" s="174">
        <f t="shared" ca="1" si="2"/>
        <v>0</v>
      </c>
      <c r="F27" s="179">
        <f t="shared" ca="1" si="3"/>
        <v>0</v>
      </c>
      <c r="G27" s="272">
        <f t="shared" si="4"/>
        <v>8.7499999999999994E-2</v>
      </c>
      <c r="H27" s="181">
        <f t="shared" ca="1" si="5"/>
        <v>-5.6627034287345568</v>
      </c>
      <c r="I27" s="284">
        <f t="shared" ca="1" si="6"/>
        <v>-3.0092927258622611E-2</v>
      </c>
      <c r="J27" s="181">
        <f t="shared" ca="1" si="7"/>
        <v>0</v>
      </c>
      <c r="K27" s="175">
        <f ca="1">IF(I26&lt;0,VLOOKUP(-I26,'Cd(v)'!$B$3:$C$103,2,1),VLOOKUP(I26,'Cd(v)'!$B$3:$C$103,2,1))</f>
        <v>0.60275741622345702</v>
      </c>
      <c r="L27" s="7">
        <f t="shared" ca="1" si="13"/>
        <v>1.8039811525924967E-7</v>
      </c>
      <c r="M27" s="110">
        <f t="shared" si="8"/>
        <v>31.573647482874218</v>
      </c>
      <c r="N27" s="110">
        <f t="shared" si="9"/>
        <v>74.684193388489334</v>
      </c>
      <c r="O27" s="110">
        <f t="shared" ca="1" si="10"/>
        <v>1.7697055106932393E-6</v>
      </c>
      <c r="P27" s="110">
        <f t="shared" ca="1" si="11"/>
        <v>-43.110544135909599</v>
      </c>
      <c r="Q27" s="110">
        <f t="shared" ca="1" si="14"/>
        <v>-5.662703428734555</v>
      </c>
      <c r="R27" s="110">
        <f>'prueba 1'!I24</f>
        <v>0</v>
      </c>
      <c r="S27" s="105">
        <f>'prueba 1'!AN24</f>
        <v>1.2825989383952725E-3</v>
      </c>
      <c r="T27" s="105">
        <f t="shared" si="15"/>
        <v>2.2839126300781467E-2</v>
      </c>
      <c r="U27" s="177">
        <f t="shared" si="16"/>
        <v>7.6130676236992185</v>
      </c>
      <c r="V27" s="161">
        <f t="shared" si="0"/>
        <v>1.3411558517954796E-2</v>
      </c>
      <c r="W27" s="178">
        <f t="shared" si="12"/>
        <v>8.7499999999999994E-2</v>
      </c>
      <c r="X27" s="178">
        <f t="shared" ca="1" si="17"/>
        <v>0</v>
      </c>
      <c r="Y27" s="178">
        <f t="shared" ca="1" si="18"/>
        <v>4.7501658605019337</v>
      </c>
      <c r="Z27" s="178">
        <f t="shared" si="19"/>
        <v>4.1669999999999902E-3</v>
      </c>
      <c r="AA27" s="178">
        <f t="shared" ca="1" si="20"/>
        <v>8.7499999999999994E-2</v>
      </c>
      <c r="AB27" s="178">
        <f t="shared" ca="1" si="21"/>
        <v>-0.23750511413460051</v>
      </c>
      <c r="AC27" s="161"/>
    </row>
    <row r="28" spans="1:31" x14ac:dyDescent="0.25">
      <c r="A28" s="105">
        <v>9.1666999999999998E-2</v>
      </c>
      <c r="B28" s="105">
        <v>2.3320648358830351</v>
      </c>
      <c r="D28" s="194">
        <f t="shared" si="1"/>
        <v>4.167000000000004E-3</v>
      </c>
      <c r="E28" s="174">
        <f t="shared" ca="1" si="2"/>
        <v>0</v>
      </c>
      <c r="F28" s="179">
        <f t="shared" ca="1" si="3"/>
        <v>0</v>
      </c>
      <c r="G28" s="272">
        <f t="shared" si="4"/>
        <v>9.1666999999999998E-2</v>
      </c>
      <c r="H28" s="181">
        <f t="shared" ca="1" si="5"/>
        <v>-6.8044916650292295</v>
      </c>
      <c r="I28" s="284">
        <f t="shared" ca="1" si="6"/>
        <v>-3.0092927258622611E-2</v>
      </c>
      <c r="J28" s="181">
        <f t="shared" ca="1" si="7"/>
        <v>0</v>
      </c>
      <c r="K28" s="175">
        <f ca="1">IF(I27&lt;0,VLOOKUP(-I27,'Cd(v)'!$B$3:$C$103,2,1),VLOOKUP(I27,'Cd(v)'!$B$3:$C$103,2,1))</f>
        <v>0.60275741622345702</v>
      </c>
      <c r="L28" s="7">
        <f t="shared" ca="1" si="13"/>
        <v>1.8039811525924967E-7</v>
      </c>
      <c r="M28" s="110">
        <f t="shared" si="8"/>
        <v>22.877556040012575</v>
      </c>
      <c r="N28" s="110">
        <f t="shared" si="9"/>
        <v>74.672506977265471</v>
      </c>
      <c r="O28" s="110">
        <f t="shared" ca="1" si="10"/>
        <v>1.7697055106932393E-6</v>
      </c>
      <c r="P28" s="110">
        <f t="shared" ca="1" si="11"/>
        <v>-51.794949167547379</v>
      </c>
      <c r="Q28" s="110">
        <f t="shared" ca="1" si="14"/>
        <v>-6.8044916650292286</v>
      </c>
      <c r="R28" s="110">
        <f>'prueba 1'!I25</f>
        <v>0</v>
      </c>
      <c r="S28" s="105">
        <f>'prueba 1'!AN25</f>
        <v>1.1912753541151284E-3</v>
      </c>
      <c r="T28" s="105">
        <f t="shared" si="15"/>
        <v>2.4030401654896595E-2</v>
      </c>
      <c r="U28" s="177">
        <f t="shared" si="16"/>
        <v>7.6118763483451035</v>
      </c>
      <c r="V28" s="161">
        <f t="shared" si="0"/>
        <v>9.7177141711246168E-3</v>
      </c>
      <c r="W28" s="178">
        <f t="shared" si="12"/>
        <v>9.1666999999999998E-2</v>
      </c>
      <c r="X28" s="178">
        <f t="shared" ca="1" si="17"/>
        <v>0</v>
      </c>
      <c r="Y28" s="178">
        <f t="shared" ca="1" si="18"/>
        <v>4.7501658605019337</v>
      </c>
      <c r="Z28" s="178">
        <f t="shared" si="19"/>
        <v>4.167000000000004E-3</v>
      </c>
      <c r="AA28" s="178">
        <f t="shared" ca="1" si="20"/>
        <v>9.1666999999999998E-2</v>
      </c>
      <c r="AB28" s="178">
        <f t="shared" ca="1" si="21"/>
        <v>-0.25729905527531211</v>
      </c>
      <c r="AC28" s="161"/>
    </row>
    <row r="29" spans="1:31" x14ac:dyDescent="0.25">
      <c r="A29" s="105">
        <v>9.5833000000000002E-2</v>
      </c>
      <c r="B29" s="105">
        <v>0</v>
      </c>
      <c r="D29" s="194">
        <f t="shared" si="1"/>
        <v>4.166000000000003E-3</v>
      </c>
      <c r="E29" s="174">
        <f t="shared" ca="1" si="2"/>
        <v>0</v>
      </c>
      <c r="F29" s="179">
        <f t="shared" ca="1" si="3"/>
        <v>0</v>
      </c>
      <c r="G29" s="272">
        <f t="shared" si="4"/>
        <v>9.5833000000000002E-2</v>
      </c>
      <c r="H29" s="181">
        <f t="shared" ca="1" si="5"/>
        <v>-9.8099997674810702</v>
      </c>
      <c r="I29" s="284">
        <f t="shared" ca="1" si="6"/>
        <v>-3.0092927258622611E-2</v>
      </c>
      <c r="J29" s="181">
        <f t="shared" ca="1" si="7"/>
        <v>0</v>
      </c>
      <c r="K29" s="175">
        <f ca="1">IF(I28&lt;0,VLOOKUP(-I28,'Cd(v)'!$B$3:$C$103,2,1),VLOOKUP(I28,'Cd(v)'!$B$3:$C$103,2,1))</f>
        <v>0.60275741622345702</v>
      </c>
      <c r="L29" s="7">
        <f t="shared" ca="1" si="13"/>
        <v>1.8039811525924967E-7</v>
      </c>
      <c r="M29" s="110">
        <f t="shared" si="8"/>
        <v>0</v>
      </c>
      <c r="N29" s="110">
        <f t="shared" si="9"/>
        <v>74.664075758155576</v>
      </c>
      <c r="O29" s="110">
        <f t="shared" ca="1" si="10"/>
        <v>1.7697055106932393E-6</v>
      </c>
      <c r="P29" s="110">
        <f t="shared" ca="1" si="11"/>
        <v>-74.66407398845007</v>
      </c>
      <c r="Q29" s="110">
        <f t="shared" ca="1" si="14"/>
        <v>-9.8099997674810702</v>
      </c>
      <c r="R29" s="110">
        <f>'prueba 1'!I26</f>
        <v>0</v>
      </c>
      <c r="S29" s="105">
        <f>'prueba 1'!AN26</f>
        <v>8.5945148928594922E-4</v>
      </c>
      <c r="T29" s="105">
        <f t="shared" si="15"/>
        <v>2.4889853144182544E-2</v>
      </c>
      <c r="U29" s="177">
        <f t="shared" si="16"/>
        <v>7.6110168968558174</v>
      </c>
      <c r="V29" s="161">
        <f t="shared" si="0"/>
        <v>0</v>
      </c>
      <c r="W29" s="178">
        <f t="shared" si="12"/>
        <v>9.5833000000000002E-2</v>
      </c>
      <c r="X29" s="178">
        <f t="shared" ca="1" si="17"/>
        <v>0</v>
      </c>
      <c r="Y29" s="178">
        <f t="shared" ca="1" si="18"/>
        <v>4.7501658605019337</v>
      </c>
      <c r="Z29" s="178">
        <f t="shared" si="19"/>
        <v>4.166000000000003E-3</v>
      </c>
      <c r="AA29" s="178">
        <f t="shared" ca="1" si="20"/>
        <v>9.5833000000000002E-2</v>
      </c>
      <c r="AB29" s="178">
        <f t="shared" ca="1" si="21"/>
        <v>-0.27708824625016315</v>
      </c>
      <c r="AC29" s="161"/>
    </row>
    <row r="30" spans="1:31" x14ac:dyDescent="0.25">
      <c r="A30" s="105">
        <v>0.1</v>
      </c>
      <c r="B30" s="105">
        <v>0</v>
      </c>
      <c r="D30" s="194">
        <f t="shared" si="1"/>
        <v>4.167000000000004E-3</v>
      </c>
      <c r="E30" s="174">
        <f t="shared" ca="1" si="2"/>
        <v>0</v>
      </c>
      <c r="F30" s="179">
        <f t="shared" ca="1" si="3"/>
        <v>0</v>
      </c>
      <c r="G30" s="272">
        <f t="shared" si="4"/>
        <v>0.1</v>
      </c>
      <c r="H30" s="181">
        <f t="shared" ca="1" si="5"/>
        <v>-9.8099997674547978</v>
      </c>
      <c r="I30" s="284">
        <f t="shared" ca="1" si="6"/>
        <v>-3.0092927258622611E-2</v>
      </c>
      <c r="J30" s="181">
        <f t="shared" ca="1" si="7"/>
        <v>0</v>
      </c>
      <c r="K30" s="175">
        <f ca="1">IF(I29&lt;0,VLOOKUP(-I29,'Cd(v)'!$B$3:$C$103,2,1),VLOOKUP(I29,'Cd(v)'!$B$3:$C$103,2,1))</f>
        <v>0.60275741622345702</v>
      </c>
      <c r="L30" s="7">
        <f t="shared" ca="1" si="13"/>
        <v>1.8039811525924967E-7</v>
      </c>
      <c r="M30" s="110">
        <f t="shared" si="8"/>
        <v>0</v>
      </c>
      <c r="N30" s="110">
        <f t="shared" si="9"/>
        <v>74.655640573253635</v>
      </c>
      <c r="O30" s="110">
        <f t="shared" ca="1" si="10"/>
        <v>1.7697055106932393E-6</v>
      </c>
      <c r="P30" s="110">
        <f t="shared" ca="1" si="11"/>
        <v>-74.655638803548129</v>
      </c>
      <c r="Q30" s="110">
        <f t="shared" ca="1" si="14"/>
        <v>-9.8099997674547978</v>
      </c>
      <c r="R30" s="110">
        <f>'prueba 1'!I27</f>
        <v>0</v>
      </c>
      <c r="S30" s="105">
        <f>'prueba 1'!AN27</f>
        <v>8.5985574943286903E-4</v>
      </c>
      <c r="T30" s="105">
        <f t="shared" si="15"/>
        <v>2.5749708893615414E-2</v>
      </c>
      <c r="U30" s="177">
        <f t="shared" si="16"/>
        <v>7.610157041106385</v>
      </c>
      <c r="V30" s="161">
        <f t="shared" si="0"/>
        <v>0</v>
      </c>
      <c r="W30" s="178">
        <f t="shared" si="12"/>
        <v>0.1</v>
      </c>
      <c r="X30" s="178">
        <f t="shared" ca="1" si="17"/>
        <v>0</v>
      </c>
      <c r="Y30" s="178">
        <f t="shared" ca="1" si="18"/>
        <v>4.7501658605019337</v>
      </c>
      <c r="Z30" s="178">
        <f t="shared" si="19"/>
        <v>4.167000000000004E-3</v>
      </c>
      <c r="AA30" s="178">
        <f t="shared" ca="1" si="20"/>
        <v>0.1</v>
      </c>
      <c r="AB30" s="178">
        <f t="shared" ca="1" si="21"/>
        <v>-0.29688218739087474</v>
      </c>
      <c r="AC30" s="161"/>
    </row>
    <row r="31" spans="1:31" x14ac:dyDescent="0.25">
      <c r="A31" s="105">
        <v>0.104167</v>
      </c>
      <c r="B31" s="105">
        <v>0</v>
      </c>
      <c r="D31" s="194">
        <f t="shared" si="1"/>
        <v>4.1669999999999902E-3</v>
      </c>
      <c r="E31" s="174">
        <f t="shared" ca="1" si="2"/>
        <v>0</v>
      </c>
      <c r="F31" s="179">
        <f t="shared" ca="1" si="3"/>
        <v>0</v>
      </c>
      <c r="G31" s="272">
        <f t="shared" si="4"/>
        <v>0.104167</v>
      </c>
      <c r="H31" s="181">
        <f t="shared" ca="1" si="5"/>
        <v>-9.8099997674285149</v>
      </c>
      <c r="I31" s="284">
        <f t="shared" ca="1" si="6"/>
        <v>-3.0092927258622611E-2</v>
      </c>
      <c r="J31" s="181">
        <f t="shared" ca="1" si="7"/>
        <v>0</v>
      </c>
      <c r="K31" s="175">
        <f ca="1">IF(I30&lt;0,VLOOKUP(-I30,'Cd(v)'!$B$3:$C$103,2,1),VLOOKUP(I30,'Cd(v)'!$B$3:$C$103,2,1))</f>
        <v>0.60275741622345702</v>
      </c>
      <c r="L31" s="7">
        <f t="shared" ca="1" si="13"/>
        <v>1.8039811525924967E-7</v>
      </c>
      <c r="M31" s="110">
        <f t="shared" si="8"/>
        <v>0</v>
      </c>
      <c r="N31" s="110">
        <f t="shared" si="9"/>
        <v>74.647203449488629</v>
      </c>
      <c r="O31" s="110">
        <f t="shared" ca="1" si="10"/>
        <v>1.7697055106932393E-6</v>
      </c>
      <c r="P31" s="110">
        <f t="shared" ca="1" si="11"/>
        <v>-74.647201679783123</v>
      </c>
      <c r="Q31" s="110">
        <f t="shared" ca="1" si="14"/>
        <v>-9.8099997674285149</v>
      </c>
      <c r="R31" s="110">
        <f>'prueba 1'!I28</f>
        <v>0</v>
      </c>
      <c r="S31" s="105">
        <f>'prueba 1'!AN28</f>
        <v>8.600533909288757E-4</v>
      </c>
      <c r="T31" s="105">
        <f t="shared" si="15"/>
        <v>2.660976228454429E-2</v>
      </c>
      <c r="U31" s="177">
        <f t="shared" si="16"/>
        <v>7.6092969877154557</v>
      </c>
      <c r="V31" s="161">
        <f t="shared" si="0"/>
        <v>0</v>
      </c>
      <c r="W31" s="178">
        <f t="shared" si="12"/>
        <v>0.104167</v>
      </c>
      <c r="X31" s="178">
        <f t="shared" ca="1" si="17"/>
        <v>0</v>
      </c>
      <c r="Y31" s="178">
        <f t="shared" ca="1" si="18"/>
        <v>4.7501658605019337</v>
      </c>
      <c r="Z31" s="178">
        <f t="shared" si="19"/>
        <v>4.1669999999999902E-3</v>
      </c>
      <c r="AA31" s="178">
        <f t="shared" ca="1" si="20"/>
        <v>0.104167</v>
      </c>
      <c r="AB31" s="178">
        <f t="shared" ca="1" si="21"/>
        <v>-0.31667612853158628</v>
      </c>
      <c r="AC31" s="161"/>
    </row>
    <row r="32" spans="1:31" x14ac:dyDescent="0.25">
      <c r="A32" s="105">
        <v>0.108333</v>
      </c>
      <c r="B32" s="105">
        <v>0</v>
      </c>
      <c r="D32" s="194">
        <f t="shared" si="1"/>
        <v>4.166000000000003E-3</v>
      </c>
      <c r="E32" s="174">
        <f t="shared" ca="1" si="2"/>
        <v>0</v>
      </c>
      <c r="F32" s="179">
        <f t="shared" ca="1" si="3"/>
        <v>0</v>
      </c>
      <c r="G32" s="272">
        <f t="shared" si="4"/>
        <v>0.108333</v>
      </c>
      <c r="H32" s="181">
        <f t="shared" ca="1" si="5"/>
        <v>-9.8099997674022248</v>
      </c>
      <c r="I32" s="284">
        <f t="shared" ca="1" si="6"/>
        <v>-3.0092927258622611E-2</v>
      </c>
      <c r="J32" s="181">
        <f t="shared" ca="1" si="7"/>
        <v>0</v>
      </c>
      <c r="K32" s="175">
        <f ca="1">IF(I31&lt;0,VLOOKUP(-I31,'Cd(v)'!$B$3:$C$103,2,1),VLOOKUP(I31,'Cd(v)'!$B$3:$C$103,2,1))</f>
        <v>0.60275741622345702</v>
      </c>
      <c r="L32" s="7">
        <f t="shared" ca="1" si="13"/>
        <v>1.8039811525924967E-7</v>
      </c>
      <c r="M32" s="110">
        <f t="shared" si="8"/>
        <v>0</v>
      </c>
      <c r="N32" s="110">
        <f t="shared" si="9"/>
        <v>74.638766415649428</v>
      </c>
      <c r="O32" s="110">
        <f t="shared" ca="1" si="10"/>
        <v>1.7697055106932393E-6</v>
      </c>
      <c r="P32" s="110">
        <f t="shared" ca="1" si="11"/>
        <v>-74.638764645943922</v>
      </c>
      <c r="Q32" s="110">
        <f t="shared" ca="1" si="14"/>
        <v>-9.8099997674022248</v>
      </c>
      <c r="R32" s="110">
        <f>'prueba 1'!I29</f>
        <v>0</v>
      </c>
      <c r="S32" s="105">
        <f>'prueba 1'!AN29</f>
        <v>8.6004422417887893E-4</v>
      </c>
      <c r="T32" s="105">
        <f t="shared" si="15"/>
        <v>2.7469806508723167E-2</v>
      </c>
      <c r="U32" s="177">
        <f t="shared" si="16"/>
        <v>7.6084369434912773</v>
      </c>
      <c r="V32" s="161">
        <f t="shared" si="0"/>
        <v>0</v>
      </c>
      <c r="W32" s="178">
        <f t="shared" si="12"/>
        <v>0.108333</v>
      </c>
      <c r="X32" s="178">
        <f t="shared" ca="1" si="17"/>
        <v>0</v>
      </c>
      <c r="Y32" s="178">
        <f t="shared" ca="1" si="18"/>
        <v>4.7501658605019337</v>
      </c>
      <c r="Z32" s="178">
        <f t="shared" si="19"/>
        <v>4.166000000000003E-3</v>
      </c>
      <c r="AA32" s="178">
        <f t="shared" ca="1" si="20"/>
        <v>0.108333</v>
      </c>
      <c r="AB32" s="178">
        <f t="shared" ca="1" si="21"/>
        <v>-0.33646531950643732</v>
      </c>
      <c r="AC32" s="161"/>
    </row>
    <row r="33" spans="1:29" x14ac:dyDescent="0.25">
      <c r="A33" s="105">
        <v>0.1125</v>
      </c>
      <c r="B33" s="105">
        <v>0</v>
      </c>
      <c r="D33" s="194">
        <f t="shared" si="1"/>
        <v>4.167000000000004E-3</v>
      </c>
      <c r="E33" s="174">
        <f t="shared" ref="E33:E96" ca="1" si="22">IF( AND(J32&lt;=0,I32&lt;=0,H33&lt;=0),0,+D33*H33)</f>
        <v>0</v>
      </c>
      <c r="F33" s="179">
        <f t="shared" ca="1" si="3"/>
        <v>0</v>
      </c>
      <c r="G33" s="272">
        <f t="shared" si="4"/>
        <v>0.1125</v>
      </c>
      <c r="H33" s="181">
        <f t="shared" ca="1" si="5"/>
        <v>-9.8099997673759169</v>
      </c>
      <c r="I33" s="284">
        <f t="shared" ca="1" si="6"/>
        <v>-3.0092927258622611E-2</v>
      </c>
      <c r="J33" s="181">
        <f t="shared" ca="1" si="7"/>
        <v>0</v>
      </c>
      <c r="K33" s="175">
        <f ca="1">IF(I32&lt;0,VLOOKUP(-I32,'Cd(v)'!$B$3:$C$103,2,1),VLOOKUP(I32,'Cd(v)'!$B$3:$C$103,2,1))</f>
        <v>0.60275741622345702</v>
      </c>
      <c r="L33" s="7">
        <f t="shared" ca="1" si="13"/>
        <v>1.8039811525924967E-7</v>
      </c>
      <c r="M33" s="110">
        <f t="shared" si="8"/>
        <v>0</v>
      </c>
      <c r="N33" s="110">
        <f t="shared" si="9"/>
        <v>74.630325423959391</v>
      </c>
      <c r="O33" s="110">
        <f t="shared" ca="1" si="10"/>
        <v>1.7697055106932393E-6</v>
      </c>
      <c r="P33" s="110">
        <f t="shared" ca="1" si="11"/>
        <v>-74.630323654253885</v>
      </c>
      <c r="Q33" s="110">
        <f t="shared" ca="1" si="14"/>
        <v>-9.8099997673759169</v>
      </c>
      <c r="R33" s="110">
        <f>'prueba 1'!I30</f>
        <v>0</v>
      </c>
      <c r="S33" s="105">
        <f>'prueba 1'!AN30</f>
        <v>8.6044767482529154E-4</v>
      </c>
      <c r="T33" s="105">
        <f t="shared" si="15"/>
        <v>2.833025418354846E-2</v>
      </c>
      <c r="U33" s="177">
        <f t="shared" si="16"/>
        <v>7.6075764958164518</v>
      </c>
      <c r="V33" s="161">
        <f t="shared" si="0"/>
        <v>0</v>
      </c>
      <c r="W33" s="178">
        <f t="shared" si="12"/>
        <v>0.1125</v>
      </c>
      <c r="X33" s="178">
        <f t="shared" ca="1" si="17"/>
        <v>0</v>
      </c>
      <c r="Y33" s="178">
        <f t="shared" ca="1" si="18"/>
        <v>4.7501658605019337</v>
      </c>
      <c r="Z33" s="178">
        <f t="shared" si="19"/>
        <v>4.167000000000004E-3</v>
      </c>
      <c r="AA33" s="178">
        <f t="shared" ca="1" si="20"/>
        <v>0.1125</v>
      </c>
      <c r="AB33" s="178">
        <f t="shared" ca="1" si="21"/>
        <v>-0.35625926064714891</v>
      </c>
      <c r="AC33" s="161"/>
    </row>
    <row r="34" spans="1:29" x14ac:dyDescent="0.25">
      <c r="A34" s="105">
        <v>0.11666700000000001</v>
      </c>
      <c r="B34" s="105">
        <v>0.85464529071456175</v>
      </c>
      <c r="D34" s="194">
        <f t="shared" si="1"/>
        <v>4.167000000000004E-3</v>
      </c>
      <c r="E34" s="174">
        <f t="shared" ca="1" si="22"/>
        <v>0</v>
      </c>
      <c r="F34" s="179">
        <f t="shared" ca="1" si="3"/>
        <v>0</v>
      </c>
      <c r="G34" s="272">
        <f t="shared" si="4"/>
        <v>0.11666700000000001</v>
      </c>
      <c r="H34" s="181">
        <f t="shared" ca="1" si="5"/>
        <v>-8.7077995291412957</v>
      </c>
      <c r="I34" s="284">
        <f t="shared" ca="1" si="6"/>
        <v>-3.0092927258622611E-2</v>
      </c>
      <c r="J34" s="181">
        <f t="shared" ca="1" si="7"/>
        <v>0</v>
      </c>
      <c r="K34" s="175">
        <f ca="1">IF(I33&lt;0,VLOOKUP(-I33,'Cd(v)'!$B$3:$C$103,2,1),VLOOKUP(I33,'Cd(v)'!$B$3:$C$103,2,1))</f>
        <v>0.60275741622345702</v>
      </c>
      <c r="L34" s="7">
        <f t="shared" ca="1" si="13"/>
        <v>1.8039811525924967E-7</v>
      </c>
      <c r="M34" s="110">
        <f t="shared" si="8"/>
        <v>8.3840703019098513</v>
      </c>
      <c r="N34" s="110">
        <f t="shared" si="9"/>
        <v>74.621404360741224</v>
      </c>
      <c r="O34" s="110">
        <f t="shared" ca="1" si="10"/>
        <v>1.7697055106932393E-6</v>
      </c>
      <c r="P34" s="110">
        <f t="shared" ca="1" si="11"/>
        <v>-66.237332289125874</v>
      </c>
      <c r="Q34" s="110">
        <f t="shared" ca="1" si="14"/>
        <v>-8.7077995291412993</v>
      </c>
      <c r="R34" s="110">
        <f>'prueba 1'!I31</f>
        <v>0</v>
      </c>
      <c r="S34" s="105">
        <f>'prueba 1'!AN31</f>
        <v>9.0938462978301432E-4</v>
      </c>
      <c r="T34" s="105">
        <f t="shared" si="15"/>
        <v>2.9239638813331473E-2</v>
      </c>
      <c r="U34" s="177">
        <f t="shared" si="16"/>
        <v>7.6066671111866686</v>
      </c>
      <c r="V34" s="161">
        <f t="shared" si="0"/>
        <v>3.5613069264075824E-3</v>
      </c>
      <c r="W34" s="178">
        <f t="shared" si="12"/>
        <v>0.11666700000000001</v>
      </c>
      <c r="X34" s="178">
        <f t="shared" ca="1" si="17"/>
        <v>0</v>
      </c>
      <c r="Y34" s="178">
        <f t="shared" ca="1" si="18"/>
        <v>4.7501658605019337</v>
      </c>
      <c r="Z34" s="178">
        <f t="shared" si="19"/>
        <v>4.167000000000004E-3</v>
      </c>
      <c r="AA34" s="178">
        <f t="shared" ca="1" si="20"/>
        <v>0.11666700000000001</v>
      </c>
      <c r="AB34" s="178">
        <f t="shared" ca="1" si="21"/>
        <v>-0.3760532017878605</v>
      </c>
      <c r="AC34" s="161"/>
    </row>
    <row r="35" spans="1:29" x14ac:dyDescent="0.25">
      <c r="A35" s="105">
        <v>0.120833</v>
      </c>
      <c r="B35" s="105">
        <v>1.9183873632358632</v>
      </c>
      <c r="D35" s="194">
        <f t="shared" si="1"/>
        <v>4.1659999999999892E-3</v>
      </c>
      <c r="E35" s="174">
        <f t="shared" ca="1" si="22"/>
        <v>0</v>
      </c>
      <c r="F35" s="179">
        <f t="shared" ca="1" si="3"/>
        <v>0</v>
      </c>
      <c r="G35" s="272">
        <f t="shared" si="4"/>
        <v>0.120833</v>
      </c>
      <c r="H35" s="181">
        <f t="shared" ca="1" si="5"/>
        <v>-7.3355991384260095</v>
      </c>
      <c r="I35" s="284">
        <f t="shared" ca="1" si="6"/>
        <v>-3.0092927258622611E-2</v>
      </c>
      <c r="J35" s="181">
        <f t="shared" ca="1" si="7"/>
        <v>0</v>
      </c>
      <c r="K35" s="175">
        <f ca="1">IF(I34&lt;0,VLOOKUP(-I34,'Cd(v)'!$B$3:$C$103,2,1),VLOOKUP(I34,'Cd(v)'!$B$3:$C$103,2,1))</f>
        <v>0.60275741622345702</v>
      </c>
      <c r="L35" s="7">
        <f t="shared" ca="1" si="13"/>
        <v>1.8039811525924967E-7</v>
      </c>
      <c r="M35" s="110">
        <f t="shared" si="8"/>
        <v>18.819380033343819</v>
      </c>
      <c r="N35" s="110">
        <f t="shared" si="9"/>
        <v>74.611247657938662</v>
      </c>
      <c r="O35" s="110">
        <f t="shared" ca="1" si="10"/>
        <v>1.7697055106932393E-6</v>
      </c>
      <c r="P35" s="110">
        <f t="shared" ca="1" si="11"/>
        <v>-55.79186585488933</v>
      </c>
      <c r="Q35" s="110">
        <f t="shared" ca="1" si="14"/>
        <v>-7.3355991384260086</v>
      </c>
      <c r="R35" s="110">
        <f>'prueba 1'!I32</f>
        <v>0</v>
      </c>
      <c r="S35" s="105">
        <f>'prueba 1'!AN32</f>
        <v>1.0353417739618405E-3</v>
      </c>
      <c r="T35" s="105">
        <f t="shared" si="15"/>
        <v>3.0274980587293315E-2</v>
      </c>
      <c r="U35" s="177">
        <f t="shared" si="16"/>
        <v>7.6056317694127067</v>
      </c>
      <c r="V35" s="161">
        <f t="shared" si="0"/>
        <v>7.9920017552405857E-3</v>
      </c>
      <c r="W35" s="178">
        <f t="shared" si="12"/>
        <v>0.120833</v>
      </c>
      <c r="X35" s="178">
        <f t="shared" ca="1" si="17"/>
        <v>0</v>
      </c>
      <c r="Y35" s="178">
        <f t="shared" ca="1" si="18"/>
        <v>4.7501658605019337</v>
      </c>
      <c r="Z35" s="178">
        <f t="shared" si="19"/>
        <v>4.1659999999999892E-3</v>
      </c>
      <c r="AA35" s="178">
        <f t="shared" ca="1" si="20"/>
        <v>0.120833</v>
      </c>
      <c r="AB35" s="178">
        <f t="shared" ca="1" si="21"/>
        <v>-0.39584239276271149</v>
      </c>
      <c r="AC35" s="161"/>
    </row>
    <row r="36" spans="1:29" x14ac:dyDescent="0.25">
      <c r="A36" s="105">
        <v>0.125</v>
      </c>
      <c r="B36" s="105">
        <v>1.7410970178156462</v>
      </c>
      <c r="D36" s="194">
        <f t="shared" si="1"/>
        <v>4.167000000000004E-3</v>
      </c>
      <c r="E36" s="174">
        <f t="shared" ca="1" si="22"/>
        <v>0</v>
      </c>
      <c r="F36" s="179">
        <f t="shared" ca="1" si="3"/>
        <v>0</v>
      </c>
      <c r="G36" s="272">
        <f t="shared" si="4"/>
        <v>0.125</v>
      </c>
      <c r="H36" s="181">
        <f t="shared" ca="1" si="5"/>
        <v>-7.5639748900664951</v>
      </c>
      <c r="I36" s="284">
        <f t="shared" ca="1" si="6"/>
        <v>-3.0092927258622611E-2</v>
      </c>
      <c r="J36" s="181">
        <f t="shared" ca="1" si="7"/>
        <v>0</v>
      </c>
      <c r="K36" s="175">
        <f ca="1">IF(I35&lt;0,VLOOKUP(-I35,'Cd(v)'!$B$3:$C$103,2,1),VLOOKUP(I35,'Cd(v)'!$B$3:$C$103,2,1))</f>
        <v>0.60275741622345702</v>
      </c>
      <c r="L36" s="7">
        <f t="shared" ca="1" si="13"/>
        <v>1.8039811525924967E-7</v>
      </c>
      <c r="M36" s="110">
        <f t="shared" si="8"/>
        <v>17.080161744771491</v>
      </c>
      <c r="N36" s="110">
        <f t="shared" si="9"/>
        <v>74.601304916835915</v>
      </c>
      <c r="O36" s="110">
        <f t="shared" ca="1" si="10"/>
        <v>1.7697055106932393E-6</v>
      </c>
      <c r="P36" s="110">
        <f t="shared" ca="1" si="11"/>
        <v>-57.521141402358914</v>
      </c>
      <c r="Q36" s="110">
        <f t="shared" ca="1" si="14"/>
        <v>-7.5639748900664951</v>
      </c>
      <c r="R36" s="110">
        <f>'prueba 1'!I33</f>
        <v>0</v>
      </c>
      <c r="S36" s="105">
        <f>'prueba 1'!AN33</f>
        <v>1.0135312031342594E-3</v>
      </c>
      <c r="T36" s="105">
        <f t="shared" si="15"/>
        <v>3.1288511790427576E-2</v>
      </c>
      <c r="U36" s="177">
        <f t="shared" si="16"/>
        <v>7.6046182382095724</v>
      </c>
      <c r="V36" s="161">
        <f t="shared" si="0"/>
        <v>7.2551512732378044E-3</v>
      </c>
      <c r="W36" s="178">
        <f t="shared" si="12"/>
        <v>0.125</v>
      </c>
      <c r="X36" s="178">
        <f t="shared" ca="1" si="17"/>
        <v>0</v>
      </c>
      <c r="Y36" s="178">
        <f t="shared" ca="1" si="18"/>
        <v>4.7501658605019337</v>
      </c>
      <c r="Z36" s="178">
        <f t="shared" si="19"/>
        <v>4.167000000000004E-3</v>
      </c>
      <c r="AA36" s="178">
        <f t="shared" ca="1" si="20"/>
        <v>0.125</v>
      </c>
      <c r="AB36" s="178">
        <f t="shared" ca="1" si="21"/>
        <v>-0.41563633390342308</v>
      </c>
      <c r="AC36" s="161"/>
    </row>
    <row r="37" spans="1:29" x14ac:dyDescent="0.25">
      <c r="A37" s="105">
        <v>0.129167</v>
      </c>
      <c r="B37" s="105">
        <v>0.85464529071456175</v>
      </c>
      <c r="D37" s="194">
        <f t="shared" si="1"/>
        <v>4.167000000000004E-3</v>
      </c>
      <c r="E37" s="174">
        <f t="shared" ca="1" si="22"/>
        <v>0</v>
      </c>
      <c r="F37" s="179">
        <f t="shared" ca="1" si="3"/>
        <v>0</v>
      </c>
      <c r="G37" s="272">
        <f t="shared" si="4"/>
        <v>0.129167</v>
      </c>
      <c r="H37" s="181">
        <f t="shared" ca="1" si="5"/>
        <v>-8.7073706083018312</v>
      </c>
      <c r="I37" s="284">
        <f t="shared" ca="1" si="6"/>
        <v>-3.0092927258622611E-2</v>
      </c>
      <c r="J37" s="181">
        <f t="shared" ca="1" si="7"/>
        <v>0</v>
      </c>
      <c r="K37" s="175">
        <f ca="1">IF(I36&lt;0,VLOOKUP(-I36,'Cd(v)'!$B$3:$C$103,2,1),VLOOKUP(I36,'Cd(v)'!$B$3:$C$103,2,1))</f>
        <v>0.60275741622345702</v>
      </c>
      <c r="L37" s="7">
        <f t="shared" ca="1" si="13"/>
        <v>1.8039811525924967E-7</v>
      </c>
      <c r="M37" s="110">
        <f t="shared" si="8"/>
        <v>8.3840703019098513</v>
      </c>
      <c r="N37" s="110">
        <f t="shared" si="9"/>
        <v>74.592376769384188</v>
      </c>
      <c r="O37" s="110">
        <f t="shared" ca="1" si="10"/>
        <v>1.7697055106932393E-6</v>
      </c>
      <c r="P37" s="110">
        <f t="shared" ca="1" si="11"/>
        <v>-66.208304697768824</v>
      </c>
      <c r="Q37" s="110">
        <f t="shared" ca="1" si="14"/>
        <v>-8.7073706083018312</v>
      </c>
      <c r="R37" s="110">
        <f>'prueba 1'!I34</f>
        <v>0</v>
      </c>
      <c r="S37" s="105">
        <f>'prueba 1'!AN34</f>
        <v>9.1010677387629284E-4</v>
      </c>
      <c r="T37" s="105">
        <f t="shared" si="15"/>
        <v>3.2198618564303866E-2</v>
      </c>
      <c r="U37" s="177">
        <f t="shared" si="16"/>
        <v>7.6037081314356962</v>
      </c>
      <c r="V37" s="161">
        <f t="shared" si="0"/>
        <v>3.5613069264075824E-3</v>
      </c>
      <c r="W37" s="178">
        <f t="shared" si="12"/>
        <v>0.129167</v>
      </c>
      <c r="X37" s="178">
        <f t="shared" ca="1" si="17"/>
        <v>0</v>
      </c>
      <c r="Y37" s="178">
        <f t="shared" ca="1" si="18"/>
        <v>4.7501658605019337</v>
      </c>
      <c r="Z37" s="178">
        <f t="shared" si="19"/>
        <v>4.167000000000004E-3</v>
      </c>
      <c r="AA37" s="178">
        <f t="shared" ca="1" si="20"/>
        <v>0.129167</v>
      </c>
      <c r="AB37" s="178">
        <f t="shared" ca="1" si="21"/>
        <v>-0.43543027504413467</v>
      </c>
      <c r="AC37" s="161"/>
    </row>
    <row r="38" spans="1:29" x14ac:dyDescent="0.25">
      <c r="A38" s="105">
        <v>0.13333300000000001</v>
      </c>
      <c r="B38" s="105">
        <v>0</v>
      </c>
      <c r="D38" s="194">
        <f t="shared" si="1"/>
        <v>4.166000000000003E-3</v>
      </c>
      <c r="E38" s="174">
        <f t="shared" ca="1" si="22"/>
        <v>0</v>
      </c>
      <c r="F38" s="179">
        <f t="shared" ca="1" si="3"/>
        <v>0</v>
      </c>
      <c r="G38" s="272">
        <f t="shared" si="4"/>
        <v>0.13333300000000001</v>
      </c>
      <c r="H38" s="181">
        <f t="shared" ca="1" si="5"/>
        <v>-9.8099997672312043</v>
      </c>
      <c r="I38" s="284">
        <f t="shared" ca="1" si="6"/>
        <v>-3.0092927258622611E-2</v>
      </c>
      <c r="J38" s="181">
        <f t="shared" ca="1" si="7"/>
        <v>0</v>
      </c>
      <c r="K38" s="175">
        <f ca="1">IF(I37&lt;0,VLOOKUP(-I37,'Cd(v)'!$B$3:$C$103,2,1),VLOOKUP(I37,'Cd(v)'!$B$3:$C$103,2,1))</f>
        <v>0.60275741622345702</v>
      </c>
      <c r="L38" s="7">
        <f t="shared" ca="1" si="13"/>
        <v>1.8039811525924967E-7</v>
      </c>
      <c r="M38" s="110">
        <f t="shared" si="8"/>
        <v>0</v>
      </c>
      <c r="N38" s="110">
        <f t="shared" si="9"/>
        <v>74.58392724612051</v>
      </c>
      <c r="O38" s="110">
        <f t="shared" ca="1" si="10"/>
        <v>1.7697055106932393E-6</v>
      </c>
      <c r="P38" s="110">
        <f t="shared" ca="1" si="11"/>
        <v>-74.583925476415004</v>
      </c>
      <c r="Q38" s="110">
        <f t="shared" ca="1" si="14"/>
        <v>-9.8099997672312043</v>
      </c>
      <c r="R38" s="110">
        <f>'prueba 1'!I35</f>
        <v>0</v>
      </c>
      <c r="S38" s="105">
        <f>'prueba 1'!AN35</f>
        <v>8.6131735613434143E-4</v>
      </c>
      <c r="T38" s="105">
        <f t="shared" si="15"/>
        <v>3.305993592043821E-2</v>
      </c>
      <c r="U38" s="177">
        <f t="shared" si="16"/>
        <v>7.6028468140795624</v>
      </c>
      <c r="V38" s="161">
        <f t="shared" si="0"/>
        <v>0</v>
      </c>
      <c r="W38" s="178">
        <f t="shared" si="12"/>
        <v>0.13333300000000001</v>
      </c>
      <c r="X38" s="178">
        <f t="shared" ca="1" si="17"/>
        <v>0</v>
      </c>
      <c r="Y38" s="178">
        <f t="shared" ca="1" si="18"/>
        <v>4.7501658605019337</v>
      </c>
      <c r="Z38" s="178">
        <f t="shared" si="19"/>
        <v>4.166000000000003E-3</v>
      </c>
      <c r="AA38" s="178">
        <f t="shared" ca="1" si="20"/>
        <v>0.13333300000000001</v>
      </c>
      <c r="AB38" s="178">
        <f t="shared" ca="1" si="21"/>
        <v>-0.45521946601898572</v>
      </c>
      <c r="AC38" s="161"/>
    </row>
    <row r="39" spans="1:29" x14ac:dyDescent="0.25">
      <c r="A39" s="105">
        <v>0.13750000000000001</v>
      </c>
      <c r="B39" s="105">
        <v>0</v>
      </c>
      <c r="D39" s="194">
        <f t="shared" si="1"/>
        <v>4.167000000000004E-3</v>
      </c>
      <c r="E39" s="174">
        <f t="shared" ca="1" si="22"/>
        <v>0</v>
      </c>
      <c r="F39" s="179">
        <f t="shared" ca="1" si="3"/>
        <v>0</v>
      </c>
      <c r="G39" s="272">
        <f t="shared" si="4"/>
        <v>0.13750000000000001</v>
      </c>
      <c r="H39" s="181">
        <f t="shared" ca="1" si="5"/>
        <v>-9.8099997672048183</v>
      </c>
      <c r="I39" s="284">
        <f t="shared" ca="1" si="6"/>
        <v>-3.0092927258622611E-2</v>
      </c>
      <c r="J39" s="181">
        <f t="shared" ca="1" si="7"/>
        <v>0</v>
      </c>
      <c r="K39" s="175">
        <f ca="1">IF(I38&lt;0,VLOOKUP(-I38,'Cd(v)'!$B$3:$C$103,2,1),VLOOKUP(I38,'Cd(v)'!$B$3:$C$103,2,1))</f>
        <v>0.60275741622345702</v>
      </c>
      <c r="L39" s="7">
        <f t="shared" ca="1" si="13"/>
        <v>1.8039811525924967E-7</v>
      </c>
      <c r="M39" s="110">
        <f t="shared" si="8"/>
        <v>0</v>
      </c>
      <c r="N39" s="110">
        <f t="shared" si="9"/>
        <v>74.575473782216818</v>
      </c>
      <c r="O39" s="110">
        <f t="shared" ca="1" si="10"/>
        <v>1.7697055106932393E-6</v>
      </c>
      <c r="P39" s="110">
        <f t="shared" ca="1" si="11"/>
        <v>-74.575472012511312</v>
      </c>
      <c r="Q39" s="110">
        <f t="shared" ca="1" si="14"/>
        <v>-9.8099997672048183</v>
      </c>
      <c r="R39" s="110">
        <f>'prueba 1'!I36</f>
        <v>0</v>
      </c>
      <c r="S39" s="105">
        <f>'prueba 1'!AN36</f>
        <v>8.6171905236316583E-4</v>
      </c>
      <c r="T39" s="105">
        <f t="shared" si="15"/>
        <v>3.3921654972801377E-2</v>
      </c>
      <c r="U39" s="177">
        <f t="shared" si="16"/>
        <v>7.6019850950271985</v>
      </c>
      <c r="V39" s="161">
        <f t="shared" si="0"/>
        <v>0</v>
      </c>
      <c r="W39" s="178">
        <f t="shared" si="12"/>
        <v>0.13750000000000001</v>
      </c>
      <c r="X39" s="178">
        <f t="shared" ca="1" si="17"/>
        <v>0</v>
      </c>
      <c r="Y39" s="178">
        <f t="shared" ca="1" si="18"/>
        <v>4.7501658605019337</v>
      </c>
      <c r="Z39" s="178">
        <f t="shared" si="19"/>
        <v>4.167000000000004E-3</v>
      </c>
      <c r="AA39" s="178">
        <f t="shared" ca="1" si="20"/>
        <v>0.13750000000000001</v>
      </c>
      <c r="AB39" s="178">
        <f t="shared" ca="1" si="21"/>
        <v>-0.47501340715969731</v>
      </c>
      <c r="AC39" s="161"/>
    </row>
    <row r="40" spans="1:29" x14ac:dyDescent="0.25">
      <c r="A40" s="105">
        <v>0.14166699999999999</v>
      </c>
      <c r="B40" s="105">
        <v>0</v>
      </c>
      <c r="D40" s="194">
        <f t="shared" si="1"/>
        <v>4.1669999999999763E-3</v>
      </c>
      <c r="E40" s="174">
        <f t="shared" ca="1" si="22"/>
        <v>0</v>
      </c>
      <c r="F40" s="179">
        <f t="shared" ca="1" si="3"/>
        <v>0</v>
      </c>
      <c r="G40" s="272">
        <f t="shared" si="4"/>
        <v>0.14166699999999999</v>
      </c>
      <c r="H40" s="181">
        <f t="shared" ca="1" si="5"/>
        <v>-9.8099997671784216</v>
      </c>
      <c r="I40" s="284">
        <f t="shared" ca="1" si="6"/>
        <v>-3.0092927258622611E-2</v>
      </c>
      <c r="J40" s="181">
        <f t="shared" ca="1" si="7"/>
        <v>0</v>
      </c>
      <c r="K40" s="175">
        <f ca="1">IF(I39&lt;0,VLOOKUP(-I39,'Cd(v)'!$B$3:$C$103,2,1),VLOOKUP(I39,'Cd(v)'!$B$3:$C$103,2,1))</f>
        <v>0.60275741622345702</v>
      </c>
      <c r="L40" s="7">
        <f t="shared" ca="1" si="13"/>
        <v>1.8039811525924967E-7</v>
      </c>
      <c r="M40" s="110">
        <f t="shared" si="8"/>
        <v>0</v>
      </c>
      <c r="N40" s="110">
        <f t="shared" si="9"/>
        <v>74.567018408995807</v>
      </c>
      <c r="O40" s="110">
        <f t="shared" ca="1" si="10"/>
        <v>1.7697055106932393E-6</v>
      </c>
      <c r="P40" s="110">
        <f t="shared" ca="1" si="11"/>
        <v>-74.567016639290301</v>
      </c>
      <c r="Q40" s="110">
        <f t="shared" ca="1" si="14"/>
        <v>-9.8099997671784216</v>
      </c>
      <c r="R40" s="110">
        <f>'prueba 1'!I37</f>
        <v>0</v>
      </c>
      <c r="S40" s="105">
        <f>'prueba 1'!AN37</f>
        <v>8.6191368206136969E-4</v>
      </c>
      <c r="T40" s="105">
        <f t="shared" si="15"/>
        <v>3.4783568654862748E-2</v>
      </c>
      <c r="U40" s="177">
        <f t="shared" si="16"/>
        <v>7.6011231813451374</v>
      </c>
      <c r="V40" s="161">
        <f t="shared" si="0"/>
        <v>0</v>
      </c>
      <c r="W40" s="178">
        <f t="shared" si="12"/>
        <v>0.14166699999999999</v>
      </c>
      <c r="X40" s="178">
        <f t="shared" ca="1" si="17"/>
        <v>0</v>
      </c>
      <c r="Y40" s="178">
        <f t="shared" ca="1" si="18"/>
        <v>4.7501658605019337</v>
      </c>
      <c r="Z40" s="178">
        <f t="shared" si="19"/>
        <v>4.1669999999999763E-3</v>
      </c>
      <c r="AA40" s="178">
        <f t="shared" ca="1" si="20"/>
        <v>0.14166699999999999</v>
      </c>
      <c r="AB40" s="178">
        <f t="shared" ca="1" si="21"/>
        <v>-0.49480734830040873</v>
      </c>
      <c r="AC40" s="161"/>
    </row>
    <row r="41" spans="1:29" x14ac:dyDescent="0.25">
      <c r="A41" s="105">
        <v>0.14583299999999999</v>
      </c>
      <c r="B41" s="105">
        <v>0</v>
      </c>
      <c r="D41" s="194">
        <f t="shared" si="1"/>
        <v>4.166000000000003E-3</v>
      </c>
      <c r="E41" s="174">
        <f t="shared" ca="1" si="22"/>
        <v>0</v>
      </c>
      <c r="F41" s="179">
        <f t="shared" ca="1" si="3"/>
        <v>0</v>
      </c>
      <c r="G41" s="272">
        <f t="shared" si="4"/>
        <v>0.14583299999999999</v>
      </c>
      <c r="H41" s="181">
        <f t="shared" ca="1" si="5"/>
        <v>-9.8099997671520178</v>
      </c>
      <c r="I41" s="284">
        <f t="shared" ca="1" si="6"/>
        <v>-3.0092927258622611E-2</v>
      </c>
      <c r="J41" s="181">
        <f t="shared" ca="1" si="7"/>
        <v>0</v>
      </c>
      <c r="K41" s="175">
        <f ca="1">IF(I40&lt;0,VLOOKUP(-I40,'Cd(v)'!$B$3:$C$103,2,1),VLOOKUP(I40,'Cd(v)'!$B$3:$C$103,2,1))</f>
        <v>0.60275741622345702</v>
      </c>
      <c r="L41" s="7">
        <f t="shared" ca="1" si="13"/>
        <v>1.8039811525924967E-7</v>
      </c>
      <c r="M41" s="110">
        <f t="shared" si="8"/>
        <v>0</v>
      </c>
      <c r="N41" s="110">
        <f t="shared" si="9"/>
        <v>74.558563159611666</v>
      </c>
      <c r="O41" s="110">
        <f t="shared" ca="1" si="10"/>
        <v>1.7697055106932393E-6</v>
      </c>
      <c r="P41" s="110">
        <f t="shared" ca="1" si="11"/>
        <v>-74.55856138990616</v>
      </c>
      <c r="Q41" s="110">
        <f t="shared" ca="1" si="14"/>
        <v>-9.8099997671520178</v>
      </c>
      <c r="R41" s="110">
        <f>'prueba 1'!I38</f>
        <v>0</v>
      </c>
      <c r="S41" s="105">
        <f>'prueba 1'!AN38</f>
        <v>8.6190105852479275E-4</v>
      </c>
      <c r="T41" s="105">
        <f t="shared" si="15"/>
        <v>3.5645469713387543E-2</v>
      </c>
      <c r="U41" s="177">
        <f t="shared" si="16"/>
        <v>7.6002612802866123</v>
      </c>
      <c r="V41" s="161">
        <f t="shared" si="0"/>
        <v>0</v>
      </c>
      <c r="W41" s="178">
        <f t="shared" si="12"/>
        <v>0.14583299999999999</v>
      </c>
      <c r="X41" s="178">
        <f t="shared" ca="1" si="17"/>
        <v>0</v>
      </c>
      <c r="Y41" s="178">
        <f t="shared" ca="1" si="18"/>
        <v>4.7501658605019337</v>
      </c>
      <c r="Z41" s="178">
        <f t="shared" si="19"/>
        <v>4.166000000000003E-3</v>
      </c>
      <c r="AA41" s="178">
        <f t="shared" ca="1" si="20"/>
        <v>0.14583299999999999</v>
      </c>
      <c r="AB41" s="178">
        <f t="shared" ca="1" si="21"/>
        <v>-0.51459653927525983</v>
      </c>
      <c r="AC41" s="161"/>
    </row>
    <row r="42" spans="1:29" x14ac:dyDescent="0.25">
      <c r="A42" s="105">
        <v>0.15</v>
      </c>
      <c r="B42" s="105">
        <v>0</v>
      </c>
      <c r="D42" s="194">
        <f t="shared" si="1"/>
        <v>4.167000000000004E-3</v>
      </c>
      <c r="E42" s="174">
        <f t="shared" ca="1" si="22"/>
        <v>0</v>
      </c>
      <c r="F42" s="179">
        <f t="shared" ca="1" si="3"/>
        <v>0</v>
      </c>
      <c r="G42" s="272">
        <f t="shared" si="4"/>
        <v>0.15</v>
      </c>
      <c r="H42" s="181">
        <f t="shared" ca="1" si="5"/>
        <v>-9.8099997671255963</v>
      </c>
      <c r="I42" s="284">
        <f t="shared" ca="1" si="6"/>
        <v>-3.0092927258622611E-2</v>
      </c>
      <c r="J42" s="181">
        <f t="shared" ca="1" si="7"/>
        <v>0</v>
      </c>
      <c r="K42" s="175">
        <f ca="1">IF(I41&lt;0,VLOOKUP(-I41,'Cd(v)'!$B$3:$C$103,2,1),VLOOKUP(I41,'Cd(v)'!$B$3:$C$103,2,1))</f>
        <v>0.60275741622345702</v>
      </c>
      <c r="L42" s="7">
        <f t="shared" ca="1" si="13"/>
        <v>1.8039811525924967E-7</v>
      </c>
      <c r="M42" s="110">
        <f t="shared" si="8"/>
        <v>0</v>
      </c>
      <c r="N42" s="110">
        <f t="shared" si="9"/>
        <v>74.550103977550009</v>
      </c>
      <c r="O42" s="110">
        <f t="shared" ca="1" si="10"/>
        <v>1.7697055106932393E-6</v>
      </c>
      <c r="P42" s="110">
        <f t="shared" ca="1" si="11"/>
        <v>-74.550102207844503</v>
      </c>
      <c r="Q42" s="110">
        <f t="shared" ca="1" si="14"/>
        <v>-9.8099997671255963</v>
      </c>
      <c r="R42" s="110">
        <f>'prueba 1'!I39</f>
        <v>0</v>
      </c>
      <c r="S42" s="105">
        <f>'prueba 1'!AN39</f>
        <v>8.6230194308496244E-4</v>
      </c>
      <c r="T42" s="105">
        <f t="shared" si="15"/>
        <v>3.6507771656472503E-2</v>
      </c>
      <c r="U42" s="177">
        <f t="shared" si="16"/>
        <v>7.5993989783435278</v>
      </c>
      <c r="V42" s="161">
        <f t="shared" si="0"/>
        <v>0</v>
      </c>
      <c r="W42" s="178">
        <f t="shared" si="12"/>
        <v>0.15</v>
      </c>
      <c r="X42" s="178">
        <f t="shared" ca="1" si="17"/>
        <v>0</v>
      </c>
      <c r="Y42" s="178">
        <f t="shared" ca="1" si="18"/>
        <v>4.7501658605019337</v>
      </c>
      <c r="Z42" s="178">
        <f t="shared" si="19"/>
        <v>4.167000000000004E-3</v>
      </c>
      <c r="AA42" s="178">
        <f t="shared" ca="1" si="20"/>
        <v>0.15</v>
      </c>
      <c r="AB42" s="178">
        <f t="shared" ca="1" si="21"/>
        <v>-0.53439048041597137</v>
      </c>
      <c r="AC42" s="161"/>
    </row>
    <row r="43" spans="1:29" x14ac:dyDescent="0.25">
      <c r="A43" s="105">
        <v>0.154167</v>
      </c>
      <c r="B43" s="105">
        <v>0.55916138168086715</v>
      </c>
      <c r="D43" s="194">
        <f t="shared" si="1"/>
        <v>4.167000000000004E-3</v>
      </c>
      <c r="E43" s="174">
        <f t="shared" ca="1" si="22"/>
        <v>0</v>
      </c>
      <c r="F43" s="179">
        <f t="shared" ca="1" si="3"/>
        <v>0</v>
      </c>
      <c r="G43" s="272">
        <f t="shared" si="4"/>
        <v>0.154167</v>
      </c>
      <c r="H43" s="181">
        <f t="shared" ca="1" si="5"/>
        <v>-9.088098981550834</v>
      </c>
      <c r="I43" s="284">
        <f t="shared" ca="1" si="6"/>
        <v>-3.0092927258622611E-2</v>
      </c>
      <c r="J43" s="181">
        <f t="shared" ca="1" si="7"/>
        <v>0</v>
      </c>
      <c r="K43" s="175">
        <f ca="1">IF(I42&lt;0,VLOOKUP(-I42,'Cd(v)'!$B$3:$C$103,2,1),VLOOKUP(I42,'Cd(v)'!$B$3:$C$103,2,1))</f>
        <v>0.60275741622345702</v>
      </c>
      <c r="L43" s="7">
        <f t="shared" ca="1" si="13"/>
        <v>1.8039811525924967E-7</v>
      </c>
      <c r="M43" s="110">
        <f t="shared" si="8"/>
        <v>5.4853731542893067</v>
      </c>
      <c r="N43" s="110">
        <f t="shared" si="9"/>
        <v>74.541421371021812</v>
      </c>
      <c r="O43" s="110">
        <f t="shared" ca="1" si="10"/>
        <v>1.7697055106932393E-6</v>
      </c>
      <c r="P43" s="110">
        <f t="shared" ca="1" si="11"/>
        <v>-69.056046447027001</v>
      </c>
      <c r="Q43" s="110">
        <f t="shared" ca="1" si="14"/>
        <v>-9.088098981550834</v>
      </c>
      <c r="R43" s="110">
        <f>'prueba 1'!I40</f>
        <v>0</v>
      </c>
      <c r="S43" s="105">
        <f>'prueba 1'!AN40</f>
        <v>8.850771180635411E-4</v>
      </c>
      <c r="T43" s="105">
        <f t="shared" si="15"/>
        <v>3.7392848774536046E-2</v>
      </c>
      <c r="U43" s="177">
        <f t="shared" si="16"/>
        <v>7.5985139012254646</v>
      </c>
      <c r="V43" s="161">
        <f t="shared" si="0"/>
        <v>2.3300254774641757E-3</v>
      </c>
      <c r="W43" s="178">
        <f t="shared" si="12"/>
        <v>0.154167</v>
      </c>
      <c r="X43" s="178">
        <f t="shared" ca="1" si="17"/>
        <v>0</v>
      </c>
      <c r="Y43" s="178">
        <f t="shared" ca="1" si="18"/>
        <v>4.7501658605019337</v>
      </c>
      <c r="Z43" s="178">
        <f t="shared" si="19"/>
        <v>4.167000000000004E-3</v>
      </c>
      <c r="AA43" s="178">
        <f t="shared" ca="1" si="20"/>
        <v>0.154167</v>
      </c>
      <c r="AB43" s="178">
        <f t="shared" ca="1" si="21"/>
        <v>-0.5541844215566829</v>
      </c>
      <c r="AC43" s="161"/>
    </row>
    <row r="44" spans="1:29" x14ac:dyDescent="0.25">
      <c r="A44" s="105">
        <v>0.158333</v>
      </c>
      <c r="B44" s="105">
        <v>0.97283885432804029</v>
      </c>
      <c r="D44" s="194">
        <f t="shared" si="1"/>
        <v>4.166000000000003E-3</v>
      </c>
      <c r="E44" s="174">
        <f t="shared" ca="1" si="22"/>
        <v>0</v>
      </c>
      <c r="F44" s="179">
        <f t="shared" ca="1" si="3"/>
        <v>0</v>
      </c>
      <c r="G44" s="272">
        <f t="shared" si="4"/>
        <v>0.158333</v>
      </c>
      <c r="H44" s="181">
        <f t="shared" ca="1" si="5"/>
        <v>-8.5538713406995139</v>
      </c>
      <c r="I44" s="284">
        <f t="shared" ca="1" si="6"/>
        <v>-3.0092927258622611E-2</v>
      </c>
      <c r="J44" s="181">
        <f t="shared" ca="1" si="7"/>
        <v>0</v>
      </c>
      <c r="K44" s="175">
        <f ca="1">IF(I43&lt;0,VLOOKUP(-I43,'Cd(v)'!$B$3:$C$103,2,1),VLOOKUP(I43,'Cd(v)'!$B$3:$C$103,2,1))</f>
        <v>0.60275741622345702</v>
      </c>
      <c r="L44" s="7">
        <f t="shared" ca="1" si="13"/>
        <v>1.8039811525924967E-7</v>
      </c>
      <c r="M44" s="110">
        <f t="shared" si="8"/>
        <v>9.5435491609580758</v>
      </c>
      <c r="N44" s="110">
        <f t="shared" si="9"/>
        <v>74.532360946167813</v>
      </c>
      <c r="O44" s="110">
        <f t="shared" ca="1" si="10"/>
        <v>1.7697055106932393E-6</v>
      </c>
      <c r="P44" s="110">
        <f t="shared" ca="1" si="11"/>
        <v>-64.988810015504228</v>
      </c>
      <c r="Q44" s="110">
        <f t="shared" ca="1" si="14"/>
        <v>-8.5538713406995139</v>
      </c>
      <c r="R44" s="110">
        <f>'prueba 1'!I41</f>
        <v>0</v>
      </c>
      <c r="S44" s="105">
        <f>'prueba 1'!AN41</f>
        <v>9.2359070886828337E-4</v>
      </c>
      <c r="T44" s="105">
        <f t="shared" si="15"/>
        <v>3.8316439483404331E-2</v>
      </c>
      <c r="U44" s="177">
        <f t="shared" si="16"/>
        <v>7.5975903105165958</v>
      </c>
      <c r="V44" s="161">
        <f t="shared" si="0"/>
        <v>4.0528466671306187E-3</v>
      </c>
      <c r="W44" s="178">
        <f t="shared" si="12"/>
        <v>0.158333</v>
      </c>
      <c r="X44" s="178">
        <f t="shared" ca="1" si="17"/>
        <v>0</v>
      </c>
      <c r="Y44" s="178">
        <f t="shared" ca="1" si="18"/>
        <v>4.7501658605019337</v>
      </c>
      <c r="Z44" s="178">
        <f t="shared" si="19"/>
        <v>4.166000000000003E-3</v>
      </c>
      <c r="AA44" s="178">
        <f t="shared" ca="1" si="20"/>
        <v>0.158333</v>
      </c>
      <c r="AB44" s="178">
        <f t="shared" ca="1" si="21"/>
        <v>-0.57397361253153401</v>
      </c>
      <c r="AC44" s="161"/>
    </row>
    <row r="45" spans="1:29" x14ac:dyDescent="0.25">
      <c r="A45" s="105">
        <v>0.16250000000000001</v>
      </c>
      <c r="B45" s="105">
        <v>1.0910324179415178</v>
      </c>
      <c r="D45" s="194">
        <f t="shared" si="1"/>
        <v>4.167000000000004E-3</v>
      </c>
      <c r="E45" s="174">
        <f t="shared" ca="1" si="22"/>
        <v>0</v>
      </c>
      <c r="F45" s="179">
        <f t="shared" ca="1" si="3"/>
        <v>0</v>
      </c>
      <c r="G45" s="272">
        <f t="shared" si="4"/>
        <v>0.16250000000000001</v>
      </c>
      <c r="H45" s="181">
        <f t="shared" ca="1" si="5"/>
        <v>-8.4010861827355612</v>
      </c>
      <c r="I45" s="284">
        <f t="shared" ca="1" si="6"/>
        <v>-3.0092927258622611E-2</v>
      </c>
      <c r="J45" s="181">
        <f t="shared" ca="1" si="7"/>
        <v>0</v>
      </c>
      <c r="K45" s="175">
        <f ca="1">IF(I44&lt;0,VLOOKUP(-I44,'Cd(v)'!$B$3:$C$103,2,1),VLOOKUP(I44,'Cd(v)'!$B$3:$C$103,2,1))</f>
        <v>0.60275741622345702</v>
      </c>
      <c r="L45" s="7">
        <f t="shared" ca="1" si="13"/>
        <v>1.8039811525924967E-7</v>
      </c>
      <c r="M45" s="110">
        <f t="shared" si="8"/>
        <v>10.70302802000629</v>
      </c>
      <c r="N45" s="110">
        <f t="shared" si="9"/>
        <v>74.523168805978088</v>
      </c>
      <c r="O45" s="110">
        <f t="shared" ca="1" si="10"/>
        <v>1.7697055106932393E-6</v>
      </c>
      <c r="P45" s="110">
        <f t="shared" ca="1" si="11"/>
        <v>-63.820139016266289</v>
      </c>
      <c r="Q45" s="110">
        <f t="shared" ca="1" si="14"/>
        <v>-8.4010861827355612</v>
      </c>
      <c r="R45" s="110">
        <f>'prueba 1'!I42</f>
        <v>0</v>
      </c>
      <c r="S45" s="105">
        <f>'prueba 1'!AN42</f>
        <v>9.3701734859522544E-4</v>
      </c>
      <c r="T45" s="105">
        <f t="shared" si="15"/>
        <v>3.9253456831999559E-2</v>
      </c>
      <c r="U45" s="177">
        <f t="shared" si="16"/>
        <v>7.5966532931680009</v>
      </c>
      <c r="V45" s="161">
        <f t="shared" si="0"/>
        <v>4.5463320855623091E-3</v>
      </c>
      <c r="W45" s="178">
        <f t="shared" si="12"/>
        <v>0.16250000000000001</v>
      </c>
      <c r="X45" s="178">
        <f t="shared" ca="1" si="17"/>
        <v>0</v>
      </c>
      <c r="Y45" s="178">
        <f t="shared" ca="1" si="18"/>
        <v>4.7501658605019337</v>
      </c>
      <c r="Z45" s="178">
        <f t="shared" si="19"/>
        <v>4.167000000000004E-3</v>
      </c>
      <c r="AA45" s="178">
        <f t="shared" ca="1" si="20"/>
        <v>0.16250000000000001</v>
      </c>
      <c r="AB45" s="178">
        <f t="shared" ca="1" si="21"/>
        <v>-0.59376755367224554</v>
      </c>
      <c r="AC45" s="161"/>
    </row>
    <row r="46" spans="1:29" x14ac:dyDescent="0.25">
      <c r="A46" s="105">
        <v>0.16666700000000001</v>
      </c>
      <c r="B46" s="105">
        <v>0.26367747264717262</v>
      </c>
      <c r="D46" s="194">
        <f t="shared" si="1"/>
        <v>4.167000000000004E-3</v>
      </c>
      <c r="E46" s="174">
        <f t="shared" ca="1" si="22"/>
        <v>0</v>
      </c>
      <c r="F46" s="179">
        <f t="shared" ca="1" si="3"/>
        <v>0</v>
      </c>
      <c r="G46" s="272">
        <f t="shared" si="4"/>
        <v>0.16666700000000001</v>
      </c>
      <c r="H46" s="181">
        <f t="shared" ca="1" si="5"/>
        <v>-9.4694587902678435</v>
      </c>
      <c r="I46" s="284">
        <f t="shared" ca="1" si="6"/>
        <v>-3.0092927258622611E-2</v>
      </c>
      <c r="J46" s="181">
        <f t="shared" ca="1" si="7"/>
        <v>0</v>
      </c>
      <c r="K46" s="175">
        <f ca="1">IF(I45&lt;0,VLOOKUP(-I45,'Cd(v)'!$B$3:$C$103,2,1),VLOOKUP(I45,'Cd(v)'!$B$3:$C$103,2,1))</f>
        <v>0.60275741622345702</v>
      </c>
      <c r="L46" s="7">
        <f t="shared" ca="1" si="13"/>
        <v>1.8039811525924967E-7</v>
      </c>
      <c r="M46" s="110">
        <f t="shared" si="8"/>
        <v>2.5866760066687635</v>
      </c>
      <c r="N46" s="110">
        <f t="shared" si="9"/>
        <v>74.514649801678686</v>
      </c>
      <c r="O46" s="110">
        <f t="shared" ca="1" si="10"/>
        <v>1.7697055106932393E-6</v>
      </c>
      <c r="P46" s="110">
        <f t="shared" ca="1" si="11"/>
        <v>-71.927972025304413</v>
      </c>
      <c r="Q46" s="110">
        <f t="shared" ca="1" si="14"/>
        <v>-9.4694587902678435</v>
      </c>
      <c r="R46" s="110">
        <f>'prueba 1'!I43</f>
        <v>0</v>
      </c>
      <c r="S46" s="105">
        <f>'prueba 1'!AN43</f>
        <v>8.6840003052008935E-4</v>
      </c>
      <c r="T46" s="105">
        <f t="shared" si="15"/>
        <v>4.012185686251965E-2</v>
      </c>
      <c r="U46" s="177">
        <f t="shared" si="16"/>
        <v>7.5957848931374805</v>
      </c>
      <c r="V46" s="161">
        <f t="shared" si="0"/>
        <v>1.0987440285207693E-3</v>
      </c>
      <c r="W46" s="178">
        <f t="shared" si="12"/>
        <v>0.16666700000000001</v>
      </c>
      <c r="X46" s="178">
        <f t="shared" ca="1" si="17"/>
        <v>0</v>
      </c>
      <c r="Y46" s="178">
        <f t="shared" ca="1" si="18"/>
        <v>4.7501658605019337</v>
      </c>
      <c r="Z46" s="178">
        <f t="shared" si="19"/>
        <v>4.167000000000004E-3</v>
      </c>
      <c r="AA46" s="178">
        <f t="shared" ca="1" si="20"/>
        <v>0.16666700000000001</v>
      </c>
      <c r="AB46" s="178">
        <f t="shared" ca="1" si="21"/>
        <v>-0.61356149481295708</v>
      </c>
      <c r="AC46" s="161"/>
    </row>
    <row r="47" spans="1:29" x14ac:dyDescent="0.25">
      <c r="A47" s="105">
        <v>0.17083300000000001</v>
      </c>
      <c r="B47" s="105">
        <v>0</v>
      </c>
      <c r="D47" s="194">
        <f t="shared" si="1"/>
        <v>4.166000000000003E-3</v>
      </c>
      <c r="E47" s="174">
        <f t="shared" ca="1" si="22"/>
        <v>0</v>
      </c>
      <c r="F47" s="179">
        <f t="shared" ca="1" si="3"/>
        <v>0</v>
      </c>
      <c r="G47" s="272">
        <f t="shared" si="4"/>
        <v>0.17083300000000001</v>
      </c>
      <c r="H47" s="181">
        <f t="shared" ca="1" si="5"/>
        <v>-9.8099997669883177</v>
      </c>
      <c r="I47" s="284">
        <f t="shared" ca="1" si="6"/>
        <v>-3.0092927258622611E-2</v>
      </c>
      <c r="J47" s="181">
        <f t="shared" ca="1" si="7"/>
        <v>0</v>
      </c>
      <c r="K47" s="175">
        <f ca="1">IF(I46&lt;0,VLOOKUP(-I46,'Cd(v)'!$B$3:$C$103,2,1),VLOOKUP(I46,'Cd(v)'!$B$3:$C$103,2,1))</f>
        <v>0.60275741622345702</v>
      </c>
      <c r="L47" s="7">
        <f t="shared" ca="1" si="13"/>
        <v>1.8039811525924967E-7</v>
      </c>
      <c r="M47" s="110">
        <f t="shared" si="8"/>
        <v>0</v>
      </c>
      <c r="N47" s="110">
        <f t="shared" si="9"/>
        <v>74.506182827773003</v>
      </c>
      <c r="O47" s="110">
        <f t="shared" ca="1" si="10"/>
        <v>1.7697055106932393E-6</v>
      </c>
      <c r="P47" s="110">
        <f t="shared" ca="1" si="11"/>
        <v>-74.506181058067497</v>
      </c>
      <c r="Q47" s="110">
        <f t="shared" ca="1" si="14"/>
        <v>-9.8099997669883177</v>
      </c>
      <c r="R47" s="110">
        <f>'prueba 1'!I44</f>
        <v>0</v>
      </c>
      <c r="S47" s="105">
        <f>'prueba 1'!AN44</f>
        <v>8.6309621872484091E-4</v>
      </c>
      <c r="T47" s="105">
        <f t="shared" si="15"/>
        <v>4.0984953081244488E-2</v>
      </c>
      <c r="U47" s="177">
        <f t="shared" si="16"/>
        <v>7.5949217969187561</v>
      </c>
      <c r="V47" s="161">
        <f t="shared" si="0"/>
        <v>0</v>
      </c>
      <c r="W47" s="178">
        <f t="shared" si="12"/>
        <v>0.17083300000000001</v>
      </c>
      <c r="X47" s="178">
        <f t="shared" ca="1" si="17"/>
        <v>0</v>
      </c>
      <c r="Y47" s="178">
        <f t="shared" ca="1" si="18"/>
        <v>4.7501658605019337</v>
      </c>
      <c r="Z47" s="178">
        <f t="shared" si="19"/>
        <v>4.166000000000003E-3</v>
      </c>
      <c r="AA47" s="178">
        <f t="shared" ca="1" si="20"/>
        <v>0.17083300000000001</v>
      </c>
      <c r="AB47" s="178">
        <f t="shared" ca="1" si="21"/>
        <v>-0.63335068578780818</v>
      </c>
      <c r="AC47" s="161"/>
    </row>
    <row r="48" spans="1:29" x14ac:dyDescent="0.25">
      <c r="A48" s="105">
        <v>0.17499999999999999</v>
      </c>
      <c r="B48" s="105">
        <v>0</v>
      </c>
      <c r="D48" s="194">
        <f t="shared" si="1"/>
        <v>4.1669999999999763E-3</v>
      </c>
      <c r="E48" s="174">
        <f t="shared" ca="1" si="22"/>
        <v>0</v>
      </c>
      <c r="F48" s="179">
        <f t="shared" ca="1" si="3"/>
        <v>0</v>
      </c>
      <c r="G48" s="272">
        <f t="shared" si="4"/>
        <v>0.17499999999999999</v>
      </c>
      <c r="H48" s="181">
        <f t="shared" ca="1" si="5"/>
        <v>-9.8099997669618233</v>
      </c>
      <c r="I48" s="284">
        <f t="shared" ca="1" si="6"/>
        <v>-3.0092927258622611E-2</v>
      </c>
      <c r="J48" s="181">
        <f t="shared" ca="1" si="7"/>
        <v>0</v>
      </c>
      <c r="K48" s="175">
        <f ca="1">IF(I47&lt;0,VLOOKUP(-I47,'Cd(v)'!$B$3:$C$103,2,1),VLOOKUP(I47,'Cd(v)'!$B$3:$C$103,2,1))</f>
        <v>0.60275741622345702</v>
      </c>
      <c r="L48" s="7">
        <f t="shared" ca="1" si="13"/>
        <v>1.8039811525924967E-7</v>
      </c>
      <c r="M48" s="110">
        <f t="shared" si="8"/>
        <v>0</v>
      </c>
      <c r="N48" s="110">
        <f t="shared" si="9"/>
        <v>74.49771193763759</v>
      </c>
      <c r="O48" s="110">
        <f t="shared" ca="1" si="10"/>
        <v>1.7697055106932393E-6</v>
      </c>
      <c r="P48" s="110">
        <f t="shared" ca="1" si="11"/>
        <v>-74.497710167932084</v>
      </c>
      <c r="Q48" s="110">
        <f t="shared" ca="1" si="14"/>
        <v>-9.8099997669618233</v>
      </c>
      <c r="R48" s="110">
        <f>'prueba 1'!I45</f>
        <v>0</v>
      </c>
      <c r="S48" s="105">
        <f>'prueba 1'!AN45</f>
        <v>8.6349542664741297E-4</v>
      </c>
      <c r="T48" s="105">
        <f t="shared" si="15"/>
        <v>4.1848448507891899E-2</v>
      </c>
      <c r="U48" s="177">
        <f t="shared" si="16"/>
        <v>7.5940583014921081</v>
      </c>
      <c r="V48" s="161">
        <f t="shared" si="0"/>
        <v>0</v>
      </c>
      <c r="W48" s="178">
        <f t="shared" si="12"/>
        <v>0.17499999999999999</v>
      </c>
      <c r="X48" s="178">
        <f t="shared" ca="1" si="17"/>
        <v>0</v>
      </c>
      <c r="Y48" s="178">
        <f t="shared" ca="1" si="18"/>
        <v>4.7501658605019337</v>
      </c>
      <c r="Z48" s="178">
        <f t="shared" si="19"/>
        <v>4.1669999999999763E-3</v>
      </c>
      <c r="AA48" s="178">
        <f t="shared" ca="1" si="20"/>
        <v>0.17499999999999999</v>
      </c>
      <c r="AB48" s="178">
        <f t="shared" ca="1" si="21"/>
        <v>-0.6531446269285196</v>
      </c>
      <c r="AC48" s="161"/>
    </row>
    <row r="49" spans="1:29" x14ac:dyDescent="0.25">
      <c r="A49" s="105">
        <v>0.17916699999999999</v>
      </c>
      <c r="B49" s="105">
        <v>0</v>
      </c>
      <c r="D49" s="194">
        <f t="shared" si="1"/>
        <v>4.167000000000004E-3</v>
      </c>
      <c r="E49" s="174">
        <f t="shared" ca="1" si="22"/>
        <v>0</v>
      </c>
      <c r="F49" s="179">
        <f t="shared" ca="1" si="3"/>
        <v>0</v>
      </c>
      <c r="G49" s="272">
        <f t="shared" si="4"/>
        <v>0.17916699999999999</v>
      </c>
      <c r="H49" s="181">
        <f t="shared" ca="1" si="5"/>
        <v>-9.8099997669353165</v>
      </c>
      <c r="I49" s="284">
        <f t="shared" ca="1" si="6"/>
        <v>-3.0092927258622611E-2</v>
      </c>
      <c r="J49" s="181">
        <f t="shared" ca="1" si="7"/>
        <v>0</v>
      </c>
      <c r="K49" s="175">
        <f ca="1">IF(I48&lt;0,VLOOKUP(-I48,'Cd(v)'!$B$3:$C$103,2,1),VLOOKUP(I48,'Cd(v)'!$B$3:$C$103,2,1))</f>
        <v>0.60275741622345702</v>
      </c>
      <c r="L49" s="7">
        <f t="shared" ca="1" si="13"/>
        <v>1.8039811525924967E-7</v>
      </c>
      <c r="M49" s="110">
        <f t="shared" si="8"/>
        <v>0</v>
      </c>
      <c r="N49" s="110">
        <f t="shared" si="9"/>
        <v>74.489239166783946</v>
      </c>
      <c r="O49" s="110">
        <f t="shared" ca="1" si="10"/>
        <v>1.7697055106932393E-6</v>
      </c>
      <c r="P49" s="110">
        <f t="shared" ca="1" si="11"/>
        <v>-74.48923739707844</v>
      </c>
      <c r="Q49" s="110">
        <f t="shared" ca="1" si="14"/>
        <v>-9.8099997669353165</v>
      </c>
      <c r="R49" s="110">
        <f>'prueba 1'!I46</f>
        <v>0</v>
      </c>
      <c r="S49" s="105">
        <f>'prueba 1'!AN46</f>
        <v>8.6368714104404062E-4</v>
      </c>
      <c r="T49" s="105">
        <f t="shared" si="15"/>
        <v>4.2712135648935938E-2</v>
      </c>
      <c r="U49" s="177">
        <f t="shared" si="16"/>
        <v>7.5931946143510647</v>
      </c>
      <c r="V49" s="161">
        <f t="shared" si="0"/>
        <v>0</v>
      </c>
      <c r="W49" s="178">
        <f t="shared" si="12"/>
        <v>0.17916699999999999</v>
      </c>
      <c r="X49" s="178">
        <f t="shared" ca="1" si="17"/>
        <v>0</v>
      </c>
      <c r="Y49" s="178">
        <f t="shared" ca="1" si="18"/>
        <v>4.7501658605019337</v>
      </c>
      <c r="Z49" s="178">
        <f t="shared" si="19"/>
        <v>4.167000000000004E-3</v>
      </c>
      <c r="AA49" s="178">
        <f t="shared" ca="1" si="20"/>
        <v>0.17916699999999999</v>
      </c>
      <c r="AB49" s="178">
        <f t="shared" ca="1" si="21"/>
        <v>-0.67293856806923114</v>
      </c>
      <c r="AC49" s="161"/>
    </row>
    <row r="50" spans="1:29" x14ac:dyDescent="0.25">
      <c r="A50" s="105">
        <v>0.183333</v>
      </c>
      <c r="B50" s="105">
        <v>0</v>
      </c>
      <c r="D50" s="194">
        <f t="shared" si="1"/>
        <v>4.166000000000003E-3</v>
      </c>
      <c r="E50" s="174">
        <f t="shared" ca="1" si="22"/>
        <v>0</v>
      </c>
      <c r="F50" s="179">
        <f t="shared" ca="1" si="3"/>
        <v>0</v>
      </c>
      <c r="G50" s="272">
        <f t="shared" si="4"/>
        <v>0.183333</v>
      </c>
      <c r="H50" s="181">
        <f t="shared" ca="1" si="5"/>
        <v>-9.8099997669088044</v>
      </c>
      <c r="I50" s="284">
        <f t="shared" ca="1" si="6"/>
        <v>-3.0092927258622611E-2</v>
      </c>
      <c r="J50" s="181">
        <f t="shared" ca="1" si="7"/>
        <v>0</v>
      </c>
      <c r="K50" s="175">
        <f ca="1">IF(I49&lt;0,VLOOKUP(-I49,'Cd(v)'!$B$3:$C$103,2,1),VLOOKUP(I49,'Cd(v)'!$B$3:$C$103,2,1))</f>
        <v>0.60275741622345702</v>
      </c>
      <c r="L50" s="7">
        <f t="shared" ca="1" si="13"/>
        <v>1.8039811525924967E-7</v>
      </c>
      <c r="M50" s="110">
        <f t="shared" si="8"/>
        <v>0</v>
      </c>
      <c r="N50" s="110">
        <f t="shared" si="9"/>
        <v>74.480766552527683</v>
      </c>
      <c r="O50" s="110">
        <f t="shared" ca="1" si="10"/>
        <v>1.7697055106932393E-6</v>
      </c>
      <c r="P50" s="110">
        <f t="shared" ca="1" si="11"/>
        <v>-74.480764782822177</v>
      </c>
      <c r="Q50" s="110">
        <f t="shared" ca="1" si="14"/>
        <v>-9.8099997669088044</v>
      </c>
      <c r="R50" s="110">
        <f>'prueba 1'!I47</f>
        <v>0</v>
      </c>
      <c r="S50" s="105">
        <f>'prueba 1'!AN47</f>
        <v>8.6367117800882653E-4</v>
      </c>
      <c r="T50" s="105">
        <f t="shared" si="15"/>
        <v>4.3575806826944764E-2</v>
      </c>
      <c r="U50" s="177">
        <f t="shared" si="16"/>
        <v>7.5923309431730557</v>
      </c>
      <c r="V50" s="161">
        <f t="shared" si="0"/>
        <v>0</v>
      </c>
      <c r="W50" s="178">
        <f t="shared" si="12"/>
        <v>0.183333</v>
      </c>
      <c r="X50" s="178">
        <f t="shared" ca="1" si="17"/>
        <v>0</v>
      </c>
      <c r="Y50" s="178">
        <f t="shared" ca="1" si="18"/>
        <v>4.7501658605019337</v>
      </c>
      <c r="Z50" s="178">
        <f t="shared" si="19"/>
        <v>4.166000000000003E-3</v>
      </c>
      <c r="AA50" s="178">
        <f t="shared" ca="1" si="20"/>
        <v>0.183333</v>
      </c>
      <c r="AB50" s="178">
        <f t="shared" ca="1" si="21"/>
        <v>-0.69272775904408224</v>
      </c>
      <c r="AC50" s="161"/>
    </row>
    <row r="51" spans="1:29" x14ac:dyDescent="0.25">
      <c r="A51" s="105">
        <v>0.1875</v>
      </c>
      <c r="B51" s="105">
        <v>8.6387127226955726E-2</v>
      </c>
      <c r="D51" s="194">
        <f t="shared" si="1"/>
        <v>4.167000000000004E-3</v>
      </c>
      <c r="E51" s="174">
        <f t="shared" ca="1" si="22"/>
        <v>0</v>
      </c>
      <c r="F51" s="179">
        <f t="shared" ca="1" si="3"/>
        <v>0</v>
      </c>
      <c r="G51" s="272">
        <f t="shared" si="4"/>
        <v>0.1875</v>
      </c>
      <c r="H51" s="181">
        <f t="shared" ca="1" si="5"/>
        <v>-9.6983668247081631</v>
      </c>
      <c r="I51" s="284">
        <f t="shared" ca="1" si="6"/>
        <v>-3.0092927258622611E-2</v>
      </c>
      <c r="J51" s="181">
        <f t="shared" ca="1" si="7"/>
        <v>0</v>
      </c>
      <c r="K51" s="175">
        <f ca="1">IF(I50&lt;0,VLOOKUP(-I50,'Cd(v)'!$B$3:$C$103,2,1),VLOOKUP(I50,'Cd(v)'!$B$3:$C$103,2,1))</f>
        <v>0.60275741622345702</v>
      </c>
      <c r="L51" s="7">
        <f t="shared" ca="1" si="13"/>
        <v>1.8039811525924967E-7</v>
      </c>
      <c r="M51" s="110">
        <f t="shared" si="8"/>
        <v>0.84745771809643566</v>
      </c>
      <c r="N51" s="110">
        <f t="shared" si="9"/>
        <v>74.472284368900304</v>
      </c>
      <c r="O51" s="110">
        <f t="shared" ca="1" si="10"/>
        <v>1.7697055106932393E-6</v>
      </c>
      <c r="P51" s="110">
        <f t="shared" ca="1" si="11"/>
        <v>-73.624824881098363</v>
      </c>
      <c r="Q51" s="110">
        <f t="shared" ca="1" si="14"/>
        <v>-9.6983668247081631</v>
      </c>
      <c r="R51" s="110">
        <f>'prueba 1'!I48</f>
        <v>0</v>
      </c>
      <c r="S51" s="105">
        <f>'prueba 1'!AN48</f>
        <v>8.6464664907013493E-4</v>
      </c>
      <c r="T51" s="105">
        <f t="shared" si="15"/>
        <v>4.4440453476014899E-2</v>
      </c>
      <c r="U51" s="177">
        <f t="shared" si="16"/>
        <v>7.5914662965239854</v>
      </c>
      <c r="V51" s="161">
        <f t="shared" si="0"/>
        <v>3.5997515915472484E-4</v>
      </c>
      <c r="W51" s="178">
        <f t="shared" si="12"/>
        <v>0.1875</v>
      </c>
      <c r="X51" s="178">
        <f t="shared" ca="1" si="17"/>
        <v>0</v>
      </c>
      <c r="Y51" s="178">
        <f t="shared" ca="1" si="18"/>
        <v>4.7501658605019337</v>
      </c>
      <c r="Z51" s="178">
        <f t="shared" si="19"/>
        <v>4.167000000000004E-3</v>
      </c>
      <c r="AA51" s="178">
        <f t="shared" ca="1" si="20"/>
        <v>0.1875</v>
      </c>
      <c r="AB51" s="178">
        <f t="shared" ca="1" si="21"/>
        <v>-0.71252170018479377</v>
      </c>
      <c r="AC51" s="161"/>
    </row>
    <row r="52" spans="1:29" x14ac:dyDescent="0.25">
      <c r="A52" s="105">
        <v>0.191667</v>
      </c>
      <c r="B52" s="105">
        <v>0.73645172710108409</v>
      </c>
      <c r="C52" s="198"/>
      <c r="D52" s="194">
        <f t="shared" si="1"/>
        <v>4.167000000000004E-3</v>
      </c>
      <c r="E52" s="174">
        <f t="shared" ca="1" si="22"/>
        <v>0</v>
      </c>
      <c r="F52" s="179">
        <f t="shared" ca="1" si="3"/>
        <v>0</v>
      </c>
      <c r="G52" s="272">
        <f t="shared" si="4"/>
        <v>0.191667</v>
      </c>
      <c r="H52" s="181">
        <f t="shared" ca="1" si="5"/>
        <v>-8.8582139716746493</v>
      </c>
      <c r="I52" s="284">
        <f t="shared" ca="1" si="6"/>
        <v>-3.0092927258622611E-2</v>
      </c>
      <c r="J52" s="181">
        <f t="shared" ca="1" si="7"/>
        <v>0</v>
      </c>
      <c r="K52" s="175">
        <f ca="1">IF(I51&lt;0,VLOOKUP(-I51,'Cd(v)'!$B$3:$C$103,2,1),VLOOKUP(I51,'Cd(v)'!$B$3:$C$103,2,1))</f>
        <v>0.60275741622345702</v>
      </c>
      <c r="L52" s="7">
        <f t="shared" ca="1" si="13"/>
        <v>1.8039811525924967E-7</v>
      </c>
      <c r="M52" s="110">
        <f t="shared" si="8"/>
        <v>7.2245914428616356</v>
      </c>
      <c r="N52" s="110">
        <f t="shared" si="9"/>
        <v>74.463437480778822</v>
      </c>
      <c r="O52" s="110">
        <f t="shared" ca="1" si="10"/>
        <v>1.7697055106932393E-6</v>
      </c>
      <c r="P52" s="110">
        <f t="shared" ca="1" si="11"/>
        <v>-67.238844268211679</v>
      </c>
      <c r="Q52" s="110">
        <f t="shared" ca="1" si="14"/>
        <v>-8.8582139716746493</v>
      </c>
      <c r="R52" s="110">
        <f>'prueba 1'!I49</f>
        <v>0</v>
      </c>
      <c r="S52" s="105">
        <f>'prueba 1'!AN49</f>
        <v>9.018234578477023E-4</v>
      </c>
      <c r="T52" s="105">
        <f t="shared" si="15"/>
        <v>4.5342276933862599E-2</v>
      </c>
      <c r="U52" s="177">
        <f t="shared" si="16"/>
        <v>7.5905644730661379</v>
      </c>
      <c r="V52" s="161">
        <f t="shared" si="0"/>
        <v>3.0687943468302205E-3</v>
      </c>
      <c r="W52" s="178">
        <f t="shared" si="12"/>
        <v>0.191667</v>
      </c>
      <c r="X52" s="178">
        <f t="shared" ca="1" si="17"/>
        <v>0</v>
      </c>
      <c r="Y52" s="178">
        <f t="shared" ca="1" si="18"/>
        <v>4.7501658605019337</v>
      </c>
      <c r="Z52" s="178">
        <f t="shared" si="19"/>
        <v>4.167000000000004E-3</v>
      </c>
      <c r="AA52" s="178">
        <f t="shared" ca="1" si="20"/>
        <v>0.191667</v>
      </c>
      <c r="AB52" s="178">
        <f t="shared" ca="1" si="21"/>
        <v>-0.73231564132550531</v>
      </c>
      <c r="AC52" s="161"/>
    </row>
    <row r="53" spans="1:29" x14ac:dyDescent="0.25">
      <c r="A53" s="105">
        <v>0.19583300000000001</v>
      </c>
      <c r="B53" s="105">
        <v>0.79554850890782336</v>
      </c>
      <c r="D53" s="194">
        <f t="shared" si="1"/>
        <v>4.166000000000003E-3</v>
      </c>
      <c r="E53" s="174">
        <f t="shared" ca="1" si="22"/>
        <v>0</v>
      </c>
      <c r="F53" s="179">
        <f t="shared" ca="1" si="3"/>
        <v>0</v>
      </c>
      <c r="G53" s="272">
        <f t="shared" si="4"/>
        <v>0.19583300000000001</v>
      </c>
      <c r="H53" s="181">
        <f t="shared" ca="1" si="5"/>
        <v>-8.7817147222087559</v>
      </c>
      <c r="I53" s="284">
        <f t="shared" ca="1" si="6"/>
        <v>-3.0092927258622611E-2</v>
      </c>
      <c r="J53" s="181">
        <f t="shared" ca="1" si="7"/>
        <v>0</v>
      </c>
      <c r="K53" s="175">
        <f ca="1">IF(I52&lt;0,VLOOKUP(-I52,'Cd(v)'!$B$3:$C$103,2,1),VLOOKUP(I52,'Cd(v)'!$B$3:$C$103,2,1))</f>
        <v>0.60275741622345702</v>
      </c>
      <c r="L53" s="7">
        <f t="shared" ca="1" si="13"/>
        <v>1.8039811525924967E-7</v>
      </c>
      <c r="M53" s="110">
        <f t="shared" si="8"/>
        <v>7.8043308723857479</v>
      </c>
      <c r="N53" s="110">
        <f t="shared" si="9"/>
        <v>74.45453598574035</v>
      </c>
      <c r="O53" s="110">
        <f t="shared" ca="1" si="10"/>
        <v>1.7697055106932393E-6</v>
      </c>
      <c r="P53" s="110">
        <f t="shared" ca="1" si="11"/>
        <v>-66.650203343649096</v>
      </c>
      <c r="Q53" s="110">
        <f t="shared" ca="1" si="14"/>
        <v>-8.7817147222087559</v>
      </c>
      <c r="R53" s="110">
        <f>'prueba 1'!I50</f>
        <v>0</v>
      </c>
      <c r="S53" s="105">
        <f>'prueba 1'!AN50</f>
        <v>9.0738991217749411E-4</v>
      </c>
      <c r="T53" s="105">
        <f t="shared" si="15"/>
        <v>4.6249666846040094E-2</v>
      </c>
      <c r="U53" s="177">
        <f t="shared" si="16"/>
        <v>7.58965708315396</v>
      </c>
      <c r="V53" s="161">
        <f t="shared" si="0"/>
        <v>3.3142550881099945E-3</v>
      </c>
      <c r="W53" s="178">
        <f t="shared" si="12"/>
        <v>0.19583300000000001</v>
      </c>
      <c r="X53" s="178">
        <f t="shared" ca="1" si="17"/>
        <v>0</v>
      </c>
      <c r="Y53" s="178">
        <f t="shared" ca="1" si="18"/>
        <v>4.7501658605019337</v>
      </c>
      <c r="Z53" s="178">
        <f t="shared" si="19"/>
        <v>4.166000000000003E-3</v>
      </c>
      <c r="AA53" s="178">
        <f t="shared" ca="1" si="20"/>
        <v>0.19583300000000001</v>
      </c>
      <c r="AB53" s="178">
        <f t="shared" ca="1" si="21"/>
        <v>-0.75210483230035641</v>
      </c>
      <c r="AC53" s="161"/>
    </row>
    <row r="54" spans="1:29" x14ac:dyDescent="0.25">
      <c r="A54" s="105">
        <v>0.2</v>
      </c>
      <c r="B54" s="105">
        <v>0.32277425445391145</v>
      </c>
      <c r="D54" s="194">
        <f t="shared" si="1"/>
        <v>4.167000000000004E-3</v>
      </c>
      <c r="E54" s="174">
        <f t="shared" ca="1" si="22"/>
        <v>0</v>
      </c>
      <c r="F54" s="179">
        <f t="shared" ca="1" si="3"/>
        <v>0</v>
      </c>
      <c r="G54" s="272">
        <f t="shared" si="4"/>
        <v>0.2</v>
      </c>
      <c r="H54" s="181">
        <f t="shared" ca="1" si="5"/>
        <v>-9.3927504145118856</v>
      </c>
      <c r="I54" s="284">
        <f t="shared" ca="1" si="6"/>
        <v>-3.0092927258622611E-2</v>
      </c>
      <c r="J54" s="181">
        <f t="shared" ca="1" si="7"/>
        <v>0</v>
      </c>
      <c r="K54" s="175">
        <f ca="1">IF(I53&lt;0,VLOOKUP(-I53,'Cd(v)'!$B$3:$C$103,2,1),VLOOKUP(I53,'Cd(v)'!$B$3:$C$103,2,1))</f>
        <v>0.60275741622345702</v>
      </c>
      <c r="L54" s="7">
        <f t="shared" ca="1" si="13"/>
        <v>1.8039811525924967E-7</v>
      </c>
      <c r="M54" s="110">
        <f t="shared" si="8"/>
        <v>3.1664154361928714</v>
      </c>
      <c r="N54" s="110">
        <f t="shared" si="9"/>
        <v>74.445976389706885</v>
      </c>
      <c r="O54" s="110">
        <f t="shared" ca="1" si="10"/>
        <v>1.7697055106932393E-6</v>
      </c>
      <c r="P54" s="110">
        <f t="shared" ca="1" si="11"/>
        <v>-71.279559183808502</v>
      </c>
      <c r="Q54" s="110">
        <f t="shared" ca="1" si="14"/>
        <v>-9.3927504145118856</v>
      </c>
      <c r="R54" s="110">
        <f>'prueba 1'!I51</f>
        <v>0</v>
      </c>
      <c r="S54" s="105">
        <f>'prueba 1'!AN51</f>
        <v>8.7253782196372511E-4</v>
      </c>
      <c r="T54" s="105">
        <f t="shared" si="15"/>
        <v>4.712220466800382E-2</v>
      </c>
      <c r="U54" s="177">
        <f t="shared" si="16"/>
        <v>7.588784545331996</v>
      </c>
      <c r="V54" s="161">
        <f t="shared" si="0"/>
        <v>1.3450003183094503E-3</v>
      </c>
      <c r="W54" s="178">
        <f t="shared" si="12"/>
        <v>0.2</v>
      </c>
      <c r="X54" s="178">
        <f t="shared" ca="1" si="17"/>
        <v>0</v>
      </c>
      <c r="Y54" s="178">
        <f t="shared" ca="1" si="18"/>
        <v>4.7501658605019337</v>
      </c>
      <c r="Z54" s="178">
        <f t="shared" si="19"/>
        <v>4.167000000000004E-3</v>
      </c>
      <c r="AA54" s="178">
        <f t="shared" ca="1" si="20"/>
        <v>0.2</v>
      </c>
      <c r="AB54" s="178">
        <f t="shared" ca="1" si="21"/>
        <v>-0.77189877344106794</v>
      </c>
      <c r="AC54" s="161"/>
    </row>
    <row r="55" spans="1:29" x14ac:dyDescent="0.25">
      <c r="A55" s="105">
        <v>0.20416699999999999</v>
      </c>
      <c r="B55" s="105">
        <v>0</v>
      </c>
      <c r="C55" s="199"/>
      <c r="D55" s="194">
        <f t="shared" si="1"/>
        <v>4.1669999999999763E-3</v>
      </c>
      <c r="E55" s="174">
        <f t="shared" ca="1" si="22"/>
        <v>0</v>
      </c>
      <c r="F55" s="179">
        <f t="shared" ca="1" si="3"/>
        <v>0</v>
      </c>
      <c r="G55" s="272">
        <f t="shared" si="4"/>
        <v>0.20416699999999999</v>
      </c>
      <c r="H55" s="181">
        <f t="shared" ca="1" si="5"/>
        <v>-9.8099997667732968</v>
      </c>
      <c r="I55" s="284">
        <f t="shared" ca="1" si="6"/>
        <v>-3.0092927258622611E-2</v>
      </c>
      <c r="J55" s="181">
        <f t="shared" ca="1" si="7"/>
        <v>0</v>
      </c>
      <c r="K55" s="175">
        <f ca="1">IF(I54&lt;0,VLOOKUP(-I54,'Cd(v)'!$B$3:$C$103,2,1),VLOOKUP(I54,'Cd(v)'!$B$3:$C$103,2,1))</f>
        <v>0.60275741622345702</v>
      </c>
      <c r="L55" s="7">
        <f t="shared" ca="1" si="13"/>
        <v>1.8039811525924967E-7</v>
      </c>
      <c r="M55" s="110">
        <f t="shared" si="8"/>
        <v>0</v>
      </c>
      <c r="N55" s="110">
        <f t="shared" si="9"/>
        <v>74.437492208959213</v>
      </c>
      <c r="O55" s="110">
        <f t="shared" ca="1" si="10"/>
        <v>1.7697055106932393E-6</v>
      </c>
      <c r="P55" s="110">
        <f t="shared" ca="1" si="11"/>
        <v>-74.437490439253708</v>
      </c>
      <c r="Q55" s="110">
        <f t="shared" ca="1" si="14"/>
        <v>-9.8099997667732968</v>
      </c>
      <c r="R55" s="110">
        <f>'prueba 1'!I52</f>
        <v>0</v>
      </c>
      <c r="S55" s="105">
        <f>'prueba 1'!AN52</f>
        <v>8.6485022912104886E-4</v>
      </c>
      <c r="T55" s="105">
        <f t="shared" si="15"/>
        <v>4.7987054897124869E-2</v>
      </c>
      <c r="U55" s="177">
        <f t="shared" si="16"/>
        <v>7.5879196951028751</v>
      </c>
      <c r="V55" s="161">
        <f t="shared" si="0"/>
        <v>0</v>
      </c>
      <c r="W55" s="178">
        <f t="shared" si="12"/>
        <v>0.20416699999999999</v>
      </c>
      <c r="X55" s="178">
        <f t="shared" ca="1" si="17"/>
        <v>0</v>
      </c>
      <c r="Y55" s="178">
        <f t="shared" ca="1" si="18"/>
        <v>4.7501658605019337</v>
      </c>
      <c r="Z55" s="178">
        <f t="shared" si="19"/>
        <v>4.1669999999999763E-3</v>
      </c>
      <c r="AA55" s="178">
        <f t="shared" ca="1" si="20"/>
        <v>0.20416699999999999</v>
      </c>
      <c r="AB55" s="178">
        <f t="shared" ca="1" si="21"/>
        <v>-0.79169271458177937</v>
      </c>
      <c r="AC55" s="161"/>
    </row>
    <row r="56" spans="1:29" x14ac:dyDescent="0.25">
      <c r="A56" s="105">
        <v>0.20833299999999999</v>
      </c>
      <c r="B56" s="105">
        <v>0</v>
      </c>
      <c r="D56" s="194">
        <f t="shared" si="1"/>
        <v>4.166000000000003E-3</v>
      </c>
      <c r="E56" s="174">
        <f t="shared" ca="1" si="22"/>
        <v>0</v>
      </c>
      <c r="F56" s="179">
        <f t="shared" ca="1" si="3"/>
        <v>0</v>
      </c>
      <c r="G56" s="272">
        <f t="shared" si="4"/>
        <v>0.20833299999999999</v>
      </c>
      <c r="H56" s="181">
        <f t="shared" ca="1" si="5"/>
        <v>-9.8099997667467118</v>
      </c>
      <c r="I56" s="284">
        <f t="shared" ca="1" si="6"/>
        <v>-3.0092927258622611E-2</v>
      </c>
      <c r="J56" s="181">
        <f t="shared" ca="1" si="7"/>
        <v>0</v>
      </c>
      <c r="K56" s="175">
        <f ca="1">IF(I55&lt;0,VLOOKUP(-I55,'Cd(v)'!$B$3:$C$103,2,1),VLOOKUP(I55,'Cd(v)'!$B$3:$C$103,2,1))</f>
        <v>0.60275741622345702</v>
      </c>
      <c r="L56" s="7">
        <f t="shared" ca="1" si="13"/>
        <v>1.8039811525924967E-7</v>
      </c>
      <c r="M56" s="110">
        <f t="shared" si="8"/>
        <v>0</v>
      </c>
      <c r="N56" s="110">
        <f t="shared" si="9"/>
        <v>74.429008206532842</v>
      </c>
      <c r="O56" s="110">
        <f t="shared" ca="1" si="10"/>
        <v>1.7697055106932393E-6</v>
      </c>
      <c r="P56" s="110">
        <f t="shared" ca="1" si="11"/>
        <v>-74.429006436827336</v>
      </c>
      <c r="Q56" s="110">
        <f t="shared" ca="1" si="14"/>
        <v>-9.8099997667467118</v>
      </c>
      <c r="R56" s="110">
        <f>'prueba 1'!I53</f>
        <v>0</v>
      </c>
      <c r="S56" s="105">
        <f>'prueba 1'!AN53</f>
        <v>8.6483205161825888E-4</v>
      </c>
      <c r="T56" s="105">
        <f t="shared" si="15"/>
        <v>4.885188694874313E-2</v>
      </c>
      <c r="U56" s="177">
        <f t="shared" si="16"/>
        <v>7.5870548630512573</v>
      </c>
      <c r="V56" s="161">
        <f t="shared" si="0"/>
        <v>0</v>
      </c>
      <c r="W56" s="178">
        <f t="shared" si="12"/>
        <v>0.20833299999999999</v>
      </c>
      <c r="X56" s="178">
        <f t="shared" ca="1" si="17"/>
        <v>0</v>
      </c>
      <c r="Y56" s="178">
        <f t="shared" ca="1" si="18"/>
        <v>4.7501658605019337</v>
      </c>
      <c r="Z56" s="178">
        <f t="shared" si="19"/>
        <v>4.166000000000003E-3</v>
      </c>
      <c r="AA56" s="178">
        <f t="shared" ca="1" si="20"/>
        <v>0.20833299999999999</v>
      </c>
      <c r="AB56" s="178">
        <f t="shared" ca="1" si="21"/>
        <v>-0.81148190555663047</v>
      </c>
    </row>
    <row r="57" spans="1:29" x14ac:dyDescent="0.25">
      <c r="A57" s="105">
        <v>0.21249999999999999</v>
      </c>
      <c r="B57" s="105">
        <v>0</v>
      </c>
      <c r="D57" s="194">
        <f t="shared" si="1"/>
        <v>4.167000000000004E-3</v>
      </c>
      <c r="E57" s="174">
        <f t="shared" ca="1" si="22"/>
        <v>0</v>
      </c>
      <c r="F57" s="179">
        <f t="shared" ca="1" si="3"/>
        <v>0</v>
      </c>
      <c r="G57" s="272">
        <f t="shared" si="4"/>
        <v>0.21249999999999999</v>
      </c>
      <c r="H57" s="181">
        <f t="shared" ca="1" si="5"/>
        <v>-9.8099997667201073</v>
      </c>
      <c r="I57" s="284">
        <f t="shared" ca="1" si="6"/>
        <v>-3.0092927258622611E-2</v>
      </c>
      <c r="J57" s="181">
        <f t="shared" ca="1" si="7"/>
        <v>0</v>
      </c>
      <c r="K57" s="175">
        <f ca="1">IF(I56&lt;0,VLOOKUP(-I56,'Cd(v)'!$B$3:$C$103,2,1),VLOOKUP(I56,'Cd(v)'!$B$3:$C$103,2,1))</f>
        <v>0.60275741622345702</v>
      </c>
      <c r="L57" s="7">
        <f t="shared" ca="1" si="13"/>
        <v>1.8039811525924967E-7</v>
      </c>
      <c r="M57" s="110">
        <f t="shared" si="8"/>
        <v>0</v>
      </c>
      <c r="N57" s="110">
        <f t="shared" si="9"/>
        <v>74.420520312121084</v>
      </c>
      <c r="O57" s="110">
        <f t="shared" ca="1" si="10"/>
        <v>1.7697055106932393E-6</v>
      </c>
      <c r="P57" s="110">
        <f t="shared" ca="1" si="11"/>
        <v>-74.420518542415579</v>
      </c>
      <c r="Q57" s="110">
        <f t="shared" ca="1" si="14"/>
        <v>-9.8099997667201073</v>
      </c>
      <c r="R57" s="110">
        <f>'prueba 1'!I54</f>
        <v>0</v>
      </c>
      <c r="S57" s="105">
        <f>'prueba 1'!AN54</f>
        <v>8.6522878814975022E-4</v>
      </c>
      <c r="T57" s="105">
        <f t="shared" si="15"/>
        <v>4.9717115736892879E-2</v>
      </c>
      <c r="U57" s="177">
        <f t="shared" si="16"/>
        <v>7.586189634263107</v>
      </c>
      <c r="V57" s="161">
        <f t="shared" si="0"/>
        <v>0</v>
      </c>
      <c r="W57" s="178">
        <f t="shared" si="12"/>
        <v>0.21249999999999999</v>
      </c>
      <c r="X57" s="178">
        <f t="shared" ca="1" si="17"/>
        <v>0</v>
      </c>
      <c r="Y57" s="178">
        <f t="shared" ca="1" si="18"/>
        <v>4.7501658605019337</v>
      </c>
      <c r="Z57" s="178">
        <f t="shared" si="19"/>
        <v>4.167000000000004E-3</v>
      </c>
      <c r="AA57" s="178">
        <f t="shared" ca="1" si="20"/>
        <v>0.21249999999999999</v>
      </c>
      <c r="AB57" s="178">
        <f t="shared" ca="1" si="21"/>
        <v>-0.831275846697342</v>
      </c>
    </row>
    <row r="58" spans="1:29" x14ac:dyDescent="0.25">
      <c r="A58" s="105">
        <v>0.216667</v>
      </c>
      <c r="B58" s="105">
        <v>0</v>
      </c>
      <c r="D58" s="194">
        <f t="shared" si="1"/>
        <v>4.167000000000004E-3</v>
      </c>
      <c r="E58" s="174">
        <f t="shared" ca="1" si="22"/>
        <v>0</v>
      </c>
      <c r="F58" s="179">
        <f t="shared" ca="1" si="3"/>
        <v>0</v>
      </c>
      <c r="G58" s="272">
        <f t="shared" si="4"/>
        <v>0.216667</v>
      </c>
      <c r="H58" s="181">
        <f t="shared" ca="1" si="5"/>
        <v>-9.8099997666934922</v>
      </c>
      <c r="I58" s="284">
        <f t="shared" ca="1" si="6"/>
        <v>-3.0092927258622611E-2</v>
      </c>
      <c r="J58" s="181">
        <f t="shared" ca="1" si="7"/>
        <v>0</v>
      </c>
      <c r="K58" s="175">
        <f ca="1">IF(I57&lt;0,VLOOKUP(-I57,'Cd(v)'!$B$3:$C$103,2,1),VLOOKUP(I57,'Cd(v)'!$B$3:$C$103,2,1))</f>
        <v>0.60275741622345702</v>
      </c>
      <c r="L58" s="7">
        <f t="shared" ca="1" si="13"/>
        <v>1.8039811525924967E-7</v>
      </c>
      <c r="M58" s="110">
        <f t="shared" si="8"/>
        <v>0</v>
      </c>
      <c r="N58" s="110">
        <f t="shared" si="9"/>
        <v>74.412030565322951</v>
      </c>
      <c r="O58" s="110">
        <f t="shared" ca="1" si="10"/>
        <v>1.7697055106932393E-6</v>
      </c>
      <c r="P58" s="110">
        <f t="shared" ca="1" si="11"/>
        <v>-74.412028795617445</v>
      </c>
      <c r="Q58" s="110">
        <f t="shared" ca="1" si="14"/>
        <v>-9.8099997666934922</v>
      </c>
      <c r="R58" s="110">
        <f>'prueba 1'!I55</f>
        <v>0</v>
      </c>
      <c r="S58" s="105">
        <f>'prueba 1'!AN55</f>
        <v>8.6541761448872471E-4</v>
      </c>
      <c r="T58" s="105">
        <f t="shared" si="15"/>
        <v>5.0582533351381603E-2</v>
      </c>
      <c r="U58" s="177">
        <f t="shared" si="16"/>
        <v>7.585324216648619</v>
      </c>
      <c r="V58" s="161">
        <f t="shared" si="0"/>
        <v>0</v>
      </c>
      <c r="W58" s="178">
        <f t="shared" si="12"/>
        <v>0.216667</v>
      </c>
      <c r="X58" s="178">
        <f t="shared" ca="1" si="17"/>
        <v>0</v>
      </c>
      <c r="Y58" s="178">
        <f t="shared" ca="1" si="18"/>
        <v>4.7501658605019337</v>
      </c>
      <c r="Z58" s="178">
        <f t="shared" si="19"/>
        <v>4.167000000000004E-3</v>
      </c>
      <c r="AA58" s="178">
        <f t="shared" ca="1" si="20"/>
        <v>0.216667</v>
      </c>
      <c r="AB58" s="178">
        <f t="shared" ca="1" si="21"/>
        <v>-0.85106978783805354</v>
      </c>
    </row>
    <row r="59" spans="1:29" x14ac:dyDescent="0.25">
      <c r="A59" s="105">
        <v>0.220833</v>
      </c>
      <c r="B59" s="105">
        <v>0</v>
      </c>
      <c r="D59" s="194">
        <f t="shared" si="1"/>
        <v>4.166000000000003E-3</v>
      </c>
      <c r="E59" s="174">
        <f t="shared" ca="1" si="22"/>
        <v>0</v>
      </c>
      <c r="F59" s="179">
        <f t="shared" ca="1" si="3"/>
        <v>0</v>
      </c>
      <c r="G59" s="272">
        <f t="shared" si="4"/>
        <v>0.220833</v>
      </c>
      <c r="H59" s="181">
        <f t="shared" ca="1" si="5"/>
        <v>-9.8099997666668735</v>
      </c>
      <c r="I59" s="284">
        <f t="shared" ca="1" si="6"/>
        <v>-3.0092927258622611E-2</v>
      </c>
      <c r="J59" s="181">
        <f t="shared" ca="1" si="7"/>
        <v>0</v>
      </c>
      <c r="K59" s="175">
        <f ca="1">IF(I58&lt;0,VLOOKUP(-I58,'Cd(v)'!$B$3:$C$103,2,1),VLOOKUP(I58,'Cd(v)'!$B$3:$C$103,2,1))</f>
        <v>0.60275741622345702</v>
      </c>
      <c r="L59" s="7">
        <f t="shared" ca="1" si="13"/>
        <v>1.8039811525924967E-7</v>
      </c>
      <c r="M59" s="110">
        <f t="shared" si="8"/>
        <v>0</v>
      </c>
      <c r="N59" s="110">
        <f t="shared" si="9"/>
        <v>74.403541007514349</v>
      </c>
      <c r="O59" s="110">
        <f t="shared" ca="1" si="10"/>
        <v>1.7697055106932393E-6</v>
      </c>
      <c r="P59" s="110">
        <f t="shared" ca="1" si="11"/>
        <v>-74.403539237808843</v>
      </c>
      <c r="Q59" s="110">
        <f t="shared" ca="1" si="14"/>
        <v>-9.8099997666668735</v>
      </c>
      <c r="R59" s="110">
        <f>'prueba 1'!I56</f>
        <v>0</v>
      </c>
      <c r="S59" s="105">
        <f>'prueba 1'!AN56</f>
        <v>8.6539834950144891E-4</v>
      </c>
      <c r="T59" s="105">
        <f t="shared" si="15"/>
        <v>5.1447931700883055E-2</v>
      </c>
      <c r="U59" s="177">
        <f t="shared" si="16"/>
        <v>7.5844588182991171</v>
      </c>
      <c r="V59" s="161">
        <f t="shared" si="0"/>
        <v>0</v>
      </c>
      <c r="W59" s="178">
        <f t="shared" si="12"/>
        <v>0.220833</v>
      </c>
      <c r="X59" s="178">
        <f t="shared" ca="1" si="17"/>
        <v>0</v>
      </c>
      <c r="Y59" s="178">
        <f t="shared" ca="1" si="18"/>
        <v>4.7501658605019337</v>
      </c>
      <c r="Z59" s="178">
        <f t="shared" si="19"/>
        <v>4.166000000000003E-3</v>
      </c>
      <c r="AA59" s="178">
        <f t="shared" ca="1" si="20"/>
        <v>0.220833</v>
      </c>
      <c r="AB59" s="178">
        <f t="shared" ca="1" si="21"/>
        <v>-0.87085897881290464</v>
      </c>
    </row>
    <row r="60" spans="1:29" x14ac:dyDescent="0.25">
      <c r="A60" s="105">
        <v>0.22500000000000001</v>
      </c>
      <c r="B60" s="105">
        <v>8.6387127226955726E-2</v>
      </c>
      <c r="D60" s="194">
        <f t="shared" si="1"/>
        <v>4.167000000000004E-3</v>
      </c>
      <c r="E60" s="174">
        <f t="shared" ca="1" si="22"/>
        <v>0</v>
      </c>
      <c r="F60" s="179">
        <f t="shared" ca="1" si="3"/>
        <v>0</v>
      </c>
      <c r="G60" s="272">
        <f t="shared" si="4"/>
        <v>0.22500000000000001</v>
      </c>
      <c r="H60" s="181">
        <f t="shared" ca="1" si="5"/>
        <v>-9.6982509188279256</v>
      </c>
      <c r="I60" s="284">
        <f t="shared" ca="1" si="6"/>
        <v>-3.0092927258622611E-2</v>
      </c>
      <c r="J60" s="181">
        <f t="shared" ca="1" si="7"/>
        <v>0</v>
      </c>
      <c r="K60" s="175">
        <f ca="1">IF(I59&lt;0,VLOOKUP(-I59,'Cd(v)'!$B$3:$C$103,2,1),VLOOKUP(I59,'Cd(v)'!$B$3:$C$103,2,1))</f>
        <v>0.60275741622345702</v>
      </c>
      <c r="L60" s="7">
        <f t="shared" ca="1" si="13"/>
        <v>1.8039811525924967E-7</v>
      </c>
      <c r="M60" s="110">
        <f t="shared" si="8"/>
        <v>0.84745771809643566</v>
      </c>
      <c r="N60" s="110">
        <f t="shared" si="9"/>
        <v>74.395041893324617</v>
      </c>
      <c r="O60" s="110">
        <f t="shared" ca="1" si="10"/>
        <v>1.7697055106932393E-6</v>
      </c>
      <c r="P60" s="110">
        <f t="shared" ca="1" si="11"/>
        <v>-73.547582405522675</v>
      </c>
      <c r="Q60" s="110">
        <f t="shared" ca="1" si="14"/>
        <v>-9.6982509188279256</v>
      </c>
      <c r="R60" s="110">
        <f>'prueba 1'!I57</f>
        <v>0</v>
      </c>
      <c r="S60" s="105">
        <f>'prueba 1'!AN57</f>
        <v>8.6637249640358503E-4</v>
      </c>
      <c r="T60" s="105">
        <f t="shared" si="15"/>
        <v>5.2314304197286637E-2</v>
      </c>
      <c r="U60" s="177">
        <f t="shared" si="16"/>
        <v>7.5835924458027133</v>
      </c>
      <c r="V60" s="161">
        <f t="shared" si="0"/>
        <v>3.5997515915472484E-4</v>
      </c>
      <c r="W60" s="178">
        <f t="shared" si="12"/>
        <v>0.22500000000000001</v>
      </c>
      <c r="X60" s="178">
        <f t="shared" ca="1" si="17"/>
        <v>0</v>
      </c>
      <c r="Y60" s="178">
        <f t="shared" ca="1" si="18"/>
        <v>4.7501658605019337</v>
      </c>
      <c r="Z60" s="178">
        <f t="shared" si="19"/>
        <v>4.167000000000004E-3</v>
      </c>
      <c r="AA60" s="178">
        <f t="shared" ca="1" si="20"/>
        <v>0.22500000000000001</v>
      </c>
      <c r="AB60" s="178">
        <f t="shared" ca="1" si="21"/>
        <v>-0.89065291995361617</v>
      </c>
    </row>
    <row r="61" spans="1:29" x14ac:dyDescent="0.25">
      <c r="A61" s="105">
        <v>0.22916700000000001</v>
      </c>
      <c r="B61" s="105">
        <v>0.14548390903369454</v>
      </c>
      <c r="D61" s="194">
        <f t="shared" si="1"/>
        <v>4.167000000000004E-3</v>
      </c>
      <c r="E61" s="174">
        <f t="shared" ca="1" si="22"/>
        <v>0</v>
      </c>
      <c r="F61" s="179">
        <f t="shared" ca="1" si="3"/>
        <v>0</v>
      </c>
      <c r="G61" s="272">
        <f t="shared" si="4"/>
        <v>0.22916700000000001</v>
      </c>
      <c r="H61" s="181">
        <f t="shared" ca="1" si="5"/>
        <v>-9.6217828419588454</v>
      </c>
      <c r="I61" s="284">
        <f t="shared" ca="1" si="6"/>
        <v>-3.0092927258622611E-2</v>
      </c>
      <c r="J61" s="181">
        <f t="shared" ca="1" si="7"/>
        <v>0</v>
      </c>
      <c r="K61" s="175">
        <f ca="1">IF(I60&lt;0,VLOOKUP(-I60,'Cd(v)'!$B$3:$C$103,2,1),VLOOKUP(I60,'Cd(v)'!$B$3:$C$103,2,1))</f>
        <v>0.60275741622345702</v>
      </c>
      <c r="L61" s="7">
        <f t="shared" ca="1" si="13"/>
        <v>1.8039811525924967E-7</v>
      </c>
      <c r="M61" s="110">
        <f t="shared" si="8"/>
        <v>1.4271971476205436</v>
      </c>
      <c r="N61" s="110">
        <f t="shared" si="9"/>
        <v>74.386530562251892</v>
      </c>
      <c r="O61" s="110">
        <f t="shared" ca="1" si="10"/>
        <v>1.7697055106932393E-6</v>
      </c>
      <c r="P61" s="110">
        <f t="shared" ca="1" si="11"/>
        <v>-72.95933164492584</v>
      </c>
      <c r="Q61" s="110">
        <f t="shared" ca="1" si="14"/>
        <v>-9.6217828419588454</v>
      </c>
      <c r="R61" s="110">
        <f>'prueba 1'!I58</f>
        <v>0</v>
      </c>
      <c r="S61" s="105">
        <f>'prueba 1'!AN58</f>
        <v>8.6761784635446362E-4</v>
      </c>
      <c r="T61" s="105">
        <f t="shared" si="15"/>
        <v>5.3181922043641104E-2</v>
      </c>
      <c r="U61" s="177">
        <f t="shared" si="16"/>
        <v>7.5827248279563593</v>
      </c>
      <c r="V61" s="161">
        <f t="shared" si="0"/>
        <v>6.0623144894340572E-4</v>
      </c>
      <c r="W61" s="178">
        <f t="shared" si="12"/>
        <v>0.22916700000000001</v>
      </c>
      <c r="X61" s="178">
        <f t="shared" ca="1" si="17"/>
        <v>0</v>
      </c>
      <c r="Y61" s="178">
        <f t="shared" ca="1" si="18"/>
        <v>4.7501658605019337</v>
      </c>
      <c r="Z61" s="178">
        <f t="shared" si="19"/>
        <v>4.167000000000004E-3</v>
      </c>
      <c r="AA61" s="178">
        <f t="shared" ca="1" si="20"/>
        <v>0.22916700000000001</v>
      </c>
      <c r="AB61" s="178">
        <f t="shared" ca="1" si="21"/>
        <v>-0.91044686109432771</v>
      </c>
    </row>
    <row r="62" spans="1:29" x14ac:dyDescent="0.25">
      <c r="A62" s="105">
        <v>0.23333300000000001</v>
      </c>
      <c r="B62" s="105">
        <v>0.14548390903369454</v>
      </c>
      <c r="D62" s="194">
        <f t="shared" si="1"/>
        <v>4.166000000000003E-3</v>
      </c>
      <c r="E62" s="174">
        <f t="shared" ca="1" si="22"/>
        <v>0</v>
      </c>
      <c r="F62" s="179">
        <f t="shared" ca="1" si="3"/>
        <v>0</v>
      </c>
      <c r="G62" s="272">
        <f t="shared" si="4"/>
        <v>0.23333300000000001</v>
      </c>
      <c r="H62" s="181">
        <f t="shared" ca="1" si="5"/>
        <v>-9.6217613041233161</v>
      </c>
      <c r="I62" s="284">
        <f t="shared" ca="1" si="6"/>
        <v>-3.0092927258622611E-2</v>
      </c>
      <c r="J62" s="181">
        <f t="shared" ca="1" si="7"/>
        <v>0</v>
      </c>
      <c r="K62" s="175">
        <f ca="1">IF(I61&lt;0,VLOOKUP(-I61,'Cd(v)'!$B$3:$C$103,2,1),VLOOKUP(I61,'Cd(v)'!$B$3:$C$103,2,1))</f>
        <v>0.60275741622345702</v>
      </c>
      <c r="L62" s="7">
        <f t="shared" ca="1" si="13"/>
        <v>1.8039811525924967E-7</v>
      </c>
      <c r="M62" s="110">
        <f t="shared" si="8"/>
        <v>1.4271971476205436</v>
      </c>
      <c r="N62" s="110">
        <f t="shared" si="9"/>
        <v>74.378019427740028</v>
      </c>
      <c r="O62" s="110">
        <f t="shared" ca="1" si="10"/>
        <v>1.7697055106932393E-6</v>
      </c>
      <c r="P62" s="110">
        <f t="shared" ca="1" si="11"/>
        <v>-72.950820510413976</v>
      </c>
      <c r="Q62" s="110">
        <f t="shared" ca="1" si="14"/>
        <v>-9.6217613041233161</v>
      </c>
      <c r="R62" s="110">
        <f>'prueba 1'!I59</f>
        <v>0</v>
      </c>
      <c r="S62" s="105">
        <f>'prueba 1'!AN59</f>
        <v>8.6759780956850794E-4</v>
      </c>
      <c r="T62" s="105">
        <f t="shared" si="15"/>
        <v>5.4049519853209611E-2</v>
      </c>
      <c r="U62" s="177">
        <f t="shared" si="16"/>
        <v>7.5818572301467908</v>
      </c>
      <c r="V62" s="161">
        <f t="shared" si="0"/>
        <v>6.0608596503437188E-4</v>
      </c>
      <c r="W62" s="178">
        <f t="shared" si="12"/>
        <v>0.23333300000000001</v>
      </c>
      <c r="X62" s="178">
        <f t="shared" ca="1" si="17"/>
        <v>0</v>
      </c>
      <c r="Y62" s="178">
        <f t="shared" ca="1" si="18"/>
        <v>4.7501658605019337</v>
      </c>
      <c r="Z62" s="178">
        <f t="shared" si="19"/>
        <v>4.166000000000003E-3</v>
      </c>
      <c r="AA62" s="178">
        <f t="shared" ca="1" si="20"/>
        <v>0.23333300000000001</v>
      </c>
      <c r="AB62" s="178">
        <f t="shared" ca="1" si="21"/>
        <v>-0.93023605206917881</v>
      </c>
    </row>
    <row r="63" spans="1:29" x14ac:dyDescent="0.25">
      <c r="A63" s="105">
        <v>0.23749999999999999</v>
      </c>
      <c r="B63" s="105">
        <v>0</v>
      </c>
      <c r="D63" s="194">
        <f t="shared" si="1"/>
        <v>4.1669999999999763E-3</v>
      </c>
      <c r="E63" s="174">
        <f t="shared" ca="1" si="22"/>
        <v>0</v>
      </c>
      <c r="F63" s="179">
        <f t="shared" ca="1" si="3"/>
        <v>0</v>
      </c>
      <c r="G63" s="272">
        <f t="shared" si="4"/>
        <v>0.23749999999999999</v>
      </c>
      <c r="H63" s="181">
        <f t="shared" ca="1" si="5"/>
        <v>-9.8099997665601322</v>
      </c>
      <c r="I63" s="284">
        <f t="shared" ca="1" si="6"/>
        <v>-3.0092927258622611E-2</v>
      </c>
      <c r="J63" s="181">
        <f t="shared" ca="1" si="7"/>
        <v>0</v>
      </c>
      <c r="K63" s="175">
        <f ca="1">IF(I62&lt;0,VLOOKUP(-I62,'Cd(v)'!$B$3:$C$103,2,1),VLOOKUP(I62,'Cd(v)'!$B$3:$C$103,2,1))</f>
        <v>0.60275741622345702</v>
      </c>
      <c r="L63" s="7">
        <f t="shared" ca="1" si="13"/>
        <v>1.8039811525924967E-7</v>
      </c>
      <c r="M63" s="110">
        <f t="shared" si="8"/>
        <v>0</v>
      </c>
      <c r="N63" s="110">
        <f t="shared" si="9"/>
        <v>74.369520458426749</v>
      </c>
      <c r="O63" s="110">
        <f t="shared" ca="1" si="10"/>
        <v>1.7697055106932393E-6</v>
      </c>
      <c r="P63" s="110">
        <f t="shared" ca="1" si="11"/>
        <v>-74.369518688721243</v>
      </c>
      <c r="Q63" s="110">
        <f t="shared" ca="1" si="14"/>
        <v>-9.8099997665601322</v>
      </c>
      <c r="R63" s="110">
        <f>'prueba 1'!I60</f>
        <v>0</v>
      </c>
      <c r="S63" s="105">
        <f>'prueba 1'!AN60</f>
        <v>8.6635772816171159E-4</v>
      </c>
      <c r="T63" s="105">
        <f t="shared" si="15"/>
        <v>5.4915877581371321E-2</v>
      </c>
      <c r="U63" s="177">
        <f t="shared" si="16"/>
        <v>7.5809908724186288</v>
      </c>
      <c r="V63" s="161">
        <f t="shared" si="0"/>
        <v>0</v>
      </c>
      <c r="W63" s="178">
        <f t="shared" si="12"/>
        <v>0.23749999999999999</v>
      </c>
      <c r="X63" s="178">
        <f t="shared" ca="1" si="17"/>
        <v>0</v>
      </c>
      <c r="Y63" s="178">
        <f t="shared" ca="1" si="18"/>
        <v>4.7501658605019337</v>
      </c>
      <c r="Z63" s="178">
        <f t="shared" si="19"/>
        <v>4.1669999999999763E-3</v>
      </c>
      <c r="AA63" s="178">
        <f t="shared" ca="1" si="20"/>
        <v>0.23749999999999999</v>
      </c>
      <c r="AB63" s="178">
        <f t="shared" ca="1" si="21"/>
        <v>-0.95002999320989023</v>
      </c>
    </row>
    <row r="64" spans="1:29" x14ac:dyDescent="0.25">
      <c r="A64" s="105">
        <v>0.24166699999999999</v>
      </c>
      <c r="B64" s="105">
        <v>0</v>
      </c>
      <c r="D64" s="194">
        <f t="shared" si="1"/>
        <v>4.167000000000004E-3</v>
      </c>
      <c r="E64" s="174">
        <f t="shared" ca="1" si="22"/>
        <v>0</v>
      </c>
      <c r="F64" s="179">
        <f t="shared" ca="1" si="3"/>
        <v>0</v>
      </c>
      <c r="G64" s="272">
        <f t="shared" si="4"/>
        <v>0.24166699999999999</v>
      </c>
      <c r="H64" s="181">
        <f t="shared" ca="1" si="5"/>
        <v>-9.809999766533446</v>
      </c>
      <c r="I64" s="284">
        <f t="shared" ca="1" si="6"/>
        <v>-3.0092927258622611E-2</v>
      </c>
      <c r="J64" s="181">
        <f t="shared" ca="1" si="7"/>
        <v>0</v>
      </c>
      <c r="K64" s="175">
        <f ca="1">IF(I63&lt;0,VLOOKUP(-I63,'Cd(v)'!$B$3:$C$103,2,1),VLOOKUP(I63,'Cd(v)'!$B$3:$C$103,2,1))</f>
        <v>0.60275741622345702</v>
      </c>
      <c r="L64" s="7">
        <f t="shared" ca="1" si="13"/>
        <v>1.8039811525924967E-7</v>
      </c>
      <c r="M64" s="110">
        <f t="shared" si="8"/>
        <v>0</v>
      </c>
      <c r="N64" s="110">
        <f t="shared" si="9"/>
        <v>74.36101965541485</v>
      </c>
      <c r="O64" s="110">
        <f t="shared" ca="1" si="10"/>
        <v>1.7697055106932393E-6</v>
      </c>
      <c r="P64" s="110">
        <f t="shared" ca="1" si="11"/>
        <v>-74.361017885709344</v>
      </c>
      <c r="Q64" s="110">
        <f t="shared" ca="1" si="14"/>
        <v>-9.809999766533446</v>
      </c>
      <c r="R64" s="110">
        <f>'prueba 1'!I61</f>
        <v>0</v>
      </c>
      <c r="S64" s="105">
        <f>'prueba 1'!AN61</f>
        <v>8.6654464953130333E-4</v>
      </c>
      <c r="T64" s="105">
        <f t="shared" si="15"/>
        <v>5.5782422230902622E-2</v>
      </c>
      <c r="U64" s="177">
        <f t="shared" si="16"/>
        <v>7.5801243277690977</v>
      </c>
      <c r="V64" s="161">
        <f t="shared" si="0"/>
        <v>0</v>
      </c>
      <c r="W64" s="178">
        <f t="shared" si="12"/>
        <v>0.24166699999999999</v>
      </c>
      <c r="X64" s="178">
        <f t="shared" ca="1" si="17"/>
        <v>0</v>
      </c>
      <c r="Y64" s="178">
        <f t="shared" ca="1" si="18"/>
        <v>4.7501658605019337</v>
      </c>
      <c r="Z64" s="178">
        <f t="shared" si="19"/>
        <v>4.167000000000004E-3</v>
      </c>
      <c r="AA64" s="178">
        <f t="shared" ca="1" si="20"/>
        <v>0.24166699999999999</v>
      </c>
      <c r="AB64" s="178">
        <f t="shared" ca="1" si="21"/>
        <v>-0.96982393435060177</v>
      </c>
    </row>
    <row r="65" spans="1:28" x14ac:dyDescent="0.25">
      <c r="A65" s="105">
        <v>0.245833</v>
      </c>
      <c r="B65" s="105">
        <v>0</v>
      </c>
      <c r="D65" s="194">
        <f t="shared" si="1"/>
        <v>4.166000000000003E-3</v>
      </c>
      <c r="E65" s="174">
        <f t="shared" ca="1" si="22"/>
        <v>0</v>
      </c>
      <c r="F65" s="179">
        <f t="shared" ca="1" si="3"/>
        <v>0</v>
      </c>
      <c r="G65" s="272">
        <f t="shared" si="4"/>
        <v>0.245833</v>
      </c>
      <c r="H65" s="181">
        <f t="shared" ca="1" si="5"/>
        <v>-9.8099997665067562</v>
      </c>
      <c r="I65" s="284">
        <f t="shared" ca="1" si="6"/>
        <v>-3.0092927258622611E-2</v>
      </c>
      <c r="J65" s="181">
        <f t="shared" ca="1" si="7"/>
        <v>0</v>
      </c>
      <c r="K65" s="175">
        <f ca="1">IF(I64&lt;0,VLOOKUP(-I64,'Cd(v)'!$B$3:$C$103,2,1),VLOOKUP(I64,'Cd(v)'!$B$3:$C$103,2,1))</f>
        <v>0.60275741622345702</v>
      </c>
      <c r="L65" s="7">
        <f t="shared" ca="1" si="13"/>
        <v>1.8039811525924967E-7</v>
      </c>
      <c r="M65" s="110">
        <f t="shared" si="8"/>
        <v>0</v>
      </c>
      <c r="N65" s="110">
        <f t="shared" si="9"/>
        <v>74.352519062724539</v>
      </c>
      <c r="O65" s="110">
        <f t="shared" ca="1" si="10"/>
        <v>1.7697055106932393E-6</v>
      </c>
      <c r="P65" s="110">
        <f t="shared" ca="1" si="11"/>
        <v>-74.352517293019034</v>
      </c>
      <c r="Q65" s="110">
        <f t="shared" ca="1" si="14"/>
        <v>-9.8099997665067562</v>
      </c>
      <c r="R65" s="110">
        <f>'prueba 1'!I62</f>
        <v>0</v>
      </c>
      <c r="S65" s="105">
        <f>'prueba 1'!AN62</f>
        <v>8.665232100220693E-4</v>
      </c>
      <c r="T65" s="105">
        <f t="shared" si="15"/>
        <v>5.6648945440924692E-2</v>
      </c>
      <c r="U65" s="177">
        <f t="shared" si="16"/>
        <v>7.5792578045590755</v>
      </c>
      <c r="V65" s="161">
        <f t="shared" si="0"/>
        <v>0</v>
      </c>
      <c r="W65" s="178">
        <f t="shared" si="12"/>
        <v>0.245833</v>
      </c>
      <c r="X65" s="178">
        <f t="shared" ca="1" si="17"/>
        <v>0</v>
      </c>
      <c r="Y65" s="178">
        <f t="shared" ca="1" si="18"/>
        <v>4.7501658605019337</v>
      </c>
      <c r="Z65" s="178">
        <f t="shared" si="19"/>
        <v>4.166000000000003E-3</v>
      </c>
      <c r="AA65" s="178">
        <f t="shared" ca="1" si="20"/>
        <v>0.245833</v>
      </c>
      <c r="AB65" s="178">
        <f t="shared" ca="1" si="21"/>
        <v>-0.98961312532545287</v>
      </c>
    </row>
    <row r="66" spans="1:28" x14ac:dyDescent="0.25">
      <c r="A66" s="105">
        <v>0.25</v>
      </c>
      <c r="B66" s="105">
        <v>0</v>
      </c>
      <c r="D66" s="194">
        <f t="shared" si="1"/>
        <v>4.167000000000004E-3</v>
      </c>
      <c r="E66" s="174">
        <f t="shared" ca="1" si="22"/>
        <v>0</v>
      </c>
      <c r="F66" s="179">
        <f t="shared" ca="1" si="3"/>
        <v>0</v>
      </c>
      <c r="G66" s="272">
        <f t="shared" si="4"/>
        <v>0.25</v>
      </c>
      <c r="H66" s="181">
        <f t="shared" ca="1" si="5"/>
        <v>-9.8099997664800433</v>
      </c>
      <c r="I66" s="284">
        <f t="shared" ca="1" si="6"/>
        <v>-3.0092927258622611E-2</v>
      </c>
      <c r="J66" s="181">
        <f t="shared" ca="1" si="7"/>
        <v>0</v>
      </c>
      <c r="K66" s="175">
        <f ca="1">IF(I65&lt;0,VLOOKUP(-I65,'Cd(v)'!$B$3:$C$103,2,1),VLOOKUP(I65,'Cd(v)'!$B$3:$C$103,2,1))</f>
        <v>0.60275741622345702</v>
      </c>
      <c r="L66" s="7">
        <f t="shared" ca="1" si="13"/>
        <v>1.8039811525924967E-7</v>
      </c>
      <c r="M66" s="110">
        <f t="shared" si="8"/>
        <v>0</v>
      </c>
      <c r="N66" s="110">
        <f t="shared" si="9"/>
        <v>74.344014602091249</v>
      </c>
      <c r="O66" s="110">
        <f t="shared" ca="1" si="10"/>
        <v>1.7697055106932393E-6</v>
      </c>
      <c r="P66" s="110">
        <f t="shared" ca="1" si="11"/>
        <v>-74.344012832385744</v>
      </c>
      <c r="Q66" s="110">
        <f t="shared" ca="1" si="14"/>
        <v>-9.8099997664800433</v>
      </c>
      <c r="R66" s="110">
        <f>'prueba 1'!I63</f>
        <v>0</v>
      </c>
      <c r="S66" s="105">
        <f>'prueba 1'!AN63</f>
        <v>8.6691749574749311E-4</v>
      </c>
      <c r="T66" s="105">
        <f t="shared" si="15"/>
        <v>5.7515862936672185E-2</v>
      </c>
      <c r="U66" s="177">
        <f t="shared" si="16"/>
        <v>7.5783908870633283</v>
      </c>
      <c r="V66" s="161">
        <f t="shared" si="0"/>
        <v>0</v>
      </c>
      <c r="W66" s="178">
        <f t="shared" si="12"/>
        <v>0.25</v>
      </c>
      <c r="X66" s="178">
        <f t="shared" ca="1" si="17"/>
        <v>0</v>
      </c>
      <c r="Y66" s="178">
        <f t="shared" ca="1" si="18"/>
        <v>4.7501658605019337</v>
      </c>
      <c r="Z66" s="178">
        <f t="shared" si="19"/>
        <v>4.167000000000004E-3</v>
      </c>
      <c r="AA66" s="178">
        <f t="shared" ca="1" si="20"/>
        <v>0.25</v>
      </c>
      <c r="AB66" s="178">
        <f t="shared" ca="1" si="21"/>
        <v>-1.0094070664661645</v>
      </c>
    </row>
    <row r="67" spans="1:28" x14ac:dyDescent="0.25">
      <c r="A67" s="105">
        <v>0.25416699999999998</v>
      </c>
      <c r="B67" s="105">
        <v>0.14548390903369454</v>
      </c>
      <c r="D67" s="194">
        <f t="shared" si="1"/>
        <v>4.1669999999999763E-3</v>
      </c>
      <c r="E67" s="174">
        <f t="shared" ca="1" si="22"/>
        <v>0</v>
      </c>
      <c r="F67" s="179">
        <f t="shared" ca="1" si="3"/>
        <v>0</v>
      </c>
      <c r="G67" s="272">
        <f t="shared" si="4"/>
        <v>0.25416699999999998</v>
      </c>
      <c r="H67" s="181">
        <f t="shared" ca="1" si="5"/>
        <v>-9.6216536131882062</v>
      </c>
      <c r="I67" s="284">
        <f t="shared" ca="1" si="6"/>
        <v>-3.0092927258622611E-2</v>
      </c>
      <c r="J67" s="181">
        <f t="shared" ca="1" si="7"/>
        <v>0</v>
      </c>
      <c r="K67" s="175">
        <f ca="1">IF(I66&lt;0,VLOOKUP(-I66,'Cd(v)'!$B$3:$C$103,2,1),VLOOKUP(I66,'Cd(v)'!$B$3:$C$103,2,1))</f>
        <v>0.60275741622345702</v>
      </c>
      <c r="L67" s="7">
        <f t="shared" ca="1" si="13"/>
        <v>1.8039811525924967E-7</v>
      </c>
      <c r="M67" s="110">
        <f t="shared" si="8"/>
        <v>1.4271971476205436</v>
      </c>
      <c r="N67" s="110">
        <f t="shared" si="9"/>
        <v>74.335492259583418</v>
      </c>
      <c r="O67" s="110">
        <f t="shared" ca="1" si="10"/>
        <v>1.7697055106932393E-6</v>
      </c>
      <c r="P67" s="110">
        <f t="shared" ca="1" si="11"/>
        <v>-72.908293342257366</v>
      </c>
      <c r="Q67" s="110">
        <f t="shared" ca="1" si="14"/>
        <v>-9.6216536131882062</v>
      </c>
      <c r="R67" s="110">
        <f>'prueba 1'!I64</f>
        <v>0</v>
      </c>
      <c r="S67" s="105">
        <f>'prueba 1'!AN64</f>
        <v>8.6874031680189202E-4</v>
      </c>
      <c r="T67" s="105">
        <f t="shared" si="15"/>
        <v>5.8384603253474075E-2</v>
      </c>
      <c r="U67" s="177">
        <f t="shared" si="16"/>
        <v>7.5775221467465261</v>
      </c>
      <c r="V67" s="161">
        <f t="shared" si="0"/>
        <v>6.062314489434017E-4</v>
      </c>
      <c r="W67" s="178">
        <f t="shared" si="12"/>
        <v>0.25416699999999998</v>
      </c>
      <c r="X67" s="178">
        <f t="shared" ca="1" si="17"/>
        <v>0</v>
      </c>
      <c r="Y67" s="178">
        <f t="shared" ca="1" si="18"/>
        <v>4.7501658605019337</v>
      </c>
      <c r="Z67" s="178">
        <f t="shared" si="19"/>
        <v>4.1669999999999763E-3</v>
      </c>
      <c r="AA67" s="178">
        <f t="shared" ca="1" si="20"/>
        <v>0.25416699999999998</v>
      </c>
      <c r="AB67" s="178">
        <f t="shared" ca="1" si="21"/>
        <v>-1.0292010076068761</v>
      </c>
    </row>
    <row r="68" spans="1:28" x14ac:dyDescent="0.25">
      <c r="A68" s="105">
        <v>0.25833299999999998</v>
      </c>
      <c r="B68" s="105">
        <v>8.6387127226955726E-2</v>
      </c>
      <c r="D68" s="194">
        <f t="shared" si="1"/>
        <v>4.166000000000003E-3</v>
      </c>
      <c r="E68" s="174">
        <f t="shared" ca="1" si="22"/>
        <v>0</v>
      </c>
      <c r="F68" s="179">
        <f t="shared" ca="1" si="3"/>
        <v>0</v>
      </c>
      <c r="G68" s="272">
        <f t="shared" si="4"/>
        <v>0.25833299999999998</v>
      </c>
      <c r="H68" s="181">
        <f t="shared" ca="1" si="5"/>
        <v>-9.6981485899568938</v>
      </c>
      <c r="I68" s="284">
        <f t="shared" ca="1" si="6"/>
        <v>-3.0092927258622611E-2</v>
      </c>
      <c r="J68" s="181">
        <f t="shared" ca="1" si="7"/>
        <v>0</v>
      </c>
      <c r="K68" s="175">
        <f ca="1">IF(I67&lt;0,VLOOKUP(-I67,'Cd(v)'!$B$3:$C$103,2,1),VLOOKUP(I67,'Cd(v)'!$B$3:$C$103,2,1))</f>
        <v>0.60275741622345702</v>
      </c>
      <c r="L68" s="7">
        <f t="shared" ca="1" si="13"/>
        <v>1.8039811525924967E-7</v>
      </c>
      <c r="M68" s="110">
        <f t="shared" si="8"/>
        <v>0.84745771809643566</v>
      </c>
      <c r="N68" s="110">
        <f t="shared" si="9"/>
        <v>74.326980519360717</v>
      </c>
      <c r="O68" s="110">
        <f t="shared" ca="1" si="10"/>
        <v>1.7697055106932393E-6</v>
      </c>
      <c r="P68" s="110">
        <f t="shared" ca="1" si="11"/>
        <v>-73.479521031558775</v>
      </c>
      <c r="Q68" s="110">
        <f t="shared" ca="1" si="14"/>
        <v>-9.6981485899568938</v>
      </c>
      <c r="R68" s="110">
        <f>'prueba 1'!I65</f>
        <v>0</v>
      </c>
      <c r="S68" s="105">
        <f>'prueba 1'!AN65</f>
        <v>8.6765955379348276E-4</v>
      </c>
      <c r="T68" s="105">
        <f t="shared" si="15"/>
        <v>5.9252262807267558E-2</v>
      </c>
      <c r="U68" s="177">
        <f t="shared" si="16"/>
        <v>7.5766544871927328</v>
      </c>
      <c r="V68" s="161">
        <f t="shared" si="0"/>
        <v>3.5988877202749781E-4</v>
      </c>
      <c r="W68" s="178">
        <f t="shared" si="12"/>
        <v>0.25833299999999998</v>
      </c>
      <c r="X68" s="178">
        <f t="shared" ca="1" si="17"/>
        <v>0</v>
      </c>
      <c r="Y68" s="178">
        <f t="shared" ca="1" si="18"/>
        <v>4.7501658605019337</v>
      </c>
      <c r="Z68" s="178">
        <f t="shared" si="19"/>
        <v>4.166000000000003E-3</v>
      </c>
      <c r="AA68" s="178">
        <f t="shared" ca="1" si="20"/>
        <v>0.25833299999999998</v>
      </c>
      <c r="AB68" s="178">
        <f t="shared" ca="1" si="21"/>
        <v>-1.0489901985817272</v>
      </c>
    </row>
    <row r="69" spans="1:28" x14ac:dyDescent="0.25">
      <c r="A69" s="105">
        <v>0.26250000000000001</v>
      </c>
      <c r="B69" s="105">
        <v>0.14548390903369454</v>
      </c>
      <c r="D69" s="194">
        <f t="shared" si="1"/>
        <v>4.1670000000000318E-3</v>
      </c>
      <c r="E69" s="174">
        <f t="shared" ca="1" si="22"/>
        <v>0</v>
      </c>
      <c r="F69" s="179">
        <f t="shared" ca="1" si="3"/>
        <v>0</v>
      </c>
      <c r="G69" s="272">
        <f t="shared" si="4"/>
        <v>0.26250000000000001</v>
      </c>
      <c r="H69" s="181">
        <f t="shared" ca="1" si="5"/>
        <v>-9.6216104341816067</v>
      </c>
      <c r="I69" s="284">
        <f t="shared" ca="1" si="6"/>
        <v>-3.0092927258622611E-2</v>
      </c>
      <c r="J69" s="181">
        <f t="shared" ca="1" si="7"/>
        <v>0</v>
      </c>
      <c r="K69" s="175">
        <f ca="1">IF(I68&lt;0,VLOOKUP(-I68,'Cd(v)'!$B$3:$C$103,2,1),VLOOKUP(I68,'Cd(v)'!$B$3:$C$103,2,1))</f>
        <v>0.60275741622345702</v>
      </c>
      <c r="L69" s="7">
        <f t="shared" ca="1" si="13"/>
        <v>1.8039811525924967E-7</v>
      </c>
      <c r="M69" s="110">
        <f t="shared" si="8"/>
        <v>1.4271971476205436</v>
      </c>
      <c r="N69" s="110">
        <f t="shared" si="9"/>
        <v>74.318454518151171</v>
      </c>
      <c r="O69" s="110">
        <f t="shared" ca="1" si="10"/>
        <v>1.7697055106932393E-6</v>
      </c>
      <c r="P69" s="110">
        <f t="shared" ca="1" si="11"/>
        <v>-72.891255600825119</v>
      </c>
      <c r="Q69" s="110">
        <f t="shared" ca="1" si="14"/>
        <v>-9.6216104341816067</v>
      </c>
      <c r="R69" s="110">
        <f>'prueba 1'!I66</f>
        <v>0</v>
      </c>
      <c r="S69" s="105">
        <f>'prueba 1'!AN66</f>
        <v>8.6911327314334065E-4</v>
      </c>
      <c r="T69" s="105">
        <f t="shared" si="15"/>
        <v>6.0121376080410897E-2</v>
      </c>
      <c r="U69" s="177">
        <f t="shared" si="16"/>
        <v>7.5757853739195893</v>
      </c>
      <c r="V69" s="161">
        <f t="shared" si="0"/>
        <v>6.0623144894340973E-4</v>
      </c>
      <c r="W69" s="178">
        <f t="shared" si="12"/>
        <v>0.26250000000000001</v>
      </c>
      <c r="X69" s="178">
        <f t="shared" ca="1" si="17"/>
        <v>0</v>
      </c>
      <c r="Y69" s="178">
        <f t="shared" ca="1" si="18"/>
        <v>4.7501658605019337</v>
      </c>
      <c r="Z69" s="178">
        <f t="shared" si="19"/>
        <v>4.1670000000000318E-3</v>
      </c>
      <c r="AA69" s="178">
        <f t="shared" ca="1" si="20"/>
        <v>0.26250000000000001</v>
      </c>
      <c r="AB69" s="178">
        <f t="shared" ca="1" si="21"/>
        <v>-1.0687841397224389</v>
      </c>
    </row>
    <row r="70" spans="1:28" x14ac:dyDescent="0.25">
      <c r="A70" s="105">
        <v>0.26666699999999999</v>
      </c>
      <c r="B70" s="105">
        <v>0.14548390903369454</v>
      </c>
      <c r="D70" s="194">
        <f t="shared" si="1"/>
        <v>4.1669999999999763E-3</v>
      </c>
      <c r="E70" s="174">
        <f t="shared" ca="1" si="22"/>
        <v>0</v>
      </c>
      <c r="F70" s="179">
        <f t="shared" ca="1" si="3"/>
        <v>0</v>
      </c>
      <c r="G70" s="272">
        <f t="shared" si="4"/>
        <v>0.26666699999999999</v>
      </c>
      <c r="H70" s="181">
        <f t="shared" ca="1" si="5"/>
        <v>-9.6215888145547463</v>
      </c>
      <c r="I70" s="284">
        <f t="shared" ca="1" si="6"/>
        <v>-3.0092927258622611E-2</v>
      </c>
      <c r="J70" s="181">
        <f t="shared" ca="1" si="7"/>
        <v>0</v>
      </c>
      <c r="K70" s="175">
        <f ca="1">IF(I69&lt;0,VLOOKUP(-I69,'Cd(v)'!$B$3:$C$103,2,1),VLOOKUP(I69,'Cd(v)'!$B$3:$C$103,2,1))</f>
        <v>0.60275741622345702</v>
      </c>
      <c r="L70" s="7">
        <f t="shared" ca="1" si="13"/>
        <v>1.8039811525924967E-7</v>
      </c>
      <c r="M70" s="110">
        <f t="shared" si="8"/>
        <v>1.4271971476205436</v>
      </c>
      <c r="N70" s="110">
        <f t="shared" si="9"/>
        <v>74.309926695072704</v>
      </c>
      <c r="O70" s="110">
        <f t="shared" ca="1" si="10"/>
        <v>1.7697055106932393E-6</v>
      </c>
      <c r="P70" s="110">
        <f t="shared" ca="1" si="11"/>
        <v>-72.882727777746652</v>
      </c>
      <c r="Q70" s="110">
        <f t="shared" ca="1" si="14"/>
        <v>-9.6215888145547463</v>
      </c>
      <c r="R70" s="110">
        <f>'prueba 1'!I67</f>
        <v>0</v>
      </c>
      <c r="S70" s="105">
        <f>'prueba 1'!AN67</f>
        <v>8.6929898863136244E-4</v>
      </c>
      <c r="T70" s="105">
        <f t="shared" si="15"/>
        <v>6.0990675069042259E-2</v>
      </c>
      <c r="U70" s="177">
        <f t="shared" si="16"/>
        <v>7.5749160749309583</v>
      </c>
      <c r="V70" s="161">
        <f t="shared" ref="V70:V133" si="23">IF(B70&lt;0,0,+D70*B70)</f>
        <v>6.062314489434017E-4</v>
      </c>
      <c r="W70" s="178">
        <f t="shared" si="12"/>
        <v>0.26666699999999999</v>
      </c>
      <c r="X70" s="178">
        <f t="shared" ca="1" si="17"/>
        <v>0</v>
      </c>
      <c r="Y70" s="178">
        <f t="shared" ca="1" si="18"/>
        <v>4.7501658605019337</v>
      </c>
      <c r="Z70" s="178">
        <f t="shared" si="19"/>
        <v>4.1669999999999763E-3</v>
      </c>
      <c r="AA70" s="178">
        <f t="shared" ca="1" si="20"/>
        <v>0.26666699999999999</v>
      </c>
      <c r="AB70" s="178">
        <f t="shared" ca="1" si="21"/>
        <v>-1.0885780808631504</v>
      </c>
    </row>
    <row r="71" spans="1:28" x14ac:dyDescent="0.25">
      <c r="A71" s="105">
        <v>0.27083299999999999</v>
      </c>
      <c r="B71" s="105">
        <v>0.14548390903369454</v>
      </c>
      <c r="D71" s="194">
        <f t="shared" ref="D71:D134" si="24">+A71-A70</f>
        <v>4.166000000000003E-3</v>
      </c>
      <c r="E71" s="174">
        <f t="shared" ca="1" si="22"/>
        <v>0</v>
      </c>
      <c r="F71" s="179">
        <f t="shared" ref="F71:F134" ca="1" si="25">IF(AND(I70&lt;=0,J70&lt;=0),0,+I71*D71)</f>
        <v>0</v>
      </c>
      <c r="G71" s="272">
        <f t="shared" ref="G71:G134" si="26">+G70+D71</f>
        <v>0.27083299999999999</v>
      </c>
      <c r="H71" s="181">
        <f t="shared" ref="H71:H134" ca="1" si="27">IF(CELL("tipo",U71)="b",+(B71*9.81+L71*9.81-$E$2*9.81)/$E$2,+(B71*9.81+L71*9.81-U71*9.81)/U71)</f>
        <v>-9.6215671905450346</v>
      </c>
      <c r="I71" s="284">
        <f t="shared" ref="I71:I134" ca="1" si="28">+I70+E71</f>
        <v>-3.0092927258622611E-2</v>
      </c>
      <c r="J71" s="181">
        <f t="shared" ref="J71:J134" ca="1" si="29">IF(AND(I71&lt;=0,J70&lt;=0),0,+J70+F71)</f>
        <v>0</v>
      </c>
      <c r="K71" s="175">
        <f ca="1">IF(I70&lt;0,VLOOKUP(-I70,'Cd(v)'!$B$3:$C$103,2,1),VLOOKUP(I70,'Cd(v)'!$B$3:$C$103,2,1))</f>
        <v>0.60275741622345702</v>
      </c>
      <c r="L71" s="7">
        <f t="shared" ca="1" si="13"/>
        <v>1.8039811525924967E-7</v>
      </c>
      <c r="M71" s="110">
        <f t="shared" ref="M71:M134" si="30">+B71*9.81</f>
        <v>1.4271971476205436</v>
      </c>
      <c r="N71" s="110">
        <f t="shared" ref="N71:N134" si="31">+U71*9.81</f>
        <v>74.301399100641788</v>
      </c>
      <c r="O71" s="110">
        <f t="shared" ref="O71:O134" ca="1" si="32">+L71*9.81</f>
        <v>1.7697055106932393E-6</v>
      </c>
      <c r="P71" s="110">
        <f t="shared" ref="P71:P134" ca="1" si="33">+M71-N71+O71</f>
        <v>-72.874200183315736</v>
      </c>
      <c r="Q71" s="110">
        <f t="shared" ca="1" si="14"/>
        <v>-9.6215671905450346</v>
      </c>
      <c r="R71" s="110">
        <f>'prueba 1'!I68</f>
        <v>0</v>
      </c>
      <c r="S71" s="105">
        <f>'prueba 1'!AN68</f>
        <v>8.6927568103109087E-4</v>
      </c>
      <c r="T71" s="105">
        <f t="shared" si="15"/>
        <v>6.1859950750073348E-2</v>
      </c>
      <c r="U71" s="177">
        <f t="shared" si="16"/>
        <v>7.5740467992499267</v>
      </c>
      <c r="V71" s="161">
        <f t="shared" si="23"/>
        <v>6.0608596503437188E-4</v>
      </c>
      <c r="W71" s="178">
        <f t="shared" ref="W71:W134" si="34">+G71</f>
        <v>0.27083299999999999</v>
      </c>
      <c r="X71" s="178">
        <f t="shared" ca="1" si="17"/>
        <v>0</v>
      </c>
      <c r="Y71" s="178">
        <f t="shared" ca="1" si="18"/>
        <v>4.7501658605019337</v>
      </c>
      <c r="Z71" s="178">
        <f t="shared" si="19"/>
        <v>4.166000000000003E-3</v>
      </c>
      <c r="AA71" s="178">
        <f t="shared" ca="1" si="20"/>
        <v>0.27083299999999999</v>
      </c>
      <c r="AB71" s="178">
        <f t="shared" ca="1" si="21"/>
        <v>-1.1083672718380015</v>
      </c>
    </row>
    <row r="72" spans="1:28" x14ac:dyDescent="0.25">
      <c r="A72" s="105">
        <v>0.27500000000000002</v>
      </c>
      <c r="B72" s="105">
        <v>2.7290345420216452E-2</v>
      </c>
      <c r="D72" s="194">
        <f t="shared" si="24"/>
        <v>4.1670000000000318E-3</v>
      </c>
      <c r="E72" s="174">
        <f t="shared" ca="1" si="22"/>
        <v>0</v>
      </c>
      <c r="F72" s="179">
        <f t="shared" ca="1" si="25"/>
        <v>0</v>
      </c>
      <c r="G72" s="272">
        <f t="shared" si="26"/>
        <v>0.27500000000000002</v>
      </c>
      <c r="H72" s="181">
        <f t="shared" ca="1" si="27"/>
        <v>-9.7746489184419083</v>
      </c>
      <c r="I72" s="284">
        <f t="shared" ca="1" si="28"/>
        <v>-3.0092927258622611E-2</v>
      </c>
      <c r="J72" s="181">
        <f t="shared" ca="1" si="29"/>
        <v>0</v>
      </c>
      <c r="K72" s="175">
        <f ca="1">IF(I71&lt;0,VLOOKUP(-I71,'Cd(v)'!$B$3:$C$103,2,1),VLOOKUP(I71,'Cd(v)'!$B$3:$C$103,2,1))</f>
        <v>0.60275741622345702</v>
      </c>
      <c r="L72" s="7">
        <f t="shared" ref="L72:L135" ca="1" si="35">IF(I71&lt;0,+(+(0.5*1.29*K72*PI()/4*$E$1^2*I71^2)/9.81),+(-(0.5*1.29*K72*PI()/4*$E$1^2*I71^2)/9.81))</f>
        <v>1.8039811525924967E-7</v>
      </c>
      <c r="M72" s="110">
        <f t="shared" si="30"/>
        <v>0.26771828857232344</v>
      </c>
      <c r="N72" s="110">
        <f t="shared" si="31"/>
        <v>74.292883158035806</v>
      </c>
      <c r="O72" s="110">
        <f t="shared" ca="1" si="32"/>
        <v>1.7697055106932393E-6</v>
      </c>
      <c r="P72" s="110">
        <f t="shared" ca="1" si="33"/>
        <v>-74.025163099757975</v>
      </c>
      <c r="Q72" s="110">
        <f t="shared" ref="Q72:Q135" ca="1" si="36">+P72/U72</f>
        <v>-9.7746489184419083</v>
      </c>
      <c r="R72" s="110">
        <f>'prueba 1'!I69</f>
        <v>0</v>
      </c>
      <c r="S72" s="105">
        <f>'prueba 1'!AN69</f>
        <v>8.6808793129184933E-4</v>
      </c>
      <c r="T72" s="105">
        <f t="shared" ref="T72:T135" si="37">S72+T71</f>
        <v>6.27280386813652E-2</v>
      </c>
      <c r="U72" s="177">
        <f t="shared" ref="U72:U135" si="38">+$E$2-T72</f>
        <v>7.5731787113186346</v>
      </c>
      <c r="V72" s="161">
        <f t="shared" si="23"/>
        <v>1.1371886936604283E-4</v>
      </c>
      <c r="W72" s="178">
        <f t="shared" si="34"/>
        <v>0.27500000000000002</v>
      </c>
      <c r="X72" s="178">
        <f t="shared" ca="1" si="17"/>
        <v>0</v>
      </c>
      <c r="Y72" s="178">
        <f t="shared" ca="1" si="18"/>
        <v>4.7501658605019337</v>
      </c>
      <c r="Z72" s="178">
        <f t="shared" si="19"/>
        <v>4.1670000000000318E-3</v>
      </c>
      <c r="AA72" s="178">
        <f t="shared" ca="1" si="20"/>
        <v>0.27500000000000002</v>
      </c>
      <c r="AB72" s="178">
        <f t="shared" ca="1" si="21"/>
        <v>-1.1281612129787133</v>
      </c>
    </row>
    <row r="73" spans="1:28" x14ac:dyDescent="0.25">
      <c r="A73" s="105">
        <v>0.279167</v>
      </c>
      <c r="B73" s="105">
        <v>0.14548390903369454</v>
      </c>
      <c r="D73" s="194">
        <f t="shared" si="24"/>
        <v>4.1669999999999763E-3</v>
      </c>
      <c r="E73" s="174">
        <f t="shared" ca="1" si="22"/>
        <v>0</v>
      </c>
      <c r="F73" s="179">
        <f t="shared" ca="1" si="25"/>
        <v>0</v>
      </c>
      <c r="G73" s="272">
        <f t="shared" si="26"/>
        <v>0.279167</v>
      </c>
      <c r="H73" s="181">
        <f t="shared" ca="1" si="27"/>
        <v>-9.621523942824199</v>
      </c>
      <c r="I73" s="284">
        <f t="shared" ca="1" si="28"/>
        <v>-3.0092927258622611E-2</v>
      </c>
      <c r="J73" s="181">
        <f t="shared" ca="1" si="29"/>
        <v>0</v>
      </c>
      <c r="K73" s="175">
        <f ca="1">IF(I72&lt;0,VLOOKUP(-I72,'Cd(v)'!$B$3:$C$103,2,1),VLOOKUP(I72,'Cd(v)'!$B$3:$C$103,2,1))</f>
        <v>0.60275741622345702</v>
      </c>
      <c r="L73" s="7">
        <f t="shared" ca="1" si="35"/>
        <v>1.8039811525924967E-7</v>
      </c>
      <c r="M73" s="110">
        <f t="shared" si="30"/>
        <v>1.4271971476205436</v>
      </c>
      <c r="N73" s="110">
        <f t="shared" si="31"/>
        <v>74.284349899728753</v>
      </c>
      <c r="O73" s="110">
        <f t="shared" ca="1" si="32"/>
        <v>1.7697055106932393E-6</v>
      </c>
      <c r="P73" s="110">
        <f t="shared" ca="1" si="33"/>
        <v>-72.8571509824027</v>
      </c>
      <c r="Q73" s="110">
        <f t="shared" ca="1" si="36"/>
        <v>-9.621523942824199</v>
      </c>
      <c r="R73" s="110">
        <f>'prueba 1'!I70</f>
        <v>0</v>
      </c>
      <c r="S73" s="105">
        <f>'prueba 1'!AN70</f>
        <v>8.6985303843687149E-4</v>
      </c>
      <c r="T73" s="105">
        <f t="shared" si="37"/>
        <v>6.3597891719802069E-2</v>
      </c>
      <c r="U73" s="177">
        <f t="shared" si="38"/>
        <v>7.5723088582801985</v>
      </c>
      <c r="V73" s="161">
        <f t="shared" si="23"/>
        <v>6.062314489434017E-4</v>
      </c>
      <c r="W73" s="178">
        <f t="shared" si="34"/>
        <v>0.279167</v>
      </c>
      <c r="X73" s="178">
        <f t="shared" ref="X73:X136" ca="1" si="39">IF(I73&lt;-0.01,0,H73)</f>
        <v>0</v>
      </c>
      <c r="Y73" s="178">
        <f t="shared" ref="Y73:Y136" ca="1" si="40">IF(I73&lt;-0.01,$L$1,I73)</f>
        <v>4.7501658605019337</v>
      </c>
      <c r="Z73" s="178">
        <f t="shared" ref="Z73:Z136" si="41">+D73</f>
        <v>4.1669999999999763E-3</v>
      </c>
      <c r="AA73" s="178">
        <f t="shared" ref="AA73:AA136" ca="1" si="42">IF(I73&lt;-0.01,AA72+Z73,G73)</f>
        <v>0.279167</v>
      </c>
      <c r="AB73" s="178">
        <f t="shared" ref="AB73:AB136" ca="1" si="43">IF(I73&lt;-0.01,AB72-($L$1*Z73),J73)</f>
        <v>-1.1479551541194248</v>
      </c>
    </row>
    <row r="74" spans="1:28" x14ac:dyDescent="0.25">
      <c r="A74" s="105">
        <v>0.283333</v>
      </c>
      <c r="B74" s="105">
        <v>0.14548390903369454</v>
      </c>
      <c r="D74" s="194">
        <f t="shared" si="24"/>
        <v>4.166000000000003E-3</v>
      </c>
      <c r="E74" s="174">
        <f t="shared" ca="1" si="22"/>
        <v>0</v>
      </c>
      <c r="F74" s="179">
        <f t="shared" ca="1" si="25"/>
        <v>0</v>
      </c>
      <c r="G74" s="272">
        <f t="shared" si="26"/>
        <v>0.283333</v>
      </c>
      <c r="H74" s="181">
        <f t="shared" ca="1" si="27"/>
        <v>-9.6215022901539324</v>
      </c>
      <c r="I74" s="284">
        <f t="shared" ca="1" si="28"/>
        <v>-3.0092927258622611E-2</v>
      </c>
      <c r="J74" s="181">
        <f t="shared" ca="1" si="29"/>
        <v>0</v>
      </c>
      <c r="K74" s="175">
        <f ca="1">IF(I73&lt;0,VLOOKUP(-I73,'Cd(v)'!$B$3:$C$103,2,1),VLOOKUP(I73,'Cd(v)'!$B$3:$C$103,2,1))</f>
        <v>0.60275741622345702</v>
      </c>
      <c r="L74" s="7">
        <f t="shared" ca="1" si="35"/>
        <v>1.8039811525924967E-7</v>
      </c>
      <c r="M74" s="110">
        <f t="shared" si="30"/>
        <v>1.4271971476205436</v>
      </c>
      <c r="N74" s="110">
        <f t="shared" si="31"/>
        <v>74.275816880756679</v>
      </c>
      <c r="O74" s="110">
        <f t="shared" ca="1" si="32"/>
        <v>1.7697055106932393E-6</v>
      </c>
      <c r="P74" s="110">
        <f t="shared" ca="1" si="33"/>
        <v>-72.848617963430627</v>
      </c>
      <c r="Q74" s="110">
        <f t="shared" ca="1" si="36"/>
        <v>-9.6215022901539324</v>
      </c>
      <c r="R74" s="110">
        <f>'prueba 1'!I71</f>
        <v>0</v>
      </c>
      <c r="S74" s="105">
        <f>'prueba 1'!AN71</f>
        <v>8.6982864139343631E-4</v>
      </c>
      <c r="T74" s="105">
        <f t="shared" si="37"/>
        <v>6.446772036119551E-2</v>
      </c>
      <c r="U74" s="177">
        <f t="shared" si="38"/>
        <v>7.571439029638805</v>
      </c>
      <c r="V74" s="161">
        <f t="shared" si="23"/>
        <v>6.0608596503437188E-4</v>
      </c>
      <c r="W74" s="178">
        <f t="shared" si="34"/>
        <v>0.283333</v>
      </c>
      <c r="X74" s="178">
        <f t="shared" ca="1" si="39"/>
        <v>0</v>
      </c>
      <c r="Y74" s="178">
        <f t="shared" ca="1" si="40"/>
        <v>4.7501658605019337</v>
      </c>
      <c r="Z74" s="178">
        <f t="shared" si="41"/>
        <v>4.166000000000003E-3</v>
      </c>
      <c r="AA74" s="178">
        <f t="shared" ca="1" si="42"/>
        <v>0.283333</v>
      </c>
      <c r="AB74" s="178">
        <f t="shared" ca="1" si="43"/>
        <v>-1.1677443450942759</v>
      </c>
    </row>
    <row r="75" spans="1:28" x14ac:dyDescent="0.25">
      <c r="A75" s="105">
        <v>0.28749999999999998</v>
      </c>
      <c r="B75" s="105">
        <v>0.14548390903369454</v>
      </c>
      <c r="D75" s="194">
        <f t="shared" si="24"/>
        <v>4.1669999999999763E-3</v>
      </c>
      <c r="E75" s="174">
        <f t="shared" ca="1" si="22"/>
        <v>0</v>
      </c>
      <c r="F75" s="179">
        <f t="shared" ca="1" si="25"/>
        <v>0</v>
      </c>
      <c r="G75" s="272">
        <f t="shared" si="26"/>
        <v>0.28749999999999998</v>
      </c>
      <c r="H75" s="181">
        <f t="shared" ca="1" si="27"/>
        <v>-9.621480622723892</v>
      </c>
      <c r="I75" s="284">
        <f t="shared" ca="1" si="28"/>
        <v>-3.0092927258622611E-2</v>
      </c>
      <c r="J75" s="181">
        <f t="shared" ca="1" si="29"/>
        <v>0</v>
      </c>
      <c r="K75" s="175">
        <f ca="1">IF(I74&lt;0,VLOOKUP(-I74,'Cd(v)'!$B$3:$C$103,2,1),VLOOKUP(I74,'Cd(v)'!$B$3:$C$103,2,1))</f>
        <v>0.60275741622345702</v>
      </c>
      <c r="L75" s="7">
        <f t="shared" ca="1" si="35"/>
        <v>1.8039811525924967E-7</v>
      </c>
      <c r="M75" s="110">
        <f t="shared" si="30"/>
        <v>1.4271971476205436</v>
      </c>
      <c r="N75" s="110">
        <f t="shared" si="31"/>
        <v>74.267280007310688</v>
      </c>
      <c r="O75" s="110">
        <f t="shared" ca="1" si="32"/>
        <v>1.7697055106932393E-6</v>
      </c>
      <c r="P75" s="110">
        <f t="shared" ca="1" si="33"/>
        <v>-72.840081089984636</v>
      </c>
      <c r="Q75" s="110">
        <f t="shared" ca="1" si="36"/>
        <v>-9.621480622723892</v>
      </c>
      <c r="R75" s="110">
        <f>'prueba 1'!I72</f>
        <v>0</v>
      </c>
      <c r="S75" s="105">
        <f>'prueba 1'!AN72</f>
        <v>8.7022155412646109E-4</v>
      </c>
      <c r="T75" s="105">
        <f t="shared" si="37"/>
        <v>6.5337941915321968E-2</v>
      </c>
      <c r="U75" s="177">
        <f t="shared" si="38"/>
        <v>7.570568808084678</v>
      </c>
      <c r="V75" s="161">
        <f t="shared" si="23"/>
        <v>6.062314489434017E-4</v>
      </c>
      <c r="W75" s="178">
        <f t="shared" si="34"/>
        <v>0.28749999999999998</v>
      </c>
      <c r="X75" s="178">
        <f t="shared" ca="1" si="39"/>
        <v>0</v>
      </c>
      <c r="Y75" s="178">
        <f t="shared" ca="1" si="40"/>
        <v>4.7501658605019337</v>
      </c>
      <c r="Z75" s="178">
        <f t="shared" si="41"/>
        <v>4.1669999999999763E-3</v>
      </c>
      <c r="AA75" s="178">
        <f t="shared" ca="1" si="42"/>
        <v>0.28749999999999998</v>
      </c>
      <c r="AB75" s="178">
        <f t="shared" ca="1" si="43"/>
        <v>-1.1875382862349875</v>
      </c>
    </row>
    <row r="76" spans="1:28" x14ac:dyDescent="0.25">
      <c r="A76" s="105">
        <v>0.29166700000000001</v>
      </c>
      <c r="B76" s="105">
        <v>0</v>
      </c>
      <c r="D76" s="194">
        <f t="shared" si="24"/>
        <v>4.1670000000000318E-3</v>
      </c>
      <c r="E76" s="174">
        <f t="shared" ca="1" si="22"/>
        <v>0</v>
      </c>
      <c r="F76" s="179">
        <f t="shared" ca="1" si="25"/>
        <v>0</v>
      </c>
      <c r="G76" s="272">
        <f t="shared" si="26"/>
        <v>0.29166700000000001</v>
      </c>
      <c r="H76" s="181">
        <f t="shared" ca="1" si="27"/>
        <v>-9.8099997662119378</v>
      </c>
      <c r="I76" s="284">
        <f t="shared" ca="1" si="28"/>
        <v>-3.0092927258622611E-2</v>
      </c>
      <c r="J76" s="181">
        <f t="shared" ca="1" si="29"/>
        <v>0</v>
      </c>
      <c r="K76" s="175">
        <f ca="1">IF(I75&lt;0,VLOOKUP(-I75,'Cd(v)'!$B$3:$C$103,2,1),VLOOKUP(I75,'Cd(v)'!$B$3:$C$103,2,1))</f>
        <v>0.60275741622345702</v>
      </c>
      <c r="L76" s="7">
        <f t="shared" ca="1" si="35"/>
        <v>1.8039811525924967E-7</v>
      </c>
      <c r="M76" s="110">
        <f t="shared" si="30"/>
        <v>0</v>
      </c>
      <c r="N76" s="110">
        <f t="shared" si="31"/>
        <v>74.2587574193889</v>
      </c>
      <c r="O76" s="110">
        <f t="shared" ca="1" si="32"/>
        <v>1.7697055106932393E-6</v>
      </c>
      <c r="P76" s="110">
        <f t="shared" ca="1" si="33"/>
        <v>-74.258755649683394</v>
      </c>
      <c r="Q76" s="110">
        <f t="shared" ca="1" si="36"/>
        <v>-9.8099997662119378</v>
      </c>
      <c r="R76" s="110">
        <f>'prueba 1'!I73</f>
        <v>0</v>
      </c>
      <c r="S76" s="105">
        <f>'prueba 1'!AN73</f>
        <v>8.6876533351653434E-4</v>
      </c>
      <c r="T76" s="105">
        <f t="shared" si="37"/>
        <v>6.6206707248838509E-2</v>
      </c>
      <c r="U76" s="177">
        <f t="shared" si="38"/>
        <v>7.5697000427511618</v>
      </c>
      <c r="V76" s="161">
        <f t="shared" si="23"/>
        <v>0</v>
      </c>
      <c r="W76" s="178">
        <f t="shared" si="34"/>
        <v>0.29166700000000001</v>
      </c>
      <c r="X76" s="178">
        <f t="shared" ca="1" si="39"/>
        <v>0</v>
      </c>
      <c r="Y76" s="178">
        <f t="shared" ca="1" si="40"/>
        <v>4.7501658605019337</v>
      </c>
      <c r="Z76" s="178">
        <f t="shared" si="41"/>
        <v>4.1670000000000318E-3</v>
      </c>
      <c r="AA76" s="178">
        <f t="shared" ca="1" si="42"/>
        <v>0.29166700000000001</v>
      </c>
      <c r="AB76" s="178">
        <f t="shared" ca="1" si="43"/>
        <v>-1.2073322273756992</v>
      </c>
    </row>
    <row r="77" spans="1:28" x14ac:dyDescent="0.25">
      <c r="A77" s="105">
        <v>0.29583300000000001</v>
      </c>
      <c r="B77" s="105">
        <v>0</v>
      </c>
      <c r="D77" s="194">
        <f t="shared" si="24"/>
        <v>4.166000000000003E-3</v>
      </c>
      <c r="E77" s="174">
        <f t="shared" ca="1" si="22"/>
        <v>0</v>
      </c>
      <c r="F77" s="179">
        <f t="shared" ca="1" si="25"/>
        <v>0</v>
      </c>
      <c r="G77" s="272">
        <f t="shared" si="26"/>
        <v>0.29583300000000001</v>
      </c>
      <c r="H77" s="181">
        <f t="shared" ca="1" si="27"/>
        <v>-9.8099997661851042</v>
      </c>
      <c r="I77" s="284">
        <f t="shared" ca="1" si="28"/>
        <v>-3.0092927258622611E-2</v>
      </c>
      <c r="J77" s="181">
        <f t="shared" ca="1" si="29"/>
        <v>0</v>
      </c>
      <c r="K77" s="175">
        <f ca="1">IF(I76&lt;0,VLOOKUP(-I76,'Cd(v)'!$B$3:$C$103,2,1),VLOOKUP(I76,'Cd(v)'!$B$3:$C$103,2,1))</f>
        <v>0.60275741622345702</v>
      </c>
      <c r="L77" s="7">
        <f t="shared" ca="1" si="35"/>
        <v>1.8039811525924967E-7</v>
      </c>
      <c r="M77" s="110">
        <f t="shared" si="30"/>
        <v>0</v>
      </c>
      <c r="N77" s="110">
        <f t="shared" si="31"/>
        <v>74.250235084389956</v>
      </c>
      <c r="O77" s="110">
        <f t="shared" ca="1" si="32"/>
        <v>1.7697055106932393E-6</v>
      </c>
      <c r="P77" s="110">
        <f t="shared" ca="1" si="33"/>
        <v>-74.250233314684451</v>
      </c>
      <c r="Q77" s="110">
        <f t="shared" ca="1" si="36"/>
        <v>-9.8099997661851042</v>
      </c>
      <c r="R77" s="110">
        <f>'prueba 1'!I74</f>
        <v>0</v>
      </c>
      <c r="S77" s="105">
        <f>'prueba 1'!AN74</f>
        <v>8.6873955137119804E-4</v>
      </c>
      <c r="T77" s="105">
        <f t="shared" si="37"/>
        <v>6.7075446800209701E-2</v>
      </c>
      <c r="U77" s="177">
        <f t="shared" si="38"/>
        <v>7.5688313031997909</v>
      </c>
      <c r="V77" s="161">
        <f t="shared" si="23"/>
        <v>0</v>
      </c>
      <c r="W77" s="178">
        <f t="shared" si="34"/>
        <v>0.29583300000000001</v>
      </c>
      <c r="X77" s="178">
        <f t="shared" ca="1" si="39"/>
        <v>0</v>
      </c>
      <c r="Y77" s="178">
        <f t="shared" ca="1" si="40"/>
        <v>4.7501658605019337</v>
      </c>
      <c r="Z77" s="178">
        <f t="shared" si="41"/>
        <v>4.166000000000003E-3</v>
      </c>
      <c r="AA77" s="178">
        <f t="shared" ca="1" si="42"/>
        <v>0.29583300000000001</v>
      </c>
      <c r="AB77" s="178">
        <f t="shared" ca="1" si="43"/>
        <v>-1.2271214183505503</v>
      </c>
    </row>
    <row r="78" spans="1:28" x14ac:dyDescent="0.25">
      <c r="A78" s="105">
        <v>0.3</v>
      </c>
      <c r="B78" s="105">
        <v>8.6387127226955726E-2</v>
      </c>
      <c r="D78" s="194">
        <f t="shared" si="24"/>
        <v>4.1669999999999763E-3</v>
      </c>
      <c r="E78" s="174">
        <f t="shared" ca="1" si="22"/>
        <v>0</v>
      </c>
      <c r="F78" s="179">
        <f t="shared" ca="1" si="25"/>
        <v>0</v>
      </c>
      <c r="G78" s="272">
        <f t="shared" si="26"/>
        <v>0.3</v>
      </c>
      <c r="H78" s="181">
        <f t="shared" ca="1" si="27"/>
        <v>-9.6980201124862564</v>
      </c>
      <c r="I78" s="284">
        <f t="shared" ca="1" si="28"/>
        <v>-3.0092927258622611E-2</v>
      </c>
      <c r="J78" s="181">
        <f t="shared" ca="1" si="29"/>
        <v>0</v>
      </c>
      <c r="K78" s="175">
        <f ca="1">IF(I77&lt;0,VLOOKUP(-I77,'Cd(v)'!$B$3:$C$103,2,1),VLOOKUP(I77,'Cd(v)'!$B$3:$C$103,2,1))</f>
        <v>0.60275741622345702</v>
      </c>
      <c r="L78" s="7">
        <f t="shared" ca="1" si="35"/>
        <v>1.8039811525924967E-7</v>
      </c>
      <c r="M78" s="110">
        <f t="shared" si="30"/>
        <v>0.84745771809643566</v>
      </c>
      <c r="N78" s="110">
        <f t="shared" si="31"/>
        <v>74.241703219398019</v>
      </c>
      <c r="O78" s="110">
        <f t="shared" ca="1" si="32"/>
        <v>1.7697055106932393E-6</v>
      </c>
      <c r="P78" s="110">
        <f t="shared" ca="1" si="33"/>
        <v>-73.394243731596077</v>
      </c>
      <c r="Q78" s="110">
        <f t="shared" ca="1" si="36"/>
        <v>-9.6980201124862564</v>
      </c>
      <c r="R78" s="110">
        <f>'prueba 1'!I75</f>
        <v>0</v>
      </c>
      <c r="S78" s="105">
        <f>'prueba 1'!AN75</f>
        <v>8.6971100835167895E-4</v>
      </c>
      <c r="T78" s="105">
        <f t="shared" si="37"/>
        <v>6.7945157808561377E-2</v>
      </c>
      <c r="U78" s="177">
        <f t="shared" si="38"/>
        <v>7.5679615921914385</v>
      </c>
      <c r="V78" s="161">
        <f t="shared" si="23"/>
        <v>3.5997515915472245E-4</v>
      </c>
      <c r="W78" s="178">
        <f t="shared" si="34"/>
        <v>0.3</v>
      </c>
      <c r="X78" s="178">
        <f t="shared" ca="1" si="39"/>
        <v>0</v>
      </c>
      <c r="Y78" s="178">
        <f t="shared" ca="1" si="40"/>
        <v>4.7501658605019337</v>
      </c>
      <c r="Z78" s="178">
        <f t="shared" si="41"/>
        <v>4.1669999999999763E-3</v>
      </c>
      <c r="AA78" s="178">
        <f t="shared" ca="1" si="42"/>
        <v>0.3</v>
      </c>
      <c r="AB78" s="178">
        <f t="shared" ca="1" si="43"/>
        <v>-1.2469153594912619</v>
      </c>
    </row>
    <row r="79" spans="1:28" x14ac:dyDescent="0.25">
      <c r="A79" s="105">
        <v>0.30416700000000002</v>
      </c>
      <c r="B79" s="105">
        <v>8.6387127226955726E-2</v>
      </c>
      <c r="D79" s="194">
        <f t="shared" si="24"/>
        <v>4.1670000000000318E-3</v>
      </c>
      <c r="E79" s="174">
        <f t="shared" ca="1" si="22"/>
        <v>0</v>
      </c>
      <c r="F79" s="179">
        <f t="shared" ca="1" si="25"/>
        <v>0</v>
      </c>
      <c r="G79" s="272">
        <f t="shared" si="26"/>
        <v>0.30416700000000002</v>
      </c>
      <c r="H79" s="181">
        <f t="shared" ca="1" si="27"/>
        <v>-9.6980072395662464</v>
      </c>
      <c r="I79" s="284">
        <f t="shared" ca="1" si="28"/>
        <v>-3.0092927258622611E-2</v>
      </c>
      <c r="J79" s="181">
        <f t="shared" ca="1" si="29"/>
        <v>0</v>
      </c>
      <c r="K79" s="175">
        <f ca="1">IF(I78&lt;0,VLOOKUP(-I78,'Cd(v)'!$B$3:$C$103,2,1),VLOOKUP(I78,'Cd(v)'!$B$3:$C$103,2,1))</f>
        <v>0.60275741622345702</v>
      </c>
      <c r="L79" s="7">
        <f t="shared" ca="1" si="35"/>
        <v>1.8039811525924967E-7</v>
      </c>
      <c r="M79" s="110">
        <f t="shared" si="30"/>
        <v>0.84745771809643566</v>
      </c>
      <c r="N79" s="110">
        <f t="shared" si="31"/>
        <v>74.233169565051611</v>
      </c>
      <c r="O79" s="110">
        <f t="shared" ca="1" si="32"/>
        <v>1.7697055106932393E-6</v>
      </c>
      <c r="P79" s="110">
        <f t="shared" ca="1" si="33"/>
        <v>-73.385710077249669</v>
      </c>
      <c r="Q79" s="110">
        <f t="shared" ca="1" si="36"/>
        <v>-9.6980072395662464</v>
      </c>
      <c r="R79" s="110">
        <f>'prueba 1'!I76</f>
        <v>0</v>
      </c>
      <c r="S79" s="105">
        <f>'prueba 1'!AN76</f>
        <v>8.698934094191448E-4</v>
      </c>
      <c r="T79" s="105">
        <f t="shared" si="37"/>
        <v>6.8815051217980525E-2</v>
      </c>
      <c r="U79" s="177">
        <f t="shared" si="38"/>
        <v>7.5670916987820194</v>
      </c>
      <c r="V79" s="161">
        <f t="shared" si="23"/>
        <v>3.5997515915472727E-4</v>
      </c>
      <c r="W79" s="178">
        <f t="shared" si="34"/>
        <v>0.30416700000000002</v>
      </c>
      <c r="X79" s="178">
        <f t="shared" ca="1" si="39"/>
        <v>0</v>
      </c>
      <c r="Y79" s="178">
        <f t="shared" ca="1" si="40"/>
        <v>4.7501658605019337</v>
      </c>
      <c r="Z79" s="178">
        <f t="shared" si="41"/>
        <v>4.1670000000000318E-3</v>
      </c>
      <c r="AA79" s="178">
        <f t="shared" ca="1" si="42"/>
        <v>0.30416700000000002</v>
      </c>
      <c r="AB79" s="178">
        <f t="shared" ca="1" si="43"/>
        <v>-1.2667093006319736</v>
      </c>
    </row>
    <row r="80" spans="1:28" x14ac:dyDescent="0.25">
      <c r="A80" s="105">
        <v>0.30833300000000002</v>
      </c>
      <c r="B80" s="105">
        <v>2.7290345420216452E-2</v>
      </c>
      <c r="D80" s="194">
        <f t="shared" si="24"/>
        <v>4.166000000000003E-3</v>
      </c>
      <c r="E80" s="174">
        <f t="shared" ca="1" si="22"/>
        <v>0</v>
      </c>
      <c r="F80" s="179">
        <f t="shared" ca="1" si="25"/>
        <v>0</v>
      </c>
      <c r="G80" s="272">
        <f t="shared" si="26"/>
        <v>0.30833300000000002</v>
      </c>
      <c r="H80" s="181">
        <f t="shared" ca="1" si="27"/>
        <v>-9.7746164167888008</v>
      </c>
      <c r="I80" s="284">
        <f t="shared" ca="1" si="28"/>
        <v>-3.0092927258622611E-2</v>
      </c>
      <c r="J80" s="181">
        <f t="shared" ca="1" si="29"/>
        <v>0</v>
      </c>
      <c r="K80" s="175">
        <f ca="1">IF(I79&lt;0,VLOOKUP(-I79,'Cd(v)'!$B$3:$C$103,2,1),VLOOKUP(I79,'Cd(v)'!$B$3:$C$103,2,1))</f>
        <v>0.60275741622345702</v>
      </c>
      <c r="L80" s="7">
        <f t="shared" ca="1" si="35"/>
        <v>1.8039811525924967E-7</v>
      </c>
      <c r="M80" s="110">
        <f t="shared" si="30"/>
        <v>0.26771828857232344</v>
      </c>
      <c r="N80" s="110">
        <f t="shared" si="31"/>
        <v>74.224641298459218</v>
      </c>
      <c r="O80" s="110">
        <f t="shared" ca="1" si="32"/>
        <v>1.7697055106932393E-6</v>
      </c>
      <c r="P80" s="110">
        <f t="shared" ca="1" si="33"/>
        <v>-73.956921240181387</v>
      </c>
      <c r="Q80" s="110">
        <f t="shared" ca="1" si="36"/>
        <v>-9.7746164167888008</v>
      </c>
      <c r="R80" s="110">
        <f>'prueba 1'!I77</f>
        <v>0</v>
      </c>
      <c r="S80" s="105">
        <f>'prueba 1'!AN77</f>
        <v>8.6934419902154781E-4</v>
      </c>
      <c r="T80" s="105">
        <f t="shared" si="37"/>
        <v>6.9684395417002068E-2</v>
      </c>
      <c r="U80" s="177">
        <f t="shared" si="38"/>
        <v>7.5662223545829983</v>
      </c>
      <c r="V80" s="161">
        <f t="shared" si="23"/>
        <v>1.1369157902062182E-4</v>
      </c>
      <c r="W80" s="178">
        <f t="shared" si="34"/>
        <v>0.30833300000000002</v>
      </c>
      <c r="X80" s="178">
        <f t="shared" ca="1" si="39"/>
        <v>0</v>
      </c>
      <c r="Y80" s="178">
        <f t="shared" ca="1" si="40"/>
        <v>4.7501658605019337</v>
      </c>
      <c r="Z80" s="178">
        <f t="shared" si="41"/>
        <v>4.166000000000003E-3</v>
      </c>
      <c r="AA80" s="178">
        <f t="shared" ca="1" si="42"/>
        <v>0.30833300000000002</v>
      </c>
      <c r="AB80" s="178">
        <f t="shared" ca="1" si="43"/>
        <v>-1.2864984916068247</v>
      </c>
    </row>
    <row r="81" spans="1:28" x14ac:dyDescent="0.25">
      <c r="A81" s="105">
        <v>0.3125</v>
      </c>
      <c r="B81" s="105">
        <v>8.6387127226955726E-2</v>
      </c>
      <c r="D81" s="194">
        <f t="shared" si="24"/>
        <v>4.1669999999999763E-3</v>
      </c>
      <c r="E81" s="174">
        <f t="shared" ca="1" si="22"/>
        <v>0</v>
      </c>
      <c r="F81" s="179">
        <f t="shared" ca="1" si="25"/>
        <v>0</v>
      </c>
      <c r="G81" s="272">
        <f t="shared" si="26"/>
        <v>0.3125</v>
      </c>
      <c r="H81" s="181">
        <f t="shared" ca="1" si="27"/>
        <v>-9.6979814875819539</v>
      </c>
      <c r="I81" s="284">
        <f t="shared" ca="1" si="28"/>
        <v>-3.0092927258622611E-2</v>
      </c>
      <c r="J81" s="181">
        <f t="shared" ca="1" si="29"/>
        <v>0</v>
      </c>
      <c r="K81" s="175">
        <f ca="1">IF(I80&lt;0,VLOOKUP(-I80,'Cd(v)'!$B$3:$C$103,2,1),VLOOKUP(I80,'Cd(v)'!$B$3:$C$103,2,1))</f>
        <v>0.60275741622345702</v>
      </c>
      <c r="L81" s="7">
        <f t="shared" ca="1" si="35"/>
        <v>1.8039811525924967E-7</v>
      </c>
      <c r="M81" s="110">
        <f t="shared" si="30"/>
        <v>0.84745771809643566</v>
      </c>
      <c r="N81" s="110">
        <f t="shared" si="31"/>
        <v>74.216104069577213</v>
      </c>
      <c r="O81" s="110">
        <f t="shared" ca="1" si="32"/>
        <v>1.7697055106932393E-6</v>
      </c>
      <c r="P81" s="110">
        <f t="shared" ca="1" si="33"/>
        <v>-73.368644581775271</v>
      </c>
      <c r="Q81" s="110">
        <f t="shared" ca="1" si="36"/>
        <v>-9.6979814875819539</v>
      </c>
      <c r="R81" s="110">
        <f>'prueba 1'!I78</f>
        <v>0</v>
      </c>
      <c r="S81" s="105">
        <f>'prueba 1'!AN78</f>
        <v>8.7025778613682885E-4</v>
      </c>
      <c r="T81" s="105">
        <f t="shared" si="37"/>
        <v>7.0554653203138903E-2</v>
      </c>
      <c r="U81" s="177">
        <f t="shared" si="38"/>
        <v>7.565352096796861</v>
      </c>
      <c r="V81" s="161">
        <f t="shared" si="23"/>
        <v>3.5997515915472245E-4</v>
      </c>
      <c r="W81" s="178">
        <f t="shared" si="34"/>
        <v>0.3125</v>
      </c>
      <c r="X81" s="178">
        <f t="shared" ca="1" si="39"/>
        <v>0</v>
      </c>
      <c r="Y81" s="178">
        <f t="shared" ca="1" si="40"/>
        <v>4.7501658605019337</v>
      </c>
      <c r="Z81" s="178">
        <f t="shared" si="41"/>
        <v>4.1669999999999763E-3</v>
      </c>
      <c r="AA81" s="178">
        <f t="shared" ca="1" si="42"/>
        <v>0.3125</v>
      </c>
      <c r="AB81" s="178">
        <f t="shared" ca="1" si="43"/>
        <v>-1.3062924327475363</v>
      </c>
    </row>
    <row r="82" spans="1:28" x14ac:dyDescent="0.25">
      <c r="A82" s="105">
        <v>0.31666699999999998</v>
      </c>
      <c r="B82" s="105">
        <v>0.14548390903369454</v>
      </c>
      <c r="D82" s="194">
        <f t="shared" si="24"/>
        <v>4.1669999999999763E-3</v>
      </c>
      <c r="E82" s="174">
        <f t="shared" ca="1" si="22"/>
        <v>0</v>
      </c>
      <c r="F82" s="179">
        <f t="shared" ca="1" si="25"/>
        <v>0</v>
      </c>
      <c r="G82" s="272">
        <f t="shared" si="26"/>
        <v>0.31666699999999998</v>
      </c>
      <c r="H82" s="181">
        <f t="shared" ca="1" si="27"/>
        <v>-9.6213288944089115</v>
      </c>
      <c r="I82" s="284">
        <f t="shared" ca="1" si="28"/>
        <v>-3.0092927258622611E-2</v>
      </c>
      <c r="J82" s="181">
        <f t="shared" ca="1" si="29"/>
        <v>0</v>
      </c>
      <c r="K82" s="175">
        <f ca="1">IF(I81&lt;0,VLOOKUP(-I81,'Cd(v)'!$B$3:$C$103,2,1),VLOOKUP(I81,'Cd(v)'!$B$3:$C$103,2,1))</f>
        <v>0.60275741622345702</v>
      </c>
      <c r="L82" s="7">
        <f t="shared" ca="1" si="35"/>
        <v>1.8039811525924967E-7</v>
      </c>
      <c r="M82" s="110">
        <f t="shared" si="30"/>
        <v>1.4271971476205436</v>
      </c>
      <c r="N82" s="110">
        <f t="shared" si="31"/>
        <v>74.207554649692511</v>
      </c>
      <c r="O82" s="110">
        <f t="shared" ca="1" si="32"/>
        <v>1.7697055106932393E-6</v>
      </c>
      <c r="P82" s="110">
        <f t="shared" ca="1" si="33"/>
        <v>-72.780355732366459</v>
      </c>
      <c r="Q82" s="110">
        <f t="shared" ca="1" si="36"/>
        <v>-9.6213288944089115</v>
      </c>
      <c r="R82" s="110">
        <f>'prueba 1'!I79</f>
        <v>0</v>
      </c>
      <c r="S82" s="105">
        <f>'prueba 1'!AN79</f>
        <v>8.7150049793034571E-4</v>
      </c>
      <c r="T82" s="105">
        <f t="shared" si="37"/>
        <v>7.142615370106925E-2</v>
      </c>
      <c r="U82" s="177">
        <f t="shared" si="38"/>
        <v>7.5644805962989308</v>
      </c>
      <c r="V82" s="161">
        <f t="shared" si="23"/>
        <v>6.062314489434017E-4</v>
      </c>
      <c r="W82" s="178">
        <f t="shared" si="34"/>
        <v>0.31666699999999998</v>
      </c>
      <c r="X82" s="178">
        <f t="shared" ca="1" si="39"/>
        <v>0</v>
      </c>
      <c r="Y82" s="178">
        <f t="shared" ca="1" si="40"/>
        <v>4.7501658605019337</v>
      </c>
      <c r="Z82" s="178">
        <f t="shared" si="41"/>
        <v>4.1669999999999763E-3</v>
      </c>
      <c r="AA82" s="178">
        <f t="shared" ca="1" si="42"/>
        <v>0.31666699999999998</v>
      </c>
      <c r="AB82" s="178">
        <f t="shared" ca="1" si="43"/>
        <v>-1.3260863738882478</v>
      </c>
    </row>
    <row r="83" spans="1:28" x14ac:dyDescent="0.25">
      <c r="A83" s="105">
        <v>0.32083299999999998</v>
      </c>
      <c r="B83" s="105">
        <v>0.14548390903369454</v>
      </c>
      <c r="D83" s="194">
        <f t="shared" si="24"/>
        <v>4.166000000000003E-3</v>
      </c>
      <c r="E83" s="174">
        <f t="shared" ca="1" si="22"/>
        <v>0</v>
      </c>
      <c r="F83" s="179">
        <f t="shared" ca="1" si="25"/>
        <v>0</v>
      </c>
      <c r="G83" s="272">
        <f t="shared" si="26"/>
        <v>0.32083299999999998</v>
      </c>
      <c r="H83" s="181">
        <f t="shared" ca="1" si="27"/>
        <v>-9.6213071558788954</v>
      </c>
      <c r="I83" s="284">
        <f t="shared" ca="1" si="28"/>
        <v>-3.0092927258622611E-2</v>
      </c>
      <c r="J83" s="181">
        <f t="shared" ca="1" si="29"/>
        <v>0</v>
      </c>
      <c r="K83" s="175">
        <f ca="1">IF(I82&lt;0,VLOOKUP(-I82,'Cd(v)'!$B$3:$C$103,2,1),VLOOKUP(I82,'Cd(v)'!$B$3:$C$103,2,1))</f>
        <v>0.60275741622345702</v>
      </c>
      <c r="L83" s="7">
        <f t="shared" ca="1" si="35"/>
        <v>1.8039811525924967E-7</v>
      </c>
      <c r="M83" s="110">
        <f t="shared" si="30"/>
        <v>1.4271971476205436</v>
      </c>
      <c r="N83" s="110">
        <f t="shared" si="31"/>
        <v>74.199005501145379</v>
      </c>
      <c r="O83" s="110">
        <f t="shared" ca="1" si="32"/>
        <v>1.7697055106932393E-6</v>
      </c>
      <c r="P83" s="110">
        <f t="shared" ca="1" si="33"/>
        <v>-72.771806583819327</v>
      </c>
      <c r="Q83" s="110">
        <f t="shared" ca="1" si="36"/>
        <v>-9.6213071558788954</v>
      </c>
      <c r="R83" s="110">
        <f>'prueba 1'!I80</f>
        <v>0</v>
      </c>
      <c r="S83" s="105">
        <f>'prueba 1'!AN80</f>
        <v>8.714728386479384E-4</v>
      </c>
      <c r="T83" s="105">
        <f t="shared" si="37"/>
        <v>7.2297626539717191E-2</v>
      </c>
      <c r="U83" s="177">
        <f t="shared" si="38"/>
        <v>7.5636091234602834</v>
      </c>
      <c r="V83" s="161">
        <f t="shared" si="23"/>
        <v>6.0608596503437188E-4</v>
      </c>
      <c r="W83" s="178">
        <f t="shared" si="34"/>
        <v>0.32083299999999998</v>
      </c>
      <c r="X83" s="178">
        <f t="shared" ca="1" si="39"/>
        <v>0</v>
      </c>
      <c r="Y83" s="178">
        <f t="shared" ca="1" si="40"/>
        <v>4.7501658605019337</v>
      </c>
      <c r="Z83" s="178">
        <f t="shared" si="41"/>
        <v>4.166000000000003E-3</v>
      </c>
      <c r="AA83" s="178">
        <f t="shared" ca="1" si="42"/>
        <v>0.32083299999999998</v>
      </c>
      <c r="AB83" s="178">
        <f t="shared" ca="1" si="43"/>
        <v>-1.3458755648630989</v>
      </c>
    </row>
    <row r="84" spans="1:28" x14ac:dyDescent="0.25">
      <c r="A84" s="105">
        <v>0.32500000000000001</v>
      </c>
      <c r="B84" s="105">
        <v>8.6387127226955726E-2</v>
      </c>
      <c r="D84" s="194">
        <f t="shared" si="24"/>
        <v>4.1670000000000318E-3</v>
      </c>
      <c r="E84" s="174">
        <f t="shared" ca="1" si="22"/>
        <v>0</v>
      </c>
      <c r="F84" s="179">
        <f t="shared" ca="1" si="25"/>
        <v>0</v>
      </c>
      <c r="G84" s="272">
        <f t="shared" si="26"/>
        <v>0.32500000000000001</v>
      </c>
      <c r="H84" s="181">
        <f t="shared" ca="1" si="27"/>
        <v>-9.6979427726354945</v>
      </c>
      <c r="I84" s="284">
        <f t="shared" ca="1" si="28"/>
        <v>-3.0092927258622611E-2</v>
      </c>
      <c r="J84" s="181">
        <f t="shared" ca="1" si="29"/>
        <v>0</v>
      </c>
      <c r="K84" s="175">
        <f ca="1">IF(I83&lt;0,VLOOKUP(-I83,'Cd(v)'!$B$3:$C$103,2,1),VLOOKUP(I83,'Cd(v)'!$B$3:$C$103,2,1))</f>
        <v>0.60275741622345702</v>
      </c>
      <c r="L84" s="7">
        <f t="shared" ca="1" si="35"/>
        <v>1.8039811525924967E-7</v>
      </c>
      <c r="M84" s="110">
        <f t="shared" si="30"/>
        <v>0.84745771809643566</v>
      </c>
      <c r="N84" s="110">
        <f t="shared" si="31"/>
        <v>74.19046295241715</v>
      </c>
      <c r="O84" s="110">
        <f t="shared" ca="1" si="32"/>
        <v>1.7697055106932393E-6</v>
      </c>
      <c r="P84" s="110">
        <f t="shared" ca="1" si="33"/>
        <v>-73.343003464615208</v>
      </c>
      <c r="Q84" s="110">
        <f t="shared" ca="1" si="36"/>
        <v>-9.6979427726354945</v>
      </c>
      <c r="R84" s="110">
        <f>'prueba 1'!I81</f>
        <v>0</v>
      </c>
      <c r="S84" s="105">
        <f>'prueba 1'!AN81</f>
        <v>8.7080007423382777E-4</v>
      </c>
      <c r="T84" s="105">
        <f t="shared" si="37"/>
        <v>7.3168426613951024E-2</v>
      </c>
      <c r="U84" s="177">
        <f t="shared" si="38"/>
        <v>7.562738323386049</v>
      </c>
      <c r="V84" s="161">
        <f t="shared" si="23"/>
        <v>3.5997515915472727E-4</v>
      </c>
      <c r="W84" s="178">
        <f t="shared" si="34"/>
        <v>0.32500000000000001</v>
      </c>
      <c r="X84" s="178">
        <f t="shared" ca="1" si="39"/>
        <v>0</v>
      </c>
      <c r="Y84" s="178">
        <f t="shared" ca="1" si="40"/>
        <v>4.7501658605019337</v>
      </c>
      <c r="Z84" s="178">
        <f t="shared" si="41"/>
        <v>4.1670000000000318E-3</v>
      </c>
      <c r="AA84" s="178">
        <f t="shared" ca="1" si="42"/>
        <v>0.32500000000000001</v>
      </c>
      <c r="AB84" s="178">
        <f t="shared" ca="1" si="43"/>
        <v>-1.3656695060038107</v>
      </c>
    </row>
    <row r="85" spans="1:28" x14ac:dyDescent="0.25">
      <c r="A85" s="105">
        <v>0.32916699999999999</v>
      </c>
      <c r="B85" s="105">
        <v>0.20458069084043337</v>
      </c>
      <c r="D85" s="194">
        <f t="shared" si="24"/>
        <v>4.1669999999999763E-3</v>
      </c>
      <c r="E85" s="174">
        <f t="shared" ca="1" si="22"/>
        <v>0</v>
      </c>
      <c r="F85" s="179">
        <f t="shared" ca="1" si="25"/>
        <v>0</v>
      </c>
      <c r="G85" s="272">
        <f t="shared" si="26"/>
        <v>0.32916699999999999</v>
      </c>
      <c r="H85" s="181">
        <f t="shared" ca="1" si="27"/>
        <v>-9.5445974267967042</v>
      </c>
      <c r="I85" s="284">
        <f t="shared" ca="1" si="28"/>
        <v>-3.0092927258622611E-2</v>
      </c>
      <c r="J85" s="181">
        <f t="shared" ca="1" si="29"/>
        <v>0</v>
      </c>
      <c r="K85" s="175">
        <f ca="1">IF(I84&lt;0,VLOOKUP(-I84,'Cd(v)'!$B$3:$C$103,2,1),VLOOKUP(I84,'Cd(v)'!$B$3:$C$103,2,1))</f>
        <v>0.60275741622345702</v>
      </c>
      <c r="L85" s="7">
        <f t="shared" ca="1" si="35"/>
        <v>1.8039811525924967E-7</v>
      </c>
      <c r="M85" s="110">
        <f t="shared" si="30"/>
        <v>2.0069365771446517</v>
      </c>
      <c r="N85" s="110">
        <f t="shared" si="31"/>
        <v>74.181892605537271</v>
      </c>
      <c r="O85" s="110">
        <f t="shared" ca="1" si="32"/>
        <v>1.7697055106932393E-6</v>
      </c>
      <c r="P85" s="110">
        <f t="shared" ca="1" si="33"/>
        <v>-72.174954258687109</v>
      </c>
      <c r="Q85" s="110">
        <f t="shared" ca="1" si="36"/>
        <v>-9.5445974267967042</v>
      </c>
      <c r="R85" s="110">
        <f>'prueba 1'!I82</f>
        <v>0</v>
      </c>
      <c r="S85" s="105">
        <f>'prueba 1'!AN82</f>
        <v>8.7363372883481104E-4</v>
      </c>
      <c r="T85" s="105">
        <f t="shared" si="37"/>
        <v>7.4042060342785834E-2</v>
      </c>
      <c r="U85" s="177">
        <f t="shared" si="38"/>
        <v>7.5618646896572139</v>
      </c>
      <c r="V85" s="161">
        <f t="shared" si="23"/>
        <v>8.5248773873208101E-4</v>
      </c>
      <c r="W85" s="178">
        <f t="shared" si="34"/>
        <v>0.32916699999999999</v>
      </c>
      <c r="X85" s="178">
        <f t="shared" ca="1" si="39"/>
        <v>0</v>
      </c>
      <c r="Y85" s="178">
        <f t="shared" ca="1" si="40"/>
        <v>4.7501658605019337</v>
      </c>
      <c r="Z85" s="178">
        <f t="shared" si="41"/>
        <v>4.1669999999999763E-3</v>
      </c>
      <c r="AA85" s="178">
        <f t="shared" ca="1" si="42"/>
        <v>0.32916699999999999</v>
      </c>
      <c r="AB85" s="178">
        <f t="shared" ca="1" si="43"/>
        <v>-1.3854634471445222</v>
      </c>
    </row>
    <row r="86" spans="1:28" x14ac:dyDescent="0.25">
      <c r="A86" s="105">
        <v>0.33333299999999999</v>
      </c>
      <c r="B86" s="105">
        <v>0.38187103626065028</v>
      </c>
      <c r="D86" s="194">
        <f t="shared" si="24"/>
        <v>4.166000000000003E-3</v>
      </c>
      <c r="E86" s="174">
        <f t="shared" ca="1" si="22"/>
        <v>0</v>
      </c>
      <c r="F86" s="179">
        <f t="shared" ca="1" si="25"/>
        <v>0</v>
      </c>
      <c r="G86" s="272">
        <f t="shared" si="26"/>
        <v>0.33333299999999999</v>
      </c>
      <c r="H86" s="181">
        <f t="shared" ca="1" si="27"/>
        <v>-9.314541078740433</v>
      </c>
      <c r="I86" s="284">
        <f t="shared" ca="1" si="28"/>
        <v>-3.0092927258622611E-2</v>
      </c>
      <c r="J86" s="181">
        <f t="shared" ca="1" si="29"/>
        <v>0</v>
      </c>
      <c r="K86" s="175">
        <f ca="1">IF(I85&lt;0,VLOOKUP(-I85,'Cd(v)'!$B$3:$C$103,2,1),VLOOKUP(I85,'Cd(v)'!$B$3:$C$103,2,1))</f>
        <v>0.60275741622345702</v>
      </c>
      <c r="L86" s="7">
        <f t="shared" ca="1" si="35"/>
        <v>1.8039811525924967E-7</v>
      </c>
      <c r="M86" s="110">
        <f t="shared" si="30"/>
        <v>3.7461548657169792</v>
      </c>
      <c r="N86" s="110">
        <f t="shared" si="31"/>
        <v>74.173246290668075</v>
      </c>
      <c r="O86" s="110">
        <f t="shared" ca="1" si="32"/>
        <v>1.7697055106932393E-6</v>
      </c>
      <c r="P86" s="110">
        <f t="shared" ca="1" si="33"/>
        <v>-70.427089655245595</v>
      </c>
      <c r="Q86" s="110">
        <f t="shared" ca="1" si="36"/>
        <v>-9.3145410787404348</v>
      </c>
      <c r="R86" s="110">
        <f>'prueba 1'!I83</f>
        <v>0</v>
      </c>
      <c r="S86" s="105">
        <f>'prueba 1'!AN83</f>
        <v>8.8137766250846879E-4</v>
      </c>
      <c r="T86" s="105">
        <f t="shared" si="37"/>
        <v>7.4923438005294302E-2</v>
      </c>
      <c r="U86" s="177">
        <f t="shared" si="38"/>
        <v>7.5609833119947059</v>
      </c>
      <c r="V86" s="161">
        <f t="shared" si="23"/>
        <v>1.5908747370618702E-3</v>
      </c>
      <c r="W86" s="178">
        <f t="shared" si="34"/>
        <v>0.33333299999999999</v>
      </c>
      <c r="X86" s="178">
        <f t="shared" ca="1" si="39"/>
        <v>0</v>
      </c>
      <c r="Y86" s="178">
        <f t="shared" ca="1" si="40"/>
        <v>4.7501658605019337</v>
      </c>
      <c r="Z86" s="178">
        <f t="shared" si="41"/>
        <v>4.166000000000003E-3</v>
      </c>
      <c r="AA86" s="178">
        <f t="shared" ca="1" si="42"/>
        <v>0.33333299999999999</v>
      </c>
      <c r="AB86" s="178">
        <f t="shared" ca="1" si="43"/>
        <v>-1.4052526381193733</v>
      </c>
    </row>
    <row r="87" spans="1:28" x14ac:dyDescent="0.25">
      <c r="A87" s="105">
        <v>0.33750000000000002</v>
      </c>
      <c r="B87" s="105">
        <v>0.20458069084043337</v>
      </c>
      <c r="D87" s="194">
        <f t="shared" si="24"/>
        <v>4.1670000000000318E-3</v>
      </c>
      <c r="E87" s="174">
        <f t="shared" ca="1" si="22"/>
        <v>0</v>
      </c>
      <c r="F87" s="179">
        <f t="shared" ca="1" si="25"/>
        <v>0</v>
      </c>
      <c r="G87" s="272">
        <f t="shared" si="26"/>
        <v>0.33750000000000002</v>
      </c>
      <c r="H87" s="181">
        <f t="shared" ca="1" si="27"/>
        <v>-9.5445358032092411</v>
      </c>
      <c r="I87" s="284">
        <f t="shared" ca="1" si="28"/>
        <v>-3.0092927258622611E-2</v>
      </c>
      <c r="J87" s="181">
        <f t="shared" ca="1" si="29"/>
        <v>0</v>
      </c>
      <c r="K87" s="175">
        <f ca="1">IF(I86&lt;0,VLOOKUP(-I86,'Cd(v)'!$B$3:$C$103,2,1),VLOOKUP(I86,'Cd(v)'!$B$3:$C$103,2,1))</f>
        <v>0.60275741622345702</v>
      </c>
      <c r="L87" s="7">
        <f t="shared" ca="1" si="35"/>
        <v>1.8039811525924967E-7</v>
      </c>
      <c r="M87" s="110">
        <f t="shared" si="30"/>
        <v>2.0069365771446517</v>
      </c>
      <c r="N87" s="110">
        <f t="shared" si="31"/>
        <v>74.164672376208514</v>
      </c>
      <c r="O87" s="110">
        <f t="shared" ca="1" si="32"/>
        <v>1.7697055106932393E-6</v>
      </c>
      <c r="P87" s="110">
        <f t="shared" ca="1" si="33"/>
        <v>-72.157734029358352</v>
      </c>
      <c r="Q87" s="110">
        <f t="shared" ca="1" si="36"/>
        <v>-9.5445358032092411</v>
      </c>
      <c r="R87" s="110">
        <f>'prueba 1'!I84</f>
        <v>0</v>
      </c>
      <c r="S87" s="105">
        <f>'prueba 1'!AN84</f>
        <v>8.7399739648973498E-4</v>
      </c>
      <c r="T87" s="105">
        <f t="shared" si="37"/>
        <v>7.5797435401784033E-2</v>
      </c>
      <c r="U87" s="177">
        <f t="shared" si="38"/>
        <v>7.5601093145982166</v>
      </c>
      <c r="V87" s="161">
        <f t="shared" si="23"/>
        <v>8.524877387320924E-4</v>
      </c>
      <c r="W87" s="178">
        <f t="shared" si="34"/>
        <v>0.33750000000000002</v>
      </c>
      <c r="X87" s="178">
        <f t="shared" ca="1" si="39"/>
        <v>0</v>
      </c>
      <c r="Y87" s="178">
        <f t="shared" ca="1" si="40"/>
        <v>4.7501658605019337</v>
      </c>
      <c r="Z87" s="178">
        <f t="shared" si="41"/>
        <v>4.1670000000000318E-3</v>
      </c>
      <c r="AA87" s="178">
        <f t="shared" ca="1" si="42"/>
        <v>0.33750000000000002</v>
      </c>
      <c r="AB87" s="178">
        <f t="shared" ca="1" si="43"/>
        <v>-1.425046579260085</v>
      </c>
    </row>
    <row r="88" spans="1:28" x14ac:dyDescent="0.25">
      <c r="A88" s="105">
        <v>0.341667</v>
      </c>
      <c r="B88" s="105">
        <v>0.67735494529434481</v>
      </c>
      <c r="D88" s="194">
        <f t="shared" si="24"/>
        <v>4.1669999999999763E-3</v>
      </c>
      <c r="E88" s="174">
        <f t="shared" ca="1" si="22"/>
        <v>0</v>
      </c>
      <c r="F88" s="179">
        <f t="shared" ca="1" si="25"/>
        <v>0</v>
      </c>
      <c r="G88" s="272">
        <f t="shared" si="26"/>
        <v>0.341667</v>
      </c>
      <c r="H88" s="181">
        <f t="shared" ca="1" si="27"/>
        <v>-8.9309587472274874</v>
      </c>
      <c r="I88" s="284">
        <f t="shared" ca="1" si="28"/>
        <v>-3.0092927258622611E-2</v>
      </c>
      <c r="J88" s="181">
        <f t="shared" ca="1" si="29"/>
        <v>0</v>
      </c>
      <c r="K88" s="175">
        <f ca="1">IF(I87&lt;0,VLOOKUP(-I87,'Cd(v)'!$B$3:$C$103,2,1),VLOOKUP(I87,'Cd(v)'!$B$3:$C$103,2,1))</f>
        <v>0.60275741622345702</v>
      </c>
      <c r="L88" s="7">
        <f t="shared" ca="1" si="35"/>
        <v>1.8039811525924967E-7</v>
      </c>
      <c r="M88" s="110">
        <f t="shared" si="30"/>
        <v>6.6448520133375233</v>
      </c>
      <c r="N88" s="110">
        <f t="shared" si="31"/>
        <v>74.155809418561617</v>
      </c>
      <c r="O88" s="110">
        <f t="shared" ca="1" si="32"/>
        <v>1.7697055106932393E-6</v>
      </c>
      <c r="P88" s="110">
        <f t="shared" ca="1" si="33"/>
        <v>-67.510955635518584</v>
      </c>
      <c r="Q88" s="110">
        <f t="shared" ca="1" si="36"/>
        <v>-8.9309587472274874</v>
      </c>
      <c r="R88" s="110">
        <f>'prueba 1'!I85</f>
        <v>0</v>
      </c>
      <c r="S88" s="105">
        <f>'prueba 1'!AN85</f>
        <v>9.0346153383167238E-4</v>
      </c>
      <c r="T88" s="105">
        <f t="shared" si="37"/>
        <v>7.6700896935615701E-2</v>
      </c>
      <c r="U88" s="177">
        <f t="shared" si="38"/>
        <v>7.5592058530643849</v>
      </c>
      <c r="V88" s="161">
        <f t="shared" si="23"/>
        <v>2.8225380570415189E-3</v>
      </c>
      <c r="W88" s="178">
        <f t="shared" si="34"/>
        <v>0.341667</v>
      </c>
      <c r="X88" s="178">
        <f t="shared" ca="1" si="39"/>
        <v>0</v>
      </c>
      <c r="Y88" s="178">
        <f t="shared" ca="1" si="40"/>
        <v>4.7501658605019337</v>
      </c>
      <c r="Z88" s="178">
        <f t="shared" si="41"/>
        <v>4.1669999999999763E-3</v>
      </c>
      <c r="AA88" s="178">
        <f t="shared" ca="1" si="42"/>
        <v>0.341667</v>
      </c>
      <c r="AB88" s="178">
        <f t="shared" ca="1" si="43"/>
        <v>-1.4448405204007966</v>
      </c>
    </row>
    <row r="89" spans="1:28" x14ac:dyDescent="0.25">
      <c r="A89" s="105">
        <v>0.345833</v>
      </c>
      <c r="B89" s="105">
        <v>0.85464529071456175</v>
      </c>
      <c r="D89" s="194">
        <f t="shared" si="24"/>
        <v>4.166000000000003E-3</v>
      </c>
      <c r="E89" s="174">
        <f t="shared" ca="1" si="22"/>
        <v>0</v>
      </c>
      <c r="F89" s="179">
        <f t="shared" ca="1" si="25"/>
        <v>0</v>
      </c>
      <c r="G89" s="272">
        <f t="shared" si="26"/>
        <v>0.345833</v>
      </c>
      <c r="H89" s="181">
        <f t="shared" ca="1" si="27"/>
        <v>-8.7007442108579287</v>
      </c>
      <c r="I89" s="284">
        <f t="shared" ca="1" si="28"/>
        <v>-3.0092927258622611E-2</v>
      </c>
      <c r="J89" s="181">
        <f t="shared" ca="1" si="29"/>
        <v>0</v>
      </c>
      <c r="K89" s="175">
        <f ca="1">IF(I88&lt;0,VLOOKUP(-I88,'Cd(v)'!$B$3:$C$103,2,1),VLOOKUP(I88,'Cd(v)'!$B$3:$C$103,2,1))</f>
        <v>0.60275741622345702</v>
      </c>
      <c r="L89" s="7">
        <f t="shared" ca="1" si="35"/>
        <v>1.8039811525924967E-7</v>
      </c>
      <c r="M89" s="110">
        <f t="shared" si="30"/>
        <v>8.3840703019098513</v>
      </c>
      <c r="N89" s="110">
        <f t="shared" si="31"/>
        <v>74.146781858275759</v>
      </c>
      <c r="O89" s="110">
        <f t="shared" ca="1" si="32"/>
        <v>1.7697055106932393E-6</v>
      </c>
      <c r="P89" s="110">
        <f t="shared" ca="1" si="33"/>
        <v>-65.762709786660395</v>
      </c>
      <c r="Q89" s="110">
        <f t="shared" ca="1" si="36"/>
        <v>-8.7007442108579287</v>
      </c>
      <c r="R89" s="110">
        <f>'prueba 1'!I86</f>
        <v>0</v>
      </c>
      <c r="S89" s="105">
        <f>'prueba 1'!AN86</f>
        <v>9.2024059998552633E-4</v>
      </c>
      <c r="T89" s="105">
        <f t="shared" si="37"/>
        <v>7.7621137535601223E-2</v>
      </c>
      <c r="U89" s="177">
        <f t="shared" si="38"/>
        <v>7.5582856124643989</v>
      </c>
      <c r="V89" s="161">
        <f t="shared" si="23"/>
        <v>3.5604522811168667E-3</v>
      </c>
      <c r="W89" s="178">
        <f t="shared" si="34"/>
        <v>0.345833</v>
      </c>
      <c r="X89" s="178">
        <f t="shared" ca="1" si="39"/>
        <v>0</v>
      </c>
      <c r="Y89" s="178">
        <f t="shared" ca="1" si="40"/>
        <v>4.7501658605019337</v>
      </c>
      <c r="Z89" s="178">
        <f t="shared" si="41"/>
        <v>4.166000000000003E-3</v>
      </c>
      <c r="AA89" s="178">
        <f t="shared" ca="1" si="42"/>
        <v>0.345833</v>
      </c>
      <c r="AB89" s="178">
        <f t="shared" ca="1" si="43"/>
        <v>-1.4646297113756477</v>
      </c>
    </row>
    <row r="90" spans="1:28" x14ac:dyDescent="0.25">
      <c r="A90" s="105">
        <v>0.35</v>
      </c>
      <c r="B90" s="105">
        <v>1.0319356361347787</v>
      </c>
      <c r="D90" s="194">
        <f t="shared" si="24"/>
        <v>4.1669999999999763E-3</v>
      </c>
      <c r="E90" s="174">
        <f t="shared" ca="1" si="22"/>
        <v>0</v>
      </c>
      <c r="F90" s="179">
        <f t="shared" ca="1" si="25"/>
        <v>0</v>
      </c>
      <c r="G90" s="272">
        <f t="shared" si="26"/>
        <v>0.35</v>
      </c>
      <c r="H90" s="181">
        <f t="shared" ca="1" si="27"/>
        <v>-8.470470191915151</v>
      </c>
      <c r="I90" s="284">
        <f t="shared" ca="1" si="28"/>
        <v>-3.0092927258622611E-2</v>
      </c>
      <c r="J90" s="181">
        <f t="shared" ca="1" si="29"/>
        <v>0</v>
      </c>
      <c r="K90" s="175">
        <f ca="1">IF(I89&lt;0,VLOOKUP(-I89,'Cd(v)'!$B$3:$C$103,2,1),VLOOKUP(I89,'Cd(v)'!$B$3:$C$103,2,1))</f>
        <v>0.60275741622345702</v>
      </c>
      <c r="L90" s="7">
        <f t="shared" ca="1" si="35"/>
        <v>1.8039811525924967E-7</v>
      </c>
      <c r="M90" s="110">
        <f t="shared" si="30"/>
        <v>10.123288590482179</v>
      </c>
      <c r="N90" s="110">
        <f t="shared" si="31"/>
        <v>74.137565162081714</v>
      </c>
      <c r="O90" s="110">
        <f t="shared" ca="1" si="32"/>
        <v>1.7697055106932393E-6</v>
      </c>
      <c r="P90" s="110">
        <f t="shared" ca="1" si="33"/>
        <v>-64.014274801894032</v>
      </c>
      <c r="Q90" s="110">
        <f t="shared" ca="1" si="36"/>
        <v>-8.4704701919151528</v>
      </c>
      <c r="R90" s="110">
        <f>'prueba 1'!I87</f>
        <v>0</v>
      </c>
      <c r="S90" s="105">
        <f>'prueba 1'!AN87</f>
        <v>9.3952050907651706E-4</v>
      </c>
      <c r="T90" s="105">
        <f t="shared" si="37"/>
        <v>7.8560658044677739E-2</v>
      </c>
      <c r="U90" s="177">
        <f t="shared" si="38"/>
        <v>7.5573460919553224</v>
      </c>
      <c r="V90" s="161">
        <f t="shared" si="23"/>
        <v>4.3000757957735985E-3</v>
      </c>
      <c r="W90" s="178">
        <f t="shared" si="34"/>
        <v>0.35</v>
      </c>
      <c r="X90" s="178">
        <f t="shared" ca="1" si="39"/>
        <v>0</v>
      </c>
      <c r="Y90" s="178">
        <f t="shared" ca="1" si="40"/>
        <v>4.7501658605019337</v>
      </c>
      <c r="Z90" s="178">
        <f t="shared" si="41"/>
        <v>4.1669999999999763E-3</v>
      </c>
      <c r="AA90" s="178">
        <f t="shared" ca="1" si="42"/>
        <v>0.35</v>
      </c>
      <c r="AB90" s="178">
        <f t="shared" ca="1" si="43"/>
        <v>-1.4844236525163592</v>
      </c>
    </row>
    <row r="91" spans="1:28" x14ac:dyDescent="0.25">
      <c r="A91" s="105">
        <v>0.35416700000000001</v>
      </c>
      <c r="B91" s="105">
        <v>1.0910324179415178</v>
      </c>
      <c r="D91" s="194">
        <f t="shared" si="24"/>
        <v>4.1670000000000318E-3</v>
      </c>
      <c r="E91" s="174">
        <f t="shared" ca="1" si="22"/>
        <v>0</v>
      </c>
      <c r="F91" s="179">
        <f t="shared" ca="1" si="25"/>
        <v>0</v>
      </c>
      <c r="G91" s="272">
        <f t="shared" si="26"/>
        <v>0.35416700000000001</v>
      </c>
      <c r="H91" s="181">
        <f t="shared" ca="1" si="27"/>
        <v>-8.3935807840699308</v>
      </c>
      <c r="I91" s="284">
        <f t="shared" ca="1" si="28"/>
        <v>-3.0092927258622611E-2</v>
      </c>
      <c r="J91" s="181">
        <f t="shared" ca="1" si="29"/>
        <v>0</v>
      </c>
      <c r="K91" s="175">
        <f ca="1">IF(I90&lt;0,VLOOKUP(-I90,'Cd(v)'!$B$3:$C$103,2,1),VLOOKUP(I90,'Cd(v)'!$B$3:$C$103,2,1))</f>
        <v>0.60275741622345702</v>
      </c>
      <c r="L91" s="7">
        <f t="shared" ca="1" si="35"/>
        <v>1.8039811525924967E-7</v>
      </c>
      <c r="M91" s="110">
        <f t="shared" si="30"/>
        <v>10.70302802000629</v>
      </c>
      <c r="N91" s="110">
        <f t="shared" si="31"/>
        <v>74.128281412878366</v>
      </c>
      <c r="O91" s="110">
        <f t="shared" ca="1" si="32"/>
        <v>1.7697055106932393E-6</v>
      </c>
      <c r="P91" s="110">
        <f t="shared" ca="1" si="33"/>
        <v>-63.425251623166567</v>
      </c>
      <c r="Q91" s="110">
        <f t="shared" ca="1" si="36"/>
        <v>-8.3935807840699308</v>
      </c>
      <c r="R91" s="110">
        <f>'prueba 1'!I88</f>
        <v>0</v>
      </c>
      <c r="S91" s="105">
        <f>'prueba 1'!AN88</f>
        <v>9.4635567822071403E-4</v>
      </c>
      <c r="T91" s="105">
        <f t="shared" si="37"/>
        <v>7.9507013722898451E-2</v>
      </c>
      <c r="U91" s="177">
        <f t="shared" si="38"/>
        <v>7.5563997362771014</v>
      </c>
      <c r="V91" s="161">
        <f t="shared" si="23"/>
        <v>4.5463320855623395E-3</v>
      </c>
      <c r="W91" s="178">
        <f t="shared" si="34"/>
        <v>0.35416700000000001</v>
      </c>
      <c r="X91" s="178">
        <f t="shared" ca="1" si="39"/>
        <v>0</v>
      </c>
      <c r="Y91" s="178">
        <f t="shared" ca="1" si="40"/>
        <v>4.7501658605019337</v>
      </c>
      <c r="Z91" s="178">
        <f t="shared" si="41"/>
        <v>4.1670000000000318E-3</v>
      </c>
      <c r="AA91" s="178">
        <f t="shared" ca="1" si="42"/>
        <v>0.35416700000000001</v>
      </c>
      <c r="AB91" s="178">
        <f t="shared" ca="1" si="43"/>
        <v>-1.504217593657071</v>
      </c>
    </row>
    <row r="92" spans="1:28" x14ac:dyDescent="0.25">
      <c r="A92" s="105">
        <v>0.35833300000000001</v>
      </c>
      <c r="B92" s="105">
        <v>1.0319356361347787</v>
      </c>
      <c r="D92" s="194">
        <f t="shared" si="24"/>
        <v>4.166000000000003E-3</v>
      </c>
      <c r="E92" s="174">
        <f t="shared" ca="1" si="22"/>
        <v>0</v>
      </c>
      <c r="F92" s="179">
        <f t="shared" ca="1" si="25"/>
        <v>0</v>
      </c>
      <c r="G92" s="272">
        <f t="shared" si="26"/>
        <v>0.35833300000000001</v>
      </c>
      <c r="H92" s="181">
        <f t="shared" ca="1" si="27"/>
        <v>-8.4701358075372148</v>
      </c>
      <c r="I92" s="284">
        <f t="shared" ca="1" si="28"/>
        <v>-3.0092927258622611E-2</v>
      </c>
      <c r="J92" s="181">
        <f t="shared" ca="1" si="29"/>
        <v>0</v>
      </c>
      <c r="K92" s="175">
        <f ca="1">IF(I91&lt;0,VLOOKUP(-I91,'Cd(v)'!$B$3:$C$103,2,1),VLOOKUP(I91,'Cd(v)'!$B$3:$C$103,2,1))</f>
        <v>0.60275741622345702</v>
      </c>
      <c r="L92" s="7">
        <f t="shared" ca="1" si="35"/>
        <v>1.8039811525924967E-7</v>
      </c>
      <c r="M92" s="110">
        <f t="shared" si="30"/>
        <v>10.123288590482179</v>
      </c>
      <c r="N92" s="110">
        <f t="shared" si="31"/>
        <v>74.119062955852101</v>
      </c>
      <c r="O92" s="110">
        <f t="shared" ca="1" si="32"/>
        <v>1.7697055106932393E-6</v>
      </c>
      <c r="P92" s="110">
        <f t="shared" ca="1" si="33"/>
        <v>-63.995772595664413</v>
      </c>
      <c r="Q92" s="110">
        <f t="shared" ca="1" si="36"/>
        <v>-8.4701358075372148</v>
      </c>
      <c r="R92" s="110">
        <f>'prueba 1'!I89</f>
        <v>0</v>
      </c>
      <c r="S92" s="105">
        <f>'prueba 1'!AN89</f>
        <v>9.3970000267793797E-4</v>
      </c>
      <c r="T92" s="105">
        <f t="shared" si="37"/>
        <v>8.0446713725576394E-2</v>
      </c>
      <c r="U92" s="177">
        <f t="shared" si="38"/>
        <v>7.5554600362744235</v>
      </c>
      <c r="V92" s="161">
        <f t="shared" si="23"/>
        <v>4.2990438601374914E-3</v>
      </c>
      <c r="W92" s="178">
        <f t="shared" si="34"/>
        <v>0.35833300000000001</v>
      </c>
      <c r="X92" s="178">
        <f t="shared" ca="1" si="39"/>
        <v>0</v>
      </c>
      <c r="Y92" s="178">
        <f t="shared" ca="1" si="40"/>
        <v>4.7501658605019337</v>
      </c>
      <c r="Z92" s="178">
        <f t="shared" si="41"/>
        <v>4.166000000000003E-3</v>
      </c>
      <c r="AA92" s="178">
        <f t="shared" ca="1" si="42"/>
        <v>0.35833300000000001</v>
      </c>
      <c r="AB92" s="178">
        <f t="shared" ca="1" si="43"/>
        <v>-1.5240067846319221</v>
      </c>
    </row>
    <row r="93" spans="1:28" x14ac:dyDescent="0.25">
      <c r="A93" s="105">
        <v>0.36249999999999999</v>
      </c>
      <c r="B93" s="105">
        <v>1.0319356361347787</v>
      </c>
      <c r="D93" s="194">
        <f t="shared" si="24"/>
        <v>4.1669999999999763E-3</v>
      </c>
      <c r="E93" s="174">
        <f t="shared" ca="1" si="22"/>
        <v>0</v>
      </c>
      <c r="F93" s="179">
        <f t="shared" ca="1" si="25"/>
        <v>0</v>
      </c>
      <c r="G93" s="272">
        <f t="shared" si="26"/>
        <v>0.36249999999999999</v>
      </c>
      <c r="H93" s="181">
        <f t="shared" ca="1" si="27"/>
        <v>-8.4699690663987468</v>
      </c>
      <c r="I93" s="284">
        <f t="shared" ca="1" si="28"/>
        <v>-3.0092927258622611E-2</v>
      </c>
      <c r="J93" s="181">
        <f t="shared" ca="1" si="29"/>
        <v>0</v>
      </c>
      <c r="K93" s="175">
        <f ca="1">IF(I92&lt;0,VLOOKUP(-I92,'Cd(v)'!$B$3:$C$103,2,1),VLOOKUP(I92,'Cd(v)'!$B$3:$C$103,2,1))</f>
        <v>0.60275741622345702</v>
      </c>
      <c r="L93" s="7">
        <f t="shared" ca="1" si="35"/>
        <v>1.8039811525924967E-7</v>
      </c>
      <c r="M93" s="110">
        <f t="shared" si="30"/>
        <v>10.123288590482179</v>
      </c>
      <c r="N93" s="110">
        <f t="shared" si="31"/>
        <v>74.109840260592321</v>
      </c>
      <c r="O93" s="110">
        <f t="shared" ca="1" si="32"/>
        <v>1.7697055106932393E-6</v>
      </c>
      <c r="P93" s="110">
        <f t="shared" ca="1" si="33"/>
        <v>-63.986549900404633</v>
      </c>
      <c r="Q93" s="110">
        <f t="shared" ca="1" si="36"/>
        <v>-8.4699690663987468</v>
      </c>
      <c r="R93" s="110">
        <f>'prueba 1'!I90</f>
        <v>0</v>
      </c>
      <c r="S93" s="105">
        <f>'prueba 1'!AN90</f>
        <v>9.4013203463544977E-4</v>
      </c>
      <c r="T93" s="105">
        <f t="shared" si="37"/>
        <v>8.1386845760211837E-2</v>
      </c>
      <c r="U93" s="177">
        <f t="shared" si="38"/>
        <v>7.5545199042397879</v>
      </c>
      <c r="V93" s="161">
        <f t="shared" si="23"/>
        <v>4.3000757957735985E-3</v>
      </c>
      <c r="W93" s="178">
        <f t="shared" si="34"/>
        <v>0.36249999999999999</v>
      </c>
      <c r="X93" s="178">
        <f t="shared" ca="1" si="39"/>
        <v>0</v>
      </c>
      <c r="Y93" s="178">
        <f t="shared" ca="1" si="40"/>
        <v>4.7501658605019337</v>
      </c>
      <c r="Z93" s="178">
        <f t="shared" si="41"/>
        <v>4.1669999999999763E-3</v>
      </c>
      <c r="AA93" s="178">
        <f t="shared" ca="1" si="42"/>
        <v>0.36249999999999999</v>
      </c>
      <c r="AB93" s="178">
        <f t="shared" ca="1" si="43"/>
        <v>-1.5438007257726336</v>
      </c>
    </row>
    <row r="94" spans="1:28" x14ac:dyDescent="0.25">
      <c r="A94" s="105">
        <v>0.36666700000000002</v>
      </c>
      <c r="B94" s="105">
        <v>0.91374207252130102</v>
      </c>
      <c r="D94" s="194">
        <f t="shared" si="24"/>
        <v>4.1670000000000318E-3</v>
      </c>
      <c r="E94" s="174">
        <f t="shared" ca="1" si="22"/>
        <v>0</v>
      </c>
      <c r="F94" s="179">
        <f t="shared" ca="1" si="25"/>
        <v>0</v>
      </c>
      <c r="G94" s="272">
        <f t="shared" si="26"/>
        <v>0.36666700000000002</v>
      </c>
      <c r="H94" s="181">
        <f t="shared" ca="1" si="27"/>
        <v>-8.6233048346321262</v>
      </c>
      <c r="I94" s="284">
        <f t="shared" ca="1" si="28"/>
        <v>-3.0092927258622611E-2</v>
      </c>
      <c r="J94" s="181">
        <f t="shared" ca="1" si="29"/>
        <v>0</v>
      </c>
      <c r="K94" s="175">
        <f ca="1">IF(I93&lt;0,VLOOKUP(-I93,'Cd(v)'!$B$3:$C$103,2,1),VLOOKUP(I93,'Cd(v)'!$B$3:$C$103,2,1))</f>
        <v>0.60275741622345702</v>
      </c>
      <c r="L94" s="7">
        <f t="shared" ca="1" si="35"/>
        <v>1.8039811525924967E-7</v>
      </c>
      <c r="M94" s="110">
        <f t="shared" si="30"/>
        <v>8.9638097314339635</v>
      </c>
      <c r="N94" s="110">
        <f t="shared" si="31"/>
        <v>74.100740773573932</v>
      </c>
      <c r="O94" s="110">
        <f t="shared" ca="1" si="32"/>
        <v>1.7697055106932393E-6</v>
      </c>
      <c r="P94" s="110">
        <f t="shared" ca="1" si="33"/>
        <v>-65.136929272434458</v>
      </c>
      <c r="Q94" s="110">
        <f t="shared" ca="1" si="36"/>
        <v>-8.6233048346321262</v>
      </c>
      <c r="R94" s="110">
        <f>'prueba 1'!I91</f>
        <v>0</v>
      </c>
      <c r="S94" s="105">
        <f>'prueba 1'!AN91</f>
        <v>9.275725808759039E-4</v>
      </c>
      <c r="T94" s="105">
        <f t="shared" si="37"/>
        <v>8.2314418341087742E-2</v>
      </c>
      <c r="U94" s="177">
        <f t="shared" si="38"/>
        <v>7.5535923316589129</v>
      </c>
      <c r="V94" s="161">
        <f t="shared" si="23"/>
        <v>3.8075632161962904E-3</v>
      </c>
      <c r="W94" s="178">
        <f t="shared" si="34"/>
        <v>0.36666700000000002</v>
      </c>
      <c r="X94" s="178">
        <f t="shared" ca="1" si="39"/>
        <v>0</v>
      </c>
      <c r="Y94" s="178">
        <f t="shared" ca="1" si="40"/>
        <v>4.7501658605019337</v>
      </c>
      <c r="Z94" s="178">
        <f t="shared" si="41"/>
        <v>4.1670000000000318E-3</v>
      </c>
      <c r="AA94" s="178">
        <f t="shared" ca="1" si="42"/>
        <v>0.36666700000000002</v>
      </c>
      <c r="AB94" s="178">
        <f t="shared" ca="1" si="43"/>
        <v>-1.5635946669133454</v>
      </c>
    </row>
    <row r="95" spans="1:28" x14ac:dyDescent="0.25">
      <c r="A95" s="105">
        <v>0.37083300000000002</v>
      </c>
      <c r="B95" s="105">
        <v>0.67735494529434481</v>
      </c>
      <c r="D95" s="194">
        <f t="shared" si="24"/>
        <v>4.166000000000003E-3</v>
      </c>
      <c r="E95" s="174">
        <f t="shared" ca="1" si="22"/>
        <v>0</v>
      </c>
      <c r="F95" s="179">
        <f t="shared" ca="1" si="25"/>
        <v>0</v>
      </c>
      <c r="G95" s="272">
        <f t="shared" si="26"/>
        <v>0.37083300000000002</v>
      </c>
      <c r="H95" s="181">
        <f t="shared" ca="1" si="27"/>
        <v>-8.9302001136376372</v>
      </c>
      <c r="I95" s="284">
        <f t="shared" ca="1" si="28"/>
        <v>-3.0092927258622611E-2</v>
      </c>
      <c r="J95" s="181">
        <f t="shared" ca="1" si="29"/>
        <v>0</v>
      </c>
      <c r="K95" s="175">
        <f ca="1">IF(I94&lt;0,VLOOKUP(-I94,'Cd(v)'!$B$3:$C$103,2,1),VLOOKUP(I94,'Cd(v)'!$B$3:$C$103,2,1))</f>
        <v>0.60275741622345702</v>
      </c>
      <c r="L95" s="7">
        <f t="shared" ca="1" si="35"/>
        <v>1.8039811525924967E-7</v>
      </c>
      <c r="M95" s="110">
        <f t="shared" si="30"/>
        <v>6.6448520133375233</v>
      </c>
      <c r="N95" s="110">
        <f t="shared" si="31"/>
        <v>74.091866368807445</v>
      </c>
      <c r="O95" s="110">
        <f t="shared" ca="1" si="32"/>
        <v>1.7697055106932393E-6</v>
      </c>
      <c r="P95" s="110">
        <f t="shared" ca="1" si="33"/>
        <v>-67.447012585764412</v>
      </c>
      <c r="Q95" s="110">
        <f t="shared" ca="1" si="36"/>
        <v>-8.9302001136376372</v>
      </c>
      <c r="R95" s="110">
        <f>'prueba 1'!I92</f>
        <v>0</v>
      </c>
      <c r="S95" s="105">
        <f>'prueba 1'!AN92</f>
        <v>9.046284165630578E-4</v>
      </c>
      <c r="T95" s="105">
        <f t="shared" si="37"/>
        <v>8.3219046757650794E-2</v>
      </c>
      <c r="U95" s="177">
        <f t="shared" si="38"/>
        <v>7.5526877032423494</v>
      </c>
      <c r="V95" s="161">
        <f t="shared" si="23"/>
        <v>2.8218607020962425E-3</v>
      </c>
      <c r="W95" s="178">
        <f t="shared" si="34"/>
        <v>0.37083300000000002</v>
      </c>
      <c r="X95" s="178">
        <f t="shared" ca="1" si="39"/>
        <v>0</v>
      </c>
      <c r="Y95" s="178">
        <f t="shared" ca="1" si="40"/>
        <v>4.7501658605019337</v>
      </c>
      <c r="Z95" s="178">
        <f t="shared" si="41"/>
        <v>4.166000000000003E-3</v>
      </c>
      <c r="AA95" s="178">
        <f t="shared" ca="1" si="42"/>
        <v>0.37083300000000002</v>
      </c>
      <c r="AB95" s="178">
        <f t="shared" ca="1" si="43"/>
        <v>-1.5833838578881965</v>
      </c>
    </row>
    <row r="96" spans="1:28" x14ac:dyDescent="0.25">
      <c r="A96" s="105">
        <v>0.375</v>
      </c>
      <c r="B96" s="105">
        <v>0.55916138168086715</v>
      </c>
      <c r="D96" s="194">
        <f t="shared" si="24"/>
        <v>4.1669999999999763E-3</v>
      </c>
      <c r="E96" s="174">
        <f t="shared" ca="1" si="22"/>
        <v>0</v>
      </c>
      <c r="F96" s="179">
        <f t="shared" ca="1" si="25"/>
        <v>0</v>
      </c>
      <c r="G96" s="272">
        <f t="shared" si="26"/>
        <v>0.375</v>
      </c>
      <c r="H96" s="181">
        <f t="shared" ca="1" si="27"/>
        <v>-9.0836327179378262</v>
      </c>
      <c r="I96" s="284">
        <f t="shared" ca="1" si="28"/>
        <v>-3.0092927258622611E-2</v>
      </c>
      <c r="J96" s="181">
        <f t="shared" ca="1" si="29"/>
        <v>0</v>
      </c>
      <c r="K96" s="175">
        <f ca="1">IF(I95&lt;0,VLOOKUP(-I95,'Cd(v)'!$B$3:$C$103,2,1),VLOOKUP(I95,'Cd(v)'!$B$3:$C$103,2,1))</f>
        <v>0.60275741622345702</v>
      </c>
      <c r="L96" s="7">
        <f t="shared" ca="1" si="35"/>
        <v>1.8039811525924967E-7</v>
      </c>
      <c r="M96" s="110">
        <f t="shared" si="30"/>
        <v>5.4853731542893067</v>
      </c>
      <c r="N96" s="110">
        <f t="shared" si="31"/>
        <v>74.083083494092477</v>
      </c>
      <c r="O96" s="110">
        <f t="shared" ca="1" si="32"/>
        <v>1.7697055106932393E-6</v>
      </c>
      <c r="P96" s="110">
        <f t="shared" ca="1" si="33"/>
        <v>-68.597708570097666</v>
      </c>
      <c r="Q96" s="110">
        <f t="shared" ca="1" si="36"/>
        <v>-9.0836327179378262</v>
      </c>
      <c r="R96" s="110">
        <f>'prueba 1'!I93</f>
        <v>0</v>
      </c>
      <c r="S96" s="105">
        <f>'prueba 1'!AN93</f>
        <v>8.9529813608366755E-4</v>
      </c>
      <c r="T96" s="105">
        <f t="shared" si="37"/>
        <v>8.4114344893734455E-2</v>
      </c>
      <c r="U96" s="177">
        <f t="shared" si="38"/>
        <v>7.5517924051062657</v>
      </c>
      <c r="V96" s="161">
        <f t="shared" si="23"/>
        <v>2.3300254774641601E-3</v>
      </c>
      <c r="W96" s="178">
        <f t="shared" si="34"/>
        <v>0.375</v>
      </c>
      <c r="X96" s="178">
        <f t="shared" ca="1" si="39"/>
        <v>0</v>
      </c>
      <c r="Y96" s="178">
        <f t="shared" ca="1" si="40"/>
        <v>4.7501658605019337</v>
      </c>
      <c r="Z96" s="178">
        <f t="shared" si="41"/>
        <v>4.1669999999999763E-3</v>
      </c>
      <c r="AA96" s="178">
        <f t="shared" ca="1" si="42"/>
        <v>0.375</v>
      </c>
      <c r="AB96" s="178">
        <f t="shared" ca="1" si="43"/>
        <v>-1.603177799028908</v>
      </c>
    </row>
    <row r="97" spans="1:28" x14ac:dyDescent="0.25">
      <c r="A97" s="105">
        <v>0.37916699999999998</v>
      </c>
      <c r="B97" s="105">
        <v>0.67735494529434481</v>
      </c>
      <c r="D97" s="194">
        <f t="shared" si="24"/>
        <v>4.1669999999999763E-3</v>
      </c>
      <c r="E97" s="174">
        <f t="shared" ref="E97:E160" ca="1" si="44">IF( AND(J96&lt;=0,I96&lt;=0,H97&lt;=0),0,+D97*H97)</f>
        <v>0</v>
      </c>
      <c r="F97" s="179">
        <f t="shared" ca="1" si="25"/>
        <v>0</v>
      </c>
      <c r="G97" s="272">
        <f t="shared" si="26"/>
        <v>0.37916699999999998</v>
      </c>
      <c r="H97" s="181">
        <f t="shared" ca="1" si="27"/>
        <v>-8.9299903249863011</v>
      </c>
      <c r="I97" s="284">
        <f t="shared" ca="1" si="28"/>
        <v>-3.0092927258622611E-2</v>
      </c>
      <c r="J97" s="181">
        <f t="shared" ca="1" si="29"/>
        <v>0</v>
      </c>
      <c r="K97" s="175">
        <f ca="1">IF(I96&lt;0,VLOOKUP(-I96,'Cd(v)'!$B$3:$C$103,2,1),VLOOKUP(I96,'Cd(v)'!$B$3:$C$103,2,1))</f>
        <v>0.60275741622345702</v>
      </c>
      <c r="L97" s="7">
        <f t="shared" ca="1" si="35"/>
        <v>1.8039811525924967E-7</v>
      </c>
      <c r="M97" s="110">
        <f t="shared" si="30"/>
        <v>6.6448520133375233</v>
      </c>
      <c r="N97" s="110">
        <f t="shared" si="31"/>
        <v>74.074203344000111</v>
      </c>
      <c r="O97" s="110">
        <f t="shared" ca="1" si="32"/>
        <v>1.7697055106932393E-6</v>
      </c>
      <c r="P97" s="110">
        <f t="shared" ca="1" si="33"/>
        <v>-67.429349560957078</v>
      </c>
      <c r="Q97" s="110">
        <f t="shared" ca="1" si="36"/>
        <v>-8.9299903249863011</v>
      </c>
      <c r="R97" s="110">
        <f>'prueba 1'!I94</f>
        <v>0</v>
      </c>
      <c r="S97" s="105">
        <f>'prueba 1'!AN94</f>
        <v>9.0521407669305512E-4</v>
      </c>
      <c r="T97" s="105">
        <f t="shared" si="37"/>
        <v>8.5019558970427511E-2</v>
      </c>
      <c r="U97" s="177">
        <f t="shared" si="38"/>
        <v>7.550887191029573</v>
      </c>
      <c r="V97" s="161">
        <f t="shared" si="23"/>
        <v>2.8225380570415189E-3</v>
      </c>
      <c r="W97" s="178">
        <f t="shared" si="34"/>
        <v>0.37916699999999998</v>
      </c>
      <c r="X97" s="178">
        <f t="shared" ca="1" si="39"/>
        <v>0</v>
      </c>
      <c r="Y97" s="178">
        <f t="shared" ca="1" si="40"/>
        <v>4.7501658605019337</v>
      </c>
      <c r="Z97" s="178">
        <f t="shared" si="41"/>
        <v>4.1669999999999763E-3</v>
      </c>
      <c r="AA97" s="178">
        <f t="shared" ca="1" si="42"/>
        <v>0.37916699999999998</v>
      </c>
      <c r="AB97" s="178">
        <f t="shared" ca="1" si="43"/>
        <v>-1.6229717401696195</v>
      </c>
    </row>
    <row r="98" spans="1:28" x14ac:dyDescent="0.25">
      <c r="A98" s="105">
        <v>0.38333299999999998</v>
      </c>
      <c r="B98" s="105">
        <v>0.67735494529434481</v>
      </c>
      <c r="D98" s="194">
        <f t="shared" si="24"/>
        <v>4.166000000000003E-3</v>
      </c>
      <c r="E98" s="174">
        <f t="shared" ca="1" si="44"/>
        <v>0</v>
      </c>
      <c r="F98" s="179">
        <f t="shared" ca="1" si="25"/>
        <v>0</v>
      </c>
      <c r="G98" s="272">
        <f t="shared" si="26"/>
        <v>0.38333299999999998</v>
      </c>
      <c r="H98" s="181">
        <f t="shared" ca="1" si="27"/>
        <v>-8.9298848184444815</v>
      </c>
      <c r="I98" s="284">
        <f t="shared" ca="1" si="28"/>
        <v>-3.0092927258622611E-2</v>
      </c>
      <c r="J98" s="181">
        <f t="shared" ca="1" si="29"/>
        <v>0</v>
      </c>
      <c r="K98" s="175">
        <f ca="1">IF(I97&lt;0,VLOOKUP(-I97,'Cd(v)'!$B$3:$C$103,2,1),VLOOKUP(I97,'Cd(v)'!$B$3:$C$103,2,1))</f>
        <v>0.60275741622345702</v>
      </c>
      <c r="L98" s="7">
        <f t="shared" ca="1" si="35"/>
        <v>1.8039811525924967E-7</v>
      </c>
      <c r="M98" s="110">
        <f t="shared" si="30"/>
        <v>6.6448520133375233</v>
      </c>
      <c r="N98" s="110">
        <f t="shared" si="31"/>
        <v>74.065323468733041</v>
      </c>
      <c r="O98" s="110">
        <f t="shared" ca="1" si="32"/>
        <v>1.7697055106932393E-6</v>
      </c>
      <c r="P98" s="110">
        <f t="shared" ca="1" si="33"/>
        <v>-67.420469685690009</v>
      </c>
      <c r="Q98" s="110">
        <f t="shared" ca="1" si="36"/>
        <v>-8.9298848184444815</v>
      </c>
      <c r="R98" s="110">
        <f>'prueba 1'!I95</f>
        <v>0</v>
      </c>
      <c r="S98" s="105">
        <f>'prueba 1'!AN95</f>
        <v>9.051860618828491E-4</v>
      </c>
      <c r="T98" s="105">
        <f t="shared" si="37"/>
        <v>8.592474503231036E-2</v>
      </c>
      <c r="U98" s="177">
        <f t="shared" si="38"/>
        <v>7.5499820049676902</v>
      </c>
      <c r="V98" s="161">
        <f t="shared" si="23"/>
        <v>2.8218607020962425E-3</v>
      </c>
      <c r="W98" s="178">
        <f t="shared" si="34"/>
        <v>0.38333299999999998</v>
      </c>
      <c r="X98" s="178">
        <f t="shared" ca="1" si="39"/>
        <v>0</v>
      </c>
      <c r="Y98" s="178">
        <f t="shared" ca="1" si="40"/>
        <v>4.7501658605019337</v>
      </c>
      <c r="Z98" s="178">
        <f t="shared" si="41"/>
        <v>4.166000000000003E-3</v>
      </c>
      <c r="AA98" s="178">
        <f t="shared" ca="1" si="42"/>
        <v>0.38333299999999998</v>
      </c>
      <c r="AB98" s="178">
        <f t="shared" ca="1" si="43"/>
        <v>-1.6427609311444706</v>
      </c>
    </row>
    <row r="99" spans="1:28" x14ac:dyDescent="0.25">
      <c r="A99" s="105">
        <v>0.38750000000000001</v>
      </c>
      <c r="B99" s="105">
        <v>0.85464529071456175</v>
      </c>
      <c r="D99" s="194">
        <f t="shared" si="24"/>
        <v>4.1670000000000318E-3</v>
      </c>
      <c r="E99" s="174">
        <f t="shared" ca="1" si="44"/>
        <v>0</v>
      </c>
      <c r="F99" s="179">
        <f t="shared" ca="1" si="25"/>
        <v>0</v>
      </c>
      <c r="G99" s="272">
        <f t="shared" si="26"/>
        <v>0.38750000000000001</v>
      </c>
      <c r="H99" s="181">
        <f t="shared" ca="1" si="27"/>
        <v>-8.699388538973551</v>
      </c>
      <c r="I99" s="284">
        <f t="shared" ca="1" si="28"/>
        <v>-3.0092927258622611E-2</v>
      </c>
      <c r="J99" s="181">
        <f t="shared" ca="1" si="29"/>
        <v>0</v>
      </c>
      <c r="K99" s="175">
        <f ca="1">IF(I98&lt;0,VLOOKUP(-I98,'Cd(v)'!$B$3:$C$103,2,1),VLOOKUP(I98,'Cd(v)'!$B$3:$C$103,2,1))</f>
        <v>0.60275741622345702</v>
      </c>
      <c r="L99" s="7">
        <f t="shared" ca="1" si="35"/>
        <v>1.8039811525924967E-7</v>
      </c>
      <c r="M99" s="110">
        <f t="shared" si="30"/>
        <v>8.3840703019098513</v>
      </c>
      <c r="N99" s="110">
        <f t="shared" si="31"/>
        <v>74.056274321653106</v>
      </c>
      <c r="O99" s="110">
        <f t="shared" ca="1" si="32"/>
        <v>1.7697055106932393E-6</v>
      </c>
      <c r="P99" s="110">
        <f t="shared" ca="1" si="33"/>
        <v>-65.672202250037742</v>
      </c>
      <c r="Q99" s="110">
        <f t="shared" ca="1" si="36"/>
        <v>-8.699388538973551</v>
      </c>
      <c r="R99" s="110">
        <f>'prueba 1'!I96</f>
        <v>0</v>
      </c>
      <c r="S99" s="105">
        <f>'prueba 1'!AN96</f>
        <v>9.2244108867882294E-4</v>
      </c>
      <c r="T99" s="105">
        <f t="shared" si="37"/>
        <v>8.6847186120989184E-2</v>
      </c>
      <c r="U99" s="177">
        <f t="shared" si="38"/>
        <v>7.5490595638790108</v>
      </c>
      <c r="V99" s="161">
        <f t="shared" si="23"/>
        <v>3.5613069264076058E-3</v>
      </c>
      <c r="W99" s="178">
        <f t="shared" si="34"/>
        <v>0.38750000000000001</v>
      </c>
      <c r="X99" s="178">
        <f t="shared" ca="1" si="39"/>
        <v>0</v>
      </c>
      <c r="Y99" s="178">
        <f t="shared" ca="1" si="40"/>
        <v>4.7501658605019337</v>
      </c>
      <c r="Z99" s="178">
        <f t="shared" si="41"/>
        <v>4.1670000000000318E-3</v>
      </c>
      <c r="AA99" s="178">
        <f t="shared" ca="1" si="42"/>
        <v>0.38750000000000001</v>
      </c>
      <c r="AB99" s="178">
        <f t="shared" ca="1" si="43"/>
        <v>-1.6625548722851824</v>
      </c>
    </row>
    <row r="100" spans="1:28" x14ac:dyDescent="0.25">
      <c r="A100" s="105">
        <v>0.39166699999999999</v>
      </c>
      <c r="B100" s="105">
        <v>0.91374207252130102</v>
      </c>
      <c r="D100" s="194">
        <f t="shared" si="24"/>
        <v>4.1669999999999763E-3</v>
      </c>
      <c r="E100" s="174">
        <f t="shared" ca="1" si="44"/>
        <v>0</v>
      </c>
      <c r="F100" s="179">
        <f t="shared" ca="1" si="25"/>
        <v>0</v>
      </c>
      <c r="G100" s="272">
        <f t="shared" si="26"/>
        <v>0.39166699999999999</v>
      </c>
      <c r="H100" s="181">
        <f t="shared" ca="1" si="27"/>
        <v>-8.6224461934544578</v>
      </c>
      <c r="I100" s="284">
        <f t="shared" ca="1" si="28"/>
        <v>-3.0092927258622611E-2</v>
      </c>
      <c r="J100" s="181">
        <f t="shared" ca="1" si="29"/>
        <v>0</v>
      </c>
      <c r="K100" s="175">
        <f ca="1">IF(I99&lt;0,VLOOKUP(-I99,'Cd(v)'!$B$3:$C$103,2,1),VLOOKUP(I99,'Cd(v)'!$B$3:$C$103,2,1))</f>
        <v>0.60275741622345702</v>
      </c>
      <c r="L100" s="7">
        <f t="shared" ca="1" si="35"/>
        <v>1.8039811525924967E-7</v>
      </c>
      <c r="M100" s="110">
        <f t="shared" si="30"/>
        <v>8.9638097314339635</v>
      </c>
      <c r="N100" s="110">
        <f t="shared" si="31"/>
        <v>74.047163456088796</v>
      </c>
      <c r="O100" s="110">
        <f t="shared" ca="1" si="32"/>
        <v>1.7697055106932393E-6</v>
      </c>
      <c r="P100" s="110">
        <f t="shared" ca="1" si="33"/>
        <v>-65.083351954949322</v>
      </c>
      <c r="Q100" s="110">
        <f t="shared" ca="1" si="36"/>
        <v>-8.6224461934544578</v>
      </c>
      <c r="R100" s="110">
        <f>'prueba 1'!I97</f>
        <v>0</v>
      </c>
      <c r="S100" s="105">
        <f>'prueba 1'!AN97</f>
        <v>9.2873247342557905E-4</v>
      </c>
      <c r="T100" s="105">
        <f t="shared" si="37"/>
        <v>8.7775918594414762E-2</v>
      </c>
      <c r="U100" s="177">
        <f t="shared" si="38"/>
        <v>7.5481308314055857</v>
      </c>
      <c r="V100" s="161">
        <f t="shared" si="23"/>
        <v>3.8075632161962396E-3</v>
      </c>
      <c r="W100" s="178">
        <f t="shared" si="34"/>
        <v>0.39166699999999999</v>
      </c>
      <c r="X100" s="178">
        <f t="shared" ca="1" si="39"/>
        <v>0</v>
      </c>
      <c r="Y100" s="178">
        <f t="shared" ca="1" si="40"/>
        <v>4.7501658605019337</v>
      </c>
      <c r="Z100" s="178">
        <f t="shared" si="41"/>
        <v>4.1669999999999763E-3</v>
      </c>
      <c r="AA100" s="178">
        <f t="shared" ca="1" si="42"/>
        <v>0.39166699999999999</v>
      </c>
      <c r="AB100" s="178">
        <f t="shared" ca="1" si="43"/>
        <v>-1.6823488134258939</v>
      </c>
    </row>
    <row r="101" spans="1:28" x14ac:dyDescent="0.25">
      <c r="A101" s="105">
        <v>0.39583299999999999</v>
      </c>
      <c r="B101" s="105">
        <v>1.0319356361347787</v>
      </c>
      <c r="D101" s="194">
        <f t="shared" si="24"/>
        <v>4.166000000000003E-3</v>
      </c>
      <c r="E101" s="174">
        <f t="shared" ca="1" si="44"/>
        <v>0</v>
      </c>
      <c r="F101" s="179">
        <f t="shared" ca="1" si="25"/>
        <v>0</v>
      </c>
      <c r="G101" s="272">
        <f t="shared" si="26"/>
        <v>0.39583299999999999</v>
      </c>
      <c r="H101" s="181">
        <f t="shared" ca="1" si="27"/>
        <v>-8.4686674951581491</v>
      </c>
      <c r="I101" s="284">
        <f t="shared" ca="1" si="28"/>
        <v>-3.0092927258622611E-2</v>
      </c>
      <c r="J101" s="181">
        <f t="shared" ca="1" si="29"/>
        <v>0</v>
      </c>
      <c r="K101" s="175">
        <f ca="1">IF(I100&lt;0,VLOOKUP(-I100,'Cd(v)'!$B$3:$C$103,2,1),VLOOKUP(I100,'Cd(v)'!$B$3:$C$103,2,1))</f>
        <v>0.60275741622345702</v>
      </c>
      <c r="L101" s="7">
        <f t="shared" ca="1" si="35"/>
        <v>1.8039811525924967E-7</v>
      </c>
      <c r="M101" s="110">
        <f t="shared" si="30"/>
        <v>10.123288590482179</v>
      </c>
      <c r="N101" s="110">
        <f t="shared" si="31"/>
        <v>74.037927266326989</v>
      </c>
      <c r="O101" s="110">
        <f t="shared" ca="1" si="32"/>
        <v>1.7697055106932393E-6</v>
      </c>
      <c r="P101" s="110">
        <f t="shared" ca="1" si="33"/>
        <v>-63.9146369061393</v>
      </c>
      <c r="Q101" s="110">
        <f t="shared" ca="1" si="36"/>
        <v>-8.4686674951581491</v>
      </c>
      <c r="R101" s="110">
        <f>'prueba 1'!I98</f>
        <v>0</v>
      </c>
      <c r="S101" s="105">
        <f>'prueba 1'!AN98</f>
        <v>9.415076209794719E-4</v>
      </c>
      <c r="T101" s="105">
        <f t="shared" si="37"/>
        <v>8.8717426215394232E-2</v>
      </c>
      <c r="U101" s="177">
        <f t="shared" si="38"/>
        <v>7.5471893237846057</v>
      </c>
      <c r="V101" s="161">
        <f t="shared" si="23"/>
        <v>4.2990438601374914E-3</v>
      </c>
      <c r="W101" s="178">
        <f t="shared" si="34"/>
        <v>0.39583299999999999</v>
      </c>
      <c r="X101" s="178">
        <f t="shared" ca="1" si="39"/>
        <v>0</v>
      </c>
      <c r="Y101" s="178">
        <f t="shared" ca="1" si="40"/>
        <v>4.7501658605019337</v>
      </c>
      <c r="Z101" s="178">
        <f t="shared" si="41"/>
        <v>4.166000000000003E-3</v>
      </c>
      <c r="AA101" s="178">
        <f t="shared" ca="1" si="42"/>
        <v>0.39583299999999999</v>
      </c>
      <c r="AB101" s="178">
        <f t="shared" ca="1" si="43"/>
        <v>-1.702138004400745</v>
      </c>
    </row>
    <row r="102" spans="1:28" x14ac:dyDescent="0.25">
      <c r="A102" s="105">
        <v>0.4</v>
      </c>
      <c r="B102" s="105">
        <v>0.97283885432804029</v>
      </c>
      <c r="D102" s="194">
        <f t="shared" si="24"/>
        <v>4.1670000000000318E-3</v>
      </c>
      <c r="E102" s="174">
        <f t="shared" ca="1" si="44"/>
        <v>0</v>
      </c>
      <c r="F102" s="179">
        <f t="shared" ca="1" si="25"/>
        <v>0</v>
      </c>
      <c r="G102" s="272">
        <f t="shared" si="26"/>
        <v>0.4</v>
      </c>
      <c r="H102" s="181">
        <f t="shared" ca="1" si="27"/>
        <v>-8.5453260206983028</v>
      </c>
      <c r="I102" s="284">
        <f t="shared" ca="1" si="28"/>
        <v>-3.0092927258622611E-2</v>
      </c>
      <c r="J102" s="181">
        <f t="shared" ca="1" si="29"/>
        <v>0</v>
      </c>
      <c r="K102" s="175">
        <f ca="1">IF(I101&lt;0,VLOOKUP(-I101,'Cd(v)'!$B$3:$C$103,2,1),VLOOKUP(I101,'Cd(v)'!$B$3:$C$103,2,1))</f>
        <v>0.60275741622345702</v>
      </c>
      <c r="L102" s="7">
        <f t="shared" ca="1" si="35"/>
        <v>1.8039811525924967E-7</v>
      </c>
      <c r="M102" s="110">
        <f t="shared" si="30"/>
        <v>9.5435491609580758</v>
      </c>
      <c r="N102" s="110">
        <f t="shared" si="31"/>
        <v>74.028750620380592</v>
      </c>
      <c r="O102" s="110">
        <f t="shared" ca="1" si="32"/>
        <v>1.7697055106932393E-6</v>
      </c>
      <c r="P102" s="110">
        <f t="shared" ca="1" si="33"/>
        <v>-64.485199689717007</v>
      </c>
      <c r="Q102" s="110">
        <f t="shared" ca="1" si="36"/>
        <v>-8.5453260206983028</v>
      </c>
      <c r="R102" s="110">
        <f>'prueba 1'!I99</f>
        <v>0</v>
      </c>
      <c r="S102" s="105">
        <f>'prueba 1'!AN99</f>
        <v>9.3543791502542458E-4</v>
      </c>
      <c r="T102" s="105">
        <f t="shared" si="37"/>
        <v>8.965286413041966E-2</v>
      </c>
      <c r="U102" s="177">
        <f t="shared" si="38"/>
        <v>7.5462538858695805</v>
      </c>
      <c r="V102" s="161">
        <f t="shared" si="23"/>
        <v>4.0538195059849746E-3</v>
      </c>
      <c r="W102" s="178">
        <f t="shared" si="34"/>
        <v>0.4</v>
      </c>
      <c r="X102" s="178">
        <f t="shared" ca="1" si="39"/>
        <v>0</v>
      </c>
      <c r="Y102" s="178">
        <f t="shared" ca="1" si="40"/>
        <v>4.7501658605019337</v>
      </c>
      <c r="Z102" s="178">
        <f t="shared" si="41"/>
        <v>4.1670000000000318E-3</v>
      </c>
      <c r="AA102" s="178">
        <f t="shared" ca="1" si="42"/>
        <v>0.4</v>
      </c>
      <c r="AB102" s="178">
        <f t="shared" ca="1" si="43"/>
        <v>-1.7219319455414568</v>
      </c>
    </row>
    <row r="103" spans="1:28" x14ac:dyDescent="0.25">
      <c r="A103" s="105">
        <v>0.404167</v>
      </c>
      <c r="B103" s="105">
        <v>1.3865163269752125</v>
      </c>
      <c r="D103" s="194">
        <f t="shared" si="24"/>
        <v>4.1669999999999763E-3</v>
      </c>
      <c r="E103" s="174">
        <f t="shared" ca="1" si="44"/>
        <v>0</v>
      </c>
      <c r="F103" s="179">
        <f t="shared" ca="1" si="25"/>
        <v>0</v>
      </c>
      <c r="G103" s="272">
        <f t="shared" si="26"/>
        <v>0.404167</v>
      </c>
      <c r="H103" s="181">
        <f t="shared" ca="1" si="27"/>
        <v>-8.0073173935888384</v>
      </c>
      <c r="I103" s="284">
        <f t="shared" ca="1" si="28"/>
        <v>-3.0092927258622611E-2</v>
      </c>
      <c r="J103" s="181">
        <f t="shared" ca="1" si="29"/>
        <v>0</v>
      </c>
      <c r="K103" s="175">
        <f ca="1">IF(I102&lt;0,VLOOKUP(-I102,'Cd(v)'!$B$3:$C$103,2,1),VLOOKUP(I102,'Cd(v)'!$B$3:$C$103,2,1))</f>
        <v>0.60275741622345702</v>
      </c>
      <c r="L103" s="7">
        <f t="shared" ca="1" si="35"/>
        <v>1.8039811525924967E-7</v>
      </c>
      <c r="M103" s="110">
        <f t="shared" si="30"/>
        <v>13.601725167626835</v>
      </c>
      <c r="N103" s="110">
        <f t="shared" si="31"/>
        <v>74.019098415151859</v>
      </c>
      <c r="O103" s="110">
        <f t="shared" ca="1" si="32"/>
        <v>1.7697055106932393E-6</v>
      </c>
      <c r="P103" s="110">
        <f t="shared" ca="1" si="33"/>
        <v>-60.417371477819508</v>
      </c>
      <c r="Q103" s="110">
        <f t="shared" ca="1" si="36"/>
        <v>-8.0073173935888367</v>
      </c>
      <c r="R103" s="110">
        <f>'prueba 1'!I100</f>
        <v>0</v>
      </c>
      <c r="S103" s="105">
        <f>'prueba 1'!AN100</f>
        <v>9.8391490608838771E-4</v>
      </c>
      <c r="T103" s="105">
        <f t="shared" si="37"/>
        <v>9.0636779036508047E-2</v>
      </c>
      <c r="U103" s="177">
        <f t="shared" si="38"/>
        <v>7.5452699709634921</v>
      </c>
      <c r="V103" s="161">
        <f t="shared" si="23"/>
        <v>5.7776135345056776E-3</v>
      </c>
      <c r="W103" s="178">
        <f t="shared" si="34"/>
        <v>0.404167</v>
      </c>
      <c r="X103" s="178">
        <f t="shared" ca="1" si="39"/>
        <v>0</v>
      </c>
      <c r="Y103" s="178">
        <f t="shared" ca="1" si="40"/>
        <v>4.7501658605019337</v>
      </c>
      <c r="Z103" s="178">
        <f t="shared" si="41"/>
        <v>4.1669999999999763E-3</v>
      </c>
      <c r="AA103" s="178">
        <f t="shared" ca="1" si="42"/>
        <v>0.404167</v>
      </c>
      <c r="AB103" s="178">
        <f t="shared" ca="1" si="43"/>
        <v>-1.7417258866821683</v>
      </c>
    </row>
    <row r="104" spans="1:28" x14ac:dyDescent="0.25">
      <c r="A104" s="105">
        <v>0.408333</v>
      </c>
      <c r="B104" s="105">
        <v>1.682000236008907</v>
      </c>
      <c r="D104" s="194">
        <f t="shared" si="24"/>
        <v>4.166000000000003E-3</v>
      </c>
      <c r="E104" s="174">
        <f t="shared" ca="1" si="44"/>
        <v>0</v>
      </c>
      <c r="F104" s="179">
        <f t="shared" ca="1" si="25"/>
        <v>0</v>
      </c>
      <c r="G104" s="272">
        <f t="shared" si="26"/>
        <v>0.408333</v>
      </c>
      <c r="H104" s="181">
        <f t="shared" ca="1" si="27"/>
        <v>-7.6228473870279876</v>
      </c>
      <c r="I104" s="284">
        <f t="shared" ca="1" si="28"/>
        <v>-3.0092927258622611E-2</v>
      </c>
      <c r="J104" s="181">
        <f t="shared" ca="1" si="29"/>
        <v>0</v>
      </c>
      <c r="K104" s="175">
        <f ca="1">IF(I103&lt;0,VLOOKUP(-I103,'Cd(v)'!$B$3:$C$103,2,1),VLOOKUP(I103,'Cd(v)'!$B$3:$C$103,2,1))</f>
        <v>0.60275741622345702</v>
      </c>
      <c r="L104" s="7">
        <f t="shared" ca="1" si="35"/>
        <v>1.8039811525924967E-7</v>
      </c>
      <c r="M104" s="110">
        <f t="shared" si="30"/>
        <v>16.500422315247377</v>
      </c>
      <c r="N104" s="110">
        <f t="shared" si="31"/>
        <v>74.009083460084582</v>
      </c>
      <c r="O104" s="110">
        <f t="shared" ca="1" si="32"/>
        <v>1.7697055106932393E-6</v>
      </c>
      <c r="P104" s="110">
        <f t="shared" ca="1" si="33"/>
        <v>-57.508659375131693</v>
      </c>
      <c r="Q104" s="110">
        <f t="shared" ca="1" si="36"/>
        <v>-7.6228473870279867</v>
      </c>
      <c r="R104" s="110">
        <f>'prueba 1'!I101</f>
        <v>0</v>
      </c>
      <c r="S104" s="105">
        <f>'prueba 1'!AN101</f>
        <v>1.0208924635357114E-3</v>
      </c>
      <c r="T104" s="105">
        <f t="shared" si="37"/>
        <v>9.1657671500043753E-2</v>
      </c>
      <c r="U104" s="177">
        <f t="shared" si="38"/>
        <v>7.5442490784999565</v>
      </c>
      <c r="V104" s="161">
        <f t="shared" si="23"/>
        <v>7.0072129832131121E-3</v>
      </c>
      <c r="W104" s="178">
        <f t="shared" si="34"/>
        <v>0.408333</v>
      </c>
      <c r="X104" s="178">
        <f t="shared" ca="1" si="39"/>
        <v>0</v>
      </c>
      <c r="Y104" s="178">
        <f t="shared" ca="1" si="40"/>
        <v>4.7501658605019337</v>
      </c>
      <c r="Z104" s="178">
        <f t="shared" si="41"/>
        <v>4.166000000000003E-3</v>
      </c>
      <c r="AA104" s="178">
        <f t="shared" ca="1" si="42"/>
        <v>0.408333</v>
      </c>
      <c r="AB104" s="178">
        <f t="shared" ca="1" si="43"/>
        <v>-1.7615150776570194</v>
      </c>
    </row>
    <row r="105" spans="1:28" x14ac:dyDescent="0.25">
      <c r="A105" s="105">
        <v>0.41249999999999998</v>
      </c>
      <c r="B105" s="105">
        <v>1.9183873632358632</v>
      </c>
      <c r="D105" s="194">
        <f t="shared" si="24"/>
        <v>4.1669999999999763E-3</v>
      </c>
      <c r="E105" s="174">
        <f t="shared" ca="1" si="44"/>
        <v>0</v>
      </c>
      <c r="F105" s="179">
        <f t="shared" ca="1" si="25"/>
        <v>0</v>
      </c>
      <c r="G105" s="272">
        <f t="shared" si="26"/>
        <v>0.41249999999999998</v>
      </c>
      <c r="H105" s="181">
        <f t="shared" ca="1" si="27"/>
        <v>-7.3151187783668652</v>
      </c>
      <c r="I105" s="284">
        <f t="shared" ca="1" si="28"/>
        <v>-3.0092927258622611E-2</v>
      </c>
      <c r="J105" s="181">
        <f t="shared" ca="1" si="29"/>
        <v>0</v>
      </c>
      <c r="K105" s="175">
        <f ca="1">IF(I104&lt;0,VLOOKUP(-I104,'Cd(v)'!$B$3:$C$103,2,1),VLOOKUP(I104,'Cd(v)'!$B$3:$C$103,2,1))</f>
        <v>0.60275741622345702</v>
      </c>
      <c r="L105" s="7">
        <f t="shared" ca="1" si="35"/>
        <v>1.8039811525924967E-7</v>
      </c>
      <c r="M105" s="110">
        <f t="shared" si="30"/>
        <v>18.819380033343819</v>
      </c>
      <c r="N105" s="110">
        <f t="shared" si="31"/>
        <v>73.99876751129014</v>
      </c>
      <c r="O105" s="110">
        <f t="shared" ca="1" si="32"/>
        <v>1.7697055106932393E-6</v>
      </c>
      <c r="P105" s="110">
        <f t="shared" ca="1" si="33"/>
        <v>-55.179385708240808</v>
      </c>
      <c r="Q105" s="110">
        <f t="shared" ca="1" si="36"/>
        <v>-7.3151187783668643</v>
      </c>
      <c r="R105" s="110">
        <f>'prueba 1'!I102</f>
        <v>0</v>
      </c>
      <c r="S105" s="105">
        <f>'prueba 1'!AN102</f>
        <v>1.051574800656242E-3</v>
      </c>
      <c r="T105" s="105">
        <f t="shared" si="37"/>
        <v>9.2709246300699988E-2</v>
      </c>
      <c r="U105" s="177">
        <f t="shared" si="38"/>
        <v>7.5431975036993002</v>
      </c>
      <c r="V105" s="161">
        <f t="shared" si="23"/>
        <v>7.9939201426037967E-3</v>
      </c>
      <c r="W105" s="178">
        <f t="shared" si="34"/>
        <v>0.41249999999999998</v>
      </c>
      <c r="X105" s="178">
        <f t="shared" ca="1" si="39"/>
        <v>0</v>
      </c>
      <c r="Y105" s="178">
        <f t="shared" ca="1" si="40"/>
        <v>4.7501658605019337</v>
      </c>
      <c r="Z105" s="178">
        <f t="shared" si="41"/>
        <v>4.1669999999999763E-3</v>
      </c>
      <c r="AA105" s="178">
        <f t="shared" ca="1" si="42"/>
        <v>0.41249999999999998</v>
      </c>
      <c r="AB105" s="178">
        <f t="shared" ca="1" si="43"/>
        <v>-1.781309018797731</v>
      </c>
    </row>
    <row r="106" spans="1:28" x14ac:dyDescent="0.25">
      <c r="A106" s="105">
        <v>0.41666700000000001</v>
      </c>
      <c r="B106" s="105">
        <v>1.9183873632358632</v>
      </c>
      <c r="D106" s="194">
        <f t="shared" si="24"/>
        <v>4.1670000000000318E-3</v>
      </c>
      <c r="E106" s="174">
        <f t="shared" ca="1" si="44"/>
        <v>0</v>
      </c>
      <c r="F106" s="179">
        <f t="shared" ca="1" si="25"/>
        <v>0</v>
      </c>
      <c r="G106" s="272">
        <f t="shared" si="26"/>
        <v>0.41666700000000001</v>
      </c>
      <c r="H106" s="181">
        <f t="shared" ca="1" si="27"/>
        <v>-7.3147708430046947</v>
      </c>
      <c r="I106" s="284">
        <f t="shared" ca="1" si="28"/>
        <v>-3.0092927258622611E-2</v>
      </c>
      <c r="J106" s="181">
        <f t="shared" ca="1" si="29"/>
        <v>0</v>
      </c>
      <c r="K106" s="175">
        <f ca="1">IF(I105&lt;0,VLOOKUP(-I105,'Cd(v)'!$B$3:$C$103,2,1),VLOOKUP(I105,'Cd(v)'!$B$3:$C$103,2,1))</f>
        <v>0.60275741622345702</v>
      </c>
      <c r="L106" s="7">
        <f t="shared" ca="1" si="35"/>
        <v>1.8039811525924967E-7</v>
      </c>
      <c r="M106" s="110">
        <f t="shared" si="30"/>
        <v>18.819380033343819</v>
      </c>
      <c r="N106" s="110">
        <f t="shared" si="31"/>
        <v>73.988449105102063</v>
      </c>
      <c r="O106" s="110">
        <f t="shared" ca="1" si="32"/>
        <v>1.7697055106932393E-6</v>
      </c>
      <c r="P106" s="110">
        <f t="shared" ca="1" si="33"/>
        <v>-55.169067302052731</v>
      </c>
      <c r="Q106" s="110">
        <f t="shared" ca="1" si="36"/>
        <v>-7.3147708430046938</v>
      </c>
      <c r="R106" s="110">
        <f>'prueba 1'!I103</f>
        <v>0</v>
      </c>
      <c r="S106" s="105">
        <f>'prueba 1'!AN103</f>
        <v>1.0518252994972533E-3</v>
      </c>
      <c r="T106" s="105">
        <f t="shared" si="37"/>
        <v>9.3761071600197241E-2</v>
      </c>
      <c r="U106" s="177">
        <f t="shared" si="38"/>
        <v>7.5421456783998027</v>
      </c>
      <c r="V106" s="161">
        <f t="shared" si="23"/>
        <v>7.9939201426039025E-3</v>
      </c>
      <c r="W106" s="178">
        <f t="shared" si="34"/>
        <v>0.41666700000000001</v>
      </c>
      <c r="X106" s="178">
        <f t="shared" ca="1" si="39"/>
        <v>0</v>
      </c>
      <c r="Y106" s="178">
        <f t="shared" ca="1" si="40"/>
        <v>4.7501658605019337</v>
      </c>
      <c r="Z106" s="178">
        <f t="shared" si="41"/>
        <v>4.1670000000000318E-3</v>
      </c>
      <c r="AA106" s="178">
        <f t="shared" ca="1" si="42"/>
        <v>0.41666700000000001</v>
      </c>
      <c r="AB106" s="178">
        <f t="shared" ca="1" si="43"/>
        <v>-1.8011029599384427</v>
      </c>
    </row>
    <row r="107" spans="1:28" x14ac:dyDescent="0.25">
      <c r="A107" s="105">
        <v>0.42083300000000001</v>
      </c>
      <c r="B107" s="105">
        <v>1.9183873632358632</v>
      </c>
      <c r="D107" s="194">
        <f t="shared" si="24"/>
        <v>4.166000000000003E-3</v>
      </c>
      <c r="E107" s="174">
        <f t="shared" ca="1" si="44"/>
        <v>0</v>
      </c>
      <c r="F107" s="179">
        <f t="shared" ca="1" si="25"/>
        <v>0</v>
      </c>
      <c r="G107" s="272">
        <f t="shared" si="26"/>
        <v>0.42083300000000001</v>
      </c>
      <c r="H107" s="181">
        <f t="shared" ca="1" si="27"/>
        <v>-7.3144228114405836</v>
      </c>
      <c r="I107" s="284">
        <f t="shared" ca="1" si="28"/>
        <v>-3.0092927258622611E-2</v>
      </c>
      <c r="J107" s="181">
        <f t="shared" ca="1" si="29"/>
        <v>0</v>
      </c>
      <c r="K107" s="175">
        <f ca="1">IF(I106&lt;0,VLOOKUP(-I106,'Cd(v)'!$B$3:$C$103,2,1),VLOOKUP(I106,'Cd(v)'!$B$3:$C$103,2,1))</f>
        <v>0.60275741622345702</v>
      </c>
      <c r="L107" s="7">
        <f t="shared" ca="1" si="35"/>
        <v>1.8039811525924967E-7</v>
      </c>
      <c r="M107" s="110">
        <f t="shared" si="30"/>
        <v>18.819380033343819</v>
      </c>
      <c r="N107" s="110">
        <f t="shared" si="31"/>
        <v>73.978130724333766</v>
      </c>
      <c r="O107" s="110">
        <f t="shared" ca="1" si="32"/>
        <v>1.7697055106932393E-6</v>
      </c>
      <c r="P107" s="110">
        <f t="shared" ca="1" si="33"/>
        <v>-55.158748921284435</v>
      </c>
      <c r="Q107" s="110">
        <f t="shared" ca="1" si="36"/>
        <v>-7.3144228114405827</v>
      </c>
      <c r="R107" s="110">
        <f>'prueba 1'!I104</f>
        <v>0</v>
      </c>
      <c r="S107" s="105">
        <f>'prueba 1'!AN104</f>
        <v>1.0518227082880233E-3</v>
      </c>
      <c r="T107" s="105">
        <f t="shared" si="37"/>
        <v>9.481289430848526E-2</v>
      </c>
      <c r="U107" s="177">
        <f t="shared" si="38"/>
        <v>7.541093855691515</v>
      </c>
      <c r="V107" s="161">
        <f t="shared" si="23"/>
        <v>7.9920017552406117E-3</v>
      </c>
      <c r="W107" s="178">
        <f t="shared" si="34"/>
        <v>0.42083300000000001</v>
      </c>
      <c r="X107" s="178">
        <f t="shared" ca="1" si="39"/>
        <v>0</v>
      </c>
      <c r="Y107" s="178">
        <f t="shared" ca="1" si="40"/>
        <v>4.7501658605019337</v>
      </c>
      <c r="Z107" s="178">
        <f t="shared" si="41"/>
        <v>4.166000000000003E-3</v>
      </c>
      <c r="AA107" s="178">
        <f t="shared" ca="1" si="42"/>
        <v>0.42083300000000001</v>
      </c>
      <c r="AB107" s="178">
        <f t="shared" ca="1" si="43"/>
        <v>-1.8208921509132938</v>
      </c>
    </row>
    <row r="108" spans="1:28" x14ac:dyDescent="0.25">
      <c r="A108" s="105">
        <v>0.42499999999999999</v>
      </c>
      <c r="B108" s="105">
        <v>1.8001937996223856</v>
      </c>
      <c r="D108" s="194">
        <f t="shared" si="24"/>
        <v>4.1669999999999763E-3</v>
      </c>
      <c r="E108" s="174">
        <f t="shared" ca="1" si="44"/>
        <v>0</v>
      </c>
      <c r="F108" s="179">
        <f t="shared" ca="1" si="25"/>
        <v>0</v>
      </c>
      <c r="G108" s="272">
        <f t="shared" si="26"/>
        <v>0.42499999999999999</v>
      </c>
      <c r="H108" s="181">
        <f t="shared" ca="1" si="27"/>
        <v>-7.4678554111476956</v>
      </c>
      <c r="I108" s="284">
        <f t="shared" ca="1" si="28"/>
        <v>-3.0092927258622611E-2</v>
      </c>
      <c r="J108" s="181">
        <f t="shared" ca="1" si="29"/>
        <v>0</v>
      </c>
      <c r="K108" s="175">
        <f ca="1">IF(I107&lt;0,VLOOKUP(-I107,'Cd(v)'!$B$3:$C$103,2,1),VLOOKUP(I107,'Cd(v)'!$B$3:$C$103,2,1))</f>
        <v>0.60275741622345702</v>
      </c>
      <c r="L108" s="7">
        <f t="shared" ca="1" si="35"/>
        <v>1.8039811525924967E-7</v>
      </c>
      <c r="M108" s="110">
        <f t="shared" si="30"/>
        <v>17.659901174295602</v>
      </c>
      <c r="N108" s="110">
        <f t="shared" si="31"/>
        <v>73.967955994357951</v>
      </c>
      <c r="O108" s="110">
        <f t="shared" ca="1" si="32"/>
        <v>1.7697055106932393E-6</v>
      </c>
      <c r="P108" s="110">
        <f t="shared" ca="1" si="33"/>
        <v>-56.30805305035684</v>
      </c>
      <c r="Q108" s="110">
        <f t="shared" ca="1" si="36"/>
        <v>-7.4678554111476956</v>
      </c>
      <c r="R108" s="110">
        <f>'prueba 1'!I105</f>
        <v>0</v>
      </c>
      <c r="S108" s="105">
        <f>'prueba 1'!AN105</f>
        <v>1.0371794063012169E-3</v>
      </c>
      <c r="T108" s="105">
        <f t="shared" si="37"/>
        <v>9.5850073714786474E-2</v>
      </c>
      <c r="U108" s="177">
        <f t="shared" si="38"/>
        <v>7.5400566762852135</v>
      </c>
      <c r="V108" s="161">
        <f t="shared" si="23"/>
        <v>7.5014075630264378E-3</v>
      </c>
      <c r="W108" s="178">
        <f t="shared" si="34"/>
        <v>0.42499999999999999</v>
      </c>
      <c r="X108" s="178">
        <f t="shared" ca="1" si="39"/>
        <v>0</v>
      </c>
      <c r="Y108" s="178">
        <f t="shared" ca="1" si="40"/>
        <v>4.7501658605019337</v>
      </c>
      <c r="Z108" s="178">
        <f t="shared" si="41"/>
        <v>4.1669999999999763E-3</v>
      </c>
      <c r="AA108" s="178">
        <f t="shared" ca="1" si="42"/>
        <v>0.42499999999999999</v>
      </c>
      <c r="AB108" s="178">
        <f t="shared" ca="1" si="43"/>
        <v>-1.8406860920540054</v>
      </c>
    </row>
    <row r="109" spans="1:28" x14ac:dyDescent="0.25">
      <c r="A109" s="105">
        <v>0.42916700000000002</v>
      </c>
      <c r="B109" s="105">
        <v>1.9183873632358632</v>
      </c>
      <c r="D109" s="194">
        <f t="shared" si="24"/>
        <v>4.1670000000000318E-3</v>
      </c>
      <c r="E109" s="174">
        <f t="shared" ca="1" si="44"/>
        <v>0</v>
      </c>
      <c r="F109" s="179">
        <f t="shared" ca="1" si="25"/>
        <v>0</v>
      </c>
      <c r="G109" s="272">
        <f t="shared" si="26"/>
        <v>0.42916700000000002</v>
      </c>
      <c r="H109" s="181">
        <f t="shared" ca="1" si="27"/>
        <v>-7.3137310571635643</v>
      </c>
      <c r="I109" s="284">
        <f t="shared" ca="1" si="28"/>
        <v>-3.0092927258622611E-2</v>
      </c>
      <c r="J109" s="181">
        <f t="shared" ca="1" si="29"/>
        <v>0</v>
      </c>
      <c r="K109" s="175">
        <f ca="1">IF(I108&lt;0,VLOOKUP(-I108,'Cd(v)'!$B$3:$C$103,2,1),VLOOKUP(I108,'Cd(v)'!$B$3:$C$103,2,1))</f>
        <v>0.60275741622345702</v>
      </c>
      <c r="L109" s="7">
        <f t="shared" ca="1" si="35"/>
        <v>1.8039811525924967E-7</v>
      </c>
      <c r="M109" s="110">
        <f t="shared" si="30"/>
        <v>18.819380033343819</v>
      </c>
      <c r="N109" s="110">
        <f t="shared" si="31"/>
        <v>73.957630253628736</v>
      </c>
      <c r="O109" s="110">
        <f t="shared" ca="1" si="32"/>
        <v>1.7697055106932393E-6</v>
      </c>
      <c r="P109" s="110">
        <f t="shared" ca="1" si="33"/>
        <v>-55.138248450579404</v>
      </c>
      <c r="Q109" s="110">
        <f t="shared" ca="1" si="36"/>
        <v>-7.3137310571635634</v>
      </c>
      <c r="R109" s="110">
        <f>'prueba 1'!I106</f>
        <v>0</v>
      </c>
      <c r="S109" s="105">
        <f>'prueba 1'!AN106</f>
        <v>1.052572959145385E-3</v>
      </c>
      <c r="T109" s="105">
        <f t="shared" si="37"/>
        <v>9.6902646673931864E-2</v>
      </c>
      <c r="U109" s="177">
        <f t="shared" si="38"/>
        <v>7.539004103326068</v>
      </c>
      <c r="V109" s="161">
        <f t="shared" si="23"/>
        <v>7.9939201426039025E-3</v>
      </c>
      <c r="W109" s="178">
        <f t="shared" si="34"/>
        <v>0.42916700000000002</v>
      </c>
      <c r="X109" s="178">
        <f t="shared" ca="1" si="39"/>
        <v>0</v>
      </c>
      <c r="Y109" s="178">
        <f t="shared" ca="1" si="40"/>
        <v>4.7501658605019337</v>
      </c>
      <c r="Z109" s="178">
        <f t="shared" si="41"/>
        <v>4.1670000000000318E-3</v>
      </c>
      <c r="AA109" s="178">
        <f t="shared" ca="1" si="42"/>
        <v>0.42916700000000002</v>
      </c>
      <c r="AB109" s="178">
        <f t="shared" ca="1" si="43"/>
        <v>-1.8604800331947171</v>
      </c>
    </row>
    <row r="110" spans="1:28" x14ac:dyDescent="0.25">
      <c r="A110" s="105">
        <v>0.43333300000000002</v>
      </c>
      <c r="B110" s="105">
        <v>1.682000236008907</v>
      </c>
      <c r="D110" s="194">
        <f t="shared" si="24"/>
        <v>4.166000000000003E-3</v>
      </c>
      <c r="E110" s="174">
        <f t="shared" ca="1" si="44"/>
        <v>0</v>
      </c>
      <c r="F110" s="179">
        <f t="shared" ca="1" si="25"/>
        <v>0</v>
      </c>
      <c r="G110" s="272">
        <f t="shared" si="26"/>
        <v>0.43333300000000002</v>
      </c>
      <c r="H110" s="181">
        <f t="shared" ca="1" si="27"/>
        <v>-7.6210289194115903</v>
      </c>
      <c r="I110" s="284">
        <f t="shared" ca="1" si="28"/>
        <v>-3.0092927258622611E-2</v>
      </c>
      <c r="J110" s="181">
        <f t="shared" ca="1" si="29"/>
        <v>0</v>
      </c>
      <c r="K110" s="175">
        <f ca="1">IF(I109&lt;0,VLOOKUP(-I109,'Cd(v)'!$B$3:$C$103,2,1),VLOOKUP(I109,'Cd(v)'!$B$3:$C$103,2,1))</f>
        <v>0.60275741622345702</v>
      </c>
      <c r="L110" s="7">
        <f t="shared" ca="1" si="35"/>
        <v>1.8039811525924967E-7</v>
      </c>
      <c r="M110" s="110">
        <f t="shared" si="30"/>
        <v>16.500422315247377</v>
      </c>
      <c r="N110" s="110">
        <f t="shared" si="31"/>
        <v>73.947601093878433</v>
      </c>
      <c r="O110" s="110">
        <f t="shared" ca="1" si="32"/>
        <v>1.7697055106932393E-6</v>
      </c>
      <c r="P110" s="110">
        <f t="shared" ca="1" si="33"/>
        <v>-57.447177008925543</v>
      </c>
      <c r="Q110" s="110">
        <f t="shared" ca="1" si="36"/>
        <v>-7.6210289194115894</v>
      </c>
      <c r="R110" s="110">
        <f>'prueba 1'!I107</f>
        <v>0</v>
      </c>
      <c r="S110" s="105">
        <f>'prueba 1'!AN107</f>
        <v>1.0223404434558726E-3</v>
      </c>
      <c r="T110" s="105">
        <f t="shared" si="37"/>
        <v>9.792498711738773E-2</v>
      </c>
      <c r="U110" s="177">
        <f t="shared" si="38"/>
        <v>7.5379817628826125</v>
      </c>
      <c r="V110" s="161">
        <f t="shared" si="23"/>
        <v>7.0072129832131121E-3</v>
      </c>
      <c r="W110" s="178">
        <f t="shared" si="34"/>
        <v>0.43333300000000002</v>
      </c>
      <c r="X110" s="178">
        <f t="shared" ca="1" si="39"/>
        <v>0</v>
      </c>
      <c r="Y110" s="178">
        <f t="shared" ca="1" si="40"/>
        <v>4.7501658605019337</v>
      </c>
      <c r="Z110" s="178">
        <f t="shared" si="41"/>
        <v>4.166000000000003E-3</v>
      </c>
      <c r="AA110" s="178">
        <f t="shared" ca="1" si="42"/>
        <v>0.43333300000000002</v>
      </c>
      <c r="AB110" s="178">
        <f t="shared" ca="1" si="43"/>
        <v>-1.8802692241695682</v>
      </c>
    </row>
    <row r="111" spans="1:28" x14ac:dyDescent="0.25">
      <c r="A111" s="105">
        <v>0.4375</v>
      </c>
      <c r="B111" s="105">
        <v>1.8001937996223856</v>
      </c>
      <c r="D111" s="194">
        <f t="shared" si="24"/>
        <v>4.1669999999999763E-3</v>
      </c>
      <c r="E111" s="174">
        <f t="shared" ca="1" si="44"/>
        <v>0</v>
      </c>
      <c r="F111" s="179">
        <f t="shared" ca="1" si="25"/>
        <v>0</v>
      </c>
      <c r="G111" s="272">
        <f t="shared" si="26"/>
        <v>0.4375</v>
      </c>
      <c r="H111" s="181">
        <f t="shared" ca="1" si="27"/>
        <v>-7.4668880873689663</v>
      </c>
      <c r="I111" s="284">
        <f t="shared" ca="1" si="28"/>
        <v>-3.0092927258622611E-2</v>
      </c>
      <c r="J111" s="181">
        <f t="shared" ca="1" si="29"/>
        <v>0</v>
      </c>
      <c r="K111" s="175">
        <f ca="1">IF(I110&lt;0,VLOOKUP(-I110,'Cd(v)'!$B$3:$C$103,2,1),VLOOKUP(I110,'Cd(v)'!$B$3:$C$103,2,1))</f>
        <v>0.60275741622345702</v>
      </c>
      <c r="L111" s="7">
        <f t="shared" ca="1" si="35"/>
        <v>1.8039811525924967E-7</v>
      </c>
      <c r="M111" s="110">
        <f t="shared" si="30"/>
        <v>17.659901174295602</v>
      </c>
      <c r="N111" s="110">
        <f t="shared" si="31"/>
        <v>73.937419269965218</v>
      </c>
      <c r="O111" s="110">
        <f t="shared" ca="1" si="32"/>
        <v>1.7697055106932393E-6</v>
      </c>
      <c r="P111" s="110">
        <f t="shared" ca="1" si="33"/>
        <v>-56.277516325964108</v>
      </c>
      <c r="Q111" s="110">
        <f t="shared" ca="1" si="36"/>
        <v>-7.4668880873689663</v>
      </c>
      <c r="R111" s="110">
        <f>'prueba 1'!I108</f>
        <v>0</v>
      </c>
      <c r="S111" s="105">
        <f>'prueba 1'!AN108</f>
        <v>1.0379025395729187E-3</v>
      </c>
      <c r="T111" s="105">
        <f t="shared" si="37"/>
        <v>9.8962889656960651E-2</v>
      </c>
      <c r="U111" s="177">
        <f t="shared" si="38"/>
        <v>7.5369438603430394</v>
      </c>
      <c r="V111" s="161">
        <f t="shared" si="23"/>
        <v>7.5014075630264378E-3</v>
      </c>
      <c r="W111" s="178">
        <f t="shared" si="34"/>
        <v>0.4375</v>
      </c>
      <c r="X111" s="178">
        <f t="shared" ca="1" si="39"/>
        <v>0</v>
      </c>
      <c r="Y111" s="178">
        <f t="shared" ca="1" si="40"/>
        <v>4.7501658605019337</v>
      </c>
      <c r="Z111" s="178">
        <f t="shared" si="41"/>
        <v>4.1669999999999763E-3</v>
      </c>
      <c r="AA111" s="178">
        <f t="shared" ca="1" si="42"/>
        <v>0.4375</v>
      </c>
      <c r="AB111" s="178">
        <f t="shared" ca="1" si="43"/>
        <v>-1.9000631653102797</v>
      </c>
    </row>
    <row r="112" spans="1:28" x14ac:dyDescent="0.25">
      <c r="A112" s="105">
        <v>0.44166699999999998</v>
      </c>
      <c r="B112" s="105">
        <v>1.9183873632358632</v>
      </c>
      <c r="D112" s="194">
        <f t="shared" si="24"/>
        <v>4.1669999999999763E-3</v>
      </c>
      <c r="E112" s="174">
        <f t="shared" ca="1" si="44"/>
        <v>0</v>
      </c>
      <c r="F112" s="179">
        <f t="shared" ca="1" si="25"/>
        <v>0</v>
      </c>
      <c r="G112" s="272">
        <f t="shared" si="26"/>
        <v>0.44166699999999998</v>
      </c>
      <c r="H112" s="181">
        <f t="shared" ca="1" si="27"/>
        <v>-7.3126996920819707</v>
      </c>
      <c r="I112" s="284">
        <f t="shared" ca="1" si="28"/>
        <v>-3.0092927258622611E-2</v>
      </c>
      <c r="J112" s="181">
        <f t="shared" ca="1" si="29"/>
        <v>0</v>
      </c>
      <c r="K112" s="175">
        <f ca="1">IF(I111&lt;0,VLOOKUP(-I111,'Cd(v)'!$B$3:$C$103,2,1),VLOOKUP(I111,'Cd(v)'!$B$3:$C$103,2,1))</f>
        <v>0.60275741622345702</v>
      </c>
      <c r="L112" s="7">
        <f t="shared" ca="1" si="35"/>
        <v>1.8039811525924967E-7</v>
      </c>
      <c r="M112" s="110">
        <f t="shared" si="30"/>
        <v>18.819380033343819</v>
      </c>
      <c r="N112" s="110">
        <f t="shared" si="31"/>
        <v>73.927086343022893</v>
      </c>
      <c r="O112" s="110">
        <f t="shared" ca="1" si="32"/>
        <v>1.7697055106932393E-6</v>
      </c>
      <c r="P112" s="110">
        <f t="shared" ca="1" si="33"/>
        <v>-55.107704539973561</v>
      </c>
      <c r="Q112" s="110">
        <f t="shared" ca="1" si="36"/>
        <v>-7.3126996920819698</v>
      </c>
      <c r="R112" s="110">
        <f>'prueba 1'!I109</f>
        <v>0</v>
      </c>
      <c r="S112" s="105">
        <f>'prueba 1'!AN109</f>
        <v>1.0533054987089507E-3</v>
      </c>
      <c r="T112" s="105">
        <f t="shared" si="37"/>
        <v>0.1000161951556696</v>
      </c>
      <c r="U112" s="177">
        <f t="shared" si="38"/>
        <v>7.5358905548443307</v>
      </c>
      <c r="V112" s="161">
        <f t="shared" si="23"/>
        <v>7.9939201426037967E-3</v>
      </c>
      <c r="W112" s="178">
        <f t="shared" si="34"/>
        <v>0.44166699999999998</v>
      </c>
      <c r="X112" s="178">
        <f t="shared" ca="1" si="39"/>
        <v>0</v>
      </c>
      <c r="Y112" s="178">
        <f t="shared" ca="1" si="40"/>
        <v>4.7501658605019337</v>
      </c>
      <c r="Z112" s="178">
        <f t="shared" si="41"/>
        <v>4.1669999999999763E-3</v>
      </c>
      <c r="AA112" s="178">
        <f t="shared" ca="1" si="42"/>
        <v>0.44166699999999998</v>
      </c>
      <c r="AB112" s="178">
        <f t="shared" ca="1" si="43"/>
        <v>-1.9198571064509913</v>
      </c>
    </row>
    <row r="113" spans="1:28" x14ac:dyDescent="0.25">
      <c r="A113" s="105">
        <v>0.44583299999999998</v>
      </c>
      <c r="B113" s="105">
        <v>1.9183873632358632</v>
      </c>
      <c r="D113" s="194">
        <f t="shared" si="24"/>
        <v>4.166000000000003E-3</v>
      </c>
      <c r="E113" s="174">
        <f t="shared" ca="1" si="44"/>
        <v>0</v>
      </c>
      <c r="F113" s="179">
        <f t="shared" ca="1" si="25"/>
        <v>0</v>
      </c>
      <c r="G113" s="272">
        <f t="shared" si="26"/>
        <v>0.44583299999999998</v>
      </c>
      <c r="H113" s="181">
        <f t="shared" ca="1" si="27"/>
        <v>-7.3123505930223542</v>
      </c>
      <c r="I113" s="284">
        <f t="shared" ca="1" si="28"/>
        <v>-3.0092927258622611E-2</v>
      </c>
      <c r="J113" s="181">
        <f t="shared" ca="1" si="29"/>
        <v>0</v>
      </c>
      <c r="K113" s="175">
        <f ca="1">IF(I112&lt;0,VLOOKUP(-I112,'Cd(v)'!$B$3:$C$103,2,1),VLOOKUP(I112,'Cd(v)'!$B$3:$C$103,2,1))</f>
        <v>0.60275741622345702</v>
      </c>
      <c r="L113" s="7">
        <f t="shared" ca="1" si="35"/>
        <v>1.8039811525924967E-7</v>
      </c>
      <c r="M113" s="110">
        <f t="shared" si="30"/>
        <v>18.819380033343819</v>
      </c>
      <c r="N113" s="110">
        <f t="shared" si="31"/>
        <v>73.91675347714893</v>
      </c>
      <c r="O113" s="110">
        <f t="shared" ca="1" si="32"/>
        <v>1.7697055106932393E-6</v>
      </c>
      <c r="P113" s="110">
        <f t="shared" ca="1" si="33"/>
        <v>-55.097371674099598</v>
      </c>
      <c r="Q113" s="110">
        <f t="shared" ca="1" si="36"/>
        <v>-7.3123505930223534</v>
      </c>
      <c r="R113" s="110">
        <f>'prueba 1'!I110</f>
        <v>0</v>
      </c>
      <c r="S113" s="105">
        <f>'prueba 1'!AN110</f>
        <v>1.0532992735938771E-3</v>
      </c>
      <c r="T113" s="105">
        <f t="shared" si="37"/>
        <v>0.10106949442926348</v>
      </c>
      <c r="U113" s="177">
        <f t="shared" si="38"/>
        <v>7.5348372555707366</v>
      </c>
      <c r="V113" s="161">
        <f t="shared" si="23"/>
        <v>7.9920017552406117E-3</v>
      </c>
      <c r="W113" s="178">
        <f t="shared" si="34"/>
        <v>0.44583299999999998</v>
      </c>
      <c r="X113" s="178">
        <f t="shared" ca="1" si="39"/>
        <v>0</v>
      </c>
      <c r="Y113" s="178">
        <f t="shared" ca="1" si="40"/>
        <v>4.7501658605019337</v>
      </c>
      <c r="Z113" s="178">
        <f t="shared" si="41"/>
        <v>4.166000000000003E-3</v>
      </c>
      <c r="AA113" s="178">
        <f t="shared" ca="1" si="42"/>
        <v>0.44583299999999998</v>
      </c>
      <c r="AB113" s="178">
        <f t="shared" ca="1" si="43"/>
        <v>-1.9396462974258424</v>
      </c>
    </row>
    <row r="114" spans="1:28" x14ac:dyDescent="0.25">
      <c r="A114" s="105">
        <v>0.45</v>
      </c>
      <c r="B114" s="105">
        <v>1.9774841450426024</v>
      </c>
      <c r="D114" s="194">
        <f t="shared" si="24"/>
        <v>4.1670000000000318E-3</v>
      </c>
      <c r="E114" s="174">
        <f t="shared" ca="1" si="44"/>
        <v>0</v>
      </c>
      <c r="F114" s="179">
        <f t="shared" ca="1" si="25"/>
        <v>0</v>
      </c>
      <c r="G114" s="272">
        <f t="shared" si="26"/>
        <v>0.45</v>
      </c>
      <c r="H114" s="181">
        <f t="shared" ca="1" si="27"/>
        <v>-7.2350466708348682</v>
      </c>
      <c r="I114" s="284">
        <f t="shared" ca="1" si="28"/>
        <v>-3.0092927258622611E-2</v>
      </c>
      <c r="J114" s="181">
        <f t="shared" ca="1" si="29"/>
        <v>0</v>
      </c>
      <c r="K114" s="175">
        <f ca="1">IF(I113&lt;0,VLOOKUP(-I113,'Cd(v)'!$B$3:$C$103,2,1),VLOOKUP(I113,'Cd(v)'!$B$3:$C$103,2,1))</f>
        <v>0.60275741622345702</v>
      </c>
      <c r="L114" s="7">
        <f t="shared" ca="1" si="35"/>
        <v>1.8039811525924967E-7</v>
      </c>
      <c r="M114" s="110">
        <f t="shared" si="30"/>
        <v>19.39911946286793</v>
      </c>
      <c r="N114" s="110">
        <f t="shared" si="31"/>
        <v>73.906341189200276</v>
      </c>
      <c r="O114" s="110">
        <f t="shared" ca="1" si="32"/>
        <v>1.7697055106932393E-6</v>
      </c>
      <c r="P114" s="110">
        <f t="shared" ca="1" si="33"/>
        <v>-54.507219956626834</v>
      </c>
      <c r="Q114" s="110">
        <f t="shared" ca="1" si="36"/>
        <v>-7.2350466708348673</v>
      </c>
      <c r="R114" s="110">
        <f>'prueba 1'!I111</f>
        <v>0</v>
      </c>
      <c r="S114" s="105">
        <f>'prueba 1'!AN111</f>
        <v>1.0613953056733275E-3</v>
      </c>
      <c r="T114" s="105">
        <f t="shared" si="37"/>
        <v>0.10213088973493681</v>
      </c>
      <c r="U114" s="177">
        <f t="shared" si="38"/>
        <v>7.5337758602650631</v>
      </c>
      <c r="V114" s="161">
        <f t="shared" si="23"/>
        <v>8.2401764323925871E-3</v>
      </c>
      <c r="W114" s="178">
        <f t="shared" si="34"/>
        <v>0.45</v>
      </c>
      <c r="X114" s="178">
        <f t="shared" ca="1" si="39"/>
        <v>0</v>
      </c>
      <c r="Y114" s="178">
        <f t="shared" ca="1" si="40"/>
        <v>4.7501658605019337</v>
      </c>
      <c r="Z114" s="178">
        <f t="shared" si="41"/>
        <v>4.1670000000000318E-3</v>
      </c>
      <c r="AA114" s="178">
        <f t="shared" ca="1" si="42"/>
        <v>0.45</v>
      </c>
      <c r="AB114" s="178">
        <f t="shared" ca="1" si="43"/>
        <v>-1.9594402385665541</v>
      </c>
    </row>
    <row r="115" spans="1:28" x14ac:dyDescent="0.25">
      <c r="A115" s="105">
        <v>0.45416699999999999</v>
      </c>
      <c r="B115" s="105">
        <v>2.0365809268493407</v>
      </c>
      <c r="D115" s="194">
        <f t="shared" si="24"/>
        <v>4.1669999999999763E-3</v>
      </c>
      <c r="E115" s="174">
        <f t="shared" ca="1" si="44"/>
        <v>0</v>
      </c>
      <c r="F115" s="179">
        <f t="shared" ca="1" si="25"/>
        <v>0</v>
      </c>
      <c r="G115" s="272">
        <f t="shared" si="26"/>
        <v>0.45416699999999999</v>
      </c>
      <c r="H115" s="181">
        <f t="shared" ca="1" si="27"/>
        <v>-7.1577181978015059</v>
      </c>
      <c r="I115" s="284">
        <f t="shared" ca="1" si="28"/>
        <v>-3.0092927258622611E-2</v>
      </c>
      <c r="J115" s="181">
        <f t="shared" ca="1" si="29"/>
        <v>0</v>
      </c>
      <c r="K115" s="175">
        <f ca="1">IF(I114&lt;0,VLOOKUP(-I114,'Cd(v)'!$B$3:$C$103,2,1),VLOOKUP(I114,'Cd(v)'!$B$3:$C$103,2,1))</f>
        <v>0.60275741622345702</v>
      </c>
      <c r="L115" s="7">
        <f t="shared" ca="1" si="35"/>
        <v>1.8039811525924967E-7</v>
      </c>
      <c r="M115" s="110">
        <f t="shared" si="30"/>
        <v>19.978858892392033</v>
      </c>
      <c r="N115" s="110">
        <f t="shared" si="31"/>
        <v>73.895851840749856</v>
      </c>
      <c r="O115" s="110">
        <f t="shared" ca="1" si="32"/>
        <v>1.7697055106932393E-6</v>
      </c>
      <c r="P115" s="110">
        <f t="shared" ca="1" si="33"/>
        <v>-53.91699117865231</v>
      </c>
      <c r="Q115" s="110">
        <f t="shared" ca="1" si="36"/>
        <v>-7.1577181978015059</v>
      </c>
      <c r="R115" s="110">
        <f>'prueba 1'!I112</f>
        <v>0</v>
      </c>
      <c r="S115" s="105">
        <f>'prueba 1'!AN112</f>
        <v>1.0692506065663819E-3</v>
      </c>
      <c r="T115" s="105">
        <f t="shared" si="37"/>
        <v>0.1032001403415032</v>
      </c>
      <c r="U115" s="177">
        <f t="shared" si="38"/>
        <v>7.5327066096584971</v>
      </c>
      <c r="V115" s="161">
        <f t="shared" si="23"/>
        <v>8.4864327221811538E-3</v>
      </c>
      <c r="W115" s="178">
        <f t="shared" si="34"/>
        <v>0.45416699999999999</v>
      </c>
      <c r="X115" s="178">
        <f t="shared" ca="1" si="39"/>
        <v>0</v>
      </c>
      <c r="Y115" s="178">
        <f t="shared" ca="1" si="40"/>
        <v>4.7501658605019337</v>
      </c>
      <c r="Z115" s="178">
        <f t="shared" si="41"/>
        <v>4.1669999999999763E-3</v>
      </c>
      <c r="AA115" s="178">
        <f t="shared" ca="1" si="42"/>
        <v>0.45416699999999999</v>
      </c>
      <c r="AB115" s="178">
        <f t="shared" ca="1" si="43"/>
        <v>-1.9792341797072657</v>
      </c>
    </row>
    <row r="116" spans="1:28" x14ac:dyDescent="0.25">
      <c r="A116" s="105">
        <v>0.45833299999999999</v>
      </c>
      <c r="B116" s="105">
        <v>1.9183873632358632</v>
      </c>
      <c r="D116" s="194">
        <f t="shared" si="24"/>
        <v>4.166000000000003E-3</v>
      </c>
      <c r="E116" s="174">
        <f t="shared" ca="1" si="44"/>
        <v>0</v>
      </c>
      <c r="F116" s="179">
        <f t="shared" ca="1" si="25"/>
        <v>0</v>
      </c>
      <c r="G116" s="272">
        <f t="shared" si="26"/>
        <v>0.45833299999999999</v>
      </c>
      <c r="H116" s="181">
        <f t="shared" ca="1" si="27"/>
        <v>-7.3112944858654192</v>
      </c>
      <c r="I116" s="284">
        <f t="shared" ca="1" si="28"/>
        <v>-3.0092927258622611E-2</v>
      </c>
      <c r="J116" s="181">
        <f t="shared" ca="1" si="29"/>
        <v>0</v>
      </c>
      <c r="K116" s="175">
        <f ca="1">IF(I115&lt;0,VLOOKUP(-I115,'Cd(v)'!$B$3:$C$103,2,1),VLOOKUP(I115,'Cd(v)'!$B$3:$C$103,2,1))</f>
        <v>0.60275741622345702</v>
      </c>
      <c r="L116" s="7">
        <f t="shared" ca="1" si="35"/>
        <v>1.8039811525924967E-7</v>
      </c>
      <c r="M116" s="110">
        <f t="shared" si="30"/>
        <v>18.819380033343819</v>
      </c>
      <c r="N116" s="110">
        <f t="shared" si="31"/>
        <v>73.885511695385105</v>
      </c>
      <c r="O116" s="110">
        <f t="shared" ca="1" si="32"/>
        <v>1.7697055106932393E-6</v>
      </c>
      <c r="P116" s="110">
        <f t="shared" ca="1" si="33"/>
        <v>-55.066129892335773</v>
      </c>
      <c r="Q116" s="110">
        <f t="shared" ca="1" si="36"/>
        <v>-7.3112944858654183</v>
      </c>
      <c r="R116" s="110">
        <f>'prueba 1'!I113</f>
        <v>0</v>
      </c>
      <c r="S116" s="105">
        <f>'prueba 1'!AN113</f>
        <v>1.0540413215858249E-3</v>
      </c>
      <c r="T116" s="105">
        <f t="shared" si="37"/>
        <v>0.10425418166308902</v>
      </c>
      <c r="U116" s="177">
        <f t="shared" si="38"/>
        <v>7.5316525683369111</v>
      </c>
      <c r="V116" s="161">
        <f t="shared" si="23"/>
        <v>7.9920017552406117E-3</v>
      </c>
      <c r="W116" s="178">
        <f t="shared" si="34"/>
        <v>0.45833299999999999</v>
      </c>
      <c r="X116" s="178">
        <f t="shared" ca="1" si="39"/>
        <v>0</v>
      </c>
      <c r="Y116" s="178">
        <f t="shared" ca="1" si="40"/>
        <v>4.7501658605019337</v>
      </c>
      <c r="Z116" s="178">
        <f t="shared" si="41"/>
        <v>4.166000000000003E-3</v>
      </c>
      <c r="AA116" s="178">
        <f t="shared" ca="1" si="42"/>
        <v>0.45833299999999999</v>
      </c>
      <c r="AB116" s="178">
        <f t="shared" ca="1" si="43"/>
        <v>-1.9990233706821168</v>
      </c>
    </row>
    <row r="117" spans="1:28" x14ac:dyDescent="0.25">
      <c r="A117" s="105">
        <v>0.46250000000000002</v>
      </c>
      <c r="B117" s="105">
        <v>2.0956777086560803</v>
      </c>
      <c r="D117" s="194">
        <f t="shared" si="24"/>
        <v>4.1670000000000318E-3</v>
      </c>
      <c r="E117" s="174">
        <f t="shared" ca="1" si="44"/>
        <v>0</v>
      </c>
      <c r="F117" s="179">
        <f t="shared" ca="1" si="25"/>
        <v>0</v>
      </c>
      <c r="G117" s="272">
        <f t="shared" si="26"/>
        <v>0.46250000000000002</v>
      </c>
      <c r="H117" s="181">
        <f t="shared" ca="1" si="27"/>
        <v>-7.0799827662721908</v>
      </c>
      <c r="I117" s="284">
        <f t="shared" ca="1" si="28"/>
        <v>-3.0092927258622611E-2</v>
      </c>
      <c r="J117" s="181">
        <f t="shared" ca="1" si="29"/>
        <v>0</v>
      </c>
      <c r="K117" s="175">
        <f ca="1">IF(I116&lt;0,VLOOKUP(-I116,'Cd(v)'!$B$3:$C$103,2,1),VLOOKUP(I116,'Cd(v)'!$B$3:$C$103,2,1))</f>
        <v>0.60275741622345702</v>
      </c>
      <c r="L117" s="7">
        <f t="shared" ca="1" si="35"/>
        <v>1.8039811525924967E-7</v>
      </c>
      <c r="M117" s="110">
        <f t="shared" si="30"/>
        <v>20.558598321916147</v>
      </c>
      <c r="N117" s="110">
        <f t="shared" si="31"/>
        <v>73.874942768554149</v>
      </c>
      <c r="O117" s="110">
        <f t="shared" ca="1" si="32"/>
        <v>1.7697055106932393E-6</v>
      </c>
      <c r="P117" s="110">
        <f t="shared" ca="1" si="33"/>
        <v>-53.316342676932486</v>
      </c>
      <c r="Q117" s="110">
        <f t="shared" ca="1" si="36"/>
        <v>-7.0799827662721899</v>
      </c>
      <c r="R117" s="110">
        <f>'prueba 1'!I114</f>
        <v>0</v>
      </c>
      <c r="S117" s="105">
        <f>'prueba 1'!AN114</f>
        <v>1.0773625719620002E-3</v>
      </c>
      <c r="T117" s="105">
        <f t="shared" si="37"/>
        <v>0.10533154423505102</v>
      </c>
      <c r="U117" s="177">
        <f t="shared" si="38"/>
        <v>7.5305752057649489</v>
      </c>
      <c r="V117" s="161">
        <f t="shared" si="23"/>
        <v>8.7326890119699529E-3</v>
      </c>
      <c r="W117" s="178">
        <f t="shared" si="34"/>
        <v>0.46250000000000002</v>
      </c>
      <c r="X117" s="178">
        <f t="shared" ca="1" si="39"/>
        <v>0</v>
      </c>
      <c r="Y117" s="178">
        <f t="shared" ca="1" si="40"/>
        <v>4.7501658605019337</v>
      </c>
      <c r="Z117" s="178">
        <f t="shared" si="41"/>
        <v>4.1670000000000318E-3</v>
      </c>
      <c r="AA117" s="178">
        <f t="shared" ca="1" si="42"/>
        <v>0.46250000000000002</v>
      </c>
      <c r="AB117" s="178">
        <f t="shared" ca="1" si="43"/>
        <v>-2.0188173118228283</v>
      </c>
    </row>
    <row r="118" spans="1:28" x14ac:dyDescent="0.25">
      <c r="A118" s="105">
        <v>0.466667</v>
      </c>
      <c r="B118" s="105">
        <v>2.5093551813032522</v>
      </c>
      <c r="D118" s="194">
        <f t="shared" si="24"/>
        <v>4.1669999999999763E-3</v>
      </c>
      <c r="E118" s="174">
        <f t="shared" ca="1" si="44"/>
        <v>0</v>
      </c>
      <c r="F118" s="179">
        <f t="shared" ca="1" si="25"/>
        <v>0</v>
      </c>
      <c r="G118" s="272">
        <f t="shared" si="26"/>
        <v>0.466667</v>
      </c>
      <c r="H118" s="181">
        <f t="shared" ca="1" si="27"/>
        <v>-6.5405986484639529</v>
      </c>
      <c r="I118" s="284">
        <f t="shared" ca="1" si="28"/>
        <v>-3.0092927258622611E-2</v>
      </c>
      <c r="J118" s="181">
        <f t="shared" ca="1" si="29"/>
        <v>0</v>
      </c>
      <c r="K118" s="175">
        <f ca="1">IF(I117&lt;0,VLOOKUP(-I117,'Cd(v)'!$B$3:$C$103,2,1),VLOOKUP(I117,'Cd(v)'!$B$3:$C$103,2,1))</f>
        <v>0.60275741622345702</v>
      </c>
      <c r="L118" s="7">
        <f t="shared" ca="1" si="35"/>
        <v>1.8039811525924967E-7</v>
      </c>
      <c r="M118" s="110">
        <f t="shared" si="30"/>
        <v>24.616774328584906</v>
      </c>
      <c r="N118" s="110">
        <f t="shared" si="31"/>
        <v>73.863850766064743</v>
      </c>
      <c r="O118" s="110">
        <f t="shared" ca="1" si="32"/>
        <v>1.7697055106932393E-6</v>
      </c>
      <c r="P118" s="110">
        <f t="shared" ca="1" si="33"/>
        <v>-49.247074667774321</v>
      </c>
      <c r="Q118" s="110">
        <f t="shared" ca="1" si="36"/>
        <v>-6.540598648463952</v>
      </c>
      <c r="R118" s="110">
        <f>'prueba 1'!I115</f>
        <v>0</v>
      </c>
      <c r="S118" s="105">
        <f>'prueba 1'!AN115</f>
        <v>1.1306832303167051E-3</v>
      </c>
      <c r="T118" s="105">
        <f t="shared" si="37"/>
        <v>0.10646222746536772</v>
      </c>
      <c r="U118" s="177">
        <f t="shared" si="38"/>
        <v>7.5294445225346323</v>
      </c>
      <c r="V118" s="161">
        <f t="shared" si="23"/>
        <v>1.0456483040490593E-2</v>
      </c>
      <c r="W118" s="178">
        <f t="shared" si="34"/>
        <v>0.466667</v>
      </c>
      <c r="X118" s="178">
        <f t="shared" ca="1" si="39"/>
        <v>0</v>
      </c>
      <c r="Y118" s="178">
        <f t="shared" ca="1" si="40"/>
        <v>4.7501658605019337</v>
      </c>
      <c r="Z118" s="178">
        <f t="shared" si="41"/>
        <v>4.1669999999999763E-3</v>
      </c>
      <c r="AA118" s="178">
        <f t="shared" ca="1" si="42"/>
        <v>0.466667</v>
      </c>
      <c r="AB118" s="178">
        <f t="shared" ca="1" si="43"/>
        <v>-2.0386112529635398</v>
      </c>
    </row>
    <row r="119" spans="1:28" x14ac:dyDescent="0.25">
      <c r="A119" s="105">
        <v>0.470833</v>
      </c>
      <c r="B119" s="105">
        <v>2.8048390903369476</v>
      </c>
      <c r="D119" s="194">
        <f t="shared" si="24"/>
        <v>4.166000000000003E-3</v>
      </c>
      <c r="E119" s="174">
        <f t="shared" ca="1" si="44"/>
        <v>0</v>
      </c>
      <c r="F119" s="179">
        <f t="shared" ca="1" si="25"/>
        <v>0</v>
      </c>
      <c r="G119" s="272">
        <f t="shared" si="26"/>
        <v>0.470833</v>
      </c>
      <c r="H119" s="181">
        <f t="shared" ca="1" si="27"/>
        <v>-6.1550500765787408</v>
      </c>
      <c r="I119" s="284">
        <f t="shared" ca="1" si="28"/>
        <v>-3.0092927258622611E-2</v>
      </c>
      <c r="J119" s="181">
        <f t="shared" ca="1" si="29"/>
        <v>0</v>
      </c>
      <c r="K119" s="175">
        <f ca="1">IF(I118&lt;0,VLOOKUP(-I118,'Cd(v)'!$B$3:$C$103,2,1),VLOOKUP(I118,'Cd(v)'!$B$3:$C$103,2,1))</f>
        <v>0.60275741622345702</v>
      </c>
      <c r="L119" s="7">
        <f t="shared" ca="1" si="35"/>
        <v>1.8039811525924967E-7</v>
      </c>
      <c r="M119" s="110">
        <f t="shared" si="30"/>
        <v>27.515471476205455</v>
      </c>
      <c r="N119" s="110">
        <f t="shared" si="31"/>
        <v>73.852391468531621</v>
      </c>
      <c r="O119" s="110">
        <f t="shared" ca="1" si="32"/>
        <v>1.7697055106932393E-6</v>
      </c>
      <c r="P119" s="110">
        <f t="shared" ca="1" si="33"/>
        <v>-46.336918222620653</v>
      </c>
      <c r="Q119" s="110">
        <f t="shared" ca="1" si="36"/>
        <v>-6.1550500765787408</v>
      </c>
      <c r="R119" s="110">
        <f>'prueba 1'!I116</f>
        <v>0</v>
      </c>
      <c r="S119" s="105">
        <f>'prueba 1'!AN116</f>
        <v>1.1681241114302287E-3</v>
      </c>
      <c r="T119" s="105">
        <f t="shared" si="37"/>
        <v>0.10763035157679796</v>
      </c>
      <c r="U119" s="177">
        <f t="shared" si="38"/>
        <v>7.528276398423202</v>
      </c>
      <c r="V119" s="161">
        <f t="shared" si="23"/>
        <v>1.1684959650343732E-2</v>
      </c>
      <c r="W119" s="178">
        <f t="shared" si="34"/>
        <v>0.470833</v>
      </c>
      <c r="X119" s="178">
        <f t="shared" ca="1" si="39"/>
        <v>0</v>
      </c>
      <c r="Y119" s="178">
        <f t="shared" ca="1" si="40"/>
        <v>4.7501658605019337</v>
      </c>
      <c r="Z119" s="178">
        <f t="shared" si="41"/>
        <v>4.166000000000003E-3</v>
      </c>
      <c r="AA119" s="178">
        <f t="shared" ca="1" si="42"/>
        <v>0.470833</v>
      </c>
      <c r="AB119" s="178">
        <f t="shared" ca="1" si="43"/>
        <v>-2.0584004439383907</v>
      </c>
    </row>
    <row r="120" spans="1:28" x14ac:dyDescent="0.25">
      <c r="A120" s="105">
        <v>0.47499999999999998</v>
      </c>
      <c r="B120" s="105">
        <v>3.5140004720178144</v>
      </c>
      <c r="D120" s="194">
        <f t="shared" si="24"/>
        <v>4.1669999999999763E-3</v>
      </c>
      <c r="E120" s="174">
        <f t="shared" ca="1" si="44"/>
        <v>0</v>
      </c>
      <c r="F120" s="179">
        <f t="shared" ca="1" si="25"/>
        <v>0</v>
      </c>
      <c r="G120" s="272">
        <f t="shared" si="26"/>
        <v>0.47499999999999998</v>
      </c>
      <c r="H120" s="181">
        <f t="shared" ca="1" si="27"/>
        <v>-5.2301868221152645</v>
      </c>
      <c r="I120" s="284">
        <f t="shared" ca="1" si="28"/>
        <v>-3.0092927258622611E-2</v>
      </c>
      <c r="J120" s="181">
        <f t="shared" ca="1" si="29"/>
        <v>0</v>
      </c>
      <c r="K120" s="175">
        <f ca="1">IF(I119&lt;0,VLOOKUP(-I119,'Cd(v)'!$B$3:$C$103,2,1),VLOOKUP(I119,'Cd(v)'!$B$3:$C$103,2,1))</f>
        <v>0.60275741622345702</v>
      </c>
      <c r="L120" s="7">
        <f t="shared" ca="1" si="35"/>
        <v>1.8039811525924967E-7</v>
      </c>
      <c r="M120" s="110">
        <f t="shared" si="30"/>
        <v>34.47234463049476</v>
      </c>
      <c r="N120" s="110">
        <f t="shared" si="31"/>
        <v>73.840068371993269</v>
      </c>
      <c r="O120" s="110">
        <f t="shared" ca="1" si="32"/>
        <v>1.7697055106932393E-6</v>
      </c>
      <c r="P120" s="110">
        <f t="shared" ca="1" si="33"/>
        <v>-39.367721971792996</v>
      </c>
      <c r="Q120" s="110">
        <f t="shared" ca="1" si="36"/>
        <v>-5.2301868221152645</v>
      </c>
      <c r="R120" s="110">
        <f>'prueba 1'!I117</f>
        <v>0</v>
      </c>
      <c r="S120" s="105">
        <f>'prueba 1'!AN117</f>
        <v>1.2561770171608299E-3</v>
      </c>
      <c r="T120" s="105">
        <f t="shared" si="37"/>
        <v>0.10888652859395878</v>
      </c>
      <c r="U120" s="177">
        <f t="shared" si="38"/>
        <v>7.5270202214060413</v>
      </c>
      <c r="V120" s="161">
        <f t="shared" si="23"/>
        <v>1.464283996689815E-2</v>
      </c>
      <c r="W120" s="178">
        <f t="shared" si="34"/>
        <v>0.47499999999999998</v>
      </c>
      <c r="X120" s="178">
        <f t="shared" ca="1" si="39"/>
        <v>0</v>
      </c>
      <c r="Y120" s="178">
        <f t="shared" ca="1" si="40"/>
        <v>4.7501658605019337</v>
      </c>
      <c r="Z120" s="178">
        <f t="shared" si="41"/>
        <v>4.1669999999999763E-3</v>
      </c>
      <c r="AA120" s="178">
        <f t="shared" ca="1" si="42"/>
        <v>0.47499999999999998</v>
      </c>
      <c r="AB120" s="178">
        <f t="shared" ca="1" si="43"/>
        <v>-2.0781943850791023</v>
      </c>
    </row>
    <row r="121" spans="1:28" x14ac:dyDescent="0.25">
      <c r="A121" s="105">
        <v>0.47916700000000001</v>
      </c>
      <c r="B121" s="105">
        <v>2.4502583994965139</v>
      </c>
      <c r="D121" s="194">
        <f t="shared" si="24"/>
        <v>4.1670000000000318E-3</v>
      </c>
      <c r="E121" s="174">
        <f t="shared" ca="1" si="44"/>
        <v>0</v>
      </c>
      <c r="F121" s="179">
        <f t="shared" ca="1" si="25"/>
        <v>0</v>
      </c>
      <c r="G121" s="272">
        <f t="shared" si="26"/>
        <v>0.47916700000000001</v>
      </c>
      <c r="H121" s="181">
        <f t="shared" ca="1" si="27"/>
        <v>-6.6160451974367165</v>
      </c>
      <c r="I121" s="284">
        <f t="shared" ca="1" si="28"/>
        <v>-3.0092927258622611E-2</v>
      </c>
      <c r="J121" s="181">
        <f t="shared" ca="1" si="29"/>
        <v>0</v>
      </c>
      <c r="K121" s="175">
        <f ca="1">IF(I120&lt;0,VLOOKUP(-I120,'Cd(v)'!$B$3:$C$103,2,1),VLOOKUP(I120,'Cd(v)'!$B$3:$C$103,2,1))</f>
        <v>0.60275741622345702</v>
      </c>
      <c r="L121" s="7">
        <f t="shared" ca="1" si="35"/>
        <v>1.8039811525924967E-7</v>
      </c>
      <c r="M121" s="110">
        <f t="shared" si="30"/>
        <v>24.037034899060803</v>
      </c>
      <c r="N121" s="110">
        <f t="shared" si="31"/>
        <v>73.828010819487915</v>
      </c>
      <c r="O121" s="110">
        <f t="shared" ca="1" si="32"/>
        <v>1.7697055106932393E-6</v>
      </c>
      <c r="P121" s="110">
        <f t="shared" ca="1" si="33"/>
        <v>-49.790974150721603</v>
      </c>
      <c r="Q121" s="110">
        <f t="shared" ca="1" si="36"/>
        <v>-6.6160451974367165</v>
      </c>
      <c r="R121" s="110">
        <f>'prueba 1'!I118</f>
        <v>0</v>
      </c>
      <c r="S121" s="105">
        <f>'prueba 1'!AN118</f>
        <v>1.2291083083954676E-3</v>
      </c>
      <c r="T121" s="105">
        <f t="shared" si="37"/>
        <v>0.11011563690235425</v>
      </c>
      <c r="U121" s="177">
        <f t="shared" si="38"/>
        <v>7.5257911130976458</v>
      </c>
      <c r="V121" s="161">
        <f t="shared" si="23"/>
        <v>1.0210226750702052E-2</v>
      </c>
      <c r="W121" s="178">
        <f t="shared" si="34"/>
        <v>0.47916700000000001</v>
      </c>
      <c r="X121" s="178">
        <f t="shared" ca="1" si="39"/>
        <v>0</v>
      </c>
      <c r="Y121" s="178">
        <f t="shared" ca="1" si="40"/>
        <v>4.7501658605019337</v>
      </c>
      <c r="Z121" s="178">
        <f t="shared" si="41"/>
        <v>4.1670000000000318E-3</v>
      </c>
      <c r="AA121" s="178">
        <f t="shared" ca="1" si="42"/>
        <v>0.47916700000000001</v>
      </c>
      <c r="AB121" s="178">
        <f t="shared" ca="1" si="43"/>
        <v>-2.0979883262198138</v>
      </c>
    </row>
    <row r="122" spans="1:28" x14ac:dyDescent="0.25">
      <c r="A122" s="105">
        <v>0.48333300000000001</v>
      </c>
      <c r="B122" s="105">
        <v>2.0365809268493407</v>
      </c>
      <c r="D122" s="194">
        <f t="shared" si="24"/>
        <v>4.166000000000003E-3</v>
      </c>
      <c r="E122" s="174">
        <f t="shared" ca="1" si="44"/>
        <v>0</v>
      </c>
      <c r="F122" s="179">
        <f t="shared" ca="1" si="25"/>
        <v>0</v>
      </c>
      <c r="G122" s="272">
        <f t="shared" si="26"/>
        <v>0.48333300000000001</v>
      </c>
      <c r="H122" s="181">
        <f t="shared" ca="1" si="27"/>
        <v>-7.1549031992222076</v>
      </c>
      <c r="I122" s="284">
        <f t="shared" ca="1" si="28"/>
        <v>-3.0092927258622611E-2</v>
      </c>
      <c r="J122" s="181">
        <f t="shared" ca="1" si="29"/>
        <v>0</v>
      </c>
      <c r="K122" s="175">
        <f ca="1">IF(I121&lt;0,VLOOKUP(-I121,'Cd(v)'!$B$3:$C$103,2,1),VLOOKUP(I121,'Cd(v)'!$B$3:$C$103,2,1))</f>
        <v>0.60275741622345702</v>
      </c>
      <c r="L122" s="7">
        <f t="shared" ca="1" si="35"/>
        <v>1.8039811525924967E-7</v>
      </c>
      <c r="M122" s="110">
        <f t="shared" si="30"/>
        <v>19.978858892392033</v>
      </c>
      <c r="N122" s="110">
        <f t="shared" si="31"/>
        <v>73.817505650928538</v>
      </c>
      <c r="O122" s="110">
        <f t="shared" ca="1" si="32"/>
        <v>1.7697055106932393E-6</v>
      </c>
      <c r="P122" s="110">
        <f t="shared" ca="1" si="33"/>
        <v>-53.838644988830993</v>
      </c>
      <c r="Q122" s="110">
        <f t="shared" ca="1" si="36"/>
        <v>-7.1549031992222076</v>
      </c>
      <c r="R122" s="110">
        <f>'prueba 1'!I119</f>
        <v>0</v>
      </c>
      <c r="S122" s="105">
        <f>'prueba 1'!AN119</f>
        <v>1.0708632578353553E-3</v>
      </c>
      <c r="T122" s="105">
        <f t="shared" si="37"/>
        <v>0.11118650016018961</v>
      </c>
      <c r="U122" s="177">
        <f t="shared" si="38"/>
        <v>7.5247202498398105</v>
      </c>
      <c r="V122" s="161">
        <f t="shared" si="23"/>
        <v>8.4843961412543589E-3</v>
      </c>
      <c r="W122" s="178">
        <f t="shared" si="34"/>
        <v>0.48333300000000001</v>
      </c>
      <c r="X122" s="178">
        <f t="shared" ca="1" si="39"/>
        <v>0</v>
      </c>
      <c r="Y122" s="178">
        <f t="shared" ca="1" si="40"/>
        <v>4.7501658605019337</v>
      </c>
      <c r="Z122" s="178">
        <f t="shared" si="41"/>
        <v>4.166000000000003E-3</v>
      </c>
      <c r="AA122" s="178">
        <f t="shared" ca="1" si="42"/>
        <v>0.48333300000000001</v>
      </c>
      <c r="AB122" s="178">
        <f t="shared" ca="1" si="43"/>
        <v>-2.1177775171946647</v>
      </c>
    </row>
    <row r="123" spans="1:28" x14ac:dyDescent="0.25">
      <c r="A123" s="105">
        <v>0.48749999999999999</v>
      </c>
      <c r="B123" s="105">
        <v>2.0365809268493407</v>
      </c>
      <c r="D123" s="194">
        <f t="shared" si="24"/>
        <v>4.1669999999999763E-3</v>
      </c>
      <c r="E123" s="174">
        <f t="shared" ca="1" si="44"/>
        <v>0</v>
      </c>
      <c r="F123" s="179">
        <f t="shared" ca="1" si="25"/>
        <v>0</v>
      </c>
      <c r="G123" s="272">
        <f t="shared" si="26"/>
        <v>0.48749999999999999</v>
      </c>
      <c r="H123" s="181">
        <f t="shared" ca="1" si="27"/>
        <v>-7.1545251132557528</v>
      </c>
      <c r="I123" s="284">
        <f t="shared" ca="1" si="28"/>
        <v>-3.0092927258622611E-2</v>
      </c>
      <c r="J123" s="181">
        <f t="shared" ca="1" si="29"/>
        <v>0</v>
      </c>
      <c r="K123" s="175">
        <f ca="1">IF(I122&lt;0,VLOOKUP(-I122,'Cd(v)'!$B$3:$C$103,2,1),VLOOKUP(I122,'Cd(v)'!$B$3:$C$103,2,1))</f>
        <v>0.60275741622345702</v>
      </c>
      <c r="L123" s="7">
        <f t="shared" ca="1" si="35"/>
        <v>1.8039811525924967E-7</v>
      </c>
      <c r="M123" s="110">
        <f t="shared" si="30"/>
        <v>19.978858892392033</v>
      </c>
      <c r="N123" s="110">
        <f t="shared" si="31"/>
        <v>73.806995529705134</v>
      </c>
      <c r="O123" s="110">
        <f t="shared" ca="1" si="32"/>
        <v>1.7697055106932393E-6</v>
      </c>
      <c r="P123" s="110">
        <f t="shared" ca="1" si="33"/>
        <v>-53.828134867607588</v>
      </c>
      <c r="Q123" s="110">
        <f t="shared" ca="1" si="36"/>
        <v>-7.1545251132557528</v>
      </c>
      <c r="R123" s="110">
        <f>'prueba 1'!I120</f>
        <v>0</v>
      </c>
      <c r="S123" s="105">
        <f>'prueba 1'!AN120</f>
        <v>1.0713681165552536E-3</v>
      </c>
      <c r="T123" s="105">
        <f t="shared" si="37"/>
        <v>0.11225786827674486</v>
      </c>
      <c r="U123" s="177">
        <f t="shared" si="38"/>
        <v>7.523648881723255</v>
      </c>
      <c r="V123" s="161">
        <f t="shared" si="23"/>
        <v>8.4864327221811538E-3</v>
      </c>
      <c r="W123" s="178">
        <f t="shared" si="34"/>
        <v>0.48749999999999999</v>
      </c>
      <c r="X123" s="178">
        <f t="shared" ca="1" si="39"/>
        <v>0</v>
      </c>
      <c r="Y123" s="178">
        <f t="shared" ca="1" si="40"/>
        <v>4.7501658605019337</v>
      </c>
      <c r="Z123" s="178">
        <f t="shared" si="41"/>
        <v>4.1669999999999763E-3</v>
      </c>
      <c r="AA123" s="178">
        <f t="shared" ca="1" si="42"/>
        <v>0.48749999999999999</v>
      </c>
      <c r="AB123" s="178">
        <f t="shared" ca="1" si="43"/>
        <v>-2.1375714583353762</v>
      </c>
    </row>
    <row r="124" spans="1:28" x14ac:dyDescent="0.25">
      <c r="A124" s="105">
        <v>0.49166700000000002</v>
      </c>
      <c r="B124" s="105">
        <v>2.3320648358830351</v>
      </c>
      <c r="D124" s="194">
        <f t="shared" si="24"/>
        <v>4.1670000000000318E-3</v>
      </c>
      <c r="E124" s="174">
        <f t="shared" ca="1" si="44"/>
        <v>0</v>
      </c>
      <c r="F124" s="179">
        <f t="shared" ca="1" si="25"/>
        <v>0</v>
      </c>
      <c r="G124" s="272">
        <f t="shared" si="26"/>
        <v>0.49166700000000002</v>
      </c>
      <c r="H124" s="181">
        <f t="shared" ca="1" si="27"/>
        <v>-6.7687984606081395</v>
      </c>
      <c r="I124" s="284">
        <f t="shared" ca="1" si="28"/>
        <v>-3.0092927258622611E-2</v>
      </c>
      <c r="J124" s="181">
        <f t="shared" ca="1" si="29"/>
        <v>0</v>
      </c>
      <c r="K124" s="175">
        <f ca="1">IF(I123&lt;0,VLOOKUP(-I123,'Cd(v)'!$B$3:$C$103,2,1),VLOOKUP(I123,'Cd(v)'!$B$3:$C$103,2,1))</f>
        <v>0.60275741622345702</v>
      </c>
      <c r="L124" s="7">
        <f t="shared" ca="1" si="35"/>
        <v>1.8039811525924967E-7</v>
      </c>
      <c r="M124" s="110">
        <f t="shared" si="30"/>
        <v>22.877556040012575</v>
      </c>
      <c r="N124" s="110">
        <f t="shared" si="31"/>
        <v>73.796109598909595</v>
      </c>
      <c r="O124" s="110">
        <f t="shared" ca="1" si="32"/>
        <v>1.7697055106932393E-6</v>
      </c>
      <c r="P124" s="110">
        <f t="shared" ca="1" si="33"/>
        <v>-50.918551789191504</v>
      </c>
      <c r="Q124" s="110">
        <f t="shared" ca="1" si="36"/>
        <v>-6.7687984606081386</v>
      </c>
      <c r="R124" s="110">
        <f>'prueba 1'!I121</f>
        <v>0</v>
      </c>
      <c r="S124" s="105">
        <f>'prueba 1'!AN121</f>
        <v>1.1096769414420452E-3</v>
      </c>
      <c r="T124" s="105">
        <f t="shared" si="37"/>
        <v>0.1133675452181869</v>
      </c>
      <c r="U124" s="177">
        <f t="shared" si="38"/>
        <v>7.5225392047818129</v>
      </c>
      <c r="V124" s="161">
        <f t="shared" si="23"/>
        <v>9.717714171124681E-3</v>
      </c>
      <c r="W124" s="178">
        <f t="shared" si="34"/>
        <v>0.49166700000000002</v>
      </c>
      <c r="X124" s="178">
        <f t="shared" ca="1" si="39"/>
        <v>0</v>
      </c>
      <c r="Y124" s="178">
        <f t="shared" ca="1" si="40"/>
        <v>4.7501658605019337</v>
      </c>
      <c r="Z124" s="178">
        <f t="shared" si="41"/>
        <v>4.1670000000000318E-3</v>
      </c>
      <c r="AA124" s="178">
        <f t="shared" ca="1" si="42"/>
        <v>0.49166700000000002</v>
      </c>
      <c r="AB124" s="178">
        <f t="shared" ca="1" si="43"/>
        <v>-2.1573653994760877</v>
      </c>
    </row>
    <row r="125" spans="1:28" x14ac:dyDescent="0.25">
      <c r="A125" s="105">
        <v>0.49583300000000002</v>
      </c>
      <c r="B125" s="105">
        <v>2.0956777086560803</v>
      </c>
      <c r="D125" s="194">
        <f t="shared" si="24"/>
        <v>4.166000000000003E-3</v>
      </c>
      <c r="E125" s="174">
        <f t="shared" ca="1" si="44"/>
        <v>0</v>
      </c>
      <c r="F125" s="179">
        <f t="shared" ca="1" si="25"/>
        <v>0</v>
      </c>
      <c r="G125" s="272">
        <f t="shared" si="26"/>
        <v>0.49583300000000002</v>
      </c>
      <c r="H125" s="181">
        <f t="shared" ca="1" si="27"/>
        <v>-7.0766742652128958</v>
      </c>
      <c r="I125" s="284">
        <f t="shared" ca="1" si="28"/>
        <v>-3.0092927258622611E-2</v>
      </c>
      <c r="J125" s="181">
        <f t="shared" ca="1" si="29"/>
        <v>0</v>
      </c>
      <c r="K125" s="175">
        <f ca="1">IF(I124&lt;0,VLOOKUP(-I124,'Cd(v)'!$B$3:$C$103,2,1),VLOOKUP(I124,'Cd(v)'!$B$3:$C$103,2,1))</f>
        <v>0.60275741622345702</v>
      </c>
      <c r="L125" s="7">
        <f t="shared" ca="1" si="35"/>
        <v>1.8039811525924967E-7</v>
      </c>
      <c r="M125" s="110">
        <f t="shared" si="30"/>
        <v>20.558598321916147</v>
      </c>
      <c r="N125" s="110">
        <f t="shared" si="31"/>
        <v>73.785522278601405</v>
      </c>
      <c r="O125" s="110">
        <f t="shared" ca="1" si="32"/>
        <v>1.7697055106932393E-6</v>
      </c>
      <c r="P125" s="110">
        <f t="shared" ca="1" si="33"/>
        <v>-53.226922186979742</v>
      </c>
      <c r="Q125" s="110">
        <f t="shared" ca="1" si="36"/>
        <v>-7.0766742652128949</v>
      </c>
      <c r="R125" s="110">
        <f>'prueba 1'!I122</f>
        <v>0</v>
      </c>
      <c r="S125" s="105">
        <f>'prueba 1'!AN122</f>
        <v>1.0792375441578169E-3</v>
      </c>
      <c r="T125" s="105">
        <f t="shared" si="37"/>
        <v>0.11444678276234471</v>
      </c>
      <c r="U125" s="177">
        <f t="shared" si="38"/>
        <v>7.5214599672376554</v>
      </c>
      <c r="V125" s="161">
        <f t="shared" si="23"/>
        <v>8.7305933342612368E-3</v>
      </c>
      <c r="W125" s="178">
        <f t="shared" si="34"/>
        <v>0.49583300000000002</v>
      </c>
      <c r="X125" s="178">
        <f t="shared" ca="1" si="39"/>
        <v>0</v>
      </c>
      <c r="Y125" s="178">
        <f t="shared" ca="1" si="40"/>
        <v>4.7501658605019337</v>
      </c>
      <c r="Z125" s="178">
        <f t="shared" si="41"/>
        <v>4.166000000000003E-3</v>
      </c>
      <c r="AA125" s="178">
        <f t="shared" ca="1" si="42"/>
        <v>0.49583300000000002</v>
      </c>
      <c r="AB125" s="178">
        <f t="shared" ca="1" si="43"/>
        <v>-2.1771545904509386</v>
      </c>
    </row>
    <row r="126" spans="1:28" x14ac:dyDescent="0.25">
      <c r="A126" s="105">
        <v>0.5</v>
      </c>
      <c r="B126" s="105">
        <v>2.4502583994965139</v>
      </c>
      <c r="D126" s="194">
        <f t="shared" si="24"/>
        <v>4.1669999999999763E-3</v>
      </c>
      <c r="E126" s="174">
        <f t="shared" ca="1" si="44"/>
        <v>0</v>
      </c>
      <c r="F126" s="179">
        <f t="shared" ca="1" si="25"/>
        <v>0</v>
      </c>
      <c r="G126" s="272">
        <f t="shared" si="26"/>
        <v>0.5</v>
      </c>
      <c r="H126" s="181">
        <f t="shared" ca="1" si="27"/>
        <v>-6.6137277700247123</v>
      </c>
      <c r="I126" s="284">
        <f t="shared" ca="1" si="28"/>
        <v>-3.0092927258622611E-2</v>
      </c>
      <c r="J126" s="181">
        <f t="shared" ca="1" si="29"/>
        <v>0</v>
      </c>
      <c r="K126" s="175">
        <f ca="1">IF(I125&lt;0,VLOOKUP(-I125,'Cd(v)'!$B$3:$C$103,2,1),VLOOKUP(I125,'Cd(v)'!$B$3:$C$103,2,1))</f>
        <v>0.60275741622345702</v>
      </c>
      <c r="L126" s="7">
        <f t="shared" ca="1" si="35"/>
        <v>1.8039811525924967E-7</v>
      </c>
      <c r="M126" s="110">
        <f t="shared" si="30"/>
        <v>24.037034899060803</v>
      </c>
      <c r="N126" s="110">
        <f t="shared" si="31"/>
        <v>73.774482507837149</v>
      </c>
      <c r="O126" s="110">
        <f t="shared" ca="1" si="32"/>
        <v>1.7697055106932393E-6</v>
      </c>
      <c r="P126" s="110">
        <f t="shared" ca="1" si="33"/>
        <v>-49.737445839070837</v>
      </c>
      <c r="Q126" s="110">
        <f t="shared" ca="1" si="36"/>
        <v>-6.6137277700247123</v>
      </c>
      <c r="R126" s="110">
        <f>'prueba 1'!I123</f>
        <v>0</v>
      </c>
      <c r="S126" s="105">
        <f>'prueba 1'!AN123</f>
        <v>1.1253588954386752E-3</v>
      </c>
      <c r="T126" s="105">
        <f t="shared" si="37"/>
        <v>0.11557214165778339</v>
      </c>
      <c r="U126" s="177">
        <f t="shared" si="38"/>
        <v>7.5203346083422167</v>
      </c>
      <c r="V126" s="161">
        <f t="shared" si="23"/>
        <v>1.0210226750701915E-2</v>
      </c>
      <c r="W126" s="178">
        <f t="shared" si="34"/>
        <v>0.5</v>
      </c>
      <c r="X126" s="178">
        <f t="shared" ca="1" si="39"/>
        <v>0</v>
      </c>
      <c r="Y126" s="178">
        <f t="shared" ca="1" si="40"/>
        <v>4.7501658605019337</v>
      </c>
      <c r="Z126" s="178">
        <f t="shared" si="41"/>
        <v>4.1669999999999763E-3</v>
      </c>
      <c r="AA126" s="178">
        <f t="shared" ca="1" si="42"/>
        <v>0.5</v>
      </c>
      <c r="AB126" s="178">
        <f t="shared" ca="1" si="43"/>
        <v>-2.1969485315916502</v>
      </c>
    </row>
    <row r="127" spans="1:28" x14ac:dyDescent="0.25">
      <c r="A127" s="105">
        <v>0.50416700000000003</v>
      </c>
      <c r="B127" s="105">
        <v>3.0412262175639029</v>
      </c>
      <c r="D127" s="194">
        <f t="shared" si="24"/>
        <v>4.1670000000000318E-3</v>
      </c>
      <c r="E127" s="174">
        <f t="shared" ca="1" si="44"/>
        <v>0</v>
      </c>
      <c r="F127" s="179">
        <f t="shared" ca="1" si="25"/>
        <v>0</v>
      </c>
      <c r="G127" s="272">
        <f t="shared" si="26"/>
        <v>0.50416700000000003</v>
      </c>
      <c r="H127" s="181">
        <f t="shared" ca="1" si="27"/>
        <v>-5.8421986826122856</v>
      </c>
      <c r="I127" s="284">
        <f t="shared" ca="1" si="28"/>
        <v>-3.0092927258622611E-2</v>
      </c>
      <c r="J127" s="181">
        <f t="shared" ca="1" si="29"/>
        <v>0</v>
      </c>
      <c r="K127" s="175">
        <f ca="1">IF(I126&lt;0,VLOOKUP(-I126,'Cd(v)'!$B$3:$C$103,2,1),VLOOKUP(I126,'Cd(v)'!$B$3:$C$103,2,1))</f>
        <v>0.60275741622345702</v>
      </c>
      <c r="L127" s="7">
        <f t="shared" ca="1" si="35"/>
        <v>1.8039811525924967E-7</v>
      </c>
      <c r="M127" s="110">
        <f t="shared" si="30"/>
        <v>29.83442919430189</v>
      </c>
      <c r="N127" s="110">
        <f t="shared" si="31"/>
        <v>73.762707440603847</v>
      </c>
      <c r="O127" s="110">
        <f t="shared" ca="1" si="32"/>
        <v>1.7697055106932393E-6</v>
      </c>
      <c r="P127" s="110">
        <f t="shared" ca="1" si="33"/>
        <v>-43.928276476596444</v>
      </c>
      <c r="Q127" s="110">
        <f t="shared" ca="1" si="36"/>
        <v>-5.8421986826122847</v>
      </c>
      <c r="R127" s="110">
        <f>'prueba 1'!I124</f>
        <v>0</v>
      </c>
      <c r="S127" s="105">
        <f>'prueba 1'!AN124</f>
        <v>1.2003126639449884E-3</v>
      </c>
      <c r="T127" s="105">
        <f t="shared" si="37"/>
        <v>0.11677245432172838</v>
      </c>
      <c r="U127" s="177">
        <f t="shared" si="38"/>
        <v>7.5191342956782714</v>
      </c>
      <c r="V127" s="161">
        <f t="shared" si="23"/>
        <v>1.2672789648588881E-2</v>
      </c>
      <c r="W127" s="178">
        <f t="shared" si="34"/>
        <v>0.50416700000000003</v>
      </c>
      <c r="X127" s="178">
        <f t="shared" ca="1" si="39"/>
        <v>0</v>
      </c>
      <c r="Y127" s="178">
        <f t="shared" ca="1" si="40"/>
        <v>4.7501658605019337</v>
      </c>
      <c r="Z127" s="178">
        <f t="shared" si="41"/>
        <v>4.1670000000000318E-3</v>
      </c>
      <c r="AA127" s="178">
        <f t="shared" ca="1" si="42"/>
        <v>0.50416700000000003</v>
      </c>
      <c r="AB127" s="178">
        <f t="shared" ca="1" si="43"/>
        <v>-2.2167424727323617</v>
      </c>
    </row>
    <row r="128" spans="1:28" x14ac:dyDescent="0.25">
      <c r="A128" s="105">
        <v>0.50833300000000003</v>
      </c>
      <c r="B128" s="105">
        <v>3.5730972538245536</v>
      </c>
      <c r="D128" s="194">
        <f t="shared" si="24"/>
        <v>4.166000000000003E-3</v>
      </c>
      <c r="E128" s="174">
        <f t="shared" ca="1" si="44"/>
        <v>0</v>
      </c>
      <c r="F128" s="179">
        <f t="shared" ca="1" si="25"/>
        <v>0</v>
      </c>
      <c r="G128" s="272">
        <f t="shared" si="26"/>
        <v>0.50833300000000003</v>
      </c>
      <c r="H128" s="181">
        <f t="shared" ca="1" si="27"/>
        <v>-5.1474970074344926</v>
      </c>
      <c r="I128" s="284">
        <f t="shared" ca="1" si="28"/>
        <v>-3.0092927258622611E-2</v>
      </c>
      <c r="J128" s="181">
        <f t="shared" ca="1" si="29"/>
        <v>0</v>
      </c>
      <c r="K128" s="175">
        <f ca="1">IF(I127&lt;0,VLOOKUP(-I127,'Cd(v)'!$B$3:$C$103,2,1),VLOOKUP(I127,'Cd(v)'!$B$3:$C$103,2,1))</f>
        <v>0.60275741622345702</v>
      </c>
      <c r="L128" s="7">
        <f t="shared" ca="1" si="35"/>
        <v>1.8039811525924967E-7</v>
      </c>
      <c r="M128" s="110">
        <f t="shared" si="30"/>
        <v>35.052084060018871</v>
      </c>
      <c r="N128" s="110">
        <f t="shared" si="31"/>
        <v>73.750293037429074</v>
      </c>
      <c r="O128" s="110">
        <f t="shared" ca="1" si="32"/>
        <v>1.7697055106932393E-6</v>
      </c>
      <c r="P128" s="110">
        <f t="shared" ca="1" si="33"/>
        <v>-38.698207207704691</v>
      </c>
      <c r="Q128" s="110">
        <f t="shared" ca="1" si="36"/>
        <v>-5.1474970074344926</v>
      </c>
      <c r="R128" s="110">
        <f>'prueba 1'!I125</f>
        <v>0</v>
      </c>
      <c r="S128" s="105">
        <f>'prueba 1'!AN125</f>
        <v>1.2654845234224713E-3</v>
      </c>
      <c r="T128" s="105">
        <f t="shared" si="37"/>
        <v>0.11803793884515085</v>
      </c>
      <c r="U128" s="177">
        <f t="shared" si="38"/>
        <v>7.5178688111548491</v>
      </c>
      <c r="V128" s="161">
        <f t="shared" si="23"/>
        <v>1.4885523159433102E-2</v>
      </c>
      <c r="W128" s="178">
        <f t="shared" si="34"/>
        <v>0.50833300000000003</v>
      </c>
      <c r="X128" s="178">
        <f t="shared" ca="1" si="39"/>
        <v>0</v>
      </c>
      <c r="Y128" s="178">
        <f t="shared" ca="1" si="40"/>
        <v>4.7501658605019337</v>
      </c>
      <c r="Z128" s="178">
        <f t="shared" si="41"/>
        <v>4.166000000000003E-3</v>
      </c>
      <c r="AA128" s="178">
        <f t="shared" ca="1" si="42"/>
        <v>0.50833300000000003</v>
      </c>
      <c r="AB128" s="178">
        <f t="shared" ca="1" si="43"/>
        <v>-2.2365316637072126</v>
      </c>
    </row>
    <row r="129" spans="1:28" x14ac:dyDescent="0.25">
      <c r="A129" s="105">
        <v>0.51249999999999996</v>
      </c>
      <c r="B129" s="105">
        <v>3.6912908174380314</v>
      </c>
      <c r="D129" s="194">
        <f t="shared" si="24"/>
        <v>4.1669999999999208E-3</v>
      </c>
      <c r="E129" s="174">
        <f t="shared" ca="1" si="44"/>
        <v>0</v>
      </c>
      <c r="F129" s="179">
        <f t="shared" ca="1" si="25"/>
        <v>0</v>
      </c>
      <c r="G129" s="272">
        <f t="shared" si="26"/>
        <v>0.51249999999999996</v>
      </c>
      <c r="H129" s="181">
        <f t="shared" ca="1" si="27"/>
        <v>-4.9923950967118005</v>
      </c>
      <c r="I129" s="284">
        <f t="shared" ca="1" si="28"/>
        <v>-3.0092927258622611E-2</v>
      </c>
      <c r="J129" s="181">
        <f t="shared" ca="1" si="29"/>
        <v>0</v>
      </c>
      <c r="K129" s="175">
        <f ca="1">IF(I128&lt;0,VLOOKUP(-I128,'Cd(v)'!$B$3:$C$103,2,1),VLOOKUP(I128,'Cd(v)'!$B$3:$C$103,2,1))</f>
        <v>0.60275741622345702</v>
      </c>
      <c r="L129" s="7">
        <f t="shared" ca="1" si="35"/>
        <v>1.8039811525924967E-7</v>
      </c>
      <c r="M129" s="110">
        <f t="shared" si="30"/>
        <v>36.211562919067092</v>
      </c>
      <c r="N129" s="110">
        <f t="shared" si="31"/>
        <v>73.73694122454863</v>
      </c>
      <c r="O129" s="110">
        <f t="shared" ca="1" si="32"/>
        <v>1.7697055106932393E-6</v>
      </c>
      <c r="P129" s="110">
        <f t="shared" ca="1" si="33"/>
        <v>-37.525376535776026</v>
      </c>
      <c r="Q129" s="110">
        <f t="shared" ca="1" si="36"/>
        <v>-4.9923950967118005</v>
      </c>
      <c r="R129" s="110">
        <f>'prueba 1'!I126</f>
        <v>0</v>
      </c>
      <c r="S129" s="105">
        <f>'prueba 1'!AN126</f>
        <v>1.361041068342601E-3</v>
      </c>
      <c r="T129" s="105">
        <f t="shared" si="37"/>
        <v>0.11939897991349345</v>
      </c>
      <c r="U129" s="177">
        <f t="shared" si="38"/>
        <v>7.5165077700865064</v>
      </c>
      <c r="V129" s="161">
        <f t="shared" si="23"/>
        <v>1.5381608836263985E-2</v>
      </c>
      <c r="W129" s="178">
        <f t="shared" si="34"/>
        <v>0.51249999999999996</v>
      </c>
      <c r="X129" s="178">
        <f t="shared" ca="1" si="39"/>
        <v>0</v>
      </c>
      <c r="Y129" s="178">
        <f t="shared" ca="1" si="40"/>
        <v>4.7501658605019337</v>
      </c>
      <c r="Z129" s="178">
        <f t="shared" si="41"/>
        <v>4.1669999999999208E-3</v>
      </c>
      <c r="AA129" s="178">
        <f t="shared" ca="1" si="42"/>
        <v>0.51249999999999996</v>
      </c>
      <c r="AB129" s="178">
        <f t="shared" ca="1" si="43"/>
        <v>-2.2563256048479237</v>
      </c>
    </row>
    <row r="130" spans="1:28" x14ac:dyDescent="0.25">
      <c r="A130" s="105">
        <v>0.51666699999999999</v>
      </c>
      <c r="B130" s="105">
        <v>3.4549036902110761</v>
      </c>
      <c r="D130" s="194">
        <f t="shared" si="24"/>
        <v>4.1670000000000318E-3</v>
      </c>
      <c r="E130" s="174">
        <f t="shared" ca="1" si="44"/>
        <v>0</v>
      </c>
      <c r="F130" s="179">
        <f t="shared" ca="1" si="25"/>
        <v>0</v>
      </c>
      <c r="G130" s="272">
        <f t="shared" si="26"/>
        <v>0.51666699999999999</v>
      </c>
      <c r="H130" s="181">
        <f t="shared" ca="1" si="27"/>
        <v>-5.3001079956197019</v>
      </c>
      <c r="I130" s="284">
        <f t="shared" ca="1" si="28"/>
        <v>-3.0092927258622611E-2</v>
      </c>
      <c r="J130" s="181">
        <f t="shared" ca="1" si="29"/>
        <v>0</v>
      </c>
      <c r="K130" s="175">
        <f ca="1">IF(I129&lt;0,VLOOKUP(-I129,'Cd(v)'!$B$3:$C$103,2,1),VLOOKUP(I129,'Cd(v)'!$B$3:$C$103,2,1))</f>
        <v>0.60275741622345702</v>
      </c>
      <c r="L130" s="7">
        <f t="shared" ca="1" si="35"/>
        <v>1.8039811525924967E-7</v>
      </c>
      <c r="M130" s="110">
        <f t="shared" si="30"/>
        <v>33.892605200970657</v>
      </c>
      <c r="N130" s="110">
        <f t="shared" si="31"/>
        <v>73.723821780965238</v>
      </c>
      <c r="O130" s="110">
        <f t="shared" ca="1" si="32"/>
        <v>1.7697055106932393E-6</v>
      </c>
      <c r="P130" s="110">
        <f t="shared" ca="1" si="33"/>
        <v>-39.831214810289069</v>
      </c>
      <c r="Q130" s="110">
        <f t="shared" ca="1" si="36"/>
        <v>-5.3001079956197019</v>
      </c>
      <c r="R130" s="110">
        <f>'prueba 1'!I127</f>
        <v>0</v>
      </c>
      <c r="S130" s="105">
        <f>'prueba 1'!AN127</f>
        <v>1.3373540859725982E-3</v>
      </c>
      <c r="T130" s="105">
        <f t="shared" si="37"/>
        <v>0.12073633399946605</v>
      </c>
      <c r="U130" s="177">
        <f t="shared" si="38"/>
        <v>7.5151704160005339</v>
      </c>
      <c r="V130" s="161">
        <f t="shared" si="23"/>
        <v>1.4396583677109664E-2</v>
      </c>
      <c r="W130" s="178">
        <f t="shared" si="34"/>
        <v>0.51666699999999999</v>
      </c>
      <c r="X130" s="178">
        <f t="shared" ca="1" si="39"/>
        <v>0</v>
      </c>
      <c r="Y130" s="178">
        <f t="shared" ca="1" si="40"/>
        <v>4.7501658605019337</v>
      </c>
      <c r="Z130" s="178">
        <f t="shared" si="41"/>
        <v>4.1670000000000318E-3</v>
      </c>
      <c r="AA130" s="178">
        <f t="shared" ca="1" si="42"/>
        <v>0.51666699999999999</v>
      </c>
      <c r="AB130" s="178">
        <f t="shared" ca="1" si="43"/>
        <v>-2.2761195459886352</v>
      </c>
    </row>
    <row r="131" spans="1:28" x14ac:dyDescent="0.25">
      <c r="A131" s="105">
        <v>0.52083299999999999</v>
      </c>
      <c r="B131" s="105">
        <v>2.9821294357571646</v>
      </c>
      <c r="D131" s="194">
        <f t="shared" si="24"/>
        <v>4.166000000000003E-3</v>
      </c>
      <c r="E131" s="174">
        <f t="shared" ca="1" si="44"/>
        <v>0</v>
      </c>
      <c r="F131" s="179">
        <f t="shared" ca="1" si="25"/>
        <v>0</v>
      </c>
      <c r="G131" s="272">
        <f t="shared" si="26"/>
        <v>0.52083299999999999</v>
      </c>
      <c r="H131" s="181">
        <f t="shared" ca="1" si="27"/>
        <v>-5.9165809129884437</v>
      </c>
      <c r="I131" s="284">
        <f t="shared" ca="1" si="28"/>
        <v>-3.0092927258622611E-2</v>
      </c>
      <c r="J131" s="181">
        <f t="shared" ca="1" si="29"/>
        <v>0</v>
      </c>
      <c r="K131" s="175">
        <f ca="1">IF(I130&lt;0,VLOOKUP(-I130,'Cd(v)'!$B$3:$C$103,2,1),VLOOKUP(I130,'Cd(v)'!$B$3:$C$103,2,1))</f>
        <v>0.60275741622345702</v>
      </c>
      <c r="L131" s="7">
        <f t="shared" ca="1" si="35"/>
        <v>1.8039811525924967E-7</v>
      </c>
      <c r="M131" s="110">
        <f t="shared" si="30"/>
        <v>29.254689764777787</v>
      </c>
      <c r="N131" s="110">
        <f t="shared" si="31"/>
        <v>73.711182264111955</v>
      </c>
      <c r="O131" s="110">
        <f t="shared" ca="1" si="32"/>
        <v>1.7697055106932393E-6</v>
      </c>
      <c r="P131" s="110">
        <f t="shared" ca="1" si="33"/>
        <v>-44.456490729628655</v>
      </c>
      <c r="Q131" s="110">
        <f t="shared" ca="1" si="36"/>
        <v>-5.9165809129884437</v>
      </c>
      <c r="R131" s="110">
        <f>'prueba 1'!I128</f>
        <v>0</v>
      </c>
      <c r="S131" s="105">
        <f>'prueba 1'!AN128</f>
        <v>1.2884318912626575E-3</v>
      </c>
      <c r="T131" s="105">
        <f t="shared" si="37"/>
        <v>0.12202476589072871</v>
      </c>
      <c r="U131" s="177">
        <f t="shared" si="38"/>
        <v>7.5138819841092719</v>
      </c>
      <c r="V131" s="161">
        <f t="shared" si="23"/>
        <v>1.2423551229364357E-2</v>
      </c>
      <c r="W131" s="178">
        <f t="shared" si="34"/>
        <v>0.52083299999999999</v>
      </c>
      <c r="X131" s="178">
        <f t="shared" ca="1" si="39"/>
        <v>0</v>
      </c>
      <c r="Y131" s="178">
        <f t="shared" ca="1" si="40"/>
        <v>4.7501658605019337</v>
      </c>
      <c r="Z131" s="178">
        <f t="shared" si="41"/>
        <v>4.166000000000003E-3</v>
      </c>
      <c r="AA131" s="178">
        <f t="shared" ca="1" si="42"/>
        <v>0.52083299999999999</v>
      </c>
      <c r="AB131" s="178">
        <f t="shared" ca="1" si="43"/>
        <v>-2.2959087369634861</v>
      </c>
    </row>
    <row r="132" spans="1:28" x14ac:dyDescent="0.25">
      <c r="A132" s="105">
        <v>0.52500000000000002</v>
      </c>
      <c r="B132" s="105">
        <v>2.8639358721436863</v>
      </c>
      <c r="D132" s="194">
        <f t="shared" si="24"/>
        <v>4.1670000000000318E-3</v>
      </c>
      <c r="E132" s="174">
        <f t="shared" ca="1" si="44"/>
        <v>0</v>
      </c>
      <c r="F132" s="179">
        <f t="shared" ca="1" si="25"/>
        <v>0</v>
      </c>
      <c r="G132" s="272">
        <f t="shared" si="26"/>
        <v>0.52500000000000002</v>
      </c>
      <c r="H132" s="181">
        <f t="shared" ca="1" si="27"/>
        <v>-6.0702570661917177</v>
      </c>
      <c r="I132" s="284">
        <f t="shared" ca="1" si="28"/>
        <v>-3.0092927258622611E-2</v>
      </c>
      <c r="J132" s="181">
        <f t="shared" ca="1" si="29"/>
        <v>0</v>
      </c>
      <c r="K132" s="175">
        <f ca="1">IF(I131&lt;0,VLOOKUP(-I131,'Cd(v)'!$B$3:$C$103,2,1),VLOOKUP(I131,'Cd(v)'!$B$3:$C$103,2,1))</f>
        <v>0.60275741622345702</v>
      </c>
      <c r="L132" s="7">
        <f t="shared" ca="1" si="35"/>
        <v>1.8039811525924967E-7</v>
      </c>
      <c r="M132" s="110">
        <f t="shared" si="30"/>
        <v>28.095210905729562</v>
      </c>
      <c r="N132" s="110">
        <f t="shared" si="31"/>
        <v>73.698658229792471</v>
      </c>
      <c r="O132" s="110">
        <f t="shared" ca="1" si="32"/>
        <v>1.7697055106932393E-6</v>
      </c>
      <c r="P132" s="110">
        <f t="shared" ca="1" si="33"/>
        <v>-45.6034455543574</v>
      </c>
      <c r="Q132" s="110">
        <f t="shared" ca="1" si="36"/>
        <v>-6.0702570661917177</v>
      </c>
      <c r="R132" s="110">
        <f>'prueba 1'!I129</f>
        <v>0</v>
      </c>
      <c r="S132" s="105">
        <f>'prueba 1'!AN129</f>
        <v>1.2766599714060403E-3</v>
      </c>
      <c r="T132" s="105">
        <f t="shared" si="37"/>
        <v>0.12330142586213474</v>
      </c>
      <c r="U132" s="177">
        <f t="shared" si="38"/>
        <v>7.5126053241378656</v>
      </c>
      <c r="V132" s="161">
        <f t="shared" si="23"/>
        <v>1.1934020779222832E-2</v>
      </c>
      <c r="W132" s="178">
        <f t="shared" si="34"/>
        <v>0.52500000000000002</v>
      </c>
      <c r="X132" s="178">
        <f t="shared" ca="1" si="39"/>
        <v>0</v>
      </c>
      <c r="Y132" s="178">
        <f t="shared" ca="1" si="40"/>
        <v>4.7501658605019337</v>
      </c>
      <c r="Z132" s="178">
        <f t="shared" si="41"/>
        <v>4.1670000000000318E-3</v>
      </c>
      <c r="AA132" s="178">
        <f t="shared" ca="1" si="42"/>
        <v>0.52500000000000002</v>
      </c>
      <c r="AB132" s="178">
        <f t="shared" ca="1" si="43"/>
        <v>-2.3157026781041976</v>
      </c>
    </row>
    <row r="133" spans="1:28" x14ac:dyDescent="0.25">
      <c r="A133" s="105">
        <v>0.52916700000000005</v>
      </c>
      <c r="B133" s="105">
        <v>2.9821294357571646</v>
      </c>
      <c r="D133" s="194">
        <f t="shared" si="24"/>
        <v>4.1670000000000318E-3</v>
      </c>
      <c r="E133" s="174">
        <f t="shared" ca="1" si="44"/>
        <v>0</v>
      </c>
      <c r="F133" s="179">
        <f t="shared" ca="1" si="25"/>
        <v>0</v>
      </c>
      <c r="G133" s="272">
        <f t="shared" si="26"/>
        <v>0.52916700000000005</v>
      </c>
      <c r="H133" s="181">
        <f t="shared" ca="1" si="27"/>
        <v>-5.9152508025924</v>
      </c>
      <c r="I133" s="284">
        <f t="shared" ca="1" si="28"/>
        <v>-3.0092927258622611E-2</v>
      </c>
      <c r="J133" s="181">
        <f t="shared" ca="1" si="29"/>
        <v>0</v>
      </c>
      <c r="K133" s="175">
        <f ca="1">IF(I132&lt;0,VLOOKUP(-I132,'Cd(v)'!$B$3:$C$103,2,1),VLOOKUP(I132,'Cd(v)'!$B$3:$C$103,2,1))</f>
        <v>0.60275741622345702</v>
      </c>
      <c r="L133" s="7">
        <f t="shared" ca="1" si="35"/>
        <v>1.8039811525924967E-7</v>
      </c>
      <c r="M133" s="110">
        <f t="shared" si="30"/>
        <v>29.254689764777787</v>
      </c>
      <c r="N133" s="110">
        <f t="shared" si="31"/>
        <v>73.686008881985202</v>
      </c>
      <c r="O133" s="110">
        <f t="shared" ca="1" si="32"/>
        <v>1.7697055106932393E-6</v>
      </c>
      <c r="P133" s="110">
        <f t="shared" ca="1" si="33"/>
        <v>-44.431317347501903</v>
      </c>
      <c r="Q133" s="110">
        <f t="shared" ca="1" si="36"/>
        <v>-5.9152508025924</v>
      </c>
      <c r="R133" s="110">
        <f>'prueba 1'!I130</f>
        <v>0</v>
      </c>
      <c r="S133" s="105">
        <f>'prueba 1'!AN130</f>
        <v>1.289434027243406E-3</v>
      </c>
      <c r="T133" s="105">
        <f t="shared" si="37"/>
        <v>0.12459085988937815</v>
      </c>
      <c r="U133" s="177">
        <f t="shared" si="38"/>
        <v>7.5113158901106223</v>
      </c>
      <c r="V133" s="161">
        <f t="shared" si="23"/>
        <v>1.24265333588002E-2</v>
      </c>
      <c r="W133" s="178">
        <f t="shared" si="34"/>
        <v>0.52916700000000005</v>
      </c>
      <c r="X133" s="178">
        <f t="shared" ca="1" si="39"/>
        <v>0</v>
      </c>
      <c r="Y133" s="178">
        <f t="shared" ca="1" si="40"/>
        <v>4.7501658605019337</v>
      </c>
      <c r="Z133" s="178">
        <f t="shared" si="41"/>
        <v>4.1670000000000318E-3</v>
      </c>
      <c r="AA133" s="178">
        <f t="shared" ca="1" si="42"/>
        <v>0.52916700000000005</v>
      </c>
      <c r="AB133" s="178">
        <f t="shared" ca="1" si="43"/>
        <v>-2.3354966192449091</v>
      </c>
    </row>
    <row r="134" spans="1:28" x14ac:dyDescent="0.25">
      <c r="A134" s="105">
        <v>0.53333299999999995</v>
      </c>
      <c r="B134" s="105">
        <v>2.9230326539504254</v>
      </c>
      <c r="D134" s="194">
        <f t="shared" si="24"/>
        <v>4.165999999999892E-3</v>
      </c>
      <c r="E134" s="174">
        <f t="shared" ca="1" si="44"/>
        <v>0</v>
      </c>
      <c r="F134" s="179">
        <f t="shared" ca="1" si="25"/>
        <v>0</v>
      </c>
      <c r="G134" s="272">
        <f t="shared" si="26"/>
        <v>0.53333299999999995</v>
      </c>
      <c r="H134" s="181">
        <f t="shared" ca="1" si="27"/>
        <v>-5.991780621886285</v>
      </c>
      <c r="I134" s="284">
        <f t="shared" ca="1" si="28"/>
        <v>-3.0092927258622611E-2</v>
      </c>
      <c r="J134" s="181">
        <f t="shared" ca="1" si="29"/>
        <v>0</v>
      </c>
      <c r="K134" s="175">
        <f ca="1">IF(I133&lt;0,VLOOKUP(-I133,'Cd(v)'!$B$3:$C$103,2,1),VLOOKUP(I133,'Cd(v)'!$B$3:$C$103,2,1))</f>
        <v>0.60275741622345702</v>
      </c>
      <c r="L134" s="7">
        <f t="shared" ca="1" si="35"/>
        <v>1.8039811525924967E-7</v>
      </c>
      <c r="M134" s="110">
        <f t="shared" si="30"/>
        <v>28.674950335253676</v>
      </c>
      <c r="N134" s="110">
        <f t="shared" si="31"/>
        <v>73.673420066454824</v>
      </c>
      <c r="O134" s="110">
        <f t="shared" ca="1" si="32"/>
        <v>1.7697055106932393E-6</v>
      </c>
      <c r="P134" s="110">
        <f t="shared" ca="1" si="33"/>
        <v>-44.998467961495635</v>
      </c>
      <c r="Q134" s="110">
        <f t="shared" ca="1" si="36"/>
        <v>-5.991780621886285</v>
      </c>
      <c r="R134" s="110">
        <f>'prueba 1'!I131</f>
        <v>0</v>
      </c>
      <c r="S134" s="105">
        <f>'prueba 1'!AN131</f>
        <v>1.2832635606913794E-3</v>
      </c>
      <c r="T134" s="105">
        <f t="shared" si="37"/>
        <v>0.12587412345006954</v>
      </c>
      <c r="U134" s="177">
        <f t="shared" si="38"/>
        <v>7.5100326265499309</v>
      </c>
      <c r="V134" s="161">
        <f t="shared" ref="V134:V197" si="45">IF(B134&lt;0,0,+D134*B134)</f>
        <v>1.2177354036357156E-2</v>
      </c>
      <c r="W134" s="178">
        <f t="shared" si="34"/>
        <v>0.53333299999999995</v>
      </c>
      <c r="X134" s="178">
        <f t="shared" ca="1" si="39"/>
        <v>0</v>
      </c>
      <c r="Y134" s="178">
        <f t="shared" ca="1" si="40"/>
        <v>4.7501658605019337</v>
      </c>
      <c r="Z134" s="178">
        <f t="shared" si="41"/>
        <v>4.165999999999892E-3</v>
      </c>
      <c r="AA134" s="178">
        <f t="shared" ca="1" si="42"/>
        <v>0.53333299999999995</v>
      </c>
      <c r="AB134" s="178">
        <f t="shared" ca="1" si="43"/>
        <v>-2.3552858102197596</v>
      </c>
    </row>
    <row r="135" spans="1:28" x14ac:dyDescent="0.25">
      <c r="A135" s="105">
        <v>0.53749999999999998</v>
      </c>
      <c r="B135" s="105">
        <v>2.9230326539504254</v>
      </c>
      <c r="D135" s="194">
        <f t="shared" ref="D135:D198" si="46">+A135-A134</f>
        <v>4.1670000000000318E-3</v>
      </c>
      <c r="E135" s="174">
        <f t="shared" ca="1" si="44"/>
        <v>0</v>
      </c>
      <c r="F135" s="179">
        <f t="shared" ref="F135:F198" ca="1" si="47">IF(AND(I134&lt;=0,J134&lt;=0),0,+I135*D135)</f>
        <v>0</v>
      </c>
      <c r="G135" s="272">
        <f t="shared" ref="G135:G198" si="48">+G134+D135</f>
        <v>0.53749999999999998</v>
      </c>
      <c r="H135" s="181">
        <f t="shared" ref="H135:H198" ca="1" si="49">IF(CELL("tipo",U135)="b",+(B135*9.81+L135*9.81-$E$2*9.81)/$E$2,+(B135*9.81+L135*9.81-U135*9.81)/U135)</f>
        <v>-5.9911277481344474</v>
      </c>
      <c r="I135" s="284">
        <f t="shared" ref="I135:I198" ca="1" si="50">+I134+E135</f>
        <v>-3.0092927258622611E-2</v>
      </c>
      <c r="J135" s="181">
        <f t="shared" ref="J135:J198" ca="1" si="51">IF(AND(I135&lt;=0,J134&lt;=0),0,+J134+F135)</f>
        <v>0</v>
      </c>
      <c r="K135" s="175">
        <f ca="1">IF(I134&lt;0,VLOOKUP(-I134,'Cd(v)'!$B$3:$C$103,2,1),VLOOKUP(I134,'Cd(v)'!$B$3:$C$103,2,1))</f>
        <v>0.60275741622345702</v>
      </c>
      <c r="L135" s="7">
        <f t="shared" ca="1" si="35"/>
        <v>1.8039811525924967E-7</v>
      </c>
      <c r="M135" s="110">
        <f t="shared" ref="M135:M198" si="52">+B135*9.81</f>
        <v>28.674950335253676</v>
      </c>
      <c r="N135" s="110">
        <f t="shared" ref="N135:N198" si="53">+U135*9.81</f>
        <v>73.660824871068016</v>
      </c>
      <c r="O135" s="110">
        <f t="shared" ref="O135:O198" ca="1" si="54">+L135*9.81</f>
        <v>1.7697055106932393E-6</v>
      </c>
      <c r="P135" s="110">
        <f t="shared" ref="P135:P198" ca="1" si="55">+M135-N135+O135</f>
        <v>-44.985872766108827</v>
      </c>
      <c r="Q135" s="110">
        <f t="shared" ca="1" si="36"/>
        <v>-5.9911277481344474</v>
      </c>
      <c r="R135" s="110">
        <f>'prueba 1'!I132</f>
        <v>0</v>
      </c>
      <c r="S135" s="105">
        <f>'prueba 1'!AN132</f>
        <v>1.2839139028351179E-3</v>
      </c>
      <c r="T135" s="105">
        <f t="shared" si="37"/>
        <v>0.12715803735290465</v>
      </c>
      <c r="U135" s="177">
        <f t="shared" si="38"/>
        <v>7.5087487126470958</v>
      </c>
      <c r="V135" s="161">
        <f t="shared" si="45"/>
        <v>1.2180277069011515E-2</v>
      </c>
      <c r="W135" s="178">
        <f t="shared" ref="W135:W198" si="56">+G135</f>
        <v>0.53749999999999998</v>
      </c>
      <c r="X135" s="178">
        <f t="shared" ca="1" si="39"/>
        <v>0</v>
      </c>
      <c r="Y135" s="178">
        <f t="shared" ca="1" si="40"/>
        <v>4.7501658605019337</v>
      </c>
      <c r="Z135" s="178">
        <f t="shared" si="41"/>
        <v>4.1670000000000318E-3</v>
      </c>
      <c r="AA135" s="178">
        <f t="shared" ca="1" si="42"/>
        <v>0.53749999999999998</v>
      </c>
      <c r="AB135" s="178">
        <f t="shared" ca="1" si="43"/>
        <v>-2.3750797513604711</v>
      </c>
    </row>
    <row r="136" spans="1:28" x14ac:dyDescent="0.25">
      <c r="A136" s="105">
        <v>0.54166700000000001</v>
      </c>
      <c r="B136" s="105">
        <v>2.9821294357571646</v>
      </c>
      <c r="D136" s="194">
        <f t="shared" si="46"/>
        <v>4.1670000000000318E-3</v>
      </c>
      <c r="E136" s="174">
        <f t="shared" ca="1" si="44"/>
        <v>0</v>
      </c>
      <c r="F136" s="179">
        <f t="shared" ca="1" si="47"/>
        <v>0</v>
      </c>
      <c r="G136" s="272">
        <f t="shared" si="48"/>
        <v>0.54166700000000001</v>
      </c>
      <c r="H136" s="181">
        <f t="shared" ca="1" si="49"/>
        <v>-5.9132495181206517</v>
      </c>
      <c r="I136" s="284">
        <f t="shared" ca="1" si="50"/>
        <v>-3.0092927258622611E-2</v>
      </c>
      <c r="J136" s="181">
        <f t="shared" ca="1" si="51"/>
        <v>0</v>
      </c>
      <c r="K136" s="175">
        <f ca="1">IF(I135&lt;0,VLOOKUP(-I135,'Cd(v)'!$B$3:$C$103,2,1),VLOOKUP(I135,'Cd(v)'!$B$3:$C$103,2,1))</f>
        <v>0.60275741622345702</v>
      </c>
      <c r="L136" s="7">
        <f t="shared" ref="L136:L144" ca="1" si="57">IF(I135&lt;0,+(+(0.5*1.29*K136*PI()/4*$E$1^2*I135^2)/9.81),+(-(0.5*1.29*K136*PI()/4*$E$1^2*I135^2)/9.81))</f>
        <v>1.8039811525924967E-7</v>
      </c>
      <c r="M136" s="110">
        <f t="shared" si="52"/>
        <v>29.254689764777787</v>
      </c>
      <c r="N136" s="110">
        <f t="shared" si="53"/>
        <v>73.648165384936476</v>
      </c>
      <c r="O136" s="110">
        <f t="shared" ca="1" si="54"/>
        <v>1.7697055106932393E-6</v>
      </c>
      <c r="P136" s="110">
        <f t="shared" ca="1" si="55"/>
        <v>-44.393473850453177</v>
      </c>
      <c r="Q136" s="110">
        <f t="shared" ref="Q136:Q199" ca="1" si="58">+P136/U136</f>
        <v>-5.9132495181206517</v>
      </c>
      <c r="R136" s="110">
        <f>'prueba 1'!I133</f>
        <v>0</v>
      </c>
      <c r="S136" s="105">
        <f>'prueba 1'!AN133</f>
        <v>1.2904674955693915E-3</v>
      </c>
      <c r="T136" s="105">
        <f t="shared" ref="T136:T199" si="59">S136+T135</f>
        <v>0.12844850484847403</v>
      </c>
      <c r="U136" s="177">
        <f t="shared" ref="U136:U199" si="60">+$E$2-T136</f>
        <v>7.5074582451515264</v>
      </c>
      <c r="V136" s="161">
        <f t="shared" si="45"/>
        <v>1.24265333588002E-2</v>
      </c>
      <c r="W136" s="178">
        <f t="shared" si="56"/>
        <v>0.54166700000000001</v>
      </c>
      <c r="X136" s="178">
        <f t="shared" ca="1" si="39"/>
        <v>0</v>
      </c>
      <c r="Y136" s="178">
        <f t="shared" ca="1" si="40"/>
        <v>4.7501658605019337</v>
      </c>
      <c r="Z136" s="178">
        <f t="shared" si="41"/>
        <v>4.1670000000000318E-3</v>
      </c>
      <c r="AA136" s="178">
        <f t="shared" ca="1" si="42"/>
        <v>0.54166700000000001</v>
      </c>
      <c r="AB136" s="178">
        <f t="shared" ca="1" si="43"/>
        <v>-2.3948736925011826</v>
      </c>
    </row>
    <row r="137" spans="1:28" x14ac:dyDescent="0.25">
      <c r="A137" s="105">
        <v>0.54583300000000001</v>
      </c>
      <c r="B137" s="105">
        <v>2.9821294357571646</v>
      </c>
      <c r="D137" s="194">
        <f t="shared" si="46"/>
        <v>4.166000000000003E-3</v>
      </c>
      <c r="E137" s="174">
        <f t="shared" ca="1" si="44"/>
        <v>0</v>
      </c>
      <c r="F137" s="179">
        <f t="shared" ca="1" si="47"/>
        <v>0</v>
      </c>
      <c r="G137" s="272">
        <f t="shared" si="48"/>
        <v>0.54583300000000001</v>
      </c>
      <c r="H137" s="181">
        <f t="shared" ca="1" si="49"/>
        <v>-5.9125795675340118</v>
      </c>
      <c r="I137" s="284">
        <f t="shared" ca="1" si="50"/>
        <v>-3.0092927258622611E-2</v>
      </c>
      <c r="J137" s="181">
        <f t="shared" ca="1" si="51"/>
        <v>0</v>
      </c>
      <c r="K137" s="175">
        <f ca="1">IF(I136&lt;0,VLOOKUP(-I136,'Cd(v)'!$B$3:$C$103,2,1),VLOOKUP(I136,'Cd(v)'!$B$3:$C$103,2,1))</f>
        <v>0.60275741622345702</v>
      </c>
      <c r="L137" s="7">
        <f t="shared" ca="1" si="57"/>
        <v>1.8039811525924967E-7</v>
      </c>
      <c r="M137" s="110">
        <f t="shared" si="52"/>
        <v>29.254689764777787</v>
      </c>
      <c r="N137" s="110">
        <f t="shared" si="53"/>
        <v>73.635505567382893</v>
      </c>
      <c r="O137" s="110">
        <f t="shared" ca="1" si="54"/>
        <v>1.7697055106932393E-6</v>
      </c>
      <c r="P137" s="110">
        <f t="shared" ca="1" si="55"/>
        <v>-44.380814032899593</v>
      </c>
      <c r="Q137" s="110">
        <f t="shared" ca="1" si="58"/>
        <v>-5.9125795675340118</v>
      </c>
      <c r="R137" s="110">
        <f>'prueba 1'!I134</f>
        <v>0</v>
      </c>
      <c r="S137" s="105">
        <f>'prueba 1'!AN134</f>
        <v>1.2905012796723574E-3</v>
      </c>
      <c r="T137" s="105">
        <f t="shared" si="59"/>
        <v>0.1297390061281464</v>
      </c>
      <c r="U137" s="177">
        <f t="shared" si="60"/>
        <v>7.5061677438718535</v>
      </c>
      <c r="V137" s="161">
        <f t="shared" si="45"/>
        <v>1.2423551229364357E-2</v>
      </c>
      <c r="W137" s="178">
        <f t="shared" si="56"/>
        <v>0.54583300000000001</v>
      </c>
      <c r="X137" s="178">
        <f t="shared" ref="X137:X200" ca="1" si="61">IF(I137&lt;-0.01,0,H137)</f>
        <v>0</v>
      </c>
      <c r="Y137" s="178">
        <f t="shared" ref="Y137:Y200" ca="1" si="62">IF(I137&lt;-0.01,$L$1,I137)</f>
        <v>4.7501658605019337</v>
      </c>
      <c r="Z137" s="178">
        <f t="shared" ref="Z137:Z200" si="63">+D137</f>
        <v>4.166000000000003E-3</v>
      </c>
      <c r="AA137" s="178">
        <f t="shared" ref="AA137:AA200" ca="1" si="64">IF(I137&lt;-0.01,AA136+Z137,G137)</f>
        <v>0.54583300000000001</v>
      </c>
      <c r="AB137" s="178">
        <f t="shared" ref="AB137:AB200" ca="1" si="65">IF(I137&lt;-0.01,AB136-($L$1*Z137),J137)</f>
        <v>-2.4146628834760335</v>
      </c>
    </row>
    <row r="138" spans="1:28" x14ac:dyDescent="0.25">
      <c r="A138" s="105">
        <v>0.55000000000000004</v>
      </c>
      <c r="B138" s="105">
        <v>2.9230326539504254</v>
      </c>
      <c r="D138" s="194">
        <f t="shared" si="46"/>
        <v>4.1670000000000318E-3</v>
      </c>
      <c r="E138" s="174">
        <f t="shared" ca="1" si="44"/>
        <v>0</v>
      </c>
      <c r="F138" s="179">
        <f t="shared" ca="1" si="47"/>
        <v>0</v>
      </c>
      <c r="G138" s="272">
        <f t="shared" si="48"/>
        <v>0.55000000000000004</v>
      </c>
      <c r="H138" s="181">
        <f t="shared" ca="1" si="49"/>
        <v>-5.9891605748966201</v>
      </c>
      <c r="I138" s="284">
        <f t="shared" ca="1" si="50"/>
        <v>-3.0092927258622611E-2</v>
      </c>
      <c r="J138" s="181">
        <f t="shared" ca="1" si="51"/>
        <v>0</v>
      </c>
      <c r="K138" s="175">
        <f ca="1">IF(I137&lt;0,VLOOKUP(-I137,'Cd(v)'!$B$3:$C$103,2,1),VLOOKUP(I137,'Cd(v)'!$B$3:$C$103,2,1))</f>
        <v>0.60275741622345702</v>
      </c>
      <c r="L138" s="7">
        <f t="shared" ca="1" si="57"/>
        <v>1.8039811525924967E-7</v>
      </c>
      <c r="M138" s="110">
        <f t="shared" si="52"/>
        <v>28.674950335253676</v>
      </c>
      <c r="N138" s="110">
        <f t="shared" si="53"/>
        <v>73.622900324328214</v>
      </c>
      <c r="O138" s="110">
        <f t="shared" ca="1" si="54"/>
        <v>1.7697055106932393E-6</v>
      </c>
      <c r="P138" s="110">
        <f t="shared" ca="1" si="55"/>
        <v>-44.947948219369025</v>
      </c>
      <c r="Q138" s="110">
        <f t="shared" ca="1" si="58"/>
        <v>-5.9891605748966201</v>
      </c>
      <c r="R138" s="110">
        <f>'prueba 1'!I135</f>
        <v>0</v>
      </c>
      <c r="S138" s="105">
        <f>'prueba 1'!AN135</f>
        <v>1.2849381299355697E-3</v>
      </c>
      <c r="T138" s="105">
        <f t="shared" si="59"/>
        <v>0.13102394425808198</v>
      </c>
      <c r="U138" s="177">
        <f t="shared" si="60"/>
        <v>7.5048828057419179</v>
      </c>
      <c r="V138" s="161">
        <f t="shared" si="45"/>
        <v>1.2180277069011515E-2</v>
      </c>
      <c r="W138" s="178">
        <f t="shared" si="56"/>
        <v>0.55000000000000004</v>
      </c>
      <c r="X138" s="178">
        <f t="shared" ca="1" si="61"/>
        <v>0</v>
      </c>
      <c r="Y138" s="178">
        <f t="shared" ca="1" si="62"/>
        <v>4.7501658605019337</v>
      </c>
      <c r="Z138" s="178">
        <f t="shared" si="63"/>
        <v>4.1670000000000318E-3</v>
      </c>
      <c r="AA138" s="178">
        <f t="shared" ca="1" si="64"/>
        <v>0.55000000000000004</v>
      </c>
      <c r="AB138" s="178">
        <f t="shared" ca="1" si="65"/>
        <v>-2.4344568246167451</v>
      </c>
    </row>
    <row r="139" spans="1:28" x14ac:dyDescent="0.25">
      <c r="A139" s="105">
        <v>0.55416699999999997</v>
      </c>
      <c r="B139" s="105">
        <v>2.9230326539504254</v>
      </c>
      <c r="D139" s="194">
        <f t="shared" si="46"/>
        <v>4.1669999999999208E-3</v>
      </c>
      <c r="E139" s="174">
        <f t="shared" ca="1" si="44"/>
        <v>0</v>
      </c>
      <c r="F139" s="179">
        <f t="shared" ca="1" si="47"/>
        <v>0</v>
      </c>
      <c r="G139" s="272">
        <f t="shared" si="48"/>
        <v>0.55416699999999997</v>
      </c>
      <c r="H139" s="181">
        <f t="shared" ca="1" si="49"/>
        <v>-5.988506110808034</v>
      </c>
      <c r="I139" s="284">
        <f t="shared" ca="1" si="50"/>
        <v>-3.0092927258622611E-2</v>
      </c>
      <c r="J139" s="181">
        <f t="shared" ca="1" si="51"/>
        <v>0</v>
      </c>
      <c r="K139" s="175">
        <f ca="1">IF(I138&lt;0,VLOOKUP(-I138,'Cd(v)'!$B$3:$C$103,2,1),VLOOKUP(I138,'Cd(v)'!$B$3:$C$103,2,1))</f>
        <v>0.60275741622345702</v>
      </c>
      <c r="L139" s="7">
        <f t="shared" ca="1" si="57"/>
        <v>1.8039811525924967E-7</v>
      </c>
      <c r="M139" s="110">
        <f t="shared" si="52"/>
        <v>28.674950335253676</v>
      </c>
      <c r="N139" s="110">
        <f t="shared" si="53"/>
        <v>73.610291761876738</v>
      </c>
      <c r="O139" s="110">
        <f t="shared" ca="1" si="54"/>
        <v>1.7697055106932393E-6</v>
      </c>
      <c r="P139" s="110">
        <f t="shared" ca="1" si="55"/>
        <v>-44.935339656917549</v>
      </c>
      <c r="Q139" s="110">
        <f t="shared" ca="1" si="58"/>
        <v>-5.988506110808034</v>
      </c>
      <c r="R139" s="110">
        <f>'prueba 1'!I136</f>
        <v>0</v>
      </c>
      <c r="S139" s="105">
        <f>'prueba 1'!AN136</f>
        <v>1.2852764986221242E-3</v>
      </c>
      <c r="T139" s="105">
        <f t="shared" si="59"/>
        <v>0.13230922075670409</v>
      </c>
      <c r="U139" s="177">
        <f t="shared" si="60"/>
        <v>7.5035975292432964</v>
      </c>
      <c r="V139" s="161">
        <f t="shared" si="45"/>
        <v>1.2180277069011191E-2</v>
      </c>
      <c r="W139" s="178">
        <f t="shared" si="56"/>
        <v>0.55416699999999997</v>
      </c>
      <c r="X139" s="178">
        <f t="shared" ca="1" si="61"/>
        <v>0</v>
      </c>
      <c r="Y139" s="178">
        <f t="shared" ca="1" si="62"/>
        <v>4.7501658605019337</v>
      </c>
      <c r="Z139" s="178">
        <f t="shared" si="63"/>
        <v>4.1669999999999208E-3</v>
      </c>
      <c r="AA139" s="178">
        <f t="shared" ca="1" si="64"/>
        <v>0.55416699999999997</v>
      </c>
      <c r="AB139" s="178">
        <f t="shared" ca="1" si="65"/>
        <v>-2.4542507657574562</v>
      </c>
    </row>
    <row r="140" spans="1:28" x14ac:dyDescent="0.25">
      <c r="A140" s="105">
        <v>0.55833299999999997</v>
      </c>
      <c r="B140" s="105">
        <v>3.0412262175639029</v>
      </c>
      <c r="D140" s="194">
        <f t="shared" si="46"/>
        <v>4.166000000000003E-3</v>
      </c>
      <c r="E140" s="174">
        <f t="shared" ca="1" si="44"/>
        <v>0</v>
      </c>
      <c r="F140" s="179">
        <f t="shared" ca="1" si="47"/>
        <v>0</v>
      </c>
      <c r="G140" s="272">
        <f t="shared" si="48"/>
        <v>0.55833299999999997</v>
      </c>
      <c r="H140" s="181">
        <f t="shared" ca="1" si="49"/>
        <v>-5.8332952922472732</v>
      </c>
      <c r="I140" s="284">
        <f t="shared" ca="1" si="50"/>
        <v>-3.0092927258622611E-2</v>
      </c>
      <c r="J140" s="181">
        <f t="shared" ca="1" si="51"/>
        <v>0</v>
      </c>
      <c r="K140" s="175">
        <f ca="1">IF(I139&lt;0,VLOOKUP(-I139,'Cd(v)'!$B$3:$C$103,2,1),VLOOKUP(I139,'Cd(v)'!$B$3:$C$103,2,1))</f>
        <v>0.60275741622345702</v>
      </c>
      <c r="L140" s="7">
        <f t="shared" ca="1" si="57"/>
        <v>1.8039811525924967E-7</v>
      </c>
      <c r="M140" s="110">
        <f t="shared" si="52"/>
        <v>29.83442919430189</v>
      </c>
      <c r="N140" s="110">
        <f t="shared" si="53"/>
        <v>73.597561112931203</v>
      </c>
      <c r="O140" s="110">
        <f t="shared" ca="1" si="54"/>
        <v>1.7697055106932393E-6</v>
      </c>
      <c r="P140" s="110">
        <f t="shared" ca="1" si="55"/>
        <v>-43.7631301489238</v>
      </c>
      <c r="Q140" s="110">
        <f t="shared" ca="1" si="58"/>
        <v>-5.8332952922472723</v>
      </c>
      <c r="R140" s="110">
        <f>'prueba 1'!I137</f>
        <v>0</v>
      </c>
      <c r="S140" s="105">
        <f>'prueba 1'!AN137</f>
        <v>1.2977216050496225E-3</v>
      </c>
      <c r="T140" s="105">
        <f t="shared" si="59"/>
        <v>0.13360694236175372</v>
      </c>
      <c r="U140" s="177">
        <f t="shared" si="60"/>
        <v>7.5022998076382468</v>
      </c>
      <c r="V140" s="161">
        <f t="shared" si="45"/>
        <v>1.2669748422371228E-2</v>
      </c>
      <c r="W140" s="178">
        <f t="shared" si="56"/>
        <v>0.55833299999999997</v>
      </c>
      <c r="X140" s="178">
        <f t="shared" ca="1" si="61"/>
        <v>0</v>
      </c>
      <c r="Y140" s="178">
        <f t="shared" ca="1" si="62"/>
        <v>4.7501658605019337</v>
      </c>
      <c r="Z140" s="178">
        <f t="shared" si="63"/>
        <v>4.166000000000003E-3</v>
      </c>
      <c r="AA140" s="178">
        <f t="shared" ca="1" si="64"/>
        <v>0.55833299999999997</v>
      </c>
      <c r="AB140" s="178">
        <f t="shared" ca="1" si="65"/>
        <v>-2.474039956732307</v>
      </c>
    </row>
    <row r="141" spans="1:28" x14ac:dyDescent="0.25">
      <c r="A141" s="105">
        <v>0.5625</v>
      </c>
      <c r="B141" s="105">
        <v>3.1594197811773816</v>
      </c>
      <c r="D141" s="194">
        <f t="shared" si="46"/>
        <v>4.1670000000000318E-3</v>
      </c>
      <c r="E141" s="174">
        <f t="shared" ca="1" si="44"/>
        <v>0</v>
      </c>
      <c r="F141" s="179">
        <f t="shared" ca="1" si="47"/>
        <v>0</v>
      </c>
      <c r="G141" s="272">
        <f t="shared" si="48"/>
        <v>0.5625</v>
      </c>
      <c r="H141" s="181">
        <f t="shared" ca="1" si="49"/>
        <v>-5.6780236051663664</v>
      </c>
      <c r="I141" s="284">
        <f t="shared" ca="1" si="50"/>
        <v>-3.0092927258622611E-2</v>
      </c>
      <c r="J141" s="181">
        <f t="shared" ca="1" si="51"/>
        <v>0</v>
      </c>
      <c r="K141" s="175">
        <f ca="1">IF(I140&lt;0,VLOOKUP(-I140,'Cd(v)'!$B$3:$C$103,2,1),VLOOKUP(I140,'Cd(v)'!$B$3:$C$103,2,1))</f>
        <v>0.60275741622345702</v>
      </c>
      <c r="L141" s="7">
        <f t="shared" ca="1" si="57"/>
        <v>1.8039811525924967E-7</v>
      </c>
      <c r="M141" s="110">
        <f t="shared" si="52"/>
        <v>30.993908053350115</v>
      </c>
      <c r="N141" s="110">
        <f t="shared" si="53"/>
        <v>73.584702890447574</v>
      </c>
      <c r="O141" s="110">
        <f t="shared" ca="1" si="54"/>
        <v>1.7697055106932393E-6</v>
      </c>
      <c r="P141" s="110">
        <f t="shared" ca="1" si="55"/>
        <v>-42.590793067391949</v>
      </c>
      <c r="Q141" s="110">
        <f t="shared" ca="1" si="58"/>
        <v>-5.6780236051663664</v>
      </c>
      <c r="R141" s="110">
        <f>'prueba 1'!I138</f>
        <v>0</v>
      </c>
      <c r="S141" s="105">
        <f>'prueba 1'!AN138</f>
        <v>1.310726043183334E-3</v>
      </c>
      <c r="T141" s="105">
        <f t="shared" si="59"/>
        <v>0.13491766840493705</v>
      </c>
      <c r="U141" s="177">
        <f t="shared" si="60"/>
        <v>7.5009890815950628</v>
      </c>
      <c r="V141" s="161">
        <f t="shared" si="45"/>
        <v>1.316530222816625E-2</v>
      </c>
      <c r="W141" s="178">
        <f t="shared" si="56"/>
        <v>0.5625</v>
      </c>
      <c r="X141" s="178">
        <f t="shared" ca="1" si="61"/>
        <v>0</v>
      </c>
      <c r="Y141" s="178">
        <f t="shared" ca="1" si="62"/>
        <v>4.7501658605019337</v>
      </c>
      <c r="Z141" s="178">
        <f t="shared" si="63"/>
        <v>4.1670000000000318E-3</v>
      </c>
      <c r="AA141" s="178">
        <f t="shared" ca="1" si="64"/>
        <v>0.5625</v>
      </c>
      <c r="AB141" s="178">
        <f t="shared" ca="1" si="65"/>
        <v>-2.4938338978730186</v>
      </c>
    </row>
    <row r="142" spans="1:28" x14ac:dyDescent="0.25">
      <c r="A142" s="105">
        <v>0.56666700000000003</v>
      </c>
      <c r="B142" s="105">
        <v>3.395806908404337</v>
      </c>
      <c r="D142" s="194">
        <f t="shared" si="46"/>
        <v>4.1670000000000318E-3</v>
      </c>
      <c r="E142" s="174">
        <f t="shared" ca="1" si="44"/>
        <v>0</v>
      </c>
      <c r="F142" s="179">
        <f t="shared" ca="1" si="47"/>
        <v>0</v>
      </c>
      <c r="G142" s="272">
        <f t="shared" si="48"/>
        <v>0.56666700000000003</v>
      </c>
      <c r="H142" s="181">
        <f t="shared" ca="1" si="49"/>
        <v>-5.3680791183696863</v>
      </c>
      <c r="I142" s="284">
        <f t="shared" ca="1" si="50"/>
        <v>-3.0092927258622611E-2</v>
      </c>
      <c r="J142" s="181">
        <f t="shared" ca="1" si="51"/>
        <v>0</v>
      </c>
      <c r="K142" s="175">
        <f ca="1">IF(I141&lt;0,VLOOKUP(-I141,'Cd(v)'!$B$3:$C$103,2,1),VLOOKUP(I141,'Cd(v)'!$B$3:$C$103,2,1))</f>
        <v>0.60275741622345702</v>
      </c>
      <c r="L142" s="7">
        <f t="shared" ca="1" si="57"/>
        <v>1.8039811525924967E-7</v>
      </c>
      <c r="M142" s="110">
        <f t="shared" si="52"/>
        <v>33.312865771446546</v>
      </c>
      <c r="N142" s="110">
        <f t="shared" si="53"/>
        <v>73.571600955385975</v>
      </c>
      <c r="O142" s="110">
        <f t="shared" ca="1" si="54"/>
        <v>1.7697055106932393E-6</v>
      </c>
      <c r="P142" s="110">
        <f t="shared" ca="1" si="55"/>
        <v>-40.258733414233916</v>
      </c>
      <c r="Q142" s="110">
        <f t="shared" ca="1" si="58"/>
        <v>-5.3680791183696863</v>
      </c>
      <c r="R142" s="110">
        <f>'prueba 1'!I139</f>
        <v>0</v>
      </c>
      <c r="S142" s="105">
        <f>'prueba 1'!AN139</f>
        <v>1.3355693233030061E-3</v>
      </c>
      <c r="T142" s="105">
        <f t="shared" si="59"/>
        <v>0.13625323772824005</v>
      </c>
      <c r="U142" s="177">
        <f t="shared" si="60"/>
        <v>7.4996535122717605</v>
      </c>
      <c r="V142" s="161">
        <f t="shared" si="45"/>
        <v>1.415032738732098E-2</v>
      </c>
      <c r="W142" s="178">
        <f t="shared" si="56"/>
        <v>0.56666700000000003</v>
      </c>
      <c r="X142" s="178">
        <f t="shared" ca="1" si="61"/>
        <v>0</v>
      </c>
      <c r="Y142" s="178">
        <f t="shared" ca="1" si="62"/>
        <v>4.7501658605019337</v>
      </c>
      <c r="Z142" s="178">
        <f t="shared" si="63"/>
        <v>4.1670000000000318E-3</v>
      </c>
      <c r="AA142" s="178">
        <f t="shared" ca="1" si="64"/>
        <v>0.56666700000000003</v>
      </c>
      <c r="AB142" s="178">
        <f t="shared" ca="1" si="65"/>
        <v>-2.5136278390137301</v>
      </c>
    </row>
    <row r="143" spans="1:28" x14ac:dyDescent="0.25">
      <c r="A143" s="105">
        <v>0.57083300000000003</v>
      </c>
      <c r="B143" s="105">
        <v>3.8094843810515098</v>
      </c>
      <c r="D143" s="194">
        <f t="shared" si="46"/>
        <v>4.166000000000003E-3</v>
      </c>
      <c r="E143" s="174">
        <f t="shared" ca="1" si="44"/>
        <v>0</v>
      </c>
      <c r="F143" s="179">
        <f t="shared" ca="1" si="47"/>
        <v>0</v>
      </c>
      <c r="G143" s="272">
        <f t="shared" si="48"/>
        <v>0.57083300000000003</v>
      </c>
      <c r="H143" s="181">
        <f t="shared" ca="1" si="49"/>
        <v>-4.8260483405626822</v>
      </c>
      <c r="I143" s="284">
        <f t="shared" ca="1" si="50"/>
        <v>-3.0092927258622611E-2</v>
      </c>
      <c r="J143" s="181">
        <f t="shared" ca="1" si="51"/>
        <v>0</v>
      </c>
      <c r="K143" s="175">
        <f ca="1">IF(I142&lt;0,VLOOKUP(-I142,'Cd(v)'!$B$3:$C$103,2,1),VLOOKUP(I142,'Cd(v)'!$B$3:$C$103,2,1))</f>
        <v>0.60275741622345702</v>
      </c>
      <c r="L143" s="7">
        <f t="shared" ca="1" si="57"/>
        <v>1.8039811525924967E-7</v>
      </c>
      <c r="M143" s="110">
        <f t="shared" si="52"/>
        <v>37.371041778115313</v>
      </c>
      <c r="N143" s="110">
        <f t="shared" si="53"/>
        <v>73.558084478995951</v>
      </c>
      <c r="O143" s="110">
        <f t="shared" ca="1" si="54"/>
        <v>1.7697055106932393E-6</v>
      </c>
      <c r="P143" s="110">
        <f t="shared" ca="1" si="55"/>
        <v>-36.187040931175126</v>
      </c>
      <c r="Q143" s="110">
        <f t="shared" ca="1" si="58"/>
        <v>-4.8260483405626822</v>
      </c>
      <c r="R143" s="110">
        <f>'prueba 1'!I140</f>
        <v>0</v>
      </c>
      <c r="S143" s="105">
        <f>'prueba 1'!AN140</f>
        <v>1.3778263394513075E-3</v>
      </c>
      <c r="T143" s="105">
        <f t="shared" si="59"/>
        <v>0.13763106406769135</v>
      </c>
      <c r="U143" s="177">
        <f t="shared" si="60"/>
        <v>7.4982756859323088</v>
      </c>
      <c r="V143" s="161">
        <f t="shared" si="45"/>
        <v>1.5870311931460601E-2</v>
      </c>
      <c r="W143" s="178">
        <f t="shared" si="56"/>
        <v>0.57083300000000003</v>
      </c>
      <c r="X143" s="178">
        <f t="shared" ca="1" si="61"/>
        <v>0</v>
      </c>
      <c r="Y143" s="178">
        <f t="shared" ca="1" si="62"/>
        <v>4.7501658605019337</v>
      </c>
      <c r="Z143" s="178">
        <f t="shared" si="63"/>
        <v>4.166000000000003E-3</v>
      </c>
      <c r="AA143" s="178">
        <f t="shared" ca="1" si="64"/>
        <v>0.57083300000000003</v>
      </c>
      <c r="AB143" s="178">
        <f t="shared" ca="1" si="65"/>
        <v>-2.533417029988581</v>
      </c>
    </row>
    <row r="144" spans="1:28" x14ac:dyDescent="0.25">
      <c r="A144" s="105">
        <v>0.57499999999999996</v>
      </c>
      <c r="B144" s="105">
        <v>3.8094843810515098</v>
      </c>
      <c r="D144" s="194">
        <f t="shared" si="46"/>
        <v>4.1669999999999208E-3</v>
      </c>
      <c r="E144" s="174">
        <f t="shared" ca="1" si="44"/>
        <v>0</v>
      </c>
      <c r="F144" s="179">
        <f t="shared" ca="1" si="47"/>
        <v>0</v>
      </c>
      <c r="G144" s="272">
        <f t="shared" si="48"/>
        <v>0.57499999999999996</v>
      </c>
      <c r="H144" s="181">
        <f t="shared" ca="1" si="49"/>
        <v>-4.8251318848902836</v>
      </c>
      <c r="I144" s="284">
        <f t="shared" ca="1" si="50"/>
        <v>-3.0092927258622611E-2</v>
      </c>
      <c r="J144" s="181">
        <f t="shared" ca="1" si="51"/>
        <v>0</v>
      </c>
      <c r="K144" s="175">
        <f ca="1">IF(I143&lt;0,VLOOKUP(-I143,'Cd(v)'!$B$3:$C$103,2,1),VLOOKUP(I143,'Cd(v)'!$B$3:$C$103,2,1))</f>
        <v>0.60275741622345702</v>
      </c>
      <c r="L144" s="7">
        <f t="shared" ca="1" si="57"/>
        <v>1.8039811525924967E-7</v>
      </c>
      <c r="M144" s="110">
        <f t="shared" si="52"/>
        <v>37.371041778115313</v>
      </c>
      <c r="N144" s="110">
        <f t="shared" si="53"/>
        <v>73.544561007117679</v>
      </c>
      <c r="O144" s="110">
        <f t="shared" ca="1" si="54"/>
        <v>1.7697055106932393E-6</v>
      </c>
      <c r="P144" s="110">
        <f t="shared" ca="1" si="55"/>
        <v>-36.173517459296853</v>
      </c>
      <c r="Q144" s="110">
        <f t="shared" ca="1" si="58"/>
        <v>-4.8251318848902836</v>
      </c>
      <c r="R144" s="110">
        <f>'prueba 1'!I141</f>
        <v>0</v>
      </c>
      <c r="S144" s="105">
        <f>'prueba 1'!AN141</f>
        <v>1.3785394371334133E-3</v>
      </c>
      <c r="T144" s="105">
        <f t="shared" si="59"/>
        <v>0.13900960350482477</v>
      </c>
      <c r="U144" s="177">
        <f t="shared" si="60"/>
        <v>7.4968971464951757</v>
      </c>
      <c r="V144" s="161">
        <f t="shared" si="45"/>
        <v>1.5874121415841339E-2</v>
      </c>
      <c r="W144" s="178">
        <f t="shared" si="56"/>
        <v>0.57499999999999996</v>
      </c>
      <c r="X144" s="178">
        <f t="shared" ca="1" si="61"/>
        <v>0</v>
      </c>
      <c r="Y144" s="178">
        <f t="shared" ca="1" si="62"/>
        <v>4.7501658605019337</v>
      </c>
      <c r="Z144" s="178">
        <f t="shared" si="63"/>
        <v>4.1669999999999208E-3</v>
      </c>
      <c r="AA144" s="178">
        <f t="shared" ca="1" si="64"/>
        <v>0.57499999999999996</v>
      </c>
      <c r="AB144" s="178">
        <f t="shared" ca="1" si="65"/>
        <v>-2.5532109711292921</v>
      </c>
    </row>
    <row r="145" spans="1:28" x14ac:dyDescent="0.25">
      <c r="A145" s="105">
        <v>0.57916699999999999</v>
      </c>
      <c r="B145" s="105">
        <v>3.868581162858248</v>
      </c>
      <c r="D145" s="194">
        <f t="shared" si="46"/>
        <v>4.1670000000000318E-3</v>
      </c>
      <c r="E145" s="174">
        <f t="shared" ca="1" si="44"/>
        <v>0</v>
      </c>
      <c r="F145" s="179">
        <f t="shared" ca="1" si="47"/>
        <v>0</v>
      </c>
      <c r="G145" s="272">
        <f t="shared" si="48"/>
        <v>0.57916699999999999</v>
      </c>
      <c r="H145" s="181">
        <f t="shared" ca="1" si="49"/>
        <v>-4.7468659957939519</v>
      </c>
      <c r="I145" s="284">
        <f t="shared" ca="1" si="50"/>
        <v>-3.0092927258622611E-2</v>
      </c>
      <c r="J145" s="181">
        <f t="shared" ca="1" si="51"/>
        <v>0</v>
      </c>
      <c r="K145" s="175">
        <f ca="1">IF(I144&lt;0,VLOOKUP(-I144,'Cd(v)'!$B$3:$C$103,2,1),VLOOKUP(I144,'Cd(v)'!$B$3:$C$103,2,1))</f>
        <v>0.60275741622345702</v>
      </c>
      <c r="L145" s="7">
        <f ca="1">IF(I144&lt;0,+(+(0.5*1.29*K145*PI()/4*$E$1^2*I144^2)/9.81),+(-(0.5*1.29*K145*PI()/4*$E$1^2*I144^2)/9.81))</f>
        <v>1.8039811525924967E-7</v>
      </c>
      <c r="M145" s="110">
        <f t="shared" si="52"/>
        <v>37.950781207639416</v>
      </c>
      <c r="N145" s="110">
        <f t="shared" si="53"/>
        <v>73.530975221765587</v>
      </c>
      <c r="O145" s="110">
        <f t="shared" ca="1" si="54"/>
        <v>1.7697055106932393E-6</v>
      </c>
      <c r="P145" s="110">
        <f t="shared" ca="1" si="55"/>
        <v>-35.580192244420658</v>
      </c>
      <c r="Q145" s="110">
        <f t="shared" ca="1" si="58"/>
        <v>-4.7468659957939519</v>
      </c>
      <c r="R145" s="110">
        <f>'prueba 1'!I142</f>
        <v>0</v>
      </c>
      <c r="S145" s="105">
        <f>'prueba 1'!AN142</f>
        <v>1.3848914732000953E-3</v>
      </c>
      <c r="T145" s="105">
        <f t="shared" si="59"/>
        <v>0.14039449497802486</v>
      </c>
      <c r="U145" s="177">
        <f t="shared" si="60"/>
        <v>7.4955122550219757</v>
      </c>
      <c r="V145" s="161">
        <f t="shared" si="45"/>
        <v>1.6120377705630441E-2</v>
      </c>
      <c r="W145" s="178">
        <f t="shared" si="56"/>
        <v>0.57916699999999999</v>
      </c>
      <c r="X145" s="178">
        <f t="shared" ca="1" si="61"/>
        <v>0</v>
      </c>
      <c r="Y145" s="178">
        <f t="shared" ca="1" si="62"/>
        <v>4.7501658605019337</v>
      </c>
      <c r="Z145" s="178">
        <f t="shared" si="63"/>
        <v>4.1670000000000318E-3</v>
      </c>
      <c r="AA145" s="178">
        <f t="shared" ca="1" si="64"/>
        <v>0.57916699999999999</v>
      </c>
      <c r="AB145" s="178">
        <f t="shared" ca="1" si="65"/>
        <v>-2.5730049122700036</v>
      </c>
    </row>
    <row r="146" spans="1:28" x14ac:dyDescent="0.25">
      <c r="A146" s="105">
        <v>0.58333299999999999</v>
      </c>
      <c r="B146" s="105">
        <v>3.8094843810515098</v>
      </c>
      <c r="D146" s="194">
        <f t="shared" si="46"/>
        <v>4.166000000000003E-3</v>
      </c>
      <c r="E146" s="174">
        <f t="shared" ca="1" si="44"/>
        <v>0</v>
      </c>
      <c r="F146" s="179">
        <f t="shared" ca="1" si="47"/>
        <v>0</v>
      </c>
      <c r="G146" s="272">
        <f t="shared" si="48"/>
        <v>0.58333299999999999</v>
      </c>
      <c r="H146" s="181">
        <f t="shared" ca="1" si="49"/>
        <v>-4.8232934480955763</v>
      </c>
      <c r="I146" s="284">
        <f t="shared" ca="1" si="50"/>
        <v>-3.0092927258622611E-2</v>
      </c>
      <c r="J146" s="181">
        <f t="shared" ca="1" si="51"/>
        <v>0</v>
      </c>
      <c r="K146" s="175">
        <f ca="1">IF(I145&lt;0,VLOOKUP(-I145,'Cd(v)'!$B$3:$C$103,2,1),VLOOKUP(I145,'Cd(v)'!$B$3:$C$103,2,1))</f>
        <v>0.60275741622345702</v>
      </c>
      <c r="L146" s="7">
        <f t="shared" ref="L146:L182" ca="1" si="66">IF(I145&lt;0,+(+(0.5*1.29*K146*PI()/4*$E$1^2*I145^2)/9.81),+(-(0.5*1.29*K146*PI()/4*$E$1^2*I145^2)/9.81))</f>
        <v>1.8039811525924967E-7</v>
      </c>
      <c r="M146" s="110">
        <f t="shared" si="52"/>
        <v>37.371041778115313</v>
      </c>
      <c r="N146" s="110">
        <f t="shared" si="53"/>
        <v>73.517447515357389</v>
      </c>
      <c r="O146" s="110">
        <f t="shared" ca="1" si="54"/>
        <v>1.7697055106932393E-6</v>
      </c>
      <c r="P146" s="110">
        <f t="shared" ca="1" si="55"/>
        <v>-36.146403967536564</v>
      </c>
      <c r="Q146" s="110">
        <f t="shared" ca="1" si="58"/>
        <v>-4.8232934480955763</v>
      </c>
      <c r="R146" s="110">
        <f>'prueba 1'!I143</f>
        <v>0</v>
      </c>
      <c r="S146" s="105">
        <f>'prueba 1'!AN143</f>
        <v>1.3789710915589855E-3</v>
      </c>
      <c r="T146" s="105">
        <f t="shared" si="59"/>
        <v>0.14177346606958385</v>
      </c>
      <c r="U146" s="177">
        <f t="shared" si="60"/>
        <v>7.4941332839304167</v>
      </c>
      <c r="V146" s="161">
        <f t="shared" si="45"/>
        <v>1.5870311931460601E-2</v>
      </c>
      <c r="W146" s="178">
        <f t="shared" si="56"/>
        <v>0.58333299999999999</v>
      </c>
      <c r="X146" s="178">
        <f t="shared" ca="1" si="61"/>
        <v>0</v>
      </c>
      <c r="Y146" s="178">
        <f t="shared" ca="1" si="62"/>
        <v>4.7501658605019337</v>
      </c>
      <c r="Z146" s="178">
        <f t="shared" si="63"/>
        <v>4.166000000000003E-3</v>
      </c>
      <c r="AA146" s="178">
        <f t="shared" ca="1" si="64"/>
        <v>0.58333299999999999</v>
      </c>
      <c r="AB146" s="178">
        <f t="shared" ca="1" si="65"/>
        <v>-2.5927941032448545</v>
      </c>
    </row>
    <row r="147" spans="1:28" x14ac:dyDescent="0.25">
      <c r="A147" s="105">
        <v>0.58750000000000002</v>
      </c>
      <c r="B147" s="105">
        <v>3.7503875992447706</v>
      </c>
      <c r="D147" s="194">
        <f t="shared" si="46"/>
        <v>4.1670000000000318E-3</v>
      </c>
      <c r="E147" s="174">
        <f t="shared" ca="1" si="44"/>
        <v>0</v>
      </c>
      <c r="F147" s="179">
        <f t="shared" ca="1" si="47"/>
        <v>0</v>
      </c>
      <c r="G147" s="272">
        <f t="shared" si="48"/>
        <v>0.58750000000000002</v>
      </c>
      <c r="H147" s="181">
        <f t="shared" ca="1" si="49"/>
        <v>-4.8997524922873925</v>
      </c>
      <c r="I147" s="284">
        <f t="shared" ca="1" si="50"/>
        <v>-3.0092927258622611E-2</v>
      </c>
      <c r="J147" s="181">
        <f t="shared" ca="1" si="51"/>
        <v>0</v>
      </c>
      <c r="K147" s="175">
        <f ca="1">IF(I146&lt;0,VLOOKUP(-I146,'Cd(v)'!$B$3:$C$103,2,1),VLOOKUP(I146,'Cd(v)'!$B$3:$C$103,2,1))</f>
        <v>0.60275741622345702</v>
      </c>
      <c r="L147" s="7">
        <f t="shared" ca="1" si="66"/>
        <v>1.8039811525924967E-7</v>
      </c>
      <c r="M147" s="110">
        <f t="shared" si="52"/>
        <v>36.791302348591202</v>
      </c>
      <c r="N147" s="110">
        <f t="shared" si="53"/>
        <v>73.503971609085582</v>
      </c>
      <c r="O147" s="110">
        <f t="shared" ca="1" si="54"/>
        <v>1.7697055106932393E-6</v>
      </c>
      <c r="P147" s="110">
        <f t="shared" ca="1" si="55"/>
        <v>-36.712667490788867</v>
      </c>
      <c r="Q147" s="110">
        <f t="shared" ca="1" si="58"/>
        <v>-4.8997524922873925</v>
      </c>
      <c r="R147" s="110">
        <f>'prueba 1'!I144</f>
        <v>0</v>
      </c>
      <c r="S147" s="105">
        <f>'prueba 1'!AN144</f>
        <v>1.3736907514585541E-3</v>
      </c>
      <c r="T147" s="105">
        <f t="shared" si="59"/>
        <v>0.1431471568210424</v>
      </c>
      <c r="U147" s="177">
        <f t="shared" si="60"/>
        <v>7.4927595931789579</v>
      </c>
      <c r="V147" s="161">
        <f t="shared" si="45"/>
        <v>1.5627865126053079E-2</v>
      </c>
      <c r="W147" s="178">
        <f t="shared" si="56"/>
        <v>0.58750000000000002</v>
      </c>
      <c r="X147" s="178">
        <f t="shared" ca="1" si="61"/>
        <v>0</v>
      </c>
      <c r="Y147" s="178">
        <f t="shared" ca="1" si="62"/>
        <v>4.7501658605019337</v>
      </c>
      <c r="Z147" s="178">
        <f t="shared" si="63"/>
        <v>4.1670000000000318E-3</v>
      </c>
      <c r="AA147" s="178">
        <f t="shared" ca="1" si="64"/>
        <v>0.58750000000000002</v>
      </c>
      <c r="AB147" s="178">
        <f t="shared" ca="1" si="65"/>
        <v>-2.612588044385566</v>
      </c>
    </row>
    <row r="148" spans="1:28" x14ac:dyDescent="0.25">
      <c r="A148" s="105">
        <v>0.59166700000000005</v>
      </c>
      <c r="B148" s="105">
        <v>3.8094843810515098</v>
      </c>
      <c r="D148" s="194">
        <f t="shared" si="46"/>
        <v>4.1670000000000318E-3</v>
      </c>
      <c r="E148" s="174">
        <f t="shared" ca="1" si="44"/>
        <v>0</v>
      </c>
      <c r="F148" s="179">
        <f t="shared" ca="1" si="47"/>
        <v>0</v>
      </c>
      <c r="G148" s="272">
        <f t="shared" si="48"/>
        <v>0.59166700000000005</v>
      </c>
      <c r="H148" s="181">
        <f t="shared" ca="1" si="49"/>
        <v>-4.8214603904405413</v>
      </c>
      <c r="I148" s="284">
        <f t="shared" ca="1" si="50"/>
        <v>-3.0092927258622611E-2</v>
      </c>
      <c r="J148" s="181">
        <f t="shared" ca="1" si="51"/>
        <v>0</v>
      </c>
      <c r="K148" s="175">
        <f ca="1">IF(I147&lt;0,VLOOKUP(-I147,'Cd(v)'!$B$3:$C$103,2,1),VLOOKUP(I147,'Cd(v)'!$B$3:$C$103,2,1))</f>
        <v>0.60275741622345702</v>
      </c>
      <c r="L148" s="7">
        <f t="shared" ca="1" si="66"/>
        <v>1.8039811525924967E-7</v>
      </c>
      <c r="M148" s="110">
        <f t="shared" si="52"/>
        <v>37.371041778115313</v>
      </c>
      <c r="N148" s="110">
        <f t="shared" si="53"/>
        <v>73.490433252568252</v>
      </c>
      <c r="O148" s="110">
        <f t="shared" ca="1" si="54"/>
        <v>1.7697055106932393E-6</v>
      </c>
      <c r="P148" s="110">
        <f t="shared" ca="1" si="55"/>
        <v>-36.119389704747427</v>
      </c>
      <c r="Q148" s="110">
        <f t="shared" ca="1" si="58"/>
        <v>-4.8214603904405413</v>
      </c>
      <c r="R148" s="110">
        <f>'prueba 1'!I145</f>
        <v>0</v>
      </c>
      <c r="S148" s="105">
        <f>'prueba 1'!AN145</f>
        <v>1.3800567295948524E-3</v>
      </c>
      <c r="T148" s="105">
        <f t="shared" si="59"/>
        <v>0.14452721355063725</v>
      </c>
      <c r="U148" s="177">
        <f t="shared" si="60"/>
        <v>7.4913795364493634</v>
      </c>
      <c r="V148" s="161">
        <f t="shared" si="45"/>
        <v>1.5874121415841762E-2</v>
      </c>
      <c r="W148" s="178">
        <f t="shared" si="56"/>
        <v>0.59166700000000005</v>
      </c>
      <c r="X148" s="178">
        <f t="shared" ca="1" si="61"/>
        <v>0</v>
      </c>
      <c r="Y148" s="178">
        <f t="shared" ca="1" si="62"/>
        <v>4.7501658605019337</v>
      </c>
      <c r="Z148" s="178">
        <f t="shared" si="63"/>
        <v>4.1670000000000318E-3</v>
      </c>
      <c r="AA148" s="178">
        <f t="shared" ca="1" si="64"/>
        <v>0.59166700000000005</v>
      </c>
      <c r="AB148" s="178">
        <f t="shared" ca="1" si="65"/>
        <v>-2.6323819855262776</v>
      </c>
    </row>
    <row r="149" spans="1:28" x14ac:dyDescent="0.25">
      <c r="A149" s="105">
        <v>0.59583299999999995</v>
      </c>
      <c r="B149" s="105">
        <v>4.0458715082784655</v>
      </c>
      <c r="D149" s="194">
        <f t="shared" si="46"/>
        <v>4.165999999999892E-3</v>
      </c>
      <c r="E149" s="174">
        <f t="shared" ca="1" si="44"/>
        <v>0</v>
      </c>
      <c r="F149" s="179">
        <f t="shared" ca="1" si="47"/>
        <v>0</v>
      </c>
      <c r="G149" s="272">
        <f t="shared" si="48"/>
        <v>0.59583299999999995</v>
      </c>
      <c r="H149" s="181">
        <f t="shared" ca="1" si="49"/>
        <v>-4.5109171653822049</v>
      </c>
      <c r="I149" s="284">
        <f t="shared" ca="1" si="50"/>
        <v>-3.0092927258622611E-2</v>
      </c>
      <c r="J149" s="181">
        <f t="shared" ca="1" si="51"/>
        <v>0</v>
      </c>
      <c r="K149" s="175">
        <f ca="1">IF(I148&lt;0,VLOOKUP(-I148,'Cd(v)'!$B$3:$C$103,2,1),VLOOKUP(I148,'Cd(v)'!$B$3:$C$103,2,1))</f>
        <v>0.60275741622345702</v>
      </c>
      <c r="L149" s="7">
        <f t="shared" ca="1" si="66"/>
        <v>1.8039811525924967E-7</v>
      </c>
      <c r="M149" s="110">
        <f t="shared" si="52"/>
        <v>39.689999496211747</v>
      </c>
      <c r="N149" s="110">
        <f t="shared" si="53"/>
        <v>73.476660880831744</v>
      </c>
      <c r="O149" s="110">
        <f t="shared" ca="1" si="54"/>
        <v>1.7697055106932393E-6</v>
      </c>
      <c r="P149" s="110">
        <f t="shared" ca="1" si="55"/>
        <v>-33.786659614914484</v>
      </c>
      <c r="Q149" s="110">
        <f t="shared" ca="1" si="58"/>
        <v>-4.5109171653822049</v>
      </c>
      <c r="R149" s="110">
        <f>'prueba 1'!I146</f>
        <v>0</v>
      </c>
      <c r="S149" s="105">
        <f>'prueba 1'!AN146</f>
        <v>1.4039114919983315E-3</v>
      </c>
      <c r="T149" s="105">
        <f t="shared" si="59"/>
        <v>0.14593112504263558</v>
      </c>
      <c r="U149" s="177">
        <f t="shared" si="60"/>
        <v>7.4899756249573644</v>
      </c>
      <c r="V149" s="161">
        <f t="shared" si="45"/>
        <v>1.6855100703487651E-2</v>
      </c>
      <c r="W149" s="178">
        <f t="shared" si="56"/>
        <v>0.59583299999999995</v>
      </c>
      <c r="X149" s="178">
        <f t="shared" ca="1" si="61"/>
        <v>0</v>
      </c>
      <c r="Y149" s="178">
        <f t="shared" ca="1" si="62"/>
        <v>4.7501658605019337</v>
      </c>
      <c r="Z149" s="178">
        <f t="shared" si="63"/>
        <v>4.165999999999892E-3</v>
      </c>
      <c r="AA149" s="178">
        <f t="shared" ca="1" si="64"/>
        <v>0.59583299999999995</v>
      </c>
      <c r="AB149" s="178">
        <f t="shared" ca="1" si="65"/>
        <v>-2.652171176501128</v>
      </c>
    </row>
    <row r="150" spans="1:28" x14ac:dyDescent="0.25">
      <c r="A150" s="105">
        <v>0.6</v>
      </c>
      <c r="B150" s="105">
        <v>4.0458715082784655</v>
      </c>
      <c r="D150" s="194">
        <f t="shared" si="46"/>
        <v>4.1670000000000318E-3</v>
      </c>
      <c r="E150" s="174">
        <f t="shared" ca="1" si="44"/>
        <v>0</v>
      </c>
      <c r="F150" s="179">
        <f t="shared" ca="1" si="47"/>
        <v>0</v>
      </c>
      <c r="G150" s="272">
        <f t="shared" si="48"/>
        <v>0.6</v>
      </c>
      <c r="H150" s="181">
        <f t="shared" ca="1" si="49"/>
        <v>-4.5099232126197242</v>
      </c>
      <c r="I150" s="284">
        <f t="shared" ca="1" si="50"/>
        <v>-3.0092927258622611E-2</v>
      </c>
      <c r="J150" s="181">
        <f t="shared" ca="1" si="51"/>
        <v>0</v>
      </c>
      <c r="K150" s="175">
        <f ca="1">IF(I149&lt;0,VLOOKUP(-I149,'Cd(v)'!$B$3:$C$103,2,1),VLOOKUP(I149,'Cd(v)'!$B$3:$C$103,2,1))</f>
        <v>0.60275741622345702</v>
      </c>
      <c r="L150" s="7">
        <f t="shared" ca="1" si="66"/>
        <v>1.8039811525924967E-7</v>
      </c>
      <c r="M150" s="110">
        <f t="shared" si="52"/>
        <v>39.689999496211747</v>
      </c>
      <c r="N150" s="110">
        <f t="shared" si="53"/>
        <v>73.462881395554419</v>
      </c>
      <c r="O150" s="110">
        <f t="shared" ca="1" si="54"/>
        <v>1.7697055106932393E-6</v>
      </c>
      <c r="P150" s="110">
        <f t="shared" ca="1" si="55"/>
        <v>-33.772880129637159</v>
      </c>
      <c r="Q150" s="110">
        <f t="shared" ca="1" si="58"/>
        <v>-4.5099232126197242</v>
      </c>
      <c r="R150" s="110">
        <f>'prueba 1'!I147</f>
        <v>0</v>
      </c>
      <c r="S150" s="105">
        <f>'prueba 1'!AN147</f>
        <v>1.4046366235817708E-3</v>
      </c>
      <c r="T150" s="105">
        <f t="shared" si="59"/>
        <v>0.14733576166621737</v>
      </c>
      <c r="U150" s="177">
        <f t="shared" si="60"/>
        <v>7.488570988333783</v>
      </c>
      <c r="V150" s="161">
        <f t="shared" si="45"/>
        <v>1.6859146574996493E-2</v>
      </c>
      <c r="W150" s="178">
        <f t="shared" si="56"/>
        <v>0.6</v>
      </c>
      <c r="X150" s="178">
        <f t="shared" ca="1" si="61"/>
        <v>0</v>
      </c>
      <c r="Y150" s="178">
        <f t="shared" ca="1" si="62"/>
        <v>4.7501658605019337</v>
      </c>
      <c r="Z150" s="178">
        <f t="shared" si="63"/>
        <v>4.1670000000000318E-3</v>
      </c>
      <c r="AA150" s="178">
        <f t="shared" ca="1" si="64"/>
        <v>0.6</v>
      </c>
      <c r="AB150" s="178">
        <f t="shared" ca="1" si="65"/>
        <v>-2.6719651176418395</v>
      </c>
    </row>
    <row r="151" spans="1:28" x14ac:dyDescent="0.25">
      <c r="A151" s="105">
        <v>0.60416700000000001</v>
      </c>
      <c r="B151" s="105">
        <v>4.1640650718919439</v>
      </c>
      <c r="D151" s="194">
        <f t="shared" si="46"/>
        <v>4.1670000000000318E-3</v>
      </c>
      <c r="E151" s="174">
        <f t="shared" ca="1" si="44"/>
        <v>0</v>
      </c>
      <c r="F151" s="179">
        <f t="shared" ca="1" si="47"/>
        <v>0</v>
      </c>
      <c r="G151" s="272">
        <f t="shared" si="48"/>
        <v>0.60416700000000001</v>
      </c>
      <c r="H151" s="181">
        <f t="shared" ca="1" si="49"/>
        <v>-4.3540578164103332</v>
      </c>
      <c r="I151" s="284">
        <f t="shared" ca="1" si="50"/>
        <v>-3.0092927258622611E-2</v>
      </c>
      <c r="J151" s="181">
        <f t="shared" ca="1" si="51"/>
        <v>0</v>
      </c>
      <c r="K151" s="175">
        <f ca="1">IF(I150&lt;0,VLOOKUP(-I150,'Cd(v)'!$B$3:$C$103,2,1),VLOOKUP(I150,'Cd(v)'!$B$3:$C$103,2,1))</f>
        <v>0.60275741622345702</v>
      </c>
      <c r="L151" s="7">
        <f t="shared" ca="1" si="66"/>
        <v>1.8039811525924967E-7</v>
      </c>
      <c r="M151" s="110">
        <f t="shared" si="52"/>
        <v>40.849478355259969</v>
      </c>
      <c r="N151" s="110">
        <f t="shared" si="53"/>
        <v>73.448982144868324</v>
      </c>
      <c r="O151" s="110">
        <f t="shared" ca="1" si="54"/>
        <v>1.7697055106932393E-6</v>
      </c>
      <c r="P151" s="110">
        <f t="shared" ca="1" si="55"/>
        <v>-32.599502019902843</v>
      </c>
      <c r="Q151" s="110">
        <f t="shared" ca="1" si="58"/>
        <v>-4.3540578164103332</v>
      </c>
      <c r="R151" s="110">
        <f>'prueba 1'!I148</f>
        <v>0</v>
      </c>
      <c r="S151" s="105">
        <f>'prueba 1'!AN148</f>
        <v>1.4168451260038678E-3</v>
      </c>
      <c r="T151" s="105">
        <f t="shared" si="59"/>
        <v>0.14875260679222124</v>
      </c>
      <c r="U151" s="177">
        <f t="shared" si="60"/>
        <v>7.4871541432077793</v>
      </c>
      <c r="V151" s="161">
        <f t="shared" si="45"/>
        <v>1.7351659154573863E-2</v>
      </c>
      <c r="W151" s="178">
        <f t="shared" si="56"/>
        <v>0.60416700000000001</v>
      </c>
      <c r="X151" s="178">
        <f t="shared" ca="1" si="61"/>
        <v>0</v>
      </c>
      <c r="Y151" s="178">
        <f t="shared" ca="1" si="62"/>
        <v>4.7501658605019337</v>
      </c>
      <c r="Z151" s="178">
        <f t="shared" si="63"/>
        <v>4.1670000000000318E-3</v>
      </c>
      <c r="AA151" s="178">
        <f t="shared" ca="1" si="64"/>
        <v>0.60416700000000001</v>
      </c>
      <c r="AB151" s="178">
        <f t="shared" ca="1" si="65"/>
        <v>-2.6917590587825511</v>
      </c>
    </row>
    <row r="152" spans="1:28" x14ac:dyDescent="0.25">
      <c r="A152" s="105">
        <v>0.60833300000000001</v>
      </c>
      <c r="B152" s="105">
        <v>4.1640650718919439</v>
      </c>
      <c r="D152" s="194">
        <f t="shared" si="46"/>
        <v>4.166000000000003E-3</v>
      </c>
      <c r="E152" s="174">
        <f t="shared" ca="1" si="44"/>
        <v>0</v>
      </c>
      <c r="F152" s="179">
        <f t="shared" ca="1" si="47"/>
        <v>0</v>
      </c>
      <c r="G152" s="272">
        <f t="shared" si="48"/>
        <v>0.60833300000000001</v>
      </c>
      <c r="H152" s="181">
        <f t="shared" ca="1" si="49"/>
        <v>-4.353025118100657</v>
      </c>
      <c r="I152" s="284">
        <f t="shared" ca="1" si="50"/>
        <v>-3.0092927258622611E-2</v>
      </c>
      <c r="J152" s="181">
        <f t="shared" ca="1" si="51"/>
        <v>0</v>
      </c>
      <c r="K152" s="175">
        <f ca="1">IF(I151&lt;0,VLOOKUP(-I151,'Cd(v)'!$B$3:$C$103,2,1),VLOOKUP(I151,'Cd(v)'!$B$3:$C$103,2,1))</f>
        <v>0.60275741622345702</v>
      </c>
      <c r="L152" s="7">
        <f t="shared" ca="1" si="66"/>
        <v>1.8039811525924967E-7</v>
      </c>
      <c r="M152" s="110">
        <f t="shared" si="52"/>
        <v>40.849478355259969</v>
      </c>
      <c r="N152" s="110">
        <f t="shared" si="53"/>
        <v>73.435082385138799</v>
      </c>
      <c r="O152" s="110">
        <f t="shared" ca="1" si="54"/>
        <v>1.7697055106932393E-6</v>
      </c>
      <c r="P152" s="110">
        <f t="shared" ca="1" si="55"/>
        <v>-32.585602260173317</v>
      </c>
      <c r="Q152" s="110">
        <f t="shared" ca="1" si="58"/>
        <v>-4.353025118100657</v>
      </c>
      <c r="R152" s="110">
        <f>'prueba 1'!I149</f>
        <v>0</v>
      </c>
      <c r="S152" s="105">
        <f>'prueba 1'!AN149</f>
        <v>1.4168970162610523E-3</v>
      </c>
      <c r="T152" s="105">
        <f t="shared" si="59"/>
        <v>0.15016950380848229</v>
      </c>
      <c r="U152" s="177">
        <f t="shared" si="60"/>
        <v>7.4857372461915181</v>
      </c>
      <c r="V152" s="161">
        <f t="shared" si="45"/>
        <v>1.7347495089501851E-2</v>
      </c>
      <c r="W152" s="178">
        <f t="shared" si="56"/>
        <v>0.60833300000000001</v>
      </c>
      <c r="X152" s="178">
        <f t="shared" ca="1" si="61"/>
        <v>0</v>
      </c>
      <c r="Y152" s="178">
        <f t="shared" ca="1" si="62"/>
        <v>4.7501658605019337</v>
      </c>
      <c r="Z152" s="178">
        <f t="shared" si="63"/>
        <v>4.166000000000003E-3</v>
      </c>
      <c r="AA152" s="178">
        <f t="shared" ca="1" si="64"/>
        <v>0.60833300000000001</v>
      </c>
      <c r="AB152" s="178">
        <f t="shared" ca="1" si="65"/>
        <v>-2.7115482497574019</v>
      </c>
    </row>
    <row r="153" spans="1:28" x14ac:dyDescent="0.25">
      <c r="A153" s="105">
        <v>0.61250000000000004</v>
      </c>
      <c r="B153" s="105">
        <v>4.1049682900852043</v>
      </c>
      <c r="D153" s="194">
        <f t="shared" si="46"/>
        <v>4.1670000000000318E-3</v>
      </c>
      <c r="E153" s="174">
        <f t="shared" ca="1" si="44"/>
        <v>0</v>
      </c>
      <c r="F153" s="179">
        <f t="shared" ca="1" si="47"/>
        <v>0</v>
      </c>
      <c r="G153" s="272">
        <f t="shared" si="48"/>
        <v>0.61250000000000004</v>
      </c>
      <c r="H153" s="181">
        <f t="shared" ca="1" si="49"/>
        <v>-4.429456280686205</v>
      </c>
      <c r="I153" s="284">
        <f t="shared" ca="1" si="50"/>
        <v>-3.0092927258622611E-2</v>
      </c>
      <c r="J153" s="181">
        <f t="shared" ca="1" si="51"/>
        <v>0</v>
      </c>
      <c r="K153" s="175">
        <f ca="1">IF(I152&lt;0,VLOOKUP(-I152,'Cd(v)'!$B$3:$C$103,2,1),VLOOKUP(I152,'Cd(v)'!$B$3:$C$103,2,1))</f>
        <v>0.60275741622345702</v>
      </c>
      <c r="L153" s="7">
        <f t="shared" ca="1" si="66"/>
        <v>1.8039811525924967E-7</v>
      </c>
      <c r="M153" s="110">
        <f t="shared" si="52"/>
        <v>40.269738925735858</v>
      </c>
      <c r="N153" s="110">
        <f t="shared" si="53"/>
        <v>73.42123339770238</v>
      </c>
      <c r="O153" s="110">
        <f t="shared" ca="1" si="54"/>
        <v>1.7697055106932393E-6</v>
      </c>
      <c r="P153" s="110">
        <f t="shared" ca="1" si="55"/>
        <v>-33.15149270226101</v>
      </c>
      <c r="Q153" s="110">
        <f t="shared" ca="1" si="58"/>
        <v>-4.429456280686205</v>
      </c>
      <c r="R153" s="110">
        <f>'prueba 1'!I150</f>
        <v>0</v>
      </c>
      <c r="S153" s="105">
        <f>'prueba 1'!AN150</f>
        <v>1.4117214512146636E-3</v>
      </c>
      <c r="T153" s="105">
        <f t="shared" si="59"/>
        <v>0.15158122525969694</v>
      </c>
      <c r="U153" s="177">
        <f t="shared" si="60"/>
        <v>7.4843255247403029</v>
      </c>
      <c r="V153" s="161">
        <f t="shared" si="45"/>
        <v>1.7105402864785176E-2</v>
      </c>
      <c r="W153" s="178">
        <f t="shared" si="56"/>
        <v>0.61250000000000004</v>
      </c>
      <c r="X153" s="178">
        <f t="shared" ca="1" si="61"/>
        <v>0</v>
      </c>
      <c r="Y153" s="178">
        <f t="shared" ca="1" si="62"/>
        <v>4.7501658605019337</v>
      </c>
      <c r="Z153" s="178">
        <f t="shared" si="63"/>
        <v>4.1670000000000318E-3</v>
      </c>
      <c r="AA153" s="178">
        <f t="shared" ca="1" si="64"/>
        <v>0.61250000000000004</v>
      </c>
      <c r="AB153" s="178">
        <f t="shared" ca="1" si="65"/>
        <v>-2.7313421908981135</v>
      </c>
    </row>
    <row r="154" spans="1:28" x14ac:dyDescent="0.25">
      <c r="A154" s="105">
        <v>0.61666699999999997</v>
      </c>
      <c r="B154" s="105">
        <v>3.868581162858248</v>
      </c>
      <c r="D154" s="194">
        <f t="shared" si="46"/>
        <v>4.1669999999999208E-3</v>
      </c>
      <c r="E154" s="174">
        <f t="shared" ca="1" si="44"/>
        <v>0</v>
      </c>
      <c r="F154" s="179">
        <f t="shared" ca="1" si="47"/>
        <v>0</v>
      </c>
      <c r="G154" s="272">
        <f t="shared" si="48"/>
        <v>0.61666699999999997</v>
      </c>
      <c r="H154" s="181">
        <f t="shared" ca="1" si="49"/>
        <v>-4.7383574152665906</v>
      </c>
      <c r="I154" s="284">
        <f t="shared" ca="1" si="50"/>
        <v>-3.0092927258622611E-2</v>
      </c>
      <c r="J154" s="181">
        <f t="shared" ca="1" si="51"/>
        <v>0</v>
      </c>
      <c r="K154" s="175">
        <f ca="1">IF(I153&lt;0,VLOOKUP(-I153,'Cd(v)'!$B$3:$C$103,2,1),VLOOKUP(I153,'Cd(v)'!$B$3:$C$103,2,1))</f>
        <v>0.60275741622345702</v>
      </c>
      <c r="L154" s="7">
        <f t="shared" ca="1" si="66"/>
        <v>1.8039811525924967E-7</v>
      </c>
      <c r="M154" s="110">
        <f t="shared" si="52"/>
        <v>37.950781207639416</v>
      </c>
      <c r="N154" s="110">
        <f t="shared" si="53"/>
        <v>73.407613960896555</v>
      </c>
      <c r="O154" s="110">
        <f t="shared" ca="1" si="54"/>
        <v>1.7697055106932393E-6</v>
      </c>
      <c r="P154" s="110">
        <f t="shared" ca="1" si="55"/>
        <v>-35.456830983551626</v>
      </c>
      <c r="Q154" s="110">
        <f t="shared" ca="1" si="58"/>
        <v>-4.7383574152665906</v>
      </c>
      <c r="R154" s="110">
        <f>'prueba 1'!I151</f>
        <v>0</v>
      </c>
      <c r="S154" s="105">
        <f>'prueba 1'!AN151</f>
        <v>1.3883217946818376E-3</v>
      </c>
      <c r="T154" s="105">
        <f t="shared" si="59"/>
        <v>0.15296954705437879</v>
      </c>
      <c r="U154" s="177">
        <f t="shared" si="60"/>
        <v>7.4829372029456218</v>
      </c>
      <c r="V154" s="161">
        <f t="shared" si="45"/>
        <v>1.6120377705630014E-2</v>
      </c>
      <c r="W154" s="178">
        <f t="shared" si="56"/>
        <v>0.61666699999999997</v>
      </c>
      <c r="X154" s="178">
        <f t="shared" ca="1" si="61"/>
        <v>0</v>
      </c>
      <c r="Y154" s="178">
        <f t="shared" ca="1" si="62"/>
        <v>4.7501658605019337</v>
      </c>
      <c r="Z154" s="178">
        <f t="shared" si="63"/>
        <v>4.1669999999999208E-3</v>
      </c>
      <c r="AA154" s="178">
        <f t="shared" ca="1" si="64"/>
        <v>0.61666699999999997</v>
      </c>
      <c r="AB154" s="178">
        <f t="shared" ca="1" si="65"/>
        <v>-2.7511361320388246</v>
      </c>
    </row>
    <row r="155" spans="1:28" x14ac:dyDescent="0.25">
      <c r="A155" s="105">
        <v>0.62083299999999997</v>
      </c>
      <c r="B155" s="105">
        <v>3.9276779446649877</v>
      </c>
      <c r="D155" s="194">
        <f t="shared" si="46"/>
        <v>4.166000000000003E-3</v>
      </c>
      <c r="E155" s="174">
        <f t="shared" ca="1" si="44"/>
        <v>0</v>
      </c>
      <c r="F155" s="179">
        <f t="shared" ca="1" si="47"/>
        <v>0</v>
      </c>
      <c r="G155" s="272">
        <f t="shared" si="48"/>
        <v>0.62083299999999997</v>
      </c>
      <c r="H155" s="181">
        <f t="shared" ca="1" si="49"/>
        <v>-4.6599229284516088</v>
      </c>
      <c r="I155" s="284">
        <f t="shared" ca="1" si="50"/>
        <v>-3.0092927258622611E-2</v>
      </c>
      <c r="J155" s="181">
        <f t="shared" ca="1" si="51"/>
        <v>0</v>
      </c>
      <c r="K155" s="175">
        <f ca="1">IF(I154&lt;0,VLOOKUP(-I154,'Cd(v)'!$B$3:$C$103,2,1),VLOOKUP(I154,'Cd(v)'!$B$3:$C$103,2,1))</f>
        <v>0.60275741622345702</v>
      </c>
      <c r="L155" s="7">
        <f t="shared" ca="1" si="66"/>
        <v>1.8039811525924967E-7</v>
      </c>
      <c r="M155" s="110">
        <f t="shared" si="52"/>
        <v>38.530520637163534</v>
      </c>
      <c r="N155" s="110">
        <f t="shared" si="53"/>
        <v>73.393935578083074</v>
      </c>
      <c r="O155" s="110">
        <f t="shared" ca="1" si="54"/>
        <v>1.7697055106932393E-6</v>
      </c>
      <c r="P155" s="110">
        <f t="shared" ca="1" si="55"/>
        <v>-34.863413171214027</v>
      </c>
      <c r="Q155" s="110">
        <f t="shared" ca="1" si="58"/>
        <v>-4.6599229284516088</v>
      </c>
      <c r="R155" s="110">
        <f>'prueba 1'!I152</f>
        <v>0</v>
      </c>
      <c r="S155" s="105">
        <f>'prueba 1'!AN152</f>
        <v>1.3943305620260291E-3</v>
      </c>
      <c r="T155" s="105">
        <f t="shared" si="59"/>
        <v>0.15436387761640483</v>
      </c>
      <c r="U155" s="177">
        <f t="shared" si="60"/>
        <v>7.4815428723835957</v>
      </c>
      <c r="V155" s="161">
        <f t="shared" si="45"/>
        <v>1.636270631747435E-2</v>
      </c>
      <c r="W155" s="178">
        <f t="shared" si="56"/>
        <v>0.62083299999999997</v>
      </c>
      <c r="X155" s="178">
        <f t="shared" ca="1" si="61"/>
        <v>0</v>
      </c>
      <c r="Y155" s="178">
        <f t="shared" ca="1" si="62"/>
        <v>4.7501658605019337</v>
      </c>
      <c r="Z155" s="178">
        <f t="shared" si="63"/>
        <v>4.166000000000003E-3</v>
      </c>
      <c r="AA155" s="178">
        <f t="shared" ca="1" si="64"/>
        <v>0.62083299999999997</v>
      </c>
      <c r="AB155" s="178">
        <f t="shared" ca="1" si="65"/>
        <v>-2.7709253230136754</v>
      </c>
    </row>
    <row r="156" spans="1:28" x14ac:dyDescent="0.25">
      <c r="A156" s="105">
        <v>0.625</v>
      </c>
      <c r="B156" s="105">
        <v>4.8141296717660715</v>
      </c>
      <c r="D156" s="194">
        <f t="shared" si="46"/>
        <v>4.1670000000000318E-3</v>
      </c>
      <c r="E156" s="174">
        <f t="shared" ca="1" si="44"/>
        <v>0</v>
      </c>
      <c r="F156" s="179">
        <f t="shared" ca="1" si="47"/>
        <v>0</v>
      </c>
      <c r="G156" s="272">
        <f t="shared" si="48"/>
        <v>0.625</v>
      </c>
      <c r="H156" s="181">
        <f t="shared" ca="1" si="49"/>
        <v>-3.4963322479160834</v>
      </c>
      <c r="I156" s="284">
        <f t="shared" ca="1" si="50"/>
        <v>-3.0092927258622611E-2</v>
      </c>
      <c r="J156" s="181">
        <f t="shared" ca="1" si="51"/>
        <v>0</v>
      </c>
      <c r="K156" s="175">
        <f ca="1">IF(I155&lt;0,VLOOKUP(-I155,'Cd(v)'!$B$3:$C$103,2,1),VLOOKUP(I155,'Cd(v)'!$B$3:$C$103,2,1))</f>
        <v>0.60275741622345702</v>
      </c>
      <c r="L156" s="7">
        <f t="shared" ca="1" si="66"/>
        <v>1.8039811525924967E-7</v>
      </c>
      <c r="M156" s="110">
        <f t="shared" si="52"/>
        <v>47.226612080025163</v>
      </c>
      <c r="N156" s="110">
        <f t="shared" si="53"/>
        <v>73.379388979241327</v>
      </c>
      <c r="O156" s="110">
        <f t="shared" ca="1" si="54"/>
        <v>1.7697055106932393E-6</v>
      </c>
      <c r="P156" s="110">
        <f t="shared" ca="1" si="55"/>
        <v>-26.152775129510655</v>
      </c>
      <c r="Q156" s="110">
        <f t="shared" ca="1" si="58"/>
        <v>-3.4963322479160843</v>
      </c>
      <c r="R156" s="110">
        <f>'prueba 1'!I153</f>
        <v>0</v>
      </c>
      <c r="S156" s="105">
        <f>'prueba 1'!AN153</f>
        <v>1.4828337249494826E-3</v>
      </c>
      <c r="T156" s="105">
        <f t="shared" si="59"/>
        <v>0.1558467113413543</v>
      </c>
      <c r="U156" s="177">
        <f t="shared" si="60"/>
        <v>7.480060038658646</v>
      </c>
      <c r="V156" s="161">
        <f t="shared" si="45"/>
        <v>2.0060478342249374E-2</v>
      </c>
      <c r="W156" s="178">
        <f t="shared" si="56"/>
        <v>0.625</v>
      </c>
      <c r="X156" s="178">
        <f t="shared" ca="1" si="61"/>
        <v>0</v>
      </c>
      <c r="Y156" s="178">
        <f t="shared" ca="1" si="62"/>
        <v>4.7501658605019337</v>
      </c>
      <c r="Z156" s="178">
        <f t="shared" si="63"/>
        <v>4.1670000000000318E-3</v>
      </c>
      <c r="AA156" s="178">
        <f t="shared" ca="1" si="64"/>
        <v>0.625</v>
      </c>
      <c r="AB156" s="178">
        <f t="shared" ca="1" si="65"/>
        <v>-2.790719264154387</v>
      </c>
    </row>
    <row r="157" spans="1:28" x14ac:dyDescent="0.25">
      <c r="A157" s="105">
        <v>0.62916700000000003</v>
      </c>
      <c r="B157" s="105">
        <v>5.1096135807997669</v>
      </c>
      <c r="D157" s="194">
        <f t="shared" si="46"/>
        <v>4.1670000000000318E-3</v>
      </c>
      <c r="E157" s="174">
        <f t="shared" ca="1" si="44"/>
        <v>0</v>
      </c>
      <c r="F157" s="179">
        <f t="shared" ca="1" si="47"/>
        <v>0</v>
      </c>
      <c r="G157" s="272">
        <f t="shared" si="48"/>
        <v>0.62916700000000003</v>
      </c>
      <c r="H157" s="181">
        <f t="shared" ca="1" si="49"/>
        <v>-3.1074543249288817</v>
      </c>
      <c r="I157" s="284">
        <f t="shared" ca="1" si="50"/>
        <v>-3.0092927258622611E-2</v>
      </c>
      <c r="J157" s="181">
        <f t="shared" ca="1" si="51"/>
        <v>0</v>
      </c>
      <c r="K157" s="175">
        <f ca="1">IF(I156&lt;0,VLOOKUP(-I156,'Cd(v)'!$B$3:$C$103,2,1),VLOOKUP(I156,'Cd(v)'!$B$3:$C$103,2,1))</f>
        <v>0.60275741622345702</v>
      </c>
      <c r="L157" s="7">
        <f t="shared" ca="1" si="66"/>
        <v>1.8039811525924967E-7</v>
      </c>
      <c r="M157" s="110">
        <f t="shared" si="52"/>
        <v>50.125309227645715</v>
      </c>
      <c r="N157" s="110">
        <f t="shared" si="53"/>
        <v>73.364557993675731</v>
      </c>
      <c r="O157" s="110">
        <f t="shared" ca="1" si="54"/>
        <v>1.7697055106932393E-6</v>
      </c>
      <c r="P157" s="110">
        <f t="shared" ca="1" si="55"/>
        <v>-23.239246996324507</v>
      </c>
      <c r="Q157" s="110">
        <f t="shared" ca="1" si="58"/>
        <v>-3.1074543249288822</v>
      </c>
      <c r="R157" s="110">
        <f>'prueba 1'!I154</f>
        <v>0</v>
      </c>
      <c r="S157" s="105">
        <f>'prueba 1'!AN154</f>
        <v>1.5118231973079994E-3</v>
      </c>
      <c r="T157" s="105">
        <f t="shared" si="59"/>
        <v>0.1573585345386623</v>
      </c>
      <c r="U157" s="177">
        <f t="shared" si="60"/>
        <v>7.4785482154613376</v>
      </c>
      <c r="V157" s="161">
        <f t="shared" si="45"/>
        <v>2.1291759791192792E-2</v>
      </c>
      <c r="W157" s="178">
        <f t="shared" si="56"/>
        <v>0.62916700000000003</v>
      </c>
      <c r="X157" s="178">
        <f t="shared" ca="1" si="61"/>
        <v>0</v>
      </c>
      <c r="Y157" s="178">
        <f t="shared" ca="1" si="62"/>
        <v>4.7501658605019337</v>
      </c>
      <c r="Z157" s="178">
        <f t="shared" si="63"/>
        <v>4.1670000000000318E-3</v>
      </c>
      <c r="AA157" s="178">
        <f t="shared" ca="1" si="64"/>
        <v>0.62916700000000003</v>
      </c>
      <c r="AB157" s="178">
        <f t="shared" ca="1" si="65"/>
        <v>-2.8105132052950985</v>
      </c>
    </row>
    <row r="158" spans="1:28" x14ac:dyDescent="0.25">
      <c r="A158" s="105">
        <v>0.63333300000000003</v>
      </c>
      <c r="B158" s="105">
        <v>5.286903926219984</v>
      </c>
      <c r="D158" s="194">
        <f t="shared" si="46"/>
        <v>4.166000000000003E-3</v>
      </c>
      <c r="E158" s="174">
        <f t="shared" ca="1" si="44"/>
        <v>0</v>
      </c>
      <c r="F158" s="179">
        <f t="shared" ca="1" si="47"/>
        <v>0</v>
      </c>
      <c r="G158" s="272">
        <f t="shared" si="48"/>
        <v>0.63333300000000003</v>
      </c>
      <c r="H158" s="181">
        <f t="shared" ca="1" si="49"/>
        <v>-2.8734753025012214</v>
      </c>
      <c r="I158" s="284">
        <f t="shared" ca="1" si="50"/>
        <v>-3.0092927258622611E-2</v>
      </c>
      <c r="J158" s="181">
        <f t="shared" ca="1" si="51"/>
        <v>0</v>
      </c>
      <c r="K158" s="175">
        <f ca="1">IF(I157&lt;0,VLOOKUP(-I157,'Cd(v)'!$B$3:$C$103,2,1),VLOOKUP(I157,'Cd(v)'!$B$3:$C$103,2,1))</f>
        <v>0.60275741622345702</v>
      </c>
      <c r="L158" s="7">
        <f t="shared" ca="1" si="66"/>
        <v>1.8039811525924967E-7</v>
      </c>
      <c r="M158" s="110">
        <f t="shared" si="52"/>
        <v>51.864527516218047</v>
      </c>
      <c r="N158" s="110">
        <f t="shared" si="53"/>
        <v>73.349559683449783</v>
      </c>
      <c r="O158" s="110">
        <f t="shared" ca="1" si="54"/>
        <v>1.7697055106932393E-6</v>
      </c>
      <c r="P158" s="110">
        <f t="shared" ca="1" si="55"/>
        <v>-21.485030397526227</v>
      </c>
      <c r="Q158" s="110">
        <f t="shared" ca="1" si="58"/>
        <v>-2.8734753025012219</v>
      </c>
      <c r="R158" s="110">
        <f>'prueba 1'!I155</f>
        <v>0</v>
      </c>
      <c r="S158" s="105">
        <f>'prueba 1'!AN155</f>
        <v>1.5288797376091373E-3</v>
      </c>
      <c r="T158" s="105">
        <f t="shared" si="59"/>
        <v>0.15888741427627145</v>
      </c>
      <c r="U158" s="177">
        <f t="shared" si="60"/>
        <v>7.4770193357237291</v>
      </c>
      <c r="V158" s="161">
        <f t="shared" si="45"/>
        <v>2.2025241756632469E-2</v>
      </c>
      <c r="W158" s="178">
        <f t="shared" si="56"/>
        <v>0.63333300000000003</v>
      </c>
      <c r="X158" s="178">
        <f t="shared" ca="1" si="61"/>
        <v>0</v>
      </c>
      <c r="Y158" s="178">
        <f t="shared" ca="1" si="62"/>
        <v>4.7501658605019337</v>
      </c>
      <c r="Z158" s="178">
        <f t="shared" si="63"/>
        <v>4.166000000000003E-3</v>
      </c>
      <c r="AA158" s="178">
        <f t="shared" ca="1" si="64"/>
        <v>0.63333300000000003</v>
      </c>
      <c r="AB158" s="178">
        <f t="shared" ca="1" si="65"/>
        <v>-2.8303023962699494</v>
      </c>
    </row>
    <row r="159" spans="1:28" x14ac:dyDescent="0.25">
      <c r="A159" s="105">
        <v>0.63749999999999996</v>
      </c>
      <c r="B159" s="105">
        <v>5.7005813988671559</v>
      </c>
      <c r="D159" s="194">
        <f t="shared" si="46"/>
        <v>4.1669999999999208E-3</v>
      </c>
      <c r="E159" s="174">
        <f t="shared" ca="1" si="44"/>
        <v>0</v>
      </c>
      <c r="F159" s="179">
        <f t="shared" ca="1" si="47"/>
        <v>0</v>
      </c>
      <c r="G159" s="272">
        <f t="shared" si="48"/>
        <v>0.63749999999999996</v>
      </c>
      <c r="H159" s="181">
        <f t="shared" ca="1" si="49"/>
        <v>-2.3291524237382171</v>
      </c>
      <c r="I159" s="284">
        <f t="shared" ca="1" si="50"/>
        <v>-3.0092927258622611E-2</v>
      </c>
      <c r="J159" s="181">
        <f t="shared" ca="1" si="51"/>
        <v>0</v>
      </c>
      <c r="K159" s="175">
        <f ca="1">IF(I158&lt;0,VLOOKUP(-I158,'Cd(v)'!$B$3:$C$103,2,1),VLOOKUP(I158,'Cd(v)'!$B$3:$C$103,2,1))</f>
        <v>0.60275741622345702</v>
      </c>
      <c r="L159" s="7">
        <f t="shared" ca="1" si="66"/>
        <v>1.8039811525924967E-7</v>
      </c>
      <c r="M159" s="110">
        <f t="shared" si="52"/>
        <v>55.922703522886799</v>
      </c>
      <c r="N159" s="110">
        <f t="shared" si="53"/>
        <v>73.334168799422272</v>
      </c>
      <c r="O159" s="110">
        <f t="shared" ca="1" si="54"/>
        <v>1.7697055106932393E-6</v>
      </c>
      <c r="P159" s="110">
        <f t="shared" ca="1" si="55"/>
        <v>-17.411463506829964</v>
      </c>
      <c r="Q159" s="110">
        <f t="shared" ca="1" si="58"/>
        <v>-2.3291524237382175</v>
      </c>
      <c r="R159" s="110">
        <f>'prueba 1'!I156</f>
        <v>0</v>
      </c>
      <c r="S159" s="105">
        <f>'prueba 1'!AN156</f>
        <v>1.5688974543838173E-3</v>
      </c>
      <c r="T159" s="105">
        <f t="shared" si="59"/>
        <v>0.16045631173065528</v>
      </c>
      <c r="U159" s="177">
        <f t="shared" si="60"/>
        <v>7.4754504382693447</v>
      </c>
      <c r="V159" s="161">
        <f t="shared" si="45"/>
        <v>2.3754322689078986E-2</v>
      </c>
      <c r="W159" s="178">
        <f t="shared" si="56"/>
        <v>0.63749999999999996</v>
      </c>
      <c r="X159" s="178">
        <f t="shared" ca="1" si="61"/>
        <v>0</v>
      </c>
      <c r="Y159" s="178">
        <f t="shared" ca="1" si="62"/>
        <v>4.7501658605019337</v>
      </c>
      <c r="Z159" s="178">
        <f t="shared" si="63"/>
        <v>4.1669999999999208E-3</v>
      </c>
      <c r="AA159" s="178">
        <f t="shared" ca="1" si="64"/>
        <v>0.63749999999999996</v>
      </c>
      <c r="AB159" s="178">
        <f t="shared" ca="1" si="65"/>
        <v>-2.8500963374106605</v>
      </c>
    </row>
    <row r="160" spans="1:28" x14ac:dyDescent="0.25">
      <c r="A160" s="105">
        <v>0.64166699999999999</v>
      </c>
      <c r="B160" s="105">
        <v>5.7596781806738964</v>
      </c>
      <c r="D160" s="194">
        <f t="shared" si="46"/>
        <v>4.1670000000000318E-3</v>
      </c>
      <c r="E160" s="174">
        <f t="shared" ca="1" si="44"/>
        <v>0</v>
      </c>
      <c r="F160" s="179">
        <f t="shared" ca="1" si="47"/>
        <v>0</v>
      </c>
      <c r="G160" s="272">
        <f t="shared" si="48"/>
        <v>0.64166699999999999</v>
      </c>
      <c r="H160" s="181">
        <f t="shared" ca="1" si="49"/>
        <v>-2.2500072551381844</v>
      </c>
      <c r="I160" s="284">
        <f t="shared" ca="1" si="50"/>
        <v>-3.0092927258622611E-2</v>
      </c>
      <c r="J160" s="181">
        <f t="shared" ca="1" si="51"/>
        <v>0</v>
      </c>
      <c r="K160" s="175">
        <f ca="1">IF(I159&lt;0,VLOOKUP(-I159,'Cd(v)'!$B$3:$C$103,2,1),VLOOKUP(I159,'Cd(v)'!$B$3:$C$103,2,1))</f>
        <v>0.60275741622345702</v>
      </c>
      <c r="L160" s="7">
        <f t="shared" ca="1" si="66"/>
        <v>1.8039811525924967E-7</v>
      </c>
      <c r="M160" s="110">
        <f t="shared" si="52"/>
        <v>56.502442952410924</v>
      </c>
      <c r="N160" s="110">
        <f t="shared" si="53"/>
        <v>73.318718870555443</v>
      </c>
      <c r="O160" s="110">
        <f t="shared" ca="1" si="54"/>
        <v>1.7697055106932393E-6</v>
      </c>
      <c r="P160" s="110">
        <f t="shared" ca="1" si="55"/>
        <v>-16.81627414843901</v>
      </c>
      <c r="Q160" s="110">
        <f t="shared" ca="1" si="58"/>
        <v>-2.2500072551381849</v>
      </c>
      <c r="R160" s="110">
        <f>'prueba 1'!I157</f>
        <v>0</v>
      </c>
      <c r="S160" s="105">
        <f>'prueba 1'!AN157</f>
        <v>1.5749162963138519E-3</v>
      </c>
      <c r="T160" s="105">
        <f t="shared" si="59"/>
        <v>0.16203122802696912</v>
      </c>
      <c r="U160" s="177">
        <f t="shared" si="60"/>
        <v>7.4738755219730315</v>
      </c>
      <c r="V160" s="161">
        <f t="shared" si="45"/>
        <v>2.4000578978868311E-2</v>
      </c>
      <c r="W160" s="178">
        <f t="shared" si="56"/>
        <v>0.64166699999999999</v>
      </c>
      <c r="X160" s="178">
        <f t="shared" ca="1" si="61"/>
        <v>0</v>
      </c>
      <c r="Y160" s="178">
        <f t="shared" ca="1" si="62"/>
        <v>4.7501658605019337</v>
      </c>
      <c r="Z160" s="178">
        <f t="shared" si="63"/>
        <v>4.1670000000000318E-3</v>
      </c>
      <c r="AA160" s="178">
        <f t="shared" ca="1" si="64"/>
        <v>0.64166699999999999</v>
      </c>
      <c r="AB160" s="178">
        <f t="shared" ca="1" si="65"/>
        <v>-2.869890278551372</v>
      </c>
    </row>
    <row r="161" spans="1:28" x14ac:dyDescent="0.25">
      <c r="A161" s="105">
        <v>0.64583299999999999</v>
      </c>
      <c r="B161" s="105">
        <v>5.9369685260941134</v>
      </c>
      <c r="D161" s="194">
        <f t="shared" si="46"/>
        <v>4.166000000000003E-3</v>
      </c>
      <c r="E161" s="174">
        <f t="shared" ref="E161:E224" ca="1" si="67">IF( AND(J160&lt;=0,I160&lt;=0,H161&lt;=0),0,+D161*H161)</f>
        <v>0</v>
      </c>
      <c r="F161" s="179">
        <f t="shared" ca="1" si="47"/>
        <v>0</v>
      </c>
      <c r="G161" s="272">
        <f t="shared" si="48"/>
        <v>0.64583299999999999</v>
      </c>
      <c r="H161" s="181">
        <f t="shared" ca="1" si="49"/>
        <v>-2.0156410626992107</v>
      </c>
      <c r="I161" s="284">
        <f t="shared" ca="1" si="50"/>
        <v>-3.0092927258622611E-2</v>
      </c>
      <c r="J161" s="181">
        <f t="shared" ca="1" si="51"/>
        <v>0</v>
      </c>
      <c r="K161" s="175">
        <f ca="1">IF(I160&lt;0,VLOOKUP(-I160,'Cd(v)'!$B$3:$C$103,2,1),VLOOKUP(I160,'Cd(v)'!$B$3:$C$103,2,1))</f>
        <v>0.60275741622345702</v>
      </c>
      <c r="L161" s="7">
        <f t="shared" ca="1" si="66"/>
        <v>1.8039811525924967E-7</v>
      </c>
      <c r="M161" s="110">
        <f t="shared" si="52"/>
        <v>58.241661240983255</v>
      </c>
      <c r="N161" s="110">
        <f t="shared" si="53"/>
        <v>73.303105326673261</v>
      </c>
      <c r="O161" s="110">
        <f t="shared" ca="1" si="54"/>
        <v>1.7697055106932393E-6</v>
      </c>
      <c r="P161" s="110">
        <f t="shared" ca="1" si="55"/>
        <v>-15.061442315984495</v>
      </c>
      <c r="Q161" s="110">
        <f t="shared" ca="1" si="58"/>
        <v>-2.0156410626992112</v>
      </c>
      <c r="R161" s="110">
        <f>'prueba 1'!I158</f>
        <v>0</v>
      </c>
      <c r="S161" s="105">
        <f>'prueba 1'!AN158</f>
        <v>1.5915946872749041E-3</v>
      </c>
      <c r="T161" s="105">
        <f t="shared" si="59"/>
        <v>0.16362282271424403</v>
      </c>
      <c r="U161" s="177">
        <f t="shared" si="60"/>
        <v>7.4722839272857557</v>
      </c>
      <c r="V161" s="161">
        <f t="shared" si="45"/>
        <v>2.4733410879708095E-2</v>
      </c>
      <c r="W161" s="178">
        <f t="shared" si="56"/>
        <v>0.64583299999999999</v>
      </c>
      <c r="X161" s="178">
        <f t="shared" ca="1" si="61"/>
        <v>0</v>
      </c>
      <c r="Y161" s="178">
        <f t="shared" ca="1" si="62"/>
        <v>4.7501658605019337</v>
      </c>
      <c r="Z161" s="178">
        <f t="shared" si="63"/>
        <v>4.166000000000003E-3</v>
      </c>
      <c r="AA161" s="178">
        <f t="shared" ca="1" si="64"/>
        <v>0.64583299999999999</v>
      </c>
      <c r="AB161" s="178">
        <f t="shared" ca="1" si="65"/>
        <v>-2.8896794695262229</v>
      </c>
    </row>
    <row r="162" spans="1:28" x14ac:dyDescent="0.25">
      <c r="A162" s="105">
        <v>0.65</v>
      </c>
      <c r="B162" s="105">
        <v>6.05516208970759</v>
      </c>
      <c r="D162" s="194">
        <f t="shared" si="46"/>
        <v>4.1670000000000318E-3</v>
      </c>
      <c r="E162" s="174">
        <f t="shared" ca="1" si="67"/>
        <v>0</v>
      </c>
      <c r="F162" s="179">
        <f t="shared" ca="1" si="47"/>
        <v>0</v>
      </c>
      <c r="G162" s="272">
        <f t="shared" si="48"/>
        <v>0.65</v>
      </c>
      <c r="H162" s="181">
        <f t="shared" ca="1" si="49"/>
        <v>-1.8587642164884248</v>
      </c>
      <c r="I162" s="284">
        <f t="shared" ca="1" si="50"/>
        <v>-3.0092927258622611E-2</v>
      </c>
      <c r="J162" s="181">
        <f t="shared" ca="1" si="51"/>
        <v>0</v>
      </c>
      <c r="K162" s="175">
        <f ca="1">IF(I161&lt;0,VLOOKUP(-I161,'Cd(v)'!$B$3:$C$103,2,1),VLOOKUP(I161,'Cd(v)'!$B$3:$C$103,2,1))</f>
        <v>0.60275741622345702</v>
      </c>
      <c r="L162" s="7">
        <f t="shared" ca="1" si="66"/>
        <v>1.8039811525924967E-7</v>
      </c>
      <c r="M162" s="110">
        <f t="shared" si="52"/>
        <v>59.401140100031462</v>
      </c>
      <c r="N162" s="110">
        <f t="shared" si="53"/>
        <v>73.287375397735417</v>
      </c>
      <c r="O162" s="110">
        <f t="shared" ca="1" si="54"/>
        <v>1.7697055106932393E-6</v>
      </c>
      <c r="P162" s="110">
        <f t="shared" ca="1" si="55"/>
        <v>-13.886233527998444</v>
      </c>
      <c r="Q162" s="110">
        <f t="shared" ca="1" si="58"/>
        <v>-1.858764216488425</v>
      </c>
      <c r="R162" s="110">
        <f>'prueba 1'!I159</f>
        <v>0</v>
      </c>
      <c r="S162" s="105">
        <f>'prueba 1'!AN159</f>
        <v>1.6034586073249222E-3</v>
      </c>
      <c r="T162" s="105">
        <f t="shared" si="59"/>
        <v>0.16522628132156894</v>
      </c>
      <c r="U162" s="177">
        <f t="shared" si="60"/>
        <v>7.4706804686784309</v>
      </c>
      <c r="V162" s="161">
        <f t="shared" si="45"/>
        <v>2.5231860427811718E-2</v>
      </c>
      <c r="W162" s="178">
        <f t="shared" si="56"/>
        <v>0.65</v>
      </c>
      <c r="X162" s="178">
        <f t="shared" ca="1" si="61"/>
        <v>0</v>
      </c>
      <c r="Y162" s="178">
        <f t="shared" ca="1" si="62"/>
        <v>4.7501658605019337</v>
      </c>
      <c r="Z162" s="178">
        <f t="shared" si="63"/>
        <v>4.1670000000000318E-3</v>
      </c>
      <c r="AA162" s="178">
        <f t="shared" ca="1" si="64"/>
        <v>0.65</v>
      </c>
      <c r="AB162" s="178">
        <f t="shared" ca="1" si="65"/>
        <v>-2.9094734106669344</v>
      </c>
    </row>
    <row r="163" spans="1:28" x14ac:dyDescent="0.25">
      <c r="A163" s="105">
        <v>0.65416700000000005</v>
      </c>
      <c r="B163" s="105">
        <v>6.6461299077749789</v>
      </c>
      <c r="D163" s="194">
        <f t="shared" si="46"/>
        <v>4.1670000000000318E-3</v>
      </c>
      <c r="E163" s="174">
        <f t="shared" ca="1" si="67"/>
        <v>0</v>
      </c>
      <c r="F163" s="179">
        <f t="shared" ca="1" si="47"/>
        <v>0</v>
      </c>
      <c r="G163" s="272">
        <f t="shared" si="48"/>
        <v>0.65416700000000005</v>
      </c>
      <c r="H163" s="181">
        <f t="shared" ca="1" si="49"/>
        <v>-1.0808069706679346</v>
      </c>
      <c r="I163" s="284">
        <f t="shared" ca="1" si="50"/>
        <v>-3.0092927258622611E-2</v>
      </c>
      <c r="J163" s="181">
        <f t="shared" ca="1" si="51"/>
        <v>0</v>
      </c>
      <c r="K163" s="175">
        <f ca="1">IF(I162&lt;0,VLOOKUP(-I162,'Cd(v)'!$B$3:$C$103,2,1),VLOOKUP(I162,'Cd(v)'!$B$3:$C$103,2,1))</f>
        <v>0.60275741622345702</v>
      </c>
      <c r="L163" s="7">
        <f t="shared" ca="1" si="66"/>
        <v>1.8039811525924967E-7</v>
      </c>
      <c r="M163" s="110">
        <f t="shared" si="52"/>
        <v>65.198534395272546</v>
      </c>
      <c r="N163" s="110">
        <f t="shared" si="53"/>
        <v>73.271107378338613</v>
      </c>
      <c r="O163" s="110">
        <f t="shared" ca="1" si="54"/>
        <v>1.7697055106932393E-6</v>
      </c>
      <c r="P163" s="110">
        <f t="shared" ca="1" si="55"/>
        <v>-8.0725712133605558</v>
      </c>
      <c r="Q163" s="110">
        <f t="shared" ca="1" si="58"/>
        <v>-1.080806970667934</v>
      </c>
      <c r="R163" s="110">
        <f>'prueba 1'!I160</f>
        <v>0</v>
      </c>
      <c r="S163" s="105">
        <f>'prueba 1'!AN160</f>
        <v>1.658309826381548E-3</v>
      </c>
      <c r="T163" s="105">
        <f t="shared" si="59"/>
        <v>0.16688459114795048</v>
      </c>
      <c r="U163" s="177">
        <f t="shared" si="60"/>
        <v>7.4690221588520496</v>
      </c>
      <c r="V163" s="161">
        <f t="shared" si="45"/>
        <v>2.7694423325698547E-2</v>
      </c>
      <c r="W163" s="178">
        <f t="shared" si="56"/>
        <v>0.65416700000000005</v>
      </c>
      <c r="X163" s="178">
        <f t="shared" ca="1" si="61"/>
        <v>0</v>
      </c>
      <c r="Y163" s="178">
        <f t="shared" ca="1" si="62"/>
        <v>4.7501658605019337</v>
      </c>
      <c r="Z163" s="178">
        <f t="shared" si="63"/>
        <v>4.1670000000000318E-3</v>
      </c>
      <c r="AA163" s="178">
        <f t="shared" ca="1" si="64"/>
        <v>0.65416700000000005</v>
      </c>
      <c r="AB163" s="178">
        <f t="shared" ca="1" si="65"/>
        <v>-2.929267351807646</v>
      </c>
    </row>
    <row r="164" spans="1:28" x14ac:dyDescent="0.25">
      <c r="A164" s="105">
        <v>0.65833299999999995</v>
      </c>
      <c r="B164" s="105">
        <v>7.000710598615413</v>
      </c>
      <c r="D164" s="194">
        <f t="shared" si="46"/>
        <v>4.165999999999892E-3</v>
      </c>
      <c r="E164" s="174">
        <f t="shared" ca="1" si="67"/>
        <v>0</v>
      </c>
      <c r="F164" s="179">
        <f t="shared" ca="1" si="47"/>
        <v>0</v>
      </c>
      <c r="G164" s="272">
        <f t="shared" si="48"/>
        <v>0.65833299999999995</v>
      </c>
      <c r="H164" s="181">
        <f t="shared" ca="1" si="49"/>
        <v>-0.61301021429459113</v>
      </c>
      <c r="I164" s="284">
        <f t="shared" ca="1" si="50"/>
        <v>-3.0092927258622611E-2</v>
      </c>
      <c r="J164" s="181">
        <f t="shared" ca="1" si="51"/>
        <v>0</v>
      </c>
      <c r="K164" s="175">
        <f ca="1">IF(I163&lt;0,VLOOKUP(-I163,'Cd(v)'!$B$3:$C$103,2,1),VLOOKUP(I163,'Cd(v)'!$B$3:$C$103,2,1))</f>
        <v>0.60275741622345702</v>
      </c>
      <c r="L164" s="7">
        <f t="shared" ca="1" si="66"/>
        <v>1.8039811525924967E-7</v>
      </c>
      <c r="M164" s="110">
        <f t="shared" si="52"/>
        <v>68.676970972417209</v>
      </c>
      <c r="N164" s="110">
        <f t="shared" si="53"/>
        <v>73.254523305806785</v>
      </c>
      <c r="O164" s="110">
        <f t="shared" ca="1" si="54"/>
        <v>1.7697055106932393E-6</v>
      </c>
      <c r="P164" s="110">
        <f t="shared" ca="1" si="55"/>
        <v>-4.5775505636840652</v>
      </c>
      <c r="Q164" s="110">
        <f t="shared" ca="1" si="58"/>
        <v>-0.61301021429459046</v>
      </c>
      <c r="R164" s="110">
        <f>'prueba 1'!I161</f>
        <v>0</v>
      </c>
      <c r="S164" s="105">
        <f>'prueba 1'!AN161</f>
        <v>1.6905272713384027E-3</v>
      </c>
      <c r="T164" s="105">
        <f t="shared" si="59"/>
        <v>0.16857511841928888</v>
      </c>
      <c r="U164" s="177">
        <f t="shared" si="60"/>
        <v>7.467331631580711</v>
      </c>
      <c r="V164" s="161">
        <f t="shared" si="45"/>
        <v>2.9164960353831055E-2</v>
      </c>
      <c r="W164" s="178">
        <f t="shared" si="56"/>
        <v>0.65833299999999995</v>
      </c>
      <c r="X164" s="178">
        <f t="shared" ca="1" si="61"/>
        <v>0</v>
      </c>
      <c r="Y164" s="178">
        <f t="shared" ca="1" si="62"/>
        <v>4.7501658605019337</v>
      </c>
      <c r="Z164" s="178">
        <f t="shared" si="63"/>
        <v>4.165999999999892E-3</v>
      </c>
      <c r="AA164" s="178">
        <f t="shared" ca="1" si="64"/>
        <v>0.65833299999999995</v>
      </c>
      <c r="AB164" s="178">
        <f t="shared" ca="1" si="65"/>
        <v>-2.9490565427824964</v>
      </c>
    </row>
    <row r="165" spans="1:28" x14ac:dyDescent="0.25">
      <c r="A165" s="105">
        <v>0.66249999999999998</v>
      </c>
      <c r="B165" s="105">
        <v>7.0598073804221535</v>
      </c>
      <c r="D165" s="194">
        <f t="shared" si="46"/>
        <v>4.1670000000000318E-3</v>
      </c>
      <c r="E165" s="174">
        <f t="shared" ca="1" si="67"/>
        <v>0</v>
      </c>
      <c r="F165" s="179">
        <f t="shared" ca="1" si="47"/>
        <v>0</v>
      </c>
      <c r="G165" s="272">
        <f t="shared" si="48"/>
        <v>0.66249999999999998</v>
      </c>
      <c r="H165" s="181">
        <f t="shared" ca="1" si="49"/>
        <v>-0.53326553101717533</v>
      </c>
      <c r="I165" s="284">
        <f t="shared" ca="1" si="50"/>
        <v>-3.0092927258622611E-2</v>
      </c>
      <c r="J165" s="181">
        <f t="shared" ca="1" si="51"/>
        <v>0</v>
      </c>
      <c r="K165" s="175">
        <f ca="1">IF(I164&lt;0,VLOOKUP(-I164,'Cd(v)'!$B$3:$C$103,2,1),VLOOKUP(I164,'Cd(v)'!$B$3:$C$103,2,1))</f>
        <v>0.60275741622345702</v>
      </c>
      <c r="L165" s="7">
        <f t="shared" ca="1" si="66"/>
        <v>1.8039811525924967E-7</v>
      </c>
      <c r="M165" s="110">
        <f t="shared" si="52"/>
        <v>69.256710401941334</v>
      </c>
      <c r="N165" s="110">
        <f t="shared" si="53"/>
        <v>73.237877905796225</v>
      </c>
      <c r="O165" s="110">
        <f t="shared" ca="1" si="54"/>
        <v>1.7697055106932393E-6</v>
      </c>
      <c r="P165" s="110">
        <f t="shared" ca="1" si="55"/>
        <v>-3.9811657341493807</v>
      </c>
      <c r="Q165" s="110">
        <f t="shared" ca="1" si="58"/>
        <v>-0.53326553101717467</v>
      </c>
      <c r="R165" s="110">
        <f>'prueba 1'!I162</f>
        <v>0</v>
      </c>
      <c r="S165" s="105">
        <f>'prueba 1'!AN162</f>
        <v>1.6967787982220847E-3</v>
      </c>
      <c r="T165" s="105">
        <f t="shared" si="59"/>
        <v>0.17027189721751096</v>
      </c>
      <c r="U165" s="177">
        <f t="shared" si="60"/>
        <v>7.4656348527824896</v>
      </c>
      <c r="V165" s="161">
        <f t="shared" si="45"/>
        <v>2.9418217354219338E-2</v>
      </c>
      <c r="W165" s="178">
        <f t="shared" si="56"/>
        <v>0.66249999999999998</v>
      </c>
      <c r="X165" s="178">
        <f t="shared" ca="1" si="61"/>
        <v>0</v>
      </c>
      <c r="Y165" s="178">
        <f t="shared" ca="1" si="62"/>
        <v>4.7501658605019337</v>
      </c>
      <c r="Z165" s="178">
        <f t="shared" si="63"/>
        <v>4.1670000000000318E-3</v>
      </c>
      <c r="AA165" s="178">
        <f t="shared" ca="1" si="64"/>
        <v>0.66249999999999998</v>
      </c>
      <c r="AB165" s="178">
        <f t="shared" ca="1" si="65"/>
        <v>-2.9688504839232079</v>
      </c>
    </row>
    <row r="166" spans="1:28" x14ac:dyDescent="0.25">
      <c r="A166" s="105">
        <v>0.66666700000000001</v>
      </c>
      <c r="B166" s="105">
        <v>7.2961945076491084</v>
      </c>
      <c r="D166" s="194">
        <f t="shared" si="46"/>
        <v>4.1670000000000318E-3</v>
      </c>
      <c r="E166" s="174">
        <f t="shared" ca="1" si="67"/>
        <v>0</v>
      </c>
      <c r="F166" s="179">
        <f t="shared" ca="1" si="47"/>
        <v>0</v>
      </c>
      <c r="G166" s="272">
        <f t="shared" si="48"/>
        <v>0.66666700000000001</v>
      </c>
      <c r="H166" s="181">
        <f t="shared" ca="1" si="49"/>
        <v>-0.22044053240791331</v>
      </c>
      <c r="I166" s="284">
        <f t="shared" ca="1" si="50"/>
        <v>-3.0092927258622611E-2</v>
      </c>
      <c r="J166" s="181">
        <f t="shared" ca="1" si="51"/>
        <v>0</v>
      </c>
      <c r="K166" s="175">
        <f ca="1">IF(I165&lt;0,VLOOKUP(-I165,'Cd(v)'!$B$3:$C$103,2,1),VLOOKUP(I165,'Cd(v)'!$B$3:$C$103,2,1))</f>
        <v>0.60275741622345702</v>
      </c>
      <c r="L166" s="7">
        <f t="shared" ca="1" si="66"/>
        <v>1.8039811525924967E-7</v>
      </c>
      <c r="M166" s="110">
        <f t="shared" si="52"/>
        <v>71.575668120037761</v>
      </c>
      <c r="N166" s="110">
        <f t="shared" si="53"/>
        <v>73.221019588159592</v>
      </c>
      <c r="O166" s="110">
        <f t="shared" ca="1" si="54"/>
        <v>1.7697055106932393E-6</v>
      </c>
      <c r="P166" s="110">
        <f t="shared" ca="1" si="55"/>
        <v>-1.6453496984163201</v>
      </c>
      <c r="Q166" s="110">
        <f t="shared" ca="1" si="58"/>
        <v>-0.22044053240791261</v>
      </c>
      <c r="R166" s="110">
        <f>'prueba 1'!I163</f>
        <v>0</v>
      </c>
      <c r="S166" s="105">
        <f>'prueba 1'!AN163</f>
        <v>1.7184829395130797E-3</v>
      </c>
      <c r="T166" s="105">
        <f t="shared" si="59"/>
        <v>0.17199038015702403</v>
      </c>
      <c r="U166" s="177">
        <f t="shared" si="60"/>
        <v>7.463916369842976</v>
      </c>
      <c r="V166" s="161">
        <f t="shared" si="45"/>
        <v>3.0403242513374066E-2</v>
      </c>
      <c r="W166" s="178">
        <f t="shared" si="56"/>
        <v>0.66666700000000001</v>
      </c>
      <c r="X166" s="178">
        <f t="shared" ca="1" si="61"/>
        <v>0</v>
      </c>
      <c r="Y166" s="178">
        <f t="shared" ca="1" si="62"/>
        <v>4.7501658605019337</v>
      </c>
      <c r="Z166" s="178">
        <f t="shared" si="63"/>
        <v>4.1670000000000318E-3</v>
      </c>
      <c r="AA166" s="178">
        <f t="shared" ca="1" si="64"/>
        <v>0.66666700000000001</v>
      </c>
      <c r="AB166" s="178">
        <f t="shared" ca="1" si="65"/>
        <v>-2.9886444250639195</v>
      </c>
    </row>
    <row r="167" spans="1:28" x14ac:dyDescent="0.25">
      <c r="A167" s="105">
        <v>0.67083300000000001</v>
      </c>
      <c r="B167" s="105">
        <v>7.8280655439097595</v>
      </c>
      <c r="D167" s="194">
        <f t="shared" si="46"/>
        <v>4.166000000000003E-3</v>
      </c>
      <c r="E167" s="174">
        <f t="shared" ca="1" si="67"/>
        <v>2.0040313673380101E-3</v>
      </c>
      <c r="F167" s="179">
        <f t="shared" ca="1" si="47"/>
        <v>0</v>
      </c>
      <c r="G167" s="272">
        <f t="shared" si="48"/>
        <v>0.67083300000000001</v>
      </c>
      <c r="H167" s="181">
        <f t="shared" ca="1" si="49"/>
        <v>0.48104449528036691</v>
      </c>
      <c r="I167" s="182">
        <f t="shared" ca="1" si="50"/>
        <v>-2.8088895891284601E-2</v>
      </c>
      <c r="J167" s="181">
        <f t="shared" ca="1" si="51"/>
        <v>0</v>
      </c>
      <c r="K167" s="175">
        <f ca="1">IF(I166&lt;0,VLOOKUP(-I166,'Cd(v)'!$B$3:$C$103,2,1),VLOOKUP(I166,'Cd(v)'!$B$3:$C$103,2,1))</f>
        <v>0.60275741622345702</v>
      </c>
      <c r="L167" s="7">
        <f t="shared" ca="1" si="66"/>
        <v>1.8039811525924967E-7</v>
      </c>
      <c r="M167" s="110">
        <f t="shared" si="52"/>
        <v>76.793322985754742</v>
      </c>
      <c r="N167" s="110">
        <f t="shared" si="53"/>
        <v>73.203698244289939</v>
      </c>
      <c r="O167" s="110">
        <f t="shared" ca="1" si="54"/>
        <v>1.7697055106932393E-6</v>
      </c>
      <c r="P167" s="110">
        <f t="shared" ca="1" si="55"/>
        <v>3.5896265111703136</v>
      </c>
      <c r="Q167" s="110">
        <f t="shared" ca="1" si="58"/>
        <v>0.48104449528036752</v>
      </c>
      <c r="R167" s="110">
        <f>'prueba 1'!I164</f>
        <v>0</v>
      </c>
      <c r="S167" s="105">
        <f>'prueba 1'!AN164</f>
        <v>1.7656823516481132E-3</v>
      </c>
      <c r="T167" s="105">
        <f t="shared" si="59"/>
        <v>0.17375606250867215</v>
      </c>
      <c r="U167" s="177">
        <f t="shared" si="60"/>
        <v>7.4621506874913281</v>
      </c>
      <c r="V167" s="161">
        <f t="shared" si="45"/>
        <v>3.2611721055928085E-2</v>
      </c>
      <c r="W167" s="178">
        <f t="shared" si="56"/>
        <v>0.67083300000000001</v>
      </c>
      <c r="X167" s="178">
        <f t="shared" ca="1" si="61"/>
        <v>0</v>
      </c>
      <c r="Y167" s="178">
        <f t="shared" ca="1" si="62"/>
        <v>4.7501658605019337</v>
      </c>
      <c r="Z167" s="178">
        <f t="shared" si="63"/>
        <v>4.166000000000003E-3</v>
      </c>
      <c r="AA167" s="178">
        <f t="shared" ca="1" si="64"/>
        <v>0.67083300000000001</v>
      </c>
      <c r="AB167" s="178">
        <f t="shared" ca="1" si="65"/>
        <v>-3.0084336160387704</v>
      </c>
    </row>
    <row r="168" spans="1:28" x14ac:dyDescent="0.25">
      <c r="A168" s="105">
        <v>0.67500000000000004</v>
      </c>
      <c r="B168" s="105">
        <v>7.8280655439097595</v>
      </c>
      <c r="D168" s="194">
        <f t="shared" si="46"/>
        <v>4.1670000000000318E-3</v>
      </c>
      <c r="E168" s="174">
        <f t="shared" ca="1" si="67"/>
        <v>2.0146672446143521E-3</v>
      </c>
      <c r="F168" s="179">
        <f t="shared" ca="1" si="47"/>
        <v>0</v>
      </c>
      <c r="G168" s="272">
        <f t="shared" si="48"/>
        <v>0.67500000000000004</v>
      </c>
      <c r="H168" s="181">
        <f t="shared" ca="1" si="49"/>
        <v>0.4834814601906256</v>
      </c>
      <c r="I168" s="182">
        <f t="shared" ca="1" si="50"/>
        <v>-2.607422864667025E-2</v>
      </c>
      <c r="J168" s="181">
        <f t="shared" ca="1" si="51"/>
        <v>0</v>
      </c>
      <c r="K168" s="175">
        <f ca="1">IF(I167&lt;0,VLOOKUP(-I167,'Cd(v)'!$B$3:$C$103,2,1),VLOOKUP(I167,'Cd(v)'!$B$3:$C$103,2,1))</f>
        <v>0.60275741622345702</v>
      </c>
      <c r="L168" s="7">
        <f t="shared" ca="1" si="66"/>
        <v>1.5717101652967003E-7</v>
      </c>
      <c r="M168" s="110">
        <f t="shared" si="52"/>
        <v>76.793322985754742</v>
      </c>
      <c r="N168" s="110">
        <f t="shared" si="53"/>
        <v>73.186367171231922</v>
      </c>
      <c r="O168" s="110">
        <f t="shared" ca="1" si="54"/>
        <v>1.5418476721560632E-6</v>
      </c>
      <c r="P168" s="110">
        <f t="shared" ca="1" si="55"/>
        <v>3.6069573563704922</v>
      </c>
      <c r="Q168" s="110">
        <f t="shared" ca="1" si="58"/>
        <v>0.48348146019062638</v>
      </c>
      <c r="R168" s="110">
        <f>'prueba 1'!I165</f>
        <v>0</v>
      </c>
      <c r="S168" s="105">
        <f>'prueba 1'!AN165</f>
        <v>1.7666741139666698E-3</v>
      </c>
      <c r="T168" s="105">
        <f t="shared" si="59"/>
        <v>0.17552273662263881</v>
      </c>
      <c r="U168" s="177">
        <f t="shared" si="60"/>
        <v>7.4603840133773618</v>
      </c>
      <c r="V168" s="161">
        <f t="shared" si="45"/>
        <v>3.2619549121472219E-2</v>
      </c>
      <c r="W168" s="178">
        <f t="shared" si="56"/>
        <v>0.67500000000000004</v>
      </c>
      <c r="X168" s="178">
        <f t="shared" ca="1" si="61"/>
        <v>0</v>
      </c>
      <c r="Y168" s="178">
        <f t="shared" ca="1" si="62"/>
        <v>4.7501658605019337</v>
      </c>
      <c r="Z168" s="178">
        <f t="shared" si="63"/>
        <v>4.1670000000000318E-3</v>
      </c>
      <c r="AA168" s="178">
        <f t="shared" ca="1" si="64"/>
        <v>0.67500000000000004</v>
      </c>
      <c r="AB168" s="178">
        <f t="shared" ca="1" si="65"/>
        <v>-3.0282275571794819</v>
      </c>
    </row>
    <row r="169" spans="1:28" x14ac:dyDescent="0.25">
      <c r="A169" s="105">
        <v>0.67916699999999997</v>
      </c>
      <c r="B169" s="105">
        <v>8.4190333619771476</v>
      </c>
      <c r="D169" s="194">
        <f t="shared" si="46"/>
        <v>4.1669999999999208E-3</v>
      </c>
      <c r="E169" s="174">
        <f t="shared" ca="1" si="67"/>
        <v>5.2640522767437199E-3</v>
      </c>
      <c r="F169" s="179">
        <f t="shared" ca="1" si="47"/>
        <v>0</v>
      </c>
      <c r="G169" s="272">
        <f t="shared" si="48"/>
        <v>0.67916699999999997</v>
      </c>
      <c r="H169" s="181">
        <f t="shared" ca="1" si="49"/>
        <v>1.2632714846997408</v>
      </c>
      <c r="I169" s="182">
        <f t="shared" ca="1" si="50"/>
        <v>-2.081017636992653E-2</v>
      </c>
      <c r="J169" s="181">
        <f t="shared" ca="1" si="51"/>
        <v>0</v>
      </c>
      <c r="K169" s="175">
        <f ca="1">IF(I168&lt;0,VLOOKUP(-I168,'Cd(v)'!$B$3:$C$103,2,1),VLOOKUP(I168,'Cd(v)'!$B$3:$C$103,2,1))</f>
        <v>0.60275741622345702</v>
      </c>
      <c r="L169" s="7">
        <f t="shared" ca="1" si="66"/>
        <v>1.354334882260307E-7</v>
      </c>
      <c r="M169" s="110">
        <f t="shared" si="52"/>
        <v>82.590717280995818</v>
      </c>
      <c r="N169" s="110">
        <f t="shared" si="53"/>
        <v>73.168525731501944</v>
      </c>
      <c r="O169" s="110">
        <f t="shared" ca="1" si="54"/>
        <v>1.3286025194973612E-6</v>
      </c>
      <c r="P169" s="110">
        <f t="shared" ca="1" si="55"/>
        <v>9.4221928780963928</v>
      </c>
      <c r="Q169" s="110">
        <f t="shared" ca="1" si="58"/>
        <v>1.2632714846997404</v>
      </c>
      <c r="R169" s="110">
        <f>'prueba 1'!I166</f>
        <v>0</v>
      </c>
      <c r="S169" s="105">
        <f>'prueba 1'!AN166</f>
        <v>1.8186992589173613E-3</v>
      </c>
      <c r="T169" s="105">
        <f t="shared" si="59"/>
        <v>0.17734143588155618</v>
      </c>
      <c r="U169" s="177">
        <f t="shared" si="60"/>
        <v>7.4585653141184443</v>
      </c>
      <c r="V169" s="161">
        <f t="shared" si="45"/>
        <v>3.5082112019358104E-2</v>
      </c>
      <c r="W169" s="178">
        <f t="shared" si="56"/>
        <v>0.67916699999999997</v>
      </c>
      <c r="X169" s="178">
        <f t="shared" ca="1" si="61"/>
        <v>0</v>
      </c>
      <c r="Y169" s="178">
        <f t="shared" ca="1" si="62"/>
        <v>4.7501658605019337</v>
      </c>
      <c r="Z169" s="178">
        <f t="shared" si="63"/>
        <v>4.1669999999999208E-3</v>
      </c>
      <c r="AA169" s="178">
        <f t="shared" ca="1" si="64"/>
        <v>0.67916699999999997</v>
      </c>
      <c r="AB169" s="178">
        <f t="shared" ca="1" si="65"/>
        <v>-3.048021498320193</v>
      </c>
    </row>
    <row r="170" spans="1:28" x14ac:dyDescent="0.25">
      <c r="A170" s="105">
        <v>0.68333299999999997</v>
      </c>
      <c r="B170" s="105">
        <v>8.8918076164310609</v>
      </c>
      <c r="D170" s="194">
        <f t="shared" si="46"/>
        <v>4.166000000000003E-3</v>
      </c>
      <c r="E170" s="174">
        <f t="shared" ca="1" si="67"/>
        <v>7.8654570063178553E-3</v>
      </c>
      <c r="F170" s="179">
        <f t="shared" ca="1" si="47"/>
        <v>0</v>
      </c>
      <c r="G170" s="272">
        <f t="shared" si="48"/>
        <v>0.68333299999999997</v>
      </c>
      <c r="H170" s="181">
        <f t="shared" ca="1" si="49"/>
        <v>1.8880117633984277</v>
      </c>
      <c r="I170" s="182">
        <f t="shared" ca="1" si="50"/>
        <v>-1.2944719363608675E-2</v>
      </c>
      <c r="J170" s="181">
        <f t="shared" ca="1" si="51"/>
        <v>0</v>
      </c>
      <c r="K170" s="175">
        <f ca="1">IF(I169&lt;0,VLOOKUP(-I169,'Cd(v)'!$B$3:$C$103,2,1),VLOOKUP(I169,'Cd(v)'!$B$3:$C$103,2,1))</f>
        <v>0.60275741622345702</v>
      </c>
      <c r="L170" s="7">
        <f t="shared" ca="1" si="66"/>
        <v>8.6268976797490264E-8</v>
      </c>
      <c r="M170" s="110">
        <f t="shared" si="52"/>
        <v>87.228632717188717</v>
      </c>
      <c r="N170" s="110">
        <f t="shared" si="53"/>
        <v>73.15028507111154</v>
      </c>
      <c r="O170" s="110">
        <f t="shared" ca="1" si="54"/>
        <v>8.4629866238337957E-7</v>
      </c>
      <c r="P170" s="110">
        <f t="shared" ca="1" si="55"/>
        <v>14.07834849237584</v>
      </c>
      <c r="Q170" s="110">
        <f t="shared" ca="1" si="58"/>
        <v>1.8880117633984279</v>
      </c>
      <c r="R170" s="110">
        <f>'prueba 1'!I167</f>
        <v>0</v>
      </c>
      <c r="S170" s="105">
        <f>'prueba 1'!AN167</f>
        <v>1.8593945352092501E-3</v>
      </c>
      <c r="T170" s="105">
        <f t="shared" si="59"/>
        <v>0.17920083041676543</v>
      </c>
      <c r="U170" s="177">
        <f t="shared" si="60"/>
        <v>7.4567059195832348</v>
      </c>
      <c r="V170" s="161">
        <f t="shared" si="45"/>
        <v>3.7043270530051825E-2</v>
      </c>
      <c r="W170" s="178">
        <f t="shared" si="56"/>
        <v>0.68333299999999997</v>
      </c>
      <c r="X170" s="178">
        <f t="shared" ca="1" si="61"/>
        <v>0</v>
      </c>
      <c r="Y170" s="178">
        <f t="shared" ca="1" si="62"/>
        <v>4.7501658605019337</v>
      </c>
      <c r="Z170" s="178">
        <f t="shared" si="63"/>
        <v>4.166000000000003E-3</v>
      </c>
      <c r="AA170" s="178">
        <f t="shared" ca="1" si="64"/>
        <v>0.68333299999999997</v>
      </c>
      <c r="AB170" s="178">
        <f t="shared" ca="1" si="65"/>
        <v>-3.0678106892950439</v>
      </c>
    </row>
    <row r="171" spans="1:28" x14ac:dyDescent="0.25">
      <c r="A171" s="105">
        <v>0.6875</v>
      </c>
      <c r="B171" s="105">
        <v>9.660065779918666</v>
      </c>
      <c r="D171" s="194">
        <f t="shared" si="46"/>
        <v>4.1670000000000318E-3</v>
      </c>
      <c r="E171" s="174">
        <f t="shared" ca="1" si="67"/>
        <v>1.20926751425321E-2</v>
      </c>
      <c r="F171" s="179">
        <f t="shared" ca="1" si="47"/>
        <v>0</v>
      </c>
      <c r="G171" s="272">
        <f t="shared" si="48"/>
        <v>0.6875</v>
      </c>
      <c r="H171" s="181">
        <f t="shared" ca="1" si="49"/>
        <v>2.9020098734178084</v>
      </c>
      <c r="I171" s="182">
        <f t="shared" ca="1" si="50"/>
        <v>-8.5204422107657517E-4</v>
      </c>
      <c r="J171" s="181">
        <f t="shared" ca="1" si="51"/>
        <v>0</v>
      </c>
      <c r="K171" s="175">
        <f ca="1">IF(I170&lt;0,VLOOKUP(-I170,'Cd(v)'!$B$3:$C$103,2,1),VLOOKUP(I170,'Cd(v)'!$B$3:$C$103,2,1))</f>
        <v>0.60275741622345702</v>
      </c>
      <c r="L171" s="7">
        <f t="shared" ca="1" si="66"/>
        <v>3.3380159247988138E-8</v>
      </c>
      <c r="M171" s="110">
        <f t="shared" si="52"/>
        <v>94.765245301002125</v>
      </c>
      <c r="N171" s="110">
        <f t="shared" si="53"/>
        <v>73.131398486340075</v>
      </c>
      <c r="O171" s="110">
        <f t="shared" ca="1" si="54"/>
        <v>3.2745936222276364E-7</v>
      </c>
      <c r="P171" s="110">
        <f t="shared" ca="1" si="55"/>
        <v>21.633847142121411</v>
      </c>
      <c r="Q171" s="110">
        <f t="shared" ca="1" si="58"/>
        <v>2.9020098734178084</v>
      </c>
      <c r="R171" s="110">
        <f>'prueba 1'!I168</f>
        <v>0</v>
      </c>
      <c r="S171" s="105">
        <f>'prueba 1'!AN168</f>
        <v>1.9252379991292127E-3</v>
      </c>
      <c r="T171" s="105">
        <f t="shared" si="59"/>
        <v>0.18112606841589465</v>
      </c>
      <c r="U171" s="177">
        <f t="shared" si="60"/>
        <v>7.4547806815841051</v>
      </c>
      <c r="V171" s="161">
        <f t="shared" si="45"/>
        <v>4.0253494104921385E-2</v>
      </c>
      <c r="W171" s="178">
        <f t="shared" si="56"/>
        <v>0.6875</v>
      </c>
      <c r="X171" s="178">
        <f t="shared" ca="1" si="61"/>
        <v>2.9020098734178084</v>
      </c>
      <c r="Y171" s="178">
        <f t="shared" ca="1" si="62"/>
        <v>-8.5204422107657517E-4</v>
      </c>
      <c r="Z171" s="178">
        <f t="shared" si="63"/>
        <v>4.1670000000000318E-3</v>
      </c>
      <c r="AA171" s="178">
        <f t="shared" ca="1" si="64"/>
        <v>0.6875</v>
      </c>
      <c r="AB171" s="178">
        <f t="shared" ca="1" si="65"/>
        <v>0</v>
      </c>
    </row>
    <row r="172" spans="1:28" x14ac:dyDescent="0.25">
      <c r="A172" s="105">
        <v>0.69166700000000003</v>
      </c>
      <c r="B172" s="105">
        <v>9.8373561253388839</v>
      </c>
      <c r="D172" s="194">
        <f t="shared" si="46"/>
        <v>4.1670000000000318E-3</v>
      </c>
      <c r="E172" s="174">
        <f t="shared" ca="1" si="67"/>
        <v>1.3078892471676392E-2</v>
      </c>
      <c r="F172" s="179">
        <f t="shared" ca="1" si="47"/>
        <v>0</v>
      </c>
      <c r="G172" s="272">
        <f t="shared" si="48"/>
        <v>0.69166700000000003</v>
      </c>
      <c r="H172" s="181">
        <f t="shared" ca="1" si="49"/>
        <v>3.1386830985544258</v>
      </c>
      <c r="I172" s="182">
        <f t="shared" ca="1" si="50"/>
        <v>1.2226848250599817E-2</v>
      </c>
      <c r="J172" s="181">
        <f t="shared" ca="1" si="51"/>
        <v>0</v>
      </c>
      <c r="K172" s="175">
        <f ca="1">IF(I171&lt;0,VLOOKUP(-I171,'Cd(v)'!$B$3:$C$103,2,1),VLOOKUP(I171,'Cd(v)'!$B$3:$C$103,2,1))</f>
        <v>0.60275741622345702</v>
      </c>
      <c r="L172" s="7">
        <f t="shared" ca="1" si="66"/>
        <v>1.4461967979636029E-10</v>
      </c>
      <c r="M172" s="110">
        <f t="shared" si="52"/>
        <v>96.504463589574456</v>
      </c>
      <c r="N172" s="110">
        <f t="shared" si="53"/>
        <v>73.112360586948981</v>
      </c>
      <c r="O172" s="110">
        <f t="shared" ca="1" si="54"/>
        <v>1.4187190588022946E-9</v>
      </c>
      <c r="P172" s="110">
        <f t="shared" ca="1" si="55"/>
        <v>23.392103004044195</v>
      </c>
      <c r="Q172" s="110">
        <f t="shared" ca="1" si="58"/>
        <v>3.1386830985544267</v>
      </c>
      <c r="R172" s="110">
        <f>'prueba 1'!I169</f>
        <v>0</v>
      </c>
      <c r="S172" s="105">
        <f>'prueba 1'!AN169</f>
        <v>1.9406625271254209E-3</v>
      </c>
      <c r="T172" s="105">
        <f t="shared" si="59"/>
        <v>0.18306673094302006</v>
      </c>
      <c r="U172" s="177">
        <f t="shared" si="60"/>
        <v>7.4528400190569801</v>
      </c>
      <c r="V172" s="161">
        <f t="shared" si="45"/>
        <v>4.0992262974287444E-2</v>
      </c>
      <c r="W172" s="178">
        <f t="shared" si="56"/>
        <v>0.69166700000000003</v>
      </c>
      <c r="X172" s="178">
        <f t="shared" ca="1" si="61"/>
        <v>3.1386830985544258</v>
      </c>
      <c r="Y172" s="178">
        <f t="shared" ca="1" si="62"/>
        <v>1.2226848250599817E-2</v>
      </c>
      <c r="Z172" s="178">
        <f t="shared" si="63"/>
        <v>4.1670000000000318E-3</v>
      </c>
      <c r="AA172" s="178">
        <f t="shared" ca="1" si="64"/>
        <v>0.69166700000000003</v>
      </c>
      <c r="AB172" s="178">
        <f t="shared" ca="1" si="65"/>
        <v>0</v>
      </c>
    </row>
    <row r="173" spans="1:28" x14ac:dyDescent="0.25">
      <c r="A173" s="105">
        <v>0.69583300000000003</v>
      </c>
      <c r="B173" s="105">
        <v>10.251033597986055</v>
      </c>
      <c r="D173" s="194">
        <f t="shared" si="46"/>
        <v>4.166000000000003E-3</v>
      </c>
      <c r="E173" s="174">
        <f t="shared" ca="1" si="67"/>
        <v>1.5359099776181143E-2</v>
      </c>
      <c r="F173" s="179">
        <f t="shared" ca="1" si="47"/>
        <v>1.1492305947956956E-4</v>
      </c>
      <c r="G173" s="272">
        <f t="shared" si="48"/>
        <v>0.69583300000000003</v>
      </c>
      <c r="H173" s="181">
        <f t="shared" ca="1" si="49"/>
        <v>3.6867738300962869</v>
      </c>
      <c r="I173" s="182">
        <f t="shared" ca="1" si="50"/>
        <v>2.7585948026780958E-2</v>
      </c>
      <c r="J173" s="181">
        <f t="shared" ca="1" si="51"/>
        <v>1.1492305947956956E-4</v>
      </c>
      <c r="K173" s="175">
        <f ca="1">IF(I172&lt;0,VLOOKUP(-I172,'Cd(v)'!$B$3:$C$103,2,1),VLOOKUP(I172,'Cd(v)'!$B$3:$C$103,2,1))</f>
        <v>0.60275741622345702</v>
      </c>
      <c r="L173" s="7">
        <f t="shared" ca="1" si="66"/>
        <v>-2.978051264362996E-8</v>
      </c>
      <c r="M173" s="110">
        <f t="shared" si="52"/>
        <v>100.5626395962432</v>
      </c>
      <c r="N173" s="110">
        <f t="shared" si="53"/>
        <v>73.092985330565298</v>
      </c>
      <c r="O173" s="110">
        <f t="shared" ca="1" si="54"/>
        <v>-2.9214682903400993E-7</v>
      </c>
      <c r="P173" s="110">
        <f t="shared" ca="1" si="55"/>
        <v>27.469653973531074</v>
      </c>
      <c r="Q173" s="110">
        <f t="shared" ca="1" si="58"/>
        <v>3.686773830096286</v>
      </c>
      <c r="R173" s="110">
        <f>'prueba 1'!I170</f>
        <v>0</v>
      </c>
      <c r="S173" s="105">
        <f>'prueba 1'!AN170</f>
        <v>1.9750516191320059E-3</v>
      </c>
      <c r="T173" s="105">
        <f t="shared" si="59"/>
        <v>0.18504178256215206</v>
      </c>
      <c r="U173" s="177">
        <f t="shared" si="60"/>
        <v>7.4508649674378482</v>
      </c>
      <c r="V173" s="161">
        <f t="shared" si="45"/>
        <v>4.2705805969209934E-2</v>
      </c>
      <c r="W173" s="178">
        <f t="shared" si="56"/>
        <v>0.69583300000000003</v>
      </c>
      <c r="X173" s="178">
        <f t="shared" ca="1" si="61"/>
        <v>3.6867738300962869</v>
      </c>
      <c r="Y173" s="178">
        <f t="shared" ca="1" si="62"/>
        <v>2.7585948026780958E-2</v>
      </c>
      <c r="Z173" s="178">
        <f t="shared" si="63"/>
        <v>4.166000000000003E-3</v>
      </c>
      <c r="AA173" s="178">
        <f t="shared" ca="1" si="64"/>
        <v>0.69583300000000003</v>
      </c>
      <c r="AB173" s="178">
        <f t="shared" ca="1" si="65"/>
        <v>1.1492305947956956E-4</v>
      </c>
    </row>
    <row r="174" spans="1:28" x14ac:dyDescent="0.25">
      <c r="A174" s="105">
        <v>0.7</v>
      </c>
      <c r="B174" s="105">
        <v>10.782904634246707</v>
      </c>
      <c r="D174" s="194">
        <f t="shared" si="46"/>
        <v>4.1669999999999208E-3</v>
      </c>
      <c r="E174" s="174">
        <f t="shared" ca="1" si="67"/>
        <v>1.8296872336042089E-2</v>
      </c>
      <c r="F174" s="179">
        <f t="shared" ca="1" si="47"/>
        <v>1.9119371245188E-4</v>
      </c>
      <c r="G174" s="272">
        <f t="shared" si="48"/>
        <v>0.7</v>
      </c>
      <c r="H174" s="181">
        <f t="shared" ca="1" si="49"/>
        <v>4.3908980888030804</v>
      </c>
      <c r="I174" s="182">
        <f t="shared" ca="1" si="50"/>
        <v>4.5882820362823047E-2</v>
      </c>
      <c r="J174" s="181">
        <f t="shared" ca="1" si="51"/>
        <v>3.0611677193144958E-4</v>
      </c>
      <c r="K174" s="175">
        <f ca="1">IF(I173&lt;0,VLOOKUP(-I173,'Cd(v)'!$B$3:$C$103,2,1),VLOOKUP(I173,'Cd(v)'!$B$3:$C$103,2,1))</f>
        <v>0.60275741622345702</v>
      </c>
      <c r="L174" s="7">
        <f t="shared" ca="1" si="66"/>
        <v>-1.515929318636419E-7</v>
      </c>
      <c r="M174" s="110">
        <f t="shared" si="52"/>
        <v>105.7802944619602</v>
      </c>
      <c r="N174" s="110">
        <f t="shared" si="53"/>
        <v>73.073172386281072</v>
      </c>
      <c r="O174" s="110">
        <f t="shared" ca="1" si="54"/>
        <v>-1.4871266615823271E-6</v>
      </c>
      <c r="P174" s="110">
        <f t="shared" ca="1" si="55"/>
        <v>32.707120588552463</v>
      </c>
      <c r="Q174" s="110">
        <f t="shared" ca="1" si="58"/>
        <v>4.3908980888030813</v>
      </c>
      <c r="R174" s="110">
        <f>'prueba 1'!I171</f>
        <v>0</v>
      </c>
      <c r="S174" s="105">
        <f>'prueba 1'!AN171</f>
        <v>2.0196681227543215E-3</v>
      </c>
      <c r="T174" s="105">
        <f t="shared" si="59"/>
        <v>0.18706145068490637</v>
      </c>
      <c r="U174" s="177">
        <f t="shared" si="60"/>
        <v>7.448845299315094</v>
      </c>
      <c r="V174" s="161">
        <f t="shared" si="45"/>
        <v>4.4932363610905177E-2</v>
      </c>
      <c r="W174" s="178">
        <f t="shared" si="56"/>
        <v>0.7</v>
      </c>
      <c r="X174" s="178">
        <f t="shared" ca="1" si="61"/>
        <v>4.3908980888030804</v>
      </c>
      <c r="Y174" s="178">
        <f t="shared" ca="1" si="62"/>
        <v>4.5882820362823047E-2</v>
      </c>
      <c r="Z174" s="178">
        <f t="shared" si="63"/>
        <v>4.1669999999999208E-3</v>
      </c>
      <c r="AA174" s="178">
        <f t="shared" ca="1" si="64"/>
        <v>0.7</v>
      </c>
      <c r="AB174" s="178">
        <f t="shared" ca="1" si="65"/>
        <v>3.0611677193144958E-4</v>
      </c>
    </row>
    <row r="175" spans="1:28" x14ac:dyDescent="0.25">
      <c r="A175" s="105">
        <v>0.70416699999999999</v>
      </c>
      <c r="B175" s="105">
        <v>11.373872452314096</v>
      </c>
      <c r="D175" s="194">
        <f t="shared" si="46"/>
        <v>4.1670000000000318E-3</v>
      </c>
      <c r="E175" s="174">
        <f t="shared" ca="1" si="67"/>
        <v>2.155735744211091E-2</v>
      </c>
      <c r="F175" s="179">
        <f t="shared" ca="1" si="47"/>
        <v>2.8102322091316193E-4</v>
      </c>
      <c r="G175" s="272">
        <f t="shared" si="48"/>
        <v>0.70416699999999999</v>
      </c>
      <c r="H175" s="181">
        <f t="shared" ca="1" si="49"/>
        <v>5.1733519179531422</v>
      </c>
      <c r="I175" s="182">
        <f t="shared" ca="1" si="50"/>
        <v>6.7440177804933957E-2</v>
      </c>
      <c r="J175" s="181">
        <f t="shared" ca="1" si="51"/>
        <v>5.8713999284461151E-4</v>
      </c>
      <c r="K175" s="175">
        <f ca="1">IF(I174&lt;0,VLOOKUP(-I174,'Cd(v)'!$B$3:$C$103,2,1),VLOOKUP(I174,'Cd(v)'!$B$3:$C$103,2,1))</f>
        <v>0.60275741622345702</v>
      </c>
      <c r="L175" s="7">
        <f t="shared" ca="1" si="66"/>
        <v>-4.1937577145317401E-7</v>
      </c>
      <c r="M175" s="110">
        <f t="shared" si="52"/>
        <v>111.57768875720129</v>
      </c>
      <c r="N175" s="110">
        <f t="shared" si="53"/>
        <v>73.052885118284323</v>
      </c>
      <c r="O175" s="110">
        <f t="shared" ca="1" si="54"/>
        <v>-4.1140763179556375E-6</v>
      </c>
      <c r="P175" s="110">
        <f t="shared" ca="1" si="55"/>
        <v>38.524799524840645</v>
      </c>
      <c r="Q175" s="110">
        <f t="shared" ca="1" si="58"/>
        <v>5.1733519179531422</v>
      </c>
      <c r="R175" s="110">
        <f>'prueba 1'!I172</f>
        <v>0</v>
      </c>
      <c r="S175" s="105">
        <f>'prueba 1'!AN172</f>
        <v>2.0680191637868885E-3</v>
      </c>
      <c r="T175" s="105">
        <f t="shared" si="59"/>
        <v>0.18912946984869325</v>
      </c>
      <c r="U175" s="177">
        <f t="shared" si="60"/>
        <v>7.4467772801513066</v>
      </c>
      <c r="V175" s="161">
        <f t="shared" si="45"/>
        <v>4.7394926508793199E-2</v>
      </c>
      <c r="W175" s="178">
        <f t="shared" si="56"/>
        <v>0.70416699999999999</v>
      </c>
      <c r="X175" s="178">
        <f t="shared" ca="1" si="61"/>
        <v>5.1733519179531422</v>
      </c>
      <c r="Y175" s="178">
        <f t="shared" ca="1" si="62"/>
        <v>6.7440177804933957E-2</v>
      </c>
      <c r="Z175" s="178">
        <f t="shared" si="63"/>
        <v>4.1670000000000318E-3</v>
      </c>
      <c r="AA175" s="178">
        <f t="shared" ca="1" si="64"/>
        <v>0.70416699999999999</v>
      </c>
      <c r="AB175" s="178">
        <f t="shared" ca="1" si="65"/>
        <v>5.8713999284461151E-4</v>
      </c>
    </row>
    <row r="176" spans="1:28" x14ac:dyDescent="0.25">
      <c r="A176" s="105">
        <v>0.70833299999999999</v>
      </c>
      <c r="B176" s="105">
        <v>11.610259579541053</v>
      </c>
      <c r="D176" s="194">
        <f t="shared" si="46"/>
        <v>4.166000000000003E-3</v>
      </c>
      <c r="E176" s="174">
        <f t="shared" ca="1" si="67"/>
        <v>2.2867354789839336E-2</v>
      </c>
      <c r="F176" s="179">
        <f t="shared" ca="1" si="47"/>
        <v>3.7622118078982581E-4</v>
      </c>
      <c r="G176" s="272">
        <f t="shared" si="48"/>
        <v>0.70833299999999999</v>
      </c>
      <c r="H176" s="181">
        <f t="shared" ca="1" si="49"/>
        <v>5.4890433965048775</v>
      </c>
      <c r="I176" s="182">
        <f t="shared" ca="1" si="50"/>
        <v>9.0307532594773296E-2</v>
      </c>
      <c r="J176" s="181">
        <f t="shared" ca="1" si="51"/>
        <v>9.6336117363443738E-4</v>
      </c>
      <c r="K176" s="175">
        <f ca="1">IF(I175&lt;0,VLOOKUP(-I175,'Cd(v)'!$B$3:$C$103,2,1),VLOOKUP(I175,'Cd(v)'!$B$3:$C$103,2,1))</f>
        <v>0.60275741622345702</v>
      </c>
      <c r="L176" s="7">
        <f t="shared" ca="1" si="66"/>
        <v>-9.0602574492913372E-7</v>
      </c>
      <c r="M176" s="110">
        <f t="shared" si="52"/>
        <v>113.89664647529773</v>
      </c>
      <c r="N176" s="110">
        <f t="shared" si="53"/>
        <v>73.032410313022822</v>
      </c>
      <c r="O176" s="110">
        <f t="shared" ca="1" si="54"/>
        <v>-8.8881125577548023E-6</v>
      </c>
      <c r="P176" s="110">
        <f t="shared" ca="1" si="55"/>
        <v>40.864227274162346</v>
      </c>
      <c r="Q176" s="110">
        <f t="shared" ca="1" si="58"/>
        <v>5.4890433965048775</v>
      </c>
      <c r="R176" s="110">
        <f>'prueba 1'!I173</f>
        <v>0</v>
      </c>
      <c r="S176" s="105">
        <f>'prueba 1'!AN173</f>
        <v>2.0871361122843071E-3</v>
      </c>
      <c r="T176" s="105">
        <f t="shared" si="59"/>
        <v>0.19121660596097756</v>
      </c>
      <c r="U176" s="177">
        <f t="shared" si="60"/>
        <v>7.444690144039023</v>
      </c>
      <c r="V176" s="161">
        <f t="shared" si="45"/>
        <v>4.8368341408368057E-2</v>
      </c>
      <c r="W176" s="178">
        <f t="shared" si="56"/>
        <v>0.70833299999999999</v>
      </c>
      <c r="X176" s="178">
        <f t="shared" ca="1" si="61"/>
        <v>5.4890433965048775</v>
      </c>
      <c r="Y176" s="178">
        <f t="shared" ca="1" si="62"/>
        <v>9.0307532594773296E-2</v>
      </c>
      <c r="Z176" s="178">
        <f t="shared" si="63"/>
        <v>4.166000000000003E-3</v>
      </c>
      <c r="AA176" s="178">
        <f t="shared" ca="1" si="64"/>
        <v>0.70833299999999999</v>
      </c>
      <c r="AB176" s="178">
        <f t="shared" ca="1" si="65"/>
        <v>9.6336117363443738E-4</v>
      </c>
    </row>
    <row r="177" spans="1:28" x14ac:dyDescent="0.25">
      <c r="A177" s="105">
        <v>0.71250000000000002</v>
      </c>
      <c r="B177" s="105">
        <v>12.674001652062351</v>
      </c>
      <c r="D177" s="194">
        <f t="shared" si="46"/>
        <v>4.1670000000000318E-3</v>
      </c>
      <c r="E177" s="174">
        <f t="shared" ca="1" si="67"/>
        <v>2.8734083170205173E-2</v>
      </c>
      <c r="F177" s="179">
        <f t="shared" ca="1" si="47"/>
        <v>4.9604641289266904E-4</v>
      </c>
      <c r="G177" s="272">
        <f t="shared" si="48"/>
        <v>0.71250000000000002</v>
      </c>
      <c r="H177" s="181">
        <f t="shared" ca="1" si="49"/>
        <v>6.8956283105843426</v>
      </c>
      <c r="I177" s="182">
        <f t="shared" ca="1" si="50"/>
        <v>0.11904161576497847</v>
      </c>
      <c r="J177" s="181">
        <f t="shared" ca="1" si="51"/>
        <v>1.4594075865271064E-3</v>
      </c>
      <c r="K177" s="175">
        <f ca="1">IF(I176&lt;0,VLOOKUP(-I176,'Cd(v)'!$B$3:$C$103,2,1),VLOOKUP(I176,'Cd(v)'!$B$3:$C$103,2,1))</f>
        <v>0.60275741622345702</v>
      </c>
      <c r="L177" s="7">
        <f t="shared" ca="1" si="66"/>
        <v>-1.6246173174571597E-6</v>
      </c>
      <c r="M177" s="110">
        <f t="shared" si="52"/>
        <v>124.33195620673168</v>
      </c>
      <c r="N177" s="110">
        <f t="shared" si="53"/>
        <v>73.01110208877499</v>
      </c>
      <c r="O177" s="110">
        <f t="shared" ca="1" si="54"/>
        <v>-1.5937495884254737E-5</v>
      </c>
      <c r="P177" s="110">
        <f t="shared" ca="1" si="55"/>
        <v>51.320838180460804</v>
      </c>
      <c r="Q177" s="110">
        <f t="shared" ca="1" si="58"/>
        <v>6.8956283105843434</v>
      </c>
      <c r="R177" s="110">
        <f>'prueba 1'!I174</f>
        <v>0</v>
      </c>
      <c r="S177" s="105">
        <f>'prueba 1'!AN174</f>
        <v>2.1720921761295385E-3</v>
      </c>
      <c r="T177" s="105">
        <f t="shared" si="59"/>
        <v>0.1933886981371071</v>
      </c>
      <c r="U177" s="177">
        <f t="shared" si="60"/>
        <v>7.4425180518628933</v>
      </c>
      <c r="V177" s="161">
        <f t="shared" si="45"/>
        <v>5.2812564884144222E-2</v>
      </c>
      <c r="W177" s="178">
        <f t="shared" si="56"/>
        <v>0.71250000000000002</v>
      </c>
      <c r="X177" s="178">
        <f t="shared" ca="1" si="61"/>
        <v>6.8956283105843426</v>
      </c>
      <c r="Y177" s="178">
        <f t="shared" ca="1" si="62"/>
        <v>0.11904161576497847</v>
      </c>
      <c r="Z177" s="178">
        <f t="shared" si="63"/>
        <v>4.1670000000000318E-3</v>
      </c>
      <c r="AA177" s="178">
        <f t="shared" ca="1" si="64"/>
        <v>0.71250000000000002</v>
      </c>
      <c r="AB177" s="178">
        <f t="shared" ca="1" si="65"/>
        <v>1.4594075865271064E-3</v>
      </c>
    </row>
    <row r="178" spans="1:28" x14ac:dyDescent="0.25">
      <c r="A178" s="105">
        <v>0.71666700000000005</v>
      </c>
      <c r="B178" s="105">
        <v>13.560453379163439</v>
      </c>
      <c r="D178" s="194">
        <f t="shared" si="46"/>
        <v>4.1670000000000318E-3</v>
      </c>
      <c r="E178" s="174">
        <f t="shared" ca="1" si="67"/>
        <v>3.3625376812931804E-2</v>
      </c>
      <c r="F178" s="179">
        <f t="shared" ca="1" si="47"/>
        <v>6.3616335807215702E-4</v>
      </c>
      <c r="G178" s="272">
        <f t="shared" si="48"/>
        <v>0.71666700000000005</v>
      </c>
      <c r="H178" s="181">
        <f t="shared" ca="1" si="49"/>
        <v>8.0694448795132097</v>
      </c>
      <c r="I178" s="182">
        <f t="shared" ca="1" si="50"/>
        <v>0.15266699257791028</v>
      </c>
      <c r="J178" s="181">
        <f t="shared" ca="1" si="51"/>
        <v>2.0955709445992635E-3</v>
      </c>
      <c r="K178" s="175">
        <f ca="1">IF(I177&lt;0,VLOOKUP(-I177,'Cd(v)'!$B$3:$C$103,2,1),VLOOKUP(I177,'Cd(v)'!$B$3:$C$103,2,1))</f>
        <v>0.60275741622345702</v>
      </c>
      <c r="L178" s="7">
        <f t="shared" ca="1" si="66"/>
        <v>-2.8229341730231006E-6</v>
      </c>
      <c r="M178" s="110">
        <f t="shared" si="52"/>
        <v>133.02804764959333</v>
      </c>
      <c r="N178" s="110">
        <f t="shared" si="53"/>
        <v>72.989115969123176</v>
      </c>
      <c r="O178" s="110">
        <f t="shared" ca="1" si="54"/>
        <v>-2.769298423735662E-5</v>
      </c>
      <c r="P178" s="110">
        <f t="shared" ca="1" si="55"/>
        <v>60.038903987485917</v>
      </c>
      <c r="Q178" s="110">
        <f t="shared" ca="1" si="58"/>
        <v>8.0694448795132097</v>
      </c>
      <c r="R178" s="110">
        <f>'prueba 1'!I175</f>
        <v>0</v>
      </c>
      <c r="S178" s="105">
        <f>'prueba 1'!AN175</f>
        <v>2.2411946637927501E-3</v>
      </c>
      <c r="T178" s="105">
        <f t="shared" si="59"/>
        <v>0.19562989280089985</v>
      </c>
      <c r="U178" s="177">
        <f t="shared" si="60"/>
        <v>7.4402768571991</v>
      </c>
      <c r="V178" s="161">
        <f t="shared" si="45"/>
        <v>5.6506409230974483E-2</v>
      </c>
      <c r="W178" s="178">
        <f t="shared" si="56"/>
        <v>0.71666700000000005</v>
      </c>
      <c r="X178" s="178">
        <f t="shared" ca="1" si="61"/>
        <v>8.0694448795132097</v>
      </c>
      <c r="Y178" s="178">
        <f t="shared" ca="1" si="62"/>
        <v>0.15266699257791028</v>
      </c>
      <c r="Z178" s="178">
        <f t="shared" si="63"/>
        <v>4.1670000000000318E-3</v>
      </c>
      <c r="AA178" s="178">
        <f t="shared" ca="1" si="64"/>
        <v>0.71666700000000005</v>
      </c>
      <c r="AB178" s="178">
        <f t="shared" ca="1" si="65"/>
        <v>2.0955709445992635E-3</v>
      </c>
    </row>
    <row r="179" spans="1:28" x14ac:dyDescent="0.25">
      <c r="A179" s="105">
        <v>0.72083299999999995</v>
      </c>
      <c r="B179" s="105">
        <v>14.50600188807126</v>
      </c>
      <c r="D179" s="194">
        <f t="shared" si="46"/>
        <v>4.165999999999892E-3</v>
      </c>
      <c r="E179" s="174">
        <f t="shared" ca="1" si="67"/>
        <v>3.8835848679715214E-2</v>
      </c>
      <c r="F179" s="179">
        <f t="shared" ca="1" si="47"/>
        <v>7.9780083667924714E-4</v>
      </c>
      <c r="G179" s="272">
        <f t="shared" si="48"/>
        <v>0.72083299999999995</v>
      </c>
      <c r="H179" s="181">
        <f t="shared" ca="1" si="49"/>
        <v>9.3220952183668313</v>
      </c>
      <c r="I179" s="182">
        <f t="shared" ca="1" si="50"/>
        <v>0.19150284125762548</v>
      </c>
      <c r="J179" s="181">
        <f t="shared" ca="1" si="51"/>
        <v>2.8933717812785107E-3</v>
      </c>
      <c r="K179" s="175">
        <f ca="1">IF(I178&lt;0,VLOOKUP(-I178,'Cd(v)'!$B$3:$C$103,2,1),VLOOKUP(I178,'Cd(v)'!$B$3:$C$103,2,1))</f>
        <v>0.60275741622345702</v>
      </c>
      <c r="L179" s="7">
        <f t="shared" ca="1" si="66"/>
        <v>-4.6429437910745221E-6</v>
      </c>
      <c r="M179" s="110">
        <f t="shared" si="52"/>
        <v>142.30387852197907</v>
      </c>
      <c r="N179" s="110">
        <f t="shared" si="53"/>
        <v>72.966425556028469</v>
      </c>
      <c r="O179" s="110">
        <f t="shared" ca="1" si="54"/>
        <v>-4.5547278590441063E-5</v>
      </c>
      <c r="P179" s="110">
        <f t="shared" ca="1" si="55"/>
        <v>69.337407418672015</v>
      </c>
      <c r="Q179" s="110">
        <f t="shared" ca="1" si="58"/>
        <v>9.3220952183668349</v>
      </c>
      <c r="R179" s="110">
        <f>'prueba 1'!I176</f>
        <v>0</v>
      </c>
      <c r="S179" s="105">
        <f>'prueba 1'!AN176</f>
        <v>2.3129880830495119E-3</v>
      </c>
      <c r="T179" s="105">
        <f t="shared" si="59"/>
        <v>0.19794288088394935</v>
      </c>
      <c r="U179" s="177">
        <f t="shared" si="60"/>
        <v>7.437963869116051</v>
      </c>
      <c r="V179" s="161">
        <f t="shared" si="45"/>
        <v>6.0432003865703306E-2</v>
      </c>
      <c r="W179" s="178">
        <f t="shared" si="56"/>
        <v>0.72083299999999995</v>
      </c>
      <c r="X179" s="178">
        <f t="shared" ca="1" si="61"/>
        <v>9.3220952183668313</v>
      </c>
      <c r="Y179" s="178">
        <f t="shared" ca="1" si="62"/>
        <v>0.19150284125762548</v>
      </c>
      <c r="Z179" s="178">
        <f t="shared" si="63"/>
        <v>4.165999999999892E-3</v>
      </c>
      <c r="AA179" s="178">
        <f t="shared" ca="1" si="64"/>
        <v>0.72083299999999995</v>
      </c>
      <c r="AB179" s="178">
        <f t="shared" ca="1" si="65"/>
        <v>2.8933717812785107E-3</v>
      </c>
    </row>
    <row r="180" spans="1:28" x14ac:dyDescent="0.25">
      <c r="A180" s="105">
        <v>0.72499999999999998</v>
      </c>
      <c r="B180" s="105">
        <v>15.510647178785824</v>
      </c>
      <c r="D180" s="194">
        <f t="shared" si="46"/>
        <v>4.1670000000000318E-3</v>
      </c>
      <c r="E180" s="174">
        <f t="shared" ca="1" si="67"/>
        <v>4.4393969782363207E-2</v>
      </c>
      <c r="F180" s="179">
        <f t="shared" ca="1" si="47"/>
        <v>9.8298201160364044E-4</v>
      </c>
      <c r="G180" s="272">
        <f t="shared" si="48"/>
        <v>0.72499999999999998</v>
      </c>
      <c r="H180" s="181">
        <f t="shared" ca="1" si="49"/>
        <v>10.65370045173095</v>
      </c>
      <c r="I180" s="182">
        <f t="shared" ca="1" si="50"/>
        <v>0.23589681103998869</v>
      </c>
      <c r="J180" s="181">
        <f t="shared" ca="1" si="51"/>
        <v>3.8763537928821513E-3</v>
      </c>
      <c r="K180" s="175">
        <f ca="1">IF(I179&lt;0,VLOOKUP(-I179,'Cd(v)'!$B$3:$C$103,2,1),VLOOKUP(I179,'Cd(v)'!$B$3:$C$103,2,1))</f>
        <v>0.60275741622345702</v>
      </c>
      <c r="L180" s="7">
        <f t="shared" ca="1" si="66"/>
        <v>-7.3055609568506627E-6</v>
      </c>
      <c r="M180" s="110">
        <f t="shared" si="52"/>
        <v>152.15944882388894</v>
      </c>
      <c r="N180" s="110">
        <f t="shared" si="53"/>
        <v>72.942989633011123</v>
      </c>
      <c r="O180" s="110">
        <f t="shared" ca="1" si="54"/>
        <v>-7.1667552986705001E-5</v>
      </c>
      <c r="P180" s="110">
        <f t="shared" ca="1" si="55"/>
        <v>79.216387523324826</v>
      </c>
      <c r="Q180" s="110">
        <f t="shared" ca="1" si="58"/>
        <v>10.65370045173095</v>
      </c>
      <c r="R180" s="110">
        <f>'prueba 1'!I177</f>
        <v>0</v>
      </c>
      <c r="S180" s="105">
        <f>'prueba 1'!AN177</f>
        <v>2.3889829783221624E-3</v>
      </c>
      <c r="T180" s="105">
        <f t="shared" si="59"/>
        <v>0.2003318638622715</v>
      </c>
      <c r="U180" s="177">
        <f t="shared" si="60"/>
        <v>7.4355748861377284</v>
      </c>
      <c r="V180" s="161">
        <f t="shared" si="45"/>
        <v>6.4632866794001015E-2</v>
      </c>
      <c r="W180" s="178">
        <f t="shared" si="56"/>
        <v>0.72499999999999998</v>
      </c>
      <c r="X180" s="178">
        <f t="shared" ca="1" si="61"/>
        <v>10.65370045173095</v>
      </c>
      <c r="Y180" s="178">
        <f t="shared" ca="1" si="62"/>
        <v>0.23589681103998869</v>
      </c>
      <c r="Z180" s="178">
        <f t="shared" si="63"/>
        <v>4.1670000000000318E-3</v>
      </c>
      <c r="AA180" s="178">
        <f t="shared" ca="1" si="64"/>
        <v>0.72499999999999998</v>
      </c>
      <c r="AB180" s="178">
        <f t="shared" ca="1" si="65"/>
        <v>3.8763537928821513E-3</v>
      </c>
    </row>
    <row r="181" spans="1:28" x14ac:dyDescent="0.25">
      <c r="A181" s="105">
        <v>0.72916700000000001</v>
      </c>
      <c r="B181" s="105">
        <v>16.692582814920602</v>
      </c>
      <c r="D181" s="194">
        <f t="shared" si="46"/>
        <v>4.1670000000000318E-3</v>
      </c>
      <c r="E181" s="174">
        <f t="shared" ca="1" si="67"/>
        <v>5.0922397971085873E-2</v>
      </c>
      <c r="F181" s="179">
        <f t="shared" ca="1" si="47"/>
        <v>1.1951756439491567E-3</v>
      </c>
      <c r="G181" s="272">
        <f t="shared" si="48"/>
        <v>0.72916700000000001</v>
      </c>
      <c r="H181" s="181">
        <f t="shared" ca="1" si="49"/>
        <v>12.220397881230017</v>
      </c>
      <c r="I181" s="182">
        <f t="shared" ca="1" si="50"/>
        <v>0.28681920901107455</v>
      </c>
      <c r="J181" s="181">
        <f t="shared" ca="1" si="51"/>
        <v>5.0715294368313081E-3</v>
      </c>
      <c r="K181" s="175">
        <f ca="1">IF(I180&lt;0,VLOOKUP(-I180,'Cd(v)'!$B$3:$C$103,2,1),VLOOKUP(I180,'Cd(v)'!$B$3:$C$103,2,1))</f>
        <v>0.60275741622345702</v>
      </c>
      <c r="L181" s="7">
        <f t="shared" ca="1" si="66"/>
        <v>-1.1085295256977958E-5</v>
      </c>
      <c r="M181" s="110">
        <f t="shared" si="52"/>
        <v>163.75423741437112</v>
      </c>
      <c r="N181" s="110">
        <f t="shared" si="53"/>
        <v>72.918701282198839</v>
      </c>
      <c r="O181" s="110">
        <f t="shared" ca="1" si="54"/>
        <v>-1.0874674647095378E-4</v>
      </c>
      <c r="P181" s="110">
        <f t="shared" ca="1" si="55"/>
        <v>90.835427385425803</v>
      </c>
      <c r="Q181" s="110">
        <f t="shared" ca="1" si="58"/>
        <v>12.220397881230015</v>
      </c>
      <c r="R181" s="110">
        <f>'prueba 1'!I178</f>
        <v>0</v>
      </c>
      <c r="S181" s="105">
        <f>'prueba 1'!AN178</f>
        <v>2.4758767392736363E-3</v>
      </c>
      <c r="T181" s="105">
        <f t="shared" si="59"/>
        <v>0.20280774060154513</v>
      </c>
      <c r="U181" s="177">
        <f t="shared" si="60"/>
        <v>7.4330990093984548</v>
      </c>
      <c r="V181" s="161">
        <f t="shared" si="45"/>
        <v>6.9557992589774673E-2</v>
      </c>
      <c r="W181" s="178">
        <f t="shared" si="56"/>
        <v>0.72916700000000001</v>
      </c>
      <c r="X181" s="178">
        <f t="shared" ca="1" si="61"/>
        <v>12.220397881230017</v>
      </c>
      <c r="Y181" s="178">
        <f t="shared" ca="1" si="62"/>
        <v>0.28681920901107455</v>
      </c>
      <c r="Z181" s="178">
        <f t="shared" si="63"/>
        <v>4.1670000000000318E-3</v>
      </c>
      <c r="AA181" s="178">
        <f t="shared" ca="1" si="64"/>
        <v>0.72916700000000001</v>
      </c>
      <c r="AB181" s="178">
        <f t="shared" ca="1" si="65"/>
        <v>5.0715294368313081E-3</v>
      </c>
    </row>
    <row r="182" spans="1:28" x14ac:dyDescent="0.25">
      <c r="A182" s="105">
        <v>0.73333300000000001</v>
      </c>
      <c r="B182" s="105">
        <v>17.579034542021688</v>
      </c>
      <c r="D182" s="194">
        <f t="shared" si="46"/>
        <v>4.166000000000003E-3</v>
      </c>
      <c r="E182" s="174">
        <f t="shared" ca="1" si="67"/>
        <v>5.5817046306412273E-2</v>
      </c>
      <c r="F182" s="179">
        <f t="shared" ca="1" si="47"/>
        <v>1.4274226396526512E-3</v>
      </c>
      <c r="G182" s="272">
        <f t="shared" si="48"/>
        <v>0.73333300000000001</v>
      </c>
      <c r="H182" s="181">
        <f t="shared" ca="1" si="49"/>
        <v>13.398234831111914</v>
      </c>
      <c r="I182" s="182">
        <f t="shared" ca="1" si="50"/>
        <v>0.34263625531748682</v>
      </c>
      <c r="J182" s="181">
        <f t="shared" ca="1" si="51"/>
        <v>6.4989520764839595E-3</v>
      </c>
      <c r="K182" s="175">
        <f ca="1">IF(I181&lt;0,VLOOKUP(-I181,'Cd(v)'!$B$3:$C$103,2,1),VLOOKUP(I181,'Cd(v)'!$B$3:$C$103,2,1))</f>
        <v>0.60275741622345702</v>
      </c>
      <c r="L182" s="7">
        <f t="shared" ca="1" si="66"/>
        <v>-1.6387759912063967E-5</v>
      </c>
      <c r="M182" s="110">
        <f t="shared" si="52"/>
        <v>172.45032885723276</v>
      </c>
      <c r="N182" s="110">
        <f t="shared" si="53"/>
        <v>72.893787972512527</v>
      </c>
      <c r="O182" s="110">
        <f t="shared" ca="1" si="54"/>
        <v>-1.6076392473734751E-4</v>
      </c>
      <c r="P182" s="110">
        <f t="shared" ca="1" si="55"/>
        <v>99.556380120795495</v>
      </c>
      <c r="Q182" s="110">
        <f t="shared" ca="1" si="58"/>
        <v>13.398234831111912</v>
      </c>
      <c r="R182" s="110">
        <f>'prueba 1'!I179</f>
        <v>0</v>
      </c>
      <c r="S182" s="105">
        <f>'prueba 1'!AN179</f>
        <v>2.5395830465154141E-3</v>
      </c>
      <c r="T182" s="105">
        <f t="shared" si="59"/>
        <v>0.20534732364806055</v>
      </c>
      <c r="U182" s="177">
        <f t="shared" si="60"/>
        <v>7.4305594263519392</v>
      </c>
      <c r="V182" s="161">
        <f t="shared" si="45"/>
        <v>7.3234257902062408E-2</v>
      </c>
      <c r="W182" s="178">
        <f t="shared" si="56"/>
        <v>0.73333300000000001</v>
      </c>
      <c r="X182" s="178">
        <f t="shared" ca="1" si="61"/>
        <v>13.398234831111914</v>
      </c>
      <c r="Y182" s="178">
        <f t="shared" ca="1" si="62"/>
        <v>0.34263625531748682</v>
      </c>
      <c r="Z182" s="178">
        <f t="shared" si="63"/>
        <v>4.166000000000003E-3</v>
      </c>
      <c r="AA182" s="178">
        <f t="shared" ca="1" si="64"/>
        <v>0.73333300000000001</v>
      </c>
      <c r="AB182" s="178">
        <f t="shared" ca="1" si="65"/>
        <v>6.4989520764839595E-3</v>
      </c>
    </row>
    <row r="183" spans="1:28" x14ac:dyDescent="0.25">
      <c r="A183" s="105">
        <v>0.73750000000000004</v>
      </c>
      <c r="B183" s="105">
        <v>18.701873396349725</v>
      </c>
      <c r="D183" s="194">
        <f t="shared" si="46"/>
        <v>4.1670000000000318E-3</v>
      </c>
      <c r="E183" s="174">
        <f t="shared" ca="1" si="67"/>
        <v>6.2043851590911109E-2</v>
      </c>
      <c r="F183" s="179">
        <f t="shared" ca="1" si="47"/>
        <v>1.6863020054873072E-3</v>
      </c>
      <c r="G183" s="272">
        <f t="shared" si="48"/>
        <v>0.73750000000000004</v>
      </c>
      <c r="H183" s="181">
        <f t="shared" ca="1" si="49"/>
        <v>14.889333235159739</v>
      </c>
      <c r="I183" s="182">
        <f t="shared" ca="1" si="50"/>
        <v>0.40468010690839795</v>
      </c>
      <c r="J183" s="181">
        <f t="shared" ca="1" si="51"/>
        <v>8.185254081971266E-3</v>
      </c>
      <c r="K183" s="175">
        <f ca="1">IF(I182&lt;0,VLOOKUP(-I182,'Cd(v)'!$B$3:$C$103,2,1),VLOOKUP(I182,'Cd(v)'!$B$3:$C$103,2,1))</f>
        <v>0.60275741622345702</v>
      </c>
      <c r="L183" s="7">
        <f ca="1">IF(I182&lt;0,+(+(0.5*1.29*K183*PI()/4*$E$1^2*I182^2)/9.81),+(-(0.5*1.29*K183*PI()/4*$E$1^2*I182^2)/9.81))</f>
        <v>-2.3386743646494057E-5</v>
      </c>
      <c r="M183" s="110">
        <f t="shared" si="52"/>
        <v>183.46537801819082</v>
      </c>
      <c r="N183" s="110">
        <f t="shared" si="53"/>
        <v>72.868084760580857</v>
      </c>
      <c r="O183" s="110">
        <f t="shared" ca="1" si="54"/>
        <v>-2.2942395517210672E-4</v>
      </c>
      <c r="P183" s="110">
        <f t="shared" ca="1" si="55"/>
        <v>110.59706383365479</v>
      </c>
      <c r="Q183" s="110">
        <f t="shared" ca="1" si="58"/>
        <v>14.889333235159739</v>
      </c>
      <c r="R183" s="110">
        <f>'prueba 1'!I180</f>
        <v>0</v>
      </c>
      <c r="S183" s="105">
        <f>'prueba 1'!AN180</f>
        <v>2.6201031530754316E-3</v>
      </c>
      <c r="T183" s="105">
        <f t="shared" si="59"/>
        <v>0.20796742680113597</v>
      </c>
      <c r="U183" s="177">
        <f t="shared" si="60"/>
        <v>7.4279393231988644</v>
      </c>
      <c r="V183" s="161">
        <f t="shared" si="45"/>
        <v>7.7930706442589898E-2</v>
      </c>
      <c r="W183" s="178">
        <f t="shared" si="56"/>
        <v>0.73750000000000004</v>
      </c>
      <c r="X183" s="178">
        <f t="shared" ca="1" si="61"/>
        <v>14.889333235159739</v>
      </c>
      <c r="Y183" s="178">
        <f t="shared" ca="1" si="62"/>
        <v>0.40468010690839795</v>
      </c>
      <c r="Z183" s="178">
        <f t="shared" si="63"/>
        <v>4.1670000000000318E-3</v>
      </c>
      <c r="AA183" s="178">
        <f t="shared" ca="1" si="64"/>
        <v>0.73750000000000004</v>
      </c>
      <c r="AB183" s="178">
        <f t="shared" ca="1" si="65"/>
        <v>8.185254081971266E-3</v>
      </c>
    </row>
    <row r="184" spans="1:28" x14ac:dyDescent="0.25">
      <c r="A184" s="105">
        <v>0.74166699999999997</v>
      </c>
      <c r="B184" s="105">
        <v>20.002002596097984</v>
      </c>
      <c r="D184" s="194">
        <f t="shared" si="46"/>
        <v>4.1669999999999208E-3</v>
      </c>
      <c r="E184" s="174">
        <f t="shared" ca="1" si="67"/>
        <v>6.9239004408878937E-2</v>
      </c>
      <c r="F184" s="179">
        <f t="shared" ca="1" si="47"/>
        <v>1.9748209368590551E-3</v>
      </c>
      <c r="G184" s="272">
        <f t="shared" si="48"/>
        <v>0.74166699999999997</v>
      </c>
      <c r="H184" s="181">
        <f t="shared" ca="1" si="49"/>
        <v>16.616031775589214</v>
      </c>
      <c r="I184" s="182">
        <f t="shared" ca="1" si="50"/>
        <v>0.47391911131727688</v>
      </c>
      <c r="J184" s="181">
        <f t="shared" ca="1" si="51"/>
        <v>1.016007501883032E-2</v>
      </c>
      <c r="K184" s="175">
        <f ca="1">IF(I183&lt;0,VLOOKUP(-I183,'Cd(v)'!$B$3:$C$103,2,1),VLOOKUP(I183,'Cd(v)'!$B$3:$C$103,2,1))</f>
        <v>0.60275741622345702</v>
      </c>
      <c r="L184" s="7">
        <f t="shared" ref="L184:L210" ca="1" si="68">IF(I183&lt;0,+(+(0.5*1.29*K184*PI()/4*$E$1^2*I183^2)/9.81),+(-(0.5*1.29*K184*PI()/4*$E$1^2*I183^2)/9.81))</f>
        <v>-3.2623220933024787E-5</v>
      </c>
      <c r="M184" s="110">
        <f t="shared" si="52"/>
        <v>196.21964546772125</v>
      </c>
      <c r="N184" s="110">
        <f t="shared" si="53"/>
        <v>72.841492012618843</v>
      </c>
      <c r="O184" s="110">
        <f t="shared" ca="1" si="54"/>
        <v>-3.2003379735297315E-4</v>
      </c>
      <c r="P184" s="110">
        <f t="shared" ca="1" si="55"/>
        <v>123.37783342130506</v>
      </c>
      <c r="Q184" s="110">
        <f t="shared" ca="1" si="58"/>
        <v>16.616031775589214</v>
      </c>
      <c r="R184" s="110">
        <f>'prueba 1'!I181</f>
        <v>0</v>
      </c>
      <c r="S184" s="105">
        <f>'prueba 1'!AN181</f>
        <v>2.7107796087689874E-3</v>
      </c>
      <c r="T184" s="105">
        <f t="shared" si="59"/>
        <v>0.21067820640990495</v>
      </c>
      <c r="U184" s="177">
        <f t="shared" si="60"/>
        <v>7.4252285435900953</v>
      </c>
      <c r="V184" s="161">
        <f t="shared" si="45"/>
        <v>8.3348344817938722E-2</v>
      </c>
      <c r="W184" s="178">
        <f t="shared" si="56"/>
        <v>0.74166699999999997</v>
      </c>
      <c r="X184" s="178">
        <f t="shared" ca="1" si="61"/>
        <v>16.616031775589214</v>
      </c>
      <c r="Y184" s="178">
        <f t="shared" ca="1" si="62"/>
        <v>0.47391911131727688</v>
      </c>
      <c r="Z184" s="178">
        <f t="shared" si="63"/>
        <v>4.1669999999999208E-3</v>
      </c>
      <c r="AA184" s="178">
        <f t="shared" ca="1" si="64"/>
        <v>0.74166699999999997</v>
      </c>
      <c r="AB184" s="178">
        <f t="shared" ca="1" si="65"/>
        <v>1.016007501883032E-2</v>
      </c>
    </row>
    <row r="185" spans="1:28" x14ac:dyDescent="0.25">
      <c r="A185" s="105">
        <v>0.74583299999999997</v>
      </c>
      <c r="B185" s="105">
        <v>21.656712486686672</v>
      </c>
      <c r="D185" s="194">
        <f t="shared" si="46"/>
        <v>4.166000000000003E-3</v>
      </c>
      <c r="E185" s="174">
        <f t="shared" ca="1" si="67"/>
        <v>7.8375176821781023E-2</v>
      </c>
      <c r="F185" s="179">
        <f t="shared" ca="1" si="47"/>
        <v>2.3008580043873167E-3</v>
      </c>
      <c r="G185" s="272">
        <f t="shared" si="48"/>
        <v>0.74583299999999997</v>
      </c>
      <c r="H185" s="181">
        <f t="shared" ca="1" si="49"/>
        <v>18.813052525631534</v>
      </c>
      <c r="I185" s="182">
        <f t="shared" ca="1" si="50"/>
        <v>0.5522942881390579</v>
      </c>
      <c r="J185" s="181">
        <f t="shared" ca="1" si="51"/>
        <v>1.2460933023217637E-2</v>
      </c>
      <c r="K185" s="175">
        <f ca="1">IF(I184&lt;0,VLOOKUP(-I184,'Cd(v)'!$B$3:$C$103,2,1),VLOOKUP(I184,'Cd(v)'!$B$3:$C$103,2,1))</f>
        <v>0.60275741622345702</v>
      </c>
      <c r="L185" s="7">
        <f t="shared" ca="1" si="68"/>
        <v>-4.4741606108760218E-5</v>
      </c>
      <c r="M185" s="110">
        <f t="shared" si="52"/>
        <v>212.45234949439626</v>
      </c>
      <c r="N185" s="110">
        <f t="shared" si="53"/>
        <v>72.813800726390667</v>
      </c>
      <c r="O185" s="110">
        <f t="shared" ca="1" si="54"/>
        <v>-4.3891515592693777E-4</v>
      </c>
      <c r="P185" s="110">
        <f t="shared" ca="1" si="55"/>
        <v>139.63810985284965</v>
      </c>
      <c r="Q185" s="110">
        <f t="shared" ca="1" si="58"/>
        <v>18.813052525631534</v>
      </c>
      <c r="R185" s="110">
        <f>'prueba 1'!I182</f>
        <v>0</v>
      </c>
      <c r="S185" s="105">
        <f>'prueba 1'!AN182</f>
        <v>2.8227610834012148E-3</v>
      </c>
      <c r="T185" s="105">
        <f t="shared" si="59"/>
        <v>0.21350096749330616</v>
      </c>
      <c r="U185" s="177">
        <f t="shared" si="60"/>
        <v>7.4224057825066936</v>
      </c>
      <c r="V185" s="161">
        <f t="shared" si="45"/>
        <v>9.0221864219536735E-2</v>
      </c>
      <c r="W185" s="178">
        <f t="shared" si="56"/>
        <v>0.74583299999999997</v>
      </c>
      <c r="X185" s="178">
        <f t="shared" ca="1" si="61"/>
        <v>18.813052525631534</v>
      </c>
      <c r="Y185" s="178">
        <f t="shared" ca="1" si="62"/>
        <v>0.5522942881390579</v>
      </c>
      <c r="Z185" s="178">
        <f t="shared" si="63"/>
        <v>4.166000000000003E-3</v>
      </c>
      <c r="AA185" s="178">
        <f t="shared" ca="1" si="64"/>
        <v>0.74583299999999997</v>
      </c>
      <c r="AB185" s="178">
        <f t="shared" ca="1" si="65"/>
        <v>1.2460933023217637E-2</v>
      </c>
    </row>
    <row r="186" spans="1:28" x14ac:dyDescent="0.25">
      <c r="A186" s="105">
        <v>0.75</v>
      </c>
      <c r="B186" s="105">
        <v>22.661357777401239</v>
      </c>
      <c r="D186" s="194">
        <f t="shared" si="46"/>
        <v>4.1670000000000318E-3</v>
      </c>
      <c r="E186" s="174">
        <f t="shared" ca="1" si="67"/>
        <v>8.3975532598623601E-2</v>
      </c>
      <c r="F186" s="179">
        <f t="shared" ca="1" si="47"/>
        <v>2.6513363430139387E-3</v>
      </c>
      <c r="G186" s="272">
        <f t="shared" si="48"/>
        <v>0.75</v>
      </c>
      <c r="H186" s="181">
        <f t="shared" ca="1" si="49"/>
        <v>20.152515622419717</v>
      </c>
      <c r="I186" s="182">
        <f t="shared" ca="1" si="50"/>
        <v>0.63626982073768146</v>
      </c>
      <c r="J186" s="181">
        <f t="shared" ca="1" si="51"/>
        <v>1.5112269366231576E-2</v>
      </c>
      <c r="K186" s="175">
        <f ca="1">IF(I185&lt;0,VLOOKUP(-I185,'Cd(v)'!$B$3:$C$103,2,1),VLOOKUP(I185,'Cd(v)'!$B$3:$C$103,2,1))</f>
        <v>0.60275741622345702</v>
      </c>
      <c r="L186" s="7">
        <f t="shared" ca="1" si="68"/>
        <v>-6.0763702487231052E-5</v>
      </c>
      <c r="M186" s="110">
        <f t="shared" si="52"/>
        <v>222.30791979630618</v>
      </c>
      <c r="N186" s="110">
        <f t="shared" si="53"/>
        <v>72.785438746945061</v>
      </c>
      <c r="O186" s="110">
        <f t="shared" ca="1" si="54"/>
        <v>-5.9609192139973666E-4</v>
      </c>
      <c r="P186" s="110">
        <f t="shared" ca="1" si="55"/>
        <v>149.52188495743971</v>
      </c>
      <c r="Q186" s="110">
        <f t="shared" ca="1" si="58"/>
        <v>20.152515622419717</v>
      </c>
      <c r="R186" s="110">
        <f>'prueba 1'!I183</f>
        <v>0</v>
      </c>
      <c r="S186" s="105">
        <f>'prueba 1'!AN183</f>
        <v>2.8911294032228658E-3</v>
      </c>
      <c r="T186" s="105">
        <f t="shared" si="59"/>
        <v>0.21639209689652902</v>
      </c>
      <c r="U186" s="177">
        <f t="shared" si="60"/>
        <v>7.4195146531034712</v>
      </c>
      <c r="V186" s="161">
        <f t="shared" si="45"/>
        <v>9.4429877858431682E-2</v>
      </c>
      <c r="W186" s="178">
        <f t="shared" si="56"/>
        <v>0.75</v>
      </c>
      <c r="X186" s="178">
        <f t="shared" ca="1" si="61"/>
        <v>20.152515622419717</v>
      </c>
      <c r="Y186" s="178">
        <f t="shared" ca="1" si="62"/>
        <v>0.63626982073768146</v>
      </c>
      <c r="Z186" s="178">
        <f t="shared" si="63"/>
        <v>4.1670000000000318E-3</v>
      </c>
      <c r="AA186" s="178">
        <f t="shared" ca="1" si="64"/>
        <v>0.75</v>
      </c>
      <c r="AB186" s="178">
        <f t="shared" ca="1" si="65"/>
        <v>1.5112269366231576E-2</v>
      </c>
    </row>
    <row r="187" spans="1:28" x14ac:dyDescent="0.25">
      <c r="A187" s="105">
        <v>0.75416700000000003</v>
      </c>
      <c r="B187" s="105">
        <v>24.25697088618319</v>
      </c>
      <c r="D187" s="194">
        <f t="shared" si="46"/>
        <v>4.1670000000000318E-3</v>
      </c>
      <c r="E187" s="174">
        <f t="shared" ca="1" si="67"/>
        <v>9.2820540487792216E-2</v>
      </c>
      <c r="F187" s="179">
        <f t="shared" ca="1" si="47"/>
        <v>3.038119535226572E-3</v>
      </c>
      <c r="G187" s="272">
        <f t="shared" si="48"/>
        <v>0.75416700000000003</v>
      </c>
      <c r="H187" s="181">
        <f t="shared" ca="1" si="49"/>
        <v>22.275147705253541</v>
      </c>
      <c r="I187" s="182">
        <f t="shared" ca="1" si="50"/>
        <v>0.72909036122547366</v>
      </c>
      <c r="J187" s="181">
        <f t="shared" ca="1" si="51"/>
        <v>1.8150388901458148E-2</v>
      </c>
      <c r="K187" s="175">
        <f ca="1">IF(I186&lt;0,VLOOKUP(-I186,'Cd(v)'!$B$3:$C$103,2,1),VLOOKUP(I186,'Cd(v)'!$B$3:$C$103,2,1))</f>
        <v>0.60275741622345702</v>
      </c>
      <c r="L187" s="7">
        <f t="shared" ca="1" si="68"/>
        <v>-8.0646546430664361E-5</v>
      </c>
      <c r="M187" s="110">
        <f t="shared" si="52"/>
        <v>237.96088439345709</v>
      </c>
      <c r="N187" s="110">
        <f t="shared" si="53"/>
        <v>72.756047010763183</v>
      </c>
      <c r="O187" s="110">
        <f t="shared" ca="1" si="54"/>
        <v>-7.9114262048481738E-4</v>
      </c>
      <c r="P187" s="110">
        <f t="shared" ca="1" si="55"/>
        <v>165.20404624007344</v>
      </c>
      <c r="Q187" s="110">
        <f t="shared" ca="1" si="58"/>
        <v>22.275147705253541</v>
      </c>
      <c r="R187" s="110">
        <f>'prueba 1'!I184</f>
        <v>0</v>
      </c>
      <c r="S187" s="105">
        <f>'prueba 1'!AN184</f>
        <v>2.9960995088551181E-3</v>
      </c>
      <c r="T187" s="105">
        <f t="shared" si="59"/>
        <v>0.21938819640538415</v>
      </c>
      <c r="U187" s="177">
        <f t="shared" si="60"/>
        <v>7.4165185535946163</v>
      </c>
      <c r="V187" s="161">
        <f t="shared" si="45"/>
        <v>0.10107879768272612</v>
      </c>
      <c r="W187" s="178">
        <f t="shared" si="56"/>
        <v>0.75416700000000003</v>
      </c>
      <c r="X187" s="178">
        <f t="shared" ca="1" si="61"/>
        <v>22.275147705253541</v>
      </c>
      <c r="Y187" s="178">
        <f t="shared" ca="1" si="62"/>
        <v>0.72909036122547366</v>
      </c>
      <c r="Z187" s="178">
        <f t="shared" si="63"/>
        <v>4.1670000000000318E-3</v>
      </c>
      <c r="AA187" s="178">
        <f t="shared" ca="1" si="64"/>
        <v>0.75416700000000003</v>
      </c>
      <c r="AB187" s="178">
        <f t="shared" ca="1" si="65"/>
        <v>1.8150388901458148E-2</v>
      </c>
    </row>
    <row r="188" spans="1:28" x14ac:dyDescent="0.25">
      <c r="A188" s="105">
        <v>0.75833300000000003</v>
      </c>
      <c r="B188" s="105">
        <v>25.320712958704487</v>
      </c>
      <c r="D188" s="194">
        <f t="shared" si="46"/>
        <v>4.166000000000003E-3</v>
      </c>
      <c r="E188" s="174">
        <f t="shared" ca="1" si="67"/>
        <v>9.8717519441731946E-2</v>
      </c>
      <c r="F188" s="179">
        <f t="shared" ca="1" si="47"/>
        <v>3.4486476308595807E-3</v>
      </c>
      <c r="G188" s="272">
        <f t="shared" si="48"/>
        <v>0.75833300000000003</v>
      </c>
      <c r="H188" s="181">
        <f t="shared" ca="1" si="49"/>
        <v>23.69599602537971</v>
      </c>
      <c r="I188" s="182">
        <f t="shared" ca="1" si="50"/>
        <v>0.82780788066720556</v>
      </c>
      <c r="J188" s="181">
        <f t="shared" ca="1" si="51"/>
        <v>2.1599036532317727E-2</v>
      </c>
      <c r="K188" s="175">
        <f ca="1">IF(I187&lt;0,VLOOKUP(-I187,'Cd(v)'!$B$3:$C$103,2,1),VLOOKUP(I187,'Cd(v)'!$B$3:$C$103,2,1))</f>
        <v>0.60275741622345702</v>
      </c>
      <c r="L188" s="7">
        <f t="shared" ca="1" si="68"/>
        <v>-1.0589265534583032E-4</v>
      </c>
      <c r="M188" s="110">
        <f t="shared" si="52"/>
        <v>248.39619412489103</v>
      </c>
      <c r="N188" s="110">
        <f t="shared" si="53"/>
        <v>72.725982293534798</v>
      </c>
      <c r="O188" s="110">
        <f t="shared" ca="1" si="54"/>
        <v>-1.0388069489425955E-3</v>
      </c>
      <c r="P188" s="110">
        <f t="shared" ca="1" si="55"/>
        <v>175.66917302440729</v>
      </c>
      <c r="Q188" s="110">
        <f t="shared" ca="1" si="58"/>
        <v>23.69599602537971</v>
      </c>
      <c r="R188" s="110">
        <f>'prueba 1'!I185</f>
        <v>0</v>
      </c>
      <c r="S188" s="105">
        <f>'prueba 1'!AN185</f>
        <v>3.0647010426498667E-3</v>
      </c>
      <c r="T188" s="105">
        <f t="shared" si="59"/>
        <v>0.22245289744803401</v>
      </c>
      <c r="U188" s="177">
        <f t="shared" si="60"/>
        <v>7.4134538525519664</v>
      </c>
      <c r="V188" s="161">
        <f t="shared" si="45"/>
        <v>0.10548609018596297</v>
      </c>
      <c r="W188" s="178">
        <f t="shared" si="56"/>
        <v>0.75833300000000003</v>
      </c>
      <c r="X188" s="178">
        <f t="shared" ca="1" si="61"/>
        <v>23.69599602537971</v>
      </c>
      <c r="Y188" s="178">
        <f t="shared" ca="1" si="62"/>
        <v>0.82780788066720556</v>
      </c>
      <c r="Z188" s="178">
        <f t="shared" si="63"/>
        <v>4.166000000000003E-3</v>
      </c>
      <c r="AA188" s="178">
        <f t="shared" ca="1" si="64"/>
        <v>0.75833300000000003</v>
      </c>
      <c r="AB188" s="178">
        <f t="shared" ca="1" si="65"/>
        <v>2.1599036532317727E-2</v>
      </c>
    </row>
    <row r="189" spans="1:28" x14ac:dyDescent="0.25">
      <c r="A189" s="105">
        <v>0.76249999999999996</v>
      </c>
      <c r="B189" s="105">
        <v>26.857229285679704</v>
      </c>
      <c r="D189" s="194">
        <f t="shared" si="46"/>
        <v>4.1669999999999208E-3</v>
      </c>
      <c r="E189" s="174">
        <f t="shared" ca="1" si="67"/>
        <v>0.10727671876346936</v>
      </c>
      <c r="F189" s="179">
        <f t="shared" ca="1" si="47"/>
        <v>3.8964975258275482E-3</v>
      </c>
      <c r="G189" s="272">
        <f t="shared" si="48"/>
        <v>0.76249999999999996</v>
      </c>
      <c r="H189" s="181">
        <f t="shared" ca="1" si="49"/>
        <v>25.744352954996739</v>
      </c>
      <c r="I189" s="182">
        <f t="shared" ca="1" si="50"/>
        <v>0.9350845994306749</v>
      </c>
      <c r="J189" s="181">
        <f t="shared" ca="1" si="51"/>
        <v>2.5495534058145274E-2</v>
      </c>
      <c r="K189" s="175">
        <f ca="1">IF(I188&lt;0,VLOOKUP(-I188,'Cd(v)'!$B$3:$C$103,2,1),VLOOKUP(I188,'Cd(v)'!$B$3:$C$103,2,1))</f>
        <v>0.60275741622345702</v>
      </c>
      <c r="L189" s="7">
        <f t="shared" ca="1" si="68"/>
        <v>-1.3650929955299129E-4</v>
      </c>
      <c r="M189" s="110">
        <f t="shared" si="52"/>
        <v>263.4694192925179</v>
      </c>
      <c r="N189" s="110">
        <f t="shared" si="53"/>
        <v>72.694948756584253</v>
      </c>
      <c r="O189" s="110">
        <f t="shared" ca="1" si="54"/>
        <v>-1.3391562286148447E-3</v>
      </c>
      <c r="P189" s="110">
        <f t="shared" ca="1" si="55"/>
        <v>190.77313137970501</v>
      </c>
      <c r="Q189" s="110">
        <f t="shared" ca="1" si="58"/>
        <v>25.744352954996735</v>
      </c>
      <c r="R189" s="110">
        <f>'prueba 1'!I186</f>
        <v>0</v>
      </c>
      <c r="S189" s="105">
        <f>'prueba 1'!AN186</f>
        <v>3.163459424111407E-3</v>
      </c>
      <c r="T189" s="105">
        <f t="shared" si="59"/>
        <v>0.22561635687214543</v>
      </c>
      <c r="U189" s="177">
        <f t="shared" si="60"/>
        <v>7.4102903931278545</v>
      </c>
      <c r="V189" s="161">
        <f t="shared" si="45"/>
        <v>0.1119140744334252</v>
      </c>
      <c r="W189" s="178">
        <f t="shared" si="56"/>
        <v>0.76249999999999996</v>
      </c>
      <c r="X189" s="178">
        <f t="shared" ca="1" si="61"/>
        <v>25.744352954996739</v>
      </c>
      <c r="Y189" s="178">
        <f t="shared" ca="1" si="62"/>
        <v>0.9350845994306749</v>
      </c>
      <c r="Z189" s="178">
        <f t="shared" si="63"/>
        <v>4.1669999999999208E-3</v>
      </c>
      <c r="AA189" s="178">
        <f t="shared" ca="1" si="64"/>
        <v>0.76249999999999996</v>
      </c>
      <c r="AB189" s="178">
        <f t="shared" ca="1" si="65"/>
        <v>2.5495534058145274E-2</v>
      </c>
    </row>
    <row r="190" spans="1:28" x14ac:dyDescent="0.25">
      <c r="A190" s="105">
        <v>0.76666699999999999</v>
      </c>
      <c r="B190" s="105">
        <v>28.039164921814482</v>
      </c>
      <c r="D190" s="194">
        <f t="shared" si="46"/>
        <v>4.1670000000000318E-3</v>
      </c>
      <c r="E190" s="174">
        <f t="shared" ca="1" si="67"/>
        <v>0.1138624931875911</v>
      </c>
      <c r="F190" s="179">
        <f t="shared" ca="1" si="47"/>
        <v>4.370962534940348E-3</v>
      </c>
      <c r="G190" s="272">
        <f t="shared" si="48"/>
        <v>0.76666699999999999</v>
      </c>
      <c r="H190" s="181">
        <f t="shared" ca="1" si="49"/>
        <v>27.324812380031254</v>
      </c>
      <c r="I190" s="182">
        <f t="shared" ca="1" si="50"/>
        <v>1.048947092618266</v>
      </c>
      <c r="J190" s="181">
        <f t="shared" ca="1" si="51"/>
        <v>2.9866496593085622E-2</v>
      </c>
      <c r="K190" s="175">
        <f ca="1">IF(I189&lt;0,VLOOKUP(-I189,'Cd(v)'!$B$3:$C$103,2,1),VLOOKUP(I189,'Cd(v)'!$B$3:$C$103,2,1))</f>
        <v>0.60275741622345702</v>
      </c>
      <c r="L190" s="7">
        <f t="shared" ca="1" si="68"/>
        <v>-1.7418266616014627E-4</v>
      </c>
      <c r="M190" s="110">
        <f t="shared" si="52"/>
        <v>275.06420788300011</v>
      </c>
      <c r="N190" s="110">
        <f t="shared" si="53"/>
        <v>72.663976030285824</v>
      </c>
      <c r="O190" s="110">
        <f t="shared" ca="1" si="54"/>
        <v>-1.7087319550310349E-3</v>
      </c>
      <c r="P190" s="110">
        <f t="shared" ca="1" si="55"/>
        <v>202.39852312075925</v>
      </c>
      <c r="Q190" s="110">
        <f t="shared" ca="1" si="58"/>
        <v>27.324812380031254</v>
      </c>
      <c r="R190" s="110">
        <f>'prueba 1'!I187</f>
        <v>0</v>
      </c>
      <c r="S190" s="105">
        <f>'prueba 1'!AN187</f>
        <v>3.1572605808800904E-3</v>
      </c>
      <c r="T190" s="105">
        <f t="shared" si="59"/>
        <v>0.22877361745302552</v>
      </c>
      <c r="U190" s="177">
        <f t="shared" si="60"/>
        <v>7.4071331325469743</v>
      </c>
      <c r="V190" s="161">
        <f t="shared" si="45"/>
        <v>0.11683920022920184</v>
      </c>
      <c r="W190" s="178">
        <f t="shared" si="56"/>
        <v>0.76666699999999999</v>
      </c>
      <c r="X190" s="178">
        <f t="shared" ca="1" si="61"/>
        <v>27.324812380031254</v>
      </c>
      <c r="Y190" s="178">
        <f t="shared" ca="1" si="62"/>
        <v>1.048947092618266</v>
      </c>
      <c r="Z190" s="178">
        <f t="shared" si="63"/>
        <v>4.1670000000000318E-3</v>
      </c>
      <c r="AA190" s="178">
        <f t="shared" ca="1" si="64"/>
        <v>0.76666699999999999</v>
      </c>
      <c r="AB190" s="178">
        <f t="shared" ca="1" si="65"/>
        <v>2.9866496593085622E-2</v>
      </c>
    </row>
    <row r="191" spans="1:28" x14ac:dyDescent="0.25">
      <c r="A191" s="105">
        <v>0.77083299999999999</v>
      </c>
      <c r="B191" s="105">
        <v>29.75297159420991</v>
      </c>
      <c r="D191" s="194">
        <f t="shared" si="46"/>
        <v>4.166000000000003E-3</v>
      </c>
      <c r="E191" s="174">
        <f t="shared" ca="1" si="67"/>
        <v>0.12336074466220696</v>
      </c>
      <c r="F191" s="179">
        <f t="shared" ca="1" si="47"/>
        <v>4.8838344501104542E-3</v>
      </c>
      <c r="G191" s="272">
        <f t="shared" si="48"/>
        <v>0.77083299999999999</v>
      </c>
      <c r="H191" s="181">
        <f t="shared" ca="1" si="49"/>
        <v>29.611316529574381</v>
      </c>
      <c r="I191" s="182">
        <f t="shared" ca="1" si="50"/>
        <v>1.1723078372804729</v>
      </c>
      <c r="J191" s="181">
        <f t="shared" ca="1" si="51"/>
        <v>3.4750331043196074E-2</v>
      </c>
      <c r="K191" s="175">
        <f ca="1">IF(I190&lt;0,VLOOKUP(-I190,'Cd(v)'!$B$3:$C$103,2,1),VLOOKUP(I190,'Cd(v)'!$B$3:$C$103,2,1))</f>
        <v>0.60275741622345702</v>
      </c>
      <c r="L191" s="7">
        <f t="shared" ca="1" si="68"/>
        <v>-2.1918472875247621E-4</v>
      </c>
      <c r="M191" s="110">
        <f t="shared" si="52"/>
        <v>291.87665133919921</v>
      </c>
      <c r="N191" s="110">
        <f t="shared" si="53"/>
        <v>72.633009453299039</v>
      </c>
      <c r="O191" s="110">
        <f t="shared" ca="1" si="54"/>
        <v>-2.1502021890617918E-3</v>
      </c>
      <c r="P191" s="110">
        <f t="shared" ca="1" si="55"/>
        <v>219.2414916837111</v>
      </c>
      <c r="Q191" s="110">
        <f t="shared" ca="1" si="58"/>
        <v>29.611316529574381</v>
      </c>
      <c r="R191" s="110">
        <f>'prueba 1'!I188</f>
        <v>0</v>
      </c>
      <c r="S191" s="105">
        <f>'prueba 1'!AN188</f>
        <v>3.1566337397338396E-3</v>
      </c>
      <c r="T191" s="105">
        <f t="shared" si="59"/>
        <v>0.23193025119275937</v>
      </c>
      <c r="U191" s="177">
        <f t="shared" si="60"/>
        <v>7.403976498807241</v>
      </c>
      <c r="V191" s="161">
        <f t="shared" si="45"/>
        <v>0.12395087966147858</v>
      </c>
      <c r="W191" s="178">
        <f t="shared" si="56"/>
        <v>0.77083299999999999</v>
      </c>
      <c r="X191" s="178">
        <f t="shared" ca="1" si="61"/>
        <v>29.611316529574381</v>
      </c>
      <c r="Y191" s="178">
        <f t="shared" ca="1" si="62"/>
        <v>1.1723078372804729</v>
      </c>
      <c r="Z191" s="178">
        <f t="shared" si="63"/>
        <v>4.166000000000003E-3</v>
      </c>
      <c r="AA191" s="178">
        <f t="shared" ca="1" si="64"/>
        <v>0.77083299999999999</v>
      </c>
      <c r="AB191" s="178">
        <f t="shared" ca="1" si="65"/>
        <v>3.4750331043196074E-2</v>
      </c>
    </row>
    <row r="192" spans="1:28" x14ac:dyDescent="0.25">
      <c r="A192" s="105">
        <v>0.77500000000000002</v>
      </c>
      <c r="B192" s="105">
        <v>31.939552521059248</v>
      </c>
      <c r="D192" s="194">
        <f t="shared" si="46"/>
        <v>4.1670000000000318E-3</v>
      </c>
      <c r="E192" s="174">
        <f t="shared" ca="1" si="67"/>
        <v>0.13553766597689368</v>
      </c>
      <c r="F192" s="179">
        <f t="shared" ca="1" si="47"/>
        <v>5.4497922120734883E-3</v>
      </c>
      <c r="G192" s="272">
        <f t="shared" si="48"/>
        <v>0.77500000000000002</v>
      </c>
      <c r="H192" s="181">
        <f t="shared" ca="1" si="49"/>
        <v>32.526437719436679</v>
      </c>
      <c r="I192" s="182">
        <f t="shared" ca="1" si="50"/>
        <v>1.3078455032573666</v>
      </c>
      <c r="J192" s="181">
        <f t="shared" ca="1" si="51"/>
        <v>4.020012325526956E-2</v>
      </c>
      <c r="K192" s="175">
        <f ca="1">IF(I191&lt;0,VLOOKUP(-I191,'Cd(v)'!$B$3:$C$103,2,1),VLOOKUP(I191,'Cd(v)'!$B$3:$C$103,2,1))</f>
        <v>0.60275741622345702</v>
      </c>
      <c r="L192" s="7">
        <f t="shared" ca="1" si="68"/>
        <v>-2.7377038201792343E-4</v>
      </c>
      <c r="M192" s="110">
        <f t="shared" si="52"/>
        <v>313.32701023159126</v>
      </c>
      <c r="N192" s="110">
        <f t="shared" si="53"/>
        <v>72.602037142272536</v>
      </c>
      <c r="O192" s="110">
        <f t="shared" ca="1" si="54"/>
        <v>-2.6856874475958289E-3</v>
      </c>
      <c r="P192" s="110">
        <f t="shared" ca="1" si="55"/>
        <v>240.72228740187111</v>
      </c>
      <c r="Q192" s="110">
        <f t="shared" ca="1" si="58"/>
        <v>32.526437719436679</v>
      </c>
      <c r="R192" s="110">
        <f>'prueba 1'!I189</f>
        <v>0</v>
      </c>
      <c r="S192" s="105">
        <f>'prueba 1'!AN189</f>
        <v>3.1572182493889958E-3</v>
      </c>
      <c r="T192" s="105">
        <f t="shared" si="59"/>
        <v>0.23508746944214837</v>
      </c>
      <c r="U192" s="177">
        <f t="shared" si="60"/>
        <v>7.4008192805578519</v>
      </c>
      <c r="V192" s="161">
        <f t="shared" si="45"/>
        <v>0.13309211535525489</v>
      </c>
      <c r="W192" s="178">
        <f t="shared" si="56"/>
        <v>0.77500000000000002</v>
      </c>
      <c r="X192" s="178">
        <f t="shared" ca="1" si="61"/>
        <v>32.526437719436679</v>
      </c>
      <c r="Y192" s="178">
        <f t="shared" ca="1" si="62"/>
        <v>1.3078455032573666</v>
      </c>
      <c r="Z192" s="178">
        <f t="shared" si="63"/>
        <v>4.1670000000000318E-3</v>
      </c>
      <c r="AA192" s="178">
        <f t="shared" ca="1" si="64"/>
        <v>0.77500000000000002</v>
      </c>
      <c r="AB192" s="178">
        <f t="shared" ca="1" si="65"/>
        <v>4.020012325526956E-2</v>
      </c>
    </row>
    <row r="193" spans="1:28" x14ac:dyDescent="0.25">
      <c r="A193" s="105">
        <v>0.77916700000000005</v>
      </c>
      <c r="B193" s="105">
        <v>34.126133447908593</v>
      </c>
      <c r="D193" s="194">
        <f t="shared" si="46"/>
        <v>4.1670000000000318E-3</v>
      </c>
      <c r="E193" s="174">
        <f t="shared" ca="1" si="67"/>
        <v>0.1476952738794986</v>
      </c>
      <c r="F193" s="179">
        <f t="shared" ca="1" si="47"/>
        <v>6.065238418329363E-3</v>
      </c>
      <c r="G193" s="272">
        <f t="shared" si="48"/>
        <v>0.77916700000000005</v>
      </c>
      <c r="H193" s="181">
        <f t="shared" ca="1" si="49"/>
        <v>35.444030208662703</v>
      </c>
      <c r="I193" s="182">
        <f t="shared" ca="1" si="50"/>
        <v>1.4555407771368651</v>
      </c>
      <c r="J193" s="181">
        <f t="shared" ca="1" si="51"/>
        <v>4.6265361673598925E-2</v>
      </c>
      <c r="K193" s="175">
        <f ca="1">IF(I192&lt;0,VLOOKUP(-I192,'Cd(v)'!$B$3:$C$103,2,1),VLOOKUP(I192,'Cd(v)'!$B$3:$C$103,2,1))</f>
        <v>0.60275741622345702</v>
      </c>
      <c r="L193" s="7">
        <f t="shared" ca="1" si="68"/>
        <v>-3.4073442408930472E-4</v>
      </c>
      <c r="M193" s="110">
        <f t="shared" si="52"/>
        <v>334.77736912398331</v>
      </c>
      <c r="N193" s="110">
        <f t="shared" si="53"/>
        <v>72.571065715280866</v>
      </c>
      <c r="O193" s="110">
        <f t="shared" ca="1" si="54"/>
        <v>-3.3426047003160793E-3</v>
      </c>
      <c r="P193" s="110">
        <f t="shared" ca="1" si="55"/>
        <v>262.20296080400209</v>
      </c>
      <c r="Q193" s="110">
        <f t="shared" ca="1" si="58"/>
        <v>35.444030208662696</v>
      </c>
      <c r="R193" s="110">
        <f>'prueba 1'!I190</f>
        <v>0</v>
      </c>
      <c r="S193" s="105">
        <f>'prueba 1'!AN190</f>
        <v>3.1571281337066724E-3</v>
      </c>
      <c r="T193" s="105">
        <f t="shared" si="59"/>
        <v>0.23824459757585503</v>
      </c>
      <c r="U193" s="177">
        <f t="shared" si="60"/>
        <v>7.3976621524241448</v>
      </c>
      <c r="V193" s="161">
        <f t="shared" si="45"/>
        <v>0.14220359807743618</v>
      </c>
      <c r="W193" s="178">
        <f t="shared" si="56"/>
        <v>0.77916700000000005</v>
      </c>
      <c r="X193" s="178">
        <f t="shared" ca="1" si="61"/>
        <v>35.444030208662703</v>
      </c>
      <c r="Y193" s="178">
        <f t="shared" ca="1" si="62"/>
        <v>1.4555407771368651</v>
      </c>
      <c r="Z193" s="178">
        <f t="shared" si="63"/>
        <v>4.1670000000000318E-3</v>
      </c>
      <c r="AA193" s="178">
        <f t="shared" ca="1" si="64"/>
        <v>0.77916700000000005</v>
      </c>
      <c r="AB193" s="178">
        <f t="shared" ca="1" si="65"/>
        <v>4.6265361673598925E-2</v>
      </c>
    </row>
    <row r="194" spans="1:28" x14ac:dyDescent="0.25">
      <c r="A194" s="105">
        <v>0.78333299999999995</v>
      </c>
      <c r="B194" s="105">
        <v>35.72174655669054</v>
      </c>
      <c r="D194" s="194">
        <f t="shared" si="46"/>
        <v>4.165999999999892E-3</v>
      </c>
      <c r="E194" s="174">
        <f t="shared" ca="1" si="67"/>
        <v>0.1565586082261296</v>
      </c>
      <c r="F194" s="179">
        <f t="shared" ca="1" si="47"/>
        <v>6.716006039422062E-3</v>
      </c>
      <c r="G194" s="272">
        <f t="shared" si="48"/>
        <v>0.78333299999999995</v>
      </c>
      <c r="H194" s="181">
        <f t="shared" ca="1" si="49"/>
        <v>37.580078786877976</v>
      </c>
      <c r="I194" s="182">
        <f t="shared" ca="1" si="50"/>
        <v>1.6120993853629948</v>
      </c>
      <c r="J194" s="181">
        <f t="shared" ca="1" si="51"/>
        <v>5.2981367713020984E-2</v>
      </c>
      <c r="K194" s="175">
        <f ca="1">IF(I193&lt;0,VLOOKUP(-I193,'Cd(v)'!$B$3:$C$103,2,1),VLOOKUP(I193,'Cd(v)'!$B$3:$C$103,2,1))</f>
        <v>0.60275741622345702</v>
      </c>
      <c r="L194" s="7">
        <f t="shared" ca="1" si="68"/>
        <v>-4.2203831329388705E-4</v>
      </c>
      <c r="M194" s="110">
        <f t="shared" si="52"/>
        <v>350.43033372113422</v>
      </c>
      <c r="N194" s="110">
        <f t="shared" si="53"/>
        <v>72.540097980062384</v>
      </c>
      <c r="O194" s="110">
        <f t="shared" ca="1" si="54"/>
        <v>-4.1401958534130322E-3</v>
      </c>
      <c r="P194" s="110">
        <f t="shared" ca="1" si="55"/>
        <v>277.88609554521838</v>
      </c>
      <c r="Q194" s="110">
        <f t="shared" ca="1" si="58"/>
        <v>37.580078786877976</v>
      </c>
      <c r="R194" s="110">
        <f>'prueba 1'!I191</f>
        <v>0</v>
      </c>
      <c r="S194" s="105">
        <f>'prueba 1'!AN191</f>
        <v>3.1567518061650212E-3</v>
      </c>
      <c r="T194" s="105">
        <f t="shared" si="59"/>
        <v>0.24140134938202004</v>
      </c>
      <c r="U194" s="177">
        <f t="shared" si="60"/>
        <v>7.3945054006179802</v>
      </c>
      <c r="V194" s="161">
        <f t="shared" si="45"/>
        <v>0.14881679615516893</v>
      </c>
      <c r="W194" s="178">
        <f t="shared" si="56"/>
        <v>0.78333299999999995</v>
      </c>
      <c r="X194" s="178">
        <f t="shared" ca="1" si="61"/>
        <v>37.580078786877976</v>
      </c>
      <c r="Y194" s="178">
        <f t="shared" ca="1" si="62"/>
        <v>1.6120993853629948</v>
      </c>
      <c r="Z194" s="178">
        <f t="shared" si="63"/>
        <v>4.165999999999892E-3</v>
      </c>
      <c r="AA194" s="178">
        <f t="shared" ca="1" si="64"/>
        <v>0.78333299999999995</v>
      </c>
      <c r="AB194" s="178">
        <f t="shared" ca="1" si="65"/>
        <v>5.2981367713020984E-2</v>
      </c>
    </row>
    <row r="195" spans="1:28" x14ac:dyDescent="0.25">
      <c r="A195" s="105">
        <v>0.78749999999999998</v>
      </c>
      <c r="B195" s="105">
        <v>37.376456447279232</v>
      </c>
      <c r="D195" s="194">
        <f t="shared" si="46"/>
        <v>4.1670000000000318E-3</v>
      </c>
      <c r="E195" s="174">
        <f t="shared" ca="1" si="67"/>
        <v>0.16583149585536941</v>
      </c>
      <c r="F195" s="179">
        <f t="shared" ca="1" si="47"/>
        <v>7.4086379820369804E-3</v>
      </c>
      <c r="G195" s="272">
        <f t="shared" si="48"/>
        <v>0.78749999999999998</v>
      </c>
      <c r="H195" s="181">
        <f t="shared" ca="1" si="49"/>
        <v>39.796375295264731</v>
      </c>
      <c r="I195" s="182">
        <f t="shared" ca="1" si="50"/>
        <v>1.7779308812183643</v>
      </c>
      <c r="J195" s="181">
        <f t="shared" ca="1" si="51"/>
        <v>6.0390005695057966E-2</v>
      </c>
      <c r="K195" s="175">
        <f ca="1">IF(I194&lt;0,VLOOKUP(-I194,'Cd(v)'!$B$3:$C$103,2,1),VLOOKUP(I194,'Cd(v)'!$B$3:$C$103,2,1))</f>
        <v>0.60275741622345702</v>
      </c>
      <c r="L195" s="7">
        <f t="shared" ca="1" si="68"/>
        <v>-5.1771023381784107E-4</v>
      </c>
      <c r="M195" s="110">
        <f t="shared" si="52"/>
        <v>366.66303774780926</v>
      </c>
      <c r="N195" s="110">
        <f t="shared" si="53"/>
        <v>72.509119170324183</v>
      </c>
      <c r="O195" s="110">
        <f t="shared" ca="1" si="54"/>
        <v>-5.0787373937530213E-3</v>
      </c>
      <c r="P195" s="110">
        <f t="shared" ca="1" si="55"/>
        <v>294.14883984009128</v>
      </c>
      <c r="Q195" s="110">
        <f t="shared" ca="1" si="58"/>
        <v>39.796375295264731</v>
      </c>
      <c r="R195" s="110">
        <f>'prueba 1'!I192</f>
        <v>0</v>
      </c>
      <c r="S195" s="105">
        <f>'prueba 1'!AN192</f>
        <v>3.1578807072591085E-3</v>
      </c>
      <c r="T195" s="105">
        <f t="shared" si="59"/>
        <v>0.24455923008927916</v>
      </c>
      <c r="U195" s="177">
        <f t="shared" si="60"/>
        <v>7.3913475199107213</v>
      </c>
      <c r="V195" s="161">
        <f t="shared" si="45"/>
        <v>0.15574769401581376</v>
      </c>
      <c r="W195" s="178">
        <f t="shared" si="56"/>
        <v>0.78749999999999998</v>
      </c>
      <c r="X195" s="178">
        <f t="shared" ca="1" si="61"/>
        <v>39.796375295264731</v>
      </c>
      <c r="Y195" s="178">
        <f t="shared" ca="1" si="62"/>
        <v>1.7779308812183643</v>
      </c>
      <c r="Z195" s="178">
        <f t="shared" si="63"/>
        <v>4.1670000000000318E-3</v>
      </c>
      <c r="AA195" s="178">
        <f t="shared" ca="1" si="64"/>
        <v>0.78749999999999998</v>
      </c>
      <c r="AB195" s="178">
        <f t="shared" ca="1" si="65"/>
        <v>6.0390005695057966E-2</v>
      </c>
    </row>
    <row r="196" spans="1:28" x14ac:dyDescent="0.25">
      <c r="A196" s="105">
        <v>0.79166700000000001</v>
      </c>
      <c r="B196" s="105">
        <v>38.440198519800532</v>
      </c>
      <c r="D196" s="194">
        <f t="shared" si="46"/>
        <v>4.1670000000000318E-3</v>
      </c>
      <c r="E196" s="174">
        <f t="shared" ca="1" si="67"/>
        <v>0.17180485187516234</v>
      </c>
      <c r="F196" s="179">
        <f t="shared" ca="1" si="47"/>
        <v>8.1245487998007869E-3</v>
      </c>
      <c r="G196" s="272">
        <f t="shared" si="48"/>
        <v>0.79166700000000001</v>
      </c>
      <c r="H196" s="181">
        <f t="shared" ca="1" si="49"/>
        <v>41.229866060753785</v>
      </c>
      <c r="I196" s="182">
        <f t="shared" ca="1" si="50"/>
        <v>1.9497357330935265</v>
      </c>
      <c r="J196" s="181">
        <f t="shared" ca="1" si="51"/>
        <v>6.8514554494858756E-2</v>
      </c>
      <c r="K196" s="175">
        <f ca="1">IF(I195&lt;0,VLOOKUP(-I195,'Cd(v)'!$B$3:$C$103,2,1),VLOOKUP(I195,'Cd(v)'!$B$3:$C$103,2,1))</f>
        <v>0.60275741622345702</v>
      </c>
      <c r="L196" s="7">
        <f t="shared" ca="1" si="68"/>
        <v>-6.2969880896325797E-4</v>
      </c>
      <c r="M196" s="110">
        <f t="shared" si="52"/>
        <v>377.09834747924322</v>
      </c>
      <c r="N196" s="110">
        <f t="shared" si="53"/>
        <v>72.478132771949419</v>
      </c>
      <c r="O196" s="110">
        <f t="shared" ca="1" si="54"/>
        <v>-6.177345315929561E-3</v>
      </c>
      <c r="P196" s="110">
        <f t="shared" ca="1" si="55"/>
        <v>304.61403736197792</v>
      </c>
      <c r="Q196" s="110">
        <f t="shared" ca="1" si="58"/>
        <v>41.229866060753785</v>
      </c>
      <c r="R196" s="110">
        <f>'prueba 1'!I193</f>
        <v>0</v>
      </c>
      <c r="S196" s="105">
        <f>'prueba 1'!AN193</f>
        <v>3.1586542685794051E-3</v>
      </c>
      <c r="T196" s="105">
        <f t="shared" si="59"/>
        <v>0.24771788435785855</v>
      </c>
      <c r="U196" s="177">
        <f t="shared" si="60"/>
        <v>7.3881888656421415</v>
      </c>
      <c r="V196" s="161">
        <f t="shared" si="45"/>
        <v>0.16018030723201004</v>
      </c>
      <c r="W196" s="178">
        <f t="shared" si="56"/>
        <v>0.79166700000000001</v>
      </c>
      <c r="X196" s="178">
        <f t="shared" ca="1" si="61"/>
        <v>41.229866060753785</v>
      </c>
      <c r="Y196" s="178">
        <f t="shared" ca="1" si="62"/>
        <v>1.9497357330935265</v>
      </c>
      <c r="Z196" s="178">
        <f t="shared" si="63"/>
        <v>4.1670000000000318E-3</v>
      </c>
      <c r="AA196" s="178">
        <f t="shared" ca="1" si="64"/>
        <v>0.79166700000000001</v>
      </c>
      <c r="AB196" s="178">
        <f t="shared" ca="1" si="65"/>
        <v>6.8514554494858756E-2</v>
      </c>
    </row>
    <row r="197" spans="1:28" x14ac:dyDescent="0.25">
      <c r="A197" s="105">
        <v>0.79583300000000001</v>
      </c>
      <c r="B197" s="105">
        <v>40.15400519219596</v>
      </c>
      <c r="D197" s="194">
        <f t="shared" si="46"/>
        <v>4.166000000000003E-3</v>
      </c>
      <c r="E197" s="174">
        <f t="shared" ca="1" si="67"/>
        <v>0.18133798653508534</v>
      </c>
      <c r="F197" s="179">
        <f t="shared" ca="1" si="47"/>
        <v>8.8780531159728046E-3</v>
      </c>
      <c r="G197" s="272">
        <f t="shared" si="48"/>
        <v>0.79583300000000001</v>
      </c>
      <c r="H197" s="181">
        <f t="shared" ca="1" si="49"/>
        <v>43.52808126142228</v>
      </c>
      <c r="I197" s="182">
        <f t="shared" ca="1" si="50"/>
        <v>2.131073719628612</v>
      </c>
      <c r="J197" s="181">
        <f t="shared" ca="1" si="51"/>
        <v>7.7392607610831554E-2</v>
      </c>
      <c r="K197" s="175">
        <f ca="1">IF(I196&lt;0,VLOOKUP(-I196,'Cd(v)'!$B$3:$C$103,2,1),VLOOKUP(I196,'Cd(v)'!$B$3:$C$103,2,1))</f>
        <v>0.60275741622345702</v>
      </c>
      <c r="L197" s="7">
        <f t="shared" ca="1" si="68"/>
        <v>-7.5727675728924073E-4</v>
      </c>
      <c r="M197" s="110">
        <f t="shared" si="52"/>
        <v>393.91079093544238</v>
      </c>
      <c r="N197" s="110">
        <f t="shared" si="53"/>
        <v>72.447150147296242</v>
      </c>
      <c r="O197" s="110">
        <f t="shared" ca="1" si="54"/>
        <v>-7.4288849890074516E-3</v>
      </c>
      <c r="P197" s="110">
        <f t="shared" ca="1" si="55"/>
        <v>321.45621190315711</v>
      </c>
      <c r="Q197" s="110">
        <f t="shared" ca="1" si="58"/>
        <v>43.528081261422273</v>
      </c>
      <c r="R197" s="110">
        <f>'prueba 1'!I194</f>
        <v>0</v>
      </c>
      <c r="S197" s="105">
        <f>'prueba 1'!AN194</f>
        <v>3.1582695874800325E-3</v>
      </c>
      <c r="T197" s="105">
        <f t="shared" si="59"/>
        <v>0.25087615394533858</v>
      </c>
      <c r="U197" s="177">
        <f t="shared" si="60"/>
        <v>7.3850305960546621</v>
      </c>
      <c r="V197" s="161">
        <f t="shared" si="45"/>
        <v>0.16728158563068848</v>
      </c>
      <c r="W197" s="178">
        <f t="shared" si="56"/>
        <v>0.79583300000000001</v>
      </c>
      <c r="X197" s="178">
        <f t="shared" ca="1" si="61"/>
        <v>43.52808126142228</v>
      </c>
      <c r="Y197" s="178">
        <f t="shared" ca="1" si="62"/>
        <v>2.131073719628612</v>
      </c>
      <c r="Z197" s="178">
        <f t="shared" si="63"/>
        <v>4.166000000000003E-3</v>
      </c>
      <c r="AA197" s="178">
        <f t="shared" ca="1" si="64"/>
        <v>0.79583300000000001</v>
      </c>
      <c r="AB197" s="178">
        <f t="shared" ca="1" si="65"/>
        <v>7.7392607610831554E-2</v>
      </c>
    </row>
    <row r="198" spans="1:28" x14ac:dyDescent="0.25">
      <c r="A198" s="105">
        <v>0.8</v>
      </c>
      <c r="B198" s="105">
        <v>41.986005428204876</v>
      </c>
      <c r="D198" s="194">
        <f t="shared" si="46"/>
        <v>4.1670000000000318E-3</v>
      </c>
      <c r="E198" s="174">
        <f t="shared" ca="1" si="67"/>
        <v>0.19162081165311706</v>
      </c>
      <c r="F198" s="179">
        <f t="shared" ca="1" si="47"/>
        <v>9.6786681118510385E-3</v>
      </c>
      <c r="G198" s="272">
        <f t="shared" si="48"/>
        <v>0.8</v>
      </c>
      <c r="H198" s="181">
        <f t="shared" ca="1" si="49"/>
        <v>45.98531597147003</v>
      </c>
      <c r="I198" s="182">
        <f t="shared" ca="1" si="50"/>
        <v>2.3226945312817291</v>
      </c>
      <c r="J198" s="181">
        <f t="shared" ca="1" si="51"/>
        <v>8.7071275722682598E-2</v>
      </c>
      <c r="K198" s="175">
        <f ca="1">IF(I197&lt;0,VLOOKUP(-I197,'Cd(v)'!$B$3:$C$103,2,1),VLOOKUP(I197,'Cd(v)'!$B$3:$C$103,2,1))</f>
        <v>0.60275741622345702</v>
      </c>
      <c r="L198" s="7">
        <f t="shared" ca="1" si="68"/>
        <v>-9.0469058766491303E-4</v>
      </c>
      <c r="M198" s="110">
        <f t="shared" si="52"/>
        <v>411.88271325068985</v>
      </c>
      <c r="N198" s="110">
        <f t="shared" si="53"/>
        <v>72.416156853765912</v>
      </c>
      <c r="O198" s="110">
        <f t="shared" ca="1" si="54"/>
        <v>-8.8750146649927975E-3</v>
      </c>
      <c r="P198" s="110">
        <f t="shared" ca="1" si="55"/>
        <v>339.45768138225895</v>
      </c>
      <c r="Q198" s="110">
        <f t="shared" ca="1" si="58"/>
        <v>45.98531597147003</v>
      </c>
      <c r="R198" s="110">
        <f>'prueba 1'!I243</f>
        <v>0.98623985734459585</v>
      </c>
      <c r="S198" s="105">
        <f>'prueba 1'!AN195</f>
        <v>3.1593571386672086E-3</v>
      </c>
      <c r="T198" s="105">
        <f t="shared" si="59"/>
        <v>0.25403551108400579</v>
      </c>
      <c r="U198" s="177">
        <f t="shared" si="60"/>
        <v>7.3818712389159948</v>
      </c>
      <c r="V198" s="161">
        <f t="shared" ref="V198:V261" si="69">IF(B198&lt;0,0,+D198*B198)</f>
        <v>0.17495568461933106</v>
      </c>
      <c r="W198" s="178">
        <f t="shared" si="56"/>
        <v>0.8</v>
      </c>
      <c r="X198" s="178">
        <f t="shared" ca="1" si="61"/>
        <v>45.98531597147003</v>
      </c>
      <c r="Y198" s="178">
        <f t="shared" ca="1" si="62"/>
        <v>2.3226945312817291</v>
      </c>
      <c r="Z198" s="178">
        <f t="shared" si="63"/>
        <v>4.1670000000000318E-3</v>
      </c>
      <c r="AA198" s="178">
        <f t="shared" ca="1" si="64"/>
        <v>0.8</v>
      </c>
      <c r="AB198" s="178">
        <f t="shared" ca="1" si="65"/>
        <v>8.7071275722682598E-2</v>
      </c>
    </row>
    <row r="199" spans="1:28" x14ac:dyDescent="0.25">
      <c r="A199" s="105">
        <v>0.80416699999999997</v>
      </c>
      <c r="B199" s="105">
        <v>44.881747736735079</v>
      </c>
      <c r="D199" s="194">
        <f t="shared" ref="D199:D262" si="70">+A199-A198</f>
        <v>4.1669999999999208E-3</v>
      </c>
      <c r="E199" s="174">
        <f t="shared" ca="1" si="67"/>
        <v>0.207761904582733</v>
      </c>
      <c r="F199" s="179">
        <f t="shared" ref="F199:F262" ca="1" si="71">IF(AND(I198&lt;=0,J198&lt;=0),0,+I199*D199)</f>
        <v>1.0544411968247012E-2</v>
      </c>
      <c r="G199" s="272">
        <f t="shared" ref="G199:G262" si="72">+G198+D199</f>
        <v>0.80416699999999997</v>
      </c>
      <c r="H199" s="181">
        <f t="shared" ref="H199:H262" ca="1" si="73">IF(CELL("tipo",U199)="b",+(B199*9.81+L199*9.81-$E$2*9.81)/$E$2,+(B199*9.81+L199*9.81-U199*9.81)/U199)</f>
        <v>49.858868390385638</v>
      </c>
      <c r="I199" s="182">
        <f t="shared" ref="I199:I262" ca="1" si="74">+I198+E199</f>
        <v>2.5304564358644619</v>
      </c>
      <c r="J199" s="181">
        <f t="shared" ref="J199:J262" ca="1" si="75">IF(AND(I199&lt;=0,J198&lt;=0),0,+J198+F199)</f>
        <v>9.7615687690929612E-2</v>
      </c>
      <c r="K199" s="175">
        <f ca="1">IF(I198&lt;0,VLOOKUP(-I198,'Cd(v)'!$B$3:$C$103,2,1),VLOOKUP(I198,'Cd(v)'!$B$3:$C$103,2,1))</f>
        <v>0.60275741622345702</v>
      </c>
      <c r="L199" s="7">
        <f t="shared" ca="1" si="68"/>
        <v>-1.0747001759395965E-3</v>
      </c>
      <c r="M199" s="110">
        <f t="shared" ref="M199:M262" si="76">+B199*9.81</f>
        <v>440.28994529737116</v>
      </c>
      <c r="N199" s="110">
        <f t="shared" ref="N199:N262" si="77">+U199*9.81</f>
        <v>72.385165915255513</v>
      </c>
      <c r="O199" s="110">
        <f t="shared" ref="O199:O262" ca="1" si="78">+L199*9.81</f>
        <v>-1.0542808725967441E-2</v>
      </c>
      <c r="P199" s="110">
        <f t="shared" ref="P199:P262" ca="1" si="79">+M199-N199+O199</f>
        <v>367.89423657338966</v>
      </c>
      <c r="Q199" s="110">
        <f t="shared" ca="1" si="58"/>
        <v>49.858868390385638</v>
      </c>
      <c r="R199" s="110">
        <f>'prueba 1'!I244</f>
        <v>1.0951896082508927</v>
      </c>
      <c r="S199" s="105">
        <f>'prueba 1'!AN196</f>
        <v>3.1591170754737413E-3</v>
      </c>
      <c r="T199" s="105">
        <f t="shared" si="59"/>
        <v>0.25719462815947952</v>
      </c>
      <c r="U199" s="177">
        <f t="shared" si="60"/>
        <v>7.3787121218405209</v>
      </c>
      <c r="V199" s="161">
        <f t="shared" si="69"/>
        <v>0.18702224281897151</v>
      </c>
      <c r="W199" s="178">
        <f t="shared" ref="W199:W262" si="80">+G199</f>
        <v>0.80416699999999997</v>
      </c>
      <c r="X199" s="178">
        <f t="shared" ca="1" si="61"/>
        <v>49.858868390385638</v>
      </c>
      <c r="Y199" s="178">
        <f t="shared" ca="1" si="62"/>
        <v>2.5304564358644619</v>
      </c>
      <c r="Z199" s="178">
        <f t="shared" si="63"/>
        <v>4.1669999999999208E-3</v>
      </c>
      <c r="AA199" s="178">
        <f t="shared" ca="1" si="64"/>
        <v>0.80416699999999997</v>
      </c>
      <c r="AB199" s="178">
        <f t="shared" ca="1" si="65"/>
        <v>9.7615687690929612E-2</v>
      </c>
    </row>
    <row r="200" spans="1:28" x14ac:dyDescent="0.25">
      <c r="A200" s="105">
        <v>0.80833299999999997</v>
      </c>
      <c r="B200" s="105">
        <v>47.363812572618116</v>
      </c>
      <c r="D200" s="194">
        <f t="shared" si="70"/>
        <v>4.166000000000003E-3</v>
      </c>
      <c r="E200" s="174">
        <f t="shared" ca="1" si="67"/>
        <v>0.22157067697805191</v>
      </c>
      <c r="F200" s="179">
        <f t="shared" ca="1" si="71"/>
        <v>1.1464944952101921E-2</v>
      </c>
      <c r="G200" s="272">
        <f t="shared" si="72"/>
        <v>0.80833299999999997</v>
      </c>
      <c r="H200" s="181">
        <f t="shared" ca="1" si="73"/>
        <v>53.185472150276468</v>
      </c>
      <c r="I200" s="182">
        <f t="shared" ca="1" si="74"/>
        <v>2.752027112842514</v>
      </c>
      <c r="J200" s="181">
        <f t="shared" ca="1" si="75"/>
        <v>0.10908063264303153</v>
      </c>
      <c r="K200" s="175">
        <f ca="1">IF(I199&lt;0,VLOOKUP(-I199,'Cd(v)'!$B$3:$C$103,2,1),VLOOKUP(I199,'Cd(v)'!$B$3:$C$103,2,1))</f>
        <v>0.60275741622345702</v>
      </c>
      <c r="L200" s="7">
        <f t="shared" ca="1" si="68"/>
        <v>-1.2755598918897221E-3</v>
      </c>
      <c r="M200" s="110">
        <f t="shared" si="76"/>
        <v>464.63900133738372</v>
      </c>
      <c r="N200" s="110">
        <f t="shared" si="77"/>
        <v>72.354181858297551</v>
      </c>
      <c r="O200" s="110">
        <f t="shared" ca="1" si="78"/>
        <v>-1.2513242539438175E-2</v>
      </c>
      <c r="P200" s="110">
        <f t="shared" ca="1" si="79"/>
        <v>392.27230623654674</v>
      </c>
      <c r="Q200" s="110">
        <f t="shared" ref="Q200:Q263" ca="1" si="81">+P200/U200</f>
        <v>53.185472150276475</v>
      </c>
      <c r="R200" s="110">
        <f>'prueba 1'!I245</f>
        <v>1.2079794432192816</v>
      </c>
      <c r="S200" s="105">
        <f>'prueba 1'!AN197</f>
        <v>3.158415592044946E-3</v>
      </c>
      <c r="T200" s="105">
        <f t="shared" ref="T200:T263" si="82">S200+T199</f>
        <v>0.26035304375152446</v>
      </c>
      <c r="U200" s="177">
        <f t="shared" ref="U200:U263" si="83">+$E$2-T200</f>
        <v>7.3755537062484757</v>
      </c>
      <c r="V200" s="161">
        <f t="shared" si="69"/>
        <v>0.1973176431775272</v>
      </c>
      <c r="W200" s="178">
        <f t="shared" si="80"/>
        <v>0.80833299999999997</v>
      </c>
      <c r="X200" s="178">
        <f t="shared" ca="1" si="61"/>
        <v>53.185472150276468</v>
      </c>
      <c r="Y200" s="178">
        <f t="shared" ca="1" si="62"/>
        <v>2.752027112842514</v>
      </c>
      <c r="Z200" s="178">
        <f t="shared" si="63"/>
        <v>4.166000000000003E-3</v>
      </c>
      <c r="AA200" s="178">
        <f t="shared" ca="1" si="64"/>
        <v>0.80833299999999997</v>
      </c>
      <c r="AB200" s="178">
        <f t="shared" ca="1" si="65"/>
        <v>0.10908063264303153</v>
      </c>
    </row>
    <row r="201" spans="1:28" x14ac:dyDescent="0.25">
      <c r="A201" s="105">
        <v>0.8125</v>
      </c>
      <c r="B201" s="105">
        <v>50.318651662955062</v>
      </c>
      <c r="D201" s="194">
        <f t="shared" si="70"/>
        <v>4.1670000000000318E-3</v>
      </c>
      <c r="E201" s="174">
        <f t="shared" ca="1" si="67"/>
        <v>0.23811896878880032</v>
      </c>
      <c r="F201" s="179">
        <f t="shared" ca="1" si="71"/>
        <v>1.2459938722157782E-2</v>
      </c>
      <c r="G201" s="272">
        <f t="shared" si="72"/>
        <v>0.8125</v>
      </c>
      <c r="H201" s="181">
        <f t="shared" ca="1" si="73"/>
        <v>57.143980990832375</v>
      </c>
      <c r="I201" s="182">
        <f t="shared" ca="1" si="74"/>
        <v>2.9901460816313143</v>
      </c>
      <c r="J201" s="181">
        <f t="shared" ca="1" si="75"/>
        <v>0.12154057136518931</v>
      </c>
      <c r="K201" s="175">
        <f ca="1">IF(I200&lt;0,VLOOKUP(-I200,'Cd(v)'!$B$3:$C$103,2,1),VLOOKUP(I200,'Cd(v)'!$B$3:$C$103,2,1))</f>
        <v>0.60275741622345702</v>
      </c>
      <c r="L201" s="7">
        <f t="shared" ca="1" si="68"/>
        <v>-1.5087196322313852E-3</v>
      </c>
      <c r="M201" s="110">
        <f t="shared" si="76"/>
        <v>493.62597281358921</v>
      </c>
      <c r="N201" s="110">
        <f t="shared" si="77"/>
        <v>72.32319166609291</v>
      </c>
      <c r="O201" s="110">
        <f t="shared" ca="1" si="78"/>
        <v>-1.4800539592189891E-2</v>
      </c>
      <c r="P201" s="110">
        <f t="shared" ca="1" si="79"/>
        <v>421.2879806079041</v>
      </c>
      <c r="Q201" s="110">
        <f t="shared" ca="1" si="81"/>
        <v>57.143980990832375</v>
      </c>
      <c r="R201" s="110">
        <f>'prueba 1'!I246</f>
        <v>1.506409292340259</v>
      </c>
      <c r="S201" s="105">
        <f>'prueba 1'!AN198</f>
        <v>3.1590409994541866E-3</v>
      </c>
      <c r="T201" s="105">
        <f t="shared" si="82"/>
        <v>0.26351208475097865</v>
      </c>
      <c r="U201" s="177">
        <f t="shared" si="83"/>
        <v>7.372394665249022</v>
      </c>
      <c r="V201" s="161">
        <f t="shared" si="69"/>
        <v>0.20967782147953534</v>
      </c>
      <c r="W201" s="178">
        <f t="shared" si="80"/>
        <v>0.8125</v>
      </c>
      <c r="X201" s="178">
        <f t="shared" ref="X201:X264" ca="1" si="84">IF(I201&lt;-0.01,0,H201)</f>
        <v>57.143980990832375</v>
      </c>
      <c r="Y201" s="178">
        <f t="shared" ref="Y201:Y264" ca="1" si="85">IF(I201&lt;-0.01,$L$1,I201)</f>
        <v>2.9901460816313143</v>
      </c>
      <c r="Z201" s="178">
        <f t="shared" ref="Z201:Z264" si="86">+D201</f>
        <v>4.1670000000000318E-3</v>
      </c>
      <c r="AA201" s="178">
        <f t="shared" ref="AA201:AA264" ca="1" si="87">IF(I201&lt;-0.01,AA200+Z201,G201)</f>
        <v>0.8125</v>
      </c>
      <c r="AB201" s="178">
        <f t="shared" ref="AB201:AB264" ca="1" si="88">IF(I201&lt;-0.01,AB200-($L$1*Z201),J201)</f>
        <v>0.12154057136518931</v>
      </c>
    </row>
    <row r="202" spans="1:28" x14ac:dyDescent="0.25">
      <c r="A202" s="105">
        <v>0.81666700000000003</v>
      </c>
      <c r="B202" s="105">
        <v>52.032458335350491</v>
      </c>
      <c r="D202" s="194">
        <f t="shared" si="70"/>
        <v>4.1670000000000318E-3</v>
      </c>
      <c r="E202" s="174">
        <f t="shared" ca="1" si="67"/>
        <v>0.24774382503468559</v>
      </c>
      <c r="F202" s="179">
        <f t="shared" ca="1" si="71"/>
        <v>1.3492287241077325E-2</v>
      </c>
      <c r="G202" s="272">
        <f t="shared" si="72"/>
        <v>0.81666700000000003</v>
      </c>
      <c r="H202" s="181">
        <f t="shared" ca="1" si="73"/>
        <v>59.4537617073875</v>
      </c>
      <c r="I202" s="182">
        <f t="shared" ca="1" si="74"/>
        <v>3.2378899066660001</v>
      </c>
      <c r="J202" s="181">
        <f t="shared" ca="1" si="75"/>
        <v>0.13503285860626663</v>
      </c>
      <c r="K202" s="175">
        <f ca="1">IF(I201&lt;0,VLOOKUP(-I201,'Cd(v)'!$B$3:$C$103,2,1),VLOOKUP(I201,'Cd(v)'!$B$3:$C$103,2,1))</f>
        <v>0.60275741622345702</v>
      </c>
      <c r="L202" s="7">
        <f t="shared" ca="1" si="68"/>
        <v>-1.7810984971718383E-3</v>
      </c>
      <c r="M202" s="110">
        <f t="shared" si="76"/>
        <v>510.43841626978832</v>
      </c>
      <c r="N202" s="110">
        <f t="shared" si="77"/>
        <v>72.292196297208633</v>
      </c>
      <c r="O202" s="110">
        <f t="shared" ca="1" si="78"/>
        <v>-1.7472576257255734E-2</v>
      </c>
      <c r="P202" s="110">
        <f t="shared" ca="1" si="79"/>
        <v>438.12874739632241</v>
      </c>
      <c r="Q202" s="110">
        <f t="shared" ca="1" si="81"/>
        <v>59.4537617073875</v>
      </c>
      <c r="R202" s="110">
        <f>'prueba 1'!I247</f>
        <v>1.7189639932711287</v>
      </c>
      <c r="S202" s="105">
        <f>'prueba 1'!AN199</f>
        <v>3.1595686936052962E-3</v>
      </c>
      <c r="T202" s="105">
        <f t="shared" si="82"/>
        <v>0.26667165344458393</v>
      </c>
      <c r="U202" s="177">
        <f t="shared" si="83"/>
        <v>7.3692350965554159</v>
      </c>
      <c r="V202" s="161">
        <f t="shared" si="69"/>
        <v>0.21681925388340714</v>
      </c>
      <c r="W202" s="178">
        <f t="shared" si="80"/>
        <v>0.81666700000000003</v>
      </c>
      <c r="X202" s="178">
        <f t="shared" ca="1" si="84"/>
        <v>59.4537617073875</v>
      </c>
      <c r="Y202" s="178">
        <f t="shared" ca="1" si="85"/>
        <v>3.2378899066660001</v>
      </c>
      <c r="Z202" s="178">
        <f t="shared" si="86"/>
        <v>4.1670000000000318E-3</v>
      </c>
      <c r="AA202" s="178">
        <f t="shared" ca="1" si="87"/>
        <v>0.81666700000000003</v>
      </c>
      <c r="AB202" s="178">
        <f t="shared" ca="1" si="88"/>
        <v>0.13503285860626663</v>
      </c>
    </row>
    <row r="203" spans="1:28" x14ac:dyDescent="0.25">
      <c r="A203" s="105">
        <v>0.82083300000000003</v>
      </c>
      <c r="B203" s="105">
        <v>53.450781098712227</v>
      </c>
      <c r="D203" s="194">
        <f t="shared" si="70"/>
        <v>4.166000000000003E-3</v>
      </c>
      <c r="E203" s="174">
        <f t="shared" ca="1" si="67"/>
        <v>0.25567801892518566</v>
      </c>
      <c r="F203" s="179">
        <f t="shared" ca="1" si="71"/>
        <v>1.4554203978012889E-2</v>
      </c>
      <c r="G203" s="272">
        <f t="shared" si="72"/>
        <v>0.82083300000000003</v>
      </c>
      <c r="H203" s="181">
        <f t="shared" ca="1" si="73"/>
        <v>61.372544149108371</v>
      </c>
      <c r="I203" s="182">
        <f t="shared" ca="1" si="74"/>
        <v>3.4935679255911856</v>
      </c>
      <c r="J203" s="181">
        <f t="shared" ca="1" si="75"/>
        <v>0.14958706258427951</v>
      </c>
      <c r="K203" s="175">
        <f ca="1">IF(I202&lt;0,VLOOKUP(-I202,'Cd(v)'!$B$3:$C$103,2,1),VLOOKUP(I202,'Cd(v)'!$B$3:$C$103,2,1))</f>
        <v>0.47544173142310903</v>
      </c>
      <c r="L203" s="7">
        <f t="shared" ca="1" si="68"/>
        <v>-1.6473353476304862E-3</v>
      </c>
      <c r="M203" s="110">
        <f t="shared" si="76"/>
        <v>524.35216257836703</v>
      </c>
      <c r="N203" s="110">
        <f t="shared" si="77"/>
        <v>72.26120172088514</v>
      </c>
      <c r="O203" s="110">
        <f t="shared" ca="1" si="78"/>
        <v>-1.616035976025507E-2</v>
      </c>
      <c r="P203" s="110">
        <f t="shared" ca="1" si="79"/>
        <v>452.07480049772164</v>
      </c>
      <c r="Q203" s="110">
        <f t="shared" ca="1" si="81"/>
        <v>61.372544149108379</v>
      </c>
      <c r="R203" s="110">
        <f>'prueba 1'!I248</f>
        <v>1.8547471511857072</v>
      </c>
      <c r="S203" s="105">
        <f>'prueba 1'!AN200</f>
        <v>3.1594879024971607E-3</v>
      </c>
      <c r="T203" s="105">
        <f t="shared" si="82"/>
        <v>0.26983114134708108</v>
      </c>
      <c r="U203" s="177">
        <f t="shared" si="83"/>
        <v>7.3660756086529187</v>
      </c>
      <c r="V203" s="161">
        <f t="shared" si="69"/>
        <v>0.22267595405723531</v>
      </c>
      <c r="W203" s="178">
        <f t="shared" si="80"/>
        <v>0.82083300000000003</v>
      </c>
      <c r="X203" s="178">
        <f t="shared" ca="1" si="84"/>
        <v>61.372544149108371</v>
      </c>
      <c r="Y203" s="178">
        <f t="shared" ca="1" si="85"/>
        <v>3.4935679255911856</v>
      </c>
      <c r="Z203" s="178">
        <f t="shared" si="86"/>
        <v>4.166000000000003E-3</v>
      </c>
      <c r="AA203" s="178">
        <f t="shared" ca="1" si="87"/>
        <v>0.82083300000000003</v>
      </c>
      <c r="AB203" s="178">
        <f t="shared" ca="1" si="88"/>
        <v>0.14958706258427951</v>
      </c>
    </row>
    <row r="204" spans="1:28" x14ac:dyDescent="0.25">
      <c r="A204" s="105">
        <v>0.82499999999999996</v>
      </c>
      <c r="B204" s="105">
        <v>55.519168461948091</v>
      </c>
      <c r="D204" s="194">
        <f t="shared" si="70"/>
        <v>4.1669999999999208E-3</v>
      </c>
      <c r="E204" s="174">
        <f t="shared" ca="1" si="67"/>
        <v>0.26734872559396389</v>
      </c>
      <c r="F204" s="179">
        <f t="shared" ca="1" si="71"/>
        <v>1.5671739685488219E-2</v>
      </c>
      <c r="G204" s="272">
        <f t="shared" si="72"/>
        <v>0.82499999999999996</v>
      </c>
      <c r="H204" s="181">
        <f t="shared" ca="1" si="73"/>
        <v>64.15856145763594</v>
      </c>
      <c r="I204" s="182">
        <f t="shared" ca="1" si="74"/>
        <v>3.7609166511851493</v>
      </c>
      <c r="J204" s="181">
        <f t="shared" ca="1" si="75"/>
        <v>0.16525880226976772</v>
      </c>
      <c r="K204" s="175">
        <f ca="1">IF(I203&lt;0,VLOOKUP(-I203,'Cd(v)'!$B$3:$C$103,2,1),VLOOKUP(I203,'Cd(v)'!$B$3:$C$103,2,1))</f>
        <v>0.47544173142310903</v>
      </c>
      <c r="L204" s="7">
        <f t="shared" ca="1" si="68"/>
        <v>-1.9177687820683292E-3</v>
      </c>
      <c r="M204" s="110">
        <f t="shared" si="76"/>
        <v>544.64304261171083</v>
      </c>
      <c r="N204" s="110">
        <f t="shared" si="77"/>
        <v>72.230195966330371</v>
      </c>
      <c r="O204" s="110">
        <f t="shared" ca="1" si="78"/>
        <v>-1.8813311752090309E-2</v>
      </c>
      <c r="P204" s="110">
        <f t="shared" ca="1" si="79"/>
        <v>472.39403333362839</v>
      </c>
      <c r="Q204" s="110">
        <f t="shared" ca="1" si="81"/>
        <v>64.15856145763594</v>
      </c>
      <c r="R204" s="110">
        <f>'prueba 1'!I249</f>
        <v>1.939599313837874</v>
      </c>
      <c r="S204" s="105">
        <f>'prueba 1'!AN201</f>
        <v>3.1606273756134393E-3</v>
      </c>
      <c r="T204" s="105">
        <f t="shared" si="82"/>
        <v>0.27299176872269454</v>
      </c>
      <c r="U204" s="177">
        <f t="shared" si="83"/>
        <v>7.3629149812773056</v>
      </c>
      <c r="V204" s="161">
        <f t="shared" si="69"/>
        <v>0.2313483749809333</v>
      </c>
      <c r="W204" s="178">
        <f t="shared" si="80"/>
        <v>0.82499999999999996</v>
      </c>
      <c r="X204" s="178">
        <f t="shared" ca="1" si="84"/>
        <v>64.15856145763594</v>
      </c>
      <c r="Y204" s="178">
        <f t="shared" ca="1" si="85"/>
        <v>3.7609166511851493</v>
      </c>
      <c r="Z204" s="178">
        <f t="shared" si="86"/>
        <v>4.1669999999999208E-3</v>
      </c>
      <c r="AA204" s="178">
        <f t="shared" ca="1" si="87"/>
        <v>0.82499999999999996</v>
      </c>
      <c r="AB204" s="178">
        <f t="shared" ca="1" si="88"/>
        <v>0.16525880226976772</v>
      </c>
    </row>
    <row r="205" spans="1:28" x14ac:dyDescent="0.25">
      <c r="A205" s="105">
        <v>0.82916699999999999</v>
      </c>
      <c r="B205" s="105">
        <v>57.705749388797436</v>
      </c>
      <c r="D205" s="194">
        <f t="shared" si="70"/>
        <v>4.1670000000000318E-3</v>
      </c>
      <c r="E205" s="174">
        <f t="shared" ca="1" si="67"/>
        <v>0.27962433771296108</v>
      </c>
      <c r="F205" s="179">
        <f t="shared" ca="1" si="71"/>
        <v>1.6836934300738553E-2</v>
      </c>
      <c r="G205" s="272">
        <f t="shared" si="72"/>
        <v>0.82916699999999999</v>
      </c>
      <c r="H205" s="181">
        <f t="shared" ca="1" si="73"/>
        <v>67.104472693294682</v>
      </c>
      <c r="I205" s="182">
        <f t="shared" ca="1" si="74"/>
        <v>4.0405409888981101</v>
      </c>
      <c r="J205" s="181">
        <f t="shared" ca="1" si="75"/>
        <v>0.18209573657050626</v>
      </c>
      <c r="K205" s="175">
        <f ca="1">IF(I204&lt;0,VLOOKUP(-I204,'Cd(v)'!$B$3:$C$103,2,1),VLOOKUP(I204,'Cd(v)'!$B$3:$C$103,2,1))</f>
        <v>0.47544173142310903</v>
      </c>
      <c r="L205" s="7">
        <f t="shared" ca="1" si="68"/>
        <v>-2.2225179590290075E-3</v>
      </c>
      <c r="M205" s="110">
        <f t="shared" si="76"/>
        <v>566.09340150410287</v>
      </c>
      <c r="N205" s="110">
        <f t="shared" si="77"/>
        <v>72.199186808945143</v>
      </c>
      <c r="O205" s="110">
        <f t="shared" ca="1" si="78"/>
        <v>-2.1802901178074565E-2</v>
      </c>
      <c r="P205" s="110">
        <f t="shared" ca="1" si="79"/>
        <v>493.87241179397967</v>
      </c>
      <c r="Q205" s="110">
        <f t="shared" ca="1" si="81"/>
        <v>67.104472693294682</v>
      </c>
      <c r="R205" s="110">
        <f>'prueba 1'!I250</f>
        <v>1.9671792479629051</v>
      </c>
      <c r="S205" s="105">
        <f>'prueba 1'!AN202</f>
        <v>3.1609742492583626E-3</v>
      </c>
      <c r="T205" s="105">
        <f t="shared" si="82"/>
        <v>0.27615274297195291</v>
      </c>
      <c r="U205" s="177">
        <f t="shared" si="83"/>
        <v>7.3597540070280472</v>
      </c>
      <c r="V205" s="161">
        <f t="shared" si="69"/>
        <v>0.24045985770312076</v>
      </c>
      <c r="W205" s="178">
        <f t="shared" si="80"/>
        <v>0.82916699999999999</v>
      </c>
      <c r="X205" s="178">
        <f t="shared" ca="1" si="84"/>
        <v>67.104472693294682</v>
      </c>
      <c r="Y205" s="178">
        <f t="shared" ca="1" si="85"/>
        <v>4.0405409888981101</v>
      </c>
      <c r="Z205" s="178">
        <f t="shared" si="86"/>
        <v>4.1670000000000318E-3</v>
      </c>
      <c r="AA205" s="178">
        <f t="shared" ca="1" si="87"/>
        <v>0.82916699999999999</v>
      </c>
      <c r="AB205" s="178">
        <f t="shared" ca="1" si="88"/>
        <v>0.18209573657050626</v>
      </c>
    </row>
    <row r="206" spans="1:28" x14ac:dyDescent="0.25">
      <c r="A206" s="105">
        <v>0.83333299999999999</v>
      </c>
      <c r="B206" s="105">
        <v>59.774136752033293</v>
      </c>
      <c r="D206" s="194">
        <f t="shared" si="70"/>
        <v>4.166000000000003E-3</v>
      </c>
      <c r="E206" s="174">
        <f t="shared" ca="1" si="67"/>
        <v>0.29118361258007253</v>
      </c>
      <c r="F206" s="179">
        <f t="shared" ca="1" si="71"/>
        <v>1.804596468975812E-2</v>
      </c>
      <c r="G206" s="272">
        <f t="shared" si="72"/>
        <v>0.83333299999999999</v>
      </c>
      <c r="H206" s="181">
        <f t="shared" ca="1" si="73"/>
        <v>69.89525025925883</v>
      </c>
      <c r="I206" s="182">
        <f t="shared" ca="1" si="74"/>
        <v>4.3317246014781823</v>
      </c>
      <c r="J206" s="181">
        <f t="shared" ca="1" si="75"/>
        <v>0.20014170126026437</v>
      </c>
      <c r="K206" s="175">
        <f ca="1">IF(I205&lt;0,VLOOKUP(-I205,'Cd(v)'!$B$3:$C$103,2,1),VLOOKUP(I205,'Cd(v)'!$B$3:$C$103,2,1))</f>
        <v>0.47544173142310903</v>
      </c>
      <c r="L206" s="7">
        <f t="shared" ca="1" si="68"/>
        <v>-2.5652925210933818E-3</v>
      </c>
      <c r="M206" s="110">
        <f t="shared" si="76"/>
        <v>586.38428153744667</v>
      </c>
      <c r="N206" s="110">
        <f t="shared" si="77"/>
        <v>72.168181009714218</v>
      </c>
      <c r="O206" s="110">
        <f t="shared" ca="1" si="78"/>
        <v>-2.5165519631926078E-2</v>
      </c>
      <c r="P206" s="110">
        <f t="shared" ca="1" si="79"/>
        <v>514.1909350081005</v>
      </c>
      <c r="Q206" s="110">
        <f t="shared" ca="1" si="81"/>
        <v>69.89525025925883</v>
      </c>
      <c r="R206" s="110">
        <f>'prueba 1'!I251</f>
        <v>1.9689111223100721</v>
      </c>
      <c r="S206" s="105">
        <f>'prueba 1'!AN203</f>
        <v>3.1606319297583837E-3</v>
      </c>
      <c r="T206" s="105">
        <f t="shared" si="82"/>
        <v>0.27931337490171132</v>
      </c>
      <c r="U206" s="177">
        <f t="shared" si="83"/>
        <v>7.3565933750982886</v>
      </c>
      <c r="V206" s="161">
        <f t="shared" si="69"/>
        <v>0.24901905370897087</v>
      </c>
      <c r="W206" s="178">
        <f t="shared" si="80"/>
        <v>0.83333299999999999</v>
      </c>
      <c r="X206" s="178">
        <f t="shared" ca="1" si="84"/>
        <v>69.89525025925883</v>
      </c>
      <c r="Y206" s="178">
        <f t="shared" ca="1" si="85"/>
        <v>4.3317246014781823</v>
      </c>
      <c r="Z206" s="178">
        <f t="shared" si="86"/>
        <v>4.166000000000003E-3</v>
      </c>
      <c r="AA206" s="178">
        <f t="shared" ca="1" si="87"/>
        <v>0.83333299999999999</v>
      </c>
      <c r="AB206" s="178">
        <f t="shared" ca="1" si="88"/>
        <v>0.20014170126026437</v>
      </c>
    </row>
    <row r="207" spans="1:28" x14ac:dyDescent="0.25">
      <c r="A207" s="105">
        <v>0.83750000000000002</v>
      </c>
      <c r="B207" s="105">
        <v>61.960717678882638</v>
      </c>
      <c r="D207" s="194">
        <f t="shared" si="70"/>
        <v>4.1670000000000318E-3</v>
      </c>
      <c r="E207" s="174">
        <f t="shared" ca="1" si="67"/>
        <v>0.30354955090128377</v>
      </c>
      <c r="F207" s="179">
        <f t="shared" ca="1" si="71"/>
        <v>1.9315187392965383E-2</v>
      </c>
      <c r="G207" s="272">
        <f t="shared" si="72"/>
        <v>0.83750000000000002</v>
      </c>
      <c r="H207" s="181">
        <f t="shared" ca="1" si="73"/>
        <v>72.846064531145061</v>
      </c>
      <c r="I207" s="182">
        <f t="shared" ca="1" si="74"/>
        <v>4.6352741523794663</v>
      </c>
      <c r="J207" s="181">
        <f t="shared" ca="1" si="75"/>
        <v>0.21945688865322976</v>
      </c>
      <c r="K207" s="175">
        <f ca="1">IF(I206&lt;0,VLOOKUP(-I206,'Cd(v)'!$B$3:$C$103,2,1),VLOOKUP(I206,'Cd(v)'!$B$3:$C$103,2,1))</f>
        <v>0.47544173142310903</v>
      </c>
      <c r="L207" s="7">
        <f t="shared" ca="1" si="68"/>
        <v>-2.9483533888175822E-3</v>
      </c>
      <c r="M207" s="110">
        <f t="shared" si="76"/>
        <v>607.83464042983871</v>
      </c>
      <c r="N207" s="110">
        <f t="shared" si="77"/>
        <v>72.137164023075897</v>
      </c>
      <c r="O207" s="110">
        <f t="shared" ca="1" si="78"/>
        <v>-2.8923346744300481E-2</v>
      </c>
      <c r="P207" s="110">
        <f t="shared" ca="1" si="79"/>
        <v>535.66855306001855</v>
      </c>
      <c r="Q207" s="110">
        <f t="shared" ca="1" si="81"/>
        <v>72.846064531145061</v>
      </c>
      <c r="R207" s="110">
        <f>'prueba 1'!I252</f>
        <v>1.9681516216806032</v>
      </c>
      <c r="S207" s="105">
        <f>'prueba 1'!AN204</f>
        <v>3.1617723382591652E-3</v>
      </c>
      <c r="T207" s="105">
        <f t="shared" si="82"/>
        <v>0.28247514723997047</v>
      </c>
      <c r="U207" s="177">
        <f t="shared" si="83"/>
        <v>7.3534316027600299</v>
      </c>
      <c r="V207" s="161">
        <f t="shared" si="69"/>
        <v>0.25819031056790592</v>
      </c>
      <c r="W207" s="178">
        <f t="shared" si="80"/>
        <v>0.83750000000000002</v>
      </c>
      <c r="X207" s="178">
        <f t="shared" ca="1" si="84"/>
        <v>72.846064531145061</v>
      </c>
      <c r="Y207" s="178">
        <f t="shared" ca="1" si="85"/>
        <v>4.6352741523794663</v>
      </c>
      <c r="Z207" s="178">
        <f t="shared" si="86"/>
        <v>4.1670000000000318E-3</v>
      </c>
      <c r="AA207" s="178">
        <f t="shared" ca="1" si="87"/>
        <v>0.83750000000000002</v>
      </c>
      <c r="AB207" s="178">
        <f t="shared" ca="1" si="88"/>
        <v>0.21945688865322976</v>
      </c>
    </row>
    <row r="208" spans="1:28" x14ac:dyDescent="0.25">
      <c r="A208" s="105">
        <v>0.84166700000000005</v>
      </c>
      <c r="B208" s="105">
        <v>63.851814696698284</v>
      </c>
      <c r="D208" s="194">
        <f t="shared" si="70"/>
        <v>4.1670000000000318E-3</v>
      </c>
      <c r="E208" s="174">
        <f t="shared" ca="1" si="67"/>
        <v>0.31421262562505214</v>
      </c>
      <c r="F208" s="179">
        <f t="shared" ca="1" si="71"/>
        <v>2.0624511403944983E-2</v>
      </c>
      <c r="G208" s="272">
        <f t="shared" si="72"/>
        <v>0.84166700000000005</v>
      </c>
      <c r="H208" s="181">
        <f t="shared" ca="1" si="73"/>
        <v>75.404997750191924</v>
      </c>
      <c r="I208" s="182">
        <f t="shared" ca="1" si="74"/>
        <v>4.949486778004518</v>
      </c>
      <c r="J208" s="181">
        <f t="shared" ca="1" si="75"/>
        <v>0.24008140005717474</v>
      </c>
      <c r="K208" s="175">
        <f ca="1">IF(I207&lt;0,VLOOKUP(-I207,'Cd(v)'!$B$3:$C$103,2,1),VLOOKUP(I207,'Cd(v)'!$B$3:$C$103,2,1))</f>
        <v>0.47544173142310903</v>
      </c>
      <c r="L208" s="7">
        <f t="shared" ca="1" si="68"/>
        <v>-3.3760487752353624E-3</v>
      </c>
      <c r="M208" s="110">
        <f t="shared" si="76"/>
        <v>626.38630217461025</v>
      </c>
      <c r="N208" s="110">
        <f t="shared" si="77"/>
        <v>72.106141979585388</v>
      </c>
      <c r="O208" s="110">
        <f t="shared" ca="1" si="78"/>
        <v>-3.3119038485058906E-2</v>
      </c>
      <c r="P208" s="110">
        <f t="shared" ca="1" si="79"/>
        <v>554.24704115653981</v>
      </c>
      <c r="Q208" s="110">
        <f t="shared" ca="1" si="81"/>
        <v>75.404997750191924</v>
      </c>
      <c r="R208" s="110">
        <f>'prueba 1'!I253</f>
        <v>1.967129374028074</v>
      </c>
      <c r="S208" s="105">
        <f>'prueba 1'!AN205</f>
        <v>3.1622878175855264E-3</v>
      </c>
      <c r="T208" s="105">
        <f t="shared" si="82"/>
        <v>0.28563743505755601</v>
      </c>
      <c r="U208" s="177">
        <f t="shared" si="83"/>
        <v>7.3502693149424445</v>
      </c>
      <c r="V208" s="161">
        <f t="shared" si="69"/>
        <v>0.26607051184114378</v>
      </c>
      <c r="W208" s="178">
        <f t="shared" si="80"/>
        <v>0.84166700000000005</v>
      </c>
      <c r="X208" s="178">
        <f t="shared" ca="1" si="84"/>
        <v>75.404997750191924</v>
      </c>
      <c r="Y208" s="178">
        <f t="shared" ca="1" si="85"/>
        <v>4.949486778004518</v>
      </c>
      <c r="Z208" s="178">
        <f t="shared" si="86"/>
        <v>4.1670000000000318E-3</v>
      </c>
      <c r="AA208" s="178">
        <f t="shared" ca="1" si="87"/>
        <v>0.84166700000000005</v>
      </c>
      <c r="AB208" s="178">
        <f t="shared" ca="1" si="88"/>
        <v>0.24008140005717474</v>
      </c>
    </row>
    <row r="209" spans="1:28" x14ac:dyDescent="0.25">
      <c r="A209" s="105">
        <v>0.84583299999999995</v>
      </c>
      <c r="B209" s="105">
        <v>65.565621369093719</v>
      </c>
      <c r="D209" s="194">
        <f t="shared" si="70"/>
        <v>4.165999999999892E-3</v>
      </c>
      <c r="E209" s="174">
        <f t="shared" ca="1" si="67"/>
        <v>0.32382046988239593</v>
      </c>
      <c r="F209" s="179">
        <f t="shared" ca="1" si="71"/>
        <v>2.1968597994696314E-2</v>
      </c>
      <c r="G209" s="272">
        <f t="shared" si="72"/>
        <v>0.84583299999999995</v>
      </c>
      <c r="H209" s="181">
        <f t="shared" ca="1" si="73"/>
        <v>77.729349467691875</v>
      </c>
      <c r="I209" s="182">
        <f t="shared" ca="1" si="74"/>
        <v>5.2733072478869136</v>
      </c>
      <c r="J209" s="181">
        <f t="shared" ca="1" si="75"/>
        <v>0.26204999805187107</v>
      </c>
      <c r="K209" s="175">
        <f ca="1">IF(I208&lt;0,VLOOKUP(-I208,'Cd(v)'!$B$3:$C$103,2,1),VLOOKUP(I208,'Cd(v)'!$B$3:$C$103,2,1))</f>
        <v>0.47544173142310903</v>
      </c>
      <c r="L209" s="7">
        <f t="shared" ca="1" si="68"/>
        <v>-3.8492684340615179E-3</v>
      </c>
      <c r="M209" s="110">
        <f t="shared" si="76"/>
        <v>643.19874563080941</v>
      </c>
      <c r="N209" s="110">
        <f t="shared" si="77"/>
        <v>72.075121581579793</v>
      </c>
      <c r="O209" s="110">
        <f t="shared" ca="1" si="78"/>
        <v>-3.7761323338143492E-2</v>
      </c>
      <c r="P209" s="110">
        <f t="shared" ca="1" si="79"/>
        <v>571.0858627258915</v>
      </c>
      <c r="Q209" s="110">
        <f t="shared" ca="1" si="81"/>
        <v>77.729349467691875</v>
      </c>
      <c r="R209" s="110">
        <f>'prueba 1'!I254</f>
        <v>1.9660682632795787</v>
      </c>
      <c r="S209" s="105">
        <f>'prueba 1'!AN206</f>
        <v>3.1621200821195174E-3</v>
      </c>
      <c r="T209" s="105">
        <f t="shared" si="82"/>
        <v>0.28879955513967553</v>
      </c>
      <c r="U209" s="177">
        <f t="shared" si="83"/>
        <v>7.3471071948603246</v>
      </c>
      <c r="V209" s="161">
        <f t="shared" si="69"/>
        <v>0.27314637862363733</v>
      </c>
      <c r="W209" s="178">
        <f t="shared" si="80"/>
        <v>0.84583299999999995</v>
      </c>
      <c r="X209" s="178">
        <f t="shared" ca="1" si="84"/>
        <v>77.729349467691875</v>
      </c>
      <c r="Y209" s="178">
        <f t="shared" ca="1" si="85"/>
        <v>5.2733072478869136</v>
      </c>
      <c r="Z209" s="178">
        <f t="shared" si="86"/>
        <v>4.165999999999892E-3</v>
      </c>
      <c r="AA209" s="178">
        <f t="shared" ca="1" si="87"/>
        <v>0.84583299999999995</v>
      </c>
      <c r="AB209" s="178">
        <f t="shared" ca="1" si="88"/>
        <v>0.26204999805187107</v>
      </c>
    </row>
    <row r="210" spans="1:28" x14ac:dyDescent="0.25">
      <c r="A210" s="105">
        <v>0.85</v>
      </c>
      <c r="B210" s="105">
        <v>67.102137696068937</v>
      </c>
      <c r="D210" s="194">
        <f t="shared" si="70"/>
        <v>4.1670000000000318E-3</v>
      </c>
      <c r="E210" s="174">
        <f t="shared" ca="1" si="67"/>
        <v>0.33260508133308908</v>
      </c>
      <c r="F210" s="179">
        <f t="shared" ca="1" si="71"/>
        <v>2.3359836675859929E-2</v>
      </c>
      <c r="G210" s="272">
        <f t="shared" si="72"/>
        <v>0.85</v>
      </c>
      <c r="H210" s="181">
        <f t="shared" ca="1" si="73"/>
        <v>79.818834013219714</v>
      </c>
      <c r="I210" s="182">
        <f t="shared" ca="1" si="74"/>
        <v>5.6059123292200024</v>
      </c>
      <c r="J210" s="181">
        <f t="shared" ca="1" si="75"/>
        <v>0.28540983472773102</v>
      </c>
      <c r="K210" s="175">
        <f ca="1">IF(I209&lt;0,VLOOKUP(-I209,'Cd(v)'!$B$3:$C$103,2,1),VLOOKUP(I209,'Cd(v)'!$B$3:$C$103,2,1))</f>
        <v>0.47544173142310903</v>
      </c>
      <c r="L210" s="7">
        <f t="shared" ca="1" si="68"/>
        <v>-4.3694222280463253E-3</v>
      </c>
      <c r="M210" s="110">
        <f t="shared" si="76"/>
        <v>658.27197079843631</v>
      </c>
      <c r="N210" s="110">
        <f t="shared" si="77"/>
        <v>72.044087245693476</v>
      </c>
      <c r="O210" s="110">
        <f t="shared" ca="1" si="78"/>
        <v>-4.2864032057134453E-2</v>
      </c>
      <c r="P210" s="110">
        <f t="shared" ca="1" si="79"/>
        <v>586.18501952068573</v>
      </c>
      <c r="Q210" s="110">
        <f t="shared" ca="1" si="81"/>
        <v>79.818834013219714</v>
      </c>
      <c r="R210" s="110">
        <f>'prueba 1'!I255</f>
        <v>1.964991536312571</v>
      </c>
      <c r="S210" s="105">
        <f>'prueba 1'!AN207</f>
        <v>3.1635408650669094E-3</v>
      </c>
      <c r="T210" s="105">
        <f t="shared" si="82"/>
        <v>0.29196309600474246</v>
      </c>
      <c r="U210" s="177">
        <f t="shared" si="83"/>
        <v>7.3439436539952574</v>
      </c>
      <c r="V210" s="161">
        <f t="shared" si="69"/>
        <v>0.27961460777952141</v>
      </c>
      <c r="W210" s="178">
        <f t="shared" si="80"/>
        <v>0.85</v>
      </c>
      <c r="X210" s="178">
        <f t="shared" ca="1" si="84"/>
        <v>79.818834013219714</v>
      </c>
      <c r="Y210" s="178">
        <f t="shared" ca="1" si="85"/>
        <v>5.6059123292200024</v>
      </c>
      <c r="Z210" s="178">
        <f t="shared" si="86"/>
        <v>4.1670000000000318E-3</v>
      </c>
      <c r="AA210" s="178">
        <f t="shared" ca="1" si="87"/>
        <v>0.85</v>
      </c>
      <c r="AB210" s="178">
        <f t="shared" ca="1" si="88"/>
        <v>0.28540983472773102</v>
      </c>
    </row>
    <row r="211" spans="1:28" x14ac:dyDescent="0.25">
      <c r="A211" s="105">
        <v>0.85416700000000001</v>
      </c>
      <c r="B211" s="105">
        <v>69.11142827749805</v>
      </c>
      <c r="D211" s="194">
        <f t="shared" si="70"/>
        <v>4.1670000000000318E-3</v>
      </c>
      <c r="E211" s="174">
        <f t="shared" ca="1" si="67"/>
        <v>0.34395194027624559</v>
      </c>
      <c r="F211" s="179">
        <f t="shared" ca="1" si="71"/>
        <v>2.4793084410991057E-2</v>
      </c>
      <c r="G211" s="272">
        <f t="shared" si="72"/>
        <v>0.85416700000000001</v>
      </c>
      <c r="H211" s="181">
        <f t="shared" ca="1" si="73"/>
        <v>82.541862317312933</v>
      </c>
      <c r="I211" s="182">
        <f t="shared" ca="1" si="74"/>
        <v>5.9498642694962482</v>
      </c>
      <c r="J211" s="181">
        <f t="shared" ca="1" si="75"/>
        <v>0.31020291913872206</v>
      </c>
      <c r="K211" s="175">
        <f ca="1">IF(I210&lt;0,VLOOKUP(-I210,'Cd(v)'!$B$3:$C$103,2,1),VLOOKUP(I210,'Cd(v)'!$B$3:$C$103,2,1))</f>
        <v>0.47544173142310903</v>
      </c>
      <c r="L211" s="7">
        <f ca="1">IF(I210&lt;0,+(+(0.5*1.29*K211*PI()/4*$E$1^2*I210^2)/9.81),+(-(0.5*1.29*K211*PI()/4*$E$1^2*I210^2)/9.81))</f>
        <v>-4.9379929384941543E-3</v>
      </c>
      <c r="M211" s="110">
        <f t="shared" si="76"/>
        <v>677.98311140225587</v>
      </c>
      <c r="N211" s="110">
        <f t="shared" si="77"/>
        <v>72.013048170303605</v>
      </c>
      <c r="O211" s="110">
        <f t="shared" ca="1" si="78"/>
        <v>-4.844171072662766E-2</v>
      </c>
      <c r="P211" s="110">
        <f t="shared" ca="1" si="79"/>
        <v>605.92162152122569</v>
      </c>
      <c r="Q211" s="110">
        <f t="shared" ca="1" si="81"/>
        <v>82.541862317312933</v>
      </c>
      <c r="R211" s="110">
        <f>'prueba 1'!I256</f>
        <v>1.9639020045726963</v>
      </c>
      <c r="S211" s="105">
        <f>'prueba 1'!AN208</f>
        <v>3.1640239948906987E-3</v>
      </c>
      <c r="T211" s="105">
        <f t="shared" si="82"/>
        <v>0.29512711999963315</v>
      </c>
      <c r="U211" s="177">
        <f t="shared" si="83"/>
        <v>7.3407796300003669</v>
      </c>
      <c r="V211" s="161">
        <f t="shared" si="69"/>
        <v>0.28798732163233659</v>
      </c>
      <c r="W211" s="178">
        <f t="shared" si="80"/>
        <v>0.85416700000000001</v>
      </c>
      <c r="X211" s="178">
        <f t="shared" ca="1" si="84"/>
        <v>82.541862317312933</v>
      </c>
      <c r="Y211" s="178">
        <f t="shared" ca="1" si="85"/>
        <v>5.9498642694962482</v>
      </c>
      <c r="Z211" s="178">
        <f t="shared" si="86"/>
        <v>4.1670000000000318E-3</v>
      </c>
      <c r="AA211" s="178">
        <f t="shared" ca="1" si="87"/>
        <v>0.85416700000000001</v>
      </c>
      <c r="AB211" s="178">
        <f t="shared" ca="1" si="88"/>
        <v>0.31020291913872206</v>
      </c>
    </row>
    <row r="212" spans="1:28" x14ac:dyDescent="0.25">
      <c r="A212" s="105">
        <v>0.85833300000000001</v>
      </c>
      <c r="B212" s="105">
        <v>71.357105986154139</v>
      </c>
      <c r="D212" s="194">
        <f t="shared" si="70"/>
        <v>4.166000000000003E-3</v>
      </c>
      <c r="E212" s="174">
        <f t="shared" ca="1" si="67"/>
        <v>0.35653959663743257</v>
      </c>
      <c r="F212" s="179">
        <f t="shared" ca="1" si="71"/>
        <v>2.6272478506312934E-2</v>
      </c>
      <c r="G212" s="272">
        <f t="shared" si="72"/>
        <v>0.85833300000000001</v>
      </c>
      <c r="H212" s="181">
        <f t="shared" ca="1" si="73"/>
        <v>85.583196504424464</v>
      </c>
      <c r="I212" s="182">
        <f t="shared" ca="1" si="74"/>
        <v>6.3064038661336808</v>
      </c>
      <c r="J212" s="181">
        <f t="shared" ca="1" si="75"/>
        <v>0.33647539764503498</v>
      </c>
      <c r="K212" s="175">
        <f ca="1">IF(I211&lt;0,VLOOKUP(-I211,'Cd(v)'!$B$3:$C$103,2,1),VLOOKUP(I211,'Cd(v)'!$B$3:$C$103,2,1))</f>
        <v>0.47544173142310903</v>
      </c>
      <c r="L212" s="7">
        <f t="shared" ref="L212:L233" ca="1" si="89">IF(I211&lt;0,+(+(0.5*1.29*K212*PI()/4*$E$1^2*I211^2)/9.81),+(-(0.5*1.29*K212*PI()/4*$E$1^2*I211^2)/9.81))</f>
        <v>-5.562525034269023E-3</v>
      </c>
      <c r="M212" s="110">
        <f t="shared" si="76"/>
        <v>700.01320972417216</v>
      </c>
      <c r="N212" s="110">
        <f t="shared" si="77"/>
        <v>71.982012588918735</v>
      </c>
      <c r="O212" s="110">
        <f t="shared" ca="1" si="78"/>
        <v>-5.4568370586179117E-2</v>
      </c>
      <c r="P212" s="110">
        <f t="shared" ca="1" si="79"/>
        <v>627.97662876466734</v>
      </c>
      <c r="Q212" s="110">
        <f t="shared" ca="1" si="81"/>
        <v>85.583196504424464</v>
      </c>
      <c r="R212" s="110">
        <f>'prueba 1'!I257</f>
        <v>1.9628002348159843</v>
      </c>
      <c r="S212" s="105">
        <f>'prueba 1'!AN209</f>
        <v>3.1636678272042519E-3</v>
      </c>
      <c r="T212" s="105">
        <f t="shared" si="82"/>
        <v>0.29829078782683738</v>
      </c>
      <c r="U212" s="177">
        <f t="shared" si="83"/>
        <v>7.3376159621731629</v>
      </c>
      <c r="V212" s="161">
        <f t="shared" si="69"/>
        <v>0.29727370353831833</v>
      </c>
      <c r="W212" s="178">
        <f t="shared" si="80"/>
        <v>0.85833300000000001</v>
      </c>
      <c r="X212" s="178">
        <f t="shared" ca="1" si="84"/>
        <v>85.583196504424464</v>
      </c>
      <c r="Y212" s="178">
        <f t="shared" ca="1" si="85"/>
        <v>6.3064038661336808</v>
      </c>
      <c r="Z212" s="178">
        <f t="shared" si="86"/>
        <v>4.166000000000003E-3</v>
      </c>
      <c r="AA212" s="178">
        <f t="shared" ca="1" si="87"/>
        <v>0.85833300000000001</v>
      </c>
      <c r="AB212" s="178">
        <f t="shared" ca="1" si="88"/>
        <v>0.33647539764503498</v>
      </c>
    </row>
    <row r="213" spans="1:28" x14ac:dyDescent="0.25">
      <c r="A213" s="105">
        <v>0.86250000000000004</v>
      </c>
      <c r="B213" s="105">
        <v>73.307299785776536</v>
      </c>
      <c r="D213" s="194">
        <f t="shared" si="70"/>
        <v>4.1670000000000318E-3</v>
      </c>
      <c r="E213" s="174">
        <f t="shared" ca="1" si="67"/>
        <v>0.36765510949791702</v>
      </c>
      <c r="F213" s="179">
        <f t="shared" ca="1" si="71"/>
        <v>2.7810803751457079E-2</v>
      </c>
      <c r="G213" s="272">
        <f t="shared" si="72"/>
        <v>0.86250000000000004</v>
      </c>
      <c r="H213" s="181">
        <f t="shared" ca="1" si="73"/>
        <v>88.230167866070133</v>
      </c>
      <c r="I213" s="182">
        <f t="shared" ca="1" si="74"/>
        <v>6.6740589756315973</v>
      </c>
      <c r="J213" s="181">
        <f t="shared" ca="1" si="75"/>
        <v>0.36428620139649204</v>
      </c>
      <c r="K213" s="175">
        <f ca="1">IF(I212&lt;0,VLOOKUP(-I212,'Cd(v)'!$B$3:$C$103,2,1),VLOOKUP(I212,'Cd(v)'!$B$3:$C$103,2,1))</f>
        <v>0.57236714555616197</v>
      </c>
      <c r="L213" s="7">
        <f t="shared" ca="1" si="89"/>
        <v>-7.5231343750012643E-3</v>
      </c>
      <c r="M213" s="110">
        <f t="shared" si="76"/>
        <v>719.14461089846782</v>
      </c>
      <c r="N213" s="110">
        <f t="shared" si="77"/>
        <v>71.950964480582371</v>
      </c>
      <c r="O213" s="110">
        <f t="shared" ca="1" si="78"/>
        <v>-7.3801948218762403E-2</v>
      </c>
      <c r="P213" s="110">
        <f t="shared" ca="1" si="79"/>
        <v>647.11984446966676</v>
      </c>
      <c r="Q213" s="110">
        <f t="shared" ca="1" si="81"/>
        <v>88.230167866070133</v>
      </c>
      <c r="R213" s="110">
        <f>'prueba 1'!I258</f>
        <v>1.9616857289446057</v>
      </c>
      <c r="S213" s="105">
        <f>'prueba 1'!AN210</f>
        <v>3.164944784543339E-3</v>
      </c>
      <c r="T213" s="105">
        <f t="shared" si="82"/>
        <v>0.3014557326113807</v>
      </c>
      <c r="U213" s="177">
        <f t="shared" si="83"/>
        <v>7.3344510173886199</v>
      </c>
      <c r="V213" s="161">
        <f t="shared" si="69"/>
        <v>0.30547151820733315</v>
      </c>
      <c r="W213" s="178">
        <f t="shared" si="80"/>
        <v>0.86250000000000004</v>
      </c>
      <c r="X213" s="178">
        <f t="shared" ca="1" si="84"/>
        <v>88.230167866070133</v>
      </c>
      <c r="Y213" s="178">
        <f t="shared" ca="1" si="85"/>
        <v>6.6740589756315973</v>
      </c>
      <c r="Z213" s="178">
        <f t="shared" si="86"/>
        <v>4.1670000000000318E-3</v>
      </c>
      <c r="AA213" s="178">
        <f t="shared" ca="1" si="87"/>
        <v>0.86250000000000004</v>
      </c>
      <c r="AB213" s="178">
        <f t="shared" ca="1" si="88"/>
        <v>0.36428620139649204</v>
      </c>
    </row>
    <row r="214" spans="1:28" x14ac:dyDescent="0.25">
      <c r="A214" s="105">
        <v>0.86666699999999997</v>
      </c>
      <c r="B214" s="105">
        <v>75.139300021785431</v>
      </c>
      <c r="D214" s="194">
        <f t="shared" si="70"/>
        <v>4.1669999999999208E-3</v>
      </c>
      <c r="E214" s="174">
        <f t="shared" ca="1" si="67"/>
        <v>0.37804146157619078</v>
      </c>
      <c r="F214" s="179">
        <f t="shared" ca="1" si="71"/>
        <v>2.9386102521844294E-2</v>
      </c>
      <c r="G214" s="272">
        <f t="shared" si="72"/>
        <v>0.86666699999999997</v>
      </c>
      <c r="H214" s="181">
        <f t="shared" ca="1" si="73"/>
        <v>90.722692962850488</v>
      </c>
      <c r="I214" s="182">
        <f t="shared" ca="1" si="74"/>
        <v>7.0521004372077885</v>
      </c>
      <c r="J214" s="181">
        <f t="shared" ca="1" si="75"/>
        <v>0.39367230391833635</v>
      </c>
      <c r="K214" s="175">
        <f ca="1">IF(I213&lt;0,VLOOKUP(-I213,'Cd(v)'!$B$3:$C$103,2,1),VLOOKUP(I213,'Cd(v)'!$B$3:$C$103,2,1))</f>
        <v>0.57236714555616197</v>
      </c>
      <c r="L214" s="7">
        <f t="shared" ca="1" si="89"/>
        <v>-8.4258813539592747E-3</v>
      </c>
      <c r="M214" s="110">
        <f t="shared" si="76"/>
        <v>737.11653321371512</v>
      </c>
      <c r="N214" s="110">
        <f t="shared" si="77"/>
        <v>71.919910864595735</v>
      </c>
      <c r="O214" s="110">
        <f t="shared" ca="1" si="78"/>
        <v>-8.265789608234049E-2</v>
      </c>
      <c r="P214" s="110">
        <f t="shared" ca="1" si="79"/>
        <v>665.11396445303706</v>
      </c>
      <c r="Q214" s="110">
        <f t="shared" ca="1" si="81"/>
        <v>90.722692962850488</v>
      </c>
      <c r="R214" s="110">
        <f>'prueba 1'!I259</f>
        <v>1.9605587473848871</v>
      </c>
      <c r="S214" s="105">
        <f>'prueba 1'!AN211</f>
        <v>3.1655062167806904E-3</v>
      </c>
      <c r="T214" s="105">
        <f t="shared" si="82"/>
        <v>0.30462123882816139</v>
      </c>
      <c r="U214" s="177">
        <f t="shared" si="83"/>
        <v>7.3312855111718385</v>
      </c>
      <c r="V214" s="161">
        <f t="shared" si="69"/>
        <v>0.31310546319077392</v>
      </c>
      <c r="W214" s="178">
        <f t="shared" si="80"/>
        <v>0.86666699999999997</v>
      </c>
      <c r="X214" s="178">
        <f t="shared" ca="1" si="84"/>
        <v>90.722692962850488</v>
      </c>
      <c r="Y214" s="178">
        <f t="shared" ca="1" si="85"/>
        <v>7.0521004372077885</v>
      </c>
      <c r="Z214" s="178">
        <f t="shared" si="86"/>
        <v>4.1669999999999208E-3</v>
      </c>
      <c r="AA214" s="178">
        <f t="shared" ca="1" si="87"/>
        <v>0.86666699999999997</v>
      </c>
      <c r="AB214" s="178">
        <f t="shared" ca="1" si="88"/>
        <v>0.39367230391833635</v>
      </c>
    </row>
    <row r="215" spans="1:28" x14ac:dyDescent="0.25">
      <c r="A215" s="105">
        <v>0.87083299999999997</v>
      </c>
      <c r="B215" s="105">
        <v>76.55762278514716</v>
      </c>
      <c r="D215" s="194">
        <f t="shared" si="70"/>
        <v>4.166000000000003E-3</v>
      </c>
      <c r="E215" s="174">
        <f t="shared" ca="1" si="67"/>
        <v>0.38603607339312218</v>
      </c>
      <c r="F215" s="179">
        <f t="shared" ca="1" si="71"/>
        <v>3.0987276703163417E-2</v>
      </c>
      <c r="G215" s="272">
        <f t="shared" si="72"/>
        <v>0.87083299999999997</v>
      </c>
      <c r="H215" s="181">
        <f t="shared" ca="1" si="73"/>
        <v>92.663483771752738</v>
      </c>
      <c r="I215" s="182">
        <f t="shared" ca="1" si="74"/>
        <v>7.438136510600911</v>
      </c>
      <c r="J215" s="181">
        <f t="shared" ca="1" si="75"/>
        <v>0.42465958062149978</v>
      </c>
      <c r="K215" s="175">
        <f ca="1">IF(I214&lt;0,VLOOKUP(-I214,'Cd(v)'!$B$3:$C$103,2,1),VLOOKUP(I214,'Cd(v)'!$B$3:$C$103,2,1))</f>
        <v>0.57236714555616197</v>
      </c>
      <c r="L215" s="7">
        <f t="shared" ca="1" si="89"/>
        <v>-9.4074569025612911E-3</v>
      </c>
      <c r="M215" s="110">
        <f t="shared" si="76"/>
        <v>751.03027952229365</v>
      </c>
      <c r="N215" s="110">
        <f t="shared" si="77"/>
        <v>71.888857819637678</v>
      </c>
      <c r="O215" s="110">
        <f t="shared" ca="1" si="78"/>
        <v>-9.228715221412627E-2</v>
      </c>
      <c r="P215" s="110">
        <f t="shared" ca="1" si="79"/>
        <v>679.04913455044186</v>
      </c>
      <c r="Q215" s="110">
        <f t="shared" ca="1" si="81"/>
        <v>92.663483771752738</v>
      </c>
      <c r="R215" s="110">
        <f>'prueba 1'!I260</f>
        <v>1.9594195576572748</v>
      </c>
      <c r="S215" s="105">
        <f>'prueba 1'!AN212</f>
        <v>3.1654480079580894E-3</v>
      </c>
      <c r="T215" s="105">
        <f t="shared" si="82"/>
        <v>0.30778668683611948</v>
      </c>
      <c r="U215" s="177">
        <f t="shared" si="83"/>
        <v>7.3281200631638805</v>
      </c>
      <c r="V215" s="161">
        <f t="shared" si="69"/>
        <v>0.31893905652292331</v>
      </c>
      <c r="W215" s="178">
        <f t="shared" si="80"/>
        <v>0.87083299999999997</v>
      </c>
      <c r="X215" s="178">
        <f t="shared" ca="1" si="84"/>
        <v>92.663483771752738</v>
      </c>
      <c r="Y215" s="178">
        <f t="shared" ca="1" si="85"/>
        <v>7.438136510600911</v>
      </c>
      <c r="Z215" s="178">
        <f t="shared" si="86"/>
        <v>4.166000000000003E-3</v>
      </c>
      <c r="AA215" s="178">
        <f t="shared" ca="1" si="87"/>
        <v>0.87083299999999997</v>
      </c>
      <c r="AB215" s="178">
        <f t="shared" ca="1" si="88"/>
        <v>0.42465958062149978</v>
      </c>
    </row>
    <row r="216" spans="1:28" x14ac:dyDescent="0.25">
      <c r="A216" s="105">
        <v>0.875</v>
      </c>
      <c r="B216" s="105">
        <v>78.507816584769543</v>
      </c>
      <c r="D216" s="194">
        <f t="shared" si="70"/>
        <v>4.1670000000000318E-3</v>
      </c>
      <c r="E216" s="174">
        <f t="shared" ca="1" si="67"/>
        <v>0.39719085635242823</v>
      </c>
      <c r="F216" s="179">
        <f t="shared" ca="1" si="71"/>
        <v>3.2649809138094815E-2</v>
      </c>
      <c r="G216" s="272">
        <f t="shared" si="72"/>
        <v>0.875</v>
      </c>
      <c r="H216" s="181">
        <f t="shared" ca="1" si="73"/>
        <v>95.318180070176439</v>
      </c>
      <c r="I216" s="182">
        <f t="shared" ca="1" si="74"/>
        <v>7.8353273669533392</v>
      </c>
      <c r="J216" s="181">
        <f t="shared" ca="1" si="75"/>
        <v>0.45730938975959456</v>
      </c>
      <c r="K216" s="175">
        <f ca="1">IF(I215&lt;0,VLOOKUP(-I215,'Cd(v)'!$B$3:$C$103,2,1),VLOOKUP(I215,'Cd(v)'!$B$3:$C$103,2,1))</f>
        <v>0.57236714555616197</v>
      </c>
      <c r="L216" s="7">
        <f t="shared" ca="1" si="89"/>
        <v>-1.0465585948823745E-2</v>
      </c>
      <c r="M216" s="110">
        <f t="shared" si="76"/>
        <v>770.1616806965892</v>
      </c>
      <c r="N216" s="110">
        <f t="shared" si="77"/>
        <v>71.857792224833418</v>
      </c>
      <c r="O216" s="110">
        <f t="shared" ca="1" si="78"/>
        <v>-0.10266739815796094</v>
      </c>
      <c r="P216" s="110">
        <f t="shared" ca="1" si="79"/>
        <v>698.20122107359782</v>
      </c>
      <c r="Q216" s="110">
        <f t="shared" ca="1" si="81"/>
        <v>95.318180070176425</v>
      </c>
      <c r="R216" s="110">
        <f>'prueba 1'!I261</f>
        <v>1.9582676051159087</v>
      </c>
      <c r="S216" s="105">
        <f>'prueba 1'!AN213</f>
        <v>3.1667272991087081E-3</v>
      </c>
      <c r="T216" s="105">
        <f t="shared" si="82"/>
        <v>0.3109534141352282</v>
      </c>
      <c r="U216" s="177">
        <f t="shared" si="83"/>
        <v>7.3249533358647723</v>
      </c>
      <c r="V216" s="161">
        <f t="shared" si="69"/>
        <v>0.32714207170873716</v>
      </c>
      <c r="W216" s="178">
        <f t="shared" si="80"/>
        <v>0.875</v>
      </c>
      <c r="X216" s="178">
        <f t="shared" ca="1" si="84"/>
        <v>95.318180070176439</v>
      </c>
      <c r="Y216" s="178">
        <f t="shared" ca="1" si="85"/>
        <v>7.8353273669533392</v>
      </c>
      <c r="Z216" s="178">
        <f t="shared" si="86"/>
        <v>4.1670000000000318E-3</v>
      </c>
      <c r="AA216" s="178">
        <f t="shared" ca="1" si="87"/>
        <v>0.875</v>
      </c>
      <c r="AB216" s="178">
        <f t="shared" ca="1" si="88"/>
        <v>0.45730938975959456</v>
      </c>
    </row>
    <row r="217" spans="1:28" x14ac:dyDescent="0.25">
      <c r="A217" s="105">
        <v>0.87916700000000003</v>
      </c>
      <c r="B217" s="105">
        <v>80.753494293425632</v>
      </c>
      <c r="D217" s="194">
        <f t="shared" si="70"/>
        <v>4.1670000000000318E-3</v>
      </c>
      <c r="E217" s="174">
        <f t="shared" ca="1" si="67"/>
        <v>0.40991178798105277</v>
      </c>
      <c r="F217" s="179">
        <f t="shared" ca="1" si="71"/>
        <v>3.4357911558611877E-2</v>
      </c>
      <c r="G217" s="272">
        <f t="shared" si="72"/>
        <v>0.87916700000000003</v>
      </c>
      <c r="H217" s="181">
        <f t="shared" ca="1" si="73"/>
        <v>98.370959438696815</v>
      </c>
      <c r="I217" s="182">
        <f t="shared" ca="1" si="74"/>
        <v>8.2452391549343922</v>
      </c>
      <c r="J217" s="181">
        <f t="shared" ca="1" si="75"/>
        <v>0.49166730131820646</v>
      </c>
      <c r="K217" s="175">
        <f ca="1">IF(I216&lt;0,VLOOKUP(-I216,'Cd(v)'!$B$3:$C$103,2,1),VLOOKUP(I216,'Cd(v)'!$B$3:$C$103,2,1))</f>
        <v>0.57236714555616197</v>
      </c>
      <c r="L217" s="7">
        <f t="shared" ca="1" si="89"/>
        <v>-1.1613137075579146E-2</v>
      </c>
      <c r="M217" s="110">
        <f t="shared" si="76"/>
        <v>792.19177901850549</v>
      </c>
      <c r="N217" s="110">
        <f t="shared" si="77"/>
        <v>71.826722460839576</v>
      </c>
      <c r="O217" s="110">
        <f t="shared" ca="1" si="78"/>
        <v>-0.11392487471143142</v>
      </c>
      <c r="P217" s="110">
        <f t="shared" ca="1" si="79"/>
        <v>720.25113168295445</v>
      </c>
      <c r="Q217" s="110">
        <f t="shared" ca="1" si="81"/>
        <v>98.370959438696815</v>
      </c>
      <c r="R217" s="110">
        <f>'prueba 1'!I262</f>
        <v>1.9571031534922763</v>
      </c>
      <c r="S217" s="105">
        <f>'prueba 1'!AN214</f>
        <v>3.1671522929497976E-3</v>
      </c>
      <c r="T217" s="105">
        <f t="shared" si="82"/>
        <v>0.31412056642817798</v>
      </c>
      <c r="U217" s="177">
        <f t="shared" si="83"/>
        <v>7.3217861835718221</v>
      </c>
      <c r="V217" s="161">
        <f t="shared" si="69"/>
        <v>0.33649981072070717</v>
      </c>
      <c r="W217" s="178">
        <f t="shared" si="80"/>
        <v>0.87916700000000003</v>
      </c>
      <c r="X217" s="178">
        <f t="shared" ca="1" si="84"/>
        <v>98.370959438696815</v>
      </c>
      <c r="Y217" s="178">
        <f t="shared" ca="1" si="85"/>
        <v>8.2452391549343922</v>
      </c>
      <c r="Z217" s="178">
        <f t="shared" si="86"/>
        <v>4.1670000000000318E-3</v>
      </c>
      <c r="AA217" s="178">
        <f t="shared" ca="1" si="87"/>
        <v>0.87916700000000003</v>
      </c>
      <c r="AB217" s="178">
        <f t="shared" ca="1" si="88"/>
        <v>0.49166730131820646</v>
      </c>
    </row>
    <row r="218" spans="1:28" x14ac:dyDescent="0.25">
      <c r="A218" s="105">
        <v>0.88333300000000003</v>
      </c>
      <c r="B218" s="105">
        <v>82.408204184014323</v>
      </c>
      <c r="D218" s="194">
        <f t="shared" si="70"/>
        <v>4.166000000000003E-3</v>
      </c>
      <c r="E218" s="174">
        <f t="shared" ca="1" si="67"/>
        <v>0.4192416709354454</v>
      </c>
      <c r="F218" s="179">
        <f t="shared" ca="1" si="71"/>
        <v>3.6096227120573768E-2</v>
      </c>
      <c r="G218" s="272">
        <f t="shared" si="72"/>
        <v>0.88333300000000003</v>
      </c>
      <c r="H218" s="181">
        <f t="shared" ca="1" si="73"/>
        <v>100.63410248090376</v>
      </c>
      <c r="I218" s="182">
        <f t="shared" ca="1" si="74"/>
        <v>8.6644808258698376</v>
      </c>
      <c r="J218" s="181">
        <f t="shared" ca="1" si="75"/>
        <v>0.52776352843878027</v>
      </c>
      <c r="K218" s="175">
        <f ca="1">IF(I217&lt;0,VLOOKUP(-I217,'Cd(v)'!$B$3:$C$103,2,1),VLOOKUP(I217,'Cd(v)'!$B$3:$C$103,2,1))</f>
        <v>0.57236714555616197</v>
      </c>
      <c r="L218" s="7">
        <f t="shared" ca="1" si="89"/>
        <v>-1.2860023831771384E-2</v>
      </c>
      <c r="M218" s="110">
        <f t="shared" si="76"/>
        <v>808.42448304518052</v>
      </c>
      <c r="N218" s="110">
        <f t="shared" si="77"/>
        <v>71.795654109324417</v>
      </c>
      <c r="O218" s="110">
        <f t="shared" ca="1" si="78"/>
        <v>-0.12615683378967729</v>
      </c>
      <c r="P218" s="110">
        <f t="shared" ca="1" si="79"/>
        <v>736.50267210206641</v>
      </c>
      <c r="Q218" s="110">
        <f t="shared" ca="1" si="81"/>
        <v>100.63410248090376</v>
      </c>
      <c r="R218" s="110">
        <f>'prueba 1'!I263</f>
        <v>1.9559264780387176</v>
      </c>
      <c r="S218" s="105">
        <f>'prueba 1'!AN215</f>
        <v>3.1670083093956083E-3</v>
      </c>
      <c r="T218" s="105">
        <f t="shared" si="82"/>
        <v>0.31728757473757357</v>
      </c>
      <c r="U218" s="177">
        <f t="shared" si="83"/>
        <v>7.3186191752624268</v>
      </c>
      <c r="V218" s="161">
        <f t="shared" si="69"/>
        <v>0.34331257863060394</v>
      </c>
      <c r="W218" s="178">
        <f t="shared" si="80"/>
        <v>0.88333300000000003</v>
      </c>
      <c r="X218" s="178">
        <f t="shared" ca="1" si="84"/>
        <v>100.63410248090376</v>
      </c>
      <c r="Y218" s="178">
        <f t="shared" ca="1" si="85"/>
        <v>8.6644808258698376</v>
      </c>
      <c r="Z218" s="178">
        <f t="shared" si="86"/>
        <v>4.166000000000003E-3</v>
      </c>
      <c r="AA218" s="178">
        <f t="shared" ca="1" si="87"/>
        <v>0.88333300000000003</v>
      </c>
      <c r="AB218" s="178">
        <f t="shared" ca="1" si="88"/>
        <v>0.52776352843878027</v>
      </c>
    </row>
    <row r="219" spans="1:28" x14ac:dyDescent="0.25">
      <c r="A219" s="105">
        <v>0.88749999999999996</v>
      </c>
      <c r="B219" s="105">
        <v>83.708333383762579</v>
      </c>
      <c r="D219" s="194">
        <f t="shared" si="70"/>
        <v>4.1669999999999208E-3</v>
      </c>
      <c r="E219" s="174">
        <f t="shared" ca="1" si="67"/>
        <v>0.42679918241977338</v>
      </c>
      <c r="F219" s="179">
        <f t="shared" ca="1" si="71"/>
        <v>3.7883363794542088E-2</v>
      </c>
      <c r="G219" s="272">
        <f t="shared" si="72"/>
        <v>0.88749999999999996</v>
      </c>
      <c r="H219" s="181">
        <f t="shared" ca="1" si="73"/>
        <v>102.4236098919562</v>
      </c>
      <c r="I219" s="182">
        <f t="shared" ca="1" si="74"/>
        <v>9.0912800082896101</v>
      </c>
      <c r="J219" s="181">
        <f t="shared" ca="1" si="75"/>
        <v>0.56564689223332232</v>
      </c>
      <c r="K219" s="175">
        <f ca="1">IF(I218&lt;0,VLOOKUP(-I218,'Cd(v)'!$B$3:$C$103,2,1),VLOOKUP(I218,'Cd(v)'!$B$3:$C$103,2,1))</f>
        <v>0.57236714555616197</v>
      </c>
      <c r="L219" s="7">
        <f t="shared" ca="1" si="89"/>
        <v>-1.4201046498503159E-2</v>
      </c>
      <c r="M219" s="110">
        <f t="shared" si="76"/>
        <v>821.17875049471093</v>
      </c>
      <c r="N219" s="110">
        <f t="shared" si="77"/>
        <v>71.76457120799995</v>
      </c>
      <c r="O219" s="110">
        <f t="shared" ca="1" si="78"/>
        <v>-0.139312266150316</v>
      </c>
      <c r="P219" s="110">
        <f t="shared" ca="1" si="79"/>
        <v>749.27486702056069</v>
      </c>
      <c r="Q219" s="110">
        <f t="shared" ca="1" si="81"/>
        <v>102.42360989195622</v>
      </c>
      <c r="R219" s="110">
        <f>'prueba 1'!I264</f>
        <v>1.9547369330349718</v>
      </c>
      <c r="S219" s="105">
        <f>'prueba 1'!AN216</f>
        <v>3.1684914703834E-3</v>
      </c>
      <c r="T219" s="105">
        <f t="shared" si="82"/>
        <v>0.32045606620795697</v>
      </c>
      <c r="U219" s="177">
        <f t="shared" si="83"/>
        <v>7.3154506837920437</v>
      </c>
      <c r="V219" s="161">
        <f t="shared" si="69"/>
        <v>0.34881262521013201</v>
      </c>
      <c r="W219" s="178">
        <f t="shared" si="80"/>
        <v>0.88749999999999996</v>
      </c>
      <c r="X219" s="178">
        <f t="shared" ca="1" si="84"/>
        <v>102.4236098919562</v>
      </c>
      <c r="Y219" s="178">
        <f t="shared" ca="1" si="85"/>
        <v>9.0912800082896101</v>
      </c>
      <c r="Z219" s="178">
        <f t="shared" si="86"/>
        <v>4.1669999999999208E-3</v>
      </c>
      <c r="AA219" s="178">
        <f t="shared" ca="1" si="87"/>
        <v>0.88749999999999996</v>
      </c>
      <c r="AB219" s="178">
        <f t="shared" ca="1" si="88"/>
        <v>0.56564689223332232</v>
      </c>
    </row>
    <row r="220" spans="1:28" x14ac:dyDescent="0.25">
      <c r="A220" s="105">
        <v>0.89166699999999999</v>
      </c>
      <c r="B220" s="105">
        <v>85.244849710737796</v>
      </c>
      <c r="D220" s="194">
        <f t="shared" si="70"/>
        <v>4.1670000000000318E-3</v>
      </c>
      <c r="E220" s="174">
        <f t="shared" ca="1" si="67"/>
        <v>0.4355835354632136</v>
      </c>
      <c r="F220" s="179">
        <f t="shared" ca="1" si="71"/>
        <v>3.9698440386818322E-2</v>
      </c>
      <c r="G220" s="272">
        <f t="shared" si="72"/>
        <v>0.89166699999999999</v>
      </c>
      <c r="H220" s="181">
        <f t="shared" ca="1" si="73"/>
        <v>104.53168597629237</v>
      </c>
      <c r="I220" s="182">
        <f t="shared" ca="1" si="74"/>
        <v>9.5268635437528246</v>
      </c>
      <c r="J220" s="181">
        <f t="shared" ca="1" si="75"/>
        <v>0.60534533262014067</v>
      </c>
      <c r="K220" s="175">
        <f ca="1">IF(I219&lt;0,VLOOKUP(-I219,'Cd(v)'!$B$3:$C$103,2,1),VLOOKUP(I219,'Cd(v)'!$B$3:$C$103,2,1))</f>
        <v>0.57236714555616197</v>
      </c>
      <c r="L220" s="7">
        <f t="shared" ca="1" si="89"/>
        <v>-1.5634547909760717E-2</v>
      </c>
      <c r="M220" s="110">
        <f t="shared" si="76"/>
        <v>836.25197566233783</v>
      </c>
      <c r="N220" s="110">
        <f t="shared" si="77"/>
        <v>71.733482004385237</v>
      </c>
      <c r="O220" s="110">
        <f t="shared" ca="1" si="78"/>
        <v>-0.15337491499475264</v>
      </c>
      <c r="P220" s="110">
        <f t="shared" ca="1" si="79"/>
        <v>764.36511874295786</v>
      </c>
      <c r="Q220" s="110">
        <f t="shared" ca="1" si="81"/>
        <v>104.53168597629237</v>
      </c>
      <c r="R220" s="110">
        <f>'prueba 1'!I265</f>
        <v>1.9535348085946904</v>
      </c>
      <c r="S220" s="105">
        <f>'prueba 1'!AN217</f>
        <v>3.1691339056783333E-3</v>
      </c>
      <c r="T220" s="105">
        <f t="shared" si="82"/>
        <v>0.32362520011363533</v>
      </c>
      <c r="U220" s="177">
        <f t="shared" si="83"/>
        <v>7.3122815498863645</v>
      </c>
      <c r="V220" s="161">
        <f t="shared" si="69"/>
        <v>0.35521528874464708</v>
      </c>
      <c r="W220" s="178">
        <f t="shared" si="80"/>
        <v>0.89166699999999999</v>
      </c>
      <c r="X220" s="178">
        <f t="shared" ca="1" si="84"/>
        <v>104.53168597629237</v>
      </c>
      <c r="Y220" s="178">
        <f t="shared" ca="1" si="85"/>
        <v>9.5268635437528246</v>
      </c>
      <c r="Z220" s="178">
        <f t="shared" si="86"/>
        <v>4.1670000000000318E-3</v>
      </c>
      <c r="AA220" s="178">
        <f t="shared" ca="1" si="87"/>
        <v>0.89166699999999999</v>
      </c>
      <c r="AB220" s="178">
        <f t="shared" ca="1" si="88"/>
        <v>0.60534533262014067</v>
      </c>
    </row>
    <row r="221" spans="1:28" x14ac:dyDescent="0.25">
      <c r="A221" s="105">
        <v>0.89583299999999999</v>
      </c>
      <c r="B221" s="105">
        <v>87.195043510360179</v>
      </c>
      <c r="D221" s="194">
        <f t="shared" si="70"/>
        <v>4.166000000000003E-3</v>
      </c>
      <c r="E221" s="174">
        <f t="shared" ca="1" si="67"/>
        <v>0.44658475404334252</v>
      </c>
      <c r="F221" s="179">
        <f t="shared" ca="1" si="71"/>
        <v>4.1549385608618865E-2</v>
      </c>
      <c r="G221" s="272">
        <f t="shared" si="72"/>
        <v>0.89583299999999999</v>
      </c>
      <c r="H221" s="181">
        <f t="shared" ca="1" si="73"/>
        <v>107.1974925692132</v>
      </c>
      <c r="I221" s="182">
        <f t="shared" ca="1" si="74"/>
        <v>9.9734482977961676</v>
      </c>
      <c r="J221" s="181">
        <f t="shared" ca="1" si="75"/>
        <v>0.64689471822875955</v>
      </c>
      <c r="K221" s="175">
        <f ca="1">IF(I220&lt;0,VLOOKUP(-I220,'Cd(v)'!$B$3:$C$103,2,1),VLOOKUP(I220,'Cd(v)'!$B$3:$C$103,2,1))</f>
        <v>0.55200054016156697</v>
      </c>
      <c r="L221" s="7">
        <f t="shared" ca="1" si="89"/>
        <v>-1.6557697910186239E-2</v>
      </c>
      <c r="M221" s="110">
        <f t="shared" si="76"/>
        <v>855.38337683663337</v>
      </c>
      <c r="N221" s="110">
        <f t="shared" si="77"/>
        <v>71.702395242191585</v>
      </c>
      <c r="O221" s="110">
        <f t="shared" ca="1" si="78"/>
        <v>-0.16243101649892702</v>
      </c>
      <c r="P221" s="110">
        <f t="shared" ca="1" si="79"/>
        <v>783.51855057794296</v>
      </c>
      <c r="Q221" s="110">
        <f t="shared" ca="1" si="81"/>
        <v>107.1974925692132</v>
      </c>
      <c r="R221" s="110">
        <f>'prueba 1'!I266</f>
        <v>1.9523204441482001</v>
      </c>
      <c r="S221" s="105">
        <f>'prueba 1'!AN218</f>
        <v>3.1688850350309714E-3</v>
      </c>
      <c r="T221" s="105">
        <f t="shared" si="82"/>
        <v>0.32679408514866631</v>
      </c>
      <c r="U221" s="177">
        <f t="shared" si="83"/>
        <v>7.3091126648513338</v>
      </c>
      <c r="V221" s="161">
        <f t="shared" si="69"/>
        <v>0.36325455126416079</v>
      </c>
      <c r="W221" s="178">
        <f t="shared" si="80"/>
        <v>0.89583299999999999</v>
      </c>
      <c r="X221" s="178">
        <f t="shared" ca="1" si="84"/>
        <v>107.1974925692132</v>
      </c>
      <c r="Y221" s="178">
        <f t="shared" ca="1" si="85"/>
        <v>9.9734482977961676</v>
      </c>
      <c r="Z221" s="178">
        <f t="shared" si="86"/>
        <v>4.166000000000003E-3</v>
      </c>
      <c r="AA221" s="178">
        <f t="shared" ca="1" si="87"/>
        <v>0.89583299999999999</v>
      </c>
      <c r="AB221" s="178">
        <f t="shared" ca="1" si="88"/>
        <v>0.64689471822875955</v>
      </c>
    </row>
    <row r="222" spans="1:28" x14ac:dyDescent="0.25">
      <c r="A222" s="105">
        <v>0.9</v>
      </c>
      <c r="B222" s="105">
        <v>89.32252765540278</v>
      </c>
      <c r="D222" s="194">
        <f t="shared" si="70"/>
        <v>4.1670000000000318E-3</v>
      </c>
      <c r="E222" s="174">
        <f t="shared" ca="1" si="67"/>
        <v>0.45879833960023042</v>
      </c>
      <c r="F222" s="179">
        <f t="shared" ca="1" si="71"/>
        <v>4.3471171738031125E-2</v>
      </c>
      <c r="G222" s="272">
        <f t="shared" si="72"/>
        <v>0.9</v>
      </c>
      <c r="H222" s="181">
        <f t="shared" ca="1" si="73"/>
        <v>110.10279328059201</v>
      </c>
      <c r="I222" s="182">
        <f t="shared" ca="1" si="74"/>
        <v>10.432246637396398</v>
      </c>
      <c r="J222" s="181">
        <f t="shared" ca="1" si="75"/>
        <v>0.69036588996679071</v>
      </c>
      <c r="K222" s="175">
        <f ca="1">IF(I221&lt;0,VLOOKUP(-I221,'Cd(v)'!$B$3:$C$103,2,1),VLOOKUP(I221,'Cd(v)'!$B$3:$C$103,2,1))</f>
        <v>0.55200054016156697</v>
      </c>
      <c r="L222" s="7">
        <f t="shared" ca="1" si="89"/>
        <v>-1.8146411148495727E-2</v>
      </c>
      <c r="M222" s="110">
        <f t="shared" si="76"/>
        <v>876.2539962995013</v>
      </c>
      <c r="N222" s="110">
        <f t="shared" si="77"/>
        <v>71.671296520879025</v>
      </c>
      <c r="O222" s="110">
        <f t="shared" ca="1" si="78"/>
        <v>-0.1780162933667431</v>
      </c>
      <c r="P222" s="110">
        <f t="shared" ca="1" si="79"/>
        <v>804.40468348525553</v>
      </c>
      <c r="Q222" s="110">
        <f t="shared" ca="1" si="81"/>
        <v>110.10279328059202</v>
      </c>
      <c r="R222" s="110">
        <f>'prueba 1'!I267</f>
        <v>1.9510932474764482</v>
      </c>
      <c r="S222" s="105">
        <f>'prueba 1'!AN219</f>
        <v>3.1701041093344477E-3</v>
      </c>
      <c r="T222" s="105">
        <f t="shared" si="82"/>
        <v>0.32996418925800075</v>
      </c>
      <c r="U222" s="177">
        <f t="shared" si="83"/>
        <v>7.3059425607419994</v>
      </c>
      <c r="V222" s="161">
        <f t="shared" si="69"/>
        <v>0.3722069727400662</v>
      </c>
      <c r="W222" s="178">
        <f t="shared" si="80"/>
        <v>0.9</v>
      </c>
      <c r="X222" s="178">
        <f t="shared" ca="1" si="84"/>
        <v>110.10279328059201</v>
      </c>
      <c r="Y222" s="178">
        <f t="shared" ca="1" si="85"/>
        <v>10.432246637396398</v>
      </c>
      <c r="Z222" s="178">
        <f t="shared" si="86"/>
        <v>4.1670000000000318E-3</v>
      </c>
      <c r="AA222" s="178">
        <f t="shared" ca="1" si="87"/>
        <v>0.9</v>
      </c>
      <c r="AB222" s="178">
        <f t="shared" ca="1" si="88"/>
        <v>0.69036588996679071</v>
      </c>
    </row>
    <row r="223" spans="1:28" x14ac:dyDescent="0.25">
      <c r="A223" s="105">
        <v>0.90416700000000005</v>
      </c>
      <c r="B223" s="105">
        <v>91.863689273092547</v>
      </c>
      <c r="D223" s="194">
        <f t="shared" si="70"/>
        <v>4.1670000000000318E-3</v>
      </c>
      <c r="E223" s="174">
        <f t="shared" ca="1" si="67"/>
        <v>0.47323021123566089</v>
      </c>
      <c r="F223" s="179">
        <f t="shared" ca="1" si="71"/>
        <v>4.5443122028250134E-2</v>
      </c>
      <c r="G223" s="272">
        <f t="shared" si="72"/>
        <v>0.90416700000000005</v>
      </c>
      <c r="H223" s="181">
        <f t="shared" ca="1" si="73"/>
        <v>113.56616540332548</v>
      </c>
      <c r="I223" s="182">
        <f t="shared" ca="1" si="74"/>
        <v>10.905476848632059</v>
      </c>
      <c r="J223" s="181">
        <f t="shared" ca="1" si="75"/>
        <v>0.7358090119950409</v>
      </c>
      <c r="K223" s="175">
        <f ca="1">IF(I222&lt;0,VLOOKUP(-I222,'Cd(v)'!$B$3:$C$103,2,1),VLOOKUP(I222,'Cd(v)'!$B$3:$C$103,2,1))</f>
        <v>0.55200054016156697</v>
      </c>
      <c r="L223" s="7">
        <f t="shared" ca="1" si="89"/>
        <v>-1.985435383317093E-2</v>
      </c>
      <c r="M223" s="110">
        <f t="shared" si="76"/>
        <v>901.18279176903798</v>
      </c>
      <c r="N223" s="110">
        <f t="shared" si="77"/>
        <v>71.640194463647191</v>
      </c>
      <c r="O223" s="110">
        <f t="shared" ca="1" si="78"/>
        <v>-0.19477121110340684</v>
      </c>
      <c r="P223" s="110">
        <f t="shared" ca="1" si="79"/>
        <v>829.34782609428737</v>
      </c>
      <c r="Q223" s="110">
        <f t="shared" ca="1" si="81"/>
        <v>113.56616540332548</v>
      </c>
      <c r="R223" s="110">
        <f>'prueba 1'!I268</f>
        <v>1.9498535001203352</v>
      </c>
      <c r="S223" s="105">
        <f>'prueba 1'!AN220</f>
        <v>3.1704441622660358E-3</v>
      </c>
      <c r="T223" s="105">
        <f t="shared" si="82"/>
        <v>0.33313463342026678</v>
      </c>
      <c r="U223" s="177">
        <f t="shared" si="83"/>
        <v>7.3027721165797335</v>
      </c>
      <c r="V223" s="161">
        <f t="shared" si="69"/>
        <v>0.38279599320097957</v>
      </c>
      <c r="W223" s="178">
        <f t="shared" si="80"/>
        <v>0.90416700000000005</v>
      </c>
      <c r="X223" s="178">
        <f t="shared" ca="1" si="84"/>
        <v>113.56616540332548</v>
      </c>
      <c r="Y223" s="178">
        <f t="shared" ca="1" si="85"/>
        <v>10.905476848632059</v>
      </c>
      <c r="Z223" s="178">
        <f t="shared" si="86"/>
        <v>4.1670000000000318E-3</v>
      </c>
      <c r="AA223" s="178">
        <f t="shared" ca="1" si="87"/>
        <v>0.90416700000000005</v>
      </c>
      <c r="AB223" s="178">
        <f t="shared" ca="1" si="88"/>
        <v>0.7358090119950409</v>
      </c>
    </row>
    <row r="224" spans="1:28" x14ac:dyDescent="0.25">
      <c r="A224" s="105">
        <v>0.90833299999999995</v>
      </c>
      <c r="B224" s="105">
        <v>94.818528363429508</v>
      </c>
      <c r="D224" s="194">
        <f t="shared" si="70"/>
        <v>4.165999999999892E-3</v>
      </c>
      <c r="E224" s="174">
        <f t="shared" ca="1" si="67"/>
        <v>0.48987286312681871</v>
      </c>
      <c r="F224" s="179">
        <f t="shared" ca="1" si="71"/>
        <v>4.7473026899186255E-2</v>
      </c>
      <c r="G224" s="272">
        <f t="shared" si="72"/>
        <v>0.90833299999999995</v>
      </c>
      <c r="H224" s="181">
        <f t="shared" ca="1" si="73"/>
        <v>117.58830127864412</v>
      </c>
      <c r="I224" s="182">
        <f t="shared" ca="1" si="74"/>
        <v>11.395349711758877</v>
      </c>
      <c r="J224" s="181">
        <f t="shared" ca="1" si="75"/>
        <v>0.78328203889422721</v>
      </c>
      <c r="K224" s="175">
        <f ca="1">IF(I223&lt;0,VLOOKUP(-I223,'Cd(v)'!$B$3:$C$103,2,1),VLOOKUP(I223,'Cd(v)'!$B$3:$C$103,2,1))</f>
        <v>0.55200054016156697</v>
      </c>
      <c r="L224" s="7">
        <f t="shared" ca="1" si="89"/>
        <v>-2.169648525515884E-2</v>
      </c>
      <c r="M224" s="110">
        <f t="shared" si="76"/>
        <v>930.16976324524353</v>
      </c>
      <c r="N224" s="110">
        <f t="shared" si="77"/>
        <v>71.609097615498982</v>
      </c>
      <c r="O224" s="110">
        <f t="shared" ca="1" si="78"/>
        <v>-0.21284252035310824</v>
      </c>
      <c r="P224" s="110">
        <f t="shared" ca="1" si="79"/>
        <v>858.34782310939147</v>
      </c>
      <c r="Q224" s="110">
        <f t="shared" ca="1" si="81"/>
        <v>117.58830127864412</v>
      </c>
      <c r="R224" s="110">
        <f>'prueba 1'!I269</f>
        <v>1.9486014951942718</v>
      </c>
      <c r="S224" s="105">
        <f>'prueba 1'!AN221</f>
        <v>3.1699131649544376E-3</v>
      </c>
      <c r="T224" s="105">
        <f t="shared" si="82"/>
        <v>0.33630454658522124</v>
      </c>
      <c r="U224" s="177">
        <f t="shared" si="83"/>
        <v>7.2996022034147785</v>
      </c>
      <c r="V224" s="161">
        <f t="shared" si="69"/>
        <v>0.39501398916203712</v>
      </c>
      <c r="W224" s="178">
        <f t="shared" si="80"/>
        <v>0.90833299999999995</v>
      </c>
      <c r="X224" s="178">
        <f t="shared" ca="1" si="84"/>
        <v>117.58830127864412</v>
      </c>
      <c r="Y224" s="178">
        <f t="shared" ca="1" si="85"/>
        <v>11.395349711758877</v>
      </c>
      <c r="Z224" s="178">
        <f t="shared" si="86"/>
        <v>4.165999999999892E-3</v>
      </c>
      <c r="AA224" s="178">
        <f t="shared" ca="1" si="87"/>
        <v>0.90833299999999995</v>
      </c>
      <c r="AB224" s="178">
        <f t="shared" ca="1" si="88"/>
        <v>0.78328203889422721</v>
      </c>
    </row>
    <row r="225" spans="1:28" x14ac:dyDescent="0.25">
      <c r="A225" s="105">
        <v>0.91249999999999998</v>
      </c>
      <c r="B225" s="105">
        <v>97.359689981119274</v>
      </c>
      <c r="D225" s="194">
        <f t="shared" si="70"/>
        <v>4.1670000000000318E-3</v>
      </c>
      <c r="E225" s="174">
        <f t="shared" ref="E225:E288" ca="1" si="90">IF( AND(J224&lt;=0,I224&lt;=0,H225&lt;=0),0,+D225*H225)</f>
        <v>0.50444686401717309</v>
      </c>
      <c r="F225" s="179">
        <f t="shared" ca="1" si="71"/>
        <v>4.9586452331259183E-2</v>
      </c>
      <c r="G225" s="272">
        <f t="shared" si="72"/>
        <v>0.91249999999999998</v>
      </c>
      <c r="H225" s="181">
        <f t="shared" ca="1" si="73"/>
        <v>121.05756275909989</v>
      </c>
      <c r="I225" s="182">
        <f t="shared" ca="1" si="74"/>
        <v>11.899796575776051</v>
      </c>
      <c r="J225" s="181">
        <f t="shared" ca="1" si="75"/>
        <v>0.83286849122548634</v>
      </c>
      <c r="K225" s="175">
        <f ca="1">IF(I224&lt;0,VLOOKUP(-I224,'Cd(v)'!$B$3:$C$103,2,1),VLOOKUP(I224,'Cd(v)'!$B$3:$C$103,2,1))</f>
        <v>0.55200054016156697</v>
      </c>
      <c r="L225" s="7">
        <f t="shared" ca="1" si="89"/>
        <v>-2.3689471987136584E-2</v>
      </c>
      <c r="M225" s="110">
        <f t="shared" si="76"/>
        <v>955.0985587147801</v>
      </c>
      <c r="N225" s="110">
        <f t="shared" si="77"/>
        <v>71.577989847950619</v>
      </c>
      <c r="O225" s="110">
        <f t="shared" ca="1" si="78"/>
        <v>-0.23239372019380991</v>
      </c>
      <c r="P225" s="110">
        <f t="shared" ca="1" si="79"/>
        <v>883.28817514663569</v>
      </c>
      <c r="Q225" s="110">
        <f t="shared" ca="1" si="81"/>
        <v>121.05756275909989</v>
      </c>
      <c r="R225" s="110">
        <f>'prueba 1'!I270</f>
        <v>1.9473366226626867</v>
      </c>
      <c r="S225" s="105">
        <f>'prueba 1'!AN222</f>
        <v>3.1710262536568173E-3</v>
      </c>
      <c r="T225" s="105">
        <f t="shared" si="82"/>
        <v>0.33947557283887808</v>
      </c>
      <c r="U225" s="177">
        <f t="shared" si="83"/>
        <v>7.2964311771611223</v>
      </c>
      <c r="V225" s="161">
        <f t="shared" si="69"/>
        <v>0.4056978281513271</v>
      </c>
      <c r="W225" s="178">
        <f t="shared" si="80"/>
        <v>0.91249999999999998</v>
      </c>
      <c r="X225" s="178">
        <f t="shared" ca="1" si="84"/>
        <v>121.05756275909989</v>
      </c>
      <c r="Y225" s="178">
        <f t="shared" ca="1" si="85"/>
        <v>11.899796575776051</v>
      </c>
      <c r="Z225" s="178">
        <f t="shared" si="86"/>
        <v>4.1670000000000318E-3</v>
      </c>
      <c r="AA225" s="178">
        <f t="shared" ca="1" si="87"/>
        <v>0.91249999999999998</v>
      </c>
      <c r="AB225" s="178">
        <f t="shared" ca="1" si="88"/>
        <v>0.83286849122548634</v>
      </c>
    </row>
    <row r="226" spans="1:28" x14ac:dyDescent="0.25">
      <c r="A226" s="105">
        <v>0.91666700000000001</v>
      </c>
      <c r="B226" s="105">
        <v>99.191690217128183</v>
      </c>
      <c r="D226" s="194">
        <f t="shared" si="70"/>
        <v>4.1670000000000318E-3</v>
      </c>
      <c r="E226" s="174">
        <f t="shared" ca="1" si="90"/>
        <v>0.51494023828406221</v>
      </c>
      <c r="F226" s="179">
        <f t="shared" ca="1" si="71"/>
        <v>5.1732208304188884E-2</v>
      </c>
      <c r="G226" s="272">
        <f t="shared" si="72"/>
        <v>0.91666700000000001</v>
      </c>
      <c r="H226" s="181">
        <f t="shared" ca="1" si="73"/>
        <v>123.57577112648387</v>
      </c>
      <c r="I226" s="182">
        <f t="shared" ca="1" si="74"/>
        <v>12.414736814060113</v>
      </c>
      <c r="J226" s="181">
        <f t="shared" ca="1" si="75"/>
        <v>0.88460069952967524</v>
      </c>
      <c r="K226" s="175">
        <f ca="1">IF(I225&lt;0,VLOOKUP(-I225,'Cd(v)'!$B$3:$C$103,2,1),VLOOKUP(I225,'Cd(v)'!$B$3:$C$103,2,1))</f>
        <v>0.55200054016156697</v>
      </c>
      <c r="L226" s="7">
        <f t="shared" ca="1" si="89"/>
        <v>-2.58332555360027E-2</v>
      </c>
      <c r="M226" s="110">
        <f t="shared" si="76"/>
        <v>973.07048103002751</v>
      </c>
      <c r="N226" s="110">
        <f t="shared" si="77"/>
        <v>71.54687675113378</v>
      </c>
      <c r="O226" s="110">
        <f t="shared" ca="1" si="78"/>
        <v>-0.25342423680818649</v>
      </c>
      <c r="P226" s="110">
        <f t="shared" ca="1" si="79"/>
        <v>901.27018004208549</v>
      </c>
      <c r="Q226" s="110">
        <f t="shared" ca="1" si="81"/>
        <v>123.57577112648387</v>
      </c>
      <c r="R226" s="110">
        <f>'prueba 1'!I271</f>
        <v>1.9460591725142395</v>
      </c>
      <c r="S226" s="105">
        <f>'prueba 1'!AN223</f>
        <v>3.171569502224734E-3</v>
      </c>
      <c r="T226" s="105">
        <f t="shared" si="82"/>
        <v>0.34264714234110283</v>
      </c>
      <c r="U226" s="177">
        <f t="shared" si="83"/>
        <v>7.2932596076588974</v>
      </c>
      <c r="V226" s="161">
        <f t="shared" si="69"/>
        <v>0.41333177313477631</v>
      </c>
      <c r="W226" s="178">
        <f t="shared" si="80"/>
        <v>0.91666700000000001</v>
      </c>
      <c r="X226" s="178">
        <f t="shared" ca="1" si="84"/>
        <v>123.57577112648387</v>
      </c>
      <c r="Y226" s="178">
        <f t="shared" ca="1" si="85"/>
        <v>12.414736814060113</v>
      </c>
      <c r="Z226" s="178">
        <f t="shared" si="86"/>
        <v>4.1670000000000318E-3</v>
      </c>
      <c r="AA226" s="178">
        <f t="shared" ca="1" si="87"/>
        <v>0.91666700000000001</v>
      </c>
      <c r="AB226" s="178">
        <f t="shared" ca="1" si="88"/>
        <v>0.88460069952967524</v>
      </c>
    </row>
    <row r="227" spans="1:28" x14ac:dyDescent="0.25">
      <c r="A227" s="105">
        <v>0.92083300000000001</v>
      </c>
      <c r="B227" s="105">
        <v>101.55556148939775</v>
      </c>
      <c r="D227" s="194">
        <f t="shared" si="70"/>
        <v>4.166000000000003E-3</v>
      </c>
      <c r="E227" s="174">
        <f t="shared" ca="1" si="90"/>
        <v>0.52830023720431118</v>
      </c>
      <c r="F227" s="179">
        <f t="shared" ca="1" si="71"/>
        <v>5.392069235556763E-2</v>
      </c>
      <c r="G227" s="272">
        <f t="shared" si="72"/>
        <v>0.92083300000000001</v>
      </c>
      <c r="H227" s="181">
        <f t="shared" ca="1" si="73"/>
        <v>126.81234690453933</v>
      </c>
      <c r="I227" s="182">
        <f t="shared" ca="1" si="74"/>
        <v>12.943037051264424</v>
      </c>
      <c r="J227" s="181">
        <f t="shared" ca="1" si="75"/>
        <v>0.93852139188524286</v>
      </c>
      <c r="K227" s="175">
        <f ca="1">IF(I226&lt;0,VLOOKUP(-I226,'Cd(v)'!$B$3:$C$103,2,1),VLOOKUP(I226,'Cd(v)'!$B$3:$C$103,2,1))</f>
        <v>0.53743477126592298</v>
      </c>
      <c r="L227" s="7">
        <f t="shared" ca="1" si="89"/>
        <v>-2.7375455755924531E-2</v>
      </c>
      <c r="M227" s="110">
        <f t="shared" si="76"/>
        <v>996.26005821099193</v>
      </c>
      <c r="N227" s="110">
        <f t="shared" si="77"/>
        <v>71.515948051888756</v>
      </c>
      <c r="O227" s="110">
        <f t="shared" ca="1" si="78"/>
        <v>-0.26855322096561968</v>
      </c>
      <c r="P227" s="110">
        <f t="shared" ca="1" si="79"/>
        <v>924.47555693813763</v>
      </c>
      <c r="Q227" s="110">
        <f t="shared" ca="1" si="81"/>
        <v>126.81234690453934</v>
      </c>
      <c r="R227" s="110">
        <f>'prueba 1'!I272</f>
        <v>1.944769446331541</v>
      </c>
      <c r="S227" s="105">
        <f>'prueba 1'!AN224</f>
        <v>3.1527726039787575E-3</v>
      </c>
      <c r="T227" s="105">
        <f t="shared" si="82"/>
        <v>0.34579991494508161</v>
      </c>
      <c r="U227" s="177">
        <f t="shared" si="83"/>
        <v>7.2901068350549183</v>
      </c>
      <c r="V227" s="161">
        <f t="shared" si="69"/>
        <v>0.42308046916483133</v>
      </c>
      <c r="W227" s="178">
        <f t="shared" si="80"/>
        <v>0.92083300000000001</v>
      </c>
      <c r="X227" s="178">
        <f t="shared" ca="1" si="84"/>
        <v>126.81234690453933</v>
      </c>
      <c r="Y227" s="178">
        <f t="shared" ca="1" si="85"/>
        <v>12.943037051264424</v>
      </c>
      <c r="Z227" s="178">
        <f t="shared" si="86"/>
        <v>4.166000000000003E-3</v>
      </c>
      <c r="AA227" s="178">
        <f t="shared" ca="1" si="87"/>
        <v>0.92083300000000001</v>
      </c>
      <c r="AB227" s="178">
        <f t="shared" ca="1" si="88"/>
        <v>0.93852139188524286</v>
      </c>
    </row>
    <row r="228" spans="1:28" x14ac:dyDescent="0.25">
      <c r="A228" s="105">
        <v>0.92500000000000004</v>
      </c>
      <c r="B228" s="105">
        <v>104.33311023431447</v>
      </c>
      <c r="D228" s="194">
        <f t="shared" si="70"/>
        <v>4.1670000000000318E-3</v>
      </c>
      <c r="E228" s="174">
        <f t="shared" ca="1" si="90"/>
        <v>0.54424616086932698</v>
      </c>
      <c r="F228" s="179">
        <f t="shared" ca="1" si="71"/>
        <v>5.6201509144961768E-2</v>
      </c>
      <c r="G228" s="272">
        <f t="shared" si="72"/>
        <v>0.92500000000000004</v>
      </c>
      <c r="H228" s="181">
        <f t="shared" ca="1" si="73"/>
        <v>130.60862991824402</v>
      </c>
      <c r="I228" s="182">
        <f t="shared" ca="1" si="74"/>
        <v>13.48728321213375</v>
      </c>
      <c r="J228" s="181">
        <f t="shared" ca="1" si="75"/>
        <v>0.99472290103020466</v>
      </c>
      <c r="K228" s="175">
        <f ca="1">IF(I227&lt;0,VLOOKUP(-I227,'Cd(v)'!$B$3:$C$103,2,1),VLOOKUP(I227,'Cd(v)'!$B$3:$C$103,2,1))</f>
        <v>0.53743477126592298</v>
      </c>
      <c r="L228" s="7">
        <f t="shared" ca="1" si="89"/>
        <v>-2.9754914910223928E-2</v>
      </c>
      <c r="M228" s="110">
        <f t="shared" si="76"/>
        <v>1023.507811398625</v>
      </c>
      <c r="N228" s="110">
        <f t="shared" si="77"/>
        <v>71.484447175549292</v>
      </c>
      <c r="O228" s="110">
        <f t="shared" ca="1" si="78"/>
        <v>-0.29189571526929675</v>
      </c>
      <c r="P228" s="110">
        <f t="shared" ca="1" si="79"/>
        <v>951.73146850780643</v>
      </c>
      <c r="Q228" s="110">
        <f t="shared" ca="1" si="81"/>
        <v>130.60862991824402</v>
      </c>
      <c r="R228" s="110">
        <f>'prueba 1'!I273</f>
        <v>1.9434668162261033</v>
      </c>
      <c r="S228" s="105">
        <f>'prueba 1'!AN225</f>
        <v>3.2110985055516334E-3</v>
      </c>
      <c r="T228" s="105">
        <f t="shared" si="82"/>
        <v>0.34901101345063323</v>
      </c>
      <c r="U228" s="177">
        <f t="shared" si="83"/>
        <v>7.2868957365493667</v>
      </c>
      <c r="V228" s="161">
        <f t="shared" si="69"/>
        <v>0.43475607034639174</v>
      </c>
      <c r="W228" s="178">
        <f t="shared" si="80"/>
        <v>0.92500000000000004</v>
      </c>
      <c r="X228" s="178">
        <f t="shared" ca="1" si="84"/>
        <v>130.60862991824402</v>
      </c>
      <c r="Y228" s="178">
        <f t="shared" ca="1" si="85"/>
        <v>13.48728321213375</v>
      </c>
      <c r="Z228" s="178">
        <f t="shared" si="86"/>
        <v>4.1670000000000318E-3</v>
      </c>
      <c r="AA228" s="178">
        <f t="shared" ca="1" si="87"/>
        <v>0.92500000000000004</v>
      </c>
      <c r="AB228" s="178">
        <f t="shared" ca="1" si="88"/>
        <v>0.99472290103020466</v>
      </c>
    </row>
    <row r="229" spans="1:28" x14ac:dyDescent="0.25">
      <c r="A229" s="105">
        <v>0.92916699999999997</v>
      </c>
      <c r="B229" s="105">
        <v>106.75607828839077</v>
      </c>
      <c r="D229" s="194">
        <f t="shared" si="70"/>
        <v>4.1669999999999208E-3</v>
      </c>
      <c r="E229" s="174">
        <f t="shared" ca="1" si="90"/>
        <v>0.55809233306822481</v>
      </c>
      <c r="F229" s="179">
        <f t="shared" ca="1" si="71"/>
        <v>5.8527079896855516E-2</v>
      </c>
      <c r="G229" s="272">
        <f t="shared" si="72"/>
        <v>0.92916699999999997</v>
      </c>
      <c r="H229" s="181">
        <f t="shared" ca="1" si="73"/>
        <v>133.93144542074285</v>
      </c>
      <c r="I229" s="182">
        <f t="shared" ca="1" si="74"/>
        <v>14.045375545201974</v>
      </c>
      <c r="J229" s="181">
        <f t="shared" ca="1" si="75"/>
        <v>1.0532499809270601</v>
      </c>
      <c r="K229" s="175">
        <f ca="1">IF(I228&lt;0,VLOOKUP(-I228,'Cd(v)'!$B$3:$C$103,2,1),VLOOKUP(I228,'Cd(v)'!$B$3:$C$103,2,1))</f>
        <v>0.53743477126592298</v>
      </c>
      <c r="L229" s="7">
        <f t="shared" ca="1" si="89"/>
        <v>-3.2309875018383033E-2</v>
      </c>
      <c r="M229" s="110">
        <f t="shared" si="76"/>
        <v>1047.2771280091135</v>
      </c>
      <c r="N229" s="110">
        <f t="shared" si="77"/>
        <v>71.452455618092884</v>
      </c>
      <c r="O229" s="110">
        <f t="shared" ca="1" si="78"/>
        <v>-0.31695987393033759</v>
      </c>
      <c r="P229" s="110">
        <f t="shared" ca="1" si="79"/>
        <v>975.50771251709023</v>
      </c>
      <c r="Q229" s="110">
        <f t="shared" ca="1" si="81"/>
        <v>133.93144542074282</v>
      </c>
      <c r="R229" s="110">
        <f>'prueba 1'!I274</f>
        <v>1.9421515154134865</v>
      </c>
      <c r="S229" s="105">
        <f>'prueba 1'!AN226</f>
        <v>3.2611169680341417E-3</v>
      </c>
      <c r="T229" s="105">
        <f t="shared" si="82"/>
        <v>0.3522721304186674</v>
      </c>
      <c r="U229" s="177">
        <f t="shared" si="83"/>
        <v>7.2836346195813331</v>
      </c>
      <c r="V229" s="161">
        <f t="shared" si="69"/>
        <v>0.44485257822771584</v>
      </c>
      <c r="W229" s="178">
        <f t="shared" si="80"/>
        <v>0.92916699999999997</v>
      </c>
      <c r="X229" s="178">
        <f t="shared" ca="1" si="84"/>
        <v>133.93144542074285</v>
      </c>
      <c r="Y229" s="178">
        <f t="shared" ca="1" si="85"/>
        <v>14.045375545201974</v>
      </c>
      <c r="Z229" s="178">
        <f t="shared" si="86"/>
        <v>4.1669999999999208E-3</v>
      </c>
      <c r="AA229" s="178">
        <f t="shared" ca="1" si="87"/>
        <v>0.92916699999999997</v>
      </c>
      <c r="AB229" s="178">
        <f t="shared" ca="1" si="88"/>
        <v>1.0532499809270601</v>
      </c>
    </row>
    <row r="230" spans="1:28" x14ac:dyDescent="0.25">
      <c r="A230" s="105">
        <v>0.93333299999999997</v>
      </c>
      <c r="B230" s="105">
        <v>109.41543346969402</v>
      </c>
      <c r="D230" s="194">
        <f t="shared" si="70"/>
        <v>4.166000000000003E-3</v>
      </c>
      <c r="E230" s="174">
        <f t="shared" ca="1" si="90"/>
        <v>0.57314416114222555</v>
      </c>
      <c r="F230" s="179">
        <f t="shared" ca="1" si="71"/>
        <v>6.0900753096629984E-2</v>
      </c>
      <c r="G230" s="272">
        <f t="shared" si="72"/>
        <v>0.93333299999999997</v>
      </c>
      <c r="H230" s="181">
        <f t="shared" ca="1" si="73"/>
        <v>137.57661093188312</v>
      </c>
      <c r="I230" s="182">
        <f t="shared" ca="1" si="74"/>
        <v>14.6185197063442</v>
      </c>
      <c r="J230" s="181">
        <f t="shared" ca="1" si="75"/>
        <v>1.11415073402369</v>
      </c>
      <c r="K230" s="175">
        <f ca="1">IF(I229&lt;0,VLOOKUP(-I229,'Cd(v)'!$B$3:$C$103,2,1),VLOOKUP(I229,'Cd(v)'!$B$3:$C$103,2,1))</f>
        <v>0.53743477126592298</v>
      </c>
      <c r="L230" s="7">
        <f t="shared" ca="1" si="89"/>
        <v>-3.5039107505941594E-2</v>
      </c>
      <c r="M230" s="110">
        <f t="shared" si="76"/>
        <v>1073.3654023376985</v>
      </c>
      <c r="N230" s="110">
        <f t="shared" si="77"/>
        <v>71.419937695316662</v>
      </c>
      <c r="O230" s="110">
        <f t="shared" ca="1" si="78"/>
        <v>-0.34373364463328704</v>
      </c>
      <c r="P230" s="110">
        <f t="shared" ca="1" si="79"/>
        <v>1001.6017309977485</v>
      </c>
      <c r="Q230" s="110">
        <f t="shared" ca="1" si="81"/>
        <v>137.5766109318831</v>
      </c>
      <c r="R230" s="110">
        <f>'prueba 1'!I275</f>
        <v>1.9408238523768091</v>
      </c>
      <c r="S230" s="105">
        <f>'prueba 1'!AN227</f>
        <v>3.3147729639357148E-3</v>
      </c>
      <c r="T230" s="105">
        <f t="shared" si="82"/>
        <v>0.35558690338260313</v>
      </c>
      <c r="U230" s="177">
        <f t="shared" si="83"/>
        <v>7.2803198466173971</v>
      </c>
      <c r="V230" s="161">
        <f t="shared" si="69"/>
        <v>0.45582469583474561</v>
      </c>
      <c r="W230" s="178">
        <f t="shared" si="80"/>
        <v>0.93333299999999997</v>
      </c>
      <c r="X230" s="178">
        <f t="shared" ca="1" si="84"/>
        <v>137.57661093188312</v>
      </c>
      <c r="Y230" s="178">
        <f t="shared" ca="1" si="85"/>
        <v>14.6185197063442</v>
      </c>
      <c r="Z230" s="178">
        <f t="shared" si="86"/>
        <v>4.166000000000003E-3</v>
      </c>
      <c r="AA230" s="178">
        <f t="shared" ca="1" si="87"/>
        <v>0.93333299999999997</v>
      </c>
      <c r="AB230" s="178">
        <f t="shared" ca="1" si="88"/>
        <v>1.11415073402369</v>
      </c>
    </row>
    <row r="231" spans="1:28" x14ac:dyDescent="0.25">
      <c r="A231" s="105">
        <v>0.9375</v>
      </c>
      <c r="B231" s="105">
        <v>113.49311141435901</v>
      </c>
      <c r="D231" s="194">
        <f t="shared" si="70"/>
        <v>4.1670000000000318E-3</v>
      </c>
      <c r="E231" s="174">
        <f t="shared" ca="1" si="90"/>
        <v>0.59645856083577231</v>
      </c>
      <c r="F231" s="179">
        <f t="shared" ca="1" si="71"/>
        <v>6.3400814439339426E-2</v>
      </c>
      <c r="G231" s="272">
        <f t="shared" si="72"/>
        <v>0.9375</v>
      </c>
      <c r="H231" s="181">
        <f t="shared" ca="1" si="73"/>
        <v>143.13860351230329</v>
      </c>
      <c r="I231" s="182">
        <f t="shared" ca="1" si="74"/>
        <v>15.214978267179973</v>
      </c>
      <c r="J231" s="181">
        <f t="shared" ca="1" si="75"/>
        <v>1.1775515484630295</v>
      </c>
      <c r="K231" s="175">
        <f ca="1">IF(I230&lt;0,VLOOKUP(-I230,'Cd(v)'!$B$3:$C$103,2,1),VLOOKUP(I230,'Cd(v)'!$B$3:$C$103,2,1))</f>
        <v>0.53743477126592298</v>
      </c>
      <c r="L231" s="7">
        <f t="shared" ca="1" si="89"/>
        <v>-3.7957108290759434E-2</v>
      </c>
      <c r="M231" s="110">
        <f t="shared" si="76"/>
        <v>1113.3674229748619</v>
      </c>
      <c r="N231" s="110">
        <f t="shared" si="77"/>
        <v>71.386605203204255</v>
      </c>
      <c r="O231" s="110">
        <f t="shared" ca="1" si="78"/>
        <v>-0.37235923233235008</v>
      </c>
      <c r="P231" s="110">
        <f t="shared" ca="1" si="79"/>
        <v>1041.6084585393253</v>
      </c>
      <c r="Q231" s="110">
        <f t="shared" ca="1" si="81"/>
        <v>143.13860351230329</v>
      </c>
      <c r="R231" s="110">
        <f>'prueba 1'!I276</f>
        <v>1.9394832466173066</v>
      </c>
      <c r="S231" s="105">
        <f>'prueba 1'!AN228</f>
        <v>3.3978075547819397E-3</v>
      </c>
      <c r="T231" s="105">
        <f t="shared" si="82"/>
        <v>0.35898471093738504</v>
      </c>
      <c r="U231" s="177">
        <f t="shared" si="83"/>
        <v>7.2769220390626153</v>
      </c>
      <c r="V231" s="161">
        <f t="shared" si="69"/>
        <v>0.47292579526363759</v>
      </c>
      <c r="W231" s="178">
        <f t="shared" si="80"/>
        <v>0.9375</v>
      </c>
      <c r="X231" s="178">
        <f t="shared" ca="1" si="84"/>
        <v>143.13860351230329</v>
      </c>
      <c r="Y231" s="178">
        <f t="shared" ca="1" si="85"/>
        <v>15.214978267179973</v>
      </c>
      <c r="Z231" s="178">
        <f t="shared" si="86"/>
        <v>4.1670000000000318E-3</v>
      </c>
      <c r="AA231" s="178">
        <f t="shared" ca="1" si="87"/>
        <v>0.9375</v>
      </c>
      <c r="AB231" s="178">
        <f t="shared" ca="1" si="88"/>
        <v>1.1775515484630295</v>
      </c>
    </row>
    <row r="232" spans="1:28" x14ac:dyDescent="0.25">
      <c r="A232" s="105">
        <v>0.94166700000000003</v>
      </c>
      <c r="B232" s="105">
        <v>118.33904752251161</v>
      </c>
      <c r="D232" s="194">
        <f t="shared" si="70"/>
        <v>4.1670000000000318E-3</v>
      </c>
      <c r="E232" s="174">
        <f t="shared" ca="1" si="90"/>
        <v>0.62398221624118178</v>
      </c>
      <c r="F232" s="179">
        <f t="shared" ca="1" si="71"/>
        <v>6.6000948334416457E-2</v>
      </c>
      <c r="G232" s="272">
        <f t="shared" si="72"/>
        <v>0.94166700000000003</v>
      </c>
      <c r="H232" s="181">
        <f t="shared" ca="1" si="73"/>
        <v>149.74375239769066</v>
      </c>
      <c r="I232" s="182">
        <f t="shared" ca="1" si="74"/>
        <v>15.838960483421154</v>
      </c>
      <c r="J232" s="181">
        <f t="shared" ca="1" si="75"/>
        <v>1.2435524967974458</v>
      </c>
      <c r="K232" s="175">
        <f ca="1">IF(I231&lt;0,VLOOKUP(-I231,'Cd(v)'!$B$3:$C$103,2,1),VLOOKUP(I231,'Cd(v)'!$B$3:$C$103,2,1))</f>
        <v>0.53743477126592298</v>
      </c>
      <c r="L232" s="7">
        <f t="shared" ca="1" si="89"/>
        <v>-4.1117717327234661E-2</v>
      </c>
      <c r="M232" s="110">
        <f t="shared" si="76"/>
        <v>1160.906056195839</v>
      </c>
      <c r="N232" s="110">
        <f t="shared" si="77"/>
        <v>71.352326294078964</v>
      </c>
      <c r="O232" s="110">
        <f t="shared" ca="1" si="78"/>
        <v>-0.40336480698017202</v>
      </c>
      <c r="P232" s="110">
        <f t="shared" ca="1" si="79"/>
        <v>1089.15036509478</v>
      </c>
      <c r="Q232" s="110">
        <f t="shared" ca="1" si="81"/>
        <v>149.74375239769066</v>
      </c>
      <c r="R232" s="110">
        <f>'prueba 1'!I277</f>
        <v>1.9381300060261353</v>
      </c>
      <c r="S232" s="105">
        <f>'prueba 1'!AN229</f>
        <v>3.4942822757697322E-3</v>
      </c>
      <c r="T232" s="105">
        <f t="shared" si="82"/>
        <v>0.3624789932131548</v>
      </c>
      <c r="U232" s="177">
        <f t="shared" si="83"/>
        <v>7.2734277567868455</v>
      </c>
      <c r="V232" s="161">
        <f t="shared" si="69"/>
        <v>0.49311881102630961</v>
      </c>
      <c r="W232" s="178">
        <f t="shared" si="80"/>
        <v>0.94166700000000003</v>
      </c>
      <c r="X232" s="178">
        <f t="shared" ca="1" si="84"/>
        <v>149.74375239769066</v>
      </c>
      <c r="Y232" s="178">
        <f t="shared" ca="1" si="85"/>
        <v>15.838960483421154</v>
      </c>
      <c r="Z232" s="178">
        <f t="shared" si="86"/>
        <v>4.1670000000000318E-3</v>
      </c>
      <c r="AA232" s="178">
        <f t="shared" ca="1" si="87"/>
        <v>0.94166700000000003</v>
      </c>
      <c r="AB232" s="178">
        <f t="shared" ca="1" si="88"/>
        <v>1.2435524967974458</v>
      </c>
    </row>
    <row r="233" spans="1:28" x14ac:dyDescent="0.25">
      <c r="A233" s="105">
        <v>0.94583300000000003</v>
      </c>
      <c r="B233" s="105">
        <v>123.00769328524397</v>
      </c>
      <c r="D233" s="194">
        <f t="shared" si="70"/>
        <v>4.166000000000003E-3</v>
      </c>
      <c r="E233" s="174">
        <f t="shared" ca="1" si="90"/>
        <v>0.6503916605421004</v>
      </c>
      <c r="F233" s="179">
        <f t="shared" ca="1" si="71"/>
        <v>6.8694641031750978E-2</v>
      </c>
      <c r="G233" s="272">
        <f t="shared" si="72"/>
        <v>0.94583300000000003</v>
      </c>
      <c r="H233" s="181">
        <f t="shared" ca="1" si="73"/>
        <v>156.11897756651462</v>
      </c>
      <c r="I233" s="182">
        <f t="shared" ca="1" si="74"/>
        <v>16.489352143963256</v>
      </c>
      <c r="J233" s="181">
        <f t="shared" ca="1" si="75"/>
        <v>1.3122471378291969</v>
      </c>
      <c r="K233" s="175">
        <f ca="1">IF(I232&lt;0,VLOOKUP(-I232,'Cd(v)'!$B$3:$C$103,2,1),VLOOKUP(I232,'Cd(v)'!$B$3:$C$103,2,1))</f>
        <v>0.526160660910301</v>
      </c>
      <c r="L233" s="7">
        <f t="shared" ca="1" si="89"/>
        <v>-4.3624683340045933E-2</v>
      </c>
      <c r="M233" s="110">
        <f t="shared" si="76"/>
        <v>1206.7054711282435</v>
      </c>
      <c r="N233" s="110">
        <f t="shared" si="77"/>
        <v>71.317153736067922</v>
      </c>
      <c r="O233" s="110">
        <f t="shared" ca="1" si="78"/>
        <v>-0.4279581435658506</v>
      </c>
      <c r="P233" s="110">
        <f t="shared" ca="1" si="79"/>
        <v>1134.9603592486098</v>
      </c>
      <c r="Q233" s="110">
        <f t="shared" ca="1" si="81"/>
        <v>156.11897756651462</v>
      </c>
      <c r="R233" s="110">
        <f>'prueba 1'!I278</f>
        <v>1.9367644501325165</v>
      </c>
      <c r="S233" s="105">
        <f>'prueba 1'!AN230</f>
        <v>3.5853779827753375E-3</v>
      </c>
      <c r="T233" s="105">
        <f t="shared" si="82"/>
        <v>0.36606437119593016</v>
      </c>
      <c r="U233" s="177">
        <f t="shared" si="83"/>
        <v>7.2698423788040696</v>
      </c>
      <c r="V233" s="161">
        <f t="shared" si="69"/>
        <v>0.51245005022632673</v>
      </c>
      <c r="W233" s="178">
        <f t="shared" si="80"/>
        <v>0.94583300000000003</v>
      </c>
      <c r="X233" s="178">
        <f t="shared" ca="1" si="84"/>
        <v>156.11897756651462</v>
      </c>
      <c r="Y233" s="178">
        <f t="shared" ca="1" si="85"/>
        <v>16.489352143963256</v>
      </c>
      <c r="Z233" s="178">
        <f t="shared" si="86"/>
        <v>4.166000000000003E-3</v>
      </c>
      <c r="AA233" s="178">
        <f t="shared" ca="1" si="87"/>
        <v>0.94583300000000003</v>
      </c>
      <c r="AB233" s="178">
        <f t="shared" ca="1" si="88"/>
        <v>1.3122471378291969</v>
      </c>
    </row>
    <row r="234" spans="1:28" x14ac:dyDescent="0.25">
      <c r="A234" s="105">
        <v>0.95</v>
      </c>
      <c r="B234" s="105">
        <v>127.38085513894266</v>
      </c>
      <c r="D234" s="194">
        <f t="shared" si="70"/>
        <v>4.1669999999999208E-3</v>
      </c>
      <c r="E234" s="174">
        <f t="shared" ca="1" si="90"/>
        <v>0.67547926826220961</v>
      </c>
      <c r="F234" s="179">
        <f t="shared" ca="1" si="71"/>
        <v>7.1525852494742151E-2</v>
      </c>
      <c r="G234" s="272">
        <f t="shared" si="72"/>
        <v>0.95</v>
      </c>
      <c r="H234" s="181">
        <f t="shared" ca="1" si="73"/>
        <v>162.10205621843591</v>
      </c>
      <c r="I234" s="182">
        <f t="shared" ca="1" si="74"/>
        <v>17.164831412225464</v>
      </c>
      <c r="J234" s="181">
        <f t="shared" ca="1" si="75"/>
        <v>1.3837729903239391</v>
      </c>
      <c r="K234" s="175">
        <f ca="1">IF(I233&lt;0,VLOOKUP(-I233,'Cd(v)'!$B$3:$C$103,2,1),VLOOKUP(I233,'Cd(v)'!$B$3:$C$103,2,1))</f>
        <v>0.526160660910301</v>
      </c>
      <c r="L234" s="7">
        <f t="shared" ref="L234:L240" ca="1" si="91">IF(I233&lt;0,+(+(0.5*1.29*K234*PI()/4*$E$1^2*I233^2)/9.81),+(-(0.5*1.29*K234*PI()/4*$E$1^2*I233^2)/9.81))</f>
        <v>-4.7280942220291867E-2</v>
      </c>
      <c r="M234" s="110">
        <f t="shared" si="76"/>
        <v>1249.6061889130276</v>
      </c>
      <c r="N234" s="110">
        <f t="shared" si="77"/>
        <v>71.281135537014563</v>
      </c>
      <c r="O234" s="110">
        <f t="shared" ca="1" si="78"/>
        <v>-0.46382604318106324</v>
      </c>
      <c r="P234" s="110">
        <f t="shared" ca="1" si="79"/>
        <v>1177.861227332832</v>
      </c>
      <c r="Q234" s="110">
        <f t="shared" ca="1" si="81"/>
        <v>162.10205621843591</v>
      </c>
      <c r="R234" s="110">
        <f>'prueba 1'!I279</f>
        <v>1.9353859132612761</v>
      </c>
      <c r="S234" s="105">
        <f>'prueba 1'!AN231</f>
        <v>3.6715799238915816E-3</v>
      </c>
      <c r="T234" s="105">
        <f t="shared" si="82"/>
        <v>0.36973595111982172</v>
      </c>
      <c r="U234" s="177">
        <f t="shared" si="83"/>
        <v>7.2661707988801787</v>
      </c>
      <c r="V234" s="161">
        <f t="shared" si="69"/>
        <v>0.53079602336396403</v>
      </c>
      <c r="W234" s="178">
        <f t="shared" si="80"/>
        <v>0.95</v>
      </c>
      <c r="X234" s="178">
        <f t="shared" ca="1" si="84"/>
        <v>162.10205621843591</v>
      </c>
      <c r="Y234" s="178">
        <f t="shared" ca="1" si="85"/>
        <v>17.164831412225464</v>
      </c>
      <c r="Z234" s="178">
        <f t="shared" si="86"/>
        <v>4.1669999999999208E-3</v>
      </c>
      <c r="AA234" s="178">
        <f t="shared" ca="1" si="87"/>
        <v>0.95</v>
      </c>
      <c r="AB234" s="178">
        <f t="shared" ca="1" si="88"/>
        <v>1.3837729903239391</v>
      </c>
    </row>
    <row r="235" spans="1:28" x14ac:dyDescent="0.25">
      <c r="A235" s="105">
        <v>0.95416699999999999</v>
      </c>
      <c r="B235" s="105">
        <v>132.04950090167503</v>
      </c>
      <c r="D235" s="194">
        <f t="shared" si="70"/>
        <v>4.1670000000000318E-3</v>
      </c>
      <c r="E235" s="174">
        <f t="shared" ca="1" si="90"/>
        <v>0.70210670041609602</v>
      </c>
      <c r="F235" s="179">
        <f t="shared" ca="1" si="71"/>
        <v>7.4451531115377945E-2</v>
      </c>
      <c r="G235" s="272">
        <f t="shared" si="72"/>
        <v>0.95416699999999999</v>
      </c>
      <c r="H235" s="181">
        <f t="shared" ca="1" si="73"/>
        <v>168.4921287295634</v>
      </c>
      <c r="I235" s="182">
        <f t="shared" ca="1" si="74"/>
        <v>17.866938112641559</v>
      </c>
      <c r="J235" s="181">
        <f t="shared" ca="1" si="75"/>
        <v>1.458224521439317</v>
      </c>
      <c r="K235" s="175">
        <f ca="1">IF(I234&lt;0,VLOOKUP(-I234,'Cd(v)'!$B$3:$C$103,2,1),VLOOKUP(I234,'Cd(v)'!$B$3:$C$103,2,1))</f>
        <v>0.526160660910301</v>
      </c>
      <c r="L235" s="7">
        <f t="shared" ca="1" si="91"/>
        <v>-5.1233971401760003E-2</v>
      </c>
      <c r="M235" s="110">
        <f t="shared" si="76"/>
        <v>1295.4056038454321</v>
      </c>
      <c r="N235" s="110">
        <f t="shared" si="77"/>
        <v>71.244233070237328</v>
      </c>
      <c r="O235" s="110">
        <f t="shared" ca="1" si="78"/>
        <v>-0.50260525945126566</v>
      </c>
      <c r="P235" s="110">
        <f t="shared" ca="1" si="79"/>
        <v>1223.6587655157437</v>
      </c>
      <c r="Q235" s="110">
        <f t="shared" ca="1" si="81"/>
        <v>168.4921287295634</v>
      </c>
      <c r="R235" s="110">
        <f>'prueba 1'!I280</f>
        <v>1.9339947117899454</v>
      </c>
      <c r="S235" s="105">
        <f>'prueba 1'!AN232</f>
        <v>3.7617193452833186E-3</v>
      </c>
      <c r="T235" s="105">
        <f t="shared" si="82"/>
        <v>0.37349767046510501</v>
      </c>
      <c r="U235" s="177">
        <f t="shared" si="83"/>
        <v>7.262409079534895</v>
      </c>
      <c r="V235" s="161">
        <f t="shared" si="69"/>
        <v>0.55025027025728401</v>
      </c>
      <c r="W235" s="178">
        <f t="shared" si="80"/>
        <v>0.95416699999999999</v>
      </c>
      <c r="X235" s="178">
        <f t="shared" ca="1" si="84"/>
        <v>168.4921287295634</v>
      </c>
      <c r="Y235" s="178">
        <f t="shared" ca="1" si="85"/>
        <v>17.866938112641559</v>
      </c>
      <c r="Z235" s="178">
        <f t="shared" si="86"/>
        <v>4.1670000000000318E-3</v>
      </c>
      <c r="AA235" s="178">
        <f t="shared" ca="1" si="87"/>
        <v>0.95416699999999999</v>
      </c>
      <c r="AB235" s="178">
        <f t="shared" ca="1" si="88"/>
        <v>1.458224521439317</v>
      </c>
    </row>
    <row r="236" spans="1:28" x14ac:dyDescent="0.25">
      <c r="A236" s="105">
        <v>0.95833299999999999</v>
      </c>
      <c r="B236" s="105">
        <v>137.66369517331523</v>
      </c>
      <c r="D236" s="194">
        <f t="shared" si="70"/>
        <v>4.166000000000003E-3</v>
      </c>
      <c r="E236" s="174">
        <f t="shared" ca="1" si="90"/>
        <v>0.73392007258534153</v>
      </c>
      <c r="F236" s="179">
        <f t="shared" ca="1" si="71"/>
        <v>7.7491175199655329E-2</v>
      </c>
      <c r="G236" s="272">
        <f t="shared" si="72"/>
        <v>0.95833299999999999</v>
      </c>
      <c r="H236" s="181">
        <f t="shared" ca="1" si="73"/>
        <v>176.16900446119564</v>
      </c>
      <c r="I236" s="182">
        <f t="shared" ca="1" si="74"/>
        <v>18.600858185226901</v>
      </c>
      <c r="J236" s="181">
        <f t="shared" ca="1" si="75"/>
        <v>1.5357156966389724</v>
      </c>
      <c r="K236" s="175">
        <f ca="1">IF(I235&lt;0,VLOOKUP(-I235,'Cd(v)'!$B$3:$C$103,2,1),VLOOKUP(I235,'Cd(v)'!$B$3:$C$103,2,1))</f>
        <v>0.526160660910301</v>
      </c>
      <c r="L236" s="7">
        <f t="shared" ca="1" si="91"/>
        <v>-5.5511019454447218E-2</v>
      </c>
      <c r="M236" s="110">
        <f t="shared" si="76"/>
        <v>1350.4808496502226</v>
      </c>
      <c r="N236" s="110">
        <f t="shared" si="77"/>
        <v>71.206290244512402</v>
      </c>
      <c r="O236" s="110">
        <f t="shared" ca="1" si="78"/>
        <v>-0.5445631008481272</v>
      </c>
      <c r="P236" s="110">
        <f t="shared" ca="1" si="79"/>
        <v>1278.729996304862</v>
      </c>
      <c r="Q236" s="110">
        <f t="shared" ca="1" si="81"/>
        <v>176.16900446119564</v>
      </c>
      <c r="R236" s="110">
        <f>'prueba 1'!I281</f>
        <v>1.9325911737558954</v>
      </c>
      <c r="S236" s="105">
        <f>'prueba 1'!AN233</f>
        <v>3.8677702064145612E-3</v>
      </c>
      <c r="T236" s="105">
        <f t="shared" si="82"/>
        <v>0.37736544067151956</v>
      </c>
      <c r="U236" s="177">
        <f t="shared" si="83"/>
        <v>7.2585413093284803</v>
      </c>
      <c r="V236" s="161">
        <f t="shared" si="69"/>
        <v>0.57350695409203167</v>
      </c>
      <c r="W236" s="178">
        <f t="shared" si="80"/>
        <v>0.95833299999999999</v>
      </c>
      <c r="X236" s="178">
        <f t="shared" ca="1" si="84"/>
        <v>176.16900446119564</v>
      </c>
      <c r="Y236" s="178">
        <f t="shared" ca="1" si="85"/>
        <v>18.600858185226901</v>
      </c>
      <c r="Z236" s="178">
        <f t="shared" si="86"/>
        <v>4.166000000000003E-3</v>
      </c>
      <c r="AA236" s="178">
        <f t="shared" ca="1" si="87"/>
        <v>0.95833299999999999</v>
      </c>
      <c r="AB236" s="178">
        <f t="shared" ca="1" si="88"/>
        <v>1.5357156966389724</v>
      </c>
    </row>
    <row r="237" spans="1:28" x14ac:dyDescent="0.25">
      <c r="A237" s="105">
        <v>0.96250000000000002</v>
      </c>
      <c r="B237" s="105">
        <v>143.04150231772849</v>
      </c>
      <c r="D237" s="194">
        <f t="shared" si="70"/>
        <v>4.1670000000000318E-3</v>
      </c>
      <c r="E237" s="174">
        <f t="shared" ca="1" si="90"/>
        <v>0.76480305172592822</v>
      </c>
      <c r="F237" s="179">
        <f t="shared" ca="1" si="71"/>
        <v>8.0696710374383057E-2</v>
      </c>
      <c r="G237" s="272">
        <f t="shared" si="72"/>
        <v>0.96250000000000002</v>
      </c>
      <c r="H237" s="181">
        <f t="shared" ca="1" si="73"/>
        <v>183.53804937027175</v>
      </c>
      <c r="I237" s="182">
        <f t="shared" ca="1" si="74"/>
        <v>19.365661236952828</v>
      </c>
      <c r="J237" s="181">
        <f t="shared" ca="1" si="75"/>
        <v>1.6164124070133554</v>
      </c>
      <c r="K237" s="175">
        <f ca="1">IF(I236&lt;0,VLOOKUP(-I236,'Cd(v)'!$B$3:$C$103,2,1),VLOOKUP(I236,'Cd(v)'!$B$3:$C$103,2,1))</f>
        <v>0.517000118022927</v>
      </c>
      <c r="L237" s="7">
        <f t="shared" ca="1" si="91"/>
        <v>-5.9117650842113886E-2</v>
      </c>
      <c r="M237" s="110">
        <f t="shared" si="76"/>
        <v>1403.2371377369166</v>
      </c>
      <c r="N237" s="110">
        <f t="shared" si="77"/>
        <v>71.167343626465495</v>
      </c>
      <c r="O237" s="110">
        <f t="shared" ca="1" si="78"/>
        <v>-0.57994415476113725</v>
      </c>
      <c r="P237" s="110">
        <f t="shared" ca="1" si="79"/>
        <v>1331.48984995569</v>
      </c>
      <c r="Q237" s="110">
        <f t="shared" ca="1" si="81"/>
        <v>183.53804937027175</v>
      </c>
      <c r="R237" s="110">
        <f>'prueba 1'!I282</f>
        <v>1.9311746155106544</v>
      </c>
      <c r="S237" s="105">
        <f>'prueba 1'!AN234</f>
        <v>3.9700935827625215E-3</v>
      </c>
      <c r="T237" s="105">
        <f t="shared" si="82"/>
        <v>0.38133553425428207</v>
      </c>
      <c r="U237" s="177">
        <f t="shared" si="83"/>
        <v>7.2545712157457185</v>
      </c>
      <c r="V237" s="161">
        <f t="shared" si="69"/>
        <v>0.59605394015797919</v>
      </c>
      <c r="W237" s="178">
        <f t="shared" si="80"/>
        <v>0.96250000000000002</v>
      </c>
      <c r="X237" s="178">
        <f t="shared" ca="1" si="84"/>
        <v>183.53804937027175</v>
      </c>
      <c r="Y237" s="178">
        <f t="shared" ca="1" si="85"/>
        <v>19.365661236952828</v>
      </c>
      <c r="Z237" s="178">
        <f t="shared" si="86"/>
        <v>4.1670000000000318E-3</v>
      </c>
      <c r="AA237" s="178">
        <f t="shared" ca="1" si="87"/>
        <v>0.96250000000000002</v>
      </c>
      <c r="AB237" s="178">
        <f t="shared" ca="1" si="88"/>
        <v>1.6164124070133554</v>
      </c>
    </row>
    <row r="238" spans="1:28" x14ac:dyDescent="0.25">
      <c r="A238" s="105">
        <v>0.96666700000000005</v>
      </c>
      <c r="B238" s="105">
        <v>146.64640600793953</v>
      </c>
      <c r="D238" s="194">
        <f t="shared" si="70"/>
        <v>4.1670000000000318E-3</v>
      </c>
      <c r="E238" s="174">
        <f t="shared" ca="1" si="90"/>
        <v>0.78554810321825519</v>
      </c>
      <c r="F238" s="179">
        <f t="shared" ca="1" si="71"/>
        <v>8.3970089320493546E-2</v>
      </c>
      <c r="G238" s="272">
        <f t="shared" si="72"/>
        <v>0.96666700000000005</v>
      </c>
      <c r="H238" s="181">
        <f t="shared" ca="1" si="73"/>
        <v>188.51646345530338</v>
      </c>
      <c r="I238" s="182">
        <f t="shared" ca="1" si="74"/>
        <v>20.151209340171082</v>
      </c>
      <c r="J238" s="181">
        <f t="shared" ca="1" si="75"/>
        <v>1.700382496333849</v>
      </c>
      <c r="K238" s="175">
        <f ca="1">IF(I237&lt;0,VLOOKUP(-I237,'Cd(v)'!$B$3:$C$103,2,1),VLOOKUP(I237,'Cd(v)'!$B$3:$C$103,2,1))</f>
        <v>0.517000118022927</v>
      </c>
      <c r="L238" s="7">
        <f t="shared" ca="1" si="91"/>
        <v>-6.4079020680183146E-2</v>
      </c>
      <c r="M238" s="110">
        <f t="shared" si="76"/>
        <v>1438.6012429378868</v>
      </c>
      <c r="N238" s="110">
        <f t="shared" si="77"/>
        <v>71.127731682452747</v>
      </c>
      <c r="O238" s="110">
        <f t="shared" ca="1" si="78"/>
        <v>-0.62861519287259671</v>
      </c>
      <c r="P238" s="110">
        <f t="shared" ca="1" si="79"/>
        <v>1366.8448960625615</v>
      </c>
      <c r="Q238" s="110">
        <f t="shared" ca="1" si="81"/>
        <v>188.51646345530338</v>
      </c>
      <c r="R238" s="110">
        <f>'prueba 1'!I283</f>
        <v>1.9297453619309159</v>
      </c>
      <c r="S238" s="105">
        <f>'prueba 1'!AN235</f>
        <v>4.0379147821355673E-3</v>
      </c>
      <c r="T238" s="105">
        <f t="shared" si="82"/>
        <v>0.38537344903641763</v>
      </c>
      <c r="U238" s="177">
        <f t="shared" si="83"/>
        <v>7.2505333009635828</v>
      </c>
      <c r="V238" s="161">
        <f t="shared" si="69"/>
        <v>0.6110755738350887</v>
      </c>
      <c r="W238" s="178">
        <f t="shared" si="80"/>
        <v>0.96666700000000005</v>
      </c>
      <c r="X238" s="178">
        <f t="shared" ca="1" si="84"/>
        <v>188.51646345530338</v>
      </c>
      <c r="Y238" s="178">
        <f t="shared" ca="1" si="85"/>
        <v>20.151209340171082</v>
      </c>
      <c r="Z238" s="178">
        <f t="shared" si="86"/>
        <v>4.1670000000000318E-3</v>
      </c>
      <c r="AA238" s="178">
        <f t="shared" ca="1" si="87"/>
        <v>0.96666700000000005</v>
      </c>
      <c r="AB238" s="178">
        <f t="shared" ca="1" si="88"/>
        <v>1.700382496333849</v>
      </c>
    </row>
    <row r="239" spans="1:28" x14ac:dyDescent="0.25">
      <c r="A239" s="105">
        <v>0.97083299999999995</v>
      </c>
      <c r="B239" s="105">
        <v>150.36950326176409</v>
      </c>
      <c r="D239" s="194">
        <f t="shared" si="70"/>
        <v>4.165999999999892E-3</v>
      </c>
      <c r="E239" s="174">
        <f t="shared" ca="1" si="90"/>
        <v>0.80679544113382407</v>
      </c>
      <c r="F239" s="179">
        <f t="shared" ca="1" si="71"/>
        <v>8.7311047918913989E-2</v>
      </c>
      <c r="G239" s="272">
        <f t="shared" si="72"/>
        <v>0.97083299999999995</v>
      </c>
      <c r="H239" s="181">
        <f t="shared" ca="1" si="73"/>
        <v>193.66189177480678</v>
      </c>
      <c r="I239" s="182">
        <f t="shared" ca="1" si="74"/>
        <v>20.958004781304908</v>
      </c>
      <c r="J239" s="181">
        <f t="shared" ca="1" si="75"/>
        <v>1.7876935442527631</v>
      </c>
      <c r="K239" s="175">
        <f ca="1">IF(I238&lt;0,VLOOKUP(-I238,'Cd(v)'!$B$3:$C$103,2,1),VLOOKUP(I238,'Cd(v)'!$B$3:$C$103,2,1))</f>
        <v>0.517000118022927</v>
      </c>
      <c r="L239" s="7">
        <f t="shared" ca="1" si="91"/>
        <v>-6.9383057543212057E-2</v>
      </c>
      <c r="M239" s="110">
        <f t="shared" si="76"/>
        <v>1475.1248269979058</v>
      </c>
      <c r="N239" s="110">
        <f t="shared" si="77"/>
        <v>71.087447370833075</v>
      </c>
      <c r="O239" s="110">
        <f t="shared" ca="1" si="78"/>
        <v>-0.68064779449891033</v>
      </c>
      <c r="P239" s="110">
        <f t="shared" ca="1" si="79"/>
        <v>1403.3567318325736</v>
      </c>
      <c r="Q239" s="110">
        <f t="shared" ca="1" si="81"/>
        <v>193.66189177480678</v>
      </c>
      <c r="R239" s="110">
        <f>'prueba 1'!I284</f>
        <v>1.9283036529783657</v>
      </c>
      <c r="S239" s="105">
        <f>'prueba 1'!AN236</f>
        <v>4.1064537838611552E-3</v>
      </c>
      <c r="T239" s="105">
        <f t="shared" si="82"/>
        <v>0.38947990282027878</v>
      </c>
      <c r="U239" s="177">
        <f t="shared" si="83"/>
        <v>7.2464268471797215</v>
      </c>
      <c r="V239" s="161">
        <f t="shared" si="69"/>
        <v>0.62643935058849298</v>
      </c>
      <c r="W239" s="178">
        <f t="shared" si="80"/>
        <v>0.97083299999999995</v>
      </c>
      <c r="X239" s="178">
        <f t="shared" ca="1" si="84"/>
        <v>193.66189177480678</v>
      </c>
      <c r="Y239" s="178">
        <f t="shared" ca="1" si="85"/>
        <v>20.958004781304908</v>
      </c>
      <c r="Z239" s="178">
        <f t="shared" si="86"/>
        <v>4.165999999999892E-3</v>
      </c>
      <c r="AA239" s="178">
        <f t="shared" ca="1" si="87"/>
        <v>0.97083299999999995</v>
      </c>
      <c r="AB239" s="178">
        <f t="shared" ca="1" si="88"/>
        <v>1.7876935442527631</v>
      </c>
    </row>
    <row r="240" spans="1:28" x14ac:dyDescent="0.25">
      <c r="A240" s="105">
        <v>0.97499999999999998</v>
      </c>
      <c r="B240" s="105">
        <v>154.09260051558866</v>
      </c>
      <c r="D240" s="194">
        <f t="shared" si="70"/>
        <v>4.1670000000000318E-3</v>
      </c>
      <c r="E240" s="174">
        <f t="shared" ca="1" si="90"/>
        <v>0.82846077604841006</v>
      </c>
      <c r="F240" s="179">
        <f t="shared" ca="1" si="71"/>
        <v>9.0784201977491971E-2</v>
      </c>
      <c r="G240" s="272">
        <f t="shared" si="72"/>
        <v>0.97499999999999998</v>
      </c>
      <c r="H240" s="181">
        <f t="shared" ca="1" si="73"/>
        <v>198.81468107713073</v>
      </c>
      <c r="I240" s="182">
        <f t="shared" ca="1" si="74"/>
        <v>21.786465557353317</v>
      </c>
      <c r="J240" s="181">
        <f t="shared" ca="1" si="75"/>
        <v>1.8784777462302551</v>
      </c>
      <c r="K240" s="175">
        <f ca="1">IF(I239&lt;0,VLOOKUP(-I239,'Cd(v)'!$B$3:$C$103,2,1),VLOOKUP(I239,'Cd(v)'!$B$3:$C$103,2,1))</f>
        <v>0.517000118022927</v>
      </c>
      <c r="L240" s="7">
        <f t="shared" ca="1" si="91"/>
        <v>-7.5050065401814831E-2</v>
      </c>
      <c r="M240" s="110">
        <f t="shared" si="76"/>
        <v>1511.6484110579247</v>
      </c>
      <c r="N240" s="110">
        <f t="shared" si="77"/>
        <v>71.046475950749851</v>
      </c>
      <c r="O240" s="110">
        <f t="shared" ca="1" si="78"/>
        <v>-0.73624114159180354</v>
      </c>
      <c r="P240" s="110">
        <f t="shared" ca="1" si="79"/>
        <v>1439.865693965583</v>
      </c>
      <c r="Q240" s="110">
        <f t="shared" ca="1" si="81"/>
        <v>198.81468107713073</v>
      </c>
      <c r="R240" s="110">
        <f>'prueba 1'!I285</f>
        <v>1.9268488420561181</v>
      </c>
      <c r="S240" s="105">
        <f>'prueba 1'!AN237</f>
        <v>4.1764954213272931E-3</v>
      </c>
      <c r="T240" s="105">
        <f t="shared" si="82"/>
        <v>0.39365639824160609</v>
      </c>
      <c r="U240" s="177">
        <f t="shared" si="83"/>
        <v>7.2422503517583943</v>
      </c>
      <c r="V240" s="161">
        <f t="shared" si="69"/>
        <v>0.64210386634846284</v>
      </c>
      <c r="W240" s="178">
        <f t="shared" si="80"/>
        <v>0.97499999999999998</v>
      </c>
      <c r="X240" s="178">
        <f t="shared" ca="1" si="84"/>
        <v>198.81468107713073</v>
      </c>
      <c r="Y240" s="178">
        <f t="shared" ca="1" si="85"/>
        <v>21.786465557353317</v>
      </c>
      <c r="Z240" s="178">
        <f t="shared" si="86"/>
        <v>4.1670000000000318E-3</v>
      </c>
      <c r="AA240" s="178">
        <f t="shared" ca="1" si="87"/>
        <v>0.97499999999999998</v>
      </c>
      <c r="AB240" s="178">
        <f t="shared" ca="1" si="88"/>
        <v>1.8784777462302551</v>
      </c>
    </row>
    <row r="241" spans="1:28" x14ac:dyDescent="0.25">
      <c r="A241" s="105">
        <v>0.97916700000000001</v>
      </c>
      <c r="B241" s="105">
        <v>157.57931064218627</v>
      </c>
      <c r="D241" s="194">
        <f t="shared" si="70"/>
        <v>4.1670000000000318E-3</v>
      </c>
      <c r="E241" s="174">
        <f t="shared" ca="1" si="90"/>
        <v>0.84863474757449997</v>
      </c>
      <c r="F241" s="179">
        <f t="shared" ca="1" si="71"/>
        <v>9.4320462970634941E-2</v>
      </c>
      <c r="G241" s="272">
        <f t="shared" si="72"/>
        <v>0.97916700000000001</v>
      </c>
      <c r="H241" s="181">
        <f t="shared" ca="1" si="73"/>
        <v>203.65604693412371</v>
      </c>
      <c r="I241" s="182">
        <f t="shared" ca="1" si="74"/>
        <v>22.635100304927818</v>
      </c>
      <c r="J241" s="181">
        <f t="shared" ca="1" si="75"/>
        <v>1.97279820920089</v>
      </c>
      <c r="K241" s="175">
        <f ca="1">IF(I240&lt;0,VLOOKUP(-I240,'Cd(v)'!$B$3:$C$103,2,1),VLOOKUP(I240,'Cd(v)'!$B$3:$C$103,2,1))</f>
        <v>0.50930714179742598</v>
      </c>
      <c r="L241" s="7">
        <f t="shared" ref="L241:L258" ca="1" si="92">IF(I240&lt;0,+(+(0.5*1.29*K241*PI()/4*$E$1^2*I240^2)/9.81),+(-(0.5*1.29*K241*PI()/4*$E$1^2*I240^2)/9.81))</f>
        <v>-7.9893949093356578E-2</v>
      </c>
      <c r="M241" s="110">
        <f t="shared" si="76"/>
        <v>1545.8530373998474</v>
      </c>
      <c r="N241" s="110">
        <f t="shared" si="77"/>
        <v>71.004873292546122</v>
      </c>
      <c r="O241" s="110">
        <f t="shared" ca="1" si="78"/>
        <v>-0.78375964060582803</v>
      </c>
      <c r="P241" s="110">
        <f t="shared" ca="1" si="79"/>
        <v>1474.0644044666954</v>
      </c>
      <c r="Q241" s="110">
        <f t="shared" ca="1" si="81"/>
        <v>203.65604693412371</v>
      </c>
      <c r="R241" s="110">
        <f>'prueba 1'!I286</f>
        <v>1.925381303462437</v>
      </c>
      <c r="S241" s="105">
        <f>'prueba 1'!AN238</f>
        <v>4.2408418148539894E-3</v>
      </c>
      <c r="T241" s="105">
        <f t="shared" si="82"/>
        <v>0.3978972400564601</v>
      </c>
      <c r="U241" s="177">
        <f t="shared" si="83"/>
        <v>7.2380095099435398</v>
      </c>
      <c r="V241" s="161">
        <f t="shared" si="69"/>
        <v>0.65663298744599519</v>
      </c>
      <c r="W241" s="178">
        <f t="shared" si="80"/>
        <v>0.97916700000000001</v>
      </c>
      <c r="X241" s="178">
        <f t="shared" ca="1" si="84"/>
        <v>203.65604693412371</v>
      </c>
      <c r="Y241" s="178">
        <f t="shared" ca="1" si="85"/>
        <v>22.635100304927818</v>
      </c>
      <c r="Z241" s="178">
        <f t="shared" si="86"/>
        <v>4.1670000000000318E-3</v>
      </c>
      <c r="AA241" s="178">
        <f t="shared" ca="1" si="87"/>
        <v>0.97916700000000001</v>
      </c>
      <c r="AB241" s="178">
        <f t="shared" ca="1" si="88"/>
        <v>1.97279820920089</v>
      </c>
    </row>
    <row r="242" spans="1:28" x14ac:dyDescent="0.25">
      <c r="A242" s="105">
        <v>0.98333300000000001</v>
      </c>
      <c r="B242" s="105">
        <v>160.59324651432996</v>
      </c>
      <c r="D242" s="194">
        <f t="shared" si="70"/>
        <v>4.166000000000003E-3</v>
      </c>
      <c r="E242" s="174">
        <f t="shared" ca="1" si="90"/>
        <v>0.86595119321588043</v>
      </c>
      <c r="F242" s="179">
        <f t="shared" ca="1" si="71"/>
        <v>9.7905380541266726E-2</v>
      </c>
      <c r="G242" s="272">
        <f t="shared" si="72"/>
        <v>0.98333300000000001</v>
      </c>
      <c r="H242" s="181">
        <f t="shared" ca="1" si="73"/>
        <v>207.86154421888617</v>
      </c>
      <c r="I242" s="182">
        <f t="shared" ca="1" si="74"/>
        <v>23.501051498143699</v>
      </c>
      <c r="J242" s="181">
        <f t="shared" ca="1" si="75"/>
        <v>2.0707035897421568</v>
      </c>
      <c r="K242" s="175">
        <f ca="1">IF(I241&lt;0,VLOOKUP(-I241,'Cd(v)'!$B$3:$C$103,2,1),VLOOKUP(I241,'Cd(v)'!$B$3:$C$103,2,1))</f>
        <v>0.50930714179742598</v>
      </c>
      <c r="L242" s="7">
        <f t="shared" ca="1" si="92"/>
        <v>-8.6239290620715225E-2</v>
      </c>
      <c r="M242" s="110">
        <f t="shared" si="76"/>
        <v>1575.4197483055771</v>
      </c>
      <c r="N242" s="110">
        <f t="shared" si="77"/>
        <v>70.962736325097438</v>
      </c>
      <c r="O242" s="110">
        <f t="shared" ca="1" si="78"/>
        <v>-0.84600744098921643</v>
      </c>
      <c r="P242" s="110">
        <f t="shared" ca="1" si="79"/>
        <v>1503.6110045394903</v>
      </c>
      <c r="Q242" s="110">
        <f t="shared" ca="1" si="81"/>
        <v>207.86154421888617</v>
      </c>
      <c r="R242" s="110">
        <f>'prueba 1'!I287</f>
        <v>1.9239013832713578</v>
      </c>
      <c r="S242" s="105">
        <f>'prueba 1'!AN239</f>
        <v>4.2953075890608348E-3</v>
      </c>
      <c r="T242" s="105">
        <f t="shared" si="82"/>
        <v>0.40219254764552093</v>
      </c>
      <c r="U242" s="177">
        <f t="shared" si="83"/>
        <v>7.2337142023544789</v>
      </c>
      <c r="V242" s="161">
        <f t="shared" si="69"/>
        <v>0.66903146497869914</v>
      </c>
      <c r="W242" s="178">
        <f t="shared" si="80"/>
        <v>0.98333300000000001</v>
      </c>
      <c r="X242" s="178">
        <f t="shared" ca="1" si="84"/>
        <v>207.86154421888617</v>
      </c>
      <c r="Y242" s="178">
        <f t="shared" ca="1" si="85"/>
        <v>23.501051498143699</v>
      </c>
      <c r="Z242" s="178">
        <f t="shared" si="86"/>
        <v>4.166000000000003E-3</v>
      </c>
      <c r="AA242" s="178">
        <f t="shared" ca="1" si="87"/>
        <v>0.98333300000000001</v>
      </c>
      <c r="AB242" s="178">
        <f t="shared" ca="1" si="88"/>
        <v>2.0707035897421568</v>
      </c>
    </row>
    <row r="243" spans="1:28" x14ac:dyDescent="0.25">
      <c r="A243" s="105">
        <v>0.98750000000000004</v>
      </c>
      <c r="B243" s="105">
        <v>163.19350491382644</v>
      </c>
      <c r="D243" s="194">
        <f t="shared" si="70"/>
        <v>4.1670000000000318E-3</v>
      </c>
      <c r="E243" s="174">
        <f t="shared" ca="1" si="90"/>
        <v>0.88136916334457083</v>
      </c>
      <c r="F243" s="179">
        <f t="shared" ca="1" si="71"/>
        <v>0.1016015468964224</v>
      </c>
      <c r="G243" s="272">
        <f t="shared" si="72"/>
        <v>0.98750000000000004</v>
      </c>
      <c r="H243" s="181">
        <f t="shared" ca="1" si="73"/>
        <v>211.51167826843391</v>
      </c>
      <c r="I243" s="182">
        <f t="shared" ca="1" si="74"/>
        <v>24.382420661488268</v>
      </c>
      <c r="J243" s="181">
        <f t="shared" ca="1" si="75"/>
        <v>2.1723051366385793</v>
      </c>
      <c r="K243" s="175">
        <f ca="1">IF(I242&lt;0,VLOOKUP(-I242,'Cd(v)'!$B$3:$C$103,2,1),VLOOKUP(I242,'Cd(v)'!$B$3:$C$103,2,1))</f>
        <v>0.50930714179742598</v>
      </c>
      <c r="L243" s="7">
        <f t="shared" ca="1" si="92"/>
        <v>-9.2964024633331518E-2</v>
      </c>
      <c r="M243" s="110">
        <f t="shared" si="76"/>
        <v>1600.9282832046374</v>
      </c>
      <c r="N243" s="110">
        <f t="shared" si="77"/>
        <v>70.920119917169217</v>
      </c>
      <c r="O243" s="110">
        <f t="shared" ca="1" si="78"/>
        <v>-0.91197708165298219</v>
      </c>
      <c r="P243" s="110">
        <f t="shared" ca="1" si="79"/>
        <v>1529.0961862058152</v>
      </c>
      <c r="Q243" s="110">
        <f t="shared" ca="1" si="81"/>
        <v>211.51167826843391</v>
      </c>
      <c r="R243" s="110">
        <f>'prueba 1'!I288</f>
        <v>1.9224083597823047</v>
      </c>
      <c r="S243" s="105">
        <f>'prueba 1'!AN240</f>
        <v>4.3441802169447681E-3</v>
      </c>
      <c r="T243" s="105">
        <f t="shared" si="82"/>
        <v>0.4065367278624657</v>
      </c>
      <c r="U243" s="177">
        <f t="shared" si="83"/>
        <v>7.2293700221375348</v>
      </c>
      <c r="V243" s="161">
        <f t="shared" si="69"/>
        <v>0.68002733497591994</v>
      </c>
      <c r="W243" s="178">
        <f t="shared" si="80"/>
        <v>0.98750000000000004</v>
      </c>
      <c r="X243" s="178">
        <f t="shared" ca="1" si="84"/>
        <v>211.51167826843391</v>
      </c>
      <c r="Y243" s="178">
        <f t="shared" ca="1" si="85"/>
        <v>24.382420661488268</v>
      </c>
      <c r="Z243" s="178">
        <f t="shared" si="86"/>
        <v>4.1670000000000318E-3</v>
      </c>
      <c r="AA243" s="178">
        <f t="shared" ca="1" si="87"/>
        <v>0.98750000000000004</v>
      </c>
      <c r="AB243" s="178">
        <f t="shared" ca="1" si="88"/>
        <v>2.1723051366385793</v>
      </c>
    </row>
    <row r="244" spans="1:28" x14ac:dyDescent="0.25">
      <c r="A244" s="105">
        <v>0.99166699999999997</v>
      </c>
      <c r="B244" s="105">
        <v>167.50756998571842</v>
      </c>
      <c r="D244" s="194">
        <f t="shared" si="70"/>
        <v>4.1669999999999208E-3</v>
      </c>
      <c r="E244" s="174">
        <f t="shared" ca="1" si="90"/>
        <v>0.90630214056444081</v>
      </c>
      <c r="F244" s="179">
        <f t="shared" ca="1" si="71"/>
        <v>0.10537810791615164</v>
      </c>
      <c r="G244" s="272">
        <f t="shared" si="72"/>
        <v>0.99166699999999997</v>
      </c>
      <c r="H244" s="181">
        <f t="shared" ca="1" si="73"/>
        <v>217.49511412633981</v>
      </c>
      <c r="I244" s="182">
        <f t="shared" ca="1" si="74"/>
        <v>25.28872280205271</v>
      </c>
      <c r="J244" s="181">
        <f t="shared" ca="1" si="75"/>
        <v>2.2776832445547308</v>
      </c>
      <c r="K244" s="175">
        <f ca="1">IF(I243&lt;0,VLOOKUP(-I243,'Cd(v)'!$B$3:$C$103,2,1),VLOOKUP(I243,'Cd(v)'!$B$3:$C$103,2,1))</f>
        <v>0.50930714179742598</v>
      </c>
      <c r="L244" s="7">
        <f t="shared" ca="1" si="92"/>
        <v>-0.10006771159576792</v>
      </c>
      <c r="M244" s="110">
        <f t="shared" si="76"/>
        <v>1643.2492615598978</v>
      </c>
      <c r="N244" s="110">
        <f t="shared" si="77"/>
        <v>70.87673848221533</v>
      </c>
      <c r="O244" s="110">
        <f t="shared" ca="1" si="78"/>
        <v>-0.98166425075448338</v>
      </c>
      <c r="P244" s="110">
        <f t="shared" ca="1" si="79"/>
        <v>1571.390858826928</v>
      </c>
      <c r="Q244" s="110">
        <f t="shared" ca="1" si="81"/>
        <v>217.49511412633981</v>
      </c>
      <c r="R244" s="110">
        <f>'prueba 1'!I289</f>
        <v>1.9209025758881368</v>
      </c>
      <c r="S244" s="105">
        <f>'prueba 1'!AN241</f>
        <v>4.4221646232297952E-3</v>
      </c>
      <c r="T244" s="105">
        <f t="shared" si="82"/>
        <v>0.4109588924856955</v>
      </c>
      <c r="U244" s="177">
        <f t="shared" si="83"/>
        <v>7.2249478575143051</v>
      </c>
      <c r="V244" s="161">
        <f t="shared" si="69"/>
        <v>0.69800404413047534</v>
      </c>
      <c r="W244" s="178">
        <f t="shared" si="80"/>
        <v>0.99166699999999997</v>
      </c>
      <c r="X244" s="178">
        <f t="shared" ca="1" si="84"/>
        <v>217.49511412633981</v>
      </c>
      <c r="Y244" s="178">
        <f t="shared" ca="1" si="85"/>
        <v>25.28872280205271</v>
      </c>
      <c r="Z244" s="178">
        <f t="shared" si="86"/>
        <v>4.1669999999999208E-3</v>
      </c>
      <c r="AA244" s="178">
        <f t="shared" ca="1" si="87"/>
        <v>0.99166699999999997</v>
      </c>
      <c r="AB244" s="178">
        <f t="shared" ca="1" si="88"/>
        <v>2.2776832445547308</v>
      </c>
    </row>
    <row r="245" spans="1:28" x14ac:dyDescent="0.25">
      <c r="A245" s="105">
        <v>0.99583299999999997</v>
      </c>
      <c r="B245" s="105">
        <v>171.52615114857664</v>
      </c>
      <c r="D245" s="194">
        <f t="shared" si="70"/>
        <v>4.166000000000003E-3</v>
      </c>
      <c r="E245" s="174">
        <f t="shared" ca="1" si="90"/>
        <v>0.9293845183731686</v>
      </c>
      <c r="F245" s="179">
        <f t="shared" ca="1" si="71"/>
        <v>0.1092246350968943</v>
      </c>
      <c r="G245" s="272">
        <f t="shared" si="72"/>
        <v>0.99583299999999997</v>
      </c>
      <c r="H245" s="181">
        <f t="shared" ca="1" si="73"/>
        <v>223.08797848611809</v>
      </c>
      <c r="I245" s="182">
        <f t="shared" ca="1" si="74"/>
        <v>26.218107320425879</v>
      </c>
      <c r="J245" s="181">
        <f t="shared" ca="1" si="75"/>
        <v>2.3869078796516252</v>
      </c>
      <c r="K245" s="175">
        <f ca="1">IF(I244&lt;0,VLOOKUP(-I244,'Cd(v)'!$B$3:$C$103,2,1),VLOOKUP(I244,'Cd(v)'!$B$3:$C$103,2,1))</f>
        <v>0.50268992875304097</v>
      </c>
      <c r="L245" s="7">
        <f t="shared" ca="1" si="92"/>
        <v>-0.10624647716540445</v>
      </c>
      <c r="M245" s="110">
        <f t="shared" si="76"/>
        <v>1682.6715427675369</v>
      </c>
      <c r="N245" s="110">
        <f t="shared" si="77"/>
        <v>70.832658983047779</v>
      </c>
      <c r="O245" s="110">
        <f t="shared" ca="1" si="78"/>
        <v>-1.0422779409926177</v>
      </c>
      <c r="P245" s="110">
        <f t="shared" ca="1" si="79"/>
        <v>1610.7966058434965</v>
      </c>
      <c r="Q245" s="110">
        <f t="shared" ca="1" si="81"/>
        <v>223.08797848611809</v>
      </c>
      <c r="R245" s="110">
        <f>'prueba 1'!I290</f>
        <v>1.9193843862151145</v>
      </c>
      <c r="S245" s="105">
        <f>'prueba 1'!AN242</f>
        <v>4.4933230547964187E-3</v>
      </c>
      <c r="T245" s="105">
        <f t="shared" si="82"/>
        <v>0.41545221554049194</v>
      </c>
      <c r="U245" s="177">
        <f t="shared" si="83"/>
        <v>7.2204545344595079</v>
      </c>
      <c r="V245" s="161">
        <f t="shared" si="69"/>
        <v>0.71457794568497079</v>
      </c>
      <c r="W245" s="178">
        <f t="shared" si="80"/>
        <v>0.99583299999999997</v>
      </c>
      <c r="X245" s="178">
        <f t="shared" ca="1" si="84"/>
        <v>223.08797848611809</v>
      </c>
      <c r="Y245" s="178">
        <f t="shared" ca="1" si="85"/>
        <v>26.218107320425879</v>
      </c>
      <c r="Z245" s="178">
        <f t="shared" si="86"/>
        <v>4.166000000000003E-3</v>
      </c>
      <c r="AA245" s="178">
        <f t="shared" ca="1" si="87"/>
        <v>0.99583299999999997</v>
      </c>
      <c r="AB245" s="178">
        <f t="shared" ca="1" si="88"/>
        <v>2.3869078796516252</v>
      </c>
    </row>
    <row r="246" spans="1:28" x14ac:dyDescent="0.25">
      <c r="A246" s="200">
        <v>1</v>
      </c>
      <c r="B246" s="105">
        <v>174.54008702072034</v>
      </c>
      <c r="D246" s="194">
        <f t="shared" si="70"/>
        <v>4.1670000000000318E-3</v>
      </c>
      <c r="E246" s="174">
        <f t="shared" ca="1" si="90"/>
        <v>0.94724832449981211</v>
      </c>
      <c r="F246" s="179">
        <f t="shared" ca="1" si="71"/>
        <v>0.11319803697240623</v>
      </c>
      <c r="G246" s="272">
        <f t="shared" si="72"/>
        <v>1</v>
      </c>
      <c r="H246" s="181">
        <f t="shared" ca="1" si="73"/>
        <v>227.32141216697983</v>
      </c>
      <c r="I246" s="182">
        <f t="shared" ca="1" si="74"/>
        <v>27.165355644925693</v>
      </c>
      <c r="J246" s="181">
        <f t="shared" ca="1" si="75"/>
        <v>2.5001059166240314</v>
      </c>
      <c r="K246" s="175">
        <f ca="1">IF(I245&lt;0,VLOOKUP(-I245,'Cd(v)'!$B$3:$C$103,2,1),VLOOKUP(I245,'Cd(v)'!$B$3:$C$103,2,1))</f>
        <v>0.50268992875304097</v>
      </c>
      <c r="L246" s="7">
        <f t="shared" ca="1" si="92"/>
        <v>-0.11419929443181642</v>
      </c>
      <c r="M246" s="110">
        <f t="shared" si="76"/>
        <v>1712.2382536732666</v>
      </c>
      <c r="N246" s="110">
        <f t="shared" si="77"/>
        <v>70.788036980928112</v>
      </c>
      <c r="O246" s="110">
        <f t="shared" ca="1" si="78"/>
        <v>-1.1202950783761192</v>
      </c>
      <c r="P246" s="110">
        <f t="shared" ca="1" si="79"/>
        <v>1640.3299216139624</v>
      </c>
      <c r="Q246" s="110">
        <f t="shared" ca="1" si="81"/>
        <v>227.32141216697983</v>
      </c>
      <c r="R246" s="110">
        <f>'prueba 1'!I291</f>
        <v>1.9178530509564011</v>
      </c>
      <c r="S246" s="105">
        <f>'prueba 1'!AN243</f>
        <v>4.5486240692826189E-3</v>
      </c>
      <c r="T246" s="105">
        <f t="shared" si="82"/>
        <v>0.42000083960977458</v>
      </c>
      <c r="U246" s="177">
        <f t="shared" si="83"/>
        <v>7.2159059103902257</v>
      </c>
      <c r="V246" s="161">
        <f t="shared" si="69"/>
        <v>0.72730854261534716</v>
      </c>
      <c r="W246" s="178">
        <f t="shared" si="80"/>
        <v>1</v>
      </c>
      <c r="X246" s="178">
        <f t="shared" ca="1" si="84"/>
        <v>227.32141216697983</v>
      </c>
      <c r="Y246" s="178">
        <f t="shared" ca="1" si="85"/>
        <v>27.165355644925693</v>
      </c>
      <c r="Z246" s="178">
        <f t="shared" si="86"/>
        <v>4.1670000000000318E-3</v>
      </c>
      <c r="AA246" s="178">
        <f t="shared" ca="1" si="87"/>
        <v>1</v>
      </c>
      <c r="AB246" s="178">
        <f t="shared" ca="1" si="88"/>
        <v>2.5001059166240314</v>
      </c>
    </row>
    <row r="247" spans="1:28" x14ac:dyDescent="0.25">
      <c r="A247" s="200">
        <v>1.004167</v>
      </c>
      <c r="B247" s="105">
        <v>176.72666794756969</v>
      </c>
      <c r="D247" s="194">
        <f t="shared" si="70"/>
        <v>4.1670000000000318E-3</v>
      </c>
      <c r="E247" s="174">
        <f t="shared" ca="1" si="90"/>
        <v>0.96022430680705517</v>
      </c>
      <c r="F247" s="179">
        <f t="shared" ca="1" si="71"/>
        <v>0.11719929165887126</v>
      </c>
      <c r="G247" s="272">
        <f t="shared" si="72"/>
        <v>1.004167</v>
      </c>
      <c r="H247" s="181">
        <f t="shared" ca="1" si="73"/>
        <v>230.43539880178733</v>
      </c>
      <c r="I247" s="182">
        <f t="shared" ca="1" si="74"/>
        <v>28.12557995173275</v>
      </c>
      <c r="J247" s="181">
        <f t="shared" ca="1" si="75"/>
        <v>2.6173052082829025</v>
      </c>
      <c r="K247" s="175">
        <f ca="1">IF(I246&lt;0,VLOOKUP(-I246,'Cd(v)'!$B$3:$C$103,2,1),VLOOKUP(I246,'Cd(v)'!$B$3:$C$103,2,1))</f>
        <v>0.50268992875304097</v>
      </c>
      <c r="L247" s="7">
        <f t="shared" ca="1" si="92"/>
        <v>-0.12260030121960973</v>
      </c>
      <c r="M247" s="110">
        <f t="shared" si="76"/>
        <v>1733.6886125656588</v>
      </c>
      <c r="N247" s="110">
        <f t="shared" si="77"/>
        <v>70.743026918251516</v>
      </c>
      <c r="O247" s="110">
        <f t="shared" ca="1" si="78"/>
        <v>-1.2027089549643715</v>
      </c>
      <c r="P247" s="110">
        <f t="shared" ca="1" si="79"/>
        <v>1661.7428766924429</v>
      </c>
      <c r="Q247" s="110">
        <f t="shared" ca="1" si="81"/>
        <v>230.43539880178733</v>
      </c>
      <c r="R247" s="110">
        <f>'prueba 1'!I292</f>
        <v>1.9163089215467777</v>
      </c>
      <c r="S247" s="105">
        <f>'prueba 1'!AN244</f>
        <v>4.5881817203463227E-3</v>
      </c>
      <c r="T247" s="105">
        <f t="shared" si="82"/>
        <v>0.42458902133012089</v>
      </c>
      <c r="U247" s="177">
        <f t="shared" si="83"/>
        <v>7.2113177286698793</v>
      </c>
      <c r="V247" s="161">
        <f t="shared" si="69"/>
        <v>0.73642002533752848</v>
      </c>
      <c r="W247" s="178">
        <f t="shared" si="80"/>
        <v>1.004167</v>
      </c>
      <c r="X247" s="178">
        <f t="shared" ca="1" si="84"/>
        <v>230.43539880178733</v>
      </c>
      <c r="Y247" s="178">
        <f t="shared" ca="1" si="85"/>
        <v>28.12557995173275</v>
      </c>
      <c r="Z247" s="178">
        <f t="shared" si="86"/>
        <v>4.1670000000000318E-3</v>
      </c>
      <c r="AA247" s="178">
        <f t="shared" ca="1" si="87"/>
        <v>1.004167</v>
      </c>
      <c r="AB247" s="178">
        <f t="shared" ca="1" si="88"/>
        <v>2.6173052082829025</v>
      </c>
    </row>
    <row r="248" spans="1:28" x14ac:dyDescent="0.25">
      <c r="A248" s="200">
        <v>1.0083329999999999</v>
      </c>
      <c r="B248" s="105">
        <v>177.73131323828423</v>
      </c>
      <c r="D248" s="194">
        <f t="shared" si="70"/>
        <v>4.165999999999892E-3</v>
      </c>
      <c r="E248" s="174">
        <f t="shared" ca="1" si="90"/>
        <v>0.966289348175983</v>
      </c>
      <c r="F248" s="179">
        <f t="shared" ca="1" si="71"/>
        <v>0.12119672750341665</v>
      </c>
      <c r="G248" s="272">
        <f t="shared" si="72"/>
        <v>1.0083329999999999</v>
      </c>
      <c r="H248" s="181">
        <f t="shared" ca="1" si="73"/>
        <v>231.9465550110437</v>
      </c>
      <c r="I248" s="182">
        <f t="shared" ca="1" si="74"/>
        <v>29.091869299908733</v>
      </c>
      <c r="J248" s="181">
        <f t="shared" ca="1" si="75"/>
        <v>2.738501935786319</v>
      </c>
      <c r="K248" s="175">
        <f ca="1">IF(I247&lt;0,VLOOKUP(-I247,'Cd(v)'!$B$3:$C$103,2,1),VLOOKUP(I247,'Cd(v)'!$B$3:$C$103,2,1))</f>
        <v>0.49689333175318801</v>
      </c>
      <c r="L248" s="7">
        <f t="shared" ca="1" si="92"/>
        <v>-0.12990525029146593</v>
      </c>
      <c r="M248" s="110">
        <f t="shared" si="76"/>
        <v>1743.5441828675685</v>
      </c>
      <c r="N248" s="110">
        <f t="shared" si="77"/>
        <v>70.697842540370857</v>
      </c>
      <c r="O248" s="110">
        <f t="shared" ca="1" si="78"/>
        <v>-1.2743705053592809</v>
      </c>
      <c r="P248" s="110">
        <f t="shared" ca="1" si="79"/>
        <v>1671.5719698218384</v>
      </c>
      <c r="Q248" s="110">
        <f t="shared" ca="1" si="81"/>
        <v>231.9465550110437</v>
      </c>
      <c r="R248" s="110">
        <f>'prueba 1'!I293</f>
        <v>1.9147523299896039</v>
      </c>
      <c r="S248" s="105">
        <f>'prueba 1'!AN245</f>
        <v>4.6059508542972277E-3</v>
      </c>
      <c r="T248" s="105">
        <f t="shared" si="82"/>
        <v>0.4291949721844181</v>
      </c>
      <c r="U248" s="177">
        <f t="shared" si="83"/>
        <v>7.206711777815582</v>
      </c>
      <c r="V248" s="161">
        <f t="shared" si="69"/>
        <v>0.7404286509506729</v>
      </c>
      <c r="W248" s="178">
        <f t="shared" si="80"/>
        <v>1.0083329999999999</v>
      </c>
      <c r="X248" s="178">
        <f t="shared" ca="1" si="84"/>
        <v>231.9465550110437</v>
      </c>
      <c r="Y248" s="178">
        <f t="shared" ca="1" si="85"/>
        <v>29.091869299908733</v>
      </c>
      <c r="Z248" s="178">
        <f t="shared" si="86"/>
        <v>4.165999999999892E-3</v>
      </c>
      <c r="AA248" s="178">
        <f t="shared" ca="1" si="87"/>
        <v>1.0083329999999999</v>
      </c>
      <c r="AB248" s="178">
        <f t="shared" ca="1" si="88"/>
        <v>2.738501935786319</v>
      </c>
    </row>
    <row r="249" spans="1:28" x14ac:dyDescent="0.25">
      <c r="A249" s="200">
        <v>1.0125</v>
      </c>
      <c r="B249" s="105">
        <v>180.15428129236054</v>
      </c>
      <c r="D249" s="194">
        <f t="shared" si="70"/>
        <v>4.1670000000000318E-3</v>
      </c>
      <c r="E249" s="174">
        <f t="shared" ca="1" si="90"/>
        <v>0.98087280823862666</v>
      </c>
      <c r="F249" s="179">
        <f t="shared" ca="1" si="71"/>
        <v>0.12531311636465101</v>
      </c>
      <c r="G249" s="272">
        <f t="shared" si="72"/>
        <v>1.0125</v>
      </c>
      <c r="H249" s="181">
        <f t="shared" ca="1" si="73"/>
        <v>235.39064272585054</v>
      </c>
      <c r="I249" s="182">
        <f t="shared" ca="1" si="74"/>
        <v>30.072742108147359</v>
      </c>
      <c r="J249" s="181">
        <f t="shared" ca="1" si="75"/>
        <v>2.86381505215097</v>
      </c>
      <c r="K249" s="175">
        <f ca="1">IF(I248&lt;0,VLOOKUP(-I248,'Cd(v)'!$B$3:$C$103,2,1),VLOOKUP(I248,'Cd(v)'!$B$3:$C$103,2,1))</f>
        <v>0.49689333175318801</v>
      </c>
      <c r="L249" s="7">
        <f t="shared" ca="1" si="92"/>
        <v>-0.13898469768063007</v>
      </c>
      <c r="M249" s="110">
        <f t="shared" si="76"/>
        <v>1767.3134994780569</v>
      </c>
      <c r="N249" s="110">
        <f t="shared" si="77"/>
        <v>70.65222134831248</v>
      </c>
      <c r="O249" s="110">
        <f t="shared" ca="1" si="78"/>
        <v>-1.363439884246981</v>
      </c>
      <c r="P249" s="110">
        <f t="shared" ca="1" si="79"/>
        <v>1695.2978382454976</v>
      </c>
      <c r="Q249" s="110">
        <f t="shared" ca="1" si="81"/>
        <v>235.39064272585054</v>
      </c>
      <c r="R249" s="110">
        <f>'prueba 1'!I294</f>
        <v>1.913182437544501</v>
      </c>
      <c r="S249" s="105">
        <f>'prueba 1'!AN246</f>
        <v>4.6504782934132724E-3</v>
      </c>
      <c r="T249" s="105">
        <f t="shared" si="82"/>
        <v>0.43384545047783135</v>
      </c>
      <c r="U249" s="177">
        <f t="shared" si="83"/>
        <v>7.2020612995221684</v>
      </c>
      <c r="V249" s="161">
        <f t="shared" si="69"/>
        <v>0.75070289014527214</v>
      </c>
      <c r="W249" s="178">
        <f t="shared" si="80"/>
        <v>1.0125</v>
      </c>
      <c r="X249" s="178">
        <f t="shared" ca="1" si="84"/>
        <v>235.39064272585054</v>
      </c>
      <c r="Y249" s="178">
        <f t="shared" ca="1" si="85"/>
        <v>30.072742108147359</v>
      </c>
      <c r="Z249" s="178">
        <f t="shared" si="86"/>
        <v>4.1670000000000318E-3</v>
      </c>
      <c r="AA249" s="178">
        <f t="shared" ca="1" si="87"/>
        <v>1.0125</v>
      </c>
      <c r="AB249" s="178">
        <f t="shared" ca="1" si="88"/>
        <v>2.86381505215097</v>
      </c>
    </row>
    <row r="250" spans="1:28" x14ac:dyDescent="0.25">
      <c r="A250" s="200">
        <v>1.016667</v>
      </c>
      <c r="B250" s="105">
        <v>183.64099141895815</v>
      </c>
      <c r="D250" s="194">
        <f t="shared" si="70"/>
        <v>4.1670000000000318E-3</v>
      </c>
      <c r="E250" s="174">
        <f t="shared" ca="1" si="90"/>
        <v>1.0012908340945645</v>
      </c>
      <c r="F250" s="179">
        <f t="shared" ca="1" si="71"/>
        <v>0.12948549527032308</v>
      </c>
      <c r="G250" s="272">
        <f t="shared" si="72"/>
        <v>1.016667</v>
      </c>
      <c r="H250" s="181">
        <f t="shared" ca="1" si="73"/>
        <v>240.29057693653871</v>
      </c>
      <c r="I250" s="182">
        <f t="shared" ca="1" si="74"/>
        <v>31.074032942241924</v>
      </c>
      <c r="J250" s="181">
        <f t="shared" ca="1" si="75"/>
        <v>2.9933005474212933</v>
      </c>
      <c r="K250" s="175">
        <f ca="1">IF(I249&lt;0,VLOOKUP(-I249,'Cd(v)'!$B$3:$C$103,2,1),VLOOKUP(I249,'Cd(v)'!$B$3:$C$103,2,1))</f>
        <v>0.49689333175318801</v>
      </c>
      <c r="L250" s="7">
        <f t="shared" ca="1" si="92"/>
        <v>-0.14851481929708502</v>
      </c>
      <c r="M250" s="110">
        <f t="shared" si="76"/>
        <v>1801.5181258199796</v>
      </c>
      <c r="N250" s="110">
        <f t="shared" si="77"/>
        <v>70.605995970066843</v>
      </c>
      <c r="O250" s="110">
        <f t="shared" ca="1" si="78"/>
        <v>-1.456930377304404</v>
      </c>
      <c r="P250" s="110">
        <f t="shared" ca="1" si="79"/>
        <v>1729.4551994726082</v>
      </c>
      <c r="Q250" s="110">
        <f t="shared" ca="1" si="81"/>
        <v>240.29057693653871</v>
      </c>
      <c r="R250" s="110">
        <f>'prueba 1'!I295</f>
        <v>1.9115997154886903</v>
      </c>
      <c r="S250" s="105">
        <f>'prueba 1'!AN247</f>
        <v>4.7120670994543921E-3</v>
      </c>
      <c r="T250" s="105">
        <f t="shared" si="82"/>
        <v>0.43855751757728573</v>
      </c>
      <c r="U250" s="177">
        <f t="shared" si="83"/>
        <v>7.1973492324227148</v>
      </c>
      <c r="V250" s="161">
        <f t="shared" si="69"/>
        <v>0.76523201124280449</v>
      </c>
      <c r="W250" s="178">
        <f t="shared" si="80"/>
        <v>1.016667</v>
      </c>
      <c r="X250" s="178">
        <f t="shared" ca="1" si="84"/>
        <v>240.29057693653871</v>
      </c>
      <c r="Y250" s="178">
        <f t="shared" ca="1" si="85"/>
        <v>31.074032942241924</v>
      </c>
      <c r="Z250" s="178">
        <f t="shared" si="86"/>
        <v>4.1670000000000318E-3</v>
      </c>
      <c r="AA250" s="178">
        <f t="shared" ca="1" si="87"/>
        <v>1.016667</v>
      </c>
      <c r="AB250" s="178">
        <f t="shared" ca="1" si="88"/>
        <v>2.9933005474212933</v>
      </c>
    </row>
    <row r="251" spans="1:28" x14ac:dyDescent="0.25">
      <c r="A251" s="200">
        <v>1.0208330000000001</v>
      </c>
      <c r="B251" s="105">
        <v>188.84150821795117</v>
      </c>
      <c r="D251" s="194">
        <f t="shared" si="70"/>
        <v>4.1660000000001141E-3</v>
      </c>
      <c r="E251" s="174">
        <f t="shared" ca="1" si="90"/>
        <v>1.0312479308242297</v>
      </c>
      <c r="F251" s="179">
        <f t="shared" ca="1" si="71"/>
        <v>0.13375060011719728</v>
      </c>
      <c r="G251" s="272">
        <f t="shared" si="72"/>
        <v>1.0208330000000001</v>
      </c>
      <c r="H251" s="181">
        <f t="shared" ca="1" si="73"/>
        <v>247.53910965535323</v>
      </c>
      <c r="I251" s="182">
        <f t="shared" ca="1" si="74"/>
        <v>32.105280873066157</v>
      </c>
      <c r="J251" s="181">
        <f t="shared" ca="1" si="75"/>
        <v>3.1270511475384906</v>
      </c>
      <c r="K251" s="175">
        <f ca="1">IF(I250&lt;0,VLOOKUP(-I250,'Cd(v)'!$B$3:$C$103,2,1),VLOOKUP(I250,'Cd(v)'!$B$3:$C$103,2,1))</f>
        <v>0.49174214980037001</v>
      </c>
      <c r="L251" s="7">
        <f t="shared" ca="1" si="92"/>
        <v>-0.15692539907156572</v>
      </c>
      <c r="M251" s="110">
        <f t="shared" si="76"/>
        <v>1852.5351956181012</v>
      </c>
      <c r="N251" s="110">
        <f t="shared" si="77"/>
        <v>70.558893345051303</v>
      </c>
      <c r="O251" s="110">
        <f t="shared" ca="1" si="78"/>
        <v>-1.5394381648920599</v>
      </c>
      <c r="P251" s="110">
        <f t="shared" ca="1" si="79"/>
        <v>1780.4368641081578</v>
      </c>
      <c r="Q251" s="110">
        <f t="shared" ca="1" si="81"/>
        <v>247.53910965535323</v>
      </c>
      <c r="R251" s="110">
        <f>'prueba 1'!I296</f>
        <v>1.9100045365831044</v>
      </c>
      <c r="S251" s="105">
        <f>'prueba 1'!AN248</f>
        <v>4.8014908272702127E-3</v>
      </c>
      <c r="T251" s="105">
        <f t="shared" si="82"/>
        <v>0.44335900840455594</v>
      </c>
      <c r="U251" s="177">
        <f t="shared" si="83"/>
        <v>7.192547741595444</v>
      </c>
      <c r="V251" s="161">
        <f t="shared" si="69"/>
        <v>0.78671372323600608</v>
      </c>
      <c r="W251" s="178">
        <f t="shared" si="80"/>
        <v>1.0208330000000001</v>
      </c>
      <c r="X251" s="178">
        <f t="shared" ca="1" si="84"/>
        <v>247.53910965535323</v>
      </c>
      <c r="Y251" s="178">
        <f t="shared" ca="1" si="85"/>
        <v>32.105280873066157</v>
      </c>
      <c r="Z251" s="178">
        <f t="shared" si="86"/>
        <v>4.1660000000001141E-3</v>
      </c>
      <c r="AA251" s="178">
        <f t="shared" ca="1" si="87"/>
        <v>1.0208330000000001</v>
      </c>
      <c r="AB251" s="178">
        <f t="shared" ca="1" si="88"/>
        <v>3.1270511475384906</v>
      </c>
    </row>
    <row r="252" spans="1:28" x14ac:dyDescent="0.25">
      <c r="A252" s="200">
        <v>1.0249999999999999</v>
      </c>
      <c r="B252" s="105">
        <v>194.51479927139812</v>
      </c>
      <c r="D252" s="194">
        <f t="shared" si="70"/>
        <v>4.1669999999998097E-3</v>
      </c>
      <c r="E252" s="174">
        <f t="shared" ca="1" si="90"/>
        <v>1.0644320707395998</v>
      </c>
      <c r="F252" s="179">
        <f t="shared" ca="1" si="71"/>
        <v>0.13821819383683229</v>
      </c>
      <c r="G252" s="272">
        <f t="shared" si="72"/>
        <v>1.0249999999999999</v>
      </c>
      <c r="H252" s="181">
        <f t="shared" ca="1" si="73"/>
        <v>255.4432615165943</v>
      </c>
      <c r="I252" s="182">
        <f t="shared" ca="1" si="74"/>
        <v>33.169712943805756</v>
      </c>
      <c r="J252" s="181">
        <f t="shared" ca="1" si="75"/>
        <v>3.2652693413753227</v>
      </c>
      <c r="K252" s="175">
        <f ca="1">IF(I251&lt;0,VLOOKUP(-I251,'Cd(v)'!$B$3:$C$103,2,1),VLOOKUP(I251,'Cd(v)'!$B$3:$C$103,2,1))</f>
        <v>0.49174214980037001</v>
      </c>
      <c r="L252" s="7">
        <f t="shared" ca="1" si="92"/>
        <v>-0.16751393691370581</v>
      </c>
      <c r="M252" s="110">
        <f t="shared" si="76"/>
        <v>1908.1901808524156</v>
      </c>
      <c r="N252" s="110">
        <f t="shared" si="77"/>
        <v>70.510819279814584</v>
      </c>
      <c r="O252" s="110">
        <f t="shared" ca="1" si="78"/>
        <v>-1.643311721123454</v>
      </c>
      <c r="P252" s="110">
        <f t="shared" ca="1" si="79"/>
        <v>1836.0360498514776</v>
      </c>
      <c r="Q252" s="110">
        <f t="shared" ca="1" si="81"/>
        <v>255.4432615165943</v>
      </c>
      <c r="R252" s="110">
        <f>'prueba 1'!I297</f>
        <v>1.90085491918406</v>
      </c>
      <c r="S252" s="105">
        <f>'prueba 1'!AN249</f>
        <v>4.9005163340190847E-3</v>
      </c>
      <c r="T252" s="105">
        <f t="shared" si="82"/>
        <v>0.44825952473857505</v>
      </c>
      <c r="U252" s="177">
        <f t="shared" si="83"/>
        <v>7.1876472252614247</v>
      </c>
      <c r="V252" s="161">
        <f t="shared" si="69"/>
        <v>0.81054316856387898</v>
      </c>
      <c r="W252" s="178">
        <f t="shared" si="80"/>
        <v>1.0249999999999999</v>
      </c>
      <c r="X252" s="178">
        <f t="shared" ca="1" si="84"/>
        <v>255.4432615165943</v>
      </c>
      <c r="Y252" s="178">
        <f t="shared" ca="1" si="85"/>
        <v>33.169712943805756</v>
      </c>
      <c r="Z252" s="178">
        <f t="shared" si="86"/>
        <v>4.1669999999998097E-3</v>
      </c>
      <c r="AA252" s="178">
        <f t="shared" ca="1" si="87"/>
        <v>1.0249999999999999</v>
      </c>
      <c r="AB252" s="178">
        <f t="shared" ca="1" si="88"/>
        <v>3.2652693413753227</v>
      </c>
    </row>
    <row r="253" spans="1:28" x14ac:dyDescent="0.25">
      <c r="A253" s="200">
        <v>1.0291669999999999</v>
      </c>
      <c r="B253" s="105">
        <v>199.41983216135742</v>
      </c>
      <c r="D253" s="194">
        <f t="shared" si="70"/>
        <v>4.1670000000000318E-3</v>
      </c>
      <c r="E253" s="174">
        <f t="shared" ca="1" si="90"/>
        <v>1.0930506031653808</v>
      </c>
      <c r="F253" s="179">
        <f t="shared" ca="1" si="71"/>
        <v>0.14277293570022981</v>
      </c>
      <c r="G253" s="272">
        <f t="shared" si="72"/>
        <v>1.0291669999999999</v>
      </c>
      <c r="H253" s="181">
        <f t="shared" ca="1" si="73"/>
        <v>262.31115986690003</v>
      </c>
      <c r="I253" s="182">
        <f t="shared" ca="1" si="74"/>
        <v>34.262763546971136</v>
      </c>
      <c r="J253" s="181">
        <f t="shared" ca="1" si="75"/>
        <v>3.4080422770755523</v>
      </c>
      <c r="K253" s="175">
        <f ca="1">IF(I252&lt;0,VLOOKUP(-I252,'Cd(v)'!$B$3:$C$103,2,1),VLOOKUP(I252,'Cd(v)'!$B$3:$C$103,2,1))</f>
        <v>0.49174214980037001</v>
      </c>
      <c r="L253" s="7">
        <f t="shared" ca="1" si="92"/>
        <v>-0.17880572680735443</v>
      </c>
      <c r="M253" s="110">
        <f t="shared" si="76"/>
        <v>1956.3085535029163</v>
      </c>
      <c r="N253" s="110">
        <f t="shared" si="77"/>
        <v>70.461919806002896</v>
      </c>
      <c r="O253" s="110">
        <f t="shared" ca="1" si="78"/>
        <v>-1.754084179980147</v>
      </c>
      <c r="P253" s="110">
        <f t="shared" ca="1" si="79"/>
        <v>1884.0925495169333</v>
      </c>
      <c r="Q253" s="110">
        <f t="shared" ca="1" si="81"/>
        <v>262.31115986690003</v>
      </c>
      <c r="R253" s="110">
        <f>'prueba 1'!I298</f>
        <v>1.8855137020833226</v>
      </c>
      <c r="S253" s="105">
        <f>'prueba 1'!AN250</f>
        <v>4.9846558421694507E-3</v>
      </c>
      <c r="T253" s="105">
        <f t="shared" si="82"/>
        <v>0.4532441805807445</v>
      </c>
      <c r="U253" s="177">
        <f t="shared" si="83"/>
        <v>7.1826625694192554</v>
      </c>
      <c r="V253" s="161">
        <f t="shared" si="69"/>
        <v>0.83098244061638271</v>
      </c>
      <c r="W253" s="178">
        <f t="shared" si="80"/>
        <v>1.0291669999999999</v>
      </c>
      <c r="X253" s="178">
        <f t="shared" ca="1" si="84"/>
        <v>262.31115986690003</v>
      </c>
      <c r="Y253" s="178">
        <f t="shared" ca="1" si="85"/>
        <v>34.262763546971136</v>
      </c>
      <c r="Z253" s="178">
        <f t="shared" si="86"/>
        <v>4.1670000000000318E-3</v>
      </c>
      <c r="AA253" s="178">
        <f t="shared" ca="1" si="87"/>
        <v>1.0291669999999999</v>
      </c>
      <c r="AB253" s="178">
        <f t="shared" ca="1" si="88"/>
        <v>3.4080422770755523</v>
      </c>
    </row>
    <row r="254" spans="1:28" x14ac:dyDescent="0.25">
      <c r="A254" s="200">
        <v>1.0333330000000001</v>
      </c>
      <c r="B254" s="105">
        <v>204.14757470589655</v>
      </c>
      <c r="D254" s="194">
        <f t="shared" si="70"/>
        <v>4.1660000000001141E-3</v>
      </c>
      <c r="E254" s="174">
        <f t="shared" ca="1" si="90"/>
        <v>1.1204493955782582</v>
      </c>
      <c r="F254" s="179">
        <f t="shared" ca="1" si="71"/>
        <v>0.14740646511866481</v>
      </c>
      <c r="G254" s="272">
        <f t="shared" si="72"/>
        <v>1.0333330000000001</v>
      </c>
      <c r="H254" s="181">
        <f t="shared" ca="1" si="73"/>
        <v>268.9508870807075</v>
      </c>
      <c r="I254" s="182">
        <f t="shared" ca="1" si="74"/>
        <v>35.383212942549392</v>
      </c>
      <c r="J254" s="181">
        <f t="shared" ca="1" si="75"/>
        <v>3.5554487421942169</v>
      </c>
      <c r="K254" s="175">
        <f ca="1">IF(I253&lt;0,VLOOKUP(-I253,'Cd(v)'!$B$3:$C$103,2,1),VLOOKUP(I253,'Cd(v)'!$B$3:$C$103,2,1))</f>
        <v>0.487111029996183</v>
      </c>
      <c r="L254" s="7">
        <f t="shared" ca="1" si="92"/>
        <v>-0.18898759770664356</v>
      </c>
      <c r="M254" s="110">
        <f t="shared" si="76"/>
        <v>2002.6877078648452</v>
      </c>
      <c r="N254" s="110">
        <f t="shared" si="77"/>
        <v>70.412241797464503</v>
      </c>
      <c r="O254" s="110">
        <f t="shared" ca="1" si="78"/>
        <v>-1.8539683335021733</v>
      </c>
      <c r="P254" s="110">
        <f t="shared" ca="1" si="79"/>
        <v>1930.4214977338784</v>
      </c>
      <c r="Q254" s="110">
        <f t="shared" ca="1" si="81"/>
        <v>268.9508870807075</v>
      </c>
      <c r="R254" s="110">
        <f>'prueba 1'!I299</f>
        <v>1.8727047495446938</v>
      </c>
      <c r="S254" s="105">
        <f>'prueba 1'!AN251</f>
        <v>5.0640171802644011E-3</v>
      </c>
      <c r="T254" s="105">
        <f t="shared" si="82"/>
        <v>0.4583081977610089</v>
      </c>
      <c r="U254" s="177">
        <f t="shared" si="83"/>
        <v>7.1775985522389911</v>
      </c>
      <c r="V254" s="161">
        <f t="shared" si="69"/>
        <v>0.85047879622478828</v>
      </c>
      <c r="W254" s="178">
        <f t="shared" si="80"/>
        <v>1.0333330000000001</v>
      </c>
      <c r="X254" s="178">
        <f t="shared" ca="1" si="84"/>
        <v>268.9508870807075</v>
      </c>
      <c r="Y254" s="178">
        <f t="shared" ca="1" si="85"/>
        <v>35.383212942549392</v>
      </c>
      <c r="Z254" s="178">
        <f t="shared" si="86"/>
        <v>4.1660000000001141E-3</v>
      </c>
      <c r="AA254" s="178">
        <f t="shared" ca="1" si="87"/>
        <v>1.0333330000000001</v>
      </c>
      <c r="AB254" s="178">
        <f t="shared" ca="1" si="88"/>
        <v>3.5554487421942169</v>
      </c>
    </row>
    <row r="255" spans="1:28" x14ac:dyDescent="0.25">
      <c r="A255" s="200">
        <v>1.0375000000000001</v>
      </c>
      <c r="B255" s="105">
        <v>208.87531725043567</v>
      </c>
      <c r="D255" s="194">
        <f t="shared" si="70"/>
        <v>4.1670000000000318E-3</v>
      </c>
      <c r="E255" s="174">
        <f t="shared" ca="1" si="90"/>
        <v>1.1484250617366438</v>
      </c>
      <c r="F255" s="179">
        <f t="shared" ca="1" si="71"/>
        <v>0.15222733556386109</v>
      </c>
      <c r="G255" s="272">
        <f t="shared" si="72"/>
        <v>1.0375000000000001</v>
      </c>
      <c r="H255" s="181">
        <f t="shared" ca="1" si="73"/>
        <v>275.59996681944688</v>
      </c>
      <c r="I255" s="182">
        <f t="shared" ca="1" si="74"/>
        <v>36.531638004286037</v>
      </c>
      <c r="J255" s="181">
        <f t="shared" ca="1" si="75"/>
        <v>3.7076760777580779</v>
      </c>
      <c r="K255" s="175">
        <f ca="1">IF(I254&lt;0,VLOOKUP(-I254,'Cd(v)'!$B$3:$C$103,2,1),VLOOKUP(I254,'Cd(v)'!$B$3:$C$103,2,1))</f>
        <v>0.487111029996183</v>
      </c>
      <c r="L255" s="7">
        <f t="shared" ca="1" si="92"/>
        <v>-0.20155011882647089</v>
      </c>
      <c r="M255" s="110">
        <f t="shared" si="76"/>
        <v>2049.066862226774</v>
      </c>
      <c r="N255" s="110">
        <f t="shared" si="77"/>
        <v>70.361766776555129</v>
      </c>
      <c r="O255" s="110">
        <f t="shared" ca="1" si="78"/>
        <v>-1.9772066656876794</v>
      </c>
      <c r="P255" s="110">
        <f t="shared" ca="1" si="79"/>
        <v>1976.7278887845312</v>
      </c>
      <c r="Q255" s="110">
        <f t="shared" ca="1" si="81"/>
        <v>275.59996681944688</v>
      </c>
      <c r="R255" s="110">
        <f>'prueba 1'!I300</f>
        <v>1.8617681719983714</v>
      </c>
      <c r="S255" s="105">
        <f>'prueba 1'!AN252</f>
        <v>5.1452620702739805E-3</v>
      </c>
      <c r="T255" s="105">
        <f t="shared" si="82"/>
        <v>0.46345345983128289</v>
      </c>
      <c r="U255" s="177">
        <f t="shared" si="83"/>
        <v>7.1724532901687175</v>
      </c>
      <c r="V255" s="161">
        <f t="shared" si="69"/>
        <v>0.87038344698257208</v>
      </c>
      <c r="W255" s="178">
        <f t="shared" si="80"/>
        <v>1.0375000000000001</v>
      </c>
      <c r="X255" s="178">
        <f t="shared" ca="1" si="84"/>
        <v>275.59996681944688</v>
      </c>
      <c r="Y255" s="178">
        <f t="shared" ca="1" si="85"/>
        <v>36.531638004286037</v>
      </c>
      <c r="Z255" s="178">
        <f t="shared" si="86"/>
        <v>4.1670000000000318E-3</v>
      </c>
      <c r="AA255" s="178">
        <f t="shared" ca="1" si="87"/>
        <v>1.0375000000000001</v>
      </c>
      <c r="AB255" s="178">
        <f t="shared" ca="1" si="88"/>
        <v>3.7076760777580779</v>
      </c>
    </row>
    <row r="256" spans="1:28" x14ac:dyDescent="0.25">
      <c r="A256" s="200">
        <v>1.0416669999999999</v>
      </c>
      <c r="B256" s="105">
        <v>220.81286717539695</v>
      </c>
      <c r="D256" s="194">
        <f t="shared" si="70"/>
        <v>4.1669999999998097E-3</v>
      </c>
      <c r="E256" s="174">
        <f t="shared" ca="1" si="90"/>
        <v>1.2173227453614599</v>
      </c>
      <c r="F256" s="179">
        <f t="shared" ca="1" si="71"/>
        <v>0.15729991944377392</v>
      </c>
      <c r="G256" s="272">
        <f t="shared" si="72"/>
        <v>1.0416669999999999</v>
      </c>
      <c r="H256" s="181">
        <f t="shared" ca="1" si="73"/>
        <v>292.13408815971093</v>
      </c>
      <c r="I256" s="182">
        <f t="shared" ca="1" si="74"/>
        <v>37.748960749647495</v>
      </c>
      <c r="J256" s="181">
        <f t="shared" ca="1" si="75"/>
        <v>3.864975997201852</v>
      </c>
      <c r="K256" s="175">
        <f ca="1">IF(I255&lt;0,VLOOKUP(-I255,'Cd(v)'!$B$3:$C$103,2,1),VLOOKUP(I255,'Cd(v)'!$B$3:$C$103,2,1))</f>
        <v>0.487111029996183</v>
      </c>
      <c r="L256" s="7">
        <f t="shared" ca="1" si="92"/>
        <v>-0.21484577489841111</v>
      </c>
      <c r="M256" s="110">
        <f t="shared" si="76"/>
        <v>2166.174226990644</v>
      </c>
      <c r="N256" s="110">
        <f t="shared" si="77"/>
        <v>70.30935222706313</v>
      </c>
      <c r="O256" s="110">
        <f t="shared" ca="1" si="78"/>
        <v>-2.1076370517534131</v>
      </c>
      <c r="P256" s="110">
        <f t="shared" ca="1" si="79"/>
        <v>2093.7572377118272</v>
      </c>
      <c r="Q256" s="110">
        <f t="shared" ca="1" si="81"/>
        <v>292.13408815971093</v>
      </c>
      <c r="R256" s="110">
        <f>'prueba 1'!I301</f>
        <v>1.8522270742907629</v>
      </c>
      <c r="S256" s="105">
        <f>'prueba 1'!AN253</f>
        <v>5.3429714059118876E-3</v>
      </c>
      <c r="T256" s="105">
        <f t="shared" si="82"/>
        <v>0.46879643123719478</v>
      </c>
      <c r="U256" s="177">
        <f t="shared" si="83"/>
        <v>7.1671103187628056</v>
      </c>
      <c r="V256" s="161">
        <f t="shared" si="69"/>
        <v>0.92012721751983706</v>
      </c>
      <c r="W256" s="178">
        <f t="shared" si="80"/>
        <v>1.0416669999999999</v>
      </c>
      <c r="X256" s="178">
        <f t="shared" ca="1" si="84"/>
        <v>292.13408815971093</v>
      </c>
      <c r="Y256" s="178">
        <f t="shared" ca="1" si="85"/>
        <v>37.748960749647495</v>
      </c>
      <c r="Z256" s="178">
        <f t="shared" si="86"/>
        <v>4.1669999999998097E-3</v>
      </c>
      <c r="AA256" s="178">
        <f t="shared" ca="1" si="87"/>
        <v>1.0416669999999999</v>
      </c>
      <c r="AB256" s="178">
        <f t="shared" ca="1" si="88"/>
        <v>3.864975997201852</v>
      </c>
    </row>
    <row r="257" spans="1:28" x14ac:dyDescent="0.25">
      <c r="A257" s="200">
        <v>1.045833</v>
      </c>
      <c r="B257" s="105">
        <v>232.27764284590427</v>
      </c>
      <c r="D257" s="194">
        <f t="shared" si="70"/>
        <v>4.1660000000001141E-3</v>
      </c>
      <c r="E257" s="174">
        <f t="shared" ca="1" si="90"/>
        <v>1.2833550902560706</v>
      </c>
      <c r="F257" s="179">
        <f t="shared" ca="1" si="71"/>
        <v>0.16260862778904273</v>
      </c>
      <c r="G257" s="272">
        <f t="shared" si="72"/>
        <v>1.045833</v>
      </c>
      <c r="H257" s="181">
        <f t="shared" ca="1" si="73"/>
        <v>308.0545103831098</v>
      </c>
      <c r="I257" s="182">
        <f t="shared" ca="1" si="74"/>
        <v>39.032315839903568</v>
      </c>
      <c r="J257" s="181">
        <f t="shared" ca="1" si="75"/>
        <v>4.0275846249908946</v>
      </c>
      <c r="K257" s="175">
        <f ca="1">IF(I256&lt;0,VLOOKUP(-I256,'Cd(v)'!$B$3:$C$103,2,1),VLOOKUP(I256,'Cd(v)'!$B$3:$C$103,2,1))</f>
        <v>0.48290729108657598</v>
      </c>
      <c r="L257" s="7">
        <f t="shared" ca="1" si="92"/>
        <v>-0.22742296886750804</v>
      </c>
      <c r="M257" s="110">
        <f t="shared" si="76"/>
        <v>2278.643676318321</v>
      </c>
      <c r="N257" s="110">
        <f t="shared" si="77"/>
        <v>70.255116364494654</v>
      </c>
      <c r="O257" s="110">
        <f t="shared" ca="1" si="78"/>
        <v>-2.2310193245902541</v>
      </c>
      <c r="P257" s="110">
        <f t="shared" ca="1" si="79"/>
        <v>2206.1575406292359</v>
      </c>
      <c r="Q257" s="110">
        <f t="shared" ca="1" si="81"/>
        <v>308.0545103831098</v>
      </c>
      <c r="R257" s="110">
        <f>'prueba 1'!I302</f>
        <v>1.8437289592430584</v>
      </c>
      <c r="S257" s="105">
        <f>'prueba 1'!AN254</f>
        <v>5.5286302312411309E-3</v>
      </c>
      <c r="T257" s="105">
        <f t="shared" si="82"/>
        <v>0.47432506146843589</v>
      </c>
      <c r="U257" s="177">
        <f t="shared" si="83"/>
        <v>7.1615816885315642</v>
      </c>
      <c r="V257" s="161">
        <f t="shared" si="69"/>
        <v>0.96766866009606367</v>
      </c>
      <c r="W257" s="178">
        <f t="shared" si="80"/>
        <v>1.045833</v>
      </c>
      <c r="X257" s="178">
        <f t="shared" ca="1" si="84"/>
        <v>308.0545103831098</v>
      </c>
      <c r="Y257" s="178">
        <f t="shared" ca="1" si="85"/>
        <v>39.032315839903568</v>
      </c>
      <c r="Z257" s="178">
        <f t="shared" si="86"/>
        <v>4.1660000000001141E-3</v>
      </c>
      <c r="AA257" s="178">
        <f t="shared" ca="1" si="87"/>
        <v>1.045833</v>
      </c>
      <c r="AB257" s="178">
        <f t="shared" ca="1" si="88"/>
        <v>4.0275846249908946</v>
      </c>
    </row>
    <row r="258" spans="1:28" x14ac:dyDescent="0.25">
      <c r="A258" s="200">
        <v>1.05</v>
      </c>
      <c r="B258" s="105">
        <v>235.58706262708168</v>
      </c>
      <c r="D258" s="194">
        <f t="shared" si="70"/>
        <v>4.1670000000000318E-3</v>
      </c>
      <c r="E258" s="174">
        <f t="shared" ca="1" si="90"/>
        <v>1.303511848631896</v>
      </c>
      <c r="F258" s="179">
        <f t="shared" ca="1" si="71"/>
        <v>0.16807939397812857</v>
      </c>
      <c r="G258" s="272">
        <f t="shared" si="72"/>
        <v>1.05</v>
      </c>
      <c r="H258" s="181">
        <f t="shared" ca="1" si="73"/>
        <v>312.81781824619293</v>
      </c>
      <c r="I258" s="182">
        <f t="shared" ca="1" si="74"/>
        <v>40.335827688535467</v>
      </c>
      <c r="J258" s="181">
        <f t="shared" ca="1" si="75"/>
        <v>4.1956640189690235</v>
      </c>
      <c r="K258" s="175">
        <f ca="1">IF(I257&lt;0,VLOOKUP(-I257,'Cd(v)'!$B$3:$C$103,2,1),VLOOKUP(I257,'Cd(v)'!$B$3:$C$103,2,1))</f>
        <v>0.48290729108657598</v>
      </c>
      <c r="L258" s="7">
        <f t="shared" ca="1" si="92"/>
        <v>-0.24314926651706761</v>
      </c>
      <c r="M258" s="110">
        <f t="shared" si="76"/>
        <v>2311.1090843716715</v>
      </c>
      <c r="N258" s="110">
        <f t="shared" si="77"/>
        <v>70.200333324251062</v>
      </c>
      <c r="O258" s="110">
        <f t="shared" ca="1" si="78"/>
        <v>-2.3852943045324335</v>
      </c>
      <c r="P258" s="110">
        <f t="shared" ca="1" si="79"/>
        <v>2238.5234567428879</v>
      </c>
      <c r="Q258" s="110">
        <f t="shared" ca="1" si="81"/>
        <v>312.81781824619293</v>
      </c>
      <c r="R258" s="110">
        <f>'prueba 1'!I303</f>
        <v>1.8360070389323591</v>
      </c>
      <c r="S258" s="105">
        <f>'prueba 1'!AN255</f>
        <v>5.5844077720263027E-3</v>
      </c>
      <c r="T258" s="105">
        <f t="shared" si="82"/>
        <v>0.47990946924046218</v>
      </c>
      <c r="U258" s="177">
        <f t="shared" si="83"/>
        <v>7.1559972807595376</v>
      </c>
      <c r="V258" s="161">
        <f t="shared" si="69"/>
        <v>0.98169128996705679</v>
      </c>
      <c r="W258" s="178">
        <f t="shared" si="80"/>
        <v>1.05</v>
      </c>
      <c r="X258" s="178">
        <f t="shared" ca="1" si="84"/>
        <v>312.81781824619293</v>
      </c>
      <c r="Y258" s="178">
        <f t="shared" ca="1" si="85"/>
        <v>40.335827688535467</v>
      </c>
      <c r="Z258" s="178">
        <f t="shared" si="86"/>
        <v>4.1670000000000318E-3</v>
      </c>
      <c r="AA258" s="178">
        <f t="shared" ca="1" si="87"/>
        <v>1.05</v>
      </c>
      <c r="AB258" s="178">
        <f t="shared" ca="1" si="88"/>
        <v>4.1956640189690235</v>
      </c>
    </row>
    <row r="259" spans="1:28" x14ac:dyDescent="0.25">
      <c r="A259" s="200">
        <v>1.0541670000000001</v>
      </c>
      <c r="B259" s="105">
        <v>234.40512699094688</v>
      </c>
      <c r="D259" s="194">
        <f t="shared" si="70"/>
        <v>4.1670000000000318E-3</v>
      </c>
      <c r="E259" s="174">
        <f t="shared" ca="1" si="90"/>
        <v>1.2977189204330375</v>
      </c>
      <c r="F259" s="179">
        <f t="shared" ca="1" si="71"/>
        <v>0.17348698871957308</v>
      </c>
      <c r="G259" s="272">
        <f t="shared" si="72"/>
        <v>1.0541670000000001</v>
      </c>
      <c r="H259" s="181">
        <f t="shared" ca="1" si="73"/>
        <v>311.42762669379113</v>
      </c>
      <c r="I259" s="182">
        <f t="shared" ca="1" si="74"/>
        <v>41.633546608968501</v>
      </c>
      <c r="J259" s="181">
        <f t="shared" ca="1" si="75"/>
        <v>4.3691510076885969</v>
      </c>
      <c r="K259" s="175">
        <f ca="1">IF(I258&lt;0,VLOOKUP(-I258,'Cd(v)'!$B$3:$C$103,2,1),VLOOKUP(I258,'Cd(v)'!$B$3:$C$103,2,1))</f>
        <v>0.47906054357040001</v>
      </c>
      <c r="L259" s="7">
        <f ca="1">IF(I258&lt;0,+(+(0.5*1.29*K259*PI()/4*$E$1^2*I258^2)/9.81),+(-(0.5*1.29*K259*PI()/4*$E$1^2*I258^2)/9.81))</f>
        <v>-0.25759232063942034</v>
      </c>
      <c r="M259" s="110">
        <f t="shared" si="76"/>
        <v>2299.514295781189</v>
      </c>
      <c r="N259" s="110">
        <f t="shared" si="77"/>
        <v>70.145722944107106</v>
      </c>
      <c r="O259" s="110">
        <f t="shared" ca="1" si="78"/>
        <v>-2.5269806654727138</v>
      </c>
      <c r="P259" s="110">
        <f t="shared" ca="1" si="79"/>
        <v>2226.8415921716091</v>
      </c>
      <c r="Q259" s="110">
        <f t="shared" ca="1" si="81"/>
        <v>311.42762669379113</v>
      </c>
      <c r="R259" s="110">
        <f>'prueba 1'!I304</f>
        <v>1.8288679487524044</v>
      </c>
      <c r="S259" s="105">
        <f>'prueba 1'!AN256</f>
        <v>5.5668073541251086E-3</v>
      </c>
      <c r="T259" s="105">
        <f t="shared" si="82"/>
        <v>0.48547627659458731</v>
      </c>
      <c r="U259" s="177">
        <f t="shared" si="83"/>
        <v>7.1504304734054127</v>
      </c>
      <c r="V259" s="161">
        <f t="shared" si="69"/>
        <v>0.97676616417128315</v>
      </c>
      <c r="W259" s="178">
        <f t="shared" si="80"/>
        <v>1.0541670000000001</v>
      </c>
      <c r="X259" s="178">
        <f t="shared" ca="1" si="84"/>
        <v>311.42762669379113</v>
      </c>
      <c r="Y259" s="178">
        <f t="shared" ca="1" si="85"/>
        <v>41.633546608968501</v>
      </c>
      <c r="Z259" s="178">
        <f t="shared" si="86"/>
        <v>4.1670000000000318E-3</v>
      </c>
      <c r="AA259" s="178">
        <f t="shared" ca="1" si="87"/>
        <v>1.0541670000000001</v>
      </c>
      <c r="AB259" s="178">
        <f t="shared" ca="1" si="88"/>
        <v>4.3691510076885969</v>
      </c>
    </row>
    <row r="260" spans="1:28" x14ac:dyDescent="0.25">
      <c r="A260" s="200">
        <v>1.058333</v>
      </c>
      <c r="B260" s="105">
        <v>236.17803044514906</v>
      </c>
      <c r="D260" s="194">
        <f t="shared" si="70"/>
        <v>4.165999999999892E-3</v>
      </c>
      <c r="E260" s="174">
        <f t="shared" ca="1" si="90"/>
        <v>1.3085110182778141</v>
      </c>
      <c r="F260" s="179">
        <f t="shared" ca="1" si="71"/>
        <v>0.17889661207510352</v>
      </c>
      <c r="G260" s="272">
        <f t="shared" si="72"/>
        <v>1.058333</v>
      </c>
      <c r="H260" s="181">
        <f t="shared" ca="1" si="73"/>
        <v>314.09289925056362</v>
      </c>
      <c r="I260" s="182">
        <f t="shared" ca="1" si="74"/>
        <v>42.942057627246314</v>
      </c>
      <c r="J260" s="181">
        <f t="shared" ca="1" si="75"/>
        <v>4.5480476197637003</v>
      </c>
      <c r="K260" s="175">
        <f ca="1">IF(I259&lt;0,VLOOKUP(-I259,'Cd(v)'!$B$3:$C$103,2,1),VLOOKUP(I259,'Cd(v)'!$B$3:$C$103,2,1))</f>
        <v>0.47906054357040001</v>
      </c>
      <c r="L260" s="7">
        <f t="shared" ref="L260:L306" ca="1" si="93">IF(I259&lt;0,+(+(0.5*1.29*K260*PI()/4*$E$1^2*I259^2)/9.81),+(-(0.5*1.29*K260*PI()/4*$E$1^2*I259^2)/9.81))</f>
        <v>-0.27443391574378295</v>
      </c>
      <c r="M260" s="110">
        <f t="shared" si="76"/>
        <v>2316.9064786669123</v>
      </c>
      <c r="N260" s="110">
        <f t="shared" si="77"/>
        <v>70.090271369881833</v>
      </c>
      <c r="O260" s="110">
        <f t="shared" ca="1" si="78"/>
        <v>-2.6921967134465108</v>
      </c>
      <c r="P260" s="110">
        <f t="shared" ca="1" si="79"/>
        <v>2244.1240105835836</v>
      </c>
      <c r="Q260" s="110">
        <f t="shared" ca="1" si="81"/>
        <v>314.09289925056362</v>
      </c>
      <c r="R260" s="110">
        <f>'prueba 1'!I305</f>
        <v>1.8221672453943254</v>
      </c>
      <c r="S260" s="105">
        <f>'prueba 1'!AN257</f>
        <v>5.6525559862660966E-3</v>
      </c>
      <c r="T260" s="105">
        <f t="shared" si="82"/>
        <v>0.49112883258085338</v>
      </c>
      <c r="U260" s="177">
        <f t="shared" si="83"/>
        <v>7.1447779174191464</v>
      </c>
      <c r="V260" s="161">
        <f t="shared" si="69"/>
        <v>0.98391767483446546</v>
      </c>
      <c r="W260" s="178">
        <f t="shared" si="80"/>
        <v>1.058333</v>
      </c>
      <c r="X260" s="178">
        <f t="shared" ca="1" si="84"/>
        <v>314.09289925056362</v>
      </c>
      <c r="Y260" s="178">
        <f t="shared" ca="1" si="85"/>
        <v>42.942057627246314</v>
      </c>
      <c r="Z260" s="178">
        <f t="shared" si="86"/>
        <v>4.165999999999892E-3</v>
      </c>
      <c r="AA260" s="178">
        <f t="shared" ca="1" si="87"/>
        <v>1.058333</v>
      </c>
      <c r="AB260" s="178">
        <f t="shared" ca="1" si="88"/>
        <v>4.5480476197637003</v>
      </c>
    </row>
    <row r="261" spans="1:28" x14ac:dyDescent="0.25">
      <c r="A261" s="200">
        <v>1.0625</v>
      </c>
      <c r="B261" s="105">
        <v>236.59170791779624</v>
      </c>
      <c r="D261" s="194">
        <f t="shared" si="70"/>
        <v>4.1670000000000318E-3</v>
      </c>
      <c r="E261" s="174">
        <f t="shared" ca="1" si="90"/>
        <v>1.3121747204082548</v>
      </c>
      <c r="F261" s="179">
        <f t="shared" ca="1" si="71"/>
        <v>0.18440738619267802</v>
      </c>
      <c r="G261" s="272">
        <f t="shared" si="72"/>
        <v>1.0625</v>
      </c>
      <c r="H261" s="181">
        <f t="shared" ca="1" si="73"/>
        <v>314.89674115868604</v>
      </c>
      <c r="I261" s="182">
        <f t="shared" ca="1" si="74"/>
        <v>44.254232347654572</v>
      </c>
      <c r="J261" s="181">
        <f t="shared" ca="1" si="75"/>
        <v>4.7324550059563784</v>
      </c>
      <c r="K261" s="175">
        <f ca="1">IF(I260&lt;0,VLOOKUP(-I260,'Cd(v)'!$B$3:$C$103,2,1),VLOOKUP(I260,'Cd(v)'!$B$3:$C$103,2,1))</f>
        <v>0.47551611911635799</v>
      </c>
      <c r="L261" s="7">
        <f t="shared" ca="1" si="93"/>
        <v>-0.28979541282006521</v>
      </c>
      <c r="M261" s="110">
        <f t="shared" si="76"/>
        <v>2320.9646546735812</v>
      </c>
      <c r="N261" s="110">
        <f t="shared" si="77"/>
        <v>70.034808642628676</v>
      </c>
      <c r="O261" s="110">
        <f t="shared" ca="1" si="78"/>
        <v>-2.8428929997648398</v>
      </c>
      <c r="P261" s="110">
        <f t="shared" ca="1" si="79"/>
        <v>2248.0869530311875</v>
      </c>
      <c r="Q261" s="110">
        <f t="shared" ca="1" si="81"/>
        <v>314.89674115868604</v>
      </c>
      <c r="R261" s="110">
        <f>'prueba 1'!I306</f>
        <v>1.8157923416648873</v>
      </c>
      <c r="S261" s="105">
        <f>'prueba 1'!AN258</f>
        <v>5.6536928902296323E-3</v>
      </c>
      <c r="T261" s="105">
        <f t="shared" si="82"/>
        <v>0.49678252547108304</v>
      </c>
      <c r="U261" s="177">
        <f t="shared" si="83"/>
        <v>7.139124224528917</v>
      </c>
      <c r="V261" s="161">
        <f t="shared" si="69"/>
        <v>0.98587764689346447</v>
      </c>
      <c r="W261" s="178">
        <f t="shared" si="80"/>
        <v>1.0625</v>
      </c>
      <c r="X261" s="178">
        <f t="shared" ca="1" si="84"/>
        <v>314.89674115868604</v>
      </c>
      <c r="Y261" s="178">
        <f t="shared" ca="1" si="85"/>
        <v>44.254232347654572</v>
      </c>
      <c r="Z261" s="178">
        <f t="shared" si="86"/>
        <v>4.1670000000000318E-3</v>
      </c>
      <c r="AA261" s="178">
        <f t="shared" ca="1" si="87"/>
        <v>1.0625</v>
      </c>
      <c r="AB261" s="178">
        <f t="shared" ca="1" si="88"/>
        <v>4.7324550059563784</v>
      </c>
    </row>
    <row r="262" spans="1:28" x14ac:dyDescent="0.25">
      <c r="A262" s="200">
        <v>1.066667</v>
      </c>
      <c r="B262" s="105">
        <v>236.7099014814097</v>
      </c>
      <c r="D262" s="194">
        <f t="shared" si="70"/>
        <v>4.1670000000000318E-3</v>
      </c>
      <c r="E262" s="174">
        <f t="shared" ca="1" si="90"/>
        <v>1.3138214998629749</v>
      </c>
      <c r="F262" s="179">
        <f t="shared" ca="1" si="71"/>
        <v>0.18988208038260707</v>
      </c>
      <c r="G262" s="272">
        <f t="shared" si="72"/>
        <v>1.066667</v>
      </c>
      <c r="H262" s="181">
        <f t="shared" ca="1" si="73"/>
        <v>315.29193661218261</v>
      </c>
      <c r="I262" s="182">
        <f t="shared" ca="1" si="74"/>
        <v>45.568053847517547</v>
      </c>
      <c r="J262" s="181">
        <f t="shared" ca="1" si="75"/>
        <v>4.9223370863389855</v>
      </c>
      <c r="K262" s="175">
        <f ca="1">IF(I261&lt;0,VLOOKUP(-I261,'Cd(v)'!$B$3:$C$103,2,1),VLOOKUP(I261,'Cd(v)'!$B$3:$C$103,2,1))</f>
        <v>0.47551611911635799</v>
      </c>
      <c r="L262" s="7">
        <f t="shared" ca="1" si="93"/>
        <v>-0.30777648065815116</v>
      </c>
      <c r="M262" s="110">
        <f t="shared" si="76"/>
        <v>2322.1241335326295</v>
      </c>
      <c r="N262" s="110">
        <f t="shared" si="77"/>
        <v>69.979338723300302</v>
      </c>
      <c r="O262" s="110">
        <f t="shared" ca="1" si="78"/>
        <v>-3.0192872752564632</v>
      </c>
      <c r="P262" s="110">
        <f t="shared" ca="1" si="79"/>
        <v>2249.1255075340728</v>
      </c>
      <c r="Q262" s="110">
        <f t="shared" ca="1" si="81"/>
        <v>315.29193661218261</v>
      </c>
      <c r="R262" s="110">
        <f>'prueba 1'!I307</f>
        <v>1.8096627163282364</v>
      </c>
      <c r="S262" s="105">
        <f>'prueba 1'!AN259</f>
        <v>5.6544260273579403E-3</v>
      </c>
      <c r="T262" s="105">
        <f t="shared" si="82"/>
        <v>0.50243695149844103</v>
      </c>
      <c r="U262" s="177">
        <f t="shared" si="83"/>
        <v>7.1334697985015589</v>
      </c>
      <c r="V262" s="161">
        <f t="shared" ref="V262:V325" si="94">IF(B262&lt;0,0,+D262*B262)</f>
        <v>0.98637015947304174</v>
      </c>
      <c r="W262" s="178">
        <f t="shared" si="80"/>
        <v>1.066667</v>
      </c>
      <c r="X262" s="178">
        <f t="shared" ca="1" si="84"/>
        <v>315.29193661218261</v>
      </c>
      <c r="Y262" s="178">
        <f t="shared" ca="1" si="85"/>
        <v>45.568053847517547</v>
      </c>
      <c r="Z262" s="178">
        <f t="shared" si="86"/>
        <v>4.1670000000000318E-3</v>
      </c>
      <c r="AA262" s="178">
        <f t="shared" ca="1" si="87"/>
        <v>1.066667</v>
      </c>
      <c r="AB262" s="178">
        <f t="shared" ca="1" si="88"/>
        <v>4.9223370863389855</v>
      </c>
    </row>
    <row r="263" spans="1:28" x14ac:dyDescent="0.25">
      <c r="A263" s="200">
        <v>1.0708329999999999</v>
      </c>
      <c r="B263" s="105">
        <v>237.59635320851078</v>
      </c>
      <c r="D263" s="194">
        <f t="shared" ref="D263:D326" si="95">+A263-A262</f>
        <v>4.165999999999892E-3</v>
      </c>
      <c r="E263" s="174">
        <f t="shared" ca="1" si="90"/>
        <v>1.3195562553580127</v>
      </c>
      <c r="F263" s="179">
        <f t="shared" ref="F263:F326" ca="1" si="96">IF(AND(I262&lt;=0,J262&lt;=0),0,+I263*D263)</f>
        <v>0.19533378368857454</v>
      </c>
      <c r="G263" s="272">
        <f t="shared" ref="G263:G326" si="97">+G262+D263</f>
        <v>1.0708329999999999</v>
      </c>
      <c r="H263" s="181">
        <f t="shared" ref="H263:H326" ca="1" si="98">IF(CELL("tipo",U263)="b",+(B263*9.81+L263*9.81-$E$2*9.81)/$E$2,+(B263*9.81+L263*9.81-U263*9.81)/U263)</f>
        <v>316.744180354788</v>
      </c>
      <c r="I263" s="182">
        <f t="shared" ref="I263:I326" ca="1" si="99">+I262+E263</f>
        <v>46.887610102875563</v>
      </c>
      <c r="J263" s="181">
        <f t="shared" ref="J263:J326" ca="1" si="100">IF(AND(I263&lt;=0,J262&lt;=0),0,+J262+F263)</f>
        <v>5.1176708700275597</v>
      </c>
      <c r="K263" s="175">
        <f ca="1">IF(I262&lt;0,VLOOKUP(-I262,'Cd(v)'!$B$3:$C$103,2,1),VLOOKUP(I262,'Cd(v)'!$B$3:$C$103,2,1))</f>
        <v>0.47551611911635799</v>
      </c>
      <c r="L263" s="7">
        <f t="shared" ca="1" si="93"/>
        <v>-0.32632231068618411</v>
      </c>
      <c r="M263" s="110">
        <f t="shared" ref="M263:M326" si="101">+B263*9.81</f>
        <v>2330.8202249754909</v>
      </c>
      <c r="N263" s="110">
        <f t="shared" ref="N263:N326" si="102">+U263*9.81</f>
        <v>69.923901741750726</v>
      </c>
      <c r="O263" s="110">
        <f t="shared" ref="O263:O326" ca="1" si="103">+L263*9.81</f>
        <v>-3.2012218678314661</v>
      </c>
      <c r="P263" s="110">
        <f t="shared" ref="P263:P326" ca="1" si="104">+M263-N263+O263</f>
        <v>2257.6951013659086</v>
      </c>
      <c r="Q263" s="110">
        <f t="shared" ca="1" si="81"/>
        <v>316.744180354788</v>
      </c>
      <c r="R263" s="110">
        <f>'prueba 1'!I308</f>
        <v>1.8037178774183826</v>
      </c>
      <c r="S263" s="105">
        <f>'prueba 1'!AN260</f>
        <v>5.6510684556141718E-3</v>
      </c>
      <c r="T263" s="105">
        <f t="shared" si="82"/>
        <v>0.50808801995405517</v>
      </c>
      <c r="U263" s="177">
        <f t="shared" si="83"/>
        <v>7.127818730045945</v>
      </c>
      <c r="V263" s="161">
        <f t="shared" si="94"/>
        <v>0.9898264074666302</v>
      </c>
      <c r="W263" s="178">
        <f t="shared" ref="W263:W326" si="105">+G263</f>
        <v>1.0708329999999999</v>
      </c>
      <c r="X263" s="178">
        <f t="shared" ca="1" si="84"/>
        <v>316.744180354788</v>
      </c>
      <c r="Y263" s="178">
        <f t="shared" ca="1" si="85"/>
        <v>46.887610102875563</v>
      </c>
      <c r="Z263" s="178">
        <f t="shared" si="86"/>
        <v>4.165999999999892E-3</v>
      </c>
      <c r="AA263" s="178">
        <f t="shared" ca="1" si="87"/>
        <v>1.0708329999999999</v>
      </c>
      <c r="AB263" s="178">
        <f t="shared" ca="1" si="88"/>
        <v>5.1176708700275597</v>
      </c>
    </row>
    <row r="264" spans="1:28" x14ac:dyDescent="0.25">
      <c r="A264" s="200">
        <v>1.075</v>
      </c>
      <c r="B264" s="105">
        <v>239.07377275367929</v>
      </c>
      <c r="D264" s="194">
        <f t="shared" si="95"/>
        <v>4.1670000000000318E-3</v>
      </c>
      <c r="E264" s="174">
        <f t="shared" ca="1" si="90"/>
        <v>1.3293355858258531</v>
      </c>
      <c r="F264" s="179">
        <f t="shared" ca="1" si="96"/>
        <v>0.20092001268482032</v>
      </c>
      <c r="G264" s="272">
        <f t="shared" si="97"/>
        <v>1.075</v>
      </c>
      <c r="H264" s="181">
        <f t="shared" ca="1" si="98"/>
        <v>319.01501939665059</v>
      </c>
      <c r="I264" s="182">
        <f t="shared" ca="1" si="99"/>
        <v>48.216945688701415</v>
      </c>
      <c r="J264" s="181">
        <f t="shared" ca="1" si="100"/>
        <v>5.31859088271238</v>
      </c>
      <c r="K264" s="175">
        <f ca="1">IF(I263&lt;0,VLOOKUP(-I263,'Cd(v)'!$B$3:$C$103,2,1),VLOOKUP(I263,'Cd(v)'!$B$3:$C$103,2,1))</f>
        <v>0.47223074842628998</v>
      </c>
      <c r="L264" s="7">
        <f t="shared" ca="1" si="93"/>
        <v>-0.34310813763112646</v>
      </c>
      <c r="M264" s="110">
        <f t="shared" si="101"/>
        <v>2345.313710713594</v>
      </c>
      <c r="N264" s="110">
        <f t="shared" si="102"/>
        <v>69.868491622722587</v>
      </c>
      <c r="O264" s="110">
        <f t="shared" ca="1" si="103"/>
        <v>-3.3658908301613506</v>
      </c>
      <c r="P264" s="110">
        <f t="shared" ca="1" si="104"/>
        <v>2272.0793282607101</v>
      </c>
      <c r="Q264" s="110">
        <f t="shared" ref="Q264:Q327" ca="1" si="106">+P264/U264</f>
        <v>319.01501939665059</v>
      </c>
      <c r="R264" s="110">
        <f>'prueba 1'!I309</f>
        <v>1.7979082436012908</v>
      </c>
      <c r="S264" s="105">
        <f>'prueba 1'!AN261</f>
        <v>5.6483301761598072E-3</v>
      </c>
      <c r="T264" s="105">
        <f t="shared" ref="T264:T327" si="107">S264+T263</f>
        <v>0.51373635013021501</v>
      </c>
      <c r="U264" s="177">
        <f t="shared" ref="U264:U327" si="108">+$E$2-T264</f>
        <v>7.122170399869785</v>
      </c>
      <c r="V264" s="161">
        <f t="shared" si="94"/>
        <v>0.99622041106458925</v>
      </c>
      <c r="W264" s="178">
        <f t="shared" si="105"/>
        <v>1.075</v>
      </c>
      <c r="X264" s="178">
        <f t="shared" ca="1" si="84"/>
        <v>319.01501939665059</v>
      </c>
      <c r="Y264" s="178">
        <f t="shared" ca="1" si="85"/>
        <v>48.216945688701415</v>
      </c>
      <c r="Z264" s="178">
        <f t="shared" si="86"/>
        <v>4.1670000000000318E-3</v>
      </c>
      <c r="AA264" s="178">
        <f t="shared" ca="1" si="87"/>
        <v>1.075</v>
      </c>
      <c r="AB264" s="178">
        <f t="shared" ca="1" si="88"/>
        <v>5.31859088271238</v>
      </c>
    </row>
    <row r="265" spans="1:28" x14ac:dyDescent="0.25">
      <c r="A265" s="200">
        <v>1.079167</v>
      </c>
      <c r="B265" s="105">
        <v>241.79222471678926</v>
      </c>
      <c r="D265" s="194">
        <f t="shared" si="95"/>
        <v>4.1670000000000318E-3</v>
      </c>
      <c r="E265" s="174">
        <f t="shared" ca="1" si="90"/>
        <v>1.3459233057610405</v>
      </c>
      <c r="F265" s="179">
        <f t="shared" ca="1" si="96"/>
        <v>0.20652847509992664</v>
      </c>
      <c r="G265" s="272">
        <f t="shared" si="97"/>
        <v>1.079167</v>
      </c>
      <c r="H265" s="181">
        <f t="shared" ca="1" si="98"/>
        <v>322.99575372234943</v>
      </c>
      <c r="I265" s="182">
        <f t="shared" ca="1" si="99"/>
        <v>49.562868994462455</v>
      </c>
      <c r="J265" s="181">
        <f t="shared" ca="1" si="100"/>
        <v>5.525119357812307</v>
      </c>
      <c r="K265" s="175">
        <f ca="1">IF(I264&lt;0,VLOOKUP(-I264,'Cd(v)'!$B$3:$C$103,2,1),VLOOKUP(I264,'Cd(v)'!$B$3:$C$103,2,1))</f>
        <v>0.47223074842628998</v>
      </c>
      <c r="L265" s="7">
        <f t="shared" ca="1" si="93"/>
        <v>-0.36283921396722141</v>
      </c>
      <c r="M265" s="110">
        <f t="shared" si="101"/>
        <v>2371.9817244717028</v>
      </c>
      <c r="N265" s="110">
        <f t="shared" si="102"/>
        <v>69.813163463429177</v>
      </c>
      <c r="O265" s="110">
        <f t="shared" ca="1" si="103"/>
        <v>-3.5594526890184421</v>
      </c>
      <c r="P265" s="110">
        <f t="shared" ca="1" si="104"/>
        <v>2298.609108319255</v>
      </c>
      <c r="Q265" s="110">
        <f t="shared" ca="1" si="106"/>
        <v>322.99575372234943</v>
      </c>
      <c r="R265" s="110">
        <f>'prueba 1'!I310</f>
        <v>1.7921999046996957</v>
      </c>
      <c r="S265" s="105">
        <f>'prueba 1'!AN262</f>
        <v>5.6399754631419417E-3</v>
      </c>
      <c r="T265" s="105">
        <f t="shared" si="107"/>
        <v>0.519376325593357</v>
      </c>
      <c r="U265" s="177">
        <f t="shared" si="108"/>
        <v>7.1165304244066432</v>
      </c>
      <c r="V265" s="161">
        <f t="shared" si="94"/>
        <v>1.0075482003948686</v>
      </c>
      <c r="W265" s="178">
        <f t="shared" si="105"/>
        <v>1.079167</v>
      </c>
      <c r="X265" s="178">
        <f t="shared" ref="X265:X328" ca="1" si="109">IF(I265&lt;-0.01,0,H265)</f>
        <v>322.99575372234943</v>
      </c>
      <c r="Y265" s="178">
        <f t="shared" ref="Y265:Y328" ca="1" si="110">IF(I265&lt;-0.01,$L$1,I265)</f>
        <v>49.562868994462455</v>
      </c>
      <c r="Z265" s="178">
        <f t="shared" ref="Z265:Z328" si="111">+D265</f>
        <v>4.1670000000000318E-3</v>
      </c>
      <c r="AA265" s="178">
        <f t="shared" ref="AA265:AA328" ca="1" si="112">IF(I265&lt;-0.01,AA264+Z265,G265)</f>
        <v>1.079167</v>
      </c>
      <c r="AB265" s="178">
        <f t="shared" ref="AB265:AB328" ca="1" si="113">IF(I265&lt;-0.01,AB264-($L$1*Z265),J265)</f>
        <v>5.525119357812307</v>
      </c>
    </row>
    <row r="266" spans="1:28" x14ac:dyDescent="0.25">
      <c r="A266" s="200">
        <v>1.0833330000000001</v>
      </c>
      <c r="B266" s="105">
        <v>241.43764402594883</v>
      </c>
      <c r="D266" s="194">
        <f t="shared" si="95"/>
        <v>4.1660000000001141E-3</v>
      </c>
      <c r="E266" s="174">
        <f t="shared" ca="1" si="90"/>
        <v>1.3445584715562162</v>
      </c>
      <c r="F266" s="179">
        <f t="shared" ca="1" si="96"/>
        <v>0.2120803428234396</v>
      </c>
      <c r="G266" s="272">
        <f t="shared" si="97"/>
        <v>1.0833330000000001</v>
      </c>
      <c r="H266" s="181">
        <f t="shared" ca="1" si="98"/>
        <v>322.74567248108002</v>
      </c>
      <c r="I266" s="182">
        <f t="shared" ca="1" si="99"/>
        <v>50.907427466018675</v>
      </c>
      <c r="J266" s="181">
        <f t="shared" ca="1" si="100"/>
        <v>5.7371997006357462</v>
      </c>
      <c r="K266" s="175">
        <f ca="1">IF(I265&lt;0,VLOOKUP(-I265,'Cd(v)'!$B$3:$C$103,2,1),VLOOKUP(I265,'Cd(v)'!$B$3:$C$103,2,1))</f>
        <v>0.46916962463547601</v>
      </c>
      <c r="L266" s="7">
        <f t="shared" ca="1" si="93"/>
        <v>-0.38089329306565683</v>
      </c>
      <c r="M266" s="110">
        <f t="shared" si="101"/>
        <v>2368.5032878945581</v>
      </c>
      <c r="N266" s="110">
        <f t="shared" si="102"/>
        <v>69.757828504713416</v>
      </c>
      <c r="O266" s="110">
        <f t="shared" ca="1" si="103"/>
        <v>-3.7365632049740936</v>
      </c>
      <c r="P266" s="110">
        <f t="shared" ca="1" si="104"/>
        <v>2295.0088961848705</v>
      </c>
      <c r="Q266" s="110">
        <f t="shared" ca="1" si="106"/>
        <v>322.74567248108002</v>
      </c>
      <c r="R266" s="110">
        <f>'prueba 1'!I311</f>
        <v>1.7865674086796928</v>
      </c>
      <c r="S266" s="105">
        <f>'prueba 1'!AN263</f>
        <v>5.6406685744912295E-3</v>
      </c>
      <c r="T266" s="105">
        <f t="shared" si="107"/>
        <v>0.52501699416784819</v>
      </c>
      <c r="U266" s="177">
        <f t="shared" si="108"/>
        <v>7.1108897558321518</v>
      </c>
      <c r="V266" s="161">
        <f t="shared" si="94"/>
        <v>1.0058292250121303</v>
      </c>
      <c r="W266" s="178">
        <f t="shared" si="105"/>
        <v>1.0833330000000001</v>
      </c>
      <c r="X266" s="178">
        <f t="shared" ca="1" si="109"/>
        <v>322.74567248108002</v>
      </c>
      <c r="Y266" s="178">
        <f t="shared" ca="1" si="110"/>
        <v>50.907427466018675</v>
      </c>
      <c r="Z266" s="178">
        <f t="shared" si="111"/>
        <v>4.1660000000001141E-3</v>
      </c>
      <c r="AA266" s="178">
        <f t="shared" ca="1" si="112"/>
        <v>1.0833330000000001</v>
      </c>
      <c r="AB266" s="178">
        <f t="shared" ca="1" si="113"/>
        <v>5.7371997006357462</v>
      </c>
    </row>
    <row r="267" spans="1:28" x14ac:dyDescent="0.25">
      <c r="A267" s="200">
        <v>1.0874999999999999</v>
      </c>
      <c r="B267" s="105">
        <v>242.67867644389034</v>
      </c>
      <c r="D267" s="194">
        <f t="shared" si="95"/>
        <v>4.1669999999998097E-3</v>
      </c>
      <c r="E267" s="174">
        <f t="shared" ca="1" si="90"/>
        <v>1.3530003868653269</v>
      </c>
      <c r="F267" s="179">
        <f t="shared" ca="1" si="96"/>
        <v>0.21776920286295767</v>
      </c>
      <c r="G267" s="272">
        <f t="shared" si="97"/>
        <v>1.0874999999999999</v>
      </c>
      <c r="H267" s="181">
        <f t="shared" ca="1" si="98"/>
        <v>324.6941173183078</v>
      </c>
      <c r="I267" s="182">
        <f t="shared" ca="1" si="99"/>
        <v>52.260427852884</v>
      </c>
      <c r="J267" s="181">
        <f t="shared" ca="1" si="100"/>
        <v>5.9549689034987043</v>
      </c>
      <c r="K267" s="175">
        <f ca="1">IF(I266&lt;0,VLOOKUP(-I266,'Cd(v)'!$B$3:$C$103,2,1),VLOOKUP(I266,'Cd(v)'!$B$3:$C$103,2,1))</f>
        <v>0.46916962463547601</v>
      </c>
      <c r="L267" s="7">
        <f t="shared" ca="1" si="93"/>
        <v>-0.4018396175318471</v>
      </c>
      <c r="M267" s="110">
        <f t="shared" si="101"/>
        <v>2380.6778159145642</v>
      </c>
      <c r="N267" s="110">
        <f t="shared" si="102"/>
        <v>69.702513928455673</v>
      </c>
      <c r="O267" s="110">
        <f t="shared" ca="1" si="103"/>
        <v>-3.9420466479874201</v>
      </c>
      <c r="P267" s="110">
        <f t="shared" ca="1" si="104"/>
        <v>2307.0332553381213</v>
      </c>
      <c r="Q267" s="110">
        <f t="shared" ca="1" si="106"/>
        <v>324.6941173183078</v>
      </c>
      <c r="R267" s="110">
        <f>'prueba 1'!I312</f>
        <v>1.7809877190111763</v>
      </c>
      <c r="S267" s="105">
        <f>'prueba 1'!AN264</f>
        <v>5.6385908519618897E-3</v>
      </c>
      <c r="T267" s="105">
        <f t="shared" si="107"/>
        <v>0.53065558501981014</v>
      </c>
      <c r="U267" s="177">
        <f t="shared" si="108"/>
        <v>7.1052511649801904</v>
      </c>
      <c r="V267" s="161">
        <f t="shared" si="94"/>
        <v>1.0112420447416448</v>
      </c>
      <c r="W267" s="178">
        <f t="shared" si="105"/>
        <v>1.0874999999999999</v>
      </c>
      <c r="X267" s="178">
        <f t="shared" ca="1" si="109"/>
        <v>324.6941173183078</v>
      </c>
      <c r="Y267" s="178">
        <f t="shared" ca="1" si="110"/>
        <v>52.260427852884</v>
      </c>
      <c r="Z267" s="178">
        <f t="shared" si="111"/>
        <v>4.1669999999998097E-3</v>
      </c>
      <c r="AA267" s="178">
        <f t="shared" ca="1" si="112"/>
        <v>1.0874999999999999</v>
      </c>
      <c r="AB267" s="178">
        <f t="shared" ca="1" si="113"/>
        <v>5.9549689034987043</v>
      </c>
    </row>
    <row r="268" spans="1:28" x14ac:dyDescent="0.25">
      <c r="A268" s="200">
        <v>1.0916669999999999</v>
      </c>
      <c r="B268" s="105">
        <v>245.0425477161599</v>
      </c>
      <c r="D268" s="194">
        <f t="shared" si="95"/>
        <v>4.1670000000000318E-3</v>
      </c>
      <c r="E268" s="174">
        <f t="shared" ca="1" si="90"/>
        <v>1.3676069924258376</v>
      </c>
      <c r="F268" s="179">
        <f t="shared" ca="1" si="96"/>
        <v>0.22346802120040779</v>
      </c>
      <c r="G268" s="272">
        <f t="shared" si="97"/>
        <v>1.0916669999999999</v>
      </c>
      <c r="H268" s="181">
        <f t="shared" ca="1" si="98"/>
        <v>328.19942222842025</v>
      </c>
      <c r="I268" s="182">
        <f t="shared" ca="1" si="99"/>
        <v>53.628034845309834</v>
      </c>
      <c r="J268" s="181">
        <f t="shared" ca="1" si="100"/>
        <v>6.1784369246991124</v>
      </c>
      <c r="K268" s="175">
        <f ca="1">IF(I267&lt;0,VLOOKUP(-I267,'Cd(v)'!$B$3:$C$103,2,1),VLOOKUP(I267,'Cd(v)'!$B$3:$C$103,2,1))</f>
        <v>0.46630435217116101</v>
      </c>
      <c r="L268" s="7">
        <f t="shared" ca="1" si="93"/>
        <v>-0.42089711932228474</v>
      </c>
      <c r="M268" s="110">
        <f t="shared" si="101"/>
        <v>2403.8673930955288</v>
      </c>
      <c r="N268" s="110">
        <f t="shared" si="102"/>
        <v>69.647270403880867</v>
      </c>
      <c r="O268" s="110">
        <f t="shared" ca="1" si="103"/>
        <v>-4.1290007405516134</v>
      </c>
      <c r="P268" s="110">
        <f t="shared" ca="1" si="104"/>
        <v>2330.0911219510963</v>
      </c>
      <c r="Q268" s="110">
        <f t="shared" ca="1" si="106"/>
        <v>328.19942222842025</v>
      </c>
      <c r="R268" s="110">
        <f>'prueba 1'!I313</f>
        <v>1.7754467437056964</v>
      </c>
      <c r="S268" s="105">
        <f>'prueba 1'!AN265</f>
        <v>5.6313480708255334E-3</v>
      </c>
      <c r="T268" s="105">
        <f t="shared" si="107"/>
        <v>0.53628693309063569</v>
      </c>
      <c r="U268" s="177">
        <f t="shared" si="108"/>
        <v>7.0996198169093647</v>
      </c>
      <c r="V268" s="161">
        <f t="shared" si="94"/>
        <v>1.0210922963332461</v>
      </c>
      <c r="W268" s="178">
        <f t="shared" si="105"/>
        <v>1.0916669999999999</v>
      </c>
      <c r="X268" s="178">
        <f t="shared" ca="1" si="109"/>
        <v>328.19942222842025</v>
      </c>
      <c r="Y268" s="178">
        <f t="shared" ca="1" si="110"/>
        <v>53.628034845309834</v>
      </c>
      <c r="Z268" s="178">
        <f t="shared" si="111"/>
        <v>4.1670000000000318E-3</v>
      </c>
      <c r="AA268" s="178">
        <f t="shared" ca="1" si="112"/>
        <v>1.0916669999999999</v>
      </c>
      <c r="AB268" s="178">
        <f t="shared" ca="1" si="113"/>
        <v>6.1784369246991124</v>
      </c>
    </row>
    <row r="269" spans="1:28" x14ac:dyDescent="0.25">
      <c r="A269" s="200">
        <v>1.0958330000000001</v>
      </c>
      <c r="B269" s="105">
        <v>245.57441875242054</v>
      </c>
      <c r="D269" s="194">
        <f t="shared" si="95"/>
        <v>4.1660000000001141E-3</v>
      </c>
      <c r="E269" s="174">
        <f t="shared" ca="1" si="90"/>
        <v>1.371331648824609</v>
      </c>
      <c r="F269" s="179">
        <f t="shared" ca="1" si="96"/>
        <v>0.22912736081457036</v>
      </c>
      <c r="G269" s="272">
        <f t="shared" si="97"/>
        <v>1.0958330000000001</v>
      </c>
      <c r="H269" s="181">
        <f t="shared" ca="1" si="98"/>
        <v>329.17226328002198</v>
      </c>
      <c r="I269" s="182">
        <f t="shared" ca="1" si="99"/>
        <v>54.999366494134442</v>
      </c>
      <c r="J269" s="181">
        <f t="shared" ca="1" si="100"/>
        <v>6.4075642855136827</v>
      </c>
      <c r="K269" s="175">
        <f ca="1">IF(I268&lt;0,VLOOKUP(-I268,'Cd(v)'!$B$3:$C$103,2,1),VLOOKUP(I268,'Cd(v)'!$B$3:$C$103,2,1))</f>
        <v>0.46630435217116101</v>
      </c>
      <c r="L269" s="7">
        <f t="shared" ca="1" si="93"/>
        <v>-0.44321433380683717</v>
      </c>
      <c r="M269" s="110">
        <f t="shared" si="101"/>
        <v>2409.0850479612454</v>
      </c>
      <c r="N269" s="110">
        <f t="shared" si="102"/>
        <v>69.592051434451733</v>
      </c>
      <c r="O269" s="110">
        <f t="shared" ca="1" si="103"/>
        <v>-4.3479326146450727</v>
      </c>
      <c r="P269" s="110">
        <f t="shared" ca="1" si="104"/>
        <v>2335.1450639121485</v>
      </c>
      <c r="Q269" s="110">
        <f t="shared" ca="1" si="106"/>
        <v>329.17226328002198</v>
      </c>
      <c r="R269" s="110">
        <f>'prueba 1'!I314</f>
        <v>1.7699340571376538</v>
      </c>
      <c r="S269" s="105">
        <f>'prueba 1'!AN266</f>
        <v>5.6288449978730984E-3</v>
      </c>
      <c r="T269" s="105">
        <f t="shared" si="107"/>
        <v>0.54191577808850877</v>
      </c>
      <c r="U269" s="177">
        <f t="shared" si="108"/>
        <v>7.0939909719114915</v>
      </c>
      <c r="V269" s="161">
        <f t="shared" si="94"/>
        <v>1.0230630285226119</v>
      </c>
      <c r="W269" s="178">
        <f t="shared" si="105"/>
        <v>1.0958330000000001</v>
      </c>
      <c r="X269" s="178">
        <f t="shared" ca="1" si="109"/>
        <v>329.17226328002198</v>
      </c>
      <c r="Y269" s="178">
        <f t="shared" ca="1" si="110"/>
        <v>54.999366494134442</v>
      </c>
      <c r="Z269" s="178">
        <f t="shared" si="111"/>
        <v>4.1660000000001141E-3</v>
      </c>
      <c r="AA269" s="178">
        <f t="shared" ca="1" si="112"/>
        <v>1.0958330000000001</v>
      </c>
      <c r="AB269" s="178">
        <f t="shared" ca="1" si="113"/>
        <v>6.4075642855136827</v>
      </c>
    </row>
    <row r="270" spans="1:28" x14ac:dyDescent="0.25">
      <c r="A270" s="200">
        <v>1.1000000000000001</v>
      </c>
      <c r="B270" s="105">
        <v>244.21519277086557</v>
      </c>
      <c r="D270" s="194">
        <f t="shared" si="95"/>
        <v>4.1670000000000318E-3</v>
      </c>
      <c r="E270" s="174">
        <f t="shared" ca="1" si="90"/>
        <v>1.3648128050758799</v>
      </c>
      <c r="F270" s="179">
        <f t="shared" ca="1" si="96"/>
        <v>0.23486953513981121</v>
      </c>
      <c r="G270" s="272">
        <f t="shared" si="97"/>
        <v>1.1000000000000001</v>
      </c>
      <c r="H270" s="181">
        <f t="shared" ca="1" si="98"/>
        <v>327.52887090853596</v>
      </c>
      <c r="I270" s="182">
        <f t="shared" ca="1" si="99"/>
        <v>56.364179299210321</v>
      </c>
      <c r="J270" s="181">
        <f t="shared" ca="1" si="100"/>
        <v>6.6424338206534941</v>
      </c>
      <c r="K270" s="175">
        <f ca="1">IF(I269&lt;0,VLOOKUP(-I269,'Cd(v)'!$B$3:$C$103,2,1),VLOOKUP(I269,'Cd(v)'!$B$3:$C$103,2,1))</f>
        <v>0.46630435217116101</v>
      </c>
      <c r="L270" s="7">
        <f t="shared" ca="1" si="93"/>
        <v>-0.46617116394548969</v>
      </c>
      <c r="M270" s="110">
        <f t="shared" si="101"/>
        <v>2395.7510410821915</v>
      </c>
      <c r="N270" s="110">
        <f t="shared" si="102"/>
        <v>69.536769228784891</v>
      </c>
      <c r="O270" s="110">
        <f t="shared" ca="1" si="103"/>
        <v>-4.5731391183052539</v>
      </c>
      <c r="P270" s="110">
        <f t="shared" ca="1" si="104"/>
        <v>2321.6411327351011</v>
      </c>
      <c r="Q270" s="110">
        <f t="shared" ca="1" si="106"/>
        <v>327.52887090853596</v>
      </c>
      <c r="R270" s="110">
        <f>'prueba 1'!I315</f>
        <v>1.7644380863060638</v>
      </c>
      <c r="S270" s="105">
        <f>'prueba 1'!AN267</f>
        <v>5.6352910975376704E-3</v>
      </c>
      <c r="T270" s="105">
        <f t="shared" si="107"/>
        <v>0.54755106918604646</v>
      </c>
      <c r="U270" s="177">
        <f t="shared" si="108"/>
        <v>7.0883556808139536</v>
      </c>
      <c r="V270" s="161">
        <f t="shared" si="94"/>
        <v>1.0176447082762046</v>
      </c>
      <c r="W270" s="178">
        <f t="shared" si="105"/>
        <v>1.1000000000000001</v>
      </c>
      <c r="X270" s="178">
        <f t="shared" ca="1" si="109"/>
        <v>327.52887090853596</v>
      </c>
      <c r="Y270" s="178">
        <f t="shared" ca="1" si="110"/>
        <v>56.364179299210321</v>
      </c>
      <c r="Z270" s="178">
        <f t="shared" si="111"/>
        <v>4.1670000000000318E-3</v>
      </c>
      <c r="AA270" s="178">
        <f t="shared" ca="1" si="112"/>
        <v>1.1000000000000001</v>
      </c>
      <c r="AB270" s="178">
        <f t="shared" ca="1" si="113"/>
        <v>6.6424338206534941</v>
      </c>
    </row>
    <row r="271" spans="1:28" x14ac:dyDescent="0.25">
      <c r="A271" s="200">
        <v>1.1041669999999999</v>
      </c>
      <c r="B271" s="105">
        <v>243.68332173460493</v>
      </c>
      <c r="D271" s="194">
        <f t="shared" si="95"/>
        <v>4.1669999999998097E-3</v>
      </c>
      <c r="E271" s="174">
        <f t="shared" ca="1" si="90"/>
        <v>1.3627430872912931</v>
      </c>
      <c r="F271" s="179">
        <f t="shared" ca="1" si="96"/>
        <v>0.24054808558454124</v>
      </c>
      <c r="G271" s="272">
        <f t="shared" si="97"/>
        <v>1.1041669999999999</v>
      </c>
      <c r="H271" s="181">
        <f t="shared" ca="1" si="98"/>
        <v>327.03217837565523</v>
      </c>
      <c r="I271" s="182">
        <f t="shared" ca="1" si="99"/>
        <v>57.726922386501613</v>
      </c>
      <c r="J271" s="181">
        <f t="shared" ca="1" si="100"/>
        <v>6.8829819062380357</v>
      </c>
      <c r="K271" s="175">
        <f ca="1">IF(I270&lt;0,VLOOKUP(-I270,'Cd(v)'!$B$3:$C$103,2,1),VLOOKUP(I270,'Cd(v)'!$B$3:$C$103,2,1))</f>
        <v>0.46361147942877201</v>
      </c>
      <c r="L271" s="7">
        <f t="shared" ca="1" si="93"/>
        <v>-0.48676699010813823</v>
      </c>
      <c r="M271" s="110">
        <f t="shared" si="101"/>
        <v>2390.5333862164744</v>
      </c>
      <c r="N271" s="110">
        <f t="shared" si="102"/>
        <v>69.481464806185258</v>
      </c>
      <c r="O271" s="110">
        <f t="shared" ca="1" si="103"/>
        <v>-4.7751841729608362</v>
      </c>
      <c r="P271" s="110">
        <f t="shared" ca="1" si="104"/>
        <v>2316.2767372373282</v>
      </c>
      <c r="Q271" s="110">
        <f t="shared" ca="1" si="106"/>
        <v>327.03217837565523</v>
      </c>
      <c r="R271" s="110">
        <f>'prueba 1'!I316</f>
        <v>1.7589533736369336</v>
      </c>
      <c r="S271" s="105">
        <f>'prueba 1'!AN268</f>
        <v>5.6375558205530342E-3</v>
      </c>
      <c r="T271" s="105">
        <f t="shared" si="107"/>
        <v>0.55318862500659949</v>
      </c>
      <c r="U271" s="177">
        <f t="shared" si="108"/>
        <v>7.0827181249934004</v>
      </c>
      <c r="V271" s="161">
        <f t="shared" si="94"/>
        <v>1.0154284016680524</v>
      </c>
      <c r="W271" s="178">
        <f t="shared" si="105"/>
        <v>1.1041669999999999</v>
      </c>
      <c r="X271" s="178">
        <f t="shared" ca="1" si="109"/>
        <v>327.03217837565523</v>
      </c>
      <c r="Y271" s="178">
        <f t="shared" ca="1" si="110"/>
        <v>57.726922386501613</v>
      </c>
      <c r="Z271" s="178">
        <f t="shared" si="111"/>
        <v>4.1669999999998097E-3</v>
      </c>
      <c r="AA271" s="178">
        <f t="shared" ca="1" si="112"/>
        <v>1.1041669999999999</v>
      </c>
      <c r="AB271" s="178">
        <f t="shared" ca="1" si="113"/>
        <v>6.8829819062380357</v>
      </c>
    </row>
    <row r="272" spans="1:28" x14ac:dyDescent="0.25">
      <c r="A272" s="200">
        <v>1.108333</v>
      </c>
      <c r="B272" s="105">
        <v>246.10628978868121</v>
      </c>
      <c r="D272" s="194">
        <f t="shared" si="95"/>
        <v>4.1660000000001141E-3</v>
      </c>
      <c r="E272" s="174">
        <f t="shared" ca="1" si="90"/>
        <v>1.3773865872746385</v>
      </c>
      <c r="F272" s="179">
        <f t="shared" ca="1" si="96"/>
        <v>0.24622855118475859</v>
      </c>
      <c r="G272" s="272">
        <f t="shared" si="97"/>
        <v>1.108333</v>
      </c>
      <c r="H272" s="181">
        <f t="shared" ca="1" si="98"/>
        <v>330.62568105487298</v>
      </c>
      <c r="I272" s="182">
        <f t="shared" ca="1" si="99"/>
        <v>59.104308973776249</v>
      </c>
      <c r="J272" s="181">
        <f t="shared" ca="1" si="100"/>
        <v>7.1292104574227944</v>
      </c>
      <c r="K272" s="175">
        <f ca="1">IF(I271&lt;0,VLOOKUP(-I271,'Cd(v)'!$B$3:$C$103,2,1),VLOOKUP(I271,'Cd(v)'!$B$3:$C$103,2,1))</f>
        <v>0.46361147942877201</v>
      </c>
      <c r="L272" s="7">
        <f t="shared" ca="1" si="93"/>
        <v>-0.51058911542944729</v>
      </c>
      <c r="M272" s="110">
        <f t="shared" si="101"/>
        <v>2414.302702826963</v>
      </c>
      <c r="N272" s="110">
        <f t="shared" si="102"/>
        <v>69.426249141468531</v>
      </c>
      <c r="O272" s="110">
        <f t="shared" ca="1" si="103"/>
        <v>-5.0088792223628786</v>
      </c>
      <c r="P272" s="110">
        <f t="shared" ca="1" si="104"/>
        <v>2339.8675744631319</v>
      </c>
      <c r="Q272" s="110">
        <f t="shared" ca="1" si="106"/>
        <v>330.62568105487298</v>
      </c>
      <c r="R272" s="110">
        <f>'prueba 1'!I317</f>
        <v>1.7534761026729766</v>
      </c>
      <c r="S272" s="105">
        <f>'prueba 1'!AN269</f>
        <v>5.6285081260682799E-3</v>
      </c>
      <c r="T272" s="105">
        <f t="shared" si="107"/>
        <v>0.55881713313266779</v>
      </c>
      <c r="U272" s="177">
        <f t="shared" si="108"/>
        <v>7.0770896168673323</v>
      </c>
      <c r="V272" s="161">
        <f t="shared" si="94"/>
        <v>1.025278803259674</v>
      </c>
      <c r="W272" s="178">
        <f t="shared" si="105"/>
        <v>1.108333</v>
      </c>
      <c r="X272" s="178">
        <f t="shared" ca="1" si="109"/>
        <v>330.62568105487298</v>
      </c>
      <c r="Y272" s="178">
        <f t="shared" ca="1" si="110"/>
        <v>59.104308973776249</v>
      </c>
      <c r="Z272" s="178">
        <f t="shared" si="111"/>
        <v>4.1660000000001141E-3</v>
      </c>
      <c r="AA272" s="178">
        <f t="shared" ca="1" si="112"/>
        <v>1.108333</v>
      </c>
      <c r="AB272" s="178">
        <f t="shared" ca="1" si="113"/>
        <v>7.1292104574227944</v>
      </c>
    </row>
    <row r="273" spans="1:28" x14ac:dyDescent="0.25">
      <c r="A273" s="200">
        <v>1.1125</v>
      </c>
      <c r="B273" s="105">
        <v>247.7609996792699</v>
      </c>
      <c r="D273" s="194">
        <f t="shared" si="95"/>
        <v>4.1670000000000318E-3</v>
      </c>
      <c r="E273" s="174">
        <f t="shared" ca="1" si="90"/>
        <v>1.3882854377791147</v>
      </c>
      <c r="F273" s="179">
        <f t="shared" ca="1" si="96"/>
        <v>0.25207264091295312</v>
      </c>
      <c r="G273" s="272">
        <f t="shared" si="97"/>
        <v>1.1125</v>
      </c>
      <c r="H273" s="181">
        <f t="shared" ca="1" si="98"/>
        <v>333.16185211881549</v>
      </c>
      <c r="I273" s="182">
        <f t="shared" ca="1" si="99"/>
        <v>60.492594411555366</v>
      </c>
      <c r="J273" s="181">
        <f t="shared" ca="1" si="100"/>
        <v>7.3812830983357474</v>
      </c>
      <c r="K273" s="175">
        <f ca="1">IF(I272&lt;0,VLOOKUP(-I272,'Cd(v)'!$B$3:$C$103,2,1),VLOOKUP(I272,'Cd(v)'!$B$3:$C$103,2,1))</f>
        <v>0.461071426948713</v>
      </c>
      <c r="L273" s="7">
        <f t="shared" ca="1" si="93"/>
        <v>-0.53231298486140322</v>
      </c>
      <c r="M273" s="110">
        <f t="shared" si="101"/>
        <v>2430.5354068536381</v>
      </c>
      <c r="N273" s="110">
        <f t="shared" si="102"/>
        <v>69.371070741249667</v>
      </c>
      <c r="O273" s="110">
        <f t="shared" ca="1" si="103"/>
        <v>-5.2219903814903654</v>
      </c>
      <c r="P273" s="110">
        <f t="shared" ca="1" si="104"/>
        <v>2355.9423457308981</v>
      </c>
      <c r="Q273" s="110">
        <f t="shared" ca="1" si="106"/>
        <v>333.16185211881549</v>
      </c>
      <c r="R273" s="110">
        <f>'prueba 1'!I318</f>
        <v>1.7479996986934032</v>
      </c>
      <c r="S273" s="105">
        <f>'prueba 1'!AN270</f>
        <v>5.6247095024333643E-3</v>
      </c>
      <c r="T273" s="105">
        <f t="shared" si="107"/>
        <v>0.56444184263510111</v>
      </c>
      <c r="U273" s="177">
        <f t="shared" si="108"/>
        <v>7.0714649073648994</v>
      </c>
      <c r="V273" s="161">
        <f t="shared" si="94"/>
        <v>1.0324200856635255</v>
      </c>
      <c r="W273" s="178">
        <f t="shared" si="105"/>
        <v>1.1125</v>
      </c>
      <c r="X273" s="178">
        <f t="shared" ca="1" si="109"/>
        <v>333.16185211881549</v>
      </c>
      <c r="Y273" s="178">
        <f t="shared" ca="1" si="110"/>
        <v>60.492594411555366</v>
      </c>
      <c r="Z273" s="178">
        <f t="shared" si="111"/>
        <v>4.1670000000000318E-3</v>
      </c>
      <c r="AA273" s="178">
        <f t="shared" ca="1" si="112"/>
        <v>1.1125</v>
      </c>
      <c r="AB273" s="178">
        <f t="shared" ca="1" si="113"/>
        <v>7.3812830983357474</v>
      </c>
    </row>
    <row r="274" spans="1:28" x14ac:dyDescent="0.25">
      <c r="A274" s="200">
        <v>1.1166670000000001</v>
      </c>
      <c r="B274" s="105">
        <v>248.58835462456423</v>
      </c>
      <c r="D274" s="194">
        <f t="shared" si="95"/>
        <v>4.1670000000000318E-3</v>
      </c>
      <c r="E274" s="174">
        <f t="shared" ca="1" si="90"/>
        <v>1.3940627682948887</v>
      </c>
      <c r="F274" s="179">
        <f t="shared" ca="1" si="96"/>
        <v>0.25788170046843795</v>
      </c>
      <c r="G274" s="272">
        <f t="shared" si="97"/>
        <v>1.1166670000000001</v>
      </c>
      <c r="H274" s="181">
        <f t="shared" ca="1" si="98"/>
        <v>334.54830052672861</v>
      </c>
      <c r="I274" s="182">
        <f t="shared" ca="1" si="99"/>
        <v>61.886657179850253</v>
      </c>
      <c r="J274" s="181">
        <f t="shared" ca="1" si="100"/>
        <v>7.6391647988041855</v>
      </c>
      <c r="K274" s="175">
        <f ca="1">IF(I273&lt;0,VLOOKUP(-I273,'Cd(v)'!$B$3:$C$103,2,1),VLOOKUP(I273,'Cd(v)'!$B$3:$C$103,2,1))</f>
        <v>0.461071426948713</v>
      </c>
      <c r="L274" s="7">
        <f t="shared" ca="1" si="93"/>
        <v>-0.55761338997516385</v>
      </c>
      <c r="M274" s="110">
        <f t="shared" si="101"/>
        <v>2438.6517588669753</v>
      </c>
      <c r="N274" s="110">
        <f t="shared" si="102"/>
        <v>69.315916532330903</v>
      </c>
      <c r="O274" s="110">
        <f t="shared" ca="1" si="103"/>
        <v>-5.4701873556563578</v>
      </c>
      <c r="P274" s="110">
        <f t="shared" ca="1" si="104"/>
        <v>2363.865654978988</v>
      </c>
      <c r="Q274" s="110">
        <f t="shared" ca="1" si="106"/>
        <v>334.54830052672861</v>
      </c>
      <c r="R274" s="110">
        <f>'prueba 1'!I319</f>
        <v>1.7425225435129374</v>
      </c>
      <c r="S274" s="105">
        <f>'prueba 1'!AN271</f>
        <v>5.6222435187326435E-3</v>
      </c>
      <c r="T274" s="105">
        <f t="shared" si="107"/>
        <v>0.57006408615383375</v>
      </c>
      <c r="U274" s="177">
        <f t="shared" si="108"/>
        <v>7.0658426638461664</v>
      </c>
      <c r="V274" s="161">
        <f t="shared" si="94"/>
        <v>1.035867673720567</v>
      </c>
      <c r="W274" s="178">
        <f t="shared" si="105"/>
        <v>1.1166670000000001</v>
      </c>
      <c r="X274" s="178">
        <f t="shared" ca="1" si="109"/>
        <v>334.54830052672861</v>
      </c>
      <c r="Y274" s="178">
        <f t="shared" ca="1" si="110"/>
        <v>61.886657179850253</v>
      </c>
      <c r="Z274" s="178">
        <f t="shared" si="111"/>
        <v>4.1670000000000318E-3</v>
      </c>
      <c r="AA274" s="178">
        <f t="shared" ca="1" si="112"/>
        <v>1.1166670000000001</v>
      </c>
      <c r="AB274" s="178">
        <f t="shared" ca="1" si="113"/>
        <v>7.6391647988041855</v>
      </c>
    </row>
    <row r="275" spans="1:28" x14ac:dyDescent="0.25">
      <c r="A275" s="200">
        <v>1.120833</v>
      </c>
      <c r="B275" s="105">
        <v>249.82938704250574</v>
      </c>
      <c r="D275" s="194">
        <f t="shared" si="95"/>
        <v>4.165999999999892E-3</v>
      </c>
      <c r="E275" s="174">
        <f t="shared" ca="1" si="90"/>
        <v>1.4019204695841614</v>
      </c>
      <c r="F275" s="179">
        <f t="shared" ca="1" si="96"/>
        <v>0.26366021448753696</v>
      </c>
      <c r="G275" s="272">
        <f t="shared" si="97"/>
        <v>1.120833</v>
      </c>
      <c r="H275" s="181">
        <f t="shared" ca="1" si="98"/>
        <v>336.51475506101724</v>
      </c>
      <c r="I275" s="182">
        <f t="shared" ca="1" si="99"/>
        <v>63.288577649434416</v>
      </c>
      <c r="J275" s="181">
        <f t="shared" ca="1" si="100"/>
        <v>7.9028250132917224</v>
      </c>
      <c r="K275" s="175">
        <f ca="1">IF(I274&lt;0,VLOOKUP(-I274,'Cd(v)'!$B$3:$C$103,2,1),VLOOKUP(I274,'Cd(v)'!$B$3:$C$103,2,1))</f>
        <v>0.458667689952163</v>
      </c>
      <c r="L275" s="7">
        <f t="shared" ca="1" si="93"/>
        <v>-0.58056755326425391</v>
      </c>
      <c r="M275" s="110">
        <f t="shared" si="101"/>
        <v>2450.8262868869815</v>
      </c>
      <c r="N275" s="110">
        <f t="shared" si="102"/>
        <v>69.260813634366087</v>
      </c>
      <c r="O275" s="110">
        <f t="shared" ca="1" si="103"/>
        <v>-5.6953676975223315</v>
      </c>
      <c r="P275" s="110">
        <f t="shared" ca="1" si="104"/>
        <v>2375.8701055550932</v>
      </c>
      <c r="Q275" s="110">
        <f t="shared" ca="1" si="106"/>
        <v>336.51475506101724</v>
      </c>
      <c r="R275" s="110">
        <f>'prueba 1'!I320</f>
        <v>1.7370437788687398</v>
      </c>
      <c r="S275" s="105">
        <f>'prueba 1'!AN272</f>
        <v>5.6170130443231872E-3</v>
      </c>
      <c r="T275" s="105">
        <f t="shared" si="107"/>
        <v>0.57568109919815691</v>
      </c>
      <c r="U275" s="177">
        <f t="shared" si="108"/>
        <v>7.0602256508018435</v>
      </c>
      <c r="V275" s="161">
        <f t="shared" si="94"/>
        <v>1.0407892264190519</v>
      </c>
      <c r="W275" s="178">
        <f t="shared" si="105"/>
        <v>1.120833</v>
      </c>
      <c r="X275" s="178">
        <f t="shared" ca="1" si="109"/>
        <v>336.51475506101724</v>
      </c>
      <c r="Y275" s="178">
        <f t="shared" ca="1" si="110"/>
        <v>63.288577649434416</v>
      </c>
      <c r="Z275" s="178">
        <f t="shared" si="111"/>
        <v>4.165999999999892E-3</v>
      </c>
      <c r="AA275" s="178">
        <f t="shared" ca="1" si="112"/>
        <v>1.120833</v>
      </c>
      <c r="AB275" s="178">
        <f t="shared" ca="1" si="113"/>
        <v>7.9028250132917224</v>
      </c>
    </row>
    <row r="276" spans="1:28" x14ac:dyDescent="0.25">
      <c r="A276" s="200">
        <v>1.125</v>
      </c>
      <c r="B276" s="105">
        <v>249.88848382431252</v>
      </c>
      <c r="D276" s="194">
        <f t="shared" si="95"/>
        <v>4.1670000000000318E-3</v>
      </c>
      <c r="E276" s="174">
        <f t="shared" ca="1" si="90"/>
        <v>1.4035945935654259</v>
      </c>
      <c r="F276" s="179">
        <f t="shared" ca="1" si="96"/>
        <v>0.26957228173658243</v>
      </c>
      <c r="G276" s="272">
        <f t="shared" si="97"/>
        <v>1.125</v>
      </c>
      <c r="H276" s="181">
        <f t="shared" ca="1" si="98"/>
        <v>336.83575559525201</v>
      </c>
      <c r="I276" s="182">
        <f t="shared" ca="1" si="99"/>
        <v>64.692172242999845</v>
      </c>
      <c r="J276" s="181">
        <f t="shared" ca="1" si="100"/>
        <v>8.1723972950283041</v>
      </c>
      <c r="K276" s="175">
        <f ca="1">IF(I275&lt;0,VLOOKUP(-I275,'Cd(v)'!$B$3:$C$103,2,1),VLOOKUP(I275,'Cd(v)'!$B$3:$C$103,2,1))</f>
        <v>0.458667689952163</v>
      </c>
      <c r="L276" s="7">
        <f t="shared" ca="1" si="93"/>
        <v>-0.60716870879888762</v>
      </c>
      <c r="M276" s="110">
        <f t="shared" si="101"/>
        <v>2451.4060263165061</v>
      </c>
      <c r="N276" s="110">
        <f t="shared" si="102"/>
        <v>69.205698273712457</v>
      </c>
      <c r="O276" s="110">
        <f t="shared" ca="1" si="103"/>
        <v>-5.9563250333170883</v>
      </c>
      <c r="P276" s="110">
        <f t="shared" ca="1" si="104"/>
        <v>2376.2440030094763</v>
      </c>
      <c r="Q276" s="110">
        <f t="shared" ca="1" si="106"/>
        <v>336.83575559525201</v>
      </c>
      <c r="R276" s="110">
        <f>'prueba 1'!I321</f>
        <v>1.7315591662639258</v>
      </c>
      <c r="S276" s="105">
        <f>'prueba 1'!AN273</f>
        <v>5.6182834509300329E-3</v>
      </c>
      <c r="T276" s="105">
        <f t="shared" si="107"/>
        <v>0.58129938264908698</v>
      </c>
      <c r="U276" s="177">
        <f t="shared" si="108"/>
        <v>7.0546073673509131</v>
      </c>
      <c r="V276" s="161">
        <f t="shared" si="94"/>
        <v>1.0412853120959182</v>
      </c>
      <c r="W276" s="178">
        <f t="shared" si="105"/>
        <v>1.125</v>
      </c>
      <c r="X276" s="178">
        <f t="shared" ca="1" si="109"/>
        <v>336.83575559525201</v>
      </c>
      <c r="Y276" s="178">
        <f t="shared" ca="1" si="110"/>
        <v>64.692172242999845</v>
      </c>
      <c r="Z276" s="178">
        <f t="shared" si="111"/>
        <v>4.1670000000000318E-3</v>
      </c>
      <c r="AA276" s="178">
        <f t="shared" ca="1" si="112"/>
        <v>1.125</v>
      </c>
      <c r="AB276" s="178">
        <f t="shared" ca="1" si="113"/>
        <v>8.1723972950283041</v>
      </c>
    </row>
    <row r="277" spans="1:28" x14ac:dyDescent="0.25">
      <c r="A277" s="200">
        <v>1.129167</v>
      </c>
      <c r="B277" s="105">
        <v>249.00203209721144</v>
      </c>
      <c r="D277" s="194">
        <f t="shared" si="95"/>
        <v>4.1670000000000318E-3</v>
      </c>
      <c r="E277" s="174">
        <f t="shared" ca="1" si="90"/>
        <v>1.3994661966097652</v>
      </c>
      <c r="F277" s="179">
        <f t="shared" ca="1" si="96"/>
        <v>0.27540385737785533</v>
      </c>
      <c r="G277" s="272">
        <f t="shared" si="97"/>
        <v>1.129167</v>
      </c>
      <c r="H277" s="181">
        <f t="shared" ca="1" si="98"/>
        <v>335.84501958477432</v>
      </c>
      <c r="I277" s="182">
        <f t="shared" ca="1" si="99"/>
        <v>66.091638439609611</v>
      </c>
      <c r="J277" s="181">
        <f t="shared" ca="1" si="100"/>
        <v>8.4478011524061589</v>
      </c>
      <c r="K277" s="175">
        <f ca="1">IF(I276&lt;0,VLOOKUP(-I276,'Cd(v)'!$B$3:$C$103,2,1),VLOOKUP(I276,'Cd(v)'!$B$3:$C$103,2,1))</f>
        <v>0.45638623523072702</v>
      </c>
      <c r="L277" s="7">
        <f t="shared" ca="1" si="93"/>
        <v>-0.63124299024502317</v>
      </c>
      <c r="M277" s="110">
        <f t="shared" si="101"/>
        <v>2442.7099348736442</v>
      </c>
      <c r="N277" s="110">
        <f t="shared" si="102"/>
        <v>69.150554001183082</v>
      </c>
      <c r="O277" s="110">
        <f t="shared" ca="1" si="103"/>
        <v>-6.1924937343036772</v>
      </c>
      <c r="P277" s="110">
        <f t="shared" ca="1" si="104"/>
        <v>2367.3668871381574</v>
      </c>
      <c r="Q277" s="110">
        <f t="shared" ca="1" si="106"/>
        <v>335.84501958477432</v>
      </c>
      <c r="R277" s="110">
        <f>'prueba 1'!I322</f>
        <v>1.7260688474065464</v>
      </c>
      <c r="S277" s="105">
        <f>'prueba 1'!AN274</f>
        <v>5.6212306350030107E-3</v>
      </c>
      <c r="T277" s="105">
        <f t="shared" si="107"/>
        <v>0.58692061328408995</v>
      </c>
      <c r="U277" s="177">
        <f t="shared" si="108"/>
        <v>7.0489861367159099</v>
      </c>
      <c r="V277" s="161">
        <f t="shared" si="94"/>
        <v>1.0375914677490881</v>
      </c>
      <c r="W277" s="178">
        <f t="shared" si="105"/>
        <v>1.129167</v>
      </c>
      <c r="X277" s="178">
        <f t="shared" ca="1" si="109"/>
        <v>335.84501958477432</v>
      </c>
      <c r="Y277" s="178">
        <f t="shared" ca="1" si="110"/>
        <v>66.091638439609611</v>
      </c>
      <c r="Z277" s="178">
        <f t="shared" si="111"/>
        <v>4.1670000000000318E-3</v>
      </c>
      <c r="AA277" s="178">
        <f t="shared" ca="1" si="112"/>
        <v>1.129167</v>
      </c>
      <c r="AB277" s="178">
        <f t="shared" ca="1" si="113"/>
        <v>8.4478011524061589</v>
      </c>
    </row>
    <row r="278" spans="1:28" x14ac:dyDescent="0.25">
      <c r="A278" s="200">
        <v>1.1333329999999999</v>
      </c>
      <c r="B278" s="105">
        <v>249.88848382431252</v>
      </c>
      <c r="D278" s="194">
        <f t="shared" si="95"/>
        <v>4.165999999999892E-3</v>
      </c>
      <c r="E278" s="174">
        <f t="shared" ca="1" si="90"/>
        <v>1.4052620886763107</v>
      </c>
      <c r="F278" s="179">
        <f t="shared" ca="1" si="96"/>
        <v>0.28119208760083186</v>
      </c>
      <c r="G278" s="272">
        <f t="shared" si="97"/>
        <v>1.1333329999999999</v>
      </c>
      <c r="H278" s="181">
        <f t="shared" ca="1" si="98"/>
        <v>337.31687198184039</v>
      </c>
      <c r="I278" s="182">
        <f t="shared" ca="1" si="99"/>
        <v>67.49690052828592</v>
      </c>
      <c r="J278" s="181">
        <f t="shared" ca="1" si="100"/>
        <v>8.7289932400069912</v>
      </c>
      <c r="K278" s="175">
        <f ca="1">IF(I277&lt;0,VLOOKUP(-I277,'Cd(v)'!$B$3:$C$103,2,1),VLOOKUP(I277,'Cd(v)'!$B$3:$C$103,2,1))</f>
        <v>0.45638623523072702</v>
      </c>
      <c r="L278" s="7">
        <f t="shared" ca="1" si="93"/>
        <v>-0.6588493726912259</v>
      </c>
      <c r="M278" s="110">
        <f t="shared" si="101"/>
        <v>2451.4060263165061</v>
      </c>
      <c r="N278" s="110">
        <f t="shared" si="102"/>
        <v>69.095451720904009</v>
      </c>
      <c r="O278" s="110">
        <f t="shared" ca="1" si="103"/>
        <v>-6.4633123461009268</v>
      </c>
      <c r="P278" s="110">
        <f t="shared" ca="1" si="104"/>
        <v>2375.8472622495015</v>
      </c>
      <c r="Q278" s="110">
        <f t="shared" ca="1" si="106"/>
        <v>337.31687198184039</v>
      </c>
      <c r="R278" s="110">
        <f>'prueba 1'!I323</f>
        <v>1.7205733062829112</v>
      </c>
      <c r="S278" s="105">
        <f>'prueba 1'!AN275</f>
        <v>5.6169500794161593E-3</v>
      </c>
      <c r="T278" s="105">
        <f t="shared" si="107"/>
        <v>0.59253756336350616</v>
      </c>
      <c r="U278" s="177">
        <f t="shared" si="108"/>
        <v>7.043369186636494</v>
      </c>
      <c r="V278" s="161">
        <f t="shared" si="94"/>
        <v>1.0410354236120589</v>
      </c>
      <c r="W278" s="178">
        <f t="shared" si="105"/>
        <v>1.1333329999999999</v>
      </c>
      <c r="X278" s="178">
        <f t="shared" ca="1" si="109"/>
        <v>337.31687198184039</v>
      </c>
      <c r="Y278" s="178">
        <f t="shared" ca="1" si="110"/>
        <v>67.49690052828592</v>
      </c>
      <c r="Z278" s="178">
        <f t="shared" si="111"/>
        <v>4.165999999999892E-3</v>
      </c>
      <c r="AA278" s="178">
        <f t="shared" ca="1" si="112"/>
        <v>1.1333329999999999</v>
      </c>
      <c r="AB278" s="178">
        <f t="shared" ca="1" si="113"/>
        <v>8.7289932400069912</v>
      </c>
    </row>
    <row r="279" spans="1:28" x14ac:dyDescent="0.25">
      <c r="A279" s="200">
        <v>1.1375</v>
      </c>
      <c r="B279" s="105">
        <v>249.82938704250574</v>
      </c>
      <c r="D279" s="194">
        <f t="shared" si="95"/>
        <v>4.1670000000000318E-3</v>
      </c>
      <c r="E279" s="174">
        <f t="shared" ca="1" si="90"/>
        <v>1.4062654225552409</v>
      </c>
      <c r="F279" s="179">
        <f t="shared" ca="1" si="96"/>
        <v>0.28711949251715729</v>
      </c>
      <c r="G279" s="272">
        <f t="shared" si="97"/>
        <v>1.1375</v>
      </c>
      <c r="H279" s="181">
        <f t="shared" ca="1" si="98"/>
        <v>337.47670327699308</v>
      </c>
      <c r="I279" s="182">
        <f t="shared" ca="1" si="99"/>
        <v>68.903165950841156</v>
      </c>
      <c r="J279" s="181">
        <f t="shared" ca="1" si="100"/>
        <v>9.0161127325241477</v>
      </c>
      <c r="K279" s="175">
        <f ca="1">IF(I278&lt;0,VLOOKUP(-I278,'Cd(v)'!$B$3:$C$103,2,1),VLOOKUP(I278,'Cd(v)'!$B$3:$C$103,2,1))</f>
        <v>0.45421503830755</v>
      </c>
      <c r="L279" s="7">
        <f t="shared" ca="1" si="93"/>
        <v>-0.6838954782445571</v>
      </c>
      <c r="M279" s="110">
        <f t="shared" si="101"/>
        <v>2450.8262868869815</v>
      </c>
      <c r="N279" s="110">
        <f t="shared" si="102"/>
        <v>69.04033530360563</v>
      </c>
      <c r="O279" s="110">
        <f t="shared" ca="1" si="103"/>
        <v>-6.7090146415791052</v>
      </c>
      <c r="P279" s="110">
        <f t="shared" ca="1" si="104"/>
        <v>2375.0769369417967</v>
      </c>
      <c r="Q279" s="110">
        <f t="shared" ca="1" si="106"/>
        <v>337.47670327699308</v>
      </c>
      <c r="R279" s="110">
        <f>'prueba 1'!I324</f>
        <v>1.7150693289833554</v>
      </c>
      <c r="S279" s="105">
        <f>'prueba 1'!AN276</f>
        <v>5.6183911619149228E-3</v>
      </c>
      <c r="T279" s="105">
        <f t="shared" si="107"/>
        <v>0.59815595452542103</v>
      </c>
      <c r="U279" s="177">
        <f t="shared" si="108"/>
        <v>7.0377507954745795</v>
      </c>
      <c r="V279" s="161">
        <f t="shared" si="94"/>
        <v>1.0410390558061293</v>
      </c>
      <c r="W279" s="178">
        <f t="shared" si="105"/>
        <v>1.1375</v>
      </c>
      <c r="X279" s="178">
        <f t="shared" ca="1" si="109"/>
        <v>337.47670327699308</v>
      </c>
      <c r="Y279" s="178">
        <f t="shared" ca="1" si="110"/>
        <v>68.903165950841156</v>
      </c>
      <c r="Z279" s="178">
        <f t="shared" si="111"/>
        <v>4.1670000000000318E-3</v>
      </c>
      <c r="AA279" s="178">
        <f t="shared" ca="1" si="112"/>
        <v>1.1375</v>
      </c>
      <c r="AB279" s="178">
        <f t="shared" ca="1" si="113"/>
        <v>9.0161127325241477</v>
      </c>
    </row>
    <row r="280" spans="1:28" x14ac:dyDescent="0.25">
      <c r="A280" s="200">
        <v>1.141667</v>
      </c>
      <c r="B280" s="105">
        <v>250.30216129695967</v>
      </c>
      <c r="D280" s="194">
        <f t="shared" si="95"/>
        <v>4.1670000000000318E-3</v>
      </c>
      <c r="E280" s="174">
        <f t="shared" ca="1" si="90"/>
        <v>1.4100021650904622</v>
      </c>
      <c r="F280" s="179">
        <f t="shared" ca="1" si="96"/>
        <v>0.29299497153908927</v>
      </c>
      <c r="G280" s="272">
        <f t="shared" si="97"/>
        <v>1.141667</v>
      </c>
      <c r="H280" s="181">
        <f t="shared" ca="1" si="98"/>
        <v>338.37344974572869</v>
      </c>
      <c r="I280" s="182">
        <f t="shared" ca="1" si="99"/>
        <v>70.313168115931617</v>
      </c>
      <c r="J280" s="181">
        <f t="shared" ca="1" si="100"/>
        <v>9.3091077040632371</v>
      </c>
      <c r="K280" s="175">
        <f ca="1">IF(I279&lt;0,VLOOKUP(-I279,'Cd(v)'!$B$3:$C$103,2,1),VLOOKUP(I279,'Cd(v)'!$B$3:$C$103,2,1))</f>
        <v>0.45421503830755</v>
      </c>
      <c r="L280" s="7">
        <f t="shared" ca="1" si="93"/>
        <v>-0.71268960763535294</v>
      </c>
      <c r="M280" s="110">
        <f t="shared" si="101"/>
        <v>2455.4642023231745</v>
      </c>
      <c r="N280" s="110">
        <f t="shared" si="102"/>
        <v>68.985235725540534</v>
      </c>
      <c r="O280" s="110">
        <f t="shared" ca="1" si="103"/>
        <v>-6.9914850509028126</v>
      </c>
      <c r="P280" s="110">
        <f t="shared" ca="1" si="104"/>
        <v>2379.4874815467315</v>
      </c>
      <c r="Q280" s="110">
        <f t="shared" ca="1" si="106"/>
        <v>338.37344974572869</v>
      </c>
      <c r="R280" s="110">
        <f>'prueba 1'!I325</f>
        <v>1.7095578600582038</v>
      </c>
      <c r="S280" s="105">
        <f>'prueba 1'!AN277</f>
        <v>5.6166746243725731E-3</v>
      </c>
      <c r="T280" s="105">
        <f t="shared" si="107"/>
        <v>0.60377262914979357</v>
      </c>
      <c r="U280" s="177">
        <f t="shared" si="108"/>
        <v>7.0321341208502064</v>
      </c>
      <c r="V280" s="161">
        <f t="shared" si="94"/>
        <v>1.0430091061244389</v>
      </c>
      <c r="W280" s="178">
        <f t="shared" si="105"/>
        <v>1.141667</v>
      </c>
      <c r="X280" s="178">
        <f t="shared" ca="1" si="109"/>
        <v>338.37344974572869</v>
      </c>
      <c r="Y280" s="178">
        <f t="shared" ca="1" si="110"/>
        <v>70.313168115931617</v>
      </c>
      <c r="Z280" s="178">
        <f t="shared" si="111"/>
        <v>4.1670000000000318E-3</v>
      </c>
      <c r="AA280" s="178">
        <f t="shared" ca="1" si="112"/>
        <v>1.141667</v>
      </c>
      <c r="AB280" s="178">
        <f t="shared" ca="1" si="113"/>
        <v>9.3091077040632371</v>
      </c>
    </row>
    <row r="281" spans="1:28" x14ac:dyDescent="0.25">
      <c r="A281" s="200">
        <v>1.1458330000000001</v>
      </c>
      <c r="B281" s="105">
        <v>250.71583876960685</v>
      </c>
      <c r="D281" s="194">
        <f t="shared" si="95"/>
        <v>4.1660000000001141E-3</v>
      </c>
      <c r="E281" s="174">
        <f t="shared" ca="1" si="90"/>
        <v>1.4130573638491608</v>
      </c>
      <c r="F281" s="179">
        <f t="shared" ca="1" si="96"/>
        <v>0.2988114553487749</v>
      </c>
      <c r="G281" s="272">
        <f t="shared" si="97"/>
        <v>1.1458330000000001</v>
      </c>
      <c r="H281" s="181">
        <f t="shared" ca="1" si="98"/>
        <v>339.18803740977489</v>
      </c>
      <c r="I281" s="182">
        <f t="shared" ca="1" si="99"/>
        <v>71.72622547978078</v>
      </c>
      <c r="J281" s="181">
        <f t="shared" ca="1" si="100"/>
        <v>9.6079191594120115</v>
      </c>
      <c r="K281" s="175">
        <f ca="1">IF(I280&lt;0,VLOOKUP(-I280,'Cd(v)'!$B$3:$C$103,2,1),VLOOKUP(I280,'Cd(v)'!$B$3:$C$103,2,1))</f>
        <v>0.45421503830755</v>
      </c>
      <c r="L281" s="7">
        <f t="shared" ca="1" si="93"/>
        <v>-0.74215634447110612</v>
      </c>
      <c r="M281" s="110">
        <f t="shared" si="101"/>
        <v>2459.5223783298434</v>
      </c>
      <c r="N281" s="110">
        <f t="shared" si="102"/>
        <v>68.93016498825682</v>
      </c>
      <c r="O281" s="110">
        <f t="shared" ca="1" si="103"/>
        <v>-7.2805537392615518</v>
      </c>
      <c r="P281" s="110">
        <f t="shared" ca="1" si="104"/>
        <v>2383.3116596023251</v>
      </c>
      <c r="Q281" s="110">
        <f t="shared" ca="1" si="106"/>
        <v>339.18803740977489</v>
      </c>
      <c r="R281" s="110">
        <f>'prueba 1'!I326</f>
        <v>1.7040398674721662</v>
      </c>
      <c r="S281" s="105">
        <f>'prueba 1'!AN278</f>
        <v>5.6137346874323025E-3</v>
      </c>
      <c r="T281" s="105">
        <f t="shared" si="107"/>
        <v>0.60938636383722589</v>
      </c>
      <c r="U281" s="177">
        <f t="shared" si="108"/>
        <v>7.0265203861627743</v>
      </c>
      <c r="V281" s="161">
        <f t="shared" si="94"/>
        <v>1.0444821843142107</v>
      </c>
      <c r="W281" s="178">
        <f t="shared" si="105"/>
        <v>1.1458330000000001</v>
      </c>
      <c r="X281" s="178">
        <f t="shared" ca="1" si="109"/>
        <v>339.18803740977489</v>
      </c>
      <c r="Y281" s="178">
        <f t="shared" ca="1" si="110"/>
        <v>71.72622547978078</v>
      </c>
      <c r="Z281" s="178">
        <f t="shared" si="111"/>
        <v>4.1660000000001141E-3</v>
      </c>
      <c r="AA281" s="178">
        <f t="shared" ca="1" si="112"/>
        <v>1.1458330000000001</v>
      </c>
      <c r="AB281" s="178">
        <f t="shared" ca="1" si="113"/>
        <v>9.6079191594120115</v>
      </c>
    </row>
    <row r="282" spans="1:28" x14ac:dyDescent="0.25">
      <c r="A282" s="200">
        <v>1.1499999999999999</v>
      </c>
      <c r="B282" s="105">
        <v>249.5929999152788</v>
      </c>
      <c r="D282" s="194">
        <f t="shared" si="95"/>
        <v>4.1669999999998097E-3</v>
      </c>
      <c r="E282" s="174">
        <f t="shared" ca="1" si="90"/>
        <v>1.4078678264065614</v>
      </c>
      <c r="F282" s="179">
        <f t="shared" ca="1" si="96"/>
        <v>0.30474976680686872</v>
      </c>
      <c r="G282" s="272">
        <f t="shared" si="97"/>
        <v>1.1499999999999999</v>
      </c>
      <c r="H282" s="181">
        <f t="shared" ca="1" si="98"/>
        <v>337.86124943763514</v>
      </c>
      <c r="I282" s="182">
        <f t="shared" ca="1" si="99"/>
        <v>73.134093306187339</v>
      </c>
      <c r="J282" s="181">
        <f t="shared" ca="1" si="100"/>
        <v>9.9126689262188794</v>
      </c>
      <c r="K282" s="175">
        <f ca="1">IF(I281&lt;0,VLOOKUP(-I281,'Cd(v)'!$B$3:$C$103,2,1),VLOOKUP(I281,'Cd(v)'!$B$3:$C$103,2,1))</f>
        <v>0.45214372354344101</v>
      </c>
      <c r="L282" s="7">
        <f t="shared" ca="1" si="93"/>
        <v>-0.76876397448308054</v>
      </c>
      <c r="M282" s="110">
        <f t="shared" si="101"/>
        <v>2448.507329168885</v>
      </c>
      <c r="N282" s="110">
        <f t="shared" si="102"/>
        <v>68.875048170232432</v>
      </c>
      <c r="O282" s="110">
        <f t="shared" ca="1" si="103"/>
        <v>-7.5415745896790201</v>
      </c>
      <c r="P282" s="110">
        <f t="shared" ca="1" si="104"/>
        <v>2372.0907064089738</v>
      </c>
      <c r="Q282" s="110">
        <f t="shared" ca="1" si="106"/>
        <v>337.86124943763514</v>
      </c>
      <c r="R282" s="110">
        <f>'prueba 1'!I327</f>
        <v>1.6985127407785761</v>
      </c>
      <c r="S282" s="105">
        <f>'prueba 1'!AN279</f>
        <v>5.618432010640783E-3</v>
      </c>
      <c r="T282" s="105">
        <f t="shared" si="107"/>
        <v>0.61500479584786671</v>
      </c>
      <c r="U282" s="177">
        <f t="shared" si="108"/>
        <v>7.0209019541521336</v>
      </c>
      <c r="V282" s="161">
        <f t="shared" si="94"/>
        <v>1.0400540306469193</v>
      </c>
      <c r="W282" s="178">
        <f t="shared" si="105"/>
        <v>1.1499999999999999</v>
      </c>
      <c r="X282" s="178">
        <f t="shared" ca="1" si="109"/>
        <v>337.86124943763514</v>
      </c>
      <c r="Y282" s="178">
        <f t="shared" ca="1" si="110"/>
        <v>73.134093306187339</v>
      </c>
      <c r="Z282" s="178">
        <f t="shared" si="111"/>
        <v>4.1669999999998097E-3</v>
      </c>
      <c r="AA282" s="178">
        <f t="shared" ca="1" si="112"/>
        <v>1.1499999999999999</v>
      </c>
      <c r="AB282" s="178">
        <f t="shared" ca="1" si="113"/>
        <v>9.9126689262188794</v>
      </c>
    </row>
    <row r="283" spans="1:28" x14ac:dyDescent="0.25">
      <c r="A283" s="200">
        <v>1.1541669999999999</v>
      </c>
      <c r="B283" s="105">
        <v>249.00203209721144</v>
      </c>
      <c r="D283" s="194">
        <f t="shared" si="95"/>
        <v>4.1670000000000318E-3</v>
      </c>
      <c r="E283" s="174">
        <f t="shared" ca="1" si="90"/>
        <v>1.4054072558894424</v>
      </c>
      <c r="F283" s="179">
        <f t="shared" ca="1" si="96"/>
        <v>0.31060609884217633</v>
      </c>
      <c r="G283" s="272">
        <f t="shared" si="97"/>
        <v>1.1541669999999999</v>
      </c>
      <c r="H283" s="181">
        <f t="shared" ca="1" si="98"/>
        <v>337.27075975268338</v>
      </c>
      <c r="I283" s="182">
        <f t="shared" ca="1" si="99"/>
        <v>74.539500562076782</v>
      </c>
      <c r="J283" s="181">
        <f t="shared" ca="1" si="100"/>
        <v>10.223275025061056</v>
      </c>
      <c r="K283" s="175">
        <f ca="1">IF(I282&lt;0,VLOOKUP(-I282,'Cd(v)'!$B$3:$C$103,2,1),VLOOKUP(I282,'Cd(v)'!$B$3:$C$103,2,1))</f>
        <v>0.45214372354344101</v>
      </c>
      <c r="L283" s="7">
        <f t="shared" ca="1" si="93"/>
        <v>-0.79923930258372811</v>
      </c>
      <c r="M283" s="110">
        <f t="shared" si="101"/>
        <v>2442.7099348736442</v>
      </c>
      <c r="N283" s="110">
        <f t="shared" si="102"/>
        <v>68.819916162115646</v>
      </c>
      <c r="O283" s="110">
        <f t="shared" ca="1" si="103"/>
        <v>-7.840537558346373</v>
      </c>
      <c r="P283" s="110">
        <f t="shared" ca="1" si="104"/>
        <v>2366.0494811531821</v>
      </c>
      <c r="Q283" s="110">
        <f t="shared" ca="1" si="106"/>
        <v>337.27075975268338</v>
      </c>
      <c r="R283" s="110">
        <f>'prueba 1'!I328</f>
        <v>1.6929778067179688</v>
      </c>
      <c r="S283" s="105">
        <f>'prueba 1'!AN280</f>
        <v>5.6199804400393696E-3</v>
      </c>
      <c r="T283" s="105">
        <f t="shared" si="107"/>
        <v>0.62062477628790613</v>
      </c>
      <c r="U283" s="177">
        <f t="shared" si="108"/>
        <v>7.0152819737120939</v>
      </c>
      <c r="V283" s="161">
        <f t="shared" si="94"/>
        <v>1.0375914677490881</v>
      </c>
      <c r="W283" s="178">
        <f t="shared" si="105"/>
        <v>1.1541669999999999</v>
      </c>
      <c r="X283" s="178">
        <f t="shared" ca="1" si="109"/>
        <v>337.27075975268338</v>
      </c>
      <c r="Y283" s="178">
        <f t="shared" ca="1" si="110"/>
        <v>74.539500562076782</v>
      </c>
      <c r="Z283" s="178">
        <f t="shared" si="111"/>
        <v>4.1670000000000318E-3</v>
      </c>
      <c r="AA283" s="178">
        <f t="shared" ca="1" si="112"/>
        <v>1.1541669999999999</v>
      </c>
      <c r="AB283" s="178">
        <f t="shared" ca="1" si="113"/>
        <v>10.223275025061056</v>
      </c>
    </row>
    <row r="284" spans="1:28" x14ac:dyDescent="0.25">
      <c r="A284" s="200">
        <v>1.1583330000000001</v>
      </c>
      <c r="B284" s="105">
        <v>251.12951624225403</v>
      </c>
      <c r="D284" s="194">
        <f t="shared" si="95"/>
        <v>4.1660000000001141E-3</v>
      </c>
      <c r="E284" s="174">
        <f t="shared" ca="1" si="90"/>
        <v>1.4184717076450317</v>
      </c>
      <c r="F284" s="179">
        <f t="shared" ca="1" si="96"/>
        <v>0.31644091247566969</v>
      </c>
      <c r="G284" s="272">
        <f t="shared" si="97"/>
        <v>1.1583330000000001</v>
      </c>
      <c r="H284" s="181">
        <f t="shared" ca="1" si="98"/>
        <v>340.4876878648567</v>
      </c>
      <c r="I284" s="182">
        <f t="shared" ca="1" si="99"/>
        <v>75.957972269721807</v>
      </c>
      <c r="J284" s="181">
        <f t="shared" ca="1" si="100"/>
        <v>10.539715937536727</v>
      </c>
      <c r="K284" s="175">
        <f ca="1">IF(I283&lt;0,VLOOKUP(-I283,'Cd(v)'!$B$3:$C$103,2,1),VLOOKUP(I283,'Cd(v)'!$B$3:$C$103,2,1))</f>
        <v>0.45016328094115099</v>
      </c>
      <c r="L284" s="7">
        <f t="shared" ca="1" si="93"/>
        <v>-0.82661558096323706</v>
      </c>
      <c r="M284" s="110">
        <f t="shared" si="101"/>
        <v>2463.5805543365123</v>
      </c>
      <c r="N284" s="110">
        <f t="shared" si="102"/>
        <v>68.764870031409288</v>
      </c>
      <c r="O284" s="110">
        <f t="shared" ca="1" si="103"/>
        <v>-8.1090988492493565</v>
      </c>
      <c r="P284" s="110">
        <f t="shared" ca="1" si="104"/>
        <v>2386.7065854558537</v>
      </c>
      <c r="Q284" s="110">
        <f t="shared" ca="1" si="106"/>
        <v>340.4876878648567</v>
      </c>
      <c r="R284" s="110">
        <f>'prueba 1'!I329</f>
        <v>1.6874364723509387</v>
      </c>
      <c r="S284" s="105">
        <f>'prueba 1'!AN281</f>
        <v>5.6112263716972853E-3</v>
      </c>
      <c r="T284" s="105">
        <f t="shared" si="107"/>
        <v>0.62623600265960344</v>
      </c>
      <c r="U284" s="177">
        <f t="shared" si="108"/>
        <v>7.0096707473403965</v>
      </c>
      <c r="V284" s="161">
        <f t="shared" si="94"/>
        <v>1.0462055646652588</v>
      </c>
      <c r="W284" s="178">
        <f t="shared" si="105"/>
        <v>1.1583330000000001</v>
      </c>
      <c r="X284" s="178">
        <f t="shared" ca="1" si="109"/>
        <v>340.4876878648567</v>
      </c>
      <c r="Y284" s="178">
        <f t="shared" ca="1" si="110"/>
        <v>75.957972269721807</v>
      </c>
      <c r="Z284" s="178">
        <f t="shared" si="111"/>
        <v>4.1660000000001141E-3</v>
      </c>
      <c r="AA284" s="178">
        <f t="shared" ca="1" si="112"/>
        <v>1.1583330000000001</v>
      </c>
      <c r="AB284" s="178">
        <f t="shared" ca="1" si="113"/>
        <v>10.539715937536727</v>
      </c>
    </row>
    <row r="285" spans="1:28" x14ac:dyDescent="0.25">
      <c r="A285" s="200">
        <v>1.1625000000000001</v>
      </c>
      <c r="B285" s="105">
        <v>251.60229049670792</v>
      </c>
      <c r="D285" s="194">
        <f t="shared" si="95"/>
        <v>4.1670000000000318E-3</v>
      </c>
      <c r="E285" s="174">
        <f t="shared" ca="1" si="90"/>
        <v>1.422555381920243</v>
      </c>
      <c r="F285" s="179">
        <f t="shared" ca="1" si="96"/>
        <v>0.32244465872439493</v>
      </c>
      <c r="G285" s="272">
        <f t="shared" si="97"/>
        <v>1.1625000000000001</v>
      </c>
      <c r="H285" s="181">
        <f t="shared" ca="1" si="98"/>
        <v>341.38598078239312</v>
      </c>
      <c r="I285" s="182">
        <f t="shared" ca="1" si="99"/>
        <v>77.380527651642055</v>
      </c>
      <c r="J285" s="181">
        <f t="shared" ca="1" si="100"/>
        <v>10.862160596261122</v>
      </c>
      <c r="K285" s="175">
        <f ca="1">IF(I284&lt;0,VLOOKUP(-I284,'Cd(v)'!$B$3:$C$103,2,1),VLOOKUP(I284,'Cd(v)'!$B$3:$C$103,2,1))</f>
        <v>0.45016328094115099</v>
      </c>
      <c r="L285" s="7">
        <f t="shared" ca="1" si="93"/>
        <v>-0.8583755825352215</v>
      </c>
      <c r="M285" s="110">
        <f t="shared" si="101"/>
        <v>2468.2184697727048</v>
      </c>
      <c r="N285" s="110">
        <f t="shared" si="102"/>
        <v>68.709830950552785</v>
      </c>
      <c r="O285" s="110">
        <f t="shared" ca="1" si="103"/>
        <v>-8.4206644646705229</v>
      </c>
      <c r="P285" s="110">
        <f t="shared" ca="1" si="104"/>
        <v>2391.0879743574815</v>
      </c>
      <c r="Q285" s="110">
        <f t="shared" ca="1" si="106"/>
        <v>341.38598078239312</v>
      </c>
      <c r="R285" s="110">
        <f>'prueba 1'!I330</f>
        <v>1.6818862095332079</v>
      </c>
      <c r="S285" s="105">
        <f>'prueba 1'!AN282</f>
        <v>5.6105077325701901E-3</v>
      </c>
      <c r="T285" s="105">
        <f t="shared" si="107"/>
        <v>0.63184651039217365</v>
      </c>
      <c r="U285" s="177">
        <f t="shared" si="108"/>
        <v>7.0040602396078269</v>
      </c>
      <c r="V285" s="161">
        <f t="shared" si="94"/>
        <v>1.0484267444997899</v>
      </c>
      <c r="W285" s="178">
        <f t="shared" si="105"/>
        <v>1.1625000000000001</v>
      </c>
      <c r="X285" s="178">
        <f t="shared" ca="1" si="109"/>
        <v>341.38598078239312</v>
      </c>
      <c r="Y285" s="178">
        <f t="shared" ca="1" si="110"/>
        <v>77.380527651642055</v>
      </c>
      <c r="Z285" s="178">
        <f t="shared" si="111"/>
        <v>4.1670000000000318E-3</v>
      </c>
      <c r="AA285" s="178">
        <f t="shared" ca="1" si="112"/>
        <v>1.1625000000000001</v>
      </c>
      <c r="AB285" s="178">
        <f t="shared" ca="1" si="113"/>
        <v>10.862160596261122</v>
      </c>
    </row>
    <row r="286" spans="1:28" x14ac:dyDescent="0.25">
      <c r="A286" s="200">
        <v>1.1666669999999999</v>
      </c>
      <c r="B286" s="105">
        <v>253.07971004187641</v>
      </c>
      <c r="D286" s="194">
        <f t="shared" si="95"/>
        <v>4.1669999999998097E-3</v>
      </c>
      <c r="E286" s="174">
        <f t="shared" ca="1" si="90"/>
        <v>1.4321895043809358</v>
      </c>
      <c r="F286" s="179">
        <f t="shared" ca="1" si="96"/>
        <v>0.32841259238913278</v>
      </c>
      <c r="G286" s="272">
        <f t="shared" si="97"/>
        <v>1.1666669999999999</v>
      </c>
      <c r="H286" s="181">
        <f t="shared" ca="1" si="98"/>
        <v>343.69798521262328</v>
      </c>
      <c r="I286" s="182">
        <f t="shared" ca="1" si="99"/>
        <v>78.812717156022984</v>
      </c>
      <c r="J286" s="181">
        <f t="shared" ca="1" si="100"/>
        <v>11.190573188650255</v>
      </c>
      <c r="K286" s="175">
        <f ca="1">IF(I285&lt;0,VLOOKUP(-I285,'Cd(v)'!$B$3:$C$103,2,1),VLOOKUP(I285,'Cd(v)'!$B$3:$C$103,2,1))</f>
        <v>0.44826584087838101</v>
      </c>
      <c r="L286" s="7">
        <f t="shared" ca="1" si="93"/>
        <v>-0.88707345171036256</v>
      </c>
      <c r="M286" s="110">
        <f t="shared" si="101"/>
        <v>2482.7119555108079</v>
      </c>
      <c r="N286" s="110">
        <f t="shared" si="102"/>
        <v>68.654844612795003</v>
      </c>
      <c r="O286" s="110">
        <f t="shared" ca="1" si="103"/>
        <v>-8.7021905612786572</v>
      </c>
      <c r="P286" s="110">
        <f t="shared" ca="1" si="104"/>
        <v>2405.3549203367343</v>
      </c>
      <c r="Q286" s="110">
        <f t="shared" ca="1" si="106"/>
        <v>343.69798521262328</v>
      </c>
      <c r="R286" s="110">
        <f>'prueba 1'!I331</f>
        <v>1.6763285233158227</v>
      </c>
      <c r="S286" s="105">
        <f>'prueba 1'!AN283</f>
        <v>5.6051312699070578E-3</v>
      </c>
      <c r="T286" s="105">
        <f t="shared" si="107"/>
        <v>0.63745164166208068</v>
      </c>
      <c r="U286" s="177">
        <f t="shared" si="108"/>
        <v>6.9984551083379198</v>
      </c>
      <c r="V286" s="161">
        <f t="shared" si="94"/>
        <v>1.0545831517444508</v>
      </c>
      <c r="W286" s="178">
        <f t="shared" si="105"/>
        <v>1.1666669999999999</v>
      </c>
      <c r="X286" s="178">
        <f t="shared" ca="1" si="109"/>
        <v>343.69798521262328</v>
      </c>
      <c r="Y286" s="178">
        <f t="shared" ca="1" si="110"/>
        <v>78.812717156022984</v>
      </c>
      <c r="Z286" s="178">
        <f t="shared" si="111"/>
        <v>4.1669999999998097E-3</v>
      </c>
      <c r="AA286" s="178">
        <f t="shared" ca="1" si="112"/>
        <v>1.1666669999999999</v>
      </c>
      <c r="AB286" s="178">
        <f t="shared" ca="1" si="113"/>
        <v>11.190573188650255</v>
      </c>
    </row>
    <row r="287" spans="1:28" x14ac:dyDescent="0.25">
      <c r="A287" s="200">
        <v>1.170833</v>
      </c>
      <c r="B287" s="105">
        <v>253.55248429633031</v>
      </c>
      <c r="D287" s="194">
        <f t="shared" si="95"/>
        <v>4.1660000000001141E-3</v>
      </c>
      <c r="E287" s="174">
        <f t="shared" ca="1" si="90"/>
        <v>1.4355948769212674</v>
      </c>
      <c r="F287" s="179">
        <f t="shared" ca="1" si="96"/>
        <v>0.3343144679292549</v>
      </c>
      <c r="G287" s="272">
        <f t="shared" si="97"/>
        <v>1.170833</v>
      </c>
      <c r="H287" s="181">
        <f t="shared" ca="1" si="98"/>
        <v>344.59790612607492</v>
      </c>
      <c r="I287" s="182">
        <f t="shared" ca="1" si="99"/>
        <v>80.248312032944256</v>
      </c>
      <c r="J287" s="181">
        <f t="shared" ca="1" si="100"/>
        <v>11.52488765657951</v>
      </c>
      <c r="K287" s="175">
        <f ca="1">IF(I286&lt;0,VLOOKUP(-I286,'Cd(v)'!$B$3:$C$103,2,1),VLOOKUP(I286,'Cd(v)'!$B$3:$C$103,2,1))</f>
        <v>0.44826584087838101</v>
      </c>
      <c r="L287" s="7">
        <f t="shared" ca="1" si="93"/>
        <v>-0.92021394298930048</v>
      </c>
      <c r="M287" s="110">
        <f t="shared" si="101"/>
        <v>2487.3498709470005</v>
      </c>
      <c r="N287" s="110">
        <f t="shared" si="102"/>
        <v>68.599892984053326</v>
      </c>
      <c r="O287" s="110">
        <f t="shared" ca="1" si="103"/>
        <v>-9.0272987807250384</v>
      </c>
      <c r="P287" s="110">
        <f t="shared" ca="1" si="104"/>
        <v>2409.7226791822218</v>
      </c>
      <c r="Q287" s="110">
        <f t="shared" ca="1" si="106"/>
        <v>344.59790612607492</v>
      </c>
      <c r="R287" s="110">
        <f>'prueba 1'!I332</f>
        <v>1.6707648242490958</v>
      </c>
      <c r="S287" s="105">
        <f>'prueba 1'!AN284</f>
        <v>5.6015931439004863E-3</v>
      </c>
      <c r="T287" s="105">
        <f t="shared" si="107"/>
        <v>0.6430532348059812</v>
      </c>
      <c r="U287" s="177">
        <f t="shared" si="108"/>
        <v>6.9928535151940192</v>
      </c>
      <c r="V287" s="161">
        <f t="shared" si="94"/>
        <v>1.0562996495785411</v>
      </c>
      <c r="W287" s="178">
        <f t="shared" si="105"/>
        <v>1.170833</v>
      </c>
      <c r="X287" s="178">
        <f t="shared" ca="1" si="109"/>
        <v>344.59790612607492</v>
      </c>
      <c r="Y287" s="178">
        <f t="shared" ca="1" si="110"/>
        <v>80.248312032944256</v>
      </c>
      <c r="Z287" s="178">
        <f t="shared" si="111"/>
        <v>4.1660000000001141E-3</v>
      </c>
      <c r="AA287" s="178">
        <f t="shared" ca="1" si="112"/>
        <v>1.170833</v>
      </c>
      <c r="AB287" s="178">
        <f t="shared" ca="1" si="113"/>
        <v>11.52488765657951</v>
      </c>
    </row>
    <row r="288" spans="1:28" x14ac:dyDescent="0.25">
      <c r="A288" s="200">
        <v>1.175</v>
      </c>
      <c r="B288" s="105">
        <v>251.12951624225403</v>
      </c>
      <c r="D288" s="194">
        <f t="shared" si="95"/>
        <v>4.1670000000000318E-3</v>
      </c>
      <c r="E288" s="174">
        <f t="shared" ca="1" si="90"/>
        <v>1.4227746003122446</v>
      </c>
      <c r="F288" s="179">
        <f t="shared" ca="1" si="96"/>
        <v>0.34032341800078242</v>
      </c>
      <c r="G288" s="272">
        <f t="shared" si="97"/>
        <v>1.175</v>
      </c>
      <c r="H288" s="181">
        <f t="shared" ca="1" si="98"/>
        <v>341.43858898781707</v>
      </c>
      <c r="I288" s="182">
        <f t="shared" ca="1" si="99"/>
        <v>81.671086633256493</v>
      </c>
      <c r="J288" s="181">
        <f t="shared" ca="1" si="100"/>
        <v>11.865211074580293</v>
      </c>
      <c r="K288" s="175">
        <f ca="1">IF(I287&lt;0,VLOOKUP(-I287,'Cd(v)'!$B$3:$C$103,2,1),VLOOKUP(I287,'Cd(v)'!$B$3:$C$103,2,1))</f>
        <v>0.44644449314055301</v>
      </c>
      <c r="L288" s="7">
        <f t="shared" ca="1" si="93"/>
        <v>-0.95016678593437931</v>
      </c>
      <c r="M288" s="110">
        <f t="shared" si="101"/>
        <v>2463.5805543365123</v>
      </c>
      <c r="N288" s="110">
        <f t="shared" si="102"/>
        <v>68.544858675712433</v>
      </c>
      <c r="O288" s="110">
        <f t="shared" ca="1" si="103"/>
        <v>-9.3211361700162616</v>
      </c>
      <c r="P288" s="110">
        <f t="shared" ca="1" si="104"/>
        <v>2385.7145594907834</v>
      </c>
      <c r="Q288" s="110">
        <f t="shared" ca="1" si="106"/>
        <v>341.43858898781707</v>
      </c>
      <c r="R288" s="110">
        <f>'prueba 1'!I333</f>
        <v>1.665192791250897</v>
      </c>
      <c r="S288" s="105">
        <f>'prueba 1'!AN285</f>
        <v>5.6100212376045044E-3</v>
      </c>
      <c r="T288" s="105">
        <f t="shared" si="107"/>
        <v>0.64866325604358566</v>
      </c>
      <c r="U288" s="177">
        <f t="shared" si="108"/>
        <v>6.9872434939564148</v>
      </c>
      <c r="V288" s="161">
        <f t="shared" si="94"/>
        <v>1.0464566941814806</v>
      </c>
      <c r="W288" s="178">
        <f t="shared" si="105"/>
        <v>1.175</v>
      </c>
      <c r="X288" s="178">
        <f t="shared" ca="1" si="109"/>
        <v>341.43858898781707</v>
      </c>
      <c r="Y288" s="178">
        <f t="shared" ca="1" si="110"/>
        <v>81.671086633256493</v>
      </c>
      <c r="Z288" s="178">
        <f t="shared" si="111"/>
        <v>4.1670000000000318E-3</v>
      </c>
      <c r="AA288" s="178">
        <f t="shared" ca="1" si="112"/>
        <v>1.175</v>
      </c>
      <c r="AB288" s="178">
        <f t="shared" ca="1" si="113"/>
        <v>11.865211074580293</v>
      </c>
    </row>
    <row r="289" spans="1:28" x14ac:dyDescent="0.25">
      <c r="A289" s="200">
        <v>1.1791670000000001</v>
      </c>
      <c r="B289" s="105">
        <v>253.78887142355728</v>
      </c>
      <c r="D289" s="194">
        <f t="shared" si="95"/>
        <v>4.1670000000000318E-3</v>
      </c>
      <c r="E289" s="174">
        <f t="shared" ref="E289:E352" ca="1" si="114">IF( AND(J288&lt;=0,I288&lt;=0,H289&lt;=0),0,+D289*H289)</f>
        <v>1.4393205210864013</v>
      </c>
      <c r="F289" s="179">
        <f t="shared" ca="1" si="96"/>
        <v>0.34632106661214951</v>
      </c>
      <c r="G289" s="272">
        <f t="shared" si="97"/>
        <v>1.1791670000000001</v>
      </c>
      <c r="H289" s="181">
        <f t="shared" ca="1" si="98"/>
        <v>345.40929231734827</v>
      </c>
      <c r="I289" s="182">
        <f t="shared" ca="1" si="99"/>
        <v>83.110407154342894</v>
      </c>
      <c r="J289" s="181">
        <f t="shared" ca="1" si="100"/>
        <v>12.211532141192443</v>
      </c>
      <c r="K289" s="175">
        <f ca="1">IF(I288&lt;0,VLOOKUP(-I288,'Cd(v)'!$B$3:$C$103,2,1),VLOOKUP(I288,'Cd(v)'!$B$3:$C$103,2,1))</f>
        <v>0.44644449314055301</v>
      </c>
      <c r="L289" s="7">
        <f t="shared" ca="1" si="93"/>
        <v>-0.98415771370770433</v>
      </c>
      <c r="M289" s="110">
        <f t="shared" si="101"/>
        <v>2489.668828665097</v>
      </c>
      <c r="N289" s="110">
        <f t="shared" si="102"/>
        <v>68.489916609926965</v>
      </c>
      <c r="O289" s="110">
        <f t="shared" ca="1" si="103"/>
        <v>-9.6545871714725795</v>
      </c>
      <c r="P289" s="110">
        <f t="shared" ca="1" si="104"/>
        <v>2411.5243248836973</v>
      </c>
      <c r="Q289" s="110">
        <f t="shared" ca="1" si="106"/>
        <v>345.40929231734827</v>
      </c>
      <c r="R289" s="110">
        <f>'prueba 1'!I334</f>
        <v>1.6596140440246061</v>
      </c>
      <c r="S289" s="105">
        <f>'prueba 1'!AN286</f>
        <v>5.6006183267539329E-3</v>
      </c>
      <c r="T289" s="105">
        <f t="shared" si="107"/>
        <v>0.65426387437033962</v>
      </c>
      <c r="U289" s="177">
        <f t="shared" si="108"/>
        <v>6.9816428756296602</v>
      </c>
      <c r="V289" s="161">
        <f t="shared" si="94"/>
        <v>1.0575382272219713</v>
      </c>
      <c r="W289" s="178">
        <f t="shared" si="105"/>
        <v>1.1791670000000001</v>
      </c>
      <c r="X289" s="178">
        <f t="shared" ca="1" si="109"/>
        <v>345.40929231734827</v>
      </c>
      <c r="Y289" s="178">
        <f t="shared" ca="1" si="110"/>
        <v>83.110407154342894</v>
      </c>
      <c r="Z289" s="178">
        <f t="shared" si="111"/>
        <v>4.1670000000000318E-3</v>
      </c>
      <c r="AA289" s="178">
        <f t="shared" ca="1" si="112"/>
        <v>1.1791670000000001</v>
      </c>
      <c r="AB289" s="178">
        <f t="shared" ca="1" si="113"/>
        <v>12.211532141192443</v>
      </c>
    </row>
    <row r="290" spans="1:28" x14ac:dyDescent="0.25">
      <c r="A290" s="200">
        <v>1.183333</v>
      </c>
      <c r="B290" s="105">
        <v>253.67067785994379</v>
      </c>
      <c r="D290" s="194">
        <f t="shared" si="95"/>
        <v>4.165999999999892E-3</v>
      </c>
      <c r="E290" s="174">
        <f t="shared" ca="1" si="114"/>
        <v>1.4392879485397088</v>
      </c>
      <c r="F290" s="179">
        <f t="shared" ca="1" si="96"/>
        <v>0.3522340297985998</v>
      </c>
      <c r="G290" s="272">
        <f t="shared" si="97"/>
        <v>1.183333</v>
      </c>
      <c r="H290" s="181">
        <f t="shared" ca="1" si="98"/>
        <v>345.48438515116322</v>
      </c>
      <c r="I290" s="182">
        <f t="shared" ca="1" si="99"/>
        <v>84.549695102882609</v>
      </c>
      <c r="J290" s="181">
        <f t="shared" ca="1" si="100"/>
        <v>12.563766170991043</v>
      </c>
      <c r="K290" s="175">
        <f ca="1">IF(I289&lt;0,VLOOKUP(-I289,'Cd(v)'!$B$3:$C$103,2,1),VLOOKUP(I289,'Cd(v)'!$B$3:$C$103,2,1))</f>
        <v>0.44475518778881301</v>
      </c>
      <c r="L290" s="7">
        <f t="shared" ca="1" si="93"/>
        <v>-1.0152953683076278</v>
      </c>
      <c r="M290" s="110">
        <f t="shared" si="101"/>
        <v>2488.5093498060487</v>
      </c>
      <c r="N290" s="110">
        <f t="shared" si="102"/>
        <v>68.434992702343138</v>
      </c>
      <c r="O290" s="110">
        <f t="shared" ca="1" si="103"/>
        <v>-9.9600475630978291</v>
      </c>
      <c r="P290" s="110">
        <f t="shared" ca="1" si="104"/>
        <v>2410.1143095406078</v>
      </c>
      <c r="Q290" s="110">
        <f t="shared" ca="1" si="106"/>
        <v>345.48438515116322</v>
      </c>
      <c r="R290" s="110">
        <f>'prueba 1'!I335</f>
        <v>1.654030196631209</v>
      </c>
      <c r="S290" s="105">
        <f>'prueba 1'!AN287</f>
        <v>5.5987673378014163E-3</v>
      </c>
      <c r="T290" s="105">
        <f t="shared" si="107"/>
        <v>0.65986264170814102</v>
      </c>
      <c r="U290" s="177">
        <f t="shared" si="108"/>
        <v>6.9760441082918589</v>
      </c>
      <c r="V290" s="161">
        <f t="shared" si="94"/>
        <v>1.0567920439644984</v>
      </c>
      <c r="W290" s="178">
        <f t="shared" si="105"/>
        <v>1.183333</v>
      </c>
      <c r="X290" s="178">
        <f t="shared" ca="1" si="109"/>
        <v>345.48438515116322</v>
      </c>
      <c r="Y290" s="178">
        <f t="shared" ca="1" si="110"/>
        <v>84.549695102882609</v>
      </c>
      <c r="Z290" s="178">
        <f t="shared" si="111"/>
        <v>4.165999999999892E-3</v>
      </c>
      <c r="AA290" s="178">
        <f t="shared" ca="1" si="112"/>
        <v>1.183333</v>
      </c>
      <c r="AB290" s="178">
        <f t="shared" ca="1" si="113"/>
        <v>12.563766170991043</v>
      </c>
    </row>
    <row r="291" spans="1:28" x14ac:dyDescent="0.25">
      <c r="A291" s="200">
        <v>1.1875</v>
      </c>
      <c r="B291" s="105">
        <v>253.84796820536403</v>
      </c>
      <c r="D291" s="194">
        <f t="shared" si="95"/>
        <v>4.1670000000000318E-3</v>
      </c>
      <c r="E291" s="174">
        <f t="shared" ca="1" si="114"/>
        <v>1.4416542717844443</v>
      </c>
      <c r="F291" s="179">
        <f t="shared" ca="1" si="96"/>
        <v>0.35832595284424035</v>
      </c>
      <c r="G291" s="272">
        <f t="shared" si="97"/>
        <v>1.1875</v>
      </c>
      <c r="H291" s="181">
        <f t="shared" ca="1" si="98"/>
        <v>345.96934768044957</v>
      </c>
      <c r="I291" s="182">
        <f t="shared" ca="1" si="99"/>
        <v>85.991349374667053</v>
      </c>
      <c r="J291" s="181">
        <f t="shared" ca="1" si="100"/>
        <v>12.922092123835283</v>
      </c>
      <c r="K291" s="175">
        <f ca="1">IF(I290&lt;0,VLOOKUP(-I290,'Cd(v)'!$B$3:$C$103,2,1),VLOOKUP(I290,'Cd(v)'!$B$3:$C$103,2,1))</f>
        <v>0.44475518778881301</v>
      </c>
      <c r="L291" s="7">
        <f t="shared" ca="1" si="93"/>
        <v>-1.0507651896377626</v>
      </c>
      <c r="M291" s="110">
        <f t="shared" si="101"/>
        <v>2490.2485680946211</v>
      </c>
      <c r="N291" s="110">
        <f t="shared" si="102"/>
        <v>68.380070590810732</v>
      </c>
      <c r="O291" s="110">
        <f t="shared" ca="1" si="103"/>
        <v>-10.308006510346452</v>
      </c>
      <c r="P291" s="110">
        <f t="shared" ca="1" si="104"/>
        <v>2411.5604909934641</v>
      </c>
      <c r="Q291" s="110">
        <f t="shared" ca="1" si="106"/>
        <v>345.96934768044957</v>
      </c>
      <c r="R291" s="110">
        <f>'prueba 1'!I336</f>
        <v>1.648438852265816</v>
      </c>
      <c r="S291" s="105">
        <f>'prueba 1'!AN288</f>
        <v>5.5985842540682623E-3</v>
      </c>
      <c r="T291" s="105">
        <f t="shared" si="107"/>
        <v>0.66546122596220925</v>
      </c>
      <c r="U291" s="177">
        <f t="shared" si="108"/>
        <v>6.9704455240377907</v>
      </c>
      <c r="V291" s="161">
        <f t="shared" si="94"/>
        <v>1.05778448351176</v>
      </c>
      <c r="W291" s="178">
        <f t="shared" si="105"/>
        <v>1.1875</v>
      </c>
      <c r="X291" s="178">
        <f t="shared" ca="1" si="109"/>
        <v>345.96934768044957</v>
      </c>
      <c r="Y291" s="178">
        <f t="shared" ca="1" si="110"/>
        <v>85.991349374667053</v>
      </c>
      <c r="Z291" s="178">
        <f t="shared" si="111"/>
        <v>4.1670000000000318E-3</v>
      </c>
      <c r="AA291" s="178">
        <f t="shared" ca="1" si="112"/>
        <v>1.1875</v>
      </c>
      <c r="AB291" s="178">
        <f t="shared" ca="1" si="113"/>
        <v>12.922092123835283</v>
      </c>
    </row>
    <row r="292" spans="1:28" x14ac:dyDescent="0.25">
      <c r="A292" s="200">
        <v>1.191667</v>
      </c>
      <c r="B292" s="105">
        <v>253.61158107813708</v>
      </c>
      <c r="D292" s="194">
        <f t="shared" si="95"/>
        <v>4.1670000000000318E-3</v>
      </c>
      <c r="E292" s="174">
        <f t="shared" ca="1" si="114"/>
        <v>1.4412625238389254</v>
      </c>
      <c r="F292" s="179">
        <f t="shared" ca="1" si="96"/>
        <v>0.36433169378107721</v>
      </c>
      <c r="G292" s="272">
        <f t="shared" si="97"/>
        <v>1.191667</v>
      </c>
      <c r="H292" s="181">
        <f t="shared" ca="1" si="98"/>
        <v>345.87533569448391</v>
      </c>
      <c r="I292" s="182">
        <f t="shared" ca="1" si="99"/>
        <v>87.432611898505982</v>
      </c>
      <c r="J292" s="181">
        <f t="shared" ca="1" si="100"/>
        <v>13.28642381761636</v>
      </c>
      <c r="K292" s="175">
        <f ca="1">IF(I291&lt;0,VLOOKUP(-I291,'Cd(v)'!$B$3:$C$103,2,1),VLOOKUP(I291,'Cd(v)'!$B$3:$C$103,2,1))</f>
        <v>0.44363170559467202</v>
      </c>
      <c r="L292" s="7">
        <f t="shared" ca="1" si="93"/>
        <v>-1.0841582210361376</v>
      </c>
      <c r="M292" s="110">
        <f t="shared" si="101"/>
        <v>2487.929610376525</v>
      </c>
      <c r="N292" s="110">
        <f t="shared" si="102"/>
        <v>68.325151137781774</v>
      </c>
      <c r="O292" s="110">
        <f t="shared" ca="1" si="103"/>
        <v>-10.635592148364511</v>
      </c>
      <c r="P292" s="110">
        <f t="shared" ca="1" si="104"/>
        <v>2408.9688670903788</v>
      </c>
      <c r="Q292" s="110">
        <f t="shared" ca="1" si="106"/>
        <v>345.87533569448391</v>
      </c>
      <c r="R292" s="110">
        <f>'prueba 1'!I337</f>
        <v>1.6428415234882567</v>
      </c>
      <c r="S292" s="105">
        <f>'prueba 1'!AN289</f>
        <v>5.5983132547361859E-3</v>
      </c>
      <c r="T292" s="105">
        <f t="shared" si="107"/>
        <v>0.67105953921694539</v>
      </c>
      <c r="U292" s="177">
        <f t="shared" si="108"/>
        <v>6.9648472107830548</v>
      </c>
      <c r="V292" s="161">
        <f t="shared" si="94"/>
        <v>1.0567994583526052</v>
      </c>
      <c r="W292" s="178">
        <f t="shared" si="105"/>
        <v>1.191667</v>
      </c>
      <c r="X292" s="178">
        <f t="shared" ca="1" si="109"/>
        <v>345.87533569448391</v>
      </c>
      <c r="Y292" s="178">
        <f t="shared" ca="1" si="110"/>
        <v>87.432611898505982</v>
      </c>
      <c r="Z292" s="178">
        <f t="shared" si="111"/>
        <v>4.1670000000000318E-3</v>
      </c>
      <c r="AA292" s="178">
        <f t="shared" ca="1" si="112"/>
        <v>1.191667</v>
      </c>
      <c r="AB292" s="178">
        <f t="shared" ca="1" si="113"/>
        <v>13.28642381761636</v>
      </c>
    </row>
    <row r="293" spans="1:28" x14ac:dyDescent="0.25">
      <c r="A293" s="200">
        <v>1.1958329999999999</v>
      </c>
      <c r="B293" s="105">
        <v>254.02525855078423</v>
      </c>
      <c r="D293" s="194">
        <f t="shared" si="95"/>
        <v>4.165999999999892E-3</v>
      </c>
      <c r="E293" s="174">
        <f t="shared" ca="1" si="114"/>
        <v>1.4443219819884645</v>
      </c>
      <c r="F293" s="179">
        <f t="shared" ca="1" si="96"/>
        <v>0.37026130654613026</v>
      </c>
      <c r="G293" s="272">
        <f t="shared" si="97"/>
        <v>1.1958329999999999</v>
      </c>
      <c r="H293" s="181">
        <f t="shared" ca="1" si="98"/>
        <v>346.69274651668314</v>
      </c>
      <c r="I293" s="182">
        <f t="shared" ca="1" si="99"/>
        <v>88.876933880494448</v>
      </c>
      <c r="J293" s="181">
        <f t="shared" ca="1" si="100"/>
        <v>13.65668512416249</v>
      </c>
      <c r="K293" s="175">
        <f ca="1">IF(I292&lt;0,VLOOKUP(-I292,'Cd(v)'!$B$3:$C$103,2,1),VLOOKUP(I292,'Cd(v)'!$B$3:$C$103,2,1))</f>
        <v>0.44363170559467202</v>
      </c>
      <c r="L293" s="7">
        <f t="shared" ca="1" si="93"/>
        <v>-1.1208049600723984</v>
      </c>
      <c r="M293" s="110">
        <f t="shared" si="101"/>
        <v>2491.9877863831935</v>
      </c>
      <c r="N293" s="110">
        <f t="shared" si="102"/>
        <v>68.270268669759446</v>
      </c>
      <c r="O293" s="110">
        <f t="shared" ca="1" si="103"/>
        <v>-10.995096658310228</v>
      </c>
      <c r="P293" s="110">
        <f t="shared" ca="1" si="104"/>
        <v>2412.722421055124</v>
      </c>
      <c r="Q293" s="110">
        <f t="shared" ca="1" si="106"/>
        <v>346.69274651668314</v>
      </c>
      <c r="R293" s="110">
        <f>'prueba 1'!I338</f>
        <v>1.6372399487296208</v>
      </c>
      <c r="S293" s="105">
        <f>'prueba 1'!AN290</f>
        <v>5.5945431215421041E-3</v>
      </c>
      <c r="T293" s="105">
        <f t="shared" si="107"/>
        <v>0.67665408233848745</v>
      </c>
      <c r="U293" s="177">
        <f t="shared" si="108"/>
        <v>6.959252667661513</v>
      </c>
      <c r="V293" s="161">
        <f t="shared" si="94"/>
        <v>1.0582692271225396</v>
      </c>
      <c r="W293" s="178">
        <f t="shared" si="105"/>
        <v>1.1958329999999999</v>
      </c>
      <c r="X293" s="178">
        <f t="shared" ca="1" si="109"/>
        <v>346.69274651668314</v>
      </c>
      <c r="Y293" s="178">
        <f t="shared" ca="1" si="110"/>
        <v>88.876933880494448</v>
      </c>
      <c r="Z293" s="178">
        <f t="shared" si="111"/>
        <v>4.165999999999892E-3</v>
      </c>
      <c r="AA293" s="178">
        <f t="shared" ca="1" si="112"/>
        <v>1.1958329999999999</v>
      </c>
      <c r="AB293" s="178">
        <f t="shared" ca="1" si="113"/>
        <v>13.65668512416249</v>
      </c>
    </row>
    <row r="294" spans="1:28" x14ac:dyDescent="0.25">
      <c r="A294" s="200">
        <v>1.2</v>
      </c>
      <c r="B294" s="105">
        <v>254.02525855078423</v>
      </c>
      <c r="D294" s="194">
        <f t="shared" si="95"/>
        <v>4.1670000000000318E-3</v>
      </c>
      <c r="E294" s="174">
        <f t="shared" ca="1" si="114"/>
        <v>1.4456592855477162</v>
      </c>
      <c r="F294" s="179">
        <f t="shared" ca="1" si="96"/>
        <v>0.37637424572290057</v>
      </c>
      <c r="G294" s="272">
        <f t="shared" si="97"/>
        <v>1.2</v>
      </c>
      <c r="H294" s="181">
        <f t="shared" ca="1" si="98"/>
        <v>346.93047409352175</v>
      </c>
      <c r="I294" s="182">
        <f t="shared" ca="1" si="99"/>
        <v>90.322593166042168</v>
      </c>
      <c r="J294" s="181">
        <f t="shared" ca="1" si="100"/>
        <v>14.03305936988539</v>
      </c>
      <c r="K294" s="175">
        <f ca="1">IF(I293&lt;0,VLOOKUP(-I293,'Cd(v)'!$B$3:$C$103,2,1),VLOOKUP(I293,'Cd(v)'!$B$3:$C$103,2,1))</f>
        <v>0.44266303926522299</v>
      </c>
      <c r="L294" s="7">
        <f t="shared" ca="1" si="93"/>
        <v>-1.155611756608786</v>
      </c>
      <c r="M294" s="110">
        <f t="shared" si="101"/>
        <v>2491.9877863831935</v>
      </c>
      <c r="N294" s="110">
        <f t="shared" si="102"/>
        <v>68.215384524799745</v>
      </c>
      <c r="O294" s="110">
        <f t="shared" ca="1" si="103"/>
        <v>-11.336551332332192</v>
      </c>
      <c r="P294" s="110">
        <f t="shared" ca="1" si="104"/>
        <v>2412.4358505260616</v>
      </c>
      <c r="Q294" s="110">
        <f t="shared" ca="1" si="106"/>
        <v>346.93047409352181</v>
      </c>
      <c r="R294" s="110">
        <f>'prueba 1'!I339</f>
        <v>1.6316317803097784</v>
      </c>
      <c r="S294" s="105">
        <f>'prueba 1'!AN291</f>
        <v>5.5947140631708225E-3</v>
      </c>
      <c r="T294" s="105">
        <f t="shared" si="107"/>
        <v>0.68224879640165825</v>
      </c>
      <c r="U294" s="177">
        <f t="shared" si="108"/>
        <v>6.9536579535983423</v>
      </c>
      <c r="V294" s="161">
        <f t="shared" si="94"/>
        <v>1.0585232523811259</v>
      </c>
      <c r="W294" s="178">
        <f t="shared" si="105"/>
        <v>1.2</v>
      </c>
      <c r="X294" s="178">
        <f t="shared" ca="1" si="109"/>
        <v>346.93047409352175</v>
      </c>
      <c r="Y294" s="178">
        <f t="shared" ca="1" si="110"/>
        <v>90.322593166042168</v>
      </c>
      <c r="Z294" s="178">
        <f t="shared" si="111"/>
        <v>4.1670000000000318E-3</v>
      </c>
      <c r="AA294" s="178">
        <f t="shared" ca="1" si="112"/>
        <v>1.2</v>
      </c>
      <c r="AB294" s="178">
        <f t="shared" ca="1" si="113"/>
        <v>14.03305936988539</v>
      </c>
    </row>
    <row r="295" spans="1:28" x14ac:dyDescent="0.25">
      <c r="A295" s="200">
        <v>1.204167</v>
      </c>
      <c r="B295" s="105">
        <v>254.14345211439772</v>
      </c>
      <c r="D295" s="194">
        <f t="shared" si="95"/>
        <v>4.1670000000000318E-3</v>
      </c>
      <c r="E295" s="174">
        <f t="shared" ca="1" si="114"/>
        <v>1.4473283276826128</v>
      </c>
      <c r="F295" s="179">
        <f t="shared" ca="1" si="96"/>
        <v>0.38240526286435406</v>
      </c>
      <c r="G295" s="272">
        <f t="shared" si="97"/>
        <v>1.204167</v>
      </c>
      <c r="H295" s="181">
        <f t="shared" ca="1" si="98"/>
        <v>347.33101216285138</v>
      </c>
      <c r="I295" s="182">
        <f t="shared" ca="1" si="99"/>
        <v>91.76992149372478</v>
      </c>
      <c r="J295" s="181">
        <f t="shared" ca="1" si="100"/>
        <v>14.415464632749744</v>
      </c>
      <c r="K295" s="175">
        <f ca="1">IF(I294&lt;0,VLOOKUP(-I294,'Cd(v)'!$B$3:$C$103,2,1),VLOOKUP(I294,'Cd(v)'!$B$3:$C$103,2,1))</f>
        <v>0.44266303926522299</v>
      </c>
      <c r="L295" s="7">
        <f t="shared" ca="1" si="93"/>
        <v>-1.1935115317464664</v>
      </c>
      <c r="M295" s="110">
        <f t="shared" si="101"/>
        <v>2493.1472652422417</v>
      </c>
      <c r="N295" s="110">
        <f t="shared" si="102"/>
        <v>68.160516288748312</v>
      </c>
      <c r="O295" s="110">
        <f t="shared" ca="1" si="103"/>
        <v>-11.708348126432837</v>
      </c>
      <c r="P295" s="110">
        <f t="shared" ca="1" si="104"/>
        <v>2413.278400827061</v>
      </c>
      <c r="Q295" s="110">
        <f t="shared" ca="1" si="106"/>
        <v>347.33101216285138</v>
      </c>
      <c r="R295" s="110">
        <f>'prueba 1'!I340</f>
        <v>1.6260186686435814</v>
      </c>
      <c r="S295" s="105">
        <f>'prueba 1'!AN292</f>
        <v>5.5930923599830174E-3</v>
      </c>
      <c r="T295" s="105">
        <f t="shared" si="107"/>
        <v>0.68784188876164132</v>
      </c>
      <c r="U295" s="177">
        <f t="shared" si="108"/>
        <v>6.9480648612383593</v>
      </c>
      <c r="V295" s="161">
        <f t="shared" si="94"/>
        <v>1.0590157649607033</v>
      </c>
      <c r="W295" s="178">
        <f t="shared" si="105"/>
        <v>1.204167</v>
      </c>
      <c r="X295" s="178">
        <f t="shared" ca="1" si="109"/>
        <v>347.33101216285138</v>
      </c>
      <c r="Y295" s="178">
        <f t="shared" ca="1" si="110"/>
        <v>91.76992149372478</v>
      </c>
      <c r="Z295" s="178">
        <f t="shared" si="111"/>
        <v>4.1670000000000318E-3</v>
      </c>
      <c r="AA295" s="178">
        <f t="shared" ca="1" si="112"/>
        <v>1.204167</v>
      </c>
      <c r="AB295" s="178">
        <f t="shared" ca="1" si="113"/>
        <v>14.415464632749744</v>
      </c>
    </row>
    <row r="296" spans="1:28" x14ac:dyDescent="0.25">
      <c r="A296" s="200">
        <v>1.2083330000000001</v>
      </c>
      <c r="B296" s="105">
        <v>253.78887142355728</v>
      </c>
      <c r="D296" s="194">
        <f t="shared" si="95"/>
        <v>4.1660000000001141E-3</v>
      </c>
      <c r="E296" s="174">
        <f t="shared" ca="1" si="114"/>
        <v>1.4458650430084325</v>
      </c>
      <c r="F296" s="179">
        <f t="shared" ca="1" si="96"/>
        <v>0.38833696671204121</v>
      </c>
      <c r="G296" s="272">
        <f t="shared" si="97"/>
        <v>1.2083330000000001</v>
      </c>
      <c r="H296" s="181">
        <f t="shared" ca="1" si="98"/>
        <v>347.06314042448224</v>
      </c>
      <c r="I296" s="182">
        <f t="shared" ca="1" si="99"/>
        <v>93.215786536733219</v>
      </c>
      <c r="J296" s="181">
        <f t="shared" ca="1" si="100"/>
        <v>14.803801599461785</v>
      </c>
      <c r="K296" s="175">
        <f ca="1">IF(I295&lt;0,VLOOKUP(-I295,'Cd(v)'!$B$3:$C$103,2,1),VLOOKUP(I295,'Cd(v)'!$B$3:$C$103,2,1))</f>
        <v>0.44266303926522299</v>
      </c>
      <c r="L296" s="7">
        <f t="shared" ca="1" si="93"/>
        <v>-1.2320676212663204</v>
      </c>
      <c r="M296" s="110">
        <f t="shared" si="101"/>
        <v>2489.668828665097</v>
      </c>
      <c r="N296" s="110">
        <f t="shared" si="102"/>
        <v>68.105662974490073</v>
      </c>
      <c r="O296" s="110">
        <f t="shared" ca="1" si="103"/>
        <v>-12.086583364622603</v>
      </c>
      <c r="P296" s="110">
        <f t="shared" ca="1" si="104"/>
        <v>2409.4765823259845</v>
      </c>
      <c r="Q296" s="110">
        <f t="shared" ca="1" si="106"/>
        <v>347.06314042448224</v>
      </c>
      <c r="R296" s="110">
        <f>'prueba 1'!I341</f>
        <v>1.6204022188059577</v>
      </c>
      <c r="S296" s="105">
        <f>'prueba 1'!AN293</f>
        <v>5.5915712801448154E-3</v>
      </c>
      <c r="T296" s="105">
        <f t="shared" si="107"/>
        <v>0.69343346004178619</v>
      </c>
      <c r="U296" s="177">
        <f t="shared" si="108"/>
        <v>6.9424732899582136</v>
      </c>
      <c r="V296" s="161">
        <f t="shared" si="94"/>
        <v>1.0572844383505686</v>
      </c>
      <c r="W296" s="178">
        <f t="shared" si="105"/>
        <v>1.2083330000000001</v>
      </c>
      <c r="X296" s="178">
        <f t="shared" ca="1" si="109"/>
        <v>347.06314042448224</v>
      </c>
      <c r="Y296" s="178">
        <f t="shared" ca="1" si="110"/>
        <v>93.215786536733219</v>
      </c>
      <c r="Z296" s="178">
        <f t="shared" si="111"/>
        <v>4.1660000000001141E-3</v>
      </c>
      <c r="AA296" s="178">
        <f t="shared" ca="1" si="112"/>
        <v>1.2083330000000001</v>
      </c>
      <c r="AB296" s="178">
        <f t="shared" ca="1" si="113"/>
        <v>14.803801599461785</v>
      </c>
    </row>
    <row r="297" spans="1:28" x14ac:dyDescent="0.25">
      <c r="A297" s="200">
        <v>1.2124999999999999</v>
      </c>
      <c r="B297" s="105">
        <v>249.17932244263164</v>
      </c>
      <c r="D297" s="194">
        <f t="shared" si="95"/>
        <v>4.1669999999998097E-3</v>
      </c>
      <c r="E297" s="174">
        <f t="shared" ca="1" si="114"/>
        <v>1.4200356223291535</v>
      </c>
      <c r="F297" s="179">
        <f t="shared" ca="1" si="96"/>
        <v>0.3943474709367949</v>
      </c>
      <c r="G297" s="272">
        <f t="shared" si="97"/>
        <v>1.2124999999999999</v>
      </c>
      <c r="H297" s="181">
        <f t="shared" ca="1" si="98"/>
        <v>340.7812868560639</v>
      </c>
      <c r="I297" s="182">
        <f t="shared" ca="1" si="99"/>
        <v>94.635822159062371</v>
      </c>
      <c r="J297" s="181">
        <f t="shared" ca="1" si="100"/>
        <v>15.19814907039858</v>
      </c>
      <c r="K297" s="175">
        <f ca="1">IF(I296&lt;0,VLOOKUP(-I296,'Cd(v)'!$B$3:$C$103,2,1),VLOOKUP(I296,'Cd(v)'!$B$3:$C$103,2,1))</f>
        <v>0.44172735153694298</v>
      </c>
      <c r="L297" s="7">
        <f t="shared" ca="1" si="93"/>
        <v>-1.2685096950662493</v>
      </c>
      <c r="M297" s="110">
        <f t="shared" si="101"/>
        <v>2444.4491531622166</v>
      </c>
      <c r="N297" s="110">
        <f t="shared" si="102"/>
        <v>68.050663724711825</v>
      </c>
      <c r="O297" s="110">
        <f t="shared" ca="1" si="103"/>
        <v>-12.444080108599907</v>
      </c>
      <c r="P297" s="110">
        <f t="shared" ca="1" si="104"/>
        <v>2363.9544093289051</v>
      </c>
      <c r="Q297" s="110">
        <f t="shared" ca="1" si="106"/>
        <v>340.7812868560639</v>
      </c>
      <c r="R297" s="110">
        <f>'prueba 1'!I342</f>
        <v>1.6147800197383495</v>
      </c>
      <c r="S297" s="105">
        <f>'prueba 1'!AN294</f>
        <v>5.6064474799457061E-3</v>
      </c>
      <c r="T297" s="105">
        <f t="shared" si="107"/>
        <v>0.69903990752173184</v>
      </c>
      <c r="U297" s="177">
        <f t="shared" si="108"/>
        <v>6.9368668424782687</v>
      </c>
      <c r="V297" s="161">
        <f t="shared" si="94"/>
        <v>1.0383302366183986</v>
      </c>
      <c r="W297" s="178">
        <f t="shared" si="105"/>
        <v>1.2124999999999999</v>
      </c>
      <c r="X297" s="178">
        <f t="shared" ca="1" si="109"/>
        <v>340.7812868560639</v>
      </c>
      <c r="Y297" s="178">
        <f t="shared" ca="1" si="110"/>
        <v>94.635822159062371</v>
      </c>
      <c r="Z297" s="178">
        <f t="shared" si="111"/>
        <v>4.1669999999998097E-3</v>
      </c>
      <c r="AA297" s="178">
        <f t="shared" ca="1" si="112"/>
        <v>1.2124999999999999</v>
      </c>
      <c r="AB297" s="178">
        <f t="shared" ca="1" si="113"/>
        <v>15.19814907039858</v>
      </c>
    </row>
    <row r="298" spans="1:28" x14ac:dyDescent="0.25">
      <c r="A298" s="200">
        <v>1.2166669999999999</v>
      </c>
      <c r="B298" s="105">
        <v>253.90706498717074</v>
      </c>
      <c r="D298" s="194">
        <f t="shared" si="95"/>
        <v>4.1670000000000318E-3</v>
      </c>
      <c r="E298" s="174">
        <f t="shared" ca="1" si="114"/>
        <v>1.4488666821037051</v>
      </c>
      <c r="F298" s="179">
        <f t="shared" ca="1" si="96"/>
        <v>0.40038489840114205</v>
      </c>
      <c r="G298" s="272">
        <f t="shared" si="97"/>
        <v>1.2166669999999999</v>
      </c>
      <c r="H298" s="181">
        <f t="shared" ca="1" si="98"/>
        <v>347.70018768987137</v>
      </c>
      <c r="I298" s="182">
        <f t="shared" ca="1" si="99"/>
        <v>96.08468884116607</v>
      </c>
      <c r="J298" s="181">
        <f t="shared" ca="1" si="100"/>
        <v>15.598533968799723</v>
      </c>
      <c r="K298" s="175">
        <f ca="1">IF(I297&lt;0,VLOOKUP(-I297,'Cd(v)'!$B$3:$C$103,2,1),VLOOKUP(I297,'Cd(v)'!$B$3:$C$103,2,1))</f>
        <v>0.44172735153694298</v>
      </c>
      <c r="L298" s="7">
        <f t="shared" ca="1" si="93"/>
        <v>-1.3074526598207017</v>
      </c>
      <c r="M298" s="110">
        <f t="shared" si="101"/>
        <v>2490.8283075241452</v>
      </c>
      <c r="N298" s="110">
        <f t="shared" si="102"/>
        <v>67.995828899241189</v>
      </c>
      <c r="O298" s="110">
        <f t="shared" ca="1" si="103"/>
        <v>-12.826110592841085</v>
      </c>
      <c r="P298" s="110">
        <f t="shared" ca="1" si="104"/>
        <v>2410.0063680320632</v>
      </c>
      <c r="Q298" s="110">
        <f t="shared" ca="1" si="106"/>
        <v>347.70018768987137</v>
      </c>
      <c r="R298" s="110">
        <f>'prueba 1'!I343</f>
        <v>1.6091538205422182</v>
      </c>
      <c r="S298" s="105">
        <f>'prueba 1'!AN295</f>
        <v>5.5896865923163262E-3</v>
      </c>
      <c r="T298" s="105">
        <f t="shared" si="107"/>
        <v>0.70462959411404813</v>
      </c>
      <c r="U298" s="177">
        <f t="shared" si="108"/>
        <v>6.9312771558859518</v>
      </c>
      <c r="V298" s="161">
        <f t="shared" si="94"/>
        <v>1.0580307398015485</v>
      </c>
      <c r="W298" s="178">
        <f t="shared" si="105"/>
        <v>1.2166669999999999</v>
      </c>
      <c r="X298" s="178">
        <f t="shared" ca="1" si="109"/>
        <v>347.70018768987137</v>
      </c>
      <c r="Y298" s="178">
        <f t="shared" ca="1" si="110"/>
        <v>96.08468884116607</v>
      </c>
      <c r="Z298" s="178">
        <f t="shared" si="111"/>
        <v>4.1670000000000318E-3</v>
      </c>
      <c r="AA298" s="178">
        <f t="shared" ca="1" si="112"/>
        <v>1.2166669999999999</v>
      </c>
      <c r="AB298" s="178">
        <f t="shared" ca="1" si="113"/>
        <v>15.598533968799723</v>
      </c>
    </row>
    <row r="299" spans="1:28" x14ac:dyDescent="0.25">
      <c r="A299" s="200">
        <v>1.2208330000000001</v>
      </c>
      <c r="B299" s="105">
        <v>254.08435533259097</v>
      </c>
      <c r="D299" s="194">
        <f t="shared" si="95"/>
        <v>4.1660000000001141E-3</v>
      </c>
      <c r="E299" s="174">
        <f t="shared" ca="1" si="114"/>
        <v>1.4505447529081101</v>
      </c>
      <c r="F299" s="179">
        <f t="shared" ca="1" si="96"/>
        <v>0.40633178315292418</v>
      </c>
      <c r="G299" s="272">
        <f t="shared" si="97"/>
        <v>1.2208330000000001</v>
      </c>
      <c r="H299" s="181">
        <f t="shared" ca="1" si="98"/>
        <v>348.18645053002172</v>
      </c>
      <c r="I299" s="182">
        <f t="shared" ca="1" si="99"/>
        <v>97.535233594074185</v>
      </c>
      <c r="J299" s="181">
        <f t="shared" ca="1" si="100"/>
        <v>16.004865751952646</v>
      </c>
      <c r="K299" s="175">
        <f ca="1">IF(I298&lt;0,VLOOKUP(-I298,'Cd(v)'!$B$3:$C$103,2,1),VLOOKUP(I298,'Cd(v)'!$B$3:$C$103,2,1))</f>
        <v>0.44082242274894201</v>
      </c>
      <c r="L299" s="7">
        <f t="shared" ca="1" si="93"/>
        <v>-1.3450319968287676</v>
      </c>
      <c r="M299" s="110">
        <f t="shared" si="101"/>
        <v>2492.5675258127176</v>
      </c>
      <c r="N299" s="110">
        <f t="shared" si="102"/>
        <v>67.941027790813379</v>
      </c>
      <c r="O299" s="110">
        <f t="shared" ca="1" si="103"/>
        <v>-13.194763888890211</v>
      </c>
      <c r="P299" s="110">
        <f t="shared" ca="1" si="104"/>
        <v>2411.4317341330143</v>
      </c>
      <c r="Q299" s="110">
        <f t="shared" ca="1" si="106"/>
        <v>348.18645053002172</v>
      </c>
      <c r="R299" s="110">
        <f>'prueba 1'!I344</f>
        <v>1.6035252814935441</v>
      </c>
      <c r="S299" s="105">
        <f>'prueba 1'!AN296</f>
        <v>5.5862495848947617E-3</v>
      </c>
      <c r="T299" s="105">
        <f t="shared" si="107"/>
        <v>0.71021584369894286</v>
      </c>
      <c r="U299" s="177">
        <f t="shared" si="108"/>
        <v>6.9256909063010577</v>
      </c>
      <c r="V299" s="161">
        <f t="shared" si="94"/>
        <v>1.058515424315603</v>
      </c>
      <c r="W299" s="178">
        <f t="shared" si="105"/>
        <v>1.2208330000000001</v>
      </c>
      <c r="X299" s="178">
        <f t="shared" ca="1" si="109"/>
        <v>348.18645053002172</v>
      </c>
      <c r="Y299" s="178">
        <f t="shared" ca="1" si="110"/>
        <v>97.535233594074185</v>
      </c>
      <c r="Z299" s="178">
        <f t="shared" si="111"/>
        <v>4.1660000000001141E-3</v>
      </c>
      <c r="AA299" s="178">
        <f t="shared" ca="1" si="112"/>
        <v>1.2208330000000001</v>
      </c>
      <c r="AB299" s="178">
        <f t="shared" ca="1" si="113"/>
        <v>16.004865751952646</v>
      </c>
    </row>
    <row r="300" spans="1:28" x14ac:dyDescent="0.25">
      <c r="A300" s="200">
        <v>1.2250000000000001</v>
      </c>
      <c r="B300" s="105">
        <v>254.02525855078423</v>
      </c>
      <c r="D300" s="194">
        <f t="shared" si="95"/>
        <v>4.1670000000000318E-3</v>
      </c>
      <c r="E300" s="174">
        <f t="shared" ca="1" si="114"/>
        <v>1.4515063555701351</v>
      </c>
      <c r="F300" s="179">
        <f t="shared" ca="1" si="96"/>
        <v>0.41247774537017101</v>
      </c>
      <c r="G300" s="272">
        <f t="shared" si="97"/>
        <v>1.2250000000000001</v>
      </c>
      <c r="H300" s="181">
        <f t="shared" ca="1" si="98"/>
        <v>348.33365864413821</v>
      </c>
      <c r="I300" s="182">
        <f t="shared" ca="1" si="99"/>
        <v>98.986739949644317</v>
      </c>
      <c r="J300" s="181">
        <f t="shared" ca="1" si="100"/>
        <v>16.417343497322818</v>
      </c>
      <c r="K300" s="175">
        <f ca="1">IF(I299&lt;0,VLOOKUP(-I299,'Cd(v)'!$B$3:$C$103,2,1),VLOOKUP(I299,'Cd(v)'!$B$3:$C$103,2,1))</f>
        <v>0.44082242274894201</v>
      </c>
      <c r="L300" s="7">
        <f t="shared" ca="1" si="93"/>
        <v>-1.3859491503829591</v>
      </c>
      <c r="M300" s="110">
        <f t="shared" si="101"/>
        <v>2491.9877863831935</v>
      </c>
      <c r="N300" s="110">
        <f t="shared" si="102"/>
        <v>67.886227374323198</v>
      </c>
      <c r="O300" s="110">
        <f t="shared" ca="1" si="103"/>
        <v>-13.596161165256829</v>
      </c>
      <c r="P300" s="110">
        <f t="shared" ca="1" si="104"/>
        <v>2410.5053978436131</v>
      </c>
      <c r="Q300" s="110">
        <f t="shared" ca="1" si="106"/>
        <v>348.33365864413815</v>
      </c>
      <c r="R300" s="110">
        <f>'prueba 1'!I345</f>
        <v>1.5978919587036091</v>
      </c>
      <c r="S300" s="105">
        <f>'prueba 1'!AN297</f>
        <v>5.586179050986035E-3</v>
      </c>
      <c r="T300" s="105">
        <f t="shared" si="107"/>
        <v>0.71580202274992888</v>
      </c>
      <c r="U300" s="177">
        <f t="shared" si="108"/>
        <v>6.9201047272500711</v>
      </c>
      <c r="V300" s="161">
        <f t="shared" si="94"/>
        <v>1.0585232523811259</v>
      </c>
      <c r="W300" s="178">
        <f t="shared" si="105"/>
        <v>1.2250000000000001</v>
      </c>
      <c r="X300" s="178">
        <f t="shared" ca="1" si="109"/>
        <v>348.33365864413821</v>
      </c>
      <c r="Y300" s="178">
        <f t="shared" ca="1" si="110"/>
        <v>98.986739949644317</v>
      </c>
      <c r="Z300" s="178">
        <f t="shared" si="111"/>
        <v>4.1670000000000318E-3</v>
      </c>
      <c r="AA300" s="178">
        <f t="shared" ca="1" si="112"/>
        <v>1.2250000000000001</v>
      </c>
      <c r="AB300" s="178">
        <f t="shared" ca="1" si="113"/>
        <v>16.417343497322818</v>
      </c>
    </row>
    <row r="301" spans="1:28" x14ac:dyDescent="0.25">
      <c r="A301" s="200">
        <v>1.2291669999999999</v>
      </c>
      <c r="B301" s="105">
        <v>254.08435533259097</v>
      </c>
      <c r="D301" s="194">
        <f t="shared" si="95"/>
        <v>4.1669999999998097E-3</v>
      </c>
      <c r="E301" s="174">
        <f t="shared" ca="1" si="114"/>
        <v>1.4528321006030034</v>
      </c>
      <c r="F301" s="179">
        <f t="shared" ca="1" si="96"/>
        <v>0.41853169673336149</v>
      </c>
      <c r="G301" s="272">
        <f t="shared" si="97"/>
        <v>1.2291669999999999</v>
      </c>
      <c r="H301" s="181">
        <f t="shared" ca="1" si="98"/>
        <v>348.65181199977673</v>
      </c>
      <c r="I301" s="182">
        <f t="shared" ca="1" si="99"/>
        <v>100.43957205024732</v>
      </c>
      <c r="J301" s="181">
        <f t="shared" ca="1" si="100"/>
        <v>16.835875194056179</v>
      </c>
      <c r="K301" s="175">
        <f ca="1">IF(I300&lt;0,VLOOKUP(-I300,'Cd(v)'!$B$3:$C$103,2,1),VLOOKUP(I300,'Cd(v)'!$B$3:$C$103,2,1))</f>
        <v>0.439946247889069</v>
      </c>
      <c r="L301" s="7">
        <f t="shared" ca="1" si="93"/>
        <v>-1.4246698169245762</v>
      </c>
      <c r="M301" s="110">
        <f t="shared" si="101"/>
        <v>2492.5675258127176</v>
      </c>
      <c r="N301" s="110">
        <f t="shared" si="102"/>
        <v>67.831445211991976</v>
      </c>
      <c r="O301" s="110">
        <f t="shared" ca="1" si="103"/>
        <v>-13.976010904030092</v>
      </c>
      <c r="P301" s="110">
        <f t="shared" ca="1" si="104"/>
        <v>2410.7600696966952</v>
      </c>
      <c r="Q301" s="110">
        <f t="shared" ca="1" si="106"/>
        <v>348.65181199977673</v>
      </c>
      <c r="R301" s="110">
        <f>'prueba 1'!I346</f>
        <v>1.5922555104365754</v>
      </c>
      <c r="S301" s="105">
        <f>'prueba 1'!AN298</f>
        <v>5.5843182804516181E-3</v>
      </c>
      <c r="T301" s="105">
        <f t="shared" si="107"/>
        <v>0.72138634103038046</v>
      </c>
      <c r="U301" s="177">
        <f t="shared" si="108"/>
        <v>6.9145204089696195</v>
      </c>
      <c r="V301" s="161">
        <f t="shared" si="94"/>
        <v>1.0587695086708582</v>
      </c>
      <c r="W301" s="178">
        <f t="shared" si="105"/>
        <v>1.2291669999999999</v>
      </c>
      <c r="X301" s="178">
        <f t="shared" ca="1" si="109"/>
        <v>348.65181199977673</v>
      </c>
      <c r="Y301" s="178">
        <f t="shared" ca="1" si="110"/>
        <v>100.43957205024732</v>
      </c>
      <c r="Z301" s="178">
        <f t="shared" si="111"/>
        <v>4.1669999999998097E-3</v>
      </c>
      <c r="AA301" s="178">
        <f t="shared" ca="1" si="112"/>
        <v>1.2291669999999999</v>
      </c>
      <c r="AB301" s="178">
        <f t="shared" ca="1" si="113"/>
        <v>16.835875194056179</v>
      </c>
    </row>
    <row r="302" spans="1:28" x14ac:dyDescent="0.25">
      <c r="A302" s="200">
        <v>1.233333</v>
      </c>
      <c r="B302" s="105">
        <v>254.02525855078423</v>
      </c>
      <c r="D302" s="194">
        <f t="shared" si="95"/>
        <v>4.1660000000001141E-3</v>
      </c>
      <c r="E302" s="174">
        <f t="shared" ca="1" si="114"/>
        <v>1.453091093583329</v>
      </c>
      <c r="F302" s="179">
        <f t="shared" ca="1" si="96"/>
        <v>0.4244848346572101</v>
      </c>
      <c r="G302" s="272">
        <f t="shared" si="97"/>
        <v>1.233333</v>
      </c>
      <c r="H302" s="181">
        <f t="shared" ca="1" si="98"/>
        <v>348.79767008720336</v>
      </c>
      <c r="I302" s="182">
        <f t="shared" ca="1" si="99"/>
        <v>101.89266314383065</v>
      </c>
      <c r="J302" s="181">
        <f t="shared" ca="1" si="100"/>
        <v>17.260360028713389</v>
      </c>
      <c r="K302" s="175">
        <f ca="1">IF(I301&lt;0,VLOOKUP(-I301,'Cd(v)'!$B$3:$C$103,2,1),VLOOKUP(I301,'Cd(v)'!$B$3:$C$103,2,1))</f>
        <v>0.439946247889069</v>
      </c>
      <c r="L302" s="7">
        <f t="shared" ca="1" si="93"/>
        <v>-1.466796577627459</v>
      </c>
      <c r="M302" s="110">
        <f t="shared" si="101"/>
        <v>2491.9877863831935</v>
      </c>
      <c r="N302" s="110">
        <f t="shared" si="102"/>
        <v>67.776691436590184</v>
      </c>
      <c r="O302" s="110">
        <f t="shared" ca="1" si="103"/>
        <v>-14.389274426525374</v>
      </c>
      <c r="P302" s="110">
        <f t="shared" ca="1" si="104"/>
        <v>2409.8218205200778</v>
      </c>
      <c r="Q302" s="110">
        <f t="shared" ca="1" si="106"/>
        <v>348.79767008720336</v>
      </c>
      <c r="R302" s="110">
        <f>'prueba 1'!I347</f>
        <v>1.5866176626200355</v>
      </c>
      <c r="S302" s="105">
        <f>'prueba 1'!AN299</f>
        <v>5.5814246077253039E-3</v>
      </c>
      <c r="T302" s="105">
        <f t="shared" si="107"/>
        <v>0.72696776563810572</v>
      </c>
      <c r="U302" s="177">
        <f t="shared" si="108"/>
        <v>6.9089389843618942</v>
      </c>
      <c r="V302" s="161">
        <f t="shared" si="94"/>
        <v>1.058269227122596</v>
      </c>
      <c r="W302" s="178">
        <f t="shared" si="105"/>
        <v>1.233333</v>
      </c>
      <c r="X302" s="178">
        <f t="shared" ca="1" si="109"/>
        <v>348.79767008720336</v>
      </c>
      <c r="Y302" s="178">
        <f t="shared" ca="1" si="110"/>
        <v>101.89266314383065</v>
      </c>
      <c r="Z302" s="178">
        <f t="shared" si="111"/>
        <v>4.1660000000001141E-3</v>
      </c>
      <c r="AA302" s="178">
        <f t="shared" ca="1" si="112"/>
        <v>1.233333</v>
      </c>
      <c r="AB302" s="178">
        <f t="shared" ca="1" si="113"/>
        <v>17.260360028713389</v>
      </c>
    </row>
    <row r="303" spans="1:28" x14ac:dyDescent="0.25">
      <c r="A303" s="200">
        <v>1.2375</v>
      </c>
      <c r="B303" s="105">
        <v>254.20254889620443</v>
      </c>
      <c r="D303" s="194">
        <f t="shared" si="95"/>
        <v>4.1670000000000318E-3</v>
      </c>
      <c r="E303" s="174">
        <f t="shared" ca="1" si="114"/>
        <v>1.4554517631576931</v>
      </c>
      <c r="F303" s="179">
        <f t="shared" ca="1" si="96"/>
        <v>0.43065159481742371</v>
      </c>
      <c r="G303" s="272">
        <f t="shared" si="97"/>
        <v>1.2375</v>
      </c>
      <c r="H303" s="181">
        <f t="shared" ca="1" si="98"/>
        <v>349.28048071938611</v>
      </c>
      <c r="I303" s="182">
        <f t="shared" ca="1" si="99"/>
        <v>103.34811490698834</v>
      </c>
      <c r="J303" s="181">
        <f t="shared" ca="1" si="100"/>
        <v>17.691011623530812</v>
      </c>
      <c r="K303" s="175">
        <f ca="1">IF(I302&lt;0,VLOOKUP(-I302,'Cd(v)'!$B$3:$C$103,2,1),VLOOKUP(I302,'Cd(v)'!$B$3:$C$103,2,1))</f>
        <v>0.43959008776293101</v>
      </c>
      <c r="L303" s="7">
        <f t="shared" ca="1" si="93"/>
        <v>-1.5083227464079325</v>
      </c>
      <c r="M303" s="110">
        <f t="shared" si="101"/>
        <v>2493.7270046717658</v>
      </c>
      <c r="N303" s="110">
        <f t="shared" si="102"/>
        <v>67.721947873572717</v>
      </c>
      <c r="O303" s="110">
        <f t="shared" ca="1" si="103"/>
        <v>-14.796646142261819</v>
      </c>
      <c r="P303" s="110">
        <f t="shared" ca="1" si="104"/>
        <v>2411.2084106559309</v>
      </c>
      <c r="Q303" s="110">
        <f t="shared" ca="1" si="106"/>
        <v>349.28048071938611</v>
      </c>
      <c r="R303" s="110">
        <f>'prueba 1'!I348</f>
        <v>1.580976010650134</v>
      </c>
      <c r="S303" s="105">
        <f>'prueba 1'!AN300</f>
        <v>5.5803835899566022E-3</v>
      </c>
      <c r="T303" s="105">
        <f t="shared" si="107"/>
        <v>0.73254814922806233</v>
      </c>
      <c r="U303" s="177">
        <f t="shared" si="108"/>
        <v>6.9033586007719379</v>
      </c>
      <c r="V303" s="161">
        <f t="shared" si="94"/>
        <v>1.059262021250492</v>
      </c>
      <c r="W303" s="178">
        <f t="shared" si="105"/>
        <v>1.2375</v>
      </c>
      <c r="X303" s="178">
        <f t="shared" ca="1" si="109"/>
        <v>349.28048071938611</v>
      </c>
      <c r="Y303" s="178">
        <f t="shared" ca="1" si="110"/>
        <v>103.34811490698834</v>
      </c>
      <c r="Z303" s="178">
        <f t="shared" si="111"/>
        <v>4.1670000000000318E-3</v>
      </c>
      <c r="AA303" s="178">
        <f t="shared" ca="1" si="112"/>
        <v>1.2375</v>
      </c>
      <c r="AB303" s="178">
        <f t="shared" ca="1" si="113"/>
        <v>17.691011623530812</v>
      </c>
    </row>
    <row r="304" spans="1:28" x14ac:dyDescent="0.25">
      <c r="A304" s="200">
        <v>1.2416670000000001</v>
      </c>
      <c r="B304" s="105">
        <v>254.02525855078423</v>
      </c>
      <c r="D304" s="194">
        <f t="shared" si="95"/>
        <v>4.1670000000000318E-3</v>
      </c>
      <c r="E304" s="174">
        <f t="shared" ca="1" si="114"/>
        <v>1.4553541610502727</v>
      </c>
      <c r="F304" s="179">
        <f t="shared" ca="1" si="96"/>
        <v>0.43671605560652021</v>
      </c>
      <c r="G304" s="272">
        <f t="shared" si="97"/>
        <v>1.2416670000000001</v>
      </c>
      <c r="H304" s="181">
        <f t="shared" ca="1" si="98"/>
        <v>349.25705808741577</v>
      </c>
      <c r="I304" s="182">
        <f t="shared" ca="1" si="99"/>
        <v>104.80346906803861</v>
      </c>
      <c r="J304" s="181">
        <f t="shared" ca="1" si="100"/>
        <v>18.127727679137333</v>
      </c>
      <c r="K304" s="175">
        <f ca="1">IF(I303&lt;0,VLOOKUP(-I303,'Cd(v)'!$B$3:$C$103,2,1),VLOOKUP(I303,'Cd(v)'!$B$3:$C$103,2,1))</f>
        <v>0.43959008776293101</v>
      </c>
      <c r="L304" s="7">
        <f t="shared" ca="1" si="93"/>
        <v>-1.5517207670997482</v>
      </c>
      <c r="M304" s="110">
        <f t="shared" si="101"/>
        <v>2491.9877863831935</v>
      </c>
      <c r="N304" s="110">
        <f t="shared" si="102"/>
        <v>67.667217257198956</v>
      </c>
      <c r="O304" s="110">
        <f t="shared" ca="1" si="103"/>
        <v>-15.222380725248531</v>
      </c>
      <c r="P304" s="110">
        <f t="shared" ca="1" si="104"/>
        <v>2409.098188400746</v>
      </c>
      <c r="Q304" s="110">
        <f t="shared" ca="1" si="106"/>
        <v>349.25705808741577</v>
      </c>
      <c r="R304" s="110">
        <f>'prueba 1'!I349</f>
        <v>1.5753321446541404</v>
      </c>
      <c r="S304" s="105">
        <f>'prueba 1'!AN301</f>
        <v>5.5790638505356068E-3</v>
      </c>
      <c r="T304" s="105">
        <f t="shared" si="107"/>
        <v>0.73812721307859797</v>
      </c>
      <c r="U304" s="177">
        <f t="shared" si="108"/>
        <v>6.8977795369214023</v>
      </c>
      <c r="V304" s="161">
        <f t="shared" si="94"/>
        <v>1.0585232523811259</v>
      </c>
      <c r="W304" s="178">
        <f t="shared" si="105"/>
        <v>1.2416670000000001</v>
      </c>
      <c r="X304" s="178">
        <f t="shared" ca="1" si="109"/>
        <v>349.25705808741577</v>
      </c>
      <c r="Y304" s="178">
        <f t="shared" ca="1" si="110"/>
        <v>104.80346906803861</v>
      </c>
      <c r="Z304" s="178">
        <f t="shared" si="111"/>
        <v>4.1670000000000318E-3</v>
      </c>
      <c r="AA304" s="178">
        <f t="shared" ca="1" si="112"/>
        <v>1.2416670000000001</v>
      </c>
      <c r="AB304" s="178">
        <f t="shared" ca="1" si="113"/>
        <v>18.127727679137333</v>
      </c>
    </row>
    <row r="305" spans="1:28" x14ac:dyDescent="0.25">
      <c r="A305" s="200">
        <v>1.245833</v>
      </c>
      <c r="B305" s="105">
        <v>253.96616176897751</v>
      </c>
      <c r="D305" s="194">
        <f t="shared" si="95"/>
        <v>4.165999999999892E-3</v>
      </c>
      <c r="E305" s="174">
        <f t="shared" ca="1" si="114"/>
        <v>1.4556027862499439</v>
      </c>
      <c r="F305" s="179">
        <f t="shared" ca="1" si="96"/>
        <v>0.44267529334495465</v>
      </c>
      <c r="G305" s="272">
        <f t="shared" si="97"/>
        <v>1.245833</v>
      </c>
      <c r="H305" s="181">
        <f t="shared" ca="1" si="98"/>
        <v>349.40057279164228</v>
      </c>
      <c r="I305" s="182">
        <f t="shared" ca="1" si="99"/>
        <v>106.25907185428855</v>
      </c>
      <c r="J305" s="181">
        <f t="shared" ca="1" si="100"/>
        <v>18.570402972482288</v>
      </c>
      <c r="K305" s="175">
        <f ca="1">IF(I304&lt;0,VLOOKUP(-I304,'Cd(v)'!$B$3:$C$103,2,1),VLOOKUP(I304,'Cd(v)'!$B$3:$C$103,2,1))</f>
        <v>0.43963296713308397</v>
      </c>
      <c r="L305" s="7">
        <f t="shared" ca="1" si="93"/>
        <v>-1.595886978158455</v>
      </c>
      <c r="M305" s="110">
        <f t="shared" si="101"/>
        <v>2491.4080469536693</v>
      </c>
      <c r="N305" s="110">
        <f t="shared" si="102"/>
        <v>67.612517117875399</v>
      </c>
      <c r="O305" s="110">
        <f t="shared" ca="1" si="103"/>
        <v>-15.655651255734444</v>
      </c>
      <c r="P305" s="110">
        <f t="shared" ca="1" si="104"/>
        <v>2408.1398785800593</v>
      </c>
      <c r="Q305" s="110">
        <f t="shared" ca="1" si="106"/>
        <v>349.40057279164228</v>
      </c>
      <c r="R305" s="110">
        <f>'prueba 1'!I350</f>
        <v>1.5696877907872828</v>
      </c>
      <c r="S305" s="105">
        <f>'prueba 1'!AN302</f>
        <v>5.5759571175895452E-3</v>
      </c>
      <c r="T305" s="105">
        <f t="shared" si="107"/>
        <v>0.74370317019618748</v>
      </c>
      <c r="U305" s="177">
        <f t="shared" si="108"/>
        <v>6.8922035798038124</v>
      </c>
      <c r="V305" s="161">
        <f t="shared" si="94"/>
        <v>1.0580230299295328</v>
      </c>
      <c r="W305" s="178">
        <f t="shared" si="105"/>
        <v>1.245833</v>
      </c>
      <c r="X305" s="178">
        <f t="shared" ca="1" si="109"/>
        <v>349.40057279164228</v>
      </c>
      <c r="Y305" s="178">
        <f t="shared" ca="1" si="110"/>
        <v>106.25907185428855</v>
      </c>
      <c r="Z305" s="178">
        <f t="shared" si="111"/>
        <v>4.165999999999892E-3</v>
      </c>
      <c r="AA305" s="178">
        <f t="shared" ca="1" si="112"/>
        <v>1.245833</v>
      </c>
      <c r="AB305" s="178">
        <f t="shared" ca="1" si="113"/>
        <v>18.570402972482288</v>
      </c>
    </row>
    <row r="306" spans="1:28" x14ac:dyDescent="0.25">
      <c r="A306" s="200">
        <v>1.25</v>
      </c>
      <c r="B306" s="105">
        <v>253.72977464175054</v>
      </c>
      <c r="D306" s="194">
        <f t="shared" si="95"/>
        <v>4.1670000000000318E-3</v>
      </c>
      <c r="E306" s="174">
        <f t="shared" ca="1" si="114"/>
        <v>1.4554960182946515</v>
      </c>
      <c r="F306" s="179">
        <f t="shared" ca="1" si="96"/>
        <v>0.44884660432505763</v>
      </c>
      <c r="G306" s="272">
        <f t="shared" si="97"/>
        <v>1.25</v>
      </c>
      <c r="H306" s="181">
        <f t="shared" ca="1" si="98"/>
        <v>349.29110110262548</v>
      </c>
      <c r="I306" s="182">
        <f t="shared" ca="1" si="99"/>
        <v>107.7145678725832</v>
      </c>
      <c r="J306" s="181">
        <f t="shared" ca="1" si="100"/>
        <v>19.019249576807347</v>
      </c>
      <c r="K306" s="175">
        <f ca="1">IF(I305&lt;0,VLOOKUP(-I305,'Cd(v)'!$B$3:$C$103,2,1),VLOOKUP(I305,'Cd(v)'!$B$3:$C$103,2,1))</f>
        <v>0.43963296713308397</v>
      </c>
      <c r="L306" s="7">
        <f t="shared" ca="1" si="93"/>
        <v>-1.6405249912056725</v>
      </c>
      <c r="M306" s="110">
        <f t="shared" si="101"/>
        <v>2489.0890892355728</v>
      </c>
      <c r="N306" s="110">
        <f t="shared" si="102"/>
        <v>67.557816346994855</v>
      </c>
      <c r="O306" s="110">
        <f t="shared" ca="1" si="103"/>
        <v>-16.093550163727649</v>
      </c>
      <c r="P306" s="110">
        <f t="shared" ca="1" si="104"/>
        <v>2405.4377227248501</v>
      </c>
      <c r="Q306" s="110">
        <f t="shared" ca="1" si="106"/>
        <v>349.29110110262548</v>
      </c>
      <c r="R306" s="110">
        <f>'prueba 1'!I351</f>
        <v>1.5640405468087746</v>
      </c>
      <c r="S306" s="105">
        <f>'prueba 1'!AN303</f>
        <v>5.5760214964892659E-3</v>
      </c>
      <c r="T306" s="105">
        <f t="shared" si="107"/>
        <v>0.74927919169267676</v>
      </c>
      <c r="U306" s="177">
        <f t="shared" si="108"/>
        <v>6.8866275583073238</v>
      </c>
      <c r="V306" s="161">
        <f t="shared" si="94"/>
        <v>1.0572919709321826</v>
      </c>
      <c r="W306" s="178">
        <f t="shared" si="105"/>
        <v>1.25</v>
      </c>
      <c r="X306" s="178">
        <f t="shared" ca="1" si="109"/>
        <v>349.29110110262548</v>
      </c>
      <c r="Y306" s="178">
        <f t="shared" ca="1" si="110"/>
        <v>107.7145678725832</v>
      </c>
      <c r="Z306" s="178">
        <f t="shared" si="111"/>
        <v>4.1670000000000318E-3</v>
      </c>
      <c r="AA306" s="178">
        <f t="shared" ca="1" si="112"/>
        <v>1.25</v>
      </c>
      <c r="AB306" s="178">
        <f t="shared" ca="1" si="113"/>
        <v>19.019249576807347</v>
      </c>
    </row>
    <row r="307" spans="1:28" x14ac:dyDescent="0.25">
      <c r="A307" s="200">
        <v>1.254167</v>
      </c>
      <c r="B307" s="105">
        <v>254.02525855078423</v>
      </c>
      <c r="D307" s="194">
        <f t="shared" si="95"/>
        <v>4.1670000000000318E-3</v>
      </c>
      <c r="E307" s="174">
        <f t="shared" ca="1" si="114"/>
        <v>1.4581936064789494</v>
      </c>
      <c r="F307" s="179">
        <f t="shared" ca="1" si="96"/>
        <v>0.45492289708325545</v>
      </c>
      <c r="G307" s="272">
        <f t="shared" si="97"/>
        <v>1.254167</v>
      </c>
      <c r="H307" s="181">
        <f t="shared" ca="1" si="98"/>
        <v>349.93847047730696</v>
      </c>
      <c r="I307" s="182">
        <f t="shared" ca="1" si="99"/>
        <v>109.17276147906215</v>
      </c>
      <c r="J307" s="181">
        <f t="shared" ca="1" si="100"/>
        <v>19.474172473890601</v>
      </c>
      <c r="K307" s="175">
        <f ca="1">IF(I306&lt;0,VLOOKUP(-I306,'Cd(v)'!$B$3:$C$103,2,1),VLOOKUP(I306,'Cd(v)'!$B$3:$C$103,2,1))</f>
        <v>0.43967202913745301</v>
      </c>
      <c r="L307" s="7">
        <f ca="1">IF(I306&lt;0,+(+(0.5*1.29*K307*PI()/4*$E$1^2*I306^2)/9.81),+(-(0.5*1.29*K307*PI()/4*$E$1^2*I306^2)/9.81))</f>
        <v>-1.685925142162275</v>
      </c>
      <c r="M307" s="110">
        <f t="shared" si="101"/>
        <v>2491.9877863831935</v>
      </c>
      <c r="N307" s="110">
        <f t="shared" si="102"/>
        <v>67.503145438327408</v>
      </c>
      <c r="O307" s="110">
        <f t="shared" ca="1" si="103"/>
        <v>-16.538925644611918</v>
      </c>
      <c r="P307" s="110">
        <f t="shared" ca="1" si="104"/>
        <v>2407.9457153002541</v>
      </c>
      <c r="Q307" s="110">
        <f t="shared" ca="1" si="106"/>
        <v>349.93847047730696</v>
      </c>
      <c r="R307" s="110">
        <f>'prueba 1'!I352</f>
        <v>1.5583920374878544</v>
      </c>
      <c r="S307" s="105">
        <f>'prueba 1'!AN304</f>
        <v>5.5729774380670026E-3</v>
      </c>
      <c r="T307" s="105">
        <f t="shared" si="107"/>
        <v>0.75485216913074371</v>
      </c>
      <c r="U307" s="177">
        <f t="shared" si="108"/>
        <v>6.8810545808692565</v>
      </c>
      <c r="V307" s="161">
        <f t="shared" si="94"/>
        <v>1.0585232523811259</v>
      </c>
      <c r="W307" s="178">
        <f t="shared" si="105"/>
        <v>1.254167</v>
      </c>
      <c r="X307" s="178">
        <f t="shared" ca="1" si="109"/>
        <v>349.93847047730696</v>
      </c>
      <c r="Y307" s="178">
        <f t="shared" ca="1" si="110"/>
        <v>109.17276147906215</v>
      </c>
      <c r="Z307" s="178">
        <f t="shared" si="111"/>
        <v>4.1670000000000318E-3</v>
      </c>
      <c r="AA307" s="178">
        <f t="shared" ca="1" si="112"/>
        <v>1.254167</v>
      </c>
      <c r="AB307" s="178">
        <f t="shared" ca="1" si="113"/>
        <v>19.474172473890601</v>
      </c>
    </row>
    <row r="308" spans="1:28" x14ac:dyDescent="0.25">
      <c r="A308" s="200">
        <v>1.2583329999999999</v>
      </c>
      <c r="B308" s="105">
        <v>253.78887142355728</v>
      </c>
      <c r="D308" s="194">
        <f t="shared" si="95"/>
        <v>4.165999999999892E-3</v>
      </c>
      <c r="E308" s="174">
        <f t="shared" ca="1" si="114"/>
        <v>1.457379591241867</v>
      </c>
      <c r="F308" s="179">
        <f t="shared" ca="1" si="96"/>
        <v>0.46088516769887455</v>
      </c>
      <c r="G308" s="272">
        <f t="shared" si="97"/>
        <v>1.2583329999999999</v>
      </c>
      <c r="H308" s="181">
        <f t="shared" ca="1" si="98"/>
        <v>349.82707422993394</v>
      </c>
      <c r="I308" s="182">
        <f t="shared" ca="1" si="99"/>
        <v>110.63014107030401</v>
      </c>
      <c r="J308" s="181">
        <f t="shared" ca="1" si="100"/>
        <v>19.935057641589474</v>
      </c>
      <c r="K308" s="175">
        <f ca="1">IF(I307&lt;0,VLOOKUP(-I307,'Cd(v)'!$B$3:$C$103,2,1),VLOOKUP(I307,'Cd(v)'!$B$3:$C$103,2,1))</f>
        <v>0.43967202913745301</v>
      </c>
      <c r="L308" s="7">
        <f t="shared" ref="L308:L314" ca="1" si="115">IF(I307&lt;0,+(+(0.5*1.29*K308*PI()/4*$E$1^2*I307^2)/9.81),+(-(0.5*1.29*K308*PI()/4*$E$1^2*I307^2)/9.81))</f>
        <v>-1.7318807771342604</v>
      </c>
      <c r="M308" s="110">
        <f t="shared" si="101"/>
        <v>2489.668828665097</v>
      </c>
      <c r="N308" s="110">
        <f t="shared" si="102"/>
        <v>67.448501546977695</v>
      </c>
      <c r="O308" s="110">
        <f t="shared" ca="1" si="103"/>
        <v>-16.989750423687095</v>
      </c>
      <c r="P308" s="110">
        <f t="shared" ca="1" si="104"/>
        <v>2405.2305766944323</v>
      </c>
      <c r="Q308" s="110">
        <f t="shared" ca="1" si="106"/>
        <v>349.82707422993394</v>
      </c>
      <c r="R308" s="110">
        <f>'prueba 1'!I353</f>
        <v>1.552743930634602</v>
      </c>
      <c r="S308" s="105">
        <f>'prueba 1'!AN305</f>
        <v>5.5702233791755425E-3</v>
      </c>
      <c r="T308" s="105">
        <f t="shared" si="107"/>
        <v>0.76042239250991928</v>
      </c>
      <c r="U308" s="177">
        <f t="shared" si="108"/>
        <v>6.8754843574900812</v>
      </c>
      <c r="V308" s="161">
        <f t="shared" si="94"/>
        <v>1.0572844383505122</v>
      </c>
      <c r="W308" s="178">
        <f t="shared" si="105"/>
        <v>1.2583329999999999</v>
      </c>
      <c r="X308" s="178">
        <f t="shared" ca="1" si="109"/>
        <v>349.82707422993394</v>
      </c>
      <c r="Y308" s="178">
        <f t="shared" ca="1" si="110"/>
        <v>110.63014107030401</v>
      </c>
      <c r="Z308" s="178">
        <f t="shared" si="111"/>
        <v>4.165999999999892E-3</v>
      </c>
      <c r="AA308" s="178">
        <f t="shared" ca="1" si="112"/>
        <v>1.2583329999999999</v>
      </c>
      <c r="AB308" s="178">
        <f t="shared" ca="1" si="113"/>
        <v>19.935057641589474</v>
      </c>
    </row>
    <row r="309" spans="1:28" x14ac:dyDescent="0.25">
      <c r="A309" s="200">
        <v>1.2625</v>
      </c>
      <c r="B309" s="105">
        <v>253.90706498717074</v>
      </c>
      <c r="D309" s="194">
        <f t="shared" si="95"/>
        <v>4.1670000000000318E-3</v>
      </c>
      <c r="E309" s="174">
        <f t="shared" ca="1" si="114"/>
        <v>1.459369697712007</v>
      </c>
      <c r="F309" s="179">
        <f t="shared" ca="1" si="96"/>
        <v>0.46707699137032627</v>
      </c>
      <c r="G309" s="272">
        <f t="shared" si="97"/>
        <v>1.2625</v>
      </c>
      <c r="H309" s="181">
        <f t="shared" ca="1" si="98"/>
        <v>350.22070979409546</v>
      </c>
      <c r="I309" s="182">
        <f t="shared" ca="1" si="99"/>
        <v>112.08951076801601</v>
      </c>
      <c r="J309" s="181">
        <f t="shared" ca="1" si="100"/>
        <v>20.4021346329598</v>
      </c>
      <c r="K309" s="175">
        <f ca="1">IF(I308&lt;0,VLOOKUP(-I308,'Cd(v)'!$B$3:$C$103,2,1),VLOOKUP(I308,'Cd(v)'!$B$3:$C$103,2,1))</f>
        <v>0.43970738617626198</v>
      </c>
      <c r="L309" s="7">
        <f t="shared" ca="1" si="115"/>
        <v>-1.7785712012262258</v>
      </c>
      <c r="M309" s="110">
        <f t="shared" si="101"/>
        <v>2490.8283075241452</v>
      </c>
      <c r="N309" s="110">
        <f t="shared" si="102"/>
        <v>67.393870247097098</v>
      </c>
      <c r="O309" s="110">
        <f t="shared" ca="1" si="103"/>
        <v>-17.447783484029276</v>
      </c>
      <c r="P309" s="110">
        <f t="shared" ca="1" si="104"/>
        <v>2405.9866537930188</v>
      </c>
      <c r="Q309" s="110">
        <f t="shared" ca="1" si="106"/>
        <v>350.22070979409546</v>
      </c>
      <c r="R309" s="110">
        <f>'prueba 1'!I354</f>
        <v>1.5470938262334659</v>
      </c>
      <c r="S309" s="105">
        <f>'prueba 1'!AN306</f>
        <v>5.5689398451173287E-3</v>
      </c>
      <c r="T309" s="105">
        <f t="shared" si="107"/>
        <v>0.76599133235503658</v>
      </c>
      <c r="U309" s="177">
        <f t="shared" si="108"/>
        <v>6.8699154176449637</v>
      </c>
      <c r="V309" s="161">
        <f t="shared" si="94"/>
        <v>1.0580307398015485</v>
      </c>
      <c r="W309" s="178">
        <f t="shared" si="105"/>
        <v>1.2625</v>
      </c>
      <c r="X309" s="178">
        <f t="shared" ca="1" si="109"/>
        <v>350.22070979409546</v>
      </c>
      <c r="Y309" s="178">
        <f t="shared" ca="1" si="110"/>
        <v>112.08951076801601</v>
      </c>
      <c r="Z309" s="178">
        <f t="shared" si="111"/>
        <v>4.1670000000000318E-3</v>
      </c>
      <c r="AA309" s="178">
        <f t="shared" ca="1" si="112"/>
        <v>1.2625</v>
      </c>
      <c r="AB309" s="178">
        <f t="shared" ca="1" si="113"/>
        <v>20.4021346329598</v>
      </c>
    </row>
    <row r="310" spans="1:28" x14ac:dyDescent="0.25">
      <c r="A310" s="200">
        <v>1.266667</v>
      </c>
      <c r="B310" s="105">
        <v>253.67067785994379</v>
      </c>
      <c r="D310" s="194">
        <f t="shared" si="95"/>
        <v>4.1670000000000318E-3</v>
      </c>
      <c r="E310" s="174">
        <f t="shared" ca="1" si="114"/>
        <v>1.4588974805510524</v>
      </c>
      <c r="F310" s="179">
        <f t="shared" ca="1" si="96"/>
        <v>0.47315621717178258</v>
      </c>
      <c r="G310" s="272">
        <f t="shared" si="97"/>
        <v>1.266667</v>
      </c>
      <c r="H310" s="181">
        <f t="shared" ca="1" si="98"/>
        <v>350.10738674131062</v>
      </c>
      <c r="I310" s="182">
        <f t="shared" ca="1" si="99"/>
        <v>113.54840824856707</v>
      </c>
      <c r="J310" s="181">
        <f t="shared" ca="1" si="100"/>
        <v>20.875290850131584</v>
      </c>
      <c r="K310" s="175">
        <f ca="1">IF(I309&lt;0,VLOOKUP(-I309,'Cd(v)'!$B$3:$C$103,2,1),VLOOKUP(I309,'Cd(v)'!$B$3:$C$103,2,1))</f>
        <v>0.43970738617626198</v>
      </c>
      <c r="L310" s="7">
        <f t="shared" ca="1" si="115"/>
        <v>-1.8258044901183068</v>
      </c>
      <c r="M310" s="110">
        <f t="shared" si="101"/>
        <v>2488.5093498060487</v>
      </c>
      <c r="N310" s="110">
        <f t="shared" si="102"/>
        <v>67.339254259272039</v>
      </c>
      <c r="O310" s="110">
        <f t="shared" ca="1" si="103"/>
        <v>-17.91114204806059</v>
      </c>
      <c r="P310" s="110">
        <f t="shared" ca="1" si="104"/>
        <v>2403.258953498716</v>
      </c>
      <c r="Q310" s="110">
        <f t="shared" ca="1" si="106"/>
        <v>350.10738674131062</v>
      </c>
      <c r="R310" s="110">
        <f>'prueba 1'!I355</f>
        <v>1.5414433614186525</v>
      </c>
      <c r="S310" s="105">
        <f>'prueba 1'!AN307</f>
        <v>5.5673789831858023E-3</v>
      </c>
      <c r="T310" s="105">
        <f t="shared" si="107"/>
        <v>0.7715587113382224</v>
      </c>
      <c r="U310" s="177">
        <f t="shared" si="108"/>
        <v>6.8643480386617775</v>
      </c>
      <c r="V310" s="161">
        <f t="shared" si="94"/>
        <v>1.0570457146423939</v>
      </c>
      <c r="W310" s="178">
        <f t="shared" si="105"/>
        <v>1.266667</v>
      </c>
      <c r="X310" s="178">
        <f t="shared" ca="1" si="109"/>
        <v>350.10738674131062</v>
      </c>
      <c r="Y310" s="178">
        <f t="shared" ca="1" si="110"/>
        <v>113.54840824856707</v>
      </c>
      <c r="Z310" s="178">
        <f t="shared" si="111"/>
        <v>4.1670000000000318E-3</v>
      </c>
      <c r="AA310" s="178">
        <f t="shared" ca="1" si="112"/>
        <v>1.266667</v>
      </c>
      <c r="AB310" s="178">
        <f t="shared" ca="1" si="113"/>
        <v>20.875290850131584</v>
      </c>
    </row>
    <row r="311" spans="1:28" x14ac:dyDescent="0.25">
      <c r="A311" s="200">
        <v>1.2708330000000001</v>
      </c>
      <c r="B311" s="105">
        <v>253.55248429633031</v>
      </c>
      <c r="D311" s="194">
        <f t="shared" si="95"/>
        <v>4.1660000000001141E-3</v>
      </c>
      <c r="E311" s="174">
        <f t="shared" ca="1" si="114"/>
        <v>1.4587736332263572</v>
      </c>
      <c r="F311" s="179">
        <f t="shared" ca="1" si="96"/>
        <v>0.47911991971956452</v>
      </c>
      <c r="G311" s="272">
        <f t="shared" si="97"/>
        <v>1.2708330000000001</v>
      </c>
      <c r="H311" s="181">
        <f t="shared" ca="1" si="98"/>
        <v>350.1616978459715</v>
      </c>
      <c r="I311" s="182">
        <f t="shared" ca="1" si="99"/>
        <v>115.00718188179343</v>
      </c>
      <c r="J311" s="181">
        <f t="shared" ca="1" si="100"/>
        <v>21.35441076985115</v>
      </c>
      <c r="K311" s="175">
        <f ca="1">IF(I310&lt;0,VLOOKUP(-I310,'Cd(v)'!$B$3:$C$103,2,1),VLOOKUP(I310,'Cd(v)'!$B$3:$C$103,2,1))</f>
        <v>0.43973914769029099</v>
      </c>
      <c r="L311" s="7">
        <f t="shared" ca="1" si="115"/>
        <v>-1.8737765262249553</v>
      </c>
      <c r="M311" s="110">
        <f t="shared" si="101"/>
        <v>2487.3498709470005</v>
      </c>
      <c r="N311" s="110">
        <f t="shared" si="102"/>
        <v>67.28467108322053</v>
      </c>
      <c r="O311" s="110">
        <f t="shared" ca="1" si="103"/>
        <v>-18.381747722266812</v>
      </c>
      <c r="P311" s="110">
        <f t="shared" ca="1" si="104"/>
        <v>2401.683452141513</v>
      </c>
      <c r="Q311" s="110">
        <f t="shared" ca="1" si="106"/>
        <v>350.1616978459715</v>
      </c>
      <c r="R311" s="110">
        <f>'prueba 1'!I356</f>
        <v>1.5357941928552132</v>
      </c>
      <c r="S311" s="105">
        <f>'prueba 1'!AN308</f>
        <v>5.5640342560156798E-3</v>
      </c>
      <c r="T311" s="105">
        <f t="shared" si="107"/>
        <v>0.77712274559423811</v>
      </c>
      <c r="U311" s="177">
        <f t="shared" si="108"/>
        <v>6.858784004405762</v>
      </c>
      <c r="V311" s="161">
        <f t="shared" si="94"/>
        <v>1.0562996495785411</v>
      </c>
      <c r="W311" s="178">
        <f t="shared" si="105"/>
        <v>1.2708330000000001</v>
      </c>
      <c r="X311" s="178">
        <f t="shared" ca="1" si="109"/>
        <v>350.1616978459715</v>
      </c>
      <c r="Y311" s="178">
        <f t="shared" ca="1" si="110"/>
        <v>115.00718188179343</v>
      </c>
      <c r="Z311" s="178">
        <f t="shared" si="111"/>
        <v>4.1660000000001141E-3</v>
      </c>
      <c r="AA311" s="178">
        <f t="shared" ca="1" si="112"/>
        <v>1.2708330000000001</v>
      </c>
      <c r="AB311" s="178">
        <f t="shared" ca="1" si="113"/>
        <v>21.35441076985115</v>
      </c>
    </row>
    <row r="312" spans="1:28" x14ac:dyDescent="0.25">
      <c r="A312" s="200">
        <v>1.2749999999999999</v>
      </c>
      <c r="B312" s="105">
        <v>253.67067785994379</v>
      </c>
      <c r="D312" s="194">
        <f t="shared" si="95"/>
        <v>4.1669999999998097E-3</v>
      </c>
      <c r="E312" s="174">
        <f t="shared" ca="1" si="114"/>
        <v>1.4607572777113724</v>
      </c>
      <c r="F312" s="179">
        <f t="shared" ca="1" si="96"/>
        <v>0.48532190247763429</v>
      </c>
      <c r="G312" s="272">
        <f t="shared" si="97"/>
        <v>1.2749999999999999</v>
      </c>
      <c r="H312" s="181">
        <f t="shared" ca="1" si="98"/>
        <v>350.553702354557</v>
      </c>
      <c r="I312" s="182">
        <f t="shared" ca="1" si="99"/>
        <v>116.46793915950479</v>
      </c>
      <c r="J312" s="181">
        <f t="shared" ca="1" si="100"/>
        <v>21.839732672328783</v>
      </c>
      <c r="K312" s="175">
        <f ca="1">IF(I311&lt;0,VLOOKUP(-I311,'Cd(v)'!$B$3:$C$103,2,1),VLOOKUP(I311,'Cd(v)'!$B$3:$C$103,2,1))</f>
        <v>0.43973914769029099</v>
      </c>
      <c r="L312" s="7">
        <f t="shared" ca="1" si="115"/>
        <v>-1.9222311745497953</v>
      </c>
      <c r="M312" s="110">
        <f t="shared" si="101"/>
        <v>2488.5093498060487</v>
      </c>
      <c r="N312" s="110">
        <f t="shared" si="102"/>
        <v>67.230102620666671</v>
      </c>
      <c r="O312" s="110">
        <f t="shared" ca="1" si="103"/>
        <v>-18.857087822333494</v>
      </c>
      <c r="P312" s="110">
        <f t="shared" ca="1" si="104"/>
        <v>2402.4221593630486</v>
      </c>
      <c r="Q312" s="110">
        <f t="shared" ca="1" si="106"/>
        <v>350.553702354557</v>
      </c>
      <c r="R312" s="110">
        <f>'prueba 1'!I357</f>
        <v>1.5301438947442199</v>
      </c>
      <c r="S312" s="105">
        <f>'prueba 1'!AN309</f>
        <v>5.5625344091602587E-3</v>
      </c>
      <c r="T312" s="105">
        <f t="shared" si="107"/>
        <v>0.78268528000339832</v>
      </c>
      <c r="U312" s="177">
        <f t="shared" si="108"/>
        <v>6.8532214699966021</v>
      </c>
      <c r="V312" s="161">
        <f t="shared" si="94"/>
        <v>1.0570457146423375</v>
      </c>
      <c r="W312" s="178">
        <f t="shared" si="105"/>
        <v>1.2749999999999999</v>
      </c>
      <c r="X312" s="178">
        <f t="shared" ca="1" si="109"/>
        <v>350.553702354557</v>
      </c>
      <c r="Y312" s="178">
        <f t="shared" ca="1" si="110"/>
        <v>116.46793915950479</v>
      </c>
      <c r="Z312" s="178">
        <f t="shared" si="111"/>
        <v>4.1669999999998097E-3</v>
      </c>
      <c r="AA312" s="178">
        <f t="shared" ca="1" si="112"/>
        <v>1.2749999999999999</v>
      </c>
      <c r="AB312" s="178">
        <f t="shared" ca="1" si="113"/>
        <v>21.839732672328783</v>
      </c>
    </row>
    <row r="313" spans="1:28" x14ac:dyDescent="0.25">
      <c r="A313" s="200">
        <v>1.2791669999999999</v>
      </c>
      <c r="B313" s="105">
        <v>253.3751939509101</v>
      </c>
      <c r="D313" s="194">
        <f t="shared" si="95"/>
        <v>4.1670000000000318E-3</v>
      </c>
      <c r="E313" s="174">
        <f t="shared" ca="1" si="114"/>
        <v>1.4599186981259622</v>
      </c>
      <c r="F313" s="179">
        <f t="shared" ca="1" si="96"/>
        <v>0.49140538369275111</v>
      </c>
      <c r="G313" s="272">
        <f t="shared" si="97"/>
        <v>1.2791669999999999</v>
      </c>
      <c r="H313" s="181">
        <f t="shared" ca="1" si="98"/>
        <v>350.35245935347996</v>
      </c>
      <c r="I313" s="182">
        <f t="shared" ca="1" si="99"/>
        <v>117.92785785763076</v>
      </c>
      <c r="J313" s="181">
        <f t="shared" ca="1" si="100"/>
        <v>22.331138056021533</v>
      </c>
      <c r="K313" s="175">
        <f ca="1">IF(I312&lt;0,VLOOKUP(-I312,'Cd(v)'!$B$3:$C$103,2,1),VLOOKUP(I312,'Cd(v)'!$B$3:$C$103,2,1))</f>
        <v>0.439767420066555</v>
      </c>
      <c r="L313" s="7">
        <f t="shared" ca="1" si="115"/>
        <v>-1.9714982512802715</v>
      </c>
      <c r="M313" s="110">
        <f t="shared" si="101"/>
        <v>2485.6106526584281</v>
      </c>
      <c r="N313" s="110">
        <f t="shared" si="102"/>
        <v>67.175549731500283</v>
      </c>
      <c r="O313" s="110">
        <f t="shared" ca="1" si="103"/>
        <v>-19.340397845059464</v>
      </c>
      <c r="P313" s="110">
        <f t="shared" ca="1" si="104"/>
        <v>2399.0947050818681</v>
      </c>
      <c r="Q313" s="110">
        <f t="shared" ca="1" si="106"/>
        <v>350.35245935347996</v>
      </c>
      <c r="R313" s="110">
        <f>'prueba 1'!I358</f>
        <v>1.5244941161892485</v>
      </c>
      <c r="S313" s="105">
        <f>'prueba 1'!AN310</f>
        <v>5.5609469078881013E-3</v>
      </c>
      <c r="T313" s="105">
        <f t="shared" si="107"/>
        <v>0.78824622691128643</v>
      </c>
      <c r="U313" s="177">
        <f t="shared" si="108"/>
        <v>6.847660523088714</v>
      </c>
      <c r="V313" s="161">
        <f t="shared" si="94"/>
        <v>1.0558144331934505</v>
      </c>
      <c r="W313" s="178">
        <f t="shared" si="105"/>
        <v>1.2791669999999999</v>
      </c>
      <c r="X313" s="178">
        <f t="shared" ca="1" si="109"/>
        <v>350.35245935347996</v>
      </c>
      <c r="Y313" s="178">
        <f t="shared" ca="1" si="110"/>
        <v>117.92785785763076</v>
      </c>
      <c r="Z313" s="178">
        <f t="shared" si="111"/>
        <v>4.1670000000000318E-3</v>
      </c>
      <c r="AA313" s="178">
        <f t="shared" ca="1" si="112"/>
        <v>1.2791669999999999</v>
      </c>
      <c r="AB313" s="178">
        <f t="shared" ca="1" si="113"/>
        <v>22.331138056021533</v>
      </c>
    </row>
    <row r="314" spans="1:28" x14ac:dyDescent="0.25">
      <c r="A314" s="200">
        <v>1.2833330000000001</v>
      </c>
      <c r="B314" s="105">
        <v>253.55248429633031</v>
      </c>
      <c r="D314" s="194">
        <f t="shared" si="95"/>
        <v>4.1660000000001141E-3</v>
      </c>
      <c r="E314" s="174">
        <f t="shared" ca="1" si="114"/>
        <v>1.461548743436262</v>
      </c>
      <c r="F314" s="179">
        <f t="shared" ca="1" si="96"/>
        <v>0.49737626790005884</v>
      </c>
      <c r="G314" s="272">
        <f t="shared" si="97"/>
        <v>1.2833330000000001</v>
      </c>
      <c r="H314" s="181">
        <f t="shared" ca="1" si="98"/>
        <v>350.82783087763369</v>
      </c>
      <c r="I314" s="182">
        <f t="shared" ca="1" si="99"/>
        <v>119.38940660106702</v>
      </c>
      <c r="J314" s="181">
        <f t="shared" ca="1" si="100"/>
        <v>22.828514323921592</v>
      </c>
      <c r="K314" s="175">
        <f ca="1">IF(I313&lt;0,VLOOKUP(-I313,'Cd(v)'!$B$3:$C$103,2,1),VLOOKUP(I313,'Cd(v)'!$B$3:$C$103,2,1))</f>
        <v>0.439767420066555</v>
      </c>
      <c r="L314" s="7">
        <f t="shared" ca="1" si="115"/>
        <v>-2.0212332493320799</v>
      </c>
      <c r="M314" s="110">
        <f t="shared" si="101"/>
        <v>2487.3498709470005</v>
      </c>
      <c r="N314" s="110">
        <f t="shared" si="102"/>
        <v>67.121040990004701</v>
      </c>
      <c r="O314" s="110">
        <f t="shared" ca="1" si="103"/>
        <v>-19.828298175947705</v>
      </c>
      <c r="P314" s="110">
        <f t="shared" ca="1" si="104"/>
        <v>2400.4005317810484</v>
      </c>
      <c r="Q314" s="110">
        <f t="shared" ca="1" si="106"/>
        <v>350.82783087763369</v>
      </c>
      <c r="R314" s="110">
        <f>'prueba 1'!I359</f>
        <v>1.5188465073308406</v>
      </c>
      <c r="S314" s="105">
        <f>'prueba 1'!AN311</f>
        <v>5.5564466356357416E-3</v>
      </c>
      <c r="T314" s="105">
        <f t="shared" si="107"/>
        <v>0.79380267354692213</v>
      </c>
      <c r="U314" s="177">
        <f t="shared" si="108"/>
        <v>6.8421040764530776</v>
      </c>
      <c r="V314" s="161">
        <f t="shared" si="94"/>
        <v>1.0562996495785411</v>
      </c>
      <c r="W314" s="178">
        <f t="shared" si="105"/>
        <v>1.2833330000000001</v>
      </c>
      <c r="X314" s="178">
        <f t="shared" ca="1" si="109"/>
        <v>350.82783087763369</v>
      </c>
      <c r="Y314" s="178">
        <f t="shared" ca="1" si="110"/>
        <v>119.38940660106702</v>
      </c>
      <c r="Z314" s="178">
        <f t="shared" si="111"/>
        <v>4.1660000000001141E-3</v>
      </c>
      <c r="AA314" s="178">
        <f t="shared" ca="1" si="112"/>
        <v>1.2833330000000001</v>
      </c>
      <c r="AB314" s="178">
        <f t="shared" ca="1" si="113"/>
        <v>22.828514323921592</v>
      </c>
    </row>
    <row r="315" spans="1:28" x14ac:dyDescent="0.25">
      <c r="A315" s="200">
        <v>1.2875000000000001</v>
      </c>
      <c r="B315" s="105">
        <v>253.55248429633031</v>
      </c>
      <c r="D315" s="194">
        <f t="shared" si="95"/>
        <v>4.1670000000000318E-3</v>
      </c>
      <c r="E315" s="174">
        <f t="shared" ca="1" si="114"/>
        <v>1.4628192419342023</v>
      </c>
      <c r="F315" s="179">
        <f t="shared" ca="1" si="96"/>
        <v>0.50359122508778997</v>
      </c>
      <c r="G315" s="272">
        <f t="shared" si="97"/>
        <v>1.2875000000000001</v>
      </c>
      <c r="H315" s="181">
        <f t="shared" ca="1" si="98"/>
        <v>351.04853418147138</v>
      </c>
      <c r="I315" s="182">
        <f t="shared" ca="1" si="99"/>
        <v>120.85222584300122</v>
      </c>
      <c r="J315" s="181">
        <f t="shared" ca="1" si="100"/>
        <v>23.33210554900938</v>
      </c>
      <c r="K315" s="175">
        <f ca="1">IF(I314&lt;0,VLOOKUP(-I314,'Cd(v)'!$B$3:$C$103,2,1),VLOOKUP(I314,'Cd(v)'!$B$3:$C$103,2,1))</f>
        <v>0.439767420066555</v>
      </c>
      <c r="L315" s="7">
        <f ca="1">IF(I314&lt;0,+(+(0.5*1.29*K315*PI()/4*$E$1^2*I314^2)/9.81),+(-(0.5*1.29*K315*PI()/4*$E$1^2*I314^2)/9.81))</f>
        <v>-2.0716443583561168</v>
      </c>
      <c r="M315" s="110">
        <f t="shared" si="101"/>
        <v>2487.3498709470005</v>
      </c>
      <c r="N315" s="110">
        <f t="shared" si="102"/>
        <v>67.066545385301112</v>
      </c>
      <c r="O315" s="110">
        <f t="shared" ca="1" si="103"/>
        <v>-20.322831155473509</v>
      </c>
      <c r="P315" s="110">
        <f t="shared" ca="1" si="104"/>
        <v>2399.9604944062257</v>
      </c>
      <c r="Q315" s="110">
        <f t="shared" ca="1" si="106"/>
        <v>351.04853418147138</v>
      </c>
      <c r="R315" s="110">
        <f>'prueba 1'!I360</f>
        <v>1.5131986101491799</v>
      </c>
      <c r="S315" s="105">
        <f>'prueba 1'!AN312</f>
        <v>5.5551075131082652E-3</v>
      </c>
      <c r="T315" s="105">
        <f t="shared" si="107"/>
        <v>0.79935778106003041</v>
      </c>
      <c r="U315" s="177">
        <f t="shared" si="108"/>
        <v>6.8365489689399697</v>
      </c>
      <c r="V315" s="161">
        <f t="shared" si="94"/>
        <v>1.0565532020628166</v>
      </c>
      <c r="W315" s="178">
        <f t="shared" si="105"/>
        <v>1.2875000000000001</v>
      </c>
      <c r="X315" s="178">
        <f t="shared" ca="1" si="109"/>
        <v>351.04853418147138</v>
      </c>
      <c r="Y315" s="178">
        <f t="shared" ca="1" si="110"/>
        <v>120.85222584300122</v>
      </c>
      <c r="Z315" s="178">
        <f t="shared" si="111"/>
        <v>4.1670000000000318E-3</v>
      </c>
      <c r="AA315" s="178">
        <f t="shared" ca="1" si="112"/>
        <v>1.2875000000000001</v>
      </c>
      <c r="AB315" s="178">
        <f t="shared" ca="1" si="113"/>
        <v>23.33210554900938</v>
      </c>
    </row>
    <row r="316" spans="1:28" x14ac:dyDescent="0.25">
      <c r="A316" s="200">
        <v>1.2916669999999999</v>
      </c>
      <c r="B316" s="105">
        <v>252.60693578742249</v>
      </c>
      <c r="D316" s="194">
        <f t="shared" si="95"/>
        <v>4.1669999999998097E-3</v>
      </c>
      <c r="E316" s="174">
        <f t="shared" ca="1" si="114"/>
        <v>1.4580773822409734</v>
      </c>
      <c r="F316" s="179">
        <f t="shared" ca="1" si="96"/>
        <v>0.509667033539561</v>
      </c>
      <c r="G316" s="272">
        <f t="shared" si="97"/>
        <v>1.2916669999999999</v>
      </c>
      <c r="H316" s="181">
        <f t="shared" ca="1" si="98"/>
        <v>349.91057889153825</v>
      </c>
      <c r="I316" s="182">
        <f t="shared" ca="1" si="99"/>
        <v>122.31030322524219</v>
      </c>
      <c r="J316" s="181">
        <f t="shared" ca="1" si="100"/>
        <v>23.841772582548941</v>
      </c>
      <c r="K316" s="175">
        <f ca="1">IF(I315&lt;0,VLOOKUP(-I315,'Cd(v)'!$B$3:$C$103,2,1),VLOOKUP(I315,'Cd(v)'!$B$3:$C$103,2,1))</f>
        <v>0.439792306546676</v>
      </c>
      <c r="L316" s="7">
        <f t="shared" ref="L316:L379" ca="1" si="116">IF(I315&lt;0,+(+(0.5*1.29*K316*PI()/4*$E$1^2*I315^2)/9.81),+(-(0.5*1.29*K316*PI()/4*$E$1^2*I315^2)/9.81))</f>
        <v>-2.1228411502588669</v>
      </c>
      <c r="M316" s="110">
        <f t="shared" si="101"/>
        <v>2478.0740400746149</v>
      </c>
      <c r="N316" s="110">
        <f t="shared" si="102"/>
        <v>67.012047112210922</v>
      </c>
      <c r="O316" s="110">
        <f t="shared" ca="1" si="103"/>
        <v>-20.825071684039486</v>
      </c>
      <c r="P316" s="110">
        <f t="shared" ca="1" si="104"/>
        <v>2390.2369212783647</v>
      </c>
      <c r="Q316" s="110">
        <f t="shared" ca="1" si="106"/>
        <v>349.91057889153825</v>
      </c>
      <c r="R316" s="110">
        <f>'prueba 1'!I361</f>
        <v>1.5075521076908778</v>
      </c>
      <c r="S316" s="105">
        <f>'prueba 1'!AN313</f>
        <v>5.5553795198971488E-3</v>
      </c>
      <c r="T316" s="105">
        <f t="shared" si="107"/>
        <v>0.80491316057992757</v>
      </c>
      <c r="U316" s="177">
        <f t="shared" si="108"/>
        <v>6.8309935894200731</v>
      </c>
      <c r="V316" s="161">
        <f t="shared" si="94"/>
        <v>1.0526131014261415</v>
      </c>
      <c r="W316" s="178">
        <f t="shared" si="105"/>
        <v>1.2916669999999999</v>
      </c>
      <c r="X316" s="178">
        <f t="shared" ca="1" si="109"/>
        <v>349.91057889153825</v>
      </c>
      <c r="Y316" s="178">
        <f t="shared" ca="1" si="110"/>
        <v>122.31030322524219</v>
      </c>
      <c r="Z316" s="178">
        <f t="shared" si="111"/>
        <v>4.1669999999998097E-3</v>
      </c>
      <c r="AA316" s="178">
        <f t="shared" ca="1" si="112"/>
        <v>1.2916669999999999</v>
      </c>
      <c r="AB316" s="178">
        <f t="shared" ca="1" si="113"/>
        <v>23.841772582548941</v>
      </c>
    </row>
    <row r="317" spans="1:28" x14ac:dyDescent="0.25">
      <c r="A317" s="200">
        <v>1.295833</v>
      </c>
      <c r="B317" s="105">
        <v>253.25700038729664</v>
      </c>
      <c r="D317" s="194">
        <f t="shared" si="95"/>
        <v>4.1660000000001141E-3</v>
      </c>
      <c r="E317" s="174">
        <f t="shared" ca="1" si="114"/>
        <v>1.4625296507181769</v>
      </c>
      <c r="F317" s="179">
        <f t="shared" ca="1" si="96"/>
        <v>0.51563762176126504</v>
      </c>
      <c r="G317" s="272">
        <f t="shared" si="97"/>
        <v>1.295833</v>
      </c>
      <c r="H317" s="181">
        <f t="shared" ca="1" si="98"/>
        <v>351.06328629816056</v>
      </c>
      <c r="I317" s="182">
        <f t="shared" ca="1" si="99"/>
        <v>123.77283287596038</v>
      </c>
      <c r="J317" s="181">
        <f t="shared" ca="1" si="100"/>
        <v>24.357410204310206</v>
      </c>
      <c r="K317" s="175">
        <f ca="1">IF(I316&lt;0,VLOOKUP(-I316,'Cd(v)'!$B$3:$C$103,2,1),VLOOKUP(I316,'Cd(v)'!$B$3:$C$103,2,1))</f>
        <v>0.439792306546676</v>
      </c>
      <c r="L317" s="7">
        <f t="shared" ca="1" si="116"/>
        <v>-2.1743741490307973</v>
      </c>
      <c r="M317" s="110">
        <f t="shared" si="101"/>
        <v>2484.4511737993803</v>
      </c>
      <c r="N317" s="110">
        <f t="shared" si="102"/>
        <v>66.957609899016646</v>
      </c>
      <c r="O317" s="110">
        <f t="shared" ca="1" si="103"/>
        <v>-21.330610401992121</v>
      </c>
      <c r="P317" s="110">
        <f t="shared" ca="1" si="104"/>
        <v>2396.1629534983717</v>
      </c>
      <c r="Q317" s="110">
        <f t="shared" ca="1" si="106"/>
        <v>351.06328629816056</v>
      </c>
      <c r="R317" s="110">
        <f>'prueba 1'!I362</f>
        <v>1.5019086041622707</v>
      </c>
      <c r="S317" s="105">
        <f>'prueba 1'!AN314</f>
        <v>5.5491552695488824E-3</v>
      </c>
      <c r="T317" s="105">
        <f t="shared" si="107"/>
        <v>0.81046231584947648</v>
      </c>
      <c r="U317" s="177">
        <f t="shared" si="108"/>
        <v>6.8254444341505236</v>
      </c>
      <c r="V317" s="161">
        <f t="shared" si="94"/>
        <v>1.0550686636135067</v>
      </c>
      <c r="W317" s="178">
        <f t="shared" si="105"/>
        <v>1.295833</v>
      </c>
      <c r="X317" s="178">
        <f t="shared" ca="1" si="109"/>
        <v>351.06328629816056</v>
      </c>
      <c r="Y317" s="178">
        <f t="shared" ca="1" si="110"/>
        <v>123.77283287596038</v>
      </c>
      <c r="Z317" s="178">
        <f t="shared" si="111"/>
        <v>4.1660000000001141E-3</v>
      </c>
      <c r="AA317" s="178">
        <f t="shared" ca="1" si="112"/>
        <v>1.295833</v>
      </c>
      <c r="AB317" s="178">
        <f t="shared" ca="1" si="113"/>
        <v>24.357410204310206</v>
      </c>
    </row>
    <row r="318" spans="1:28" x14ac:dyDescent="0.25">
      <c r="A318" s="200">
        <v>1.3</v>
      </c>
      <c r="B318" s="105">
        <v>253.07971004187641</v>
      </c>
      <c r="D318" s="194">
        <f t="shared" si="95"/>
        <v>4.1670000000000318E-3</v>
      </c>
      <c r="E318" s="174">
        <f t="shared" ca="1" si="114"/>
        <v>1.4627271803363944</v>
      </c>
      <c r="F318" s="179">
        <f t="shared" ca="1" si="96"/>
        <v>0.52185657875459268</v>
      </c>
      <c r="G318" s="272">
        <f t="shared" si="97"/>
        <v>1.3</v>
      </c>
      <c r="H318" s="181">
        <f t="shared" ca="1" si="98"/>
        <v>351.02644116543871</v>
      </c>
      <c r="I318" s="182">
        <f t="shared" ca="1" si="99"/>
        <v>125.23556005629678</v>
      </c>
      <c r="J318" s="181">
        <f t="shared" ca="1" si="100"/>
        <v>24.8792667830648</v>
      </c>
      <c r="K318" s="175">
        <f ca="1">IF(I317&lt;0,VLOOKUP(-I317,'Cd(v)'!$B$3:$C$103,2,1),VLOOKUP(I317,'Cd(v)'!$B$3:$C$103,2,1))</f>
        <v>0.43981390713840401</v>
      </c>
      <c r="L318" s="7">
        <f t="shared" ca="1" si="116"/>
        <v>-2.2267947184877204</v>
      </c>
      <c r="M318" s="110">
        <f t="shared" si="101"/>
        <v>2482.7119555108079</v>
      </c>
      <c r="N318" s="110">
        <f t="shared" si="102"/>
        <v>66.903182412457042</v>
      </c>
      <c r="O318" s="110">
        <f t="shared" ca="1" si="103"/>
        <v>-21.844856188364538</v>
      </c>
      <c r="P318" s="110">
        <f t="shared" ca="1" si="104"/>
        <v>2393.963916909986</v>
      </c>
      <c r="Q318" s="110">
        <f t="shared" ca="1" si="106"/>
        <v>351.02644116543871</v>
      </c>
      <c r="R318" s="110">
        <f>'prueba 1'!I363</f>
        <v>1.4962656348803018</v>
      </c>
      <c r="S318" s="105">
        <f>'prueba 1'!AN315</f>
        <v>5.5481637675439937E-3</v>
      </c>
      <c r="T318" s="105">
        <f t="shared" si="107"/>
        <v>0.81601047961702045</v>
      </c>
      <c r="U318" s="177">
        <f t="shared" si="108"/>
        <v>6.81989627038298</v>
      </c>
      <c r="V318" s="161">
        <f t="shared" si="94"/>
        <v>1.054583151744507</v>
      </c>
      <c r="W318" s="178">
        <f t="shared" si="105"/>
        <v>1.3</v>
      </c>
      <c r="X318" s="178">
        <f t="shared" ca="1" si="109"/>
        <v>351.02644116543871</v>
      </c>
      <c r="Y318" s="178">
        <f t="shared" ca="1" si="110"/>
        <v>125.23556005629678</v>
      </c>
      <c r="Z318" s="178">
        <f t="shared" si="111"/>
        <v>4.1670000000000318E-3</v>
      </c>
      <c r="AA318" s="178">
        <f t="shared" ca="1" si="112"/>
        <v>1.3</v>
      </c>
      <c r="AB318" s="178">
        <f t="shared" ca="1" si="113"/>
        <v>24.8792667830648</v>
      </c>
    </row>
    <row r="319" spans="1:28" x14ac:dyDescent="0.25">
      <c r="A319" s="200">
        <v>1.3041670000000001</v>
      </c>
      <c r="B319" s="105">
        <v>253.31609716910336</v>
      </c>
      <c r="D319" s="194">
        <f t="shared" si="95"/>
        <v>4.1670000000000318E-3</v>
      </c>
      <c r="E319" s="174">
        <f t="shared" ca="1" si="114"/>
        <v>1.4650510335999902</v>
      </c>
      <c r="F319" s="179">
        <f t="shared" ca="1" si="96"/>
        <v>0.52796144641160381</v>
      </c>
      <c r="G319" s="272">
        <f t="shared" si="97"/>
        <v>1.3041670000000001</v>
      </c>
      <c r="H319" s="181">
        <f t="shared" ca="1" si="98"/>
        <v>351.58412133428823</v>
      </c>
      <c r="I319" s="182">
        <f t="shared" ca="1" si="99"/>
        <v>126.70061108989677</v>
      </c>
      <c r="J319" s="181">
        <f t="shared" ca="1" si="100"/>
        <v>25.407228229476402</v>
      </c>
      <c r="K319" s="175">
        <f ca="1">IF(I318&lt;0,VLOOKUP(-I318,'Cd(v)'!$B$3:$C$103,2,1),VLOOKUP(I318,'Cd(v)'!$B$3:$C$103,2,1))</f>
        <v>0.43981390713840401</v>
      </c>
      <c r="L319" s="7">
        <f t="shared" ca="1" si="116"/>
        <v>-2.2797375100966089</v>
      </c>
      <c r="M319" s="110">
        <f t="shared" si="101"/>
        <v>2485.030913228904</v>
      </c>
      <c r="N319" s="110">
        <f t="shared" si="102"/>
        <v>66.848791348859194</v>
      </c>
      <c r="O319" s="110">
        <f t="shared" ca="1" si="103"/>
        <v>-22.364224974047733</v>
      </c>
      <c r="P319" s="110">
        <f t="shared" ca="1" si="104"/>
        <v>2395.8178969059968</v>
      </c>
      <c r="Q319" s="110">
        <f t="shared" ca="1" si="106"/>
        <v>351.58412133428823</v>
      </c>
      <c r="R319" s="110">
        <f>'prueba 1'!I364</f>
        <v>1.4906249320746092</v>
      </c>
      <c r="S319" s="105">
        <f>'prueba 1'!AN316</f>
        <v>5.5444509274043922E-3</v>
      </c>
      <c r="T319" s="105">
        <f t="shared" si="107"/>
        <v>0.82155493054442486</v>
      </c>
      <c r="U319" s="177">
        <f t="shared" si="108"/>
        <v>6.8143518194555757</v>
      </c>
      <c r="V319" s="161">
        <f t="shared" si="94"/>
        <v>1.0555681769036618</v>
      </c>
      <c r="W319" s="178">
        <f t="shared" si="105"/>
        <v>1.3041670000000001</v>
      </c>
      <c r="X319" s="178">
        <f t="shared" ca="1" si="109"/>
        <v>351.58412133428823</v>
      </c>
      <c r="Y319" s="178">
        <f t="shared" ca="1" si="110"/>
        <v>126.70061108989677</v>
      </c>
      <c r="Z319" s="178">
        <f t="shared" si="111"/>
        <v>4.1670000000000318E-3</v>
      </c>
      <c r="AA319" s="178">
        <f t="shared" ca="1" si="112"/>
        <v>1.3041670000000001</v>
      </c>
      <c r="AB319" s="178">
        <f t="shared" ca="1" si="113"/>
        <v>25.407228229476402</v>
      </c>
    </row>
    <row r="320" spans="1:28" x14ac:dyDescent="0.25">
      <c r="A320" s="200">
        <v>1.308333</v>
      </c>
      <c r="B320" s="105">
        <v>251.95687118754836</v>
      </c>
      <c r="D320" s="194">
        <f t="shared" si="95"/>
        <v>4.165999999999892E-3</v>
      </c>
      <c r="E320" s="174">
        <f t="shared" ca="1" si="114"/>
        <v>1.4574443514974067</v>
      </c>
      <c r="F320" s="179">
        <f t="shared" ca="1" si="96"/>
        <v>0.53390645896883426</v>
      </c>
      <c r="G320" s="272">
        <f t="shared" si="97"/>
        <v>1.308333</v>
      </c>
      <c r="H320" s="181">
        <f t="shared" ca="1" si="98"/>
        <v>349.84261917845521</v>
      </c>
      <c r="I320" s="182">
        <f t="shared" ca="1" si="99"/>
        <v>128.15805544139417</v>
      </c>
      <c r="J320" s="181">
        <f t="shared" ca="1" si="100"/>
        <v>25.941134688445235</v>
      </c>
      <c r="K320" s="175">
        <f ca="1">IF(I319&lt;0,VLOOKUP(-I319,'Cd(v)'!$B$3:$C$103,2,1),VLOOKUP(I319,'Cd(v)'!$B$3:$C$103,2,1))</f>
        <v>0.43983231853074001</v>
      </c>
      <c r="L320" s="7">
        <f t="shared" ca="1" si="116"/>
        <v>-2.3334855693746861</v>
      </c>
      <c r="M320" s="110">
        <f t="shared" si="101"/>
        <v>2471.6969063498495</v>
      </c>
      <c r="N320" s="110">
        <f t="shared" si="102"/>
        <v>66.794400540064785</v>
      </c>
      <c r="O320" s="110">
        <f t="shared" ca="1" si="103"/>
        <v>-22.891493435565671</v>
      </c>
      <c r="P320" s="110">
        <f t="shared" ca="1" si="104"/>
        <v>2382.0110123742188</v>
      </c>
      <c r="Q320" s="110">
        <f t="shared" ca="1" si="106"/>
        <v>349.84261917845521</v>
      </c>
      <c r="R320" s="110">
        <f>'prueba 1'!I365</f>
        <v>1.4849879989509238</v>
      </c>
      <c r="S320" s="105">
        <f>'prueba 1'!AN317</f>
        <v>5.5444249535591093E-3</v>
      </c>
      <c r="T320" s="105">
        <f t="shared" si="107"/>
        <v>0.82709935549798397</v>
      </c>
      <c r="U320" s="177">
        <f t="shared" si="108"/>
        <v>6.8088073945020167</v>
      </c>
      <c r="V320" s="161">
        <f t="shared" si="94"/>
        <v>1.0496523253672994</v>
      </c>
      <c r="W320" s="178">
        <f t="shared" si="105"/>
        <v>1.308333</v>
      </c>
      <c r="X320" s="178">
        <f t="shared" ca="1" si="109"/>
        <v>349.84261917845521</v>
      </c>
      <c r="Y320" s="178">
        <f t="shared" ca="1" si="110"/>
        <v>128.15805544139417</v>
      </c>
      <c r="Z320" s="178">
        <f t="shared" si="111"/>
        <v>4.165999999999892E-3</v>
      </c>
      <c r="AA320" s="178">
        <f t="shared" ca="1" si="112"/>
        <v>1.308333</v>
      </c>
      <c r="AB320" s="178">
        <f t="shared" ca="1" si="113"/>
        <v>25.941134688445235</v>
      </c>
    </row>
    <row r="321" spans="1:28" x14ac:dyDescent="0.25">
      <c r="A321" s="200">
        <v>1.3125</v>
      </c>
      <c r="B321" s="105">
        <v>252.13416153296856</v>
      </c>
      <c r="D321" s="194">
        <f t="shared" si="95"/>
        <v>4.1670000000000318E-3</v>
      </c>
      <c r="E321" s="174">
        <f t="shared" ca="1" si="114"/>
        <v>1.4597558902455678</v>
      </c>
      <c r="F321" s="179">
        <f t="shared" ca="1" si="96"/>
        <v>0.5401174198189469</v>
      </c>
      <c r="G321" s="272">
        <f t="shared" si="97"/>
        <v>1.3125</v>
      </c>
      <c r="H321" s="181">
        <f t="shared" ca="1" si="98"/>
        <v>350.31338858784659</v>
      </c>
      <c r="I321" s="182">
        <f t="shared" ca="1" si="99"/>
        <v>129.61781133163973</v>
      </c>
      <c r="J321" s="181">
        <f t="shared" ca="1" si="100"/>
        <v>26.481252108264183</v>
      </c>
      <c r="K321" s="175">
        <f ca="1">IF(I320&lt;0,VLOOKUP(-I320,'Cd(v)'!$B$3:$C$103,2,1),VLOOKUP(I320,'Cd(v)'!$B$3:$C$103,2,1))</f>
        <v>0.43983231853074001</v>
      </c>
      <c r="L321" s="7">
        <f t="shared" ca="1" si="116"/>
        <v>-2.3874787719664194</v>
      </c>
      <c r="M321" s="110">
        <f t="shared" si="101"/>
        <v>2473.4361246384219</v>
      </c>
      <c r="N321" s="110">
        <f t="shared" si="102"/>
        <v>66.740032717961597</v>
      </c>
      <c r="O321" s="110">
        <f t="shared" ca="1" si="103"/>
        <v>-23.421166752990576</v>
      </c>
      <c r="P321" s="110">
        <f t="shared" ca="1" si="104"/>
        <v>2383.2749251674695</v>
      </c>
      <c r="Q321" s="110">
        <f t="shared" ca="1" si="106"/>
        <v>350.31338858784659</v>
      </c>
      <c r="R321" s="110">
        <f>'prueba 1'!I366</f>
        <v>1.4793524734642267</v>
      </c>
      <c r="S321" s="105">
        <f>'prueba 1'!AN318</f>
        <v>5.5420817638308049E-3</v>
      </c>
      <c r="T321" s="105">
        <f t="shared" si="107"/>
        <v>0.83264143726181472</v>
      </c>
      <c r="U321" s="177">
        <f t="shared" si="108"/>
        <v>6.8032653127381852</v>
      </c>
      <c r="V321" s="161">
        <f t="shared" si="94"/>
        <v>1.0506430511078879</v>
      </c>
      <c r="W321" s="178">
        <f t="shared" si="105"/>
        <v>1.3125</v>
      </c>
      <c r="X321" s="178">
        <f t="shared" ca="1" si="109"/>
        <v>350.31338858784659</v>
      </c>
      <c r="Y321" s="178">
        <f t="shared" ca="1" si="110"/>
        <v>129.61781133163973</v>
      </c>
      <c r="Z321" s="178">
        <f t="shared" si="111"/>
        <v>4.1670000000000318E-3</v>
      </c>
      <c r="AA321" s="178">
        <f t="shared" ca="1" si="112"/>
        <v>1.3125</v>
      </c>
      <c r="AB321" s="178">
        <f t="shared" ca="1" si="113"/>
        <v>26.481252108264183</v>
      </c>
    </row>
    <row r="322" spans="1:28" x14ac:dyDescent="0.25">
      <c r="A322" s="200">
        <v>1.316667</v>
      </c>
      <c r="B322" s="105">
        <v>251.18861302406077</v>
      </c>
      <c r="D322" s="194">
        <f t="shared" si="95"/>
        <v>4.1670000000000318E-3</v>
      </c>
      <c r="E322" s="174">
        <f t="shared" ca="1" si="114"/>
        <v>1.454963784539129</v>
      </c>
      <c r="F322" s="179">
        <f t="shared" ca="1" si="96"/>
        <v>0.5461802539091215</v>
      </c>
      <c r="G322" s="272">
        <f t="shared" si="97"/>
        <v>1.316667</v>
      </c>
      <c r="H322" s="181">
        <f t="shared" ca="1" si="98"/>
        <v>349.16337521937072</v>
      </c>
      <c r="I322" s="182">
        <f t="shared" ca="1" si="99"/>
        <v>131.07277511617886</v>
      </c>
      <c r="J322" s="181">
        <f t="shared" ca="1" si="100"/>
        <v>27.027432362173304</v>
      </c>
      <c r="K322" s="175">
        <f ca="1">IF(I321&lt;0,VLOOKUP(-I321,'Cd(v)'!$B$3:$C$103,2,1),VLOOKUP(I321,'Cd(v)'!$B$3:$C$103,2,1))</f>
        <v>0.439847634013113</v>
      </c>
      <c r="L322" s="7">
        <f t="shared" ca="1" si="116"/>
        <v>-2.4422616534753558</v>
      </c>
      <c r="M322" s="110">
        <f t="shared" si="101"/>
        <v>2464.1602937660364</v>
      </c>
      <c r="N322" s="110">
        <f t="shared" si="102"/>
        <v>66.685666396584196</v>
      </c>
      <c r="O322" s="110">
        <f t="shared" ca="1" si="103"/>
        <v>-23.958586820593244</v>
      </c>
      <c r="P322" s="110">
        <f t="shared" ca="1" si="104"/>
        <v>2373.5160405488591</v>
      </c>
      <c r="Q322" s="110">
        <f t="shared" ca="1" si="106"/>
        <v>349.16337521937072</v>
      </c>
      <c r="R322" s="110">
        <f>'prueba 1'!I367</f>
        <v>1.473719962742448</v>
      </c>
      <c r="S322" s="105">
        <f>'prueba 1'!AN319</f>
        <v>5.5419287846482316E-3</v>
      </c>
      <c r="T322" s="105">
        <f t="shared" si="107"/>
        <v>0.83818336604646293</v>
      </c>
      <c r="U322" s="177">
        <f t="shared" si="108"/>
        <v>6.7977233839535369</v>
      </c>
      <c r="V322" s="161">
        <f t="shared" si="94"/>
        <v>1.0467029504712693</v>
      </c>
      <c r="W322" s="178">
        <f t="shared" si="105"/>
        <v>1.316667</v>
      </c>
      <c r="X322" s="178">
        <f t="shared" ca="1" si="109"/>
        <v>349.16337521937072</v>
      </c>
      <c r="Y322" s="178">
        <f t="shared" ca="1" si="110"/>
        <v>131.07277511617886</v>
      </c>
      <c r="Z322" s="178">
        <f t="shared" si="111"/>
        <v>4.1670000000000318E-3</v>
      </c>
      <c r="AA322" s="178">
        <f t="shared" ca="1" si="112"/>
        <v>1.316667</v>
      </c>
      <c r="AB322" s="178">
        <f t="shared" ca="1" si="113"/>
        <v>27.027432362173304</v>
      </c>
    </row>
    <row r="323" spans="1:28" x14ac:dyDescent="0.25">
      <c r="A323" s="200">
        <v>1.3208329999999999</v>
      </c>
      <c r="B323" s="105">
        <v>249.77029026069903</v>
      </c>
      <c r="D323" s="194">
        <f t="shared" si="95"/>
        <v>4.165999999999892E-3</v>
      </c>
      <c r="E323" s="174">
        <f t="shared" ca="1" si="114"/>
        <v>1.4469690375385533</v>
      </c>
      <c r="F323" s="179">
        <f t="shared" ca="1" si="96"/>
        <v>0.55207725414437248</v>
      </c>
      <c r="G323" s="272">
        <f t="shared" si="97"/>
        <v>1.3208329999999999</v>
      </c>
      <c r="H323" s="181">
        <f t="shared" ca="1" si="98"/>
        <v>347.32814151190371</v>
      </c>
      <c r="I323" s="182">
        <f t="shared" ca="1" si="99"/>
        <v>132.51974415371743</v>
      </c>
      <c r="J323" s="181">
        <f t="shared" ca="1" si="100"/>
        <v>27.579509616317676</v>
      </c>
      <c r="K323" s="175">
        <f ca="1">IF(I322&lt;0,VLOOKUP(-I322,'Cd(v)'!$B$3:$C$103,2,1),VLOOKUP(I322,'Cd(v)'!$B$3:$C$103,2,1))</f>
        <v>0.439847634013113</v>
      </c>
      <c r="L323" s="7">
        <f t="shared" ca="1" si="116"/>
        <v>-2.4973983008919904</v>
      </c>
      <c r="M323" s="110">
        <f t="shared" si="101"/>
        <v>2450.2465474574574</v>
      </c>
      <c r="N323" s="110">
        <f t="shared" si="102"/>
        <v>66.631300306355058</v>
      </c>
      <c r="O323" s="110">
        <f t="shared" ca="1" si="103"/>
        <v>-24.499477331750427</v>
      </c>
      <c r="P323" s="110">
        <f t="shared" ca="1" si="104"/>
        <v>2359.115769819352</v>
      </c>
      <c r="Q323" s="110">
        <f t="shared" ca="1" si="106"/>
        <v>347.32814151190371</v>
      </c>
      <c r="R323" s="110">
        <f>'prueba 1'!I368</f>
        <v>1.4680920078301054</v>
      </c>
      <c r="S323" s="105">
        <f>'prueba 1'!AN320</f>
        <v>5.5419052221351165E-3</v>
      </c>
      <c r="T323" s="105">
        <f t="shared" si="107"/>
        <v>0.84372527126859809</v>
      </c>
      <c r="U323" s="177">
        <f t="shared" si="108"/>
        <v>6.7921814787314023</v>
      </c>
      <c r="V323" s="161">
        <f t="shared" si="94"/>
        <v>1.0405430292260451</v>
      </c>
      <c r="W323" s="178">
        <f t="shared" si="105"/>
        <v>1.3208329999999999</v>
      </c>
      <c r="X323" s="178">
        <f t="shared" ca="1" si="109"/>
        <v>347.32814151190371</v>
      </c>
      <c r="Y323" s="178">
        <f t="shared" ca="1" si="110"/>
        <v>132.51974415371743</v>
      </c>
      <c r="Z323" s="178">
        <f t="shared" si="111"/>
        <v>4.165999999999892E-3</v>
      </c>
      <c r="AA323" s="178">
        <f t="shared" ca="1" si="112"/>
        <v>1.3208329999999999</v>
      </c>
      <c r="AB323" s="178">
        <f t="shared" ca="1" si="113"/>
        <v>27.579509616317676</v>
      </c>
    </row>
    <row r="324" spans="1:28" x14ac:dyDescent="0.25">
      <c r="A324" s="200">
        <v>1.325</v>
      </c>
      <c r="B324" s="105">
        <v>247.11093507939577</v>
      </c>
      <c r="D324" s="194">
        <f t="shared" si="95"/>
        <v>4.1670000000000318E-3</v>
      </c>
      <c r="E324" s="174">
        <f t="shared" ca="1" si="114"/>
        <v>1.432180446419641</v>
      </c>
      <c r="F324" s="179">
        <f t="shared" ca="1" si="96"/>
        <v>0.55817766980877537</v>
      </c>
      <c r="G324" s="272">
        <f t="shared" si="97"/>
        <v>1.325</v>
      </c>
      <c r="H324" s="181">
        <f t="shared" ca="1" si="98"/>
        <v>343.69581147579316</v>
      </c>
      <c r="I324" s="182">
        <f t="shared" ca="1" si="99"/>
        <v>133.95192460013706</v>
      </c>
      <c r="J324" s="181">
        <f t="shared" ca="1" si="100"/>
        <v>28.13768728612645</v>
      </c>
      <c r="K324" s="175">
        <f ca="1">IF(I323&lt;0,VLOOKUP(-I323,'Cd(v)'!$B$3:$C$103,2,1),VLOOKUP(I323,'Cd(v)'!$B$3:$C$103,2,1))</f>
        <v>0.43985994339904899</v>
      </c>
      <c r="L324" s="7">
        <f t="shared" ca="1" si="116"/>
        <v>-2.5529138185667537</v>
      </c>
      <c r="M324" s="110">
        <f t="shared" si="101"/>
        <v>2424.1582731288727</v>
      </c>
      <c r="N324" s="110">
        <f t="shared" si="102"/>
        <v>66.576869250340138</v>
      </c>
      <c r="O324" s="110">
        <f t="shared" ca="1" si="103"/>
        <v>-25.044084560139854</v>
      </c>
      <c r="P324" s="110">
        <f t="shared" ca="1" si="104"/>
        <v>2332.5373193183927</v>
      </c>
      <c r="Q324" s="110">
        <f t="shared" ca="1" si="106"/>
        <v>343.69581147579316</v>
      </c>
      <c r="R324" s="110">
        <f>'prueba 1'!I369</f>
        <v>1.4624663321799745</v>
      </c>
      <c r="S324" s="105">
        <f>'prueba 1'!AN321</f>
        <v>5.5485276263943133E-3</v>
      </c>
      <c r="T324" s="105">
        <f t="shared" si="107"/>
        <v>0.84927379889499244</v>
      </c>
      <c r="U324" s="177">
        <f t="shared" si="108"/>
        <v>6.7866329511050081</v>
      </c>
      <c r="V324" s="161">
        <f t="shared" si="94"/>
        <v>1.0297112664758501</v>
      </c>
      <c r="W324" s="178">
        <f t="shared" si="105"/>
        <v>1.325</v>
      </c>
      <c r="X324" s="178">
        <f t="shared" ca="1" si="109"/>
        <v>343.69581147579316</v>
      </c>
      <c r="Y324" s="178">
        <f t="shared" ca="1" si="110"/>
        <v>133.95192460013706</v>
      </c>
      <c r="Z324" s="178">
        <f t="shared" si="111"/>
        <v>4.1670000000000318E-3</v>
      </c>
      <c r="AA324" s="178">
        <f t="shared" ca="1" si="112"/>
        <v>1.325</v>
      </c>
      <c r="AB324" s="178">
        <f t="shared" ca="1" si="113"/>
        <v>28.13768728612645</v>
      </c>
    </row>
    <row r="325" spans="1:28" x14ac:dyDescent="0.25">
      <c r="A325" s="200">
        <v>1.329167</v>
      </c>
      <c r="B325" s="105">
        <v>245.0425477161599</v>
      </c>
      <c r="D325" s="194">
        <f t="shared" si="95"/>
        <v>4.1670000000000318E-3</v>
      </c>
      <c r="E325" s="174">
        <f t="shared" ca="1" si="114"/>
        <v>1.4205832250064174</v>
      </c>
      <c r="F325" s="179">
        <f t="shared" ca="1" si="96"/>
        <v>0.56409724010737716</v>
      </c>
      <c r="G325" s="272">
        <f t="shared" si="97"/>
        <v>1.329167</v>
      </c>
      <c r="H325" s="181">
        <f t="shared" ca="1" si="98"/>
        <v>340.91270098545874</v>
      </c>
      <c r="I325" s="182">
        <f t="shared" ca="1" si="99"/>
        <v>135.37250782514349</v>
      </c>
      <c r="J325" s="181">
        <f t="shared" ca="1" si="100"/>
        <v>28.701784526233826</v>
      </c>
      <c r="K325" s="175">
        <f ca="1">IF(I324&lt;0,VLOOKUP(-I324,'Cd(v)'!$B$3:$C$103,2,1),VLOOKUP(I324,'Cd(v)'!$B$3:$C$103,2,1))</f>
        <v>0.43985994339904899</v>
      </c>
      <c r="L325" s="7">
        <f t="shared" ca="1" si="116"/>
        <v>-2.6083921969486141</v>
      </c>
      <c r="M325" s="110">
        <f t="shared" si="101"/>
        <v>2403.8673930955288</v>
      </c>
      <c r="N325" s="110">
        <f t="shared" si="102"/>
        <v>66.522405217590091</v>
      </c>
      <c r="O325" s="110">
        <f t="shared" ca="1" si="103"/>
        <v>-25.588327452065904</v>
      </c>
      <c r="P325" s="110">
        <f t="shared" ca="1" si="104"/>
        <v>2311.7566604258727</v>
      </c>
      <c r="Q325" s="110">
        <f t="shared" ca="1" si="106"/>
        <v>340.91270098545874</v>
      </c>
      <c r="R325" s="110">
        <f>'prueba 1'!I370</f>
        <v>1.4568443390154513</v>
      </c>
      <c r="S325" s="105">
        <f>'prueba 1'!AN322</f>
        <v>5.5518891692187457E-3</v>
      </c>
      <c r="T325" s="105">
        <f t="shared" si="107"/>
        <v>0.85482568806421122</v>
      </c>
      <c r="U325" s="177">
        <f t="shared" si="108"/>
        <v>6.7810810619357893</v>
      </c>
      <c r="V325" s="161">
        <f t="shared" si="94"/>
        <v>1.0210922963332461</v>
      </c>
      <c r="W325" s="178">
        <f t="shared" si="105"/>
        <v>1.329167</v>
      </c>
      <c r="X325" s="178">
        <f t="shared" ca="1" si="109"/>
        <v>340.91270098545874</v>
      </c>
      <c r="Y325" s="178">
        <f t="shared" ca="1" si="110"/>
        <v>135.37250782514349</v>
      </c>
      <c r="Z325" s="178">
        <f t="shared" si="111"/>
        <v>4.1670000000000318E-3</v>
      </c>
      <c r="AA325" s="178">
        <f t="shared" ca="1" si="112"/>
        <v>1.329167</v>
      </c>
      <c r="AB325" s="178">
        <f t="shared" ca="1" si="113"/>
        <v>28.701784526233826</v>
      </c>
    </row>
    <row r="326" spans="1:28" x14ac:dyDescent="0.25">
      <c r="A326" s="200">
        <v>1.3333330000000001</v>
      </c>
      <c r="B326" s="105">
        <v>244.09699920725208</v>
      </c>
      <c r="D326" s="194">
        <f t="shared" si="95"/>
        <v>4.1660000000001141E-3</v>
      </c>
      <c r="E326" s="174">
        <f t="shared" ca="1" si="114"/>
        <v>1.4154000289266349</v>
      </c>
      <c r="F326" s="179">
        <f t="shared" ca="1" si="96"/>
        <v>0.5698584241200717</v>
      </c>
      <c r="G326" s="272">
        <f t="shared" si="97"/>
        <v>1.3333330000000001</v>
      </c>
      <c r="H326" s="181">
        <f t="shared" ca="1" si="98"/>
        <v>339.75036700110326</v>
      </c>
      <c r="I326" s="182">
        <f t="shared" ca="1" si="99"/>
        <v>136.78790785407011</v>
      </c>
      <c r="J326" s="181">
        <f t="shared" ca="1" si="100"/>
        <v>29.271642950353897</v>
      </c>
      <c r="K326" s="175">
        <f ca="1">IF(I325&lt;0,VLOOKUP(-I325,'Cd(v)'!$B$3:$C$103,2,1),VLOOKUP(I325,'Cd(v)'!$B$3:$C$103,2,1))</f>
        <v>0.43986933295476</v>
      </c>
      <c r="L326" s="7">
        <f t="shared" ca="1" si="116"/>
        <v>-2.6640673265469692</v>
      </c>
      <c r="M326" s="110">
        <f t="shared" si="101"/>
        <v>2394.5915622231432</v>
      </c>
      <c r="N326" s="110">
        <f t="shared" si="102"/>
        <v>66.467957952714357</v>
      </c>
      <c r="O326" s="110">
        <f t="shared" ca="1" si="103"/>
        <v>-26.134500473425771</v>
      </c>
      <c r="P326" s="110">
        <f t="shared" ca="1" si="104"/>
        <v>2301.9891037970033</v>
      </c>
      <c r="Q326" s="110">
        <f t="shared" ca="1" si="106"/>
        <v>339.75036700110326</v>
      </c>
      <c r="R326" s="110">
        <f>'prueba 1'!I371</f>
        <v>1.4512278267314402</v>
      </c>
      <c r="S326" s="105">
        <f>'prueba 1'!AN323</f>
        <v>5.5501799057824071E-3</v>
      </c>
      <c r="T326" s="105">
        <f t="shared" si="107"/>
        <v>0.86037586796999366</v>
      </c>
      <c r="U326" s="177">
        <f t="shared" si="108"/>
        <v>6.7755308820300062</v>
      </c>
      <c r="V326" s="161">
        <f t="shared" ref="V326:V389" si="117">IF(B326&lt;0,0,+D326*B326)</f>
        <v>1.0169080986974399</v>
      </c>
      <c r="W326" s="178">
        <f t="shared" si="105"/>
        <v>1.3333330000000001</v>
      </c>
      <c r="X326" s="178">
        <f t="shared" ca="1" si="109"/>
        <v>339.75036700110326</v>
      </c>
      <c r="Y326" s="178">
        <f t="shared" ca="1" si="110"/>
        <v>136.78790785407011</v>
      </c>
      <c r="Z326" s="178">
        <f t="shared" si="111"/>
        <v>4.1660000000001141E-3</v>
      </c>
      <c r="AA326" s="178">
        <f t="shared" ca="1" si="112"/>
        <v>1.3333330000000001</v>
      </c>
      <c r="AB326" s="178">
        <f t="shared" ca="1" si="113"/>
        <v>29.271642950353897</v>
      </c>
    </row>
    <row r="327" spans="1:28" x14ac:dyDescent="0.25">
      <c r="A327" s="200">
        <v>1.3374999999999999</v>
      </c>
      <c r="B327" s="105">
        <v>241.67403115317578</v>
      </c>
      <c r="D327" s="194">
        <f t="shared" ref="D327:D390" si="118">+A327-A326</f>
        <v>4.1669999999998097E-3</v>
      </c>
      <c r="E327" s="174">
        <f t="shared" ca="1" si="114"/>
        <v>1.4019667622424776</v>
      </c>
      <c r="F327" s="179">
        <f t="shared" ref="F327:F390" ca="1" si="119">IF(AND(I326&lt;=0,J326&lt;=0),0,+I327*D327)</f>
        <v>0.5758372075261482</v>
      </c>
      <c r="G327" s="272">
        <f t="shared" ref="G327:G390" si="120">+G326+D327</f>
        <v>1.3374999999999999</v>
      </c>
      <c r="H327" s="181">
        <f t="shared" ref="H327:H390" ca="1" si="121">IF(CELL("tipo",U327)="b",+(B327*9.81+L327*9.81-$E$2*9.81)/$E$2,+(B327*9.81+L327*9.81-U327*9.81)/U327)</f>
        <v>336.44510732962362</v>
      </c>
      <c r="I327" s="182">
        <f t="shared" ref="I327:I390" ca="1" si="122">+I326+E327</f>
        <v>138.18987461631258</v>
      </c>
      <c r="J327" s="181">
        <f t="shared" ref="J327:J390" ca="1" si="123">IF(AND(I327&lt;=0,J326&lt;=0),0,+J326+F327)</f>
        <v>29.847480157880046</v>
      </c>
      <c r="K327" s="175">
        <f ca="1">IF(I326&lt;0,VLOOKUP(-I326,'Cd(v)'!$B$3:$C$103,2,1),VLOOKUP(I326,'Cd(v)'!$B$3:$C$103,2,1))</f>
        <v>0.43986933295476</v>
      </c>
      <c r="L327" s="7">
        <f t="shared" ca="1" si="116"/>
        <v>-2.7200673755437221</v>
      </c>
      <c r="M327" s="110">
        <f t="shared" ref="M327:M390" si="124">+B327*9.81</f>
        <v>2370.8222456126546</v>
      </c>
      <c r="N327" s="110">
        <f t="shared" ref="N327:N390" si="125">+U327*9.81</f>
        <v>66.413453741807572</v>
      </c>
      <c r="O327" s="110">
        <f t="shared" ref="O327:O390" ca="1" si="126">+L327*9.81</f>
        <v>-26.683860954083915</v>
      </c>
      <c r="P327" s="110">
        <f t="shared" ref="P327:P390" ca="1" si="127">+M327-N327+O327</f>
        <v>2277.7249309167628</v>
      </c>
      <c r="Q327" s="110">
        <f t="shared" ca="1" si="106"/>
        <v>336.44510732962362</v>
      </c>
      <c r="R327" s="110">
        <f>'prueba 1'!I372</f>
        <v>1.4456141965463138</v>
      </c>
      <c r="S327" s="105">
        <f>'prueba 1'!AN324</f>
        <v>5.5559848019155617E-3</v>
      </c>
      <c r="T327" s="105">
        <f t="shared" si="107"/>
        <v>0.86593185277190921</v>
      </c>
      <c r="U327" s="177">
        <f t="shared" si="108"/>
        <v>6.7699748972280913</v>
      </c>
      <c r="V327" s="161">
        <f t="shared" si="117"/>
        <v>1.0070556878152375</v>
      </c>
      <c r="W327" s="178">
        <f t="shared" ref="W327:W390" si="128">+G327</f>
        <v>1.3374999999999999</v>
      </c>
      <c r="X327" s="178">
        <f t="shared" ca="1" si="109"/>
        <v>336.44510732962362</v>
      </c>
      <c r="Y327" s="178">
        <f t="shared" ca="1" si="110"/>
        <v>138.18987461631258</v>
      </c>
      <c r="Z327" s="178">
        <f t="shared" si="111"/>
        <v>4.1669999999998097E-3</v>
      </c>
      <c r="AA327" s="178">
        <f t="shared" ca="1" si="112"/>
        <v>1.3374999999999999</v>
      </c>
      <c r="AB327" s="178">
        <f t="shared" ca="1" si="113"/>
        <v>29.847480157880046</v>
      </c>
    </row>
    <row r="328" spans="1:28" x14ac:dyDescent="0.25">
      <c r="A328" s="200">
        <v>1.3416669999999999</v>
      </c>
      <c r="B328" s="105">
        <v>240.3148051716208</v>
      </c>
      <c r="D328" s="194">
        <f t="shared" si="118"/>
        <v>4.1670000000000318E-3</v>
      </c>
      <c r="E328" s="174">
        <f t="shared" ca="1" si="114"/>
        <v>1.3945991346880364</v>
      </c>
      <c r="F328" s="179">
        <f t="shared" ca="1" si="119"/>
        <v>0.58164850212042396</v>
      </c>
      <c r="G328" s="272">
        <f t="shared" si="120"/>
        <v>1.3416669999999999</v>
      </c>
      <c r="H328" s="181">
        <f t="shared" ca="1" si="121"/>
        <v>334.6770181636731</v>
      </c>
      <c r="I328" s="182">
        <f t="shared" ca="1" si="122"/>
        <v>139.58447375100062</v>
      </c>
      <c r="J328" s="181">
        <f t="shared" ca="1" si="123"/>
        <v>30.429128660000469</v>
      </c>
      <c r="K328" s="175">
        <f ca="1">IF(I327&lt;0,VLOOKUP(-I327,'Cd(v)'!$B$3:$C$103,2,1),VLOOKUP(I327,'Cd(v)'!$B$3:$C$103,2,1))</f>
        <v>0.43987588533308097</v>
      </c>
      <c r="L328" s="7">
        <f t="shared" ca="1" si="116"/>
        <v>-2.7761514960843319</v>
      </c>
      <c r="M328" s="110">
        <f t="shared" si="124"/>
        <v>2357.4882387336002</v>
      </c>
      <c r="N328" s="110">
        <f t="shared" si="125"/>
        <v>66.358940754403477</v>
      </c>
      <c r="O328" s="110">
        <f t="shared" ca="1" si="126"/>
        <v>-27.234046176587299</v>
      </c>
      <c r="P328" s="110">
        <f t="shared" ca="1" si="127"/>
        <v>2263.895251802609</v>
      </c>
      <c r="Q328" s="110">
        <f t="shared" ref="Q328:Q391" ca="1" si="129">+P328/U328</f>
        <v>334.67701816367304</v>
      </c>
      <c r="R328" s="110">
        <f>'prueba 1'!I373</f>
        <v>1.4400051323509711</v>
      </c>
      <c r="S328" s="105">
        <f>'prueba 1'!AN325</f>
        <v>5.5568794499587628E-3</v>
      </c>
      <c r="T328" s="105">
        <f t="shared" ref="T328:T391" si="130">S328+T327</f>
        <v>0.87148873222186796</v>
      </c>
      <c r="U328" s="177">
        <f t="shared" ref="U328:U391" si="131">+$E$2-T328</f>
        <v>6.7644180177781319</v>
      </c>
      <c r="V328" s="161">
        <f t="shared" si="117"/>
        <v>1.0013917931501515</v>
      </c>
      <c r="W328" s="178">
        <f t="shared" si="128"/>
        <v>1.3416669999999999</v>
      </c>
      <c r="X328" s="178">
        <f t="shared" ca="1" si="109"/>
        <v>334.6770181636731</v>
      </c>
      <c r="Y328" s="178">
        <f t="shared" ca="1" si="110"/>
        <v>139.58447375100062</v>
      </c>
      <c r="Z328" s="178">
        <f t="shared" si="111"/>
        <v>4.1670000000000318E-3</v>
      </c>
      <c r="AA328" s="178">
        <f t="shared" ca="1" si="112"/>
        <v>1.3416669999999999</v>
      </c>
      <c r="AB328" s="178">
        <f t="shared" ca="1" si="113"/>
        <v>30.429128660000469</v>
      </c>
    </row>
    <row r="329" spans="1:28" x14ac:dyDescent="0.25">
      <c r="A329" s="200">
        <v>1.3458330000000001</v>
      </c>
      <c r="B329" s="105">
        <v>239.84203091716688</v>
      </c>
      <c r="D329" s="194">
        <f t="shared" si="118"/>
        <v>4.1660000000001141E-3</v>
      </c>
      <c r="E329" s="174">
        <f t="shared" ca="1" si="114"/>
        <v>1.3922444088127164</v>
      </c>
      <c r="F329" s="179">
        <f t="shared" ca="1" si="119"/>
        <v>0.58730900785379847</v>
      </c>
      <c r="G329" s="272">
        <f t="shared" si="120"/>
        <v>1.3458330000000001</v>
      </c>
      <c r="H329" s="181">
        <f t="shared" ca="1" si="121"/>
        <v>334.19212885565969</v>
      </c>
      <c r="I329" s="182">
        <f t="shared" ca="1" si="122"/>
        <v>140.97671815981334</v>
      </c>
      <c r="J329" s="181">
        <f t="shared" ca="1" si="123"/>
        <v>31.016437667854266</v>
      </c>
      <c r="K329" s="175">
        <f ca="1">IF(I328&lt;0,VLOOKUP(-I328,'Cd(v)'!$B$3:$C$103,2,1),VLOOKUP(I328,'Cd(v)'!$B$3:$C$103,2,1))</f>
        <v>0.43987588533308097</v>
      </c>
      <c r="L329" s="7">
        <f t="shared" ca="1" si="116"/>
        <v>-2.8324675538070658</v>
      </c>
      <c r="M329" s="110">
        <f t="shared" si="124"/>
        <v>2352.8503232974072</v>
      </c>
      <c r="N329" s="110">
        <f t="shared" si="125"/>
        <v>66.304461884196755</v>
      </c>
      <c r="O329" s="110">
        <f t="shared" ca="1" si="126"/>
        <v>-27.786506702847316</v>
      </c>
      <c r="P329" s="110">
        <f t="shared" ca="1" si="127"/>
        <v>2258.7593547103629</v>
      </c>
      <c r="Q329" s="110">
        <f t="shared" ca="1" si="129"/>
        <v>334.19212885565969</v>
      </c>
      <c r="R329" s="110">
        <f>'prueba 1'!I374</f>
        <v>1.4344022104466154</v>
      </c>
      <c r="S329" s="105">
        <f>'prueba 1'!AN326</f>
        <v>5.5534016520613046E-3</v>
      </c>
      <c r="T329" s="105">
        <f t="shared" si="130"/>
        <v>0.87704213387392926</v>
      </c>
      <c r="U329" s="177">
        <f t="shared" si="131"/>
        <v>6.758864616126071</v>
      </c>
      <c r="V329" s="161">
        <f t="shared" si="117"/>
        <v>0.9991819008009446</v>
      </c>
      <c r="W329" s="178">
        <f t="shared" si="128"/>
        <v>1.3458330000000001</v>
      </c>
      <c r="X329" s="178">
        <f t="shared" ref="X329:X392" ca="1" si="132">IF(I329&lt;-0.01,0,H329)</f>
        <v>334.19212885565969</v>
      </c>
      <c r="Y329" s="178">
        <f t="shared" ref="Y329:Y392" ca="1" si="133">IF(I329&lt;-0.01,$L$1,I329)</f>
        <v>140.97671815981334</v>
      </c>
      <c r="Z329" s="178">
        <f t="shared" ref="Z329:Z392" si="134">+D329</f>
        <v>4.1660000000001141E-3</v>
      </c>
      <c r="AA329" s="178">
        <f t="shared" ref="AA329:AA392" ca="1" si="135">IF(I329&lt;-0.01,AA328+Z329,G329)</f>
        <v>1.3458330000000001</v>
      </c>
      <c r="AB329" s="178">
        <f t="shared" ref="AB329:AB392" ca="1" si="136">IF(I329&lt;-0.01,AB328-($L$1*Z329),J329)</f>
        <v>31.016437667854266</v>
      </c>
    </row>
    <row r="330" spans="1:28" x14ac:dyDescent="0.25">
      <c r="A330" s="200">
        <v>1.35</v>
      </c>
      <c r="B330" s="105">
        <v>240.01932126258708</v>
      </c>
      <c r="D330" s="194">
        <f t="shared" si="118"/>
        <v>4.1670000000000318E-3</v>
      </c>
      <c r="E330" s="174">
        <f t="shared" ca="1" si="114"/>
        <v>1.3944859887406045</v>
      </c>
      <c r="F330" s="179">
        <f t="shared" ca="1" si="119"/>
        <v>0.59326080768702882</v>
      </c>
      <c r="G330" s="272">
        <f t="shared" si="120"/>
        <v>1.35</v>
      </c>
      <c r="H330" s="181">
        <f t="shared" ca="1" si="121"/>
        <v>334.64986530851786</v>
      </c>
      <c r="I330" s="182">
        <f t="shared" ca="1" si="122"/>
        <v>142.37120414855394</v>
      </c>
      <c r="J330" s="181">
        <f t="shared" ca="1" si="123"/>
        <v>31.609698475541293</v>
      </c>
      <c r="K330" s="175">
        <f ca="1">IF(I329&lt;0,VLOOKUP(-I329,'Cd(v)'!$B$3:$C$103,2,1),VLOOKUP(I329,'Cd(v)'!$B$3:$C$103,2,1))</f>
        <v>0.43987967951315898</v>
      </c>
      <c r="L330" s="7">
        <f t="shared" ca="1" si="116"/>
        <v>-2.8892774970635879</v>
      </c>
      <c r="M330" s="110">
        <f t="shared" si="124"/>
        <v>2354.5895415859795</v>
      </c>
      <c r="N330" s="110">
        <f t="shared" si="125"/>
        <v>66.250013145606928</v>
      </c>
      <c r="O330" s="110">
        <f t="shared" ca="1" si="126"/>
        <v>-28.343812246193799</v>
      </c>
      <c r="P330" s="110">
        <f t="shared" ca="1" si="127"/>
        <v>2259.9957161941788</v>
      </c>
      <c r="Q330" s="110">
        <f t="shared" ca="1" si="129"/>
        <v>334.64986530851786</v>
      </c>
      <c r="R330" s="110">
        <f>'prueba 1'!I375</f>
        <v>1.428802932573914</v>
      </c>
      <c r="S330" s="105">
        <f>'prueba 1'!AN327</f>
        <v>5.5503301314813788E-3</v>
      </c>
      <c r="T330" s="105">
        <f t="shared" si="130"/>
        <v>0.88259246400541069</v>
      </c>
      <c r="U330" s="177">
        <f t="shared" si="131"/>
        <v>6.7533142859945894</v>
      </c>
      <c r="V330" s="161">
        <f t="shared" si="117"/>
        <v>1.000160511701208</v>
      </c>
      <c r="W330" s="178">
        <f t="shared" si="128"/>
        <v>1.35</v>
      </c>
      <c r="X330" s="178">
        <f t="shared" ca="1" si="132"/>
        <v>334.64986530851786</v>
      </c>
      <c r="Y330" s="178">
        <f t="shared" ca="1" si="133"/>
        <v>142.37120414855394</v>
      </c>
      <c r="Z330" s="178">
        <f t="shared" si="134"/>
        <v>4.1670000000000318E-3</v>
      </c>
      <c r="AA330" s="178">
        <f t="shared" ca="1" si="135"/>
        <v>1.35</v>
      </c>
      <c r="AB330" s="178">
        <f t="shared" ca="1" si="136"/>
        <v>31.609698475541293</v>
      </c>
    </row>
    <row r="331" spans="1:28" x14ac:dyDescent="0.25">
      <c r="A331" s="200">
        <v>1.3541669999999999</v>
      </c>
      <c r="B331" s="105">
        <v>240.43299873523426</v>
      </c>
      <c r="D331" s="194">
        <f t="shared" si="118"/>
        <v>4.1669999999998097E-3</v>
      </c>
      <c r="E331" s="174">
        <f t="shared" ca="1" si="114"/>
        <v>1.397823607137463</v>
      </c>
      <c r="F331" s="179">
        <f t="shared" ca="1" si="119"/>
        <v>0.59908553865793879</v>
      </c>
      <c r="G331" s="272">
        <f t="shared" si="120"/>
        <v>1.3541669999999999</v>
      </c>
      <c r="H331" s="181">
        <f t="shared" ca="1" si="121"/>
        <v>335.4508296466347</v>
      </c>
      <c r="I331" s="182">
        <f t="shared" ca="1" si="122"/>
        <v>143.76902775569141</v>
      </c>
      <c r="J331" s="181">
        <f t="shared" ca="1" si="123"/>
        <v>32.208784014199232</v>
      </c>
      <c r="K331" s="175">
        <f ca="1">IF(I330&lt;0,VLOOKUP(-I330,'Cd(v)'!$B$3:$C$103,2,1),VLOOKUP(I330,'Cd(v)'!$B$3:$C$103,2,1))</f>
        <v>0.43987967951315898</v>
      </c>
      <c r="L331" s="7">
        <f t="shared" ca="1" si="116"/>
        <v>-2.9467193776791047</v>
      </c>
      <c r="M331" s="110">
        <f t="shared" si="124"/>
        <v>2358.6477175926484</v>
      </c>
      <c r="N331" s="110">
        <f t="shared" si="125"/>
        <v>66.195616086171285</v>
      </c>
      <c r="O331" s="110">
        <f t="shared" ca="1" si="126"/>
        <v>-28.90731709503202</v>
      </c>
      <c r="P331" s="110">
        <f t="shared" ca="1" si="127"/>
        <v>2263.5447844114451</v>
      </c>
      <c r="Q331" s="110">
        <f t="shared" ca="1" si="129"/>
        <v>335.4508296466347</v>
      </c>
      <c r="R331" s="110">
        <f>'prueba 1'!I376</f>
        <v>1.4232090044828951</v>
      </c>
      <c r="S331" s="105">
        <f>'prueba 1'!AN328</f>
        <v>5.5450621239185845E-3</v>
      </c>
      <c r="T331" s="105">
        <f t="shared" si="130"/>
        <v>0.88813752612932928</v>
      </c>
      <c r="U331" s="177">
        <f t="shared" si="131"/>
        <v>6.7477692238706712</v>
      </c>
      <c r="V331" s="161">
        <f t="shared" si="117"/>
        <v>1.0018843057296754</v>
      </c>
      <c r="W331" s="178">
        <f t="shared" si="128"/>
        <v>1.3541669999999999</v>
      </c>
      <c r="X331" s="178">
        <f t="shared" ca="1" si="132"/>
        <v>335.4508296466347</v>
      </c>
      <c r="Y331" s="178">
        <f t="shared" ca="1" si="133"/>
        <v>143.76902775569141</v>
      </c>
      <c r="Z331" s="178">
        <f t="shared" si="134"/>
        <v>4.1669999999998097E-3</v>
      </c>
      <c r="AA331" s="178">
        <f t="shared" ca="1" si="135"/>
        <v>1.3541669999999999</v>
      </c>
      <c r="AB331" s="178">
        <f t="shared" ca="1" si="136"/>
        <v>32.208784014199232</v>
      </c>
    </row>
    <row r="332" spans="1:28" x14ac:dyDescent="0.25">
      <c r="A332" s="200">
        <v>1.358333</v>
      </c>
      <c r="B332" s="105">
        <v>241.49674080775557</v>
      </c>
      <c r="D332" s="194">
        <f t="shared" si="118"/>
        <v>4.1660000000001141E-3</v>
      </c>
      <c r="E332" s="174">
        <f t="shared" ca="1" si="114"/>
        <v>1.4047647077010317</v>
      </c>
      <c r="F332" s="179">
        <f t="shared" ca="1" si="119"/>
        <v>0.60479401940250943</v>
      </c>
      <c r="G332" s="272">
        <f t="shared" si="120"/>
        <v>1.358333</v>
      </c>
      <c r="H332" s="181">
        <f t="shared" ca="1" si="121"/>
        <v>337.1974814452696</v>
      </c>
      <c r="I332" s="182">
        <f t="shared" ca="1" si="122"/>
        <v>145.17379246339243</v>
      </c>
      <c r="J332" s="181">
        <f t="shared" ca="1" si="123"/>
        <v>32.813578033601743</v>
      </c>
      <c r="K332" s="175">
        <f ca="1">IF(I331&lt;0,VLOOKUP(-I331,'Cd(v)'!$B$3:$C$103,2,1),VLOOKUP(I331,'Cd(v)'!$B$3:$C$103,2,1))</f>
        <v>0.43987967951315898</v>
      </c>
      <c r="L332" s="7">
        <f t="shared" ca="1" si="116"/>
        <v>-3.0048661695125061</v>
      </c>
      <c r="M332" s="110">
        <f t="shared" si="124"/>
        <v>2369.0830273240822</v>
      </c>
      <c r="N332" s="110">
        <f t="shared" si="125"/>
        <v>66.141305660850335</v>
      </c>
      <c r="O332" s="110">
        <f t="shared" ca="1" si="126"/>
        <v>-29.477737122917684</v>
      </c>
      <c r="P332" s="110">
        <f t="shared" ca="1" si="127"/>
        <v>2273.4639845403144</v>
      </c>
      <c r="Q332" s="110">
        <f t="shared" ca="1" si="129"/>
        <v>337.1974814452696</v>
      </c>
      <c r="R332" s="110">
        <f>'prueba 1'!I377</f>
        <v>1.4176218268830865</v>
      </c>
      <c r="S332" s="105">
        <f>'prueba 1'!AN329</f>
        <v>5.5362309195673238E-3</v>
      </c>
      <c r="T332" s="105">
        <f t="shared" si="130"/>
        <v>0.89367375704889662</v>
      </c>
      <c r="U332" s="177">
        <f t="shared" si="131"/>
        <v>6.742232992951104</v>
      </c>
      <c r="V332" s="161">
        <f t="shared" si="117"/>
        <v>1.0060754222051373</v>
      </c>
      <c r="W332" s="178">
        <f t="shared" si="128"/>
        <v>1.358333</v>
      </c>
      <c r="X332" s="178">
        <f t="shared" ca="1" si="132"/>
        <v>337.1974814452696</v>
      </c>
      <c r="Y332" s="178">
        <f t="shared" ca="1" si="133"/>
        <v>145.17379246339243</v>
      </c>
      <c r="Z332" s="178">
        <f t="shared" si="134"/>
        <v>4.1660000000001141E-3</v>
      </c>
      <c r="AA332" s="178">
        <f t="shared" ca="1" si="135"/>
        <v>1.358333</v>
      </c>
      <c r="AB332" s="178">
        <f t="shared" ca="1" si="136"/>
        <v>32.813578033601743</v>
      </c>
    </row>
    <row r="333" spans="1:28" x14ac:dyDescent="0.25">
      <c r="A333" s="200">
        <v>1.3625</v>
      </c>
      <c r="B333" s="105">
        <v>240.43299873523426</v>
      </c>
      <c r="D333" s="194">
        <f t="shared" si="118"/>
        <v>4.1670000000000318E-3</v>
      </c>
      <c r="E333" s="174">
        <f t="shared" ca="1" si="114"/>
        <v>1.3994775050776507</v>
      </c>
      <c r="F333" s="179">
        <f t="shared" ca="1" si="119"/>
        <v>0.61077081595861948</v>
      </c>
      <c r="G333" s="272">
        <f t="shared" si="120"/>
        <v>1.3625</v>
      </c>
      <c r="H333" s="181">
        <f t="shared" ca="1" si="121"/>
        <v>335.84773339996161</v>
      </c>
      <c r="I333" s="182">
        <f t="shared" ca="1" si="122"/>
        <v>146.57326996847007</v>
      </c>
      <c r="J333" s="181">
        <f t="shared" ca="1" si="123"/>
        <v>33.42434884956036</v>
      </c>
      <c r="K333" s="175">
        <f ca="1">IF(I332&lt;0,VLOOKUP(-I332,'Cd(v)'!$B$3:$C$103,2,1),VLOOKUP(I332,'Cd(v)'!$B$3:$C$103,2,1))</f>
        <v>0.43988079074626302</v>
      </c>
      <c r="L333" s="7">
        <f t="shared" ca="1" si="116"/>
        <v>-3.0638817821854158</v>
      </c>
      <c r="M333" s="110">
        <f t="shared" si="124"/>
        <v>2358.6477175926484</v>
      </c>
      <c r="N333" s="110">
        <f t="shared" si="125"/>
        <v>66.086986833223975</v>
      </c>
      <c r="O333" s="110">
        <f t="shared" ca="1" si="126"/>
        <v>-30.056680283238929</v>
      </c>
      <c r="P333" s="110">
        <f t="shared" ca="1" si="127"/>
        <v>2262.5040504761855</v>
      </c>
      <c r="Q333" s="110">
        <f t="shared" ca="1" si="129"/>
        <v>335.84773339996161</v>
      </c>
      <c r="R333" s="110">
        <f>'prueba 1'!I378</f>
        <v>1.4120391871003088</v>
      </c>
      <c r="S333" s="105">
        <f>'prueba 1'!AN330</f>
        <v>5.5370874236850363E-3</v>
      </c>
      <c r="T333" s="105">
        <f t="shared" si="130"/>
        <v>0.89921084447258171</v>
      </c>
      <c r="U333" s="177">
        <f t="shared" si="131"/>
        <v>6.7366959055274185</v>
      </c>
      <c r="V333" s="161">
        <f t="shared" si="117"/>
        <v>1.0018843057297289</v>
      </c>
      <c r="W333" s="178">
        <f t="shared" si="128"/>
        <v>1.3625</v>
      </c>
      <c r="X333" s="178">
        <f t="shared" ca="1" si="132"/>
        <v>335.84773339996161</v>
      </c>
      <c r="Y333" s="178">
        <f t="shared" ca="1" si="133"/>
        <v>146.57326996847007</v>
      </c>
      <c r="Z333" s="178">
        <f t="shared" si="134"/>
        <v>4.1670000000000318E-3</v>
      </c>
      <c r="AA333" s="178">
        <f t="shared" ca="1" si="135"/>
        <v>1.3625</v>
      </c>
      <c r="AB333" s="178">
        <f t="shared" ca="1" si="136"/>
        <v>33.42434884956036</v>
      </c>
    </row>
    <row r="334" spans="1:28" x14ac:dyDescent="0.25">
      <c r="A334" s="200">
        <v>1.3666670000000001</v>
      </c>
      <c r="B334" s="105">
        <v>239.19196631729275</v>
      </c>
      <c r="D334" s="194">
        <f t="shared" si="118"/>
        <v>4.1670000000000318E-3</v>
      </c>
      <c r="E334" s="174">
        <f t="shared" ca="1" si="114"/>
        <v>1.3927651117061095</v>
      </c>
      <c r="F334" s="179">
        <f t="shared" ca="1" si="119"/>
        <v>0.61657446817909878</v>
      </c>
      <c r="G334" s="272">
        <f t="shared" si="120"/>
        <v>1.3666670000000001</v>
      </c>
      <c r="H334" s="181">
        <f t="shared" ca="1" si="121"/>
        <v>334.23688785843507</v>
      </c>
      <c r="I334" s="182">
        <f t="shared" ca="1" si="122"/>
        <v>147.96603508017617</v>
      </c>
      <c r="J334" s="181">
        <f t="shared" ca="1" si="123"/>
        <v>34.040923317739455</v>
      </c>
      <c r="K334" s="175">
        <f ca="1">IF(I333&lt;0,VLOOKUP(-I333,'Cd(v)'!$B$3:$C$103,2,1),VLOOKUP(I333,'Cd(v)'!$B$3:$C$103,2,1))</f>
        <v>0.43988079074626302</v>
      </c>
      <c r="L334" s="7">
        <f t="shared" ca="1" si="116"/>
        <v>-3.123238239698479</v>
      </c>
      <c r="M334" s="110">
        <f t="shared" si="124"/>
        <v>2346.4731895726422</v>
      </c>
      <c r="N334" s="110">
        <f t="shared" si="125"/>
        <v>66.03266741798312</v>
      </c>
      <c r="O334" s="110">
        <f t="shared" ca="1" si="126"/>
        <v>-30.63896713144208</v>
      </c>
      <c r="P334" s="110">
        <f t="shared" ca="1" si="127"/>
        <v>2249.8015550232171</v>
      </c>
      <c r="Q334" s="110">
        <f t="shared" ca="1" si="129"/>
        <v>334.23688785843507</v>
      </c>
      <c r="R334" s="110">
        <f>'prueba 1'!I379</f>
        <v>1.4064623809833285</v>
      </c>
      <c r="S334" s="105">
        <f>'prueba 1'!AN331</f>
        <v>5.5371473232277207E-3</v>
      </c>
      <c r="T334" s="105">
        <f t="shared" si="130"/>
        <v>0.90474799179580945</v>
      </c>
      <c r="U334" s="177">
        <f t="shared" si="131"/>
        <v>6.7311587582041907</v>
      </c>
      <c r="V334" s="161">
        <f t="shared" si="117"/>
        <v>0.99671292364416653</v>
      </c>
      <c r="W334" s="178">
        <f t="shared" si="128"/>
        <v>1.3666670000000001</v>
      </c>
      <c r="X334" s="178">
        <f t="shared" ca="1" si="132"/>
        <v>334.23688785843507</v>
      </c>
      <c r="Y334" s="178">
        <f t="shared" ca="1" si="133"/>
        <v>147.96603508017617</v>
      </c>
      <c r="Z334" s="178">
        <f t="shared" si="134"/>
        <v>4.1670000000000318E-3</v>
      </c>
      <c r="AA334" s="178">
        <f t="shared" ca="1" si="135"/>
        <v>1.3666670000000001</v>
      </c>
      <c r="AB334" s="178">
        <f t="shared" ca="1" si="136"/>
        <v>34.040923317739455</v>
      </c>
    </row>
    <row r="335" spans="1:28" x14ac:dyDescent="0.25">
      <c r="A335" s="200">
        <v>1.370833</v>
      </c>
      <c r="B335" s="105">
        <v>239.07377275367929</v>
      </c>
      <c r="D335" s="194">
        <f t="shared" si="118"/>
        <v>4.165999999999892E-3</v>
      </c>
      <c r="E335" s="174">
        <f t="shared" ca="1" si="114"/>
        <v>1.3925292813177317</v>
      </c>
      <c r="F335" s="179">
        <f t="shared" ca="1" si="119"/>
        <v>0.62222777912996752</v>
      </c>
      <c r="G335" s="272">
        <f t="shared" si="120"/>
        <v>1.370833</v>
      </c>
      <c r="H335" s="181">
        <f t="shared" ca="1" si="121"/>
        <v>334.26050919773593</v>
      </c>
      <c r="I335" s="182">
        <f t="shared" ca="1" si="122"/>
        <v>149.3585643614939</v>
      </c>
      <c r="J335" s="181">
        <f t="shared" ca="1" si="123"/>
        <v>34.66315109686942</v>
      </c>
      <c r="K335" s="175">
        <f ca="1">IF(I334&lt;0,VLOOKUP(-I334,'Cd(v)'!$B$3:$C$103,2,1),VLOOKUP(I334,'Cd(v)'!$B$3:$C$103,2,1))</f>
        <v>0.43987929050810098</v>
      </c>
      <c r="L335" s="7">
        <f t="shared" ca="1" si="116"/>
        <v>-3.1828645090590815</v>
      </c>
      <c r="M335" s="110">
        <f t="shared" si="124"/>
        <v>2345.313710713594</v>
      </c>
      <c r="N335" s="110">
        <f t="shared" si="125"/>
        <v>65.978398113375647</v>
      </c>
      <c r="O335" s="110">
        <f t="shared" ca="1" si="126"/>
        <v>-31.223900833869592</v>
      </c>
      <c r="P335" s="110">
        <f t="shared" ca="1" si="127"/>
        <v>2248.1114117663487</v>
      </c>
      <c r="Q335" s="110">
        <f t="shared" ca="1" si="129"/>
        <v>334.26050919773593</v>
      </c>
      <c r="R335" s="110">
        <f>'prueba 1'!I380</f>
        <v>1.40089329207902</v>
      </c>
      <c r="S335" s="105">
        <f>'prueba 1'!AN332</f>
        <v>5.5320392056546399E-3</v>
      </c>
      <c r="T335" s="105">
        <f t="shared" si="130"/>
        <v>0.91028003100146404</v>
      </c>
      <c r="U335" s="177">
        <f t="shared" si="131"/>
        <v>6.7256267189985364</v>
      </c>
      <c r="V335" s="161">
        <f t="shared" si="117"/>
        <v>0.99598133729180216</v>
      </c>
      <c r="W335" s="178">
        <f t="shared" si="128"/>
        <v>1.370833</v>
      </c>
      <c r="X335" s="178">
        <f t="shared" ca="1" si="132"/>
        <v>334.26050919773593</v>
      </c>
      <c r="Y335" s="178">
        <f t="shared" ca="1" si="133"/>
        <v>149.3585643614939</v>
      </c>
      <c r="Z335" s="178">
        <f t="shared" si="134"/>
        <v>4.165999999999892E-3</v>
      </c>
      <c r="AA335" s="178">
        <f t="shared" ca="1" si="135"/>
        <v>1.370833</v>
      </c>
      <c r="AB335" s="178">
        <f t="shared" ca="1" si="136"/>
        <v>34.66315109686942</v>
      </c>
    </row>
    <row r="336" spans="1:28" x14ac:dyDescent="0.25">
      <c r="A336" s="200">
        <v>1.375</v>
      </c>
      <c r="B336" s="105">
        <v>235.82344975430863</v>
      </c>
      <c r="D336" s="194">
        <f t="shared" si="118"/>
        <v>4.1670000000000318E-3</v>
      </c>
      <c r="E336" s="174">
        <f t="shared" ca="1" si="114"/>
        <v>1.3738944254007317</v>
      </c>
      <c r="F336" s="179">
        <f t="shared" ca="1" si="119"/>
        <v>0.62810215576499473</v>
      </c>
      <c r="G336" s="272">
        <f t="shared" si="120"/>
        <v>1.375</v>
      </c>
      <c r="H336" s="181">
        <f t="shared" ca="1" si="121"/>
        <v>329.7082854333384</v>
      </c>
      <c r="I336" s="182">
        <f t="shared" ca="1" si="122"/>
        <v>150.73245878689463</v>
      </c>
      <c r="J336" s="181">
        <f t="shared" ca="1" si="123"/>
        <v>35.291253252634412</v>
      </c>
      <c r="K336" s="175">
        <f ca="1">IF(I335&lt;0,VLOOKUP(-I335,'Cd(v)'!$B$3:$C$103,2,1),VLOOKUP(I335,'Cd(v)'!$B$3:$C$103,2,1))</f>
        <v>0.43987929050810098</v>
      </c>
      <c r="L336" s="7">
        <f t="shared" ca="1" si="116"/>
        <v>-3.2430551900640014</v>
      </c>
      <c r="M336" s="110">
        <f t="shared" si="124"/>
        <v>2313.4280420897676</v>
      </c>
      <c r="N336" s="110">
        <f t="shared" si="125"/>
        <v>65.924667594136835</v>
      </c>
      <c r="O336" s="110">
        <f t="shared" ca="1" si="126"/>
        <v>-31.814371414527855</v>
      </c>
      <c r="P336" s="110">
        <f t="shared" ca="1" si="127"/>
        <v>2215.6890030811028</v>
      </c>
      <c r="Q336" s="110">
        <f t="shared" ca="1" si="129"/>
        <v>329.7082854333384</v>
      </c>
      <c r="R336" s="110">
        <f>'prueba 1'!I381</f>
        <v>1.3953291324235191</v>
      </c>
      <c r="S336" s="105">
        <f>'prueba 1'!AN333</f>
        <v>5.4771171497265247E-3</v>
      </c>
      <c r="T336" s="105">
        <f t="shared" si="130"/>
        <v>0.91575714815119058</v>
      </c>
      <c r="U336" s="177">
        <f t="shared" si="131"/>
        <v>6.7201496018488101</v>
      </c>
      <c r="V336" s="161">
        <f t="shared" si="117"/>
        <v>0.98267631512621156</v>
      </c>
      <c r="W336" s="178">
        <f t="shared" si="128"/>
        <v>1.375</v>
      </c>
      <c r="X336" s="178">
        <f t="shared" ca="1" si="132"/>
        <v>329.7082854333384</v>
      </c>
      <c r="Y336" s="178">
        <f t="shared" ca="1" si="133"/>
        <v>150.73245878689463</v>
      </c>
      <c r="Z336" s="178">
        <f t="shared" si="134"/>
        <v>4.1670000000000318E-3</v>
      </c>
      <c r="AA336" s="178">
        <f t="shared" ca="1" si="135"/>
        <v>1.375</v>
      </c>
      <c r="AB336" s="178">
        <f t="shared" ca="1" si="136"/>
        <v>35.291253252634412</v>
      </c>
    </row>
    <row r="337" spans="1:28" x14ac:dyDescent="0.25">
      <c r="A337" s="200">
        <v>1.379167</v>
      </c>
      <c r="B337" s="105">
        <v>232.39583640951776</v>
      </c>
      <c r="D337" s="194">
        <f t="shared" si="118"/>
        <v>4.1670000000000318E-3</v>
      </c>
      <c r="E337" s="174">
        <f t="shared" ca="1" si="114"/>
        <v>1.3538047121621963</v>
      </c>
      <c r="F337" s="179">
        <f t="shared" ca="1" si="119"/>
        <v>0.63374346000057458</v>
      </c>
      <c r="G337" s="272">
        <f t="shared" si="120"/>
        <v>1.379167</v>
      </c>
      <c r="H337" s="181">
        <f t="shared" ca="1" si="121"/>
        <v>324.88713994772883</v>
      </c>
      <c r="I337" s="182">
        <f t="shared" ca="1" si="122"/>
        <v>152.08626349905683</v>
      </c>
      <c r="J337" s="181">
        <f t="shared" ca="1" si="123"/>
        <v>35.924996712634986</v>
      </c>
      <c r="K337" s="175">
        <f ca="1">IF(I336&lt;0,VLOOKUP(-I336,'Cd(v)'!$B$3:$C$103,2,1),VLOOKUP(I336,'Cd(v)'!$B$3:$C$103,2,1))</f>
        <v>0.43987524645797399</v>
      </c>
      <c r="L337" s="7">
        <f t="shared" ca="1" si="116"/>
        <v>-3.3029625749756422</v>
      </c>
      <c r="M337" s="110">
        <f t="shared" si="124"/>
        <v>2279.8031551773693</v>
      </c>
      <c r="N337" s="110">
        <f t="shared" si="125"/>
        <v>65.871506159483644</v>
      </c>
      <c r="O337" s="110">
        <f t="shared" ca="1" si="126"/>
        <v>-32.402062860511052</v>
      </c>
      <c r="P337" s="110">
        <f t="shared" ca="1" si="127"/>
        <v>2181.5295861573745</v>
      </c>
      <c r="Q337" s="110">
        <f t="shared" ca="1" si="129"/>
        <v>324.88713994772883</v>
      </c>
      <c r="R337" s="110">
        <f>'prueba 1'!I382</f>
        <v>1.3897718194425883</v>
      </c>
      <c r="S337" s="105">
        <f>'prueba 1'!AN334</f>
        <v>5.4191064886012167E-3</v>
      </c>
      <c r="T337" s="105">
        <f t="shared" si="130"/>
        <v>0.9211762546397918</v>
      </c>
      <c r="U337" s="177">
        <f t="shared" si="131"/>
        <v>6.7147304953602083</v>
      </c>
      <c r="V337" s="161">
        <f t="shared" si="117"/>
        <v>0.96839345031846791</v>
      </c>
      <c r="W337" s="178">
        <f t="shared" si="128"/>
        <v>1.379167</v>
      </c>
      <c r="X337" s="178">
        <f t="shared" ca="1" si="132"/>
        <v>324.88713994772883</v>
      </c>
      <c r="Y337" s="178">
        <f t="shared" ca="1" si="133"/>
        <v>152.08626349905683</v>
      </c>
      <c r="Z337" s="178">
        <f t="shared" si="134"/>
        <v>4.1670000000000318E-3</v>
      </c>
      <c r="AA337" s="178">
        <f t="shared" ca="1" si="135"/>
        <v>1.379167</v>
      </c>
      <c r="AB337" s="178">
        <f t="shared" ca="1" si="136"/>
        <v>35.924996712634986</v>
      </c>
    </row>
    <row r="338" spans="1:28" x14ac:dyDescent="0.25">
      <c r="A338" s="200">
        <v>1.3833329999999999</v>
      </c>
      <c r="B338" s="105">
        <v>231.39119111880319</v>
      </c>
      <c r="D338" s="194">
        <f t="shared" si="118"/>
        <v>4.165999999999892E-3</v>
      </c>
      <c r="E338" s="174">
        <f t="shared" ca="1" si="114"/>
        <v>1.3481189984003599</v>
      </c>
      <c r="F338" s="179">
        <f t="shared" ca="1" si="119"/>
        <v>0.63920763748439013</v>
      </c>
      <c r="G338" s="272">
        <f t="shared" si="120"/>
        <v>1.3833329999999999</v>
      </c>
      <c r="H338" s="181">
        <f t="shared" ca="1" si="121"/>
        <v>323.60033566980195</v>
      </c>
      <c r="I338" s="182">
        <f t="shared" ca="1" si="122"/>
        <v>153.43438249745719</v>
      </c>
      <c r="J338" s="181">
        <f t="shared" ca="1" si="123"/>
        <v>36.564204350119375</v>
      </c>
      <c r="K338" s="175">
        <f ca="1">IF(I337&lt;0,VLOOKUP(-I337,'Cd(v)'!$B$3:$C$103,2,1),VLOOKUP(I337,'Cd(v)'!$B$3:$C$103,2,1))</f>
        <v>0.43987524645797399</v>
      </c>
      <c r="L338" s="7">
        <f t="shared" ca="1" si="116"/>
        <v>-3.3625601830477678</v>
      </c>
      <c r="M338" s="110">
        <f t="shared" si="124"/>
        <v>2269.9475848754596</v>
      </c>
      <c r="N338" s="110">
        <f t="shared" si="125"/>
        <v>65.818553841503018</v>
      </c>
      <c r="O338" s="110">
        <f t="shared" ca="1" si="126"/>
        <v>-32.986715395698603</v>
      </c>
      <c r="P338" s="110">
        <f t="shared" ca="1" si="127"/>
        <v>2171.142315638258</v>
      </c>
      <c r="Q338" s="110">
        <f t="shared" ca="1" si="129"/>
        <v>323.60033566980195</v>
      </c>
      <c r="R338" s="110">
        <f>'prueba 1'!I383</f>
        <v>1.3842225537468709</v>
      </c>
      <c r="S338" s="105">
        <f>'prueba 1'!AN335</f>
        <v>5.3977898043449605E-3</v>
      </c>
      <c r="T338" s="105">
        <f t="shared" si="130"/>
        <v>0.92657404444413671</v>
      </c>
      <c r="U338" s="177">
        <f t="shared" si="131"/>
        <v>6.7093327055558634</v>
      </c>
      <c r="V338" s="161">
        <f t="shared" si="117"/>
        <v>0.96397570220090911</v>
      </c>
      <c r="W338" s="178">
        <f t="shared" si="128"/>
        <v>1.3833329999999999</v>
      </c>
      <c r="X338" s="178">
        <f t="shared" ca="1" si="132"/>
        <v>323.60033566980195</v>
      </c>
      <c r="Y338" s="178">
        <f t="shared" ca="1" si="133"/>
        <v>153.43438249745719</v>
      </c>
      <c r="Z338" s="178">
        <f t="shared" si="134"/>
        <v>4.165999999999892E-3</v>
      </c>
      <c r="AA338" s="178">
        <f t="shared" ca="1" si="135"/>
        <v>1.3833329999999999</v>
      </c>
      <c r="AB338" s="178">
        <f t="shared" ca="1" si="136"/>
        <v>36.564204350119375</v>
      </c>
    </row>
    <row r="339" spans="1:28" x14ac:dyDescent="0.25">
      <c r="A339" s="200">
        <v>1.3875</v>
      </c>
      <c r="B339" s="105">
        <v>227.78628742859212</v>
      </c>
      <c r="D339" s="194">
        <f t="shared" si="118"/>
        <v>4.1670000000000318E-3</v>
      </c>
      <c r="E339" s="174">
        <f t="shared" ca="1" si="114"/>
        <v>1.3272027853151174</v>
      </c>
      <c r="F339" s="179">
        <f t="shared" ca="1" si="119"/>
        <v>0.64489152587331711</v>
      </c>
      <c r="G339" s="272">
        <f t="shared" si="120"/>
        <v>1.3875</v>
      </c>
      <c r="H339" s="181">
        <f t="shared" ca="1" si="121"/>
        <v>318.50318822056812</v>
      </c>
      <c r="I339" s="182">
        <f t="shared" ca="1" si="122"/>
        <v>154.7615852827723</v>
      </c>
      <c r="J339" s="181">
        <f t="shared" ca="1" si="123"/>
        <v>37.209095875992695</v>
      </c>
      <c r="K339" s="175">
        <f ca="1">IF(I338&lt;0,VLOOKUP(-I338,'Cd(v)'!$B$3:$C$103,2,1),VLOOKUP(I338,'Cd(v)'!$B$3:$C$103,2,1))</f>
        <v>0.43986872240507402</v>
      </c>
      <c r="L339" s="7">
        <f t="shared" ca="1" si="116"/>
        <v>-3.4223862636756142</v>
      </c>
      <c r="M339" s="110">
        <f t="shared" si="124"/>
        <v>2234.5834796744889</v>
      </c>
      <c r="N339" s="110">
        <f t="shared" si="125"/>
        <v>65.766187907112339</v>
      </c>
      <c r="O339" s="110">
        <f t="shared" ca="1" si="126"/>
        <v>-33.573609246657774</v>
      </c>
      <c r="P339" s="110">
        <f t="shared" ca="1" si="127"/>
        <v>2135.2436825207187</v>
      </c>
      <c r="Q339" s="110">
        <f t="shared" ca="1" si="129"/>
        <v>318.50318822056812</v>
      </c>
      <c r="R339" s="110">
        <f>'prueba 1'!I384</f>
        <v>1.3786792249041528</v>
      </c>
      <c r="S339" s="105">
        <f>'prueba 1'!AN336</f>
        <v>5.3380157380928193E-3</v>
      </c>
      <c r="T339" s="105">
        <f t="shared" si="130"/>
        <v>0.9319120601822295</v>
      </c>
      <c r="U339" s="177">
        <f t="shared" si="131"/>
        <v>6.7039946898177707</v>
      </c>
      <c r="V339" s="161">
        <f t="shared" si="117"/>
        <v>0.94918545971495061</v>
      </c>
      <c r="W339" s="178">
        <f t="shared" si="128"/>
        <v>1.3875</v>
      </c>
      <c r="X339" s="178">
        <f t="shared" ca="1" si="132"/>
        <v>318.50318822056812</v>
      </c>
      <c r="Y339" s="178">
        <f t="shared" ca="1" si="133"/>
        <v>154.7615852827723</v>
      </c>
      <c r="Z339" s="178">
        <f t="shared" si="134"/>
        <v>4.1670000000000318E-3</v>
      </c>
      <c r="AA339" s="178">
        <f t="shared" ca="1" si="135"/>
        <v>1.3875</v>
      </c>
      <c r="AB339" s="178">
        <f t="shared" ca="1" si="136"/>
        <v>37.209095875992695</v>
      </c>
    </row>
    <row r="340" spans="1:28" x14ac:dyDescent="0.25">
      <c r="A340" s="200">
        <v>1.391667</v>
      </c>
      <c r="B340" s="105">
        <v>226.72254535607084</v>
      </c>
      <c r="D340" s="194">
        <f t="shared" si="118"/>
        <v>4.1670000000000318E-3</v>
      </c>
      <c r="E340" s="174">
        <f t="shared" ca="1" si="114"/>
        <v>1.3214343866629523</v>
      </c>
      <c r="F340" s="179">
        <f t="shared" ca="1" si="119"/>
        <v>0.65039794296254172</v>
      </c>
      <c r="G340" s="272">
        <f t="shared" si="120"/>
        <v>1.391667</v>
      </c>
      <c r="H340" s="181">
        <f t="shared" ca="1" si="121"/>
        <v>317.11888328844304</v>
      </c>
      <c r="I340" s="182">
        <f t="shared" ca="1" si="122"/>
        <v>156.08301966943526</v>
      </c>
      <c r="J340" s="181">
        <f t="shared" ca="1" si="123"/>
        <v>37.859493818955237</v>
      </c>
      <c r="K340" s="175">
        <f ca="1">IF(I339&lt;0,VLOOKUP(-I339,'Cd(v)'!$B$3:$C$103,2,1),VLOOKUP(I339,'Cd(v)'!$B$3:$C$103,2,1))</f>
        <v>0.43986872240507402</v>
      </c>
      <c r="L340" s="7">
        <f t="shared" ca="1" si="116"/>
        <v>-3.4818494095025612</v>
      </c>
      <c r="M340" s="110">
        <f t="shared" si="124"/>
        <v>2224.1481699430551</v>
      </c>
      <c r="N340" s="110">
        <f t="shared" si="125"/>
        <v>65.714028455016589</v>
      </c>
      <c r="O340" s="110">
        <f t="shared" ca="1" si="126"/>
        <v>-34.156942707220125</v>
      </c>
      <c r="P340" s="110">
        <f t="shared" ca="1" si="127"/>
        <v>2124.2771987808187</v>
      </c>
      <c r="Q340" s="110">
        <f t="shared" ca="1" si="129"/>
        <v>317.11888328844304</v>
      </c>
      <c r="R340" s="110">
        <f>'prueba 1'!I385</f>
        <v>1.3731430836938336</v>
      </c>
      <c r="S340" s="105">
        <f>'prueba 1'!AN337</f>
        <v>5.3169675938574325E-3</v>
      </c>
      <c r="T340" s="105">
        <f t="shared" si="130"/>
        <v>0.93722902777608696</v>
      </c>
      <c r="U340" s="177">
        <f t="shared" si="131"/>
        <v>6.6986777222239136</v>
      </c>
      <c r="V340" s="161">
        <f t="shared" si="117"/>
        <v>0.94475284649875435</v>
      </c>
      <c r="W340" s="178">
        <f t="shared" si="128"/>
        <v>1.391667</v>
      </c>
      <c r="X340" s="178">
        <f t="shared" ca="1" si="132"/>
        <v>317.11888328844304</v>
      </c>
      <c r="Y340" s="178">
        <f t="shared" ca="1" si="133"/>
        <v>156.08301966943526</v>
      </c>
      <c r="Z340" s="178">
        <f t="shared" si="134"/>
        <v>4.1670000000000318E-3</v>
      </c>
      <c r="AA340" s="178">
        <f t="shared" ca="1" si="135"/>
        <v>1.391667</v>
      </c>
      <c r="AB340" s="178">
        <f t="shared" ca="1" si="136"/>
        <v>37.859493818955237</v>
      </c>
    </row>
    <row r="341" spans="1:28" x14ac:dyDescent="0.25">
      <c r="A341" s="200">
        <v>1.3958330000000001</v>
      </c>
      <c r="B341" s="105">
        <v>225.83609362896973</v>
      </c>
      <c r="D341" s="194">
        <f t="shared" si="118"/>
        <v>4.1660000000001141E-3</v>
      </c>
      <c r="E341" s="174">
        <f t="shared" ca="1" si="114"/>
        <v>1.3164180982097469</v>
      </c>
      <c r="F341" s="179">
        <f t="shared" ca="1" si="119"/>
        <v>0.65572605774002701</v>
      </c>
      <c r="G341" s="272">
        <f t="shared" si="120"/>
        <v>1.3958330000000001</v>
      </c>
      <c r="H341" s="181">
        <f t="shared" ca="1" si="121"/>
        <v>315.99090211466893</v>
      </c>
      <c r="I341" s="182">
        <f t="shared" ca="1" si="122"/>
        <v>157.399437767645</v>
      </c>
      <c r="J341" s="181">
        <f t="shared" ca="1" si="123"/>
        <v>38.515219876695262</v>
      </c>
      <c r="K341" s="175">
        <f ca="1">IF(I340&lt;0,VLOOKUP(-I340,'Cd(v)'!$B$3:$C$103,2,1),VLOOKUP(I340,'Cd(v)'!$B$3:$C$103,2,1))</f>
        <v>0.43986872240507402</v>
      </c>
      <c r="L341" s="7">
        <f t="shared" ca="1" si="116"/>
        <v>-3.5415629170883292</v>
      </c>
      <c r="M341" s="110">
        <f t="shared" si="124"/>
        <v>2215.4520785001932</v>
      </c>
      <c r="N341" s="110">
        <f t="shared" si="125"/>
        <v>65.662060934110912</v>
      </c>
      <c r="O341" s="110">
        <f t="shared" ca="1" si="126"/>
        <v>-34.742732216636512</v>
      </c>
      <c r="P341" s="110">
        <f t="shared" ca="1" si="127"/>
        <v>2115.0472853494462</v>
      </c>
      <c r="Q341" s="110">
        <f t="shared" ca="1" si="129"/>
        <v>315.99090211466893</v>
      </c>
      <c r="R341" s="110">
        <f>'prueba 1'!I386</f>
        <v>1.3676159121124427</v>
      </c>
      <c r="S341" s="105">
        <f>'prueba 1'!AN338</f>
        <v>5.2974027426791158E-3</v>
      </c>
      <c r="T341" s="105">
        <f t="shared" si="130"/>
        <v>0.94252643051876606</v>
      </c>
      <c r="U341" s="177">
        <f t="shared" si="131"/>
        <v>6.6933803194812338</v>
      </c>
      <c r="V341" s="161">
        <f t="shared" si="117"/>
        <v>0.94083316605831369</v>
      </c>
      <c r="W341" s="178">
        <f t="shared" si="128"/>
        <v>1.3958330000000001</v>
      </c>
      <c r="X341" s="178">
        <f t="shared" ca="1" si="132"/>
        <v>315.99090211466893</v>
      </c>
      <c r="Y341" s="178">
        <f t="shared" ca="1" si="133"/>
        <v>157.399437767645</v>
      </c>
      <c r="Z341" s="178">
        <f t="shared" si="134"/>
        <v>4.1660000000001141E-3</v>
      </c>
      <c r="AA341" s="178">
        <f t="shared" ca="1" si="135"/>
        <v>1.3958330000000001</v>
      </c>
      <c r="AB341" s="178">
        <f t="shared" ca="1" si="136"/>
        <v>38.515219876695262</v>
      </c>
    </row>
    <row r="342" spans="1:28" x14ac:dyDescent="0.25">
      <c r="A342" s="200">
        <v>1.4</v>
      </c>
      <c r="B342" s="105">
        <v>225.65880328354953</v>
      </c>
      <c r="D342" s="194">
        <f t="shared" si="118"/>
        <v>4.1669999999998097E-3</v>
      </c>
      <c r="E342" s="174">
        <f t="shared" ca="1" si="114"/>
        <v>1.3163583734002455</v>
      </c>
      <c r="F342" s="179">
        <f t="shared" ca="1" si="119"/>
        <v>0.66136872251970535</v>
      </c>
      <c r="G342" s="272">
        <f t="shared" si="120"/>
        <v>1.4</v>
      </c>
      <c r="H342" s="181">
        <f t="shared" ca="1" si="121"/>
        <v>315.90073755706879</v>
      </c>
      <c r="I342" s="182">
        <f t="shared" ca="1" si="122"/>
        <v>158.71579614104525</v>
      </c>
      <c r="J342" s="181">
        <f t="shared" ca="1" si="123"/>
        <v>39.176588599214966</v>
      </c>
      <c r="K342" s="175">
        <f ca="1">IF(I341&lt;0,VLOOKUP(-I341,'Cd(v)'!$B$3:$C$103,2,1),VLOOKUP(I341,'Cd(v)'!$B$3:$C$103,2,1))</f>
        <v>0.439859778282225</v>
      </c>
      <c r="L342" s="7">
        <f t="shared" ca="1" si="116"/>
        <v>-3.6014813240324131</v>
      </c>
      <c r="M342" s="110">
        <f t="shared" si="124"/>
        <v>2213.7128602116209</v>
      </c>
      <c r="N342" s="110">
        <f t="shared" si="125"/>
        <v>65.610150902943417</v>
      </c>
      <c r="O342" s="110">
        <f t="shared" ca="1" si="126"/>
        <v>-35.330531788757973</v>
      </c>
      <c r="P342" s="110">
        <f t="shared" ca="1" si="127"/>
        <v>2112.7721775199193</v>
      </c>
      <c r="Q342" s="110">
        <f t="shared" ca="1" si="129"/>
        <v>315.90073755706879</v>
      </c>
      <c r="R342" s="110">
        <f>'prueba 1'!I387</f>
        <v>1.362095101039515</v>
      </c>
      <c r="S342" s="105">
        <f>'prueba 1'!AN339</f>
        <v>5.2915424227826646E-3</v>
      </c>
      <c r="T342" s="105">
        <f t="shared" si="130"/>
        <v>0.94781797294154868</v>
      </c>
      <c r="U342" s="177">
        <f t="shared" si="131"/>
        <v>6.6880887770584518</v>
      </c>
      <c r="V342" s="161">
        <f t="shared" si="117"/>
        <v>0.94032023328250791</v>
      </c>
      <c r="W342" s="178">
        <f t="shared" si="128"/>
        <v>1.4</v>
      </c>
      <c r="X342" s="178">
        <f t="shared" ca="1" si="132"/>
        <v>315.90073755706879</v>
      </c>
      <c r="Y342" s="178">
        <f t="shared" ca="1" si="133"/>
        <v>158.71579614104525</v>
      </c>
      <c r="Z342" s="178">
        <f t="shared" si="134"/>
        <v>4.1669999999998097E-3</v>
      </c>
      <c r="AA342" s="178">
        <f t="shared" ca="1" si="135"/>
        <v>1.4</v>
      </c>
      <c r="AB342" s="178">
        <f t="shared" ca="1" si="136"/>
        <v>39.176588599214966</v>
      </c>
    </row>
    <row r="343" spans="1:28" x14ac:dyDescent="0.25">
      <c r="A343" s="200">
        <v>1.4041669999999999</v>
      </c>
      <c r="B343" s="105">
        <v>225.4815129381293</v>
      </c>
      <c r="D343" s="194">
        <f t="shared" si="118"/>
        <v>4.1670000000000318E-3</v>
      </c>
      <c r="E343" s="174">
        <f t="shared" ca="1" si="114"/>
        <v>1.3159770970996461</v>
      </c>
      <c r="F343" s="179">
        <f t="shared" ca="1" si="119"/>
        <v>0.66685239908335481</v>
      </c>
      <c r="G343" s="272">
        <f t="shared" si="120"/>
        <v>1.4041669999999999</v>
      </c>
      <c r="H343" s="181">
        <f t="shared" ca="1" si="121"/>
        <v>315.80923856482747</v>
      </c>
      <c r="I343" s="182">
        <f t="shared" ca="1" si="122"/>
        <v>160.03177323814489</v>
      </c>
      <c r="J343" s="181">
        <f t="shared" ca="1" si="123"/>
        <v>39.84344099829832</v>
      </c>
      <c r="K343" s="175">
        <f ca="1">IF(I342&lt;0,VLOOKUP(-I342,'Cd(v)'!$B$3:$C$103,2,1),VLOOKUP(I342,'Cd(v)'!$B$3:$C$103,2,1))</f>
        <v>0.439859778282225</v>
      </c>
      <c r="L343" s="7">
        <f t="shared" ca="1" si="116"/>
        <v>-3.6619728275938224</v>
      </c>
      <c r="M343" s="110">
        <f t="shared" si="124"/>
        <v>2211.9736419230485</v>
      </c>
      <c r="N343" s="110">
        <f t="shared" si="125"/>
        <v>65.558311413413392</v>
      </c>
      <c r="O343" s="110">
        <f t="shared" ca="1" si="126"/>
        <v>-35.923953438695399</v>
      </c>
      <c r="P343" s="110">
        <f t="shared" ca="1" si="127"/>
        <v>2110.49137707094</v>
      </c>
      <c r="Q343" s="110">
        <f t="shared" ca="1" si="129"/>
        <v>315.80923856482747</v>
      </c>
      <c r="R343" s="110">
        <f>'prueba 1'!I388</f>
        <v>1.3565822510511676</v>
      </c>
      <c r="S343" s="105">
        <f>'prueba 1'!AN340</f>
        <v>5.2843516340480559E-3</v>
      </c>
      <c r="T343" s="105">
        <f t="shared" si="130"/>
        <v>0.95310232457559674</v>
      </c>
      <c r="U343" s="177">
        <f t="shared" si="131"/>
        <v>6.6828044254244032</v>
      </c>
      <c r="V343" s="161">
        <f t="shared" si="117"/>
        <v>0.9395814644131919</v>
      </c>
      <c r="W343" s="178">
        <f t="shared" si="128"/>
        <v>1.4041669999999999</v>
      </c>
      <c r="X343" s="178">
        <f t="shared" ca="1" si="132"/>
        <v>315.80923856482747</v>
      </c>
      <c r="Y343" s="178">
        <f t="shared" ca="1" si="133"/>
        <v>160.03177323814489</v>
      </c>
      <c r="Z343" s="178">
        <f t="shared" si="134"/>
        <v>4.1670000000000318E-3</v>
      </c>
      <c r="AA343" s="178">
        <f t="shared" ca="1" si="135"/>
        <v>1.4041669999999999</v>
      </c>
      <c r="AB343" s="178">
        <f t="shared" ca="1" si="136"/>
        <v>39.84344099829832</v>
      </c>
    </row>
    <row r="344" spans="1:28" x14ac:dyDescent="0.25">
      <c r="A344" s="200">
        <v>1.4083330000000001</v>
      </c>
      <c r="B344" s="105">
        <v>223.59041592031366</v>
      </c>
      <c r="D344" s="194">
        <f t="shared" si="118"/>
        <v>4.1660000000001141E-3</v>
      </c>
      <c r="E344" s="174">
        <f t="shared" ca="1" si="114"/>
        <v>1.304780919929613</v>
      </c>
      <c r="F344" s="179">
        <f t="shared" ca="1" si="119"/>
        <v>0.6721280846225568</v>
      </c>
      <c r="G344" s="272">
        <f t="shared" si="120"/>
        <v>1.4083330000000001</v>
      </c>
      <c r="H344" s="181">
        <f t="shared" ca="1" si="121"/>
        <v>313.19753238828065</v>
      </c>
      <c r="I344" s="182">
        <f t="shared" ca="1" si="122"/>
        <v>161.33655415807451</v>
      </c>
      <c r="J344" s="181">
        <f t="shared" ca="1" si="123"/>
        <v>40.515569082920877</v>
      </c>
      <c r="K344" s="175">
        <f ca="1">IF(I343&lt;0,VLOOKUP(-I343,'Cd(v)'!$B$3:$C$103,2,1),VLOOKUP(I343,'Cd(v)'!$B$3:$C$103,2,1))</f>
        <v>0.43984847012730799</v>
      </c>
      <c r="L344" s="7">
        <f t="shared" ca="1" si="116"/>
        <v>-3.7228546737248025</v>
      </c>
      <c r="M344" s="110">
        <f t="shared" si="124"/>
        <v>2193.421980178277</v>
      </c>
      <c r="N344" s="110">
        <f t="shared" si="125"/>
        <v>65.506821015702585</v>
      </c>
      <c r="O344" s="110">
        <f t="shared" ca="1" si="126"/>
        <v>-36.521204349240314</v>
      </c>
      <c r="P344" s="110">
        <f t="shared" ca="1" si="127"/>
        <v>2091.3939548133344</v>
      </c>
      <c r="Q344" s="110">
        <f t="shared" ca="1" si="129"/>
        <v>313.19753238828065</v>
      </c>
      <c r="R344" s="110">
        <f>'prueba 1'!I389</f>
        <v>1.3510789452373453</v>
      </c>
      <c r="S344" s="105">
        <f>'prueba 1'!AN341</f>
        <v>5.2487663313776703E-3</v>
      </c>
      <c r="T344" s="105">
        <f t="shared" si="130"/>
        <v>0.95835109090697446</v>
      </c>
      <c r="U344" s="177">
        <f t="shared" si="131"/>
        <v>6.6775556590930254</v>
      </c>
      <c r="V344" s="161">
        <f t="shared" si="117"/>
        <v>0.93147767272405224</v>
      </c>
      <c r="W344" s="178">
        <f t="shared" si="128"/>
        <v>1.4083330000000001</v>
      </c>
      <c r="X344" s="178">
        <f t="shared" ca="1" si="132"/>
        <v>313.19753238828065</v>
      </c>
      <c r="Y344" s="178">
        <f t="shared" ca="1" si="133"/>
        <v>161.33655415807451</v>
      </c>
      <c r="Z344" s="178">
        <f t="shared" si="134"/>
        <v>4.1660000000001141E-3</v>
      </c>
      <c r="AA344" s="178">
        <f t="shared" ca="1" si="135"/>
        <v>1.4083330000000001</v>
      </c>
      <c r="AB344" s="178">
        <f t="shared" ca="1" si="136"/>
        <v>40.515569082920877</v>
      </c>
    </row>
    <row r="345" spans="1:28" x14ac:dyDescent="0.25">
      <c r="A345" s="200">
        <v>1.4125000000000001</v>
      </c>
      <c r="B345" s="105">
        <v>223.70860948392715</v>
      </c>
      <c r="D345" s="194">
        <f t="shared" si="118"/>
        <v>4.1670000000000318E-3</v>
      </c>
      <c r="E345" s="174">
        <f t="shared" ca="1" si="114"/>
        <v>1.3065033353551034</v>
      </c>
      <c r="F345" s="179">
        <f t="shared" ca="1" si="119"/>
        <v>0.67773362057512632</v>
      </c>
      <c r="G345" s="272">
        <f t="shared" si="120"/>
        <v>1.4125000000000001</v>
      </c>
      <c r="H345" s="181">
        <f t="shared" ca="1" si="121"/>
        <v>313.53571762781223</v>
      </c>
      <c r="I345" s="182">
        <f t="shared" ca="1" si="122"/>
        <v>162.64305749342961</v>
      </c>
      <c r="J345" s="181">
        <f t="shared" ca="1" si="123"/>
        <v>41.193302703496002</v>
      </c>
      <c r="K345" s="175">
        <f ca="1">IF(I344&lt;0,VLOOKUP(-I344,'Cd(v)'!$B$3:$C$103,2,1),VLOOKUP(I344,'Cd(v)'!$B$3:$C$103,2,1))</f>
        <v>0.43984847012730799</v>
      </c>
      <c r="L345" s="7">
        <f t="shared" ca="1" si="116"/>
        <v>-3.7838089695027799</v>
      </c>
      <c r="M345" s="110">
        <f t="shared" si="124"/>
        <v>2194.5814590373257</v>
      </c>
      <c r="N345" s="110">
        <f t="shared" si="125"/>
        <v>65.455343741857988</v>
      </c>
      <c r="O345" s="110">
        <f t="shared" ca="1" si="126"/>
        <v>-37.119165990822275</v>
      </c>
      <c r="P345" s="110">
        <f t="shared" ca="1" si="127"/>
        <v>2092.0069493046453</v>
      </c>
      <c r="Q345" s="110">
        <f t="shared" ca="1" si="129"/>
        <v>313.53571762781223</v>
      </c>
      <c r="R345" s="110">
        <f>'prueba 1'!I390</f>
        <v>1.3455825323950976</v>
      </c>
      <c r="S345" s="105">
        <f>'prueba 1'!AN342</f>
        <v>5.2474285264632464E-3</v>
      </c>
      <c r="T345" s="105">
        <f t="shared" si="130"/>
        <v>0.96359851943343766</v>
      </c>
      <c r="U345" s="177">
        <f t="shared" si="131"/>
        <v>6.6723082305665624</v>
      </c>
      <c r="V345" s="161">
        <f t="shared" si="117"/>
        <v>0.93219377571953155</v>
      </c>
      <c r="W345" s="178">
        <f t="shared" si="128"/>
        <v>1.4125000000000001</v>
      </c>
      <c r="X345" s="178">
        <f t="shared" ca="1" si="132"/>
        <v>313.53571762781223</v>
      </c>
      <c r="Y345" s="178">
        <f t="shared" ca="1" si="133"/>
        <v>162.64305749342961</v>
      </c>
      <c r="Z345" s="178">
        <f t="shared" si="134"/>
        <v>4.1670000000000318E-3</v>
      </c>
      <c r="AA345" s="178">
        <f t="shared" ca="1" si="135"/>
        <v>1.4125000000000001</v>
      </c>
      <c r="AB345" s="178">
        <f t="shared" ca="1" si="136"/>
        <v>41.193302703496002</v>
      </c>
    </row>
    <row r="346" spans="1:28" x14ac:dyDescent="0.25">
      <c r="A346" s="200">
        <v>1.4166669999999999</v>
      </c>
      <c r="B346" s="105">
        <v>220.16280257552279</v>
      </c>
      <c r="D346" s="194">
        <f t="shared" si="118"/>
        <v>4.1669999999998097E-3</v>
      </c>
      <c r="E346" s="174">
        <f t="shared" ca="1" si="114"/>
        <v>1.2854345301016181</v>
      </c>
      <c r="F346" s="179">
        <f t="shared" ca="1" si="119"/>
        <v>0.68309002626202342</v>
      </c>
      <c r="G346" s="272">
        <f t="shared" si="120"/>
        <v>1.4166669999999999</v>
      </c>
      <c r="H346" s="181">
        <f t="shared" ca="1" si="121"/>
        <v>308.47960885569398</v>
      </c>
      <c r="I346" s="182">
        <f t="shared" ca="1" si="122"/>
        <v>163.92849202353122</v>
      </c>
      <c r="J346" s="181">
        <f t="shared" ca="1" si="123"/>
        <v>41.876392729758024</v>
      </c>
      <c r="K346" s="175">
        <f ca="1">IF(I345&lt;0,VLOOKUP(-I345,'Cd(v)'!$B$3:$C$103,2,1),VLOOKUP(I345,'Cd(v)'!$B$3:$C$103,2,1))</f>
        <v>0.43983485007260198</v>
      </c>
      <c r="L346" s="7">
        <f t="shared" ca="1" si="116"/>
        <v>-3.8452205966794666</v>
      </c>
      <c r="M346" s="110">
        <f t="shared" si="124"/>
        <v>2159.7970932658786</v>
      </c>
      <c r="N346" s="110">
        <f t="shared" si="125"/>
        <v>65.40446144602987</v>
      </c>
      <c r="O346" s="110">
        <f t="shared" ca="1" si="126"/>
        <v>-37.721614053425569</v>
      </c>
      <c r="P346" s="110">
        <f t="shared" ca="1" si="127"/>
        <v>2056.6710177664231</v>
      </c>
      <c r="Q346" s="110">
        <f t="shared" ca="1" si="129"/>
        <v>308.47960885569398</v>
      </c>
      <c r="R346" s="110">
        <f>'prueba 1'!I391</f>
        <v>1.3400949221323593</v>
      </c>
      <c r="S346" s="105">
        <f>'prueba 1'!AN343</f>
        <v>5.1867783718764051E-3</v>
      </c>
      <c r="T346" s="105">
        <f t="shared" si="130"/>
        <v>0.96878529780531408</v>
      </c>
      <c r="U346" s="177">
        <f t="shared" si="131"/>
        <v>6.667121452194686</v>
      </c>
      <c r="V346" s="161">
        <f t="shared" si="117"/>
        <v>0.91741839833216154</v>
      </c>
      <c r="W346" s="178">
        <f t="shared" si="128"/>
        <v>1.4166669999999999</v>
      </c>
      <c r="X346" s="178">
        <f t="shared" ca="1" si="132"/>
        <v>308.47960885569398</v>
      </c>
      <c r="Y346" s="178">
        <f t="shared" ca="1" si="133"/>
        <v>163.92849202353122</v>
      </c>
      <c r="Z346" s="178">
        <f t="shared" si="134"/>
        <v>4.1669999999998097E-3</v>
      </c>
      <c r="AA346" s="178">
        <f t="shared" ca="1" si="135"/>
        <v>1.4166669999999999</v>
      </c>
      <c r="AB346" s="178">
        <f t="shared" ca="1" si="136"/>
        <v>41.876392729758024</v>
      </c>
    </row>
    <row r="347" spans="1:28" x14ac:dyDescent="0.25">
      <c r="A347" s="200">
        <v>1.420833</v>
      </c>
      <c r="B347" s="105">
        <v>218.50809268493413</v>
      </c>
      <c r="D347" s="194">
        <f t="shared" si="118"/>
        <v>4.1660000000001141E-3</v>
      </c>
      <c r="E347" s="174">
        <f t="shared" ca="1" si="114"/>
        <v>1.2756267446993319</v>
      </c>
      <c r="F347" s="179">
        <f t="shared" ca="1" si="119"/>
        <v>0.68824035878846734</v>
      </c>
      <c r="G347" s="272">
        <f t="shared" si="120"/>
        <v>1.420833</v>
      </c>
      <c r="H347" s="181">
        <f t="shared" ca="1" si="121"/>
        <v>306.19941063353264</v>
      </c>
      <c r="I347" s="182">
        <f t="shared" ca="1" si="122"/>
        <v>165.20411876823056</v>
      </c>
      <c r="J347" s="181">
        <f t="shared" ca="1" si="123"/>
        <v>42.564633088546493</v>
      </c>
      <c r="K347" s="175">
        <f ca="1">IF(I346&lt;0,VLOOKUP(-I346,'Cd(v)'!$B$3:$C$103,2,1),VLOOKUP(I346,'Cd(v)'!$B$3:$C$103,2,1))</f>
        <v>0.43983485007260198</v>
      </c>
      <c r="L347" s="7">
        <f t="shared" ca="1" si="116"/>
        <v>-3.9062414826551941</v>
      </c>
      <c r="M347" s="110">
        <f t="shared" si="124"/>
        <v>2143.564389239204</v>
      </c>
      <c r="N347" s="110">
        <f t="shared" si="125"/>
        <v>65.353893009337341</v>
      </c>
      <c r="O347" s="110">
        <f t="shared" ca="1" si="126"/>
        <v>-38.320228944847457</v>
      </c>
      <c r="P347" s="110">
        <f t="shared" ca="1" si="127"/>
        <v>2039.8902672850193</v>
      </c>
      <c r="Q347" s="110">
        <f t="shared" ca="1" si="129"/>
        <v>306.19941063353264</v>
      </c>
      <c r="R347" s="110">
        <f>'prueba 1'!I392</f>
        <v>1.3346171209812865</v>
      </c>
      <c r="S347" s="105">
        <f>'prueba 1'!AN344</f>
        <v>5.1547845762014155E-3</v>
      </c>
      <c r="T347" s="105">
        <f t="shared" si="130"/>
        <v>0.97394008238151553</v>
      </c>
      <c r="U347" s="177">
        <f t="shared" si="131"/>
        <v>6.6619666676184845</v>
      </c>
      <c r="V347" s="161">
        <f t="shared" si="117"/>
        <v>0.91030471412546055</v>
      </c>
      <c r="W347" s="178">
        <f t="shared" si="128"/>
        <v>1.420833</v>
      </c>
      <c r="X347" s="178">
        <f t="shared" ca="1" si="132"/>
        <v>306.19941063353264</v>
      </c>
      <c r="Y347" s="178">
        <f t="shared" ca="1" si="133"/>
        <v>165.20411876823056</v>
      </c>
      <c r="Z347" s="178">
        <f t="shared" si="134"/>
        <v>4.1660000000001141E-3</v>
      </c>
      <c r="AA347" s="178">
        <f t="shared" ca="1" si="135"/>
        <v>1.420833</v>
      </c>
      <c r="AB347" s="178">
        <f t="shared" ca="1" si="136"/>
        <v>42.564633088546493</v>
      </c>
    </row>
    <row r="348" spans="1:28" x14ac:dyDescent="0.25">
      <c r="A348" s="200">
        <v>1.425</v>
      </c>
      <c r="B348" s="105">
        <v>217.14886670337913</v>
      </c>
      <c r="D348" s="194">
        <f t="shared" si="118"/>
        <v>4.1670000000000318E-3</v>
      </c>
      <c r="E348" s="174">
        <f t="shared" ca="1" si="114"/>
        <v>1.2682262071424946</v>
      </c>
      <c r="F348" s="179">
        <f t="shared" ca="1" si="119"/>
        <v>0.69369026151238489</v>
      </c>
      <c r="G348" s="272">
        <f t="shared" si="120"/>
        <v>1.425</v>
      </c>
      <c r="H348" s="181">
        <f t="shared" ca="1" si="121"/>
        <v>304.34994171885887</v>
      </c>
      <c r="I348" s="182">
        <f t="shared" ca="1" si="122"/>
        <v>166.47234497537306</v>
      </c>
      <c r="J348" s="181">
        <f t="shared" ca="1" si="123"/>
        <v>43.25832335005888</v>
      </c>
      <c r="K348" s="175">
        <f ca="1">IF(I347&lt;0,VLOOKUP(-I347,'Cd(v)'!$B$3:$C$103,2,1),VLOOKUP(I347,'Cd(v)'!$B$3:$C$103,2,1))</f>
        <v>0.43983485007260198</v>
      </c>
      <c r="L348" s="7">
        <f t="shared" ca="1" si="116"/>
        <v>-3.9672716739036407</v>
      </c>
      <c r="M348" s="110">
        <f t="shared" si="124"/>
        <v>2130.2303823601492</v>
      </c>
      <c r="N348" s="110">
        <f t="shared" si="125"/>
        <v>65.303568574556294</v>
      </c>
      <c r="O348" s="110">
        <f t="shared" ca="1" si="126"/>
        <v>-38.918935120994718</v>
      </c>
      <c r="P348" s="110">
        <f t="shared" ca="1" si="127"/>
        <v>2026.0078786645981</v>
      </c>
      <c r="Q348" s="110">
        <f t="shared" ca="1" si="129"/>
        <v>304.34994171885887</v>
      </c>
      <c r="R348" s="110">
        <f>'prueba 1'!I393</f>
        <v>1.3291472398520148</v>
      </c>
      <c r="S348" s="105">
        <f>'prueba 1'!AN345</f>
        <v>5.1299118023490787E-3</v>
      </c>
      <c r="T348" s="105">
        <f t="shared" si="130"/>
        <v>0.97906999418386464</v>
      </c>
      <c r="U348" s="177">
        <f t="shared" si="131"/>
        <v>6.6568367558161352</v>
      </c>
      <c r="V348" s="161">
        <f t="shared" si="117"/>
        <v>0.9048593275529877</v>
      </c>
      <c r="W348" s="178">
        <f t="shared" si="128"/>
        <v>1.425</v>
      </c>
      <c r="X348" s="178">
        <f t="shared" ca="1" si="132"/>
        <v>304.34994171885887</v>
      </c>
      <c r="Y348" s="178">
        <f t="shared" ca="1" si="133"/>
        <v>166.47234497537306</v>
      </c>
      <c r="Z348" s="178">
        <f t="shared" si="134"/>
        <v>4.1670000000000318E-3</v>
      </c>
      <c r="AA348" s="178">
        <f t="shared" ca="1" si="135"/>
        <v>1.425</v>
      </c>
      <c r="AB348" s="178">
        <f t="shared" ca="1" si="136"/>
        <v>43.25832335005888</v>
      </c>
    </row>
    <row r="349" spans="1:28" x14ac:dyDescent="0.25">
      <c r="A349" s="200">
        <v>1.4291670000000001</v>
      </c>
      <c r="B349" s="105">
        <v>215.55325359459715</v>
      </c>
      <c r="D349" s="194">
        <f t="shared" si="118"/>
        <v>4.1670000000000318E-3</v>
      </c>
      <c r="E349" s="174">
        <f t="shared" ca="1" si="114"/>
        <v>1.2590491996439488</v>
      </c>
      <c r="F349" s="179">
        <f t="shared" ca="1" si="119"/>
        <v>0.69893671952730119</v>
      </c>
      <c r="G349" s="272">
        <f t="shared" si="120"/>
        <v>1.4291670000000001</v>
      </c>
      <c r="H349" s="181">
        <f t="shared" ca="1" si="121"/>
        <v>302.14763610365713</v>
      </c>
      <c r="I349" s="182">
        <f t="shared" ca="1" si="122"/>
        <v>167.73139417501702</v>
      </c>
      <c r="J349" s="181">
        <f t="shared" ca="1" si="123"/>
        <v>43.957260069586184</v>
      </c>
      <c r="K349" s="175">
        <f ca="1">IF(I348&lt;0,VLOOKUP(-I348,'Cd(v)'!$B$3:$C$103,2,1),VLOOKUP(I348,'Cd(v)'!$B$3:$C$103,2,1))</f>
        <v>0.43981896634220702</v>
      </c>
      <c r="L349" s="7">
        <f t="shared" ca="1" si="116"/>
        <v>-4.0282712844184303</v>
      </c>
      <c r="M349" s="110">
        <f t="shared" si="124"/>
        <v>2114.5774177629983</v>
      </c>
      <c r="N349" s="110">
        <f t="shared" si="125"/>
        <v>65.253537641683494</v>
      </c>
      <c r="O349" s="110">
        <f t="shared" ca="1" si="126"/>
        <v>-39.5173413001448</v>
      </c>
      <c r="P349" s="110">
        <f t="shared" ca="1" si="127"/>
        <v>2009.8065388211699</v>
      </c>
      <c r="Q349" s="110">
        <f t="shared" ca="1" si="129"/>
        <v>302.14763610365713</v>
      </c>
      <c r="R349" s="110">
        <f>'prueba 1'!I394</f>
        <v>1.3236863431823676</v>
      </c>
      <c r="S349" s="105">
        <f>'prueba 1'!AN346</f>
        <v>5.0999931572679518E-3</v>
      </c>
      <c r="T349" s="105">
        <f t="shared" si="130"/>
        <v>0.98416998734113259</v>
      </c>
      <c r="U349" s="177">
        <f t="shared" si="131"/>
        <v>6.6517367626588673</v>
      </c>
      <c r="V349" s="161">
        <f t="shared" si="117"/>
        <v>0.89821040772869321</v>
      </c>
      <c r="W349" s="178">
        <f t="shared" si="128"/>
        <v>1.4291670000000001</v>
      </c>
      <c r="X349" s="178">
        <f t="shared" ca="1" si="132"/>
        <v>302.14763610365713</v>
      </c>
      <c r="Y349" s="178">
        <f t="shared" ca="1" si="133"/>
        <v>167.73139417501702</v>
      </c>
      <c r="Z349" s="178">
        <f t="shared" si="134"/>
        <v>4.1670000000000318E-3</v>
      </c>
      <c r="AA349" s="178">
        <f t="shared" ca="1" si="135"/>
        <v>1.4291670000000001</v>
      </c>
      <c r="AB349" s="178">
        <f t="shared" ca="1" si="136"/>
        <v>43.957260069586184</v>
      </c>
    </row>
    <row r="350" spans="1:28" x14ac:dyDescent="0.25">
      <c r="A350" s="200">
        <v>1.433333</v>
      </c>
      <c r="B350" s="105">
        <v>213.89854370400849</v>
      </c>
      <c r="D350" s="194">
        <f t="shared" si="118"/>
        <v>4.165999999999892E-3</v>
      </c>
      <c r="E350" s="174">
        <f t="shared" ca="1" si="114"/>
        <v>1.2491875564445325</v>
      </c>
      <c r="F350" s="179">
        <f t="shared" ca="1" si="119"/>
        <v>0.70397310349325048</v>
      </c>
      <c r="G350" s="272">
        <f t="shared" si="120"/>
        <v>1.433333</v>
      </c>
      <c r="H350" s="181">
        <f t="shared" ca="1" si="121"/>
        <v>299.85299002509959</v>
      </c>
      <c r="I350" s="182">
        <f t="shared" ca="1" si="122"/>
        <v>168.98058173146154</v>
      </c>
      <c r="J350" s="181">
        <f t="shared" ca="1" si="123"/>
        <v>44.661233173079431</v>
      </c>
      <c r="K350" s="175">
        <f ca="1">IF(I349&lt;0,VLOOKUP(-I349,'Cd(v)'!$B$3:$C$103,2,1),VLOOKUP(I349,'Cd(v)'!$B$3:$C$103,2,1))</f>
        <v>0.43981896634220702</v>
      </c>
      <c r="L350" s="7">
        <f t="shared" ca="1" si="116"/>
        <v>-4.0894342482129922</v>
      </c>
      <c r="M350" s="110">
        <f t="shared" si="124"/>
        <v>2098.3447137363232</v>
      </c>
      <c r="N350" s="110">
        <f t="shared" si="125"/>
        <v>65.2038218608633</v>
      </c>
      <c r="O350" s="110">
        <f t="shared" ca="1" si="126"/>
        <v>-40.117349974969457</v>
      </c>
      <c r="P350" s="110">
        <f t="shared" ca="1" si="127"/>
        <v>1993.0235419004903</v>
      </c>
      <c r="Q350" s="110">
        <f t="shared" ca="1" si="129"/>
        <v>299.85299002509953</v>
      </c>
      <c r="R350" s="110">
        <f>'prueba 1'!I395</f>
        <v>1.3182360994098388</v>
      </c>
      <c r="S350" s="105">
        <f>'prueba 1'!AN347</f>
        <v>5.0678675657694619E-3</v>
      </c>
      <c r="T350" s="105">
        <f t="shared" si="130"/>
        <v>0.98923785490690208</v>
      </c>
      <c r="U350" s="177">
        <f t="shared" si="131"/>
        <v>6.6466688950930983</v>
      </c>
      <c r="V350" s="161">
        <f t="shared" si="117"/>
        <v>0.89110133307087624</v>
      </c>
      <c r="W350" s="178">
        <f t="shared" si="128"/>
        <v>1.433333</v>
      </c>
      <c r="X350" s="178">
        <f t="shared" ca="1" si="132"/>
        <v>299.85299002509959</v>
      </c>
      <c r="Y350" s="178">
        <f t="shared" ca="1" si="133"/>
        <v>168.98058173146154</v>
      </c>
      <c r="Z350" s="178">
        <f t="shared" si="134"/>
        <v>4.165999999999892E-3</v>
      </c>
      <c r="AA350" s="178">
        <f t="shared" ca="1" si="135"/>
        <v>1.433333</v>
      </c>
      <c r="AB350" s="178">
        <f t="shared" ca="1" si="136"/>
        <v>44.661233173079431</v>
      </c>
    </row>
    <row r="351" spans="1:28" x14ac:dyDescent="0.25">
      <c r="A351" s="200">
        <v>1.4375</v>
      </c>
      <c r="B351" s="105">
        <v>211.94834990438611</v>
      </c>
      <c r="D351" s="194">
        <f t="shared" si="118"/>
        <v>4.1670000000000318E-3</v>
      </c>
      <c r="E351" s="174">
        <f t="shared" ca="1" si="114"/>
        <v>1.2380869186142247</v>
      </c>
      <c r="F351" s="179">
        <f t="shared" ca="1" si="119"/>
        <v>0.70930119226487109</v>
      </c>
      <c r="G351" s="272">
        <f t="shared" si="120"/>
        <v>1.4375</v>
      </c>
      <c r="H351" s="181">
        <f t="shared" ca="1" si="121"/>
        <v>297.11709110012367</v>
      </c>
      <c r="I351" s="182">
        <f t="shared" ca="1" si="122"/>
        <v>170.21866865007576</v>
      </c>
      <c r="J351" s="181">
        <f t="shared" ca="1" si="123"/>
        <v>45.370534365344305</v>
      </c>
      <c r="K351" s="175">
        <f ca="1">IF(I350&lt;0,VLOOKUP(-I350,'Cd(v)'!$B$3:$C$103,2,1),VLOOKUP(I350,'Cd(v)'!$B$3:$C$103,2,1))</f>
        <v>0.439800863257719</v>
      </c>
      <c r="L351" s="7">
        <f t="shared" ca="1" si="116"/>
        <v>-4.1504027468845974</v>
      </c>
      <c r="M351" s="110">
        <f t="shared" si="124"/>
        <v>2079.213312562028</v>
      </c>
      <c r="N351" s="110">
        <f t="shared" si="125"/>
        <v>65.154444173585617</v>
      </c>
      <c r="O351" s="110">
        <f t="shared" ca="1" si="126"/>
        <v>-40.715450946937899</v>
      </c>
      <c r="P351" s="110">
        <f t="shared" ca="1" si="127"/>
        <v>1973.3434174415045</v>
      </c>
      <c r="Q351" s="110">
        <f t="shared" ca="1" si="129"/>
        <v>297.11709110012367</v>
      </c>
      <c r="R351" s="110">
        <f>'prueba 1'!I396</f>
        <v>1.3127942003349939</v>
      </c>
      <c r="S351" s="105">
        <f>'prueba 1'!AN348</f>
        <v>5.0334033922195976E-3</v>
      </c>
      <c r="T351" s="105">
        <f t="shared" si="130"/>
        <v>0.99427125829912166</v>
      </c>
      <c r="U351" s="177">
        <f t="shared" si="131"/>
        <v>6.6416354917008782</v>
      </c>
      <c r="V351" s="161">
        <f t="shared" si="117"/>
        <v>0.88318877405158369</v>
      </c>
      <c r="W351" s="178">
        <f t="shared" si="128"/>
        <v>1.4375</v>
      </c>
      <c r="X351" s="178">
        <f t="shared" ca="1" si="132"/>
        <v>297.11709110012367</v>
      </c>
      <c r="Y351" s="178">
        <f t="shared" ca="1" si="133"/>
        <v>170.21866865007576</v>
      </c>
      <c r="Z351" s="178">
        <f t="shared" si="134"/>
        <v>4.1670000000000318E-3</v>
      </c>
      <c r="AA351" s="178">
        <f t="shared" ca="1" si="135"/>
        <v>1.4375</v>
      </c>
      <c r="AB351" s="178">
        <f t="shared" ca="1" si="136"/>
        <v>45.370534365344305</v>
      </c>
    </row>
    <row r="352" spans="1:28" x14ac:dyDescent="0.25">
      <c r="A352" s="200">
        <v>1.441667</v>
      </c>
      <c r="B352" s="105">
        <v>211.12099495909175</v>
      </c>
      <c r="D352" s="194">
        <f t="shared" si="118"/>
        <v>4.1670000000000318E-3</v>
      </c>
      <c r="E352" s="174">
        <f t="shared" ca="1" si="114"/>
        <v>1.2335814192920267</v>
      </c>
      <c r="F352" s="179">
        <f t="shared" ca="1" si="119"/>
        <v>0.71444152603906097</v>
      </c>
      <c r="G352" s="272">
        <f t="shared" si="120"/>
        <v>1.441667</v>
      </c>
      <c r="H352" s="181">
        <f t="shared" ca="1" si="121"/>
        <v>296.03585776146321</v>
      </c>
      <c r="I352" s="182">
        <f t="shared" ca="1" si="122"/>
        <v>171.45225006936778</v>
      </c>
      <c r="J352" s="181">
        <f t="shared" ca="1" si="123"/>
        <v>46.084975891383365</v>
      </c>
      <c r="K352" s="175">
        <f ca="1">IF(I351&lt;0,VLOOKUP(-I351,'Cd(v)'!$B$3:$C$103,2,1),VLOOKUP(I351,'Cd(v)'!$B$3:$C$103,2,1))</f>
        <v>0.439800863257719</v>
      </c>
      <c r="L352" s="7">
        <f t="shared" ca="1" si="116"/>
        <v>-4.2114438901124451</v>
      </c>
      <c r="M352" s="110">
        <f t="shared" si="124"/>
        <v>2071.0969605486903</v>
      </c>
      <c r="N352" s="110">
        <f t="shared" si="125"/>
        <v>65.105240899353291</v>
      </c>
      <c r="O352" s="110">
        <f t="shared" ca="1" si="126"/>
        <v>-41.314264562003089</v>
      </c>
      <c r="P352" s="110">
        <f t="shared" ca="1" si="127"/>
        <v>1964.677455087334</v>
      </c>
      <c r="Q352" s="110">
        <f t="shared" ca="1" si="129"/>
        <v>296.03585776146321</v>
      </c>
      <c r="R352" s="110">
        <f>'prueba 1'!I397</f>
        <v>1.3073617513174924</v>
      </c>
      <c r="S352" s="105">
        <f>'prueba 1'!AN349</f>
        <v>5.0156242846413372E-3</v>
      </c>
      <c r="T352" s="105">
        <f t="shared" si="130"/>
        <v>0.99928688258376297</v>
      </c>
      <c r="U352" s="177">
        <f t="shared" si="131"/>
        <v>6.6366198674162371</v>
      </c>
      <c r="V352" s="161">
        <f t="shared" si="117"/>
        <v>0.87974118599454199</v>
      </c>
      <c r="W352" s="178">
        <f t="shared" si="128"/>
        <v>1.441667</v>
      </c>
      <c r="X352" s="178">
        <f t="shared" ca="1" si="132"/>
        <v>296.03585776146321</v>
      </c>
      <c r="Y352" s="178">
        <f t="shared" ca="1" si="133"/>
        <v>171.45225006936778</v>
      </c>
      <c r="Z352" s="178">
        <f t="shared" si="134"/>
        <v>4.1670000000000318E-3</v>
      </c>
      <c r="AA352" s="178">
        <f t="shared" ca="1" si="135"/>
        <v>1.441667</v>
      </c>
      <c r="AB352" s="178">
        <f t="shared" ca="1" si="136"/>
        <v>46.084975891383365</v>
      </c>
    </row>
    <row r="353" spans="1:28" x14ac:dyDescent="0.25">
      <c r="A353" s="200">
        <v>1.4458329999999999</v>
      </c>
      <c r="B353" s="105">
        <v>210.05725288657044</v>
      </c>
      <c r="D353" s="194">
        <f t="shared" si="118"/>
        <v>4.165999999999892E-3</v>
      </c>
      <c r="E353" s="174">
        <f t="shared" ref="E353:E416" ca="1" si="137">IF( AND(J352&lt;=0,I352&lt;=0,H353&lt;=0),0,+D353*H353)</f>
        <v>1.2273116523790983</v>
      </c>
      <c r="F353" s="179">
        <f t="shared" ca="1" si="119"/>
        <v>0.71938305413277881</v>
      </c>
      <c r="G353" s="272">
        <f t="shared" si="120"/>
        <v>1.4458329999999999</v>
      </c>
      <c r="H353" s="181">
        <f t="shared" ca="1" si="121"/>
        <v>294.60193288025209</v>
      </c>
      <c r="I353" s="182">
        <f t="shared" ca="1" si="122"/>
        <v>172.67956172174686</v>
      </c>
      <c r="J353" s="181">
        <f t="shared" ca="1" si="123"/>
        <v>46.804358945516142</v>
      </c>
      <c r="K353" s="175">
        <f ca="1">IF(I352&lt;0,VLOOKUP(-I352,'Cd(v)'!$B$3:$C$103,2,1),VLOOKUP(I352,'Cd(v)'!$B$3:$C$103,2,1))</f>
        <v>0.439800863257719</v>
      </c>
      <c r="L353" s="7">
        <f t="shared" ca="1" si="116"/>
        <v>-4.2727060740272318</v>
      </c>
      <c r="M353" s="110">
        <f t="shared" si="124"/>
        <v>2060.661650817256</v>
      </c>
      <c r="N353" s="110">
        <f t="shared" si="125"/>
        <v>65.056261225137121</v>
      </c>
      <c r="O353" s="110">
        <f t="shared" ca="1" si="126"/>
        <v>-41.915246586207147</v>
      </c>
      <c r="P353" s="110">
        <f t="shared" ca="1" si="127"/>
        <v>1953.6901430059118</v>
      </c>
      <c r="Q353" s="110">
        <f t="shared" ca="1" si="129"/>
        <v>294.60193288025209</v>
      </c>
      <c r="R353" s="110">
        <f>'prueba 1'!I398</f>
        <v>1.3019408255288374</v>
      </c>
      <c r="S353" s="105">
        <f>'prueba 1'!AN350</f>
        <v>4.9928312146963541E-3</v>
      </c>
      <c r="T353" s="105">
        <f t="shared" si="130"/>
        <v>1.0042797137984594</v>
      </c>
      <c r="U353" s="177">
        <f t="shared" si="131"/>
        <v>6.6316270362015413</v>
      </c>
      <c r="V353" s="161">
        <f t="shared" si="117"/>
        <v>0.87509851552542972</v>
      </c>
      <c r="W353" s="178">
        <f t="shared" si="128"/>
        <v>1.4458329999999999</v>
      </c>
      <c r="X353" s="178">
        <f t="shared" ca="1" si="132"/>
        <v>294.60193288025209</v>
      </c>
      <c r="Y353" s="178">
        <f t="shared" ca="1" si="133"/>
        <v>172.67956172174686</v>
      </c>
      <c r="Z353" s="178">
        <f t="shared" si="134"/>
        <v>4.165999999999892E-3</v>
      </c>
      <c r="AA353" s="178">
        <f t="shared" ca="1" si="135"/>
        <v>1.4458329999999999</v>
      </c>
      <c r="AB353" s="178">
        <f t="shared" ca="1" si="136"/>
        <v>46.804358945516142</v>
      </c>
    </row>
    <row r="354" spans="1:28" x14ac:dyDescent="0.25">
      <c r="A354" s="200">
        <v>1.45</v>
      </c>
      <c r="B354" s="105">
        <v>208.93441403224242</v>
      </c>
      <c r="D354" s="194">
        <f t="shared" si="118"/>
        <v>4.1670000000000318E-3</v>
      </c>
      <c r="E354" s="174">
        <f t="shared" ca="1" si="137"/>
        <v>1.22125390393511</v>
      </c>
      <c r="F354" s="179">
        <f t="shared" ca="1" si="119"/>
        <v>0.72464469871222237</v>
      </c>
      <c r="G354" s="272">
        <f t="shared" si="120"/>
        <v>1.45</v>
      </c>
      <c r="H354" s="181">
        <f t="shared" ca="1" si="121"/>
        <v>293.07749074516454</v>
      </c>
      <c r="I354" s="182">
        <f t="shared" ca="1" si="122"/>
        <v>173.90081562568199</v>
      </c>
      <c r="J354" s="181">
        <f t="shared" ca="1" si="123"/>
        <v>47.529003644228368</v>
      </c>
      <c r="K354" s="175">
        <f ca="1">IF(I353&lt;0,VLOOKUP(-I353,'Cd(v)'!$B$3:$C$103,2,1),VLOOKUP(I353,'Cd(v)'!$B$3:$C$103,2,1))</f>
        <v>0.43978058125224401</v>
      </c>
      <c r="L354" s="7">
        <f t="shared" ca="1" si="116"/>
        <v>-4.3338960155399198</v>
      </c>
      <c r="M354" s="110">
        <f t="shared" si="124"/>
        <v>2049.6466016562981</v>
      </c>
      <c r="N354" s="110">
        <f t="shared" si="125"/>
        <v>65.007491274948038</v>
      </c>
      <c r="O354" s="110">
        <f t="shared" ca="1" si="126"/>
        <v>-42.515519912446614</v>
      </c>
      <c r="P354" s="110">
        <f t="shared" ca="1" si="127"/>
        <v>1942.1235904689036</v>
      </c>
      <c r="Q354" s="110">
        <f t="shared" ca="1" si="129"/>
        <v>293.07749074516454</v>
      </c>
      <c r="R354" s="110">
        <f>'prueba 1'!I399</f>
        <v>1.2965284995229671</v>
      </c>
      <c r="S354" s="105">
        <f>'prueba 1'!AN351</f>
        <v>4.9714526186632824E-3</v>
      </c>
      <c r="T354" s="105">
        <f t="shared" si="130"/>
        <v>1.0092511664171226</v>
      </c>
      <c r="U354" s="177">
        <f t="shared" si="131"/>
        <v>6.6266555835828775</v>
      </c>
      <c r="V354" s="161">
        <f t="shared" si="117"/>
        <v>0.87062970327236078</v>
      </c>
      <c r="W354" s="178">
        <f t="shared" si="128"/>
        <v>1.45</v>
      </c>
      <c r="X354" s="178">
        <f t="shared" ca="1" si="132"/>
        <v>293.07749074516454</v>
      </c>
      <c r="Y354" s="178">
        <f t="shared" ca="1" si="133"/>
        <v>173.90081562568199</v>
      </c>
      <c r="Z354" s="178">
        <f t="shared" si="134"/>
        <v>4.1670000000000318E-3</v>
      </c>
      <c r="AA354" s="178">
        <f t="shared" ca="1" si="135"/>
        <v>1.45</v>
      </c>
      <c r="AB354" s="178">
        <f t="shared" ca="1" si="136"/>
        <v>47.529003644228368</v>
      </c>
    </row>
    <row r="355" spans="1:28" x14ac:dyDescent="0.25">
      <c r="A355" s="200">
        <v>1.454167</v>
      </c>
      <c r="B355" s="105">
        <v>208.46163977778849</v>
      </c>
      <c r="D355" s="194">
        <f t="shared" si="118"/>
        <v>4.1670000000000318E-3</v>
      </c>
      <c r="E355" s="174">
        <f t="shared" ca="1" si="137"/>
        <v>1.2189007693462182</v>
      </c>
      <c r="F355" s="179">
        <f t="shared" ca="1" si="119"/>
        <v>0.72972385821808805</v>
      </c>
      <c r="G355" s="272">
        <f t="shared" si="120"/>
        <v>1.454167</v>
      </c>
      <c r="H355" s="181">
        <f t="shared" ca="1" si="121"/>
        <v>292.51278362040051</v>
      </c>
      <c r="I355" s="182">
        <f t="shared" ca="1" si="122"/>
        <v>175.11971639502821</v>
      </c>
      <c r="J355" s="181">
        <f t="shared" ca="1" si="123"/>
        <v>48.258727502446455</v>
      </c>
      <c r="K355" s="175">
        <f ca="1">IF(I354&lt;0,VLOOKUP(-I354,'Cd(v)'!$B$3:$C$103,2,1),VLOOKUP(I354,'Cd(v)'!$B$3:$C$103,2,1))</f>
        <v>0.43978058125224401</v>
      </c>
      <c r="L355" s="7">
        <f t="shared" ca="1" si="116"/>
        <v>-4.3954146301704951</v>
      </c>
      <c r="M355" s="110">
        <f t="shared" si="124"/>
        <v>2045.0086862201051</v>
      </c>
      <c r="N355" s="110">
        <f t="shared" si="125"/>
        <v>64.958841059716576</v>
      </c>
      <c r="O355" s="110">
        <f t="shared" ca="1" si="126"/>
        <v>-43.119017521972559</v>
      </c>
      <c r="P355" s="110">
        <f t="shared" ca="1" si="127"/>
        <v>1936.9308276384158</v>
      </c>
      <c r="Q355" s="110">
        <f t="shared" ca="1" si="129"/>
        <v>292.51278362040051</v>
      </c>
      <c r="R355" s="110">
        <f>'prueba 1'!I400</f>
        <v>1.2911263188907345</v>
      </c>
      <c r="S355" s="105">
        <f>'prueba 1'!AN352</f>
        <v>4.9592472203327381E-3</v>
      </c>
      <c r="T355" s="105">
        <f t="shared" si="130"/>
        <v>1.0142104136374555</v>
      </c>
      <c r="U355" s="177">
        <f t="shared" si="131"/>
        <v>6.621696336362545</v>
      </c>
      <c r="V355" s="161">
        <f t="shared" si="117"/>
        <v>0.86865965295405123</v>
      </c>
      <c r="W355" s="178">
        <f t="shared" si="128"/>
        <v>1.454167</v>
      </c>
      <c r="X355" s="178">
        <f t="shared" ca="1" si="132"/>
        <v>292.51278362040051</v>
      </c>
      <c r="Y355" s="178">
        <f t="shared" ca="1" si="133"/>
        <v>175.11971639502821</v>
      </c>
      <c r="Z355" s="178">
        <f t="shared" si="134"/>
        <v>4.1670000000000318E-3</v>
      </c>
      <c r="AA355" s="178">
        <f t="shared" ca="1" si="135"/>
        <v>1.454167</v>
      </c>
      <c r="AB355" s="178">
        <f t="shared" ca="1" si="136"/>
        <v>48.258727502446455</v>
      </c>
    </row>
    <row r="356" spans="1:28" x14ac:dyDescent="0.25">
      <c r="A356" s="200">
        <v>1.4583330000000001</v>
      </c>
      <c r="B356" s="105">
        <v>207.51609126888067</v>
      </c>
      <c r="D356" s="194">
        <f t="shared" si="118"/>
        <v>4.1660000000001141E-3</v>
      </c>
      <c r="E356" s="174">
        <f t="shared" ca="1" si="137"/>
        <v>1.2133275432054087</v>
      </c>
      <c r="F356" s="179">
        <f t="shared" ca="1" si="119"/>
        <v>0.73460346104670127</v>
      </c>
      <c r="G356" s="272">
        <f t="shared" si="120"/>
        <v>1.4583330000000001</v>
      </c>
      <c r="H356" s="181">
        <f t="shared" ca="1" si="121"/>
        <v>291.24520960282655</v>
      </c>
      <c r="I356" s="182">
        <f t="shared" ca="1" si="122"/>
        <v>176.3330439382336</v>
      </c>
      <c r="J356" s="181">
        <f t="shared" ca="1" si="123"/>
        <v>48.993330963493158</v>
      </c>
      <c r="K356" s="175">
        <f ca="1">IF(I355&lt;0,VLOOKUP(-I355,'Cd(v)'!$B$3:$C$103,2,1),VLOOKUP(I355,'Cd(v)'!$B$3:$C$103,2,1))</f>
        <v>0.43975815689283698</v>
      </c>
      <c r="L356" s="7">
        <f t="shared" ca="1" si="116"/>
        <v>-4.4570197322004379</v>
      </c>
      <c r="M356" s="110">
        <f t="shared" si="124"/>
        <v>2035.7328553477196</v>
      </c>
      <c r="N356" s="110">
        <f t="shared" si="125"/>
        <v>64.910396800944923</v>
      </c>
      <c r="O356" s="110">
        <f t="shared" ca="1" si="126"/>
        <v>-43.723363572886299</v>
      </c>
      <c r="P356" s="110">
        <f t="shared" ca="1" si="127"/>
        <v>1927.0990949738884</v>
      </c>
      <c r="Q356" s="110">
        <f t="shared" ca="1" si="129"/>
        <v>291.24520960282655</v>
      </c>
      <c r="R356" s="110">
        <f>'prueba 1'!I401</f>
        <v>1.2857361342989064</v>
      </c>
      <c r="S356" s="105">
        <f>'prueba 1'!AN353</f>
        <v>4.9382526780470956E-3</v>
      </c>
      <c r="T356" s="105">
        <f t="shared" si="130"/>
        <v>1.0191486663155025</v>
      </c>
      <c r="U356" s="177">
        <f t="shared" si="131"/>
        <v>6.6167580836844975</v>
      </c>
      <c r="V356" s="161">
        <f t="shared" si="117"/>
        <v>0.86451203622618056</v>
      </c>
      <c r="W356" s="178">
        <f t="shared" si="128"/>
        <v>1.4583330000000001</v>
      </c>
      <c r="X356" s="178">
        <f t="shared" ca="1" si="132"/>
        <v>291.24520960282655</v>
      </c>
      <c r="Y356" s="178">
        <f t="shared" ca="1" si="133"/>
        <v>176.3330439382336</v>
      </c>
      <c r="Z356" s="178">
        <f t="shared" si="134"/>
        <v>4.1660000000001141E-3</v>
      </c>
      <c r="AA356" s="178">
        <f t="shared" ca="1" si="135"/>
        <v>1.4583330000000001</v>
      </c>
      <c r="AB356" s="178">
        <f t="shared" ca="1" si="136"/>
        <v>48.993330963493158</v>
      </c>
    </row>
    <row r="357" spans="1:28" x14ac:dyDescent="0.25">
      <c r="A357" s="200">
        <v>1.4624999999999999</v>
      </c>
      <c r="B357" s="105">
        <v>206.21596206913242</v>
      </c>
      <c r="D357" s="194">
        <f t="shared" si="118"/>
        <v>4.1669999999998097E-3</v>
      </c>
      <c r="E357" s="174">
        <f t="shared" ca="1" si="137"/>
        <v>1.206129805392689</v>
      </c>
      <c r="F357" s="179">
        <f t="shared" ca="1" si="119"/>
        <v>0.73980573698965701</v>
      </c>
      <c r="G357" s="272">
        <f t="shared" si="120"/>
        <v>1.4624999999999999</v>
      </c>
      <c r="H357" s="181">
        <f t="shared" ca="1" si="121"/>
        <v>289.44799745446221</v>
      </c>
      <c r="I357" s="182">
        <f t="shared" ca="1" si="122"/>
        <v>177.53917374362629</v>
      </c>
      <c r="J357" s="181">
        <f t="shared" ca="1" si="123"/>
        <v>49.733136700482817</v>
      </c>
      <c r="K357" s="175">
        <f ca="1">IF(I356&lt;0,VLOOKUP(-I356,'Cd(v)'!$B$3:$C$103,2,1),VLOOKUP(I356,'Cd(v)'!$B$3:$C$103,2,1))</f>
        <v>0.43975815689283698</v>
      </c>
      <c r="L357" s="7">
        <f t="shared" ca="1" si="116"/>
        <v>-4.5189951526037246</v>
      </c>
      <c r="M357" s="110">
        <f t="shared" si="124"/>
        <v>2022.9785878981891</v>
      </c>
      <c r="N357" s="110">
        <f t="shared" si="125"/>
        <v>64.86219129642285</v>
      </c>
      <c r="O357" s="110">
        <f t="shared" ca="1" si="126"/>
        <v>-44.331342447042537</v>
      </c>
      <c r="P357" s="110">
        <f t="shared" ca="1" si="127"/>
        <v>1913.7850541547236</v>
      </c>
      <c r="Q357" s="110">
        <f t="shared" ca="1" si="129"/>
        <v>289.44799745446221</v>
      </c>
      <c r="R357" s="110">
        <f>'prueba 1'!I402</f>
        <v>1.280355002413833</v>
      </c>
      <c r="S357" s="105">
        <f>'prueba 1'!AN354</f>
        <v>4.913914834055599E-3</v>
      </c>
      <c r="T357" s="105">
        <f t="shared" si="130"/>
        <v>1.0240625811495581</v>
      </c>
      <c r="U357" s="177">
        <f t="shared" si="131"/>
        <v>6.6118441688504426</v>
      </c>
      <c r="V357" s="161">
        <f t="shared" si="117"/>
        <v>0.85930191394203559</v>
      </c>
      <c r="W357" s="178">
        <f t="shared" si="128"/>
        <v>1.4624999999999999</v>
      </c>
      <c r="X357" s="178">
        <f t="shared" ca="1" si="132"/>
        <v>289.44799745446221</v>
      </c>
      <c r="Y357" s="178">
        <f t="shared" ca="1" si="133"/>
        <v>177.53917374362629</v>
      </c>
      <c r="Z357" s="178">
        <f t="shared" si="134"/>
        <v>4.1669999999998097E-3</v>
      </c>
      <c r="AA357" s="178">
        <f t="shared" ca="1" si="135"/>
        <v>1.4624999999999999</v>
      </c>
      <c r="AB357" s="178">
        <f t="shared" ca="1" si="136"/>
        <v>49.733136700482817</v>
      </c>
    </row>
    <row r="358" spans="1:28" x14ac:dyDescent="0.25">
      <c r="A358" s="200">
        <v>1.4666669999999999</v>
      </c>
      <c r="B358" s="105">
        <v>204.08847792408983</v>
      </c>
      <c r="D358" s="194">
        <f t="shared" si="118"/>
        <v>4.1670000000000318E-3</v>
      </c>
      <c r="E358" s="174">
        <f t="shared" ca="1" si="137"/>
        <v>1.1935030830269586</v>
      </c>
      <c r="F358" s="179">
        <f t="shared" ca="1" si="119"/>
        <v>0.74477906433666985</v>
      </c>
      <c r="G358" s="272">
        <f t="shared" si="120"/>
        <v>1.4666669999999999</v>
      </c>
      <c r="H358" s="181">
        <f t="shared" ca="1" si="121"/>
        <v>286.41782650034787</v>
      </c>
      <c r="I358" s="182">
        <f t="shared" ca="1" si="122"/>
        <v>178.73267682665326</v>
      </c>
      <c r="J358" s="181">
        <f t="shared" ca="1" si="123"/>
        <v>50.477915764819485</v>
      </c>
      <c r="K358" s="175">
        <f ca="1">IF(I357&lt;0,VLOOKUP(-I357,'Cd(v)'!$B$3:$C$103,2,1),VLOOKUP(I357,'Cd(v)'!$B$3:$C$103,2,1))</f>
        <v>0.43975815689283698</v>
      </c>
      <c r="L358" s="7">
        <f t="shared" ca="1" si="116"/>
        <v>-4.5810270383580125</v>
      </c>
      <c r="M358" s="110">
        <f t="shared" si="124"/>
        <v>2002.1079684353213</v>
      </c>
      <c r="N358" s="110">
        <f t="shared" si="125"/>
        <v>64.814366769699234</v>
      </c>
      <c r="O358" s="110">
        <f t="shared" ca="1" si="126"/>
        <v>-44.939875246292104</v>
      </c>
      <c r="P358" s="110">
        <f t="shared" ca="1" si="127"/>
        <v>1892.3537264193299</v>
      </c>
      <c r="Q358" s="110">
        <f t="shared" ca="1" si="129"/>
        <v>286.41782650034787</v>
      </c>
      <c r="R358" s="110">
        <f>'prueba 1'!I403</f>
        <v>1.2749846870718322</v>
      </c>
      <c r="S358" s="105">
        <f>'prueba 1'!AN355</f>
        <v>4.875079176718501E-3</v>
      </c>
      <c r="T358" s="105">
        <f t="shared" si="130"/>
        <v>1.0289376603262765</v>
      </c>
      <c r="U358" s="177">
        <f t="shared" si="131"/>
        <v>6.6069690896737239</v>
      </c>
      <c r="V358" s="161">
        <f t="shared" si="117"/>
        <v>0.85043668750968882</v>
      </c>
      <c r="W358" s="178">
        <f t="shared" si="128"/>
        <v>1.4666669999999999</v>
      </c>
      <c r="X358" s="178">
        <f t="shared" ca="1" si="132"/>
        <v>286.41782650034787</v>
      </c>
      <c r="Y358" s="178">
        <f t="shared" ca="1" si="133"/>
        <v>178.73267682665326</v>
      </c>
      <c r="Z358" s="178">
        <f t="shared" si="134"/>
        <v>4.1670000000000318E-3</v>
      </c>
      <c r="AA358" s="178">
        <f t="shared" ca="1" si="135"/>
        <v>1.4666669999999999</v>
      </c>
      <c r="AB358" s="178">
        <f t="shared" ca="1" si="136"/>
        <v>50.477915764819485</v>
      </c>
    </row>
    <row r="359" spans="1:28" x14ac:dyDescent="0.25">
      <c r="A359" s="200">
        <v>1.4708330000000001</v>
      </c>
      <c r="B359" s="105">
        <v>202.61105837892131</v>
      </c>
      <c r="D359" s="194">
        <f t="shared" si="118"/>
        <v>4.1660000000001141E-3</v>
      </c>
      <c r="E359" s="174">
        <f t="shared" ca="1" si="137"/>
        <v>1.1845959291714674</v>
      </c>
      <c r="F359" s="179">
        <f t="shared" ca="1" si="119"/>
        <v>0.74953535830078644</v>
      </c>
      <c r="G359" s="272">
        <f t="shared" si="120"/>
        <v>1.4708330000000001</v>
      </c>
      <c r="H359" s="181">
        <f t="shared" ca="1" si="121"/>
        <v>284.34851876414666</v>
      </c>
      <c r="I359" s="182">
        <f t="shared" ca="1" si="122"/>
        <v>179.91727275582474</v>
      </c>
      <c r="J359" s="181">
        <f t="shared" ca="1" si="123"/>
        <v>51.227451123120275</v>
      </c>
      <c r="K359" s="175">
        <f ca="1">IF(I358&lt;0,VLOOKUP(-I358,'Cd(v)'!$B$3:$C$103,2,1),VLOOKUP(I358,'Cd(v)'!$B$3:$C$103,2,1))</f>
        <v>0.43973362291137602</v>
      </c>
      <c r="L359" s="7">
        <f t="shared" ca="1" si="116"/>
        <v>-4.6425667423148349</v>
      </c>
      <c r="M359" s="110">
        <f t="shared" si="124"/>
        <v>1987.6144826972181</v>
      </c>
      <c r="N359" s="110">
        <f t="shared" si="125"/>
        <v>64.766832652108576</v>
      </c>
      <c r="O359" s="110">
        <f t="shared" ca="1" si="126"/>
        <v>-45.543579742108534</v>
      </c>
      <c r="P359" s="110">
        <f t="shared" ca="1" si="127"/>
        <v>1877.304070303001</v>
      </c>
      <c r="Q359" s="110">
        <f t="shared" ca="1" si="129"/>
        <v>284.34851876414666</v>
      </c>
      <c r="R359" s="110">
        <f>'prueba 1'!I404</f>
        <v>1.2696267339327405</v>
      </c>
      <c r="S359" s="105">
        <f>'prueba 1'!AN356</f>
        <v>4.8454757992519608E-3</v>
      </c>
      <c r="T359" s="105">
        <f t="shared" si="130"/>
        <v>1.0337831361255285</v>
      </c>
      <c r="U359" s="177">
        <f t="shared" si="131"/>
        <v>6.6021236138744719</v>
      </c>
      <c r="V359" s="161">
        <f t="shared" si="117"/>
        <v>0.84407766920660932</v>
      </c>
      <c r="W359" s="178">
        <f t="shared" si="128"/>
        <v>1.4708330000000001</v>
      </c>
      <c r="X359" s="178">
        <f t="shared" ca="1" si="132"/>
        <v>284.34851876414666</v>
      </c>
      <c r="Y359" s="178">
        <f t="shared" ca="1" si="133"/>
        <v>179.91727275582474</v>
      </c>
      <c r="Z359" s="178">
        <f t="shared" si="134"/>
        <v>4.1660000000001141E-3</v>
      </c>
      <c r="AA359" s="178">
        <f t="shared" ca="1" si="135"/>
        <v>1.4708330000000001</v>
      </c>
      <c r="AB359" s="178">
        <f t="shared" ca="1" si="136"/>
        <v>51.227451123120275</v>
      </c>
    </row>
    <row r="360" spans="1:28" x14ac:dyDescent="0.25">
      <c r="A360" s="200">
        <v>1.4750000000000001</v>
      </c>
      <c r="B360" s="105">
        <v>200.83815492471916</v>
      </c>
      <c r="D360" s="194">
        <f t="shared" si="118"/>
        <v>4.1670000000000318E-3</v>
      </c>
      <c r="E360" s="174">
        <f t="shared" ca="1" si="137"/>
        <v>1.174406748182911</v>
      </c>
      <c r="F360" s="179">
        <f t="shared" ca="1" si="119"/>
        <v>0.75460902849320566</v>
      </c>
      <c r="G360" s="272">
        <f t="shared" si="120"/>
        <v>1.4750000000000001</v>
      </c>
      <c r="H360" s="181">
        <f t="shared" ca="1" si="121"/>
        <v>281.83507275807585</v>
      </c>
      <c r="I360" s="182">
        <f t="shared" ca="1" si="122"/>
        <v>181.09167950400766</v>
      </c>
      <c r="J360" s="181">
        <f t="shared" ca="1" si="123"/>
        <v>51.982060151613481</v>
      </c>
      <c r="K360" s="175">
        <f ca="1">IF(I359&lt;0,VLOOKUP(-I359,'Cd(v)'!$B$3:$C$103,2,1),VLOOKUP(I359,'Cd(v)'!$B$3:$C$103,2,1))</f>
        <v>0.43973362291137602</v>
      </c>
      <c r="L360" s="7">
        <f t="shared" ca="1" si="116"/>
        <v>-4.7043102426260797</v>
      </c>
      <c r="M360" s="110">
        <f t="shared" si="124"/>
        <v>1970.2222998114951</v>
      </c>
      <c r="N360" s="110">
        <f t="shared" si="125"/>
        <v>64.719613164415151</v>
      </c>
      <c r="O360" s="110">
        <f t="shared" ca="1" si="126"/>
        <v>-46.149283480161841</v>
      </c>
      <c r="P360" s="110">
        <f t="shared" ca="1" si="127"/>
        <v>1859.353403166918</v>
      </c>
      <c r="Q360" s="110">
        <f t="shared" ca="1" si="129"/>
        <v>281.83507275807585</v>
      </c>
      <c r="R360" s="110">
        <f>'prueba 1'!I405</f>
        <v>1.2642783487697793</v>
      </c>
      <c r="S360" s="105">
        <f>'prueba 1'!AN357</f>
        <v>4.8134034345999914E-3</v>
      </c>
      <c r="T360" s="105">
        <f t="shared" si="130"/>
        <v>1.0385965395601284</v>
      </c>
      <c r="U360" s="177">
        <f t="shared" si="131"/>
        <v>6.597310210439872</v>
      </c>
      <c r="V360" s="161">
        <f t="shared" si="117"/>
        <v>0.83689259157131113</v>
      </c>
      <c r="W360" s="178">
        <f t="shared" si="128"/>
        <v>1.4750000000000001</v>
      </c>
      <c r="X360" s="178">
        <f t="shared" ca="1" si="132"/>
        <v>281.83507275807585</v>
      </c>
      <c r="Y360" s="178">
        <f t="shared" ca="1" si="133"/>
        <v>181.09167950400766</v>
      </c>
      <c r="Z360" s="178">
        <f t="shared" si="134"/>
        <v>4.1670000000000318E-3</v>
      </c>
      <c r="AA360" s="178">
        <f t="shared" ca="1" si="135"/>
        <v>1.4750000000000001</v>
      </c>
      <c r="AB360" s="178">
        <f t="shared" ca="1" si="136"/>
        <v>51.982060151613481</v>
      </c>
    </row>
    <row r="361" spans="1:28" x14ac:dyDescent="0.25">
      <c r="A361" s="200">
        <v>1.4791669999999999</v>
      </c>
      <c r="B361" s="105">
        <v>199.53802572497091</v>
      </c>
      <c r="D361" s="194">
        <f t="shared" si="118"/>
        <v>4.1669999999998097E-3</v>
      </c>
      <c r="E361" s="174">
        <f t="shared" ca="1" si="137"/>
        <v>1.1668473536048272</v>
      </c>
      <c r="F361" s="179">
        <f t="shared" ca="1" si="119"/>
        <v>0.75947128141563658</v>
      </c>
      <c r="G361" s="272">
        <f t="shared" si="120"/>
        <v>1.4791669999999999</v>
      </c>
      <c r="H361" s="181">
        <f t="shared" ca="1" si="121"/>
        <v>280.02096318811624</v>
      </c>
      <c r="I361" s="182">
        <f t="shared" ca="1" si="122"/>
        <v>182.25852685761248</v>
      </c>
      <c r="J361" s="181">
        <f t="shared" ca="1" si="123"/>
        <v>52.741531433029117</v>
      </c>
      <c r="K361" s="175">
        <f ca="1">IF(I360&lt;0,VLOOKUP(-I360,'Cd(v)'!$B$3:$C$103,2,1),VLOOKUP(I360,'Cd(v)'!$B$3:$C$103,2,1))</f>
        <v>0.43970700824387499</v>
      </c>
      <c r="L361" s="7">
        <f t="shared" ca="1" si="116"/>
        <v>-4.76563682889714</v>
      </c>
      <c r="M361" s="110">
        <f t="shared" si="124"/>
        <v>1957.4680323619648</v>
      </c>
      <c r="N361" s="110">
        <f t="shared" si="125"/>
        <v>64.672645354580268</v>
      </c>
      <c r="O361" s="110">
        <f t="shared" ca="1" si="126"/>
        <v>-46.750897291480946</v>
      </c>
      <c r="P361" s="110">
        <f t="shared" ca="1" si="127"/>
        <v>1846.0444897159036</v>
      </c>
      <c r="Q361" s="110">
        <f t="shared" ca="1" si="129"/>
        <v>280.02096318811624</v>
      </c>
      <c r="R361" s="110">
        <f>'prueba 1'!I406</f>
        <v>1.2589413226224164</v>
      </c>
      <c r="S361" s="105">
        <f>'prueba 1'!AN358</f>
        <v>4.787748199273861E-3</v>
      </c>
      <c r="T361" s="105">
        <f t="shared" si="130"/>
        <v>1.0433842877594024</v>
      </c>
      <c r="U361" s="177">
        <f t="shared" si="131"/>
        <v>6.5925224622405976</v>
      </c>
      <c r="V361" s="161">
        <f t="shared" si="117"/>
        <v>0.8314749531959158</v>
      </c>
      <c r="W361" s="178">
        <f t="shared" si="128"/>
        <v>1.4791669999999999</v>
      </c>
      <c r="X361" s="178">
        <f t="shared" ca="1" si="132"/>
        <v>280.02096318811624</v>
      </c>
      <c r="Y361" s="178">
        <f t="shared" ca="1" si="133"/>
        <v>182.25852685761248</v>
      </c>
      <c r="Z361" s="178">
        <f t="shared" si="134"/>
        <v>4.1669999999998097E-3</v>
      </c>
      <c r="AA361" s="178">
        <f t="shared" ca="1" si="135"/>
        <v>1.4791669999999999</v>
      </c>
      <c r="AB361" s="178">
        <f t="shared" ca="1" si="136"/>
        <v>52.741531433029117</v>
      </c>
    </row>
    <row r="362" spans="1:28" x14ac:dyDescent="0.25">
      <c r="A362" s="200">
        <v>1.483333</v>
      </c>
      <c r="B362" s="105">
        <v>198.17879974341591</v>
      </c>
      <c r="D362" s="194">
        <f t="shared" si="118"/>
        <v>4.1660000000001141E-3</v>
      </c>
      <c r="E362" s="174">
        <f t="shared" ca="1" si="137"/>
        <v>1.1586253197839933</v>
      </c>
      <c r="F362" s="179">
        <f t="shared" ca="1" si="119"/>
        <v>0.76411585597105458</v>
      </c>
      <c r="G362" s="272">
        <f t="shared" si="120"/>
        <v>1.483333</v>
      </c>
      <c r="H362" s="181">
        <f t="shared" ca="1" si="121"/>
        <v>278.1145750801636</v>
      </c>
      <c r="I362" s="182">
        <f t="shared" ca="1" si="122"/>
        <v>183.41715217739647</v>
      </c>
      <c r="J362" s="181">
        <f t="shared" ca="1" si="123"/>
        <v>53.505647289000173</v>
      </c>
      <c r="K362" s="175">
        <f ca="1">IF(I361&lt;0,VLOOKUP(-I361,'Cd(v)'!$B$3:$C$103,2,1),VLOOKUP(I361,'Cd(v)'!$B$3:$C$103,2,1))</f>
        <v>0.43970700824387499</v>
      </c>
      <c r="L362" s="7">
        <f t="shared" ca="1" si="116"/>
        <v>-4.8272485593883108</v>
      </c>
      <c r="M362" s="110">
        <f t="shared" si="124"/>
        <v>1944.1340254829101</v>
      </c>
      <c r="N362" s="110">
        <f t="shared" si="125"/>
        <v>64.625950076406482</v>
      </c>
      <c r="O362" s="110">
        <f t="shared" ca="1" si="126"/>
        <v>-47.355308367599328</v>
      </c>
      <c r="P362" s="110">
        <f t="shared" ca="1" si="127"/>
        <v>1832.1527670389044</v>
      </c>
      <c r="Q362" s="110">
        <f t="shared" ca="1" si="129"/>
        <v>278.1145750801636</v>
      </c>
      <c r="R362" s="110">
        <f>'prueba 1'!I407</f>
        <v>1.2536171045043418</v>
      </c>
      <c r="S362" s="105">
        <f>'prueba 1'!AN359</f>
        <v>4.7599671940664915E-3</v>
      </c>
      <c r="T362" s="105">
        <f t="shared" si="130"/>
        <v>1.048144254953469</v>
      </c>
      <c r="U362" s="177">
        <f t="shared" si="131"/>
        <v>6.5877624950465314</v>
      </c>
      <c r="V362" s="161">
        <f t="shared" si="117"/>
        <v>0.82561287973109332</v>
      </c>
      <c r="W362" s="178">
        <f t="shared" si="128"/>
        <v>1.483333</v>
      </c>
      <c r="X362" s="178">
        <f t="shared" ca="1" si="132"/>
        <v>278.1145750801636</v>
      </c>
      <c r="Y362" s="178">
        <f t="shared" ca="1" si="133"/>
        <v>183.41715217739647</v>
      </c>
      <c r="Z362" s="178">
        <f t="shared" si="134"/>
        <v>4.1660000000001141E-3</v>
      </c>
      <c r="AA362" s="178">
        <f t="shared" ca="1" si="135"/>
        <v>1.483333</v>
      </c>
      <c r="AB362" s="178">
        <f t="shared" ca="1" si="136"/>
        <v>53.505647289000173</v>
      </c>
    </row>
    <row r="363" spans="1:28" x14ac:dyDescent="0.25">
      <c r="A363" s="200">
        <v>1.4875</v>
      </c>
      <c r="B363" s="105">
        <v>196.52408985282722</v>
      </c>
      <c r="D363" s="194">
        <f t="shared" si="118"/>
        <v>4.1670000000000318E-3</v>
      </c>
      <c r="E363" s="174">
        <f t="shared" ca="1" si="137"/>
        <v>1.1491079564104827</v>
      </c>
      <c r="F363" s="179">
        <f t="shared" ca="1" si="119"/>
        <v>0.76908760597757952</v>
      </c>
      <c r="G363" s="272">
        <f t="shared" si="120"/>
        <v>1.4875</v>
      </c>
      <c r="H363" s="181">
        <f t="shared" ca="1" si="121"/>
        <v>275.76384843063931</v>
      </c>
      <c r="I363" s="182">
        <f t="shared" ca="1" si="122"/>
        <v>184.56626013380696</v>
      </c>
      <c r="J363" s="181">
        <f t="shared" ca="1" si="123"/>
        <v>54.274734894977755</v>
      </c>
      <c r="K363" s="175">
        <f ca="1">IF(I362&lt;0,VLOOKUP(-I362,'Cd(v)'!$B$3:$C$103,2,1),VLOOKUP(I362,'Cd(v)'!$B$3:$C$103,2,1))</f>
        <v>0.43970700824387499</v>
      </c>
      <c r="L363" s="7">
        <f t="shared" ca="1" si="116"/>
        <v>-4.8888176929262226</v>
      </c>
      <c r="M363" s="110">
        <f t="shared" si="124"/>
        <v>1927.9013214562351</v>
      </c>
      <c r="N363" s="110">
        <f t="shared" si="125"/>
        <v>64.579552071928362</v>
      </c>
      <c r="O363" s="110">
        <f t="shared" ca="1" si="126"/>
        <v>-47.959301567606246</v>
      </c>
      <c r="P363" s="110">
        <f t="shared" ca="1" si="127"/>
        <v>1815.3624678167005</v>
      </c>
      <c r="Q363" s="110">
        <f t="shared" ca="1" si="129"/>
        <v>275.76384843063931</v>
      </c>
      <c r="R363" s="110">
        <f>'prueba 1'!I408</f>
        <v>1.2483029488648776</v>
      </c>
      <c r="S363" s="105">
        <f>'prueba 1'!AN360</f>
        <v>4.729664065046919E-3</v>
      </c>
      <c r="T363" s="105">
        <f t="shared" si="130"/>
        <v>1.0528739190185159</v>
      </c>
      <c r="U363" s="177">
        <f t="shared" si="131"/>
        <v>6.5830328309814838</v>
      </c>
      <c r="V363" s="161">
        <f t="shared" si="117"/>
        <v>0.8189158824167373</v>
      </c>
      <c r="W363" s="178">
        <f t="shared" si="128"/>
        <v>1.4875</v>
      </c>
      <c r="X363" s="178">
        <f t="shared" ca="1" si="132"/>
        <v>275.76384843063931</v>
      </c>
      <c r="Y363" s="178">
        <f t="shared" ca="1" si="133"/>
        <v>184.56626013380696</v>
      </c>
      <c r="Z363" s="178">
        <f t="shared" si="134"/>
        <v>4.1670000000000318E-3</v>
      </c>
      <c r="AA363" s="178">
        <f t="shared" ca="1" si="135"/>
        <v>1.4875</v>
      </c>
      <c r="AB363" s="178">
        <f t="shared" ca="1" si="136"/>
        <v>54.274734894977755</v>
      </c>
    </row>
    <row r="364" spans="1:28" x14ac:dyDescent="0.25">
      <c r="A364" s="200">
        <v>1.4916670000000001</v>
      </c>
      <c r="B364" s="105">
        <v>195.04667030765876</v>
      </c>
      <c r="D364" s="194">
        <f t="shared" si="118"/>
        <v>4.1670000000000318E-3</v>
      </c>
      <c r="E364" s="174">
        <f t="shared" ca="1" si="137"/>
        <v>1.1403977095292026</v>
      </c>
      <c r="F364" s="179">
        <f t="shared" ca="1" si="119"/>
        <v>0.77383964323318766</v>
      </c>
      <c r="G364" s="272">
        <f t="shared" si="120"/>
        <v>1.4916670000000001</v>
      </c>
      <c r="H364" s="181">
        <f t="shared" ca="1" si="121"/>
        <v>273.67355640249434</v>
      </c>
      <c r="I364" s="182">
        <f t="shared" ca="1" si="122"/>
        <v>185.70665784333616</v>
      </c>
      <c r="J364" s="181">
        <f t="shared" ca="1" si="123"/>
        <v>55.048574538210943</v>
      </c>
      <c r="K364" s="175">
        <f ca="1">IF(I363&lt;0,VLOOKUP(-I363,'Cd(v)'!$B$3:$C$103,2,1),VLOOKUP(I363,'Cd(v)'!$B$3:$C$103,2,1))</f>
        <v>0.43967833807816697</v>
      </c>
      <c r="L364" s="7">
        <f t="shared" ca="1" si="116"/>
        <v>-4.949943667229916</v>
      </c>
      <c r="M364" s="110">
        <f t="shared" si="124"/>
        <v>1913.4078357181324</v>
      </c>
      <c r="N364" s="110">
        <f t="shared" si="125"/>
        <v>64.533434767082682</v>
      </c>
      <c r="O364" s="110">
        <f t="shared" ca="1" si="126"/>
        <v>-48.558947375525477</v>
      </c>
      <c r="P364" s="110">
        <f t="shared" ca="1" si="127"/>
        <v>1800.3154535755241</v>
      </c>
      <c r="Q364" s="110">
        <f t="shared" ca="1" si="129"/>
        <v>273.67355640249434</v>
      </c>
      <c r="R364" s="110">
        <f>'prueba 1'!I409</f>
        <v>1.2430005441024794</v>
      </c>
      <c r="S364" s="105">
        <f>'prueba 1'!AN361</f>
        <v>4.7010504429850644E-3</v>
      </c>
      <c r="T364" s="105">
        <f t="shared" si="130"/>
        <v>1.0575749694615009</v>
      </c>
      <c r="U364" s="177">
        <f t="shared" si="131"/>
        <v>6.5783317805384991</v>
      </c>
      <c r="V364" s="161">
        <f t="shared" si="117"/>
        <v>0.8127594751720203</v>
      </c>
      <c r="W364" s="178">
        <f t="shared" si="128"/>
        <v>1.4916670000000001</v>
      </c>
      <c r="X364" s="178">
        <f t="shared" ca="1" si="132"/>
        <v>273.67355640249434</v>
      </c>
      <c r="Y364" s="178">
        <f t="shared" ca="1" si="133"/>
        <v>185.70665784333616</v>
      </c>
      <c r="Z364" s="178">
        <f t="shared" si="134"/>
        <v>4.1670000000000318E-3</v>
      </c>
      <c r="AA364" s="178">
        <f t="shared" ca="1" si="135"/>
        <v>1.4916670000000001</v>
      </c>
      <c r="AB364" s="178">
        <f t="shared" ca="1" si="136"/>
        <v>55.048574538210943</v>
      </c>
    </row>
    <row r="365" spans="1:28" x14ac:dyDescent="0.25">
      <c r="A365" s="200">
        <v>1.495833</v>
      </c>
      <c r="B365" s="105">
        <v>193.33286363526332</v>
      </c>
      <c r="D365" s="194">
        <f t="shared" si="118"/>
        <v>4.165999999999892E-3</v>
      </c>
      <c r="E365" s="174">
        <f t="shared" ca="1" si="137"/>
        <v>1.1299263698422803</v>
      </c>
      <c r="F365" s="179">
        <f t="shared" ca="1" si="119"/>
        <v>0.77836120983208124</v>
      </c>
      <c r="G365" s="272">
        <f t="shared" si="120"/>
        <v>1.495833</v>
      </c>
      <c r="H365" s="181">
        <f t="shared" ca="1" si="121"/>
        <v>271.22572487813483</v>
      </c>
      <c r="I365" s="182">
        <f t="shared" ca="1" si="122"/>
        <v>186.83658421317844</v>
      </c>
      <c r="J365" s="181">
        <f t="shared" ca="1" si="123"/>
        <v>55.826935748043027</v>
      </c>
      <c r="K365" s="175">
        <f ca="1">IF(I364&lt;0,VLOOKUP(-I364,'Cd(v)'!$B$3:$C$103,2,1),VLOOKUP(I364,'Cd(v)'!$B$3:$C$103,2,1))</f>
        <v>0.43967833807816697</v>
      </c>
      <c r="L365" s="7">
        <f t="shared" ca="1" si="116"/>
        <v>-5.0113020517954672</v>
      </c>
      <c r="M365" s="110">
        <f t="shared" si="124"/>
        <v>1896.5953922619333</v>
      </c>
      <c r="N365" s="110">
        <f t="shared" si="125"/>
        <v>64.487647044024627</v>
      </c>
      <c r="O365" s="110">
        <f t="shared" ca="1" si="126"/>
        <v>-49.160873128113536</v>
      </c>
      <c r="P365" s="110">
        <f t="shared" ca="1" si="127"/>
        <v>1782.9468720897951</v>
      </c>
      <c r="Q365" s="110">
        <f t="shared" ca="1" si="129"/>
        <v>271.22572487813483</v>
      </c>
      <c r="R365" s="110">
        <f>'prueba 1'!I410</f>
        <v>1.2377114939201264</v>
      </c>
      <c r="S365" s="105">
        <f>'prueba 1'!AN362</f>
        <v>4.6674539304838621E-3</v>
      </c>
      <c r="T365" s="105">
        <f t="shared" si="130"/>
        <v>1.0622424233919847</v>
      </c>
      <c r="U365" s="177">
        <f t="shared" si="131"/>
        <v>6.5736643266080153</v>
      </c>
      <c r="V365" s="161">
        <f t="shared" si="117"/>
        <v>0.80542470990448611</v>
      </c>
      <c r="W365" s="178">
        <f t="shared" si="128"/>
        <v>1.495833</v>
      </c>
      <c r="X365" s="178">
        <f t="shared" ca="1" si="132"/>
        <v>271.22572487813483</v>
      </c>
      <c r="Y365" s="178">
        <f t="shared" ca="1" si="133"/>
        <v>186.83658421317844</v>
      </c>
      <c r="Z365" s="178">
        <f t="shared" si="134"/>
        <v>4.165999999999892E-3</v>
      </c>
      <c r="AA365" s="178">
        <f t="shared" ca="1" si="135"/>
        <v>1.495833</v>
      </c>
      <c r="AB365" s="178">
        <f t="shared" ca="1" si="136"/>
        <v>55.826935748043027</v>
      </c>
    </row>
    <row r="366" spans="1:28" x14ac:dyDescent="0.25">
      <c r="A366" s="200">
        <v>1.5</v>
      </c>
      <c r="B366" s="105">
        <v>191.97363765370832</v>
      </c>
      <c r="D366" s="194">
        <f t="shared" si="118"/>
        <v>4.1670000000000318E-3</v>
      </c>
      <c r="E366" s="174">
        <f t="shared" ca="1" si="137"/>
        <v>1.1221883613226808</v>
      </c>
      <c r="F366" s="179">
        <f t="shared" ca="1" si="119"/>
        <v>0.78322420531795212</v>
      </c>
      <c r="G366" s="272">
        <f t="shared" si="120"/>
        <v>1.5</v>
      </c>
      <c r="H366" s="181">
        <f t="shared" ca="1" si="121"/>
        <v>269.3036624244474</v>
      </c>
      <c r="I366" s="182">
        <f t="shared" ca="1" si="122"/>
        <v>187.95877257450113</v>
      </c>
      <c r="J366" s="181">
        <f t="shared" ca="1" si="123"/>
        <v>56.610159953360977</v>
      </c>
      <c r="K366" s="175">
        <f ca="1">IF(I365&lt;0,VLOOKUP(-I365,'Cd(v)'!$B$3:$C$103,2,1),VLOOKUP(I365,'Cd(v)'!$B$3:$C$103,2,1))</f>
        <v>0.439647633909863</v>
      </c>
      <c r="L366" s="7">
        <f t="shared" ca="1" si="116"/>
        <v>-5.0721155691393616</v>
      </c>
      <c r="M366" s="110">
        <f t="shared" si="124"/>
        <v>1883.2613853828786</v>
      </c>
      <c r="N366" s="110">
        <f t="shared" si="125"/>
        <v>64.442110834870206</v>
      </c>
      <c r="O366" s="110">
        <f t="shared" ca="1" si="126"/>
        <v>-49.757453733257137</v>
      </c>
      <c r="P366" s="110">
        <f t="shared" ca="1" si="127"/>
        <v>1769.0618208147514</v>
      </c>
      <c r="Q366" s="110">
        <f t="shared" ca="1" si="129"/>
        <v>269.3036624244474</v>
      </c>
      <c r="R366" s="110">
        <f>'prueba 1'!I411</f>
        <v>1.2324329795490305</v>
      </c>
      <c r="S366" s="105">
        <f>'prueba 1'!AN363</f>
        <v>4.6418154081987757E-3</v>
      </c>
      <c r="T366" s="105">
        <f t="shared" si="130"/>
        <v>1.0668842388001836</v>
      </c>
      <c r="U366" s="177">
        <f t="shared" si="131"/>
        <v>6.5690225111998171</v>
      </c>
      <c r="V366" s="161">
        <f t="shared" si="117"/>
        <v>0.79995414810300869</v>
      </c>
      <c r="W366" s="178">
        <f t="shared" si="128"/>
        <v>1.5</v>
      </c>
      <c r="X366" s="178">
        <f t="shared" ca="1" si="132"/>
        <v>269.3036624244474</v>
      </c>
      <c r="Y366" s="178">
        <f t="shared" ca="1" si="133"/>
        <v>187.95877257450113</v>
      </c>
      <c r="Z366" s="178">
        <f t="shared" si="134"/>
        <v>4.1670000000000318E-3</v>
      </c>
      <c r="AA366" s="178">
        <f t="shared" ca="1" si="135"/>
        <v>1.5</v>
      </c>
      <c r="AB366" s="178">
        <f t="shared" ca="1" si="136"/>
        <v>56.610159953360977</v>
      </c>
    </row>
    <row r="367" spans="1:28" x14ac:dyDescent="0.25">
      <c r="A367" s="200">
        <v>1.504167</v>
      </c>
      <c r="B367" s="105">
        <v>191.14628270841399</v>
      </c>
      <c r="D367" s="194">
        <f t="shared" si="118"/>
        <v>4.1670000000000318E-3</v>
      </c>
      <c r="E367" s="174">
        <f t="shared" ca="1" si="137"/>
        <v>1.1174748527675125</v>
      </c>
      <c r="F367" s="179">
        <f t="shared" ca="1" si="119"/>
        <v>0.78788072302943446</v>
      </c>
      <c r="G367" s="272">
        <f t="shared" si="120"/>
        <v>1.504167</v>
      </c>
      <c r="H367" s="181">
        <f t="shared" ca="1" si="121"/>
        <v>268.17251086333187</v>
      </c>
      <c r="I367" s="182">
        <f t="shared" ca="1" si="122"/>
        <v>189.07624742726864</v>
      </c>
      <c r="J367" s="181">
        <f t="shared" ca="1" si="123"/>
        <v>57.398040676390409</v>
      </c>
      <c r="K367" s="175">
        <f ca="1">IF(I366&lt;0,VLOOKUP(-I366,'Cd(v)'!$B$3:$C$103,2,1),VLOOKUP(I366,'Cd(v)'!$B$3:$C$103,2,1))</f>
        <v>0.439647633909863</v>
      </c>
      <c r="L367" s="7">
        <f t="shared" ca="1" si="116"/>
        <v>-5.1332273957599792</v>
      </c>
      <c r="M367" s="110">
        <f t="shared" si="124"/>
        <v>1875.1450333695414</v>
      </c>
      <c r="N367" s="110">
        <f t="shared" si="125"/>
        <v>64.396752647417756</v>
      </c>
      <c r="O367" s="110">
        <f t="shared" ca="1" si="126"/>
        <v>-50.356960752405399</v>
      </c>
      <c r="P367" s="110">
        <f t="shared" ca="1" si="127"/>
        <v>1760.3913199697181</v>
      </c>
      <c r="Q367" s="110">
        <f t="shared" ca="1" si="129"/>
        <v>268.17251086333187</v>
      </c>
      <c r="R367" s="110">
        <f>'prueba 1'!I412</f>
        <v>1.2271664353899234</v>
      </c>
      <c r="S367" s="105">
        <f>'prueba 1'!AN364</f>
        <v>4.6236684457128521E-3</v>
      </c>
      <c r="T367" s="105">
        <f t="shared" si="130"/>
        <v>1.0715079072458964</v>
      </c>
      <c r="U367" s="177">
        <f t="shared" si="131"/>
        <v>6.5643988427541036</v>
      </c>
      <c r="V367" s="161">
        <f t="shared" si="117"/>
        <v>0.7965065600459672</v>
      </c>
      <c r="W367" s="178">
        <f t="shared" si="128"/>
        <v>1.504167</v>
      </c>
      <c r="X367" s="178">
        <f t="shared" ca="1" si="132"/>
        <v>268.17251086333187</v>
      </c>
      <c r="Y367" s="178">
        <f t="shared" ca="1" si="133"/>
        <v>189.07624742726864</v>
      </c>
      <c r="Z367" s="178">
        <f t="shared" si="134"/>
        <v>4.1670000000000318E-3</v>
      </c>
      <c r="AA367" s="178">
        <f t="shared" ca="1" si="135"/>
        <v>1.504167</v>
      </c>
      <c r="AB367" s="178">
        <f t="shared" ca="1" si="136"/>
        <v>57.398040676390409</v>
      </c>
    </row>
    <row r="368" spans="1:28" x14ac:dyDescent="0.25">
      <c r="A368" s="200">
        <v>1.5083329999999999</v>
      </c>
      <c r="B368" s="105">
        <v>188.90060499975789</v>
      </c>
      <c r="D368" s="194">
        <f t="shared" si="118"/>
        <v>4.165999999999892E-3</v>
      </c>
      <c r="E368" s="174">
        <f t="shared" ca="1" si="137"/>
        <v>1.1036432277439125</v>
      </c>
      <c r="F368" s="179">
        <f t="shared" ca="1" si="119"/>
        <v>0.79228942446876172</v>
      </c>
      <c r="G368" s="272">
        <f t="shared" si="120"/>
        <v>1.5083329999999999</v>
      </c>
      <c r="H368" s="181">
        <f t="shared" ca="1" si="121"/>
        <v>264.91676134036032</v>
      </c>
      <c r="I368" s="182">
        <f t="shared" ca="1" si="122"/>
        <v>190.17989065501254</v>
      </c>
      <c r="J368" s="181">
        <f t="shared" ca="1" si="123"/>
        <v>58.190330100859171</v>
      </c>
      <c r="K368" s="175">
        <f ca="1">IF(I367&lt;0,VLOOKUP(-I367,'Cd(v)'!$B$3:$C$103,2,1),VLOOKUP(I367,'Cd(v)'!$B$3:$C$103,2,1))</f>
        <v>0.439647633909863</v>
      </c>
      <c r="L368" s="7">
        <f t="shared" ca="1" si="116"/>
        <v>-5.1944461872527086</v>
      </c>
      <c r="M368" s="110">
        <f t="shared" si="124"/>
        <v>1853.1149350476251</v>
      </c>
      <c r="N368" s="110">
        <f t="shared" si="125"/>
        <v>64.351809717559078</v>
      </c>
      <c r="O368" s="110">
        <f t="shared" ca="1" si="126"/>
        <v>-50.957517096949076</v>
      </c>
      <c r="P368" s="110">
        <f t="shared" ca="1" si="127"/>
        <v>1737.805608233117</v>
      </c>
      <c r="Q368" s="110">
        <f t="shared" ca="1" si="129"/>
        <v>264.91676134036032</v>
      </c>
      <c r="R368" s="110">
        <f>'prueba 1'!I413</f>
        <v>1.2219139142166973</v>
      </c>
      <c r="S368" s="105">
        <f>'prueba 1'!AN365</f>
        <v>4.5813384157674872E-3</v>
      </c>
      <c r="T368" s="105">
        <f t="shared" si="130"/>
        <v>1.076089245661664</v>
      </c>
      <c r="U368" s="177">
        <f t="shared" si="131"/>
        <v>6.5598175043383362</v>
      </c>
      <c r="V368" s="161">
        <f t="shared" si="117"/>
        <v>0.786959920428971</v>
      </c>
      <c r="W368" s="178">
        <f t="shared" si="128"/>
        <v>1.5083329999999999</v>
      </c>
      <c r="X368" s="178">
        <f t="shared" ca="1" si="132"/>
        <v>264.91676134036032</v>
      </c>
      <c r="Y368" s="178">
        <f t="shared" ca="1" si="133"/>
        <v>190.17989065501254</v>
      </c>
      <c r="Z368" s="178">
        <f t="shared" si="134"/>
        <v>4.165999999999892E-3</v>
      </c>
      <c r="AA368" s="178">
        <f t="shared" ca="1" si="135"/>
        <v>1.5083329999999999</v>
      </c>
      <c r="AB368" s="178">
        <f t="shared" ca="1" si="136"/>
        <v>58.190330100859171</v>
      </c>
    </row>
    <row r="369" spans="1:28" x14ac:dyDescent="0.25">
      <c r="A369" s="200">
        <v>1.5125</v>
      </c>
      <c r="B369" s="105">
        <v>184.88202383689966</v>
      </c>
      <c r="D369" s="194">
        <f t="shared" si="118"/>
        <v>4.1670000000000318E-3</v>
      </c>
      <c r="E369" s="174">
        <f t="shared" ca="1" si="137"/>
        <v>1.0792598194246896</v>
      </c>
      <c r="F369" s="179">
        <f t="shared" ca="1" si="119"/>
        <v>0.79697688002698608</v>
      </c>
      <c r="G369" s="272">
        <f t="shared" si="120"/>
        <v>1.5125</v>
      </c>
      <c r="H369" s="181">
        <f t="shared" ca="1" si="121"/>
        <v>259.00163653100105</v>
      </c>
      <c r="I369" s="182">
        <f t="shared" ca="1" si="122"/>
        <v>191.25915047443723</v>
      </c>
      <c r="J369" s="181">
        <f t="shared" ca="1" si="123"/>
        <v>58.98730698088616</v>
      </c>
      <c r="K369" s="175">
        <f ca="1">IF(I368&lt;0,VLOOKUP(-I368,'Cd(v)'!$B$3:$C$103,2,1),VLOOKUP(I368,'Cd(v)'!$B$3:$C$103,2,1))</f>
        <v>0.43961491360645899</v>
      </c>
      <c r="L369" s="7">
        <f t="shared" ca="1" si="116"/>
        <v>-5.2548722982491647</v>
      </c>
      <c r="M369" s="110">
        <f t="shared" si="124"/>
        <v>1813.6926538399857</v>
      </c>
      <c r="N369" s="110">
        <f t="shared" si="125"/>
        <v>64.307545392273681</v>
      </c>
      <c r="O369" s="110">
        <f t="shared" ca="1" si="126"/>
        <v>-51.550297245824311</v>
      </c>
      <c r="P369" s="110">
        <f t="shared" ca="1" si="127"/>
        <v>1697.8348112018878</v>
      </c>
      <c r="Q369" s="110">
        <f t="shared" ca="1" si="129"/>
        <v>259.00163653100105</v>
      </c>
      <c r="R369" s="110">
        <f>'prueba 1'!I414</f>
        <v>1.2166723806425703</v>
      </c>
      <c r="S369" s="105">
        <f>'prueba 1'!AN366</f>
        <v>4.5121636376549432E-3</v>
      </c>
      <c r="T369" s="105">
        <f t="shared" si="130"/>
        <v>1.080601409299319</v>
      </c>
      <c r="U369" s="177">
        <f t="shared" si="131"/>
        <v>6.5553053407006807</v>
      </c>
      <c r="V369" s="161">
        <f t="shared" si="117"/>
        <v>0.77040339332836683</v>
      </c>
      <c r="W369" s="178">
        <f t="shared" si="128"/>
        <v>1.5125</v>
      </c>
      <c r="X369" s="178">
        <f t="shared" ca="1" si="132"/>
        <v>259.00163653100105</v>
      </c>
      <c r="Y369" s="178">
        <f t="shared" ca="1" si="133"/>
        <v>191.25915047443723</v>
      </c>
      <c r="Z369" s="178">
        <f t="shared" si="134"/>
        <v>4.1670000000000318E-3</v>
      </c>
      <c r="AA369" s="178">
        <f t="shared" ca="1" si="135"/>
        <v>1.5125</v>
      </c>
      <c r="AB369" s="178">
        <f t="shared" ca="1" si="136"/>
        <v>58.98730698088616</v>
      </c>
    </row>
    <row r="370" spans="1:28" x14ac:dyDescent="0.25">
      <c r="A370" s="200">
        <v>1.516667</v>
      </c>
      <c r="B370" s="105">
        <v>182.75453969185708</v>
      </c>
      <c r="D370" s="194">
        <f t="shared" si="118"/>
        <v>4.1670000000000318E-3</v>
      </c>
      <c r="E370" s="174">
        <f t="shared" ca="1" si="137"/>
        <v>1.0663755297817366</v>
      </c>
      <c r="F370" s="179">
        <f t="shared" ca="1" si="119"/>
        <v>0.80142046685958657</v>
      </c>
      <c r="G370" s="272">
        <f t="shared" si="120"/>
        <v>1.516667</v>
      </c>
      <c r="H370" s="181">
        <f t="shared" ca="1" si="121"/>
        <v>255.90965437526481</v>
      </c>
      <c r="I370" s="182">
        <f t="shared" ca="1" si="122"/>
        <v>192.32552600421897</v>
      </c>
      <c r="J370" s="181">
        <f t="shared" ca="1" si="123"/>
        <v>59.78872744774575</v>
      </c>
      <c r="K370" s="175">
        <f ca="1">IF(I369&lt;0,VLOOKUP(-I369,'Cd(v)'!$B$3:$C$103,2,1),VLOOKUP(I369,'Cd(v)'!$B$3:$C$103,2,1))</f>
        <v>0.43961491360645899</v>
      </c>
      <c r="L370" s="7">
        <f t="shared" ca="1" si="116"/>
        <v>-5.3146837206109687</v>
      </c>
      <c r="M370" s="110">
        <f t="shared" si="124"/>
        <v>1792.8220343771179</v>
      </c>
      <c r="N370" s="110">
        <f t="shared" si="125"/>
        <v>64.263668276184589</v>
      </c>
      <c r="O370" s="110">
        <f t="shared" ca="1" si="126"/>
        <v>-52.137047299193604</v>
      </c>
      <c r="P370" s="110">
        <f t="shared" ca="1" si="127"/>
        <v>1676.4213188017397</v>
      </c>
      <c r="Q370" s="110">
        <f t="shared" ca="1" si="129"/>
        <v>255.90965437526481</v>
      </c>
      <c r="R370" s="110">
        <f>'prueba 1'!I415</f>
        <v>1.2114432378418638</v>
      </c>
      <c r="S370" s="105">
        <f>'prueba 1'!AN367</f>
        <v>4.4726927715694051E-3</v>
      </c>
      <c r="T370" s="105">
        <f t="shared" si="130"/>
        <v>1.0850741020708885</v>
      </c>
      <c r="U370" s="177">
        <f t="shared" si="131"/>
        <v>6.5508326479291119</v>
      </c>
      <c r="V370" s="161">
        <f t="shared" si="117"/>
        <v>0.7615381668959742</v>
      </c>
      <c r="W370" s="178">
        <f t="shared" si="128"/>
        <v>1.516667</v>
      </c>
      <c r="X370" s="178">
        <f t="shared" ca="1" si="132"/>
        <v>255.90965437526481</v>
      </c>
      <c r="Y370" s="178">
        <f t="shared" ca="1" si="133"/>
        <v>192.32552600421897</v>
      </c>
      <c r="Z370" s="178">
        <f t="shared" si="134"/>
        <v>4.1670000000000318E-3</v>
      </c>
      <c r="AA370" s="178">
        <f t="shared" ca="1" si="135"/>
        <v>1.516667</v>
      </c>
      <c r="AB370" s="178">
        <f t="shared" ca="1" si="136"/>
        <v>59.78872744774575</v>
      </c>
    </row>
    <row r="371" spans="1:28" x14ac:dyDescent="0.25">
      <c r="A371" s="200">
        <v>1.5208330000000001</v>
      </c>
      <c r="B371" s="105">
        <v>183.16821716450423</v>
      </c>
      <c r="D371" s="194">
        <f t="shared" si="118"/>
        <v>4.1660000000001141E-3</v>
      </c>
      <c r="E371" s="174">
        <f t="shared" ca="1" si="137"/>
        <v>1.06908768324395</v>
      </c>
      <c r="F371" s="179">
        <f t="shared" ca="1" si="119"/>
        <v>0.8056819606219926</v>
      </c>
      <c r="G371" s="272">
        <f t="shared" si="120"/>
        <v>1.5208330000000001</v>
      </c>
      <c r="H371" s="181">
        <f t="shared" ca="1" si="121"/>
        <v>256.62210351510339</v>
      </c>
      <c r="I371" s="182">
        <f t="shared" ca="1" si="122"/>
        <v>193.39461368746294</v>
      </c>
      <c r="J371" s="181">
        <f t="shared" ca="1" si="123"/>
        <v>60.594409408367746</v>
      </c>
      <c r="K371" s="175">
        <f ca="1">IF(I370&lt;0,VLOOKUP(-I370,'Cd(v)'!$B$3:$C$103,2,1),VLOOKUP(I370,'Cd(v)'!$B$3:$C$103,2,1))</f>
        <v>0.43961491360645899</v>
      </c>
      <c r="L371" s="7">
        <f t="shared" ca="1" si="116"/>
        <v>-5.3741135385757248</v>
      </c>
      <c r="M371" s="110">
        <f t="shared" si="124"/>
        <v>1796.8802103837866</v>
      </c>
      <c r="N371" s="110">
        <f t="shared" si="125"/>
        <v>64.21978023750161</v>
      </c>
      <c r="O371" s="110">
        <f t="shared" ca="1" si="126"/>
        <v>-52.72005381342786</v>
      </c>
      <c r="P371" s="110">
        <f t="shared" ca="1" si="127"/>
        <v>1679.9403763328569</v>
      </c>
      <c r="Q371" s="110">
        <f t="shared" ca="1" si="129"/>
        <v>256.62210351510339</v>
      </c>
      <c r="R371" s="110">
        <f>'prueba 1'!I416</f>
        <v>1.2062281381994144</v>
      </c>
      <c r="S371" s="105">
        <f>'prueba 1'!AN368</f>
        <v>4.4738061858294416E-3</v>
      </c>
      <c r="T371" s="105">
        <f t="shared" si="130"/>
        <v>1.0895479082567179</v>
      </c>
      <c r="U371" s="177">
        <f t="shared" si="131"/>
        <v>6.5463588417432828</v>
      </c>
      <c r="V371" s="161">
        <f t="shared" si="117"/>
        <v>0.76307879270734547</v>
      </c>
      <c r="W371" s="178">
        <f t="shared" si="128"/>
        <v>1.5208330000000001</v>
      </c>
      <c r="X371" s="178">
        <f t="shared" ca="1" si="132"/>
        <v>256.62210351510339</v>
      </c>
      <c r="Y371" s="178">
        <f t="shared" ca="1" si="133"/>
        <v>193.39461368746294</v>
      </c>
      <c r="Z371" s="178">
        <f t="shared" si="134"/>
        <v>4.1660000000001141E-3</v>
      </c>
      <c r="AA371" s="178">
        <f t="shared" ca="1" si="135"/>
        <v>1.5208330000000001</v>
      </c>
      <c r="AB371" s="178">
        <f t="shared" ca="1" si="136"/>
        <v>60.594409408367746</v>
      </c>
    </row>
    <row r="372" spans="1:28" x14ac:dyDescent="0.25">
      <c r="A372" s="200">
        <v>1.5249999999999999</v>
      </c>
      <c r="B372" s="105">
        <v>184.35015280063902</v>
      </c>
      <c r="D372" s="194">
        <f t="shared" si="118"/>
        <v>4.1669999999998097E-3</v>
      </c>
      <c r="E372" s="174">
        <f t="shared" ca="1" si="137"/>
        <v>1.0771201112390529</v>
      </c>
      <c r="F372" s="179">
        <f t="shared" ca="1" si="119"/>
        <v>0.81036371473915414</v>
      </c>
      <c r="G372" s="272">
        <f t="shared" si="120"/>
        <v>1.5249999999999999</v>
      </c>
      <c r="H372" s="181">
        <f t="shared" ca="1" si="121"/>
        <v>258.48814764557284</v>
      </c>
      <c r="I372" s="182">
        <f t="shared" ca="1" si="122"/>
        <v>194.47173379870199</v>
      </c>
      <c r="J372" s="181">
        <f t="shared" ca="1" si="123"/>
        <v>61.404773123106899</v>
      </c>
      <c r="K372" s="175">
        <f ca="1">IF(I371&lt;0,VLOOKUP(-I371,'Cd(v)'!$B$3:$C$103,2,1),VLOOKUP(I371,'Cd(v)'!$B$3:$C$103,2,1))</f>
        <v>0.43958019147938598</v>
      </c>
      <c r="L372" s="7">
        <f t="shared" ca="1" si="116"/>
        <v>-5.4335970052894025</v>
      </c>
      <c r="M372" s="110">
        <f t="shared" si="124"/>
        <v>1808.4749989742688</v>
      </c>
      <c r="N372" s="110">
        <f t="shared" si="125"/>
        <v>64.175737724147353</v>
      </c>
      <c r="O372" s="110">
        <f t="shared" ca="1" si="126"/>
        <v>-53.303586621889039</v>
      </c>
      <c r="P372" s="110">
        <f t="shared" ca="1" si="127"/>
        <v>1690.9956746282323</v>
      </c>
      <c r="Q372" s="110">
        <f t="shared" ca="1" si="129"/>
        <v>258.48814764557284</v>
      </c>
      <c r="R372" s="110">
        <f>'prueba 1'!I417</f>
        <v>1.2010248516767272</v>
      </c>
      <c r="S372" s="105">
        <f>'prueba 1'!AN369</f>
        <v>4.4895528393723502E-3</v>
      </c>
      <c r="T372" s="105">
        <f t="shared" si="130"/>
        <v>1.0940374610960901</v>
      </c>
      <c r="U372" s="177">
        <f t="shared" si="131"/>
        <v>6.5418692889039098</v>
      </c>
      <c r="V372" s="161">
        <f t="shared" si="117"/>
        <v>0.76818708672022773</v>
      </c>
      <c r="W372" s="178">
        <f t="shared" si="128"/>
        <v>1.5249999999999999</v>
      </c>
      <c r="X372" s="178">
        <f t="shared" ca="1" si="132"/>
        <v>258.48814764557284</v>
      </c>
      <c r="Y372" s="178">
        <f t="shared" ca="1" si="133"/>
        <v>194.47173379870199</v>
      </c>
      <c r="Z372" s="178">
        <f t="shared" si="134"/>
        <v>4.1669999999998097E-3</v>
      </c>
      <c r="AA372" s="178">
        <f t="shared" ca="1" si="135"/>
        <v>1.5249999999999999</v>
      </c>
      <c r="AB372" s="178">
        <f t="shared" ca="1" si="136"/>
        <v>61.404773123106899</v>
      </c>
    </row>
    <row r="373" spans="1:28" x14ac:dyDescent="0.25">
      <c r="A373" s="200">
        <v>1.5291669999999999</v>
      </c>
      <c r="B373" s="105">
        <v>182.34086221920987</v>
      </c>
      <c r="D373" s="194">
        <f t="shared" si="118"/>
        <v>4.1670000000000318E-3</v>
      </c>
      <c r="E373" s="174">
        <f t="shared" ca="1" si="137"/>
        <v>1.0649379192600683</v>
      </c>
      <c r="F373" s="179">
        <f t="shared" ca="1" si="119"/>
        <v>0.8148013110487542</v>
      </c>
      <c r="G373" s="272">
        <f t="shared" si="120"/>
        <v>1.5291669999999999</v>
      </c>
      <c r="H373" s="181">
        <f t="shared" ca="1" si="121"/>
        <v>255.56465544997843</v>
      </c>
      <c r="I373" s="182">
        <f t="shared" ca="1" si="122"/>
        <v>195.53667171796207</v>
      </c>
      <c r="J373" s="181">
        <f t="shared" ca="1" si="123"/>
        <v>62.219574434155653</v>
      </c>
      <c r="K373" s="175">
        <f ca="1">IF(I372&lt;0,VLOOKUP(-I372,'Cd(v)'!$B$3:$C$103,2,1),VLOOKUP(I372,'Cd(v)'!$B$3:$C$103,2,1))</f>
        <v>0.43958019147938598</v>
      </c>
      <c r="L373" s="7">
        <f t="shared" ca="1" si="116"/>
        <v>-5.4942908866956701</v>
      </c>
      <c r="M373" s="110">
        <f t="shared" si="124"/>
        <v>1788.7638583704488</v>
      </c>
      <c r="N373" s="110">
        <f t="shared" si="125"/>
        <v>64.132063759272441</v>
      </c>
      <c r="O373" s="110">
        <f t="shared" ca="1" si="126"/>
        <v>-53.898993598484523</v>
      </c>
      <c r="P373" s="110">
        <f t="shared" ca="1" si="127"/>
        <v>1670.7328010126919</v>
      </c>
      <c r="Q373" s="110">
        <f t="shared" ca="1" si="129"/>
        <v>255.56465544997843</v>
      </c>
      <c r="R373" s="110">
        <f>'prueba 1'!I418</f>
        <v>1.1958343697776734</v>
      </c>
      <c r="S373" s="105">
        <f>'prueba 1'!AN370</f>
        <v>4.4519841870462231E-3</v>
      </c>
      <c r="T373" s="105">
        <f t="shared" si="130"/>
        <v>1.0984894452831364</v>
      </c>
      <c r="U373" s="177">
        <f t="shared" si="131"/>
        <v>6.5374173047168638</v>
      </c>
      <c r="V373" s="161">
        <f t="shared" si="117"/>
        <v>0.75981437286745335</v>
      </c>
      <c r="W373" s="178">
        <f t="shared" si="128"/>
        <v>1.5291669999999999</v>
      </c>
      <c r="X373" s="178">
        <f t="shared" ca="1" si="132"/>
        <v>255.56465544997843</v>
      </c>
      <c r="Y373" s="178">
        <f t="shared" ca="1" si="133"/>
        <v>195.53667171796207</v>
      </c>
      <c r="Z373" s="178">
        <f t="shared" si="134"/>
        <v>4.1670000000000318E-3</v>
      </c>
      <c r="AA373" s="178">
        <f t="shared" ca="1" si="135"/>
        <v>1.5291669999999999</v>
      </c>
      <c r="AB373" s="178">
        <f t="shared" ca="1" si="136"/>
        <v>62.219574434155653</v>
      </c>
    </row>
    <row r="374" spans="1:28" x14ac:dyDescent="0.25">
      <c r="A374" s="200">
        <v>1.5333330000000001</v>
      </c>
      <c r="B374" s="105">
        <v>180.92253945584812</v>
      </c>
      <c r="D374" s="194">
        <f t="shared" si="118"/>
        <v>4.1660000000001141E-3</v>
      </c>
      <c r="E374" s="174">
        <f t="shared" ca="1" si="137"/>
        <v>1.0561807745841325</v>
      </c>
      <c r="F374" s="179">
        <f t="shared" ca="1" si="119"/>
        <v>0.81900582348396989</v>
      </c>
      <c r="G374" s="272">
        <f t="shared" si="120"/>
        <v>1.5333330000000001</v>
      </c>
      <c r="H374" s="181">
        <f t="shared" ca="1" si="121"/>
        <v>253.523949732142</v>
      </c>
      <c r="I374" s="182">
        <f t="shared" ca="1" si="122"/>
        <v>196.5928524925462</v>
      </c>
      <c r="J374" s="181">
        <f t="shared" ca="1" si="123"/>
        <v>63.038580257639623</v>
      </c>
      <c r="K374" s="175">
        <f ca="1">IF(I373&lt;0,VLOOKUP(-I373,'Cd(v)'!$B$3:$C$103,2,1),VLOOKUP(I373,'Cd(v)'!$B$3:$C$103,2,1))</f>
        <v>0.43958019147938598</v>
      </c>
      <c r="L374" s="7">
        <f t="shared" ca="1" si="116"/>
        <v>-5.5546297236527611</v>
      </c>
      <c r="M374" s="110">
        <f t="shared" si="124"/>
        <v>1774.8501120618703</v>
      </c>
      <c r="N374" s="110">
        <f t="shared" si="125"/>
        <v>64.088674152896701</v>
      </c>
      <c r="O374" s="110">
        <f t="shared" ca="1" si="126"/>
        <v>-54.490917589033586</v>
      </c>
      <c r="P374" s="110">
        <f t="shared" ca="1" si="127"/>
        <v>1656.27052031994</v>
      </c>
      <c r="Q374" s="110">
        <f t="shared" ca="1" si="129"/>
        <v>253.523949732142</v>
      </c>
      <c r="R374" s="110">
        <f>'prueba 1'!I419</f>
        <v>1.1906580665119952</v>
      </c>
      <c r="S374" s="105">
        <f>'prueba 1'!AN371</f>
        <v>4.4229975918176649E-3</v>
      </c>
      <c r="T374" s="105">
        <f t="shared" si="130"/>
        <v>1.1029124428749542</v>
      </c>
      <c r="U374" s="177">
        <f t="shared" si="131"/>
        <v>6.5329943071250458</v>
      </c>
      <c r="V374" s="161">
        <f t="shared" si="117"/>
        <v>0.75372329937308391</v>
      </c>
      <c r="W374" s="178">
        <f t="shared" si="128"/>
        <v>1.5333330000000001</v>
      </c>
      <c r="X374" s="178">
        <f t="shared" ca="1" si="132"/>
        <v>253.523949732142</v>
      </c>
      <c r="Y374" s="178">
        <f t="shared" ca="1" si="133"/>
        <v>196.5928524925462</v>
      </c>
      <c r="Z374" s="178">
        <f t="shared" si="134"/>
        <v>4.1660000000001141E-3</v>
      </c>
      <c r="AA374" s="178">
        <f t="shared" ca="1" si="135"/>
        <v>1.5333330000000001</v>
      </c>
      <c r="AB374" s="178">
        <f t="shared" ca="1" si="136"/>
        <v>63.038580257639623</v>
      </c>
    </row>
    <row r="375" spans="1:28" x14ac:dyDescent="0.25">
      <c r="A375" s="200">
        <v>1.5375000000000001</v>
      </c>
      <c r="B375" s="105">
        <v>177.790410020091</v>
      </c>
      <c r="D375" s="194">
        <f t="shared" si="118"/>
        <v>4.1670000000000318E-3</v>
      </c>
      <c r="E375" s="174">
        <f t="shared" ca="1" si="137"/>
        <v>1.0371831683864465</v>
      </c>
      <c r="F375" s="179">
        <f t="shared" ca="1" si="119"/>
        <v>0.82352435859911255</v>
      </c>
      <c r="G375" s="272">
        <f t="shared" si="120"/>
        <v>1.5375000000000001</v>
      </c>
      <c r="H375" s="181">
        <f t="shared" ca="1" si="121"/>
        <v>248.90404808889818</v>
      </c>
      <c r="I375" s="182">
        <f t="shared" ca="1" si="122"/>
        <v>197.63003566093263</v>
      </c>
      <c r="J375" s="181">
        <f t="shared" ca="1" si="123"/>
        <v>63.862104616238739</v>
      </c>
      <c r="K375" s="175">
        <f ca="1">IF(I374&lt;0,VLOOKUP(-I374,'Cd(v)'!$B$3:$C$103,2,1),VLOOKUP(I374,'Cd(v)'!$B$3:$C$103,2,1))</f>
        <v>0.43954347836381602</v>
      </c>
      <c r="L375" s="7">
        <f t="shared" ca="1" si="116"/>
        <v>-5.6143289085192185</v>
      </c>
      <c r="M375" s="110">
        <f t="shared" si="124"/>
        <v>1744.1239222970928</v>
      </c>
      <c r="N375" s="110">
        <f t="shared" si="125"/>
        <v>64.045824654128481</v>
      </c>
      <c r="O375" s="110">
        <f t="shared" ca="1" si="126"/>
        <v>-55.076566592573535</v>
      </c>
      <c r="P375" s="110">
        <f t="shared" ca="1" si="127"/>
        <v>1625.0015310503909</v>
      </c>
      <c r="Q375" s="110">
        <f t="shared" ca="1" si="129"/>
        <v>248.90404808889818</v>
      </c>
      <c r="R375" s="110">
        <f>'prueba 1'!I420</f>
        <v>1.1854938489940077</v>
      </c>
      <c r="S375" s="105">
        <f>'prueba 1'!AN372</f>
        <v>4.3679407510932118E-3</v>
      </c>
      <c r="T375" s="105">
        <f t="shared" si="130"/>
        <v>1.1072803836260474</v>
      </c>
      <c r="U375" s="177">
        <f t="shared" si="131"/>
        <v>6.5286263663739525</v>
      </c>
      <c r="V375" s="161">
        <f t="shared" si="117"/>
        <v>0.74085263855372485</v>
      </c>
      <c r="W375" s="178">
        <f t="shared" si="128"/>
        <v>1.5375000000000001</v>
      </c>
      <c r="X375" s="178">
        <f t="shared" ca="1" si="132"/>
        <v>248.90404808889818</v>
      </c>
      <c r="Y375" s="178">
        <f t="shared" ca="1" si="133"/>
        <v>197.63003566093263</v>
      </c>
      <c r="Z375" s="178">
        <f t="shared" si="134"/>
        <v>4.1670000000000318E-3</v>
      </c>
      <c r="AA375" s="178">
        <f t="shared" ca="1" si="135"/>
        <v>1.5375000000000001</v>
      </c>
      <c r="AB375" s="178">
        <f t="shared" ca="1" si="136"/>
        <v>63.862104616238739</v>
      </c>
    </row>
    <row r="376" spans="1:28" x14ac:dyDescent="0.25">
      <c r="A376" s="200">
        <v>1.5416669999999999</v>
      </c>
      <c r="B376" s="105">
        <v>177.49492611105728</v>
      </c>
      <c r="D376" s="194">
        <f t="shared" si="118"/>
        <v>4.1669999999998097E-3</v>
      </c>
      <c r="E376" s="174">
        <f t="shared" ca="1" si="137"/>
        <v>1.0356798253038517</v>
      </c>
      <c r="F376" s="179">
        <f t="shared" ca="1" si="119"/>
        <v>0.82784003643110959</v>
      </c>
      <c r="G376" s="272">
        <f t="shared" si="120"/>
        <v>1.5416669999999999</v>
      </c>
      <c r="H376" s="181">
        <f t="shared" ca="1" si="121"/>
        <v>248.54327461096688</v>
      </c>
      <c r="I376" s="182">
        <f t="shared" ca="1" si="122"/>
        <v>198.66571548623648</v>
      </c>
      <c r="J376" s="181">
        <f t="shared" ca="1" si="123"/>
        <v>64.689944652669851</v>
      </c>
      <c r="K376" s="175">
        <f ca="1">IF(I375&lt;0,VLOOKUP(-I375,'Cd(v)'!$B$3:$C$103,2,1),VLOOKUP(I375,'Cd(v)'!$B$3:$C$103,2,1))</f>
        <v>0.43954347836381602</v>
      </c>
      <c r="L376" s="7">
        <f t="shared" ca="1" si="116"/>
        <v>-5.6737252504846056</v>
      </c>
      <c r="M376" s="110">
        <f t="shared" si="124"/>
        <v>1741.225225149472</v>
      </c>
      <c r="N376" s="110">
        <f t="shared" si="125"/>
        <v>64.003068252328035</v>
      </c>
      <c r="O376" s="110">
        <f t="shared" ca="1" si="126"/>
        <v>-55.659244707253983</v>
      </c>
      <c r="P376" s="110">
        <f t="shared" ca="1" si="127"/>
        <v>1621.5629121898901</v>
      </c>
      <c r="Q376" s="110">
        <f t="shared" ca="1" si="129"/>
        <v>248.54327461096688</v>
      </c>
      <c r="R376" s="110">
        <f>'prueba 1'!I421</f>
        <v>1.1803431973381595</v>
      </c>
      <c r="S376" s="105">
        <f>'prueba 1'!AN373</f>
        <v>4.3584507441840215E-3</v>
      </c>
      <c r="T376" s="105">
        <f t="shared" si="130"/>
        <v>1.1116388343702315</v>
      </c>
      <c r="U376" s="177">
        <f t="shared" si="131"/>
        <v>6.5242679156297685</v>
      </c>
      <c r="V376" s="161">
        <f t="shared" si="117"/>
        <v>0.73962135710474197</v>
      </c>
      <c r="W376" s="178">
        <f t="shared" si="128"/>
        <v>1.5416669999999999</v>
      </c>
      <c r="X376" s="178">
        <f t="shared" ca="1" si="132"/>
        <v>248.54327461096688</v>
      </c>
      <c r="Y376" s="178">
        <f t="shared" ca="1" si="133"/>
        <v>198.66571548623648</v>
      </c>
      <c r="Z376" s="178">
        <f t="shared" si="134"/>
        <v>4.1669999999998097E-3</v>
      </c>
      <c r="AA376" s="178">
        <f t="shared" ca="1" si="135"/>
        <v>1.5416669999999999</v>
      </c>
      <c r="AB376" s="178">
        <f t="shared" ca="1" si="136"/>
        <v>64.689944652669851</v>
      </c>
    </row>
    <row r="377" spans="1:28" x14ac:dyDescent="0.25">
      <c r="A377" s="200">
        <v>1.545833</v>
      </c>
      <c r="B377" s="105">
        <v>176.25389369311577</v>
      </c>
      <c r="D377" s="194">
        <f t="shared" si="118"/>
        <v>4.1660000000001141E-3</v>
      </c>
      <c r="E377" s="174">
        <f t="shared" ca="1" si="137"/>
        <v>1.0279936539316992</v>
      </c>
      <c r="F377" s="179">
        <f t="shared" ca="1" si="119"/>
        <v>0.83192399227796343</v>
      </c>
      <c r="G377" s="272">
        <f t="shared" si="120"/>
        <v>1.545833</v>
      </c>
      <c r="H377" s="181">
        <f t="shared" ca="1" si="121"/>
        <v>246.75795821691577</v>
      </c>
      <c r="I377" s="182">
        <f t="shared" ca="1" si="122"/>
        <v>199.69370914016818</v>
      </c>
      <c r="J377" s="181">
        <f t="shared" ca="1" si="123"/>
        <v>65.521868644947816</v>
      </c>
      <c r="K377" s="175">
        <f ca="1">IF(I376&lt;0,VLOOKUP(-I376,'Cd(v)'!$B$3:$C$103,2,1),VLOOKUP(I376,'Cd(v)'!$B$3:$C$103,2,1))</f>
        <v>0.43954347836381602</v>
      </c>
      <c r="L377" s="7">
        <f t="shared" ca="1" si="116"/>
        <v>-5.7333473597096214</v>
      </c>
      <c r="M377" s="110">
        <f t="shared" si="124"/>
        <v>1729.0506971294658</v>
      </c>
      <c r="N377" s="110">
        <f t="shared" si="125"/>
        <v>63.960568042258231</v>
      </c>
      <c r="O377" s="110">
        <f t="shared" ca="1" si="126"/>
        <v>-56.244137598751387</v>
      </c>
      <c r="P377" s="110">
        <f t="shared" ca="1" si="127"/>
        <v>1608.8459914884561</v>
      </c>
      <c r="Q377" s="110">
        <f t="shared" ca="1" si="129"/>
        <v>246.75795821691577</v>
      </c>
      <c r="R377" s="110">
        <f>'prueba 1'!I422</f>
        <v>1.1752070984868652</v>
      </c>
      <c r="S377" s="105">
        <f>'prueba 1'!AN374</f>
        <v>4.3323353791843806E-3</v>
      </c>
      <c r="T377" s="105">
        <f t="shared" si="130"/>
        <v>1.1159711697494159</v>
      </c>
      <c r="U377" s="177">
        <f t="shared" si="131"/>
        <v>6.5199355802505838</v>
      </c>
      <c r="V377" s="161">
        <f t="shared" si="117"/>
        <v>0.73427372112554046</v>
      </c>
      <c r="W377" s="178">
        <f t="shared" si="128"/>
        <v>1.545833</v>
      </c>
      <c r="X377" s="178">
        <f t="shared" ca="1" si="132"/>
        <v>246.75795821691577</v>
      </c>
      <c r="Y377" s="178">
        <f t="shared" ca="1" si="133"/>
        <v>199.69370914016818</v>
      </c>
      <c r="Z377" s="178">
        <f t="shared" si="134"/>
        <v>4.1660000000001141E-3</v>
      </c>
      <c r="AA377" s="178">
        <f t="shared" ca="1" si="135"/>
        <v>1.545833</v>
      </c>
      <c r="AB377" s="178">
        <f t="shared" ca="1" si="136"/>
        <v>65.521868644947816</v>
      </c>
    </row>
    <row r="378" spans="1:28" x14ac:dyDescent="0.25">
      <c r="A378" s="200">
        <v>1.55</v>
      </c>
      <c r="B378" s="105">
        <v>172.353506093871</v>
      </c>
      <c r="D378" s="194">
        <f t="shared" si="118"/>
        <v>4.1670000000000318E-3</v>
      </c>
      <c r="E378" s="174">
        <f t="shared" ca="1" si="137"/>
        <v>1.0040997021747571</v>
      </c>
      <c r="F378" s="179">
        <f t="shared" ca="1" si="119"/>
        <v>0.83630776944604945</v>
      </c>
      <c r="G378" s="272">
        <f t="shared" si="120"/>
        <v>1.55</v>
      </c>
      <c r="H378" s="181">
        <f t="shared" ca="1" si="121"/>
        <v>240.96465134983188</v>
      </c>
      <c r="I378" s="182">
        <f t="shared" ca="1" si="122"/>
        <v>200.69780884234294</v>
      </c>
      <c r="J378" s="181">
        <f t="shared" ca="1" si="123"/>
        <v>66.358176414393867</v>
      </c>
      <c r="K378" s="175">
        <f ca="1">IF(I377&lt;0,VLOOKUP(-I377,'Cd(v)'!$B$3:$C$103,2,1),VLOOKUP(I377,'Cd(v)'!$B$3:$C$103,2,1))</f>
        <v>0.43950478170593699</v>
      </c>
      <c r="L378" s="7">
        <f t="shared" ca="1" si="116"/>
        <v>-5.7923251718629389</v>
      </c>
      <c r="M378" s="110">
        <f t="shared" si="124"/>
        <v>1690.7878947808747</v>
      </c>
      <c r="N378" s="110">
        <f t="shared" si="125"/>
        <v>63.918734916184377</v>
      </c>
      <c r="O378" s="110">
        <f t="shared" ca="1" si="126"/>
        <v>-56.822709935975432</v>
      </c>
      <c r="P378" s="110">
        <f t="shared" ca="1" si="127"/>
        <v>1570.046449928715</v>
      </c>
      <c r="Q378" s="110">
        <f t="shared" ca="1" si="129"/>
        <v>240.96465134983188</v>
      </c>
      <c r="R378" s="110">
        <f>'prueba 1'!I423</f>
        <v>1.1700832104237693</v>
      </c>
      <c r="S378" s="105">
        <f>'prueba 1'!AN375</f>
        <v>4.2643349718509997E-3</v>
      </c>
      <c r="T378" s="105">
        <f t="shared" si="130"/>
        <v>1.1202355047212669</v>
      </c>
      <c r="U378" s="177">
        <f t="shared" si="131"/>
        <v>6.5156712452787335</v>
      </c>
      <c r="V378" s="161">
        <f t="shared" si="117"/>
        <v>0.71819705989316596</v>
      </c>
      <c r="W378" s="178">
        <f t="shared" si="128"/>
        <v>1.55</v>
      </c>
      <c r="X378" s="178">
        <f t="shared" ca="1" si="132"/>
        <v>240.96465134983188</v>
      </c>
      <c r="Y378" s="178">
        <f t="shared" ca="1" si="133"/>
        <v>200.69780884234294</v>
      </c>
      <c r="Z378" s="178">
        <f t="shared" si="134"/>
        <v>4.1670000000000318E-3</v>
      </c>
      <c r="AA378" s="178">
        <f t="shared" ca="1" si="135"/>
        <v>1.55</v>
      </c>
      <c r="AB378" s="178">
        <f t="shared" ca="1" si="136"/>
        <v>66.358176414393867</v>
      </c>
    </row>
    <row r="379" spans="1:28" x14ac:dyDescent="0.25">
      <c r="A379" s="200">
        <v>1.5541670000000001</v>
      </c>
      <c r="B379" s="105">
        <v>169.51686056714752</v>
      </c>
      <c r="D379" s="194">
        <f t="shared" si="118"/>
        <v>4.1670000000000318E-3</v>
      </c>
      <c r="E379" s="174">
        <f t="shared" ca="1" si="137"/>
        <v>0.98660099604520091</v>
      </c>
      <c r="F379" s="179">
        <f t="shared" ca="1" si="119"/>
        <v>0.84041893579656979</v>
      </c>
      <c r="G379" s="272">
        <f t="shared" si="120"/>
        <v>1.5541670000000001</v>
      </c>
      <c r="H379" s="181">
        <f t="shared" ca="1" si="121"/>
        <v>236.76529782702025</v>
      </c>
      <c r="I379" s="182">
        <f t="shared" ca="1" si="122"/>
        <v>201.68440983838815</v>
      </c>
      <c r="J379" s="181">
        <f t="shared" ca="1" si="123"/>
        <v>67.198595350190431</v>
      </c>
      <c r="K379" s="175">
        <f ca="1">IF(I378&lt;0,VLOOKUP(-I378,'Cd(v)'!$B$3:$C$103,2,1),VLOOKUP(I378,'Cd(v)'!$B$3:$C$103,2,1))</f>
        <v>0.43950478170593699</v>
      </c>
      <c r="L379" s="7">
        <f t="shared" ca="1" si="116"/>
        <v>-5.8507215448747427</v>
      </c>
      <c r="M379" s="110">
        <f t="shared" si="124"/>
        <v>1662.9604021637172</v>
      </c>
      <c r="N379" s="110">
        <f t="shared" si="125"/>
        <v>63.877408079258792</v>
      </c>
      <c r="O379" s="110">
        <f t="shared" ca="1" si="126"/>
        <v>-57.395578355221232</v>
      </c>
      <c r="P379" s="110">
        <f t="shared" ca="1" si="127"/>
        <v>1541.687415729237</v>
      </c>
      <c r="Q379" s="110">
        <f t="shared" ca="1" si="129"/>
        <v>236.76529782702025</v>
      </c>
      <c r="R379" s="110">
        <f>'prueba 1'!I424</f>
        <v>1.1649728888658468</v>
      </c>
      <c r="S379" s="105">
        <f>'prueba 1'!AN376</f>
        <v>4.2127254766147022E-3</v>
      </c>
      <c r="T379" s="105">
        <f t="shared" si="130"/>
        <v>1.1244482301978815</v>
      </c>
      <c r="U379" s="177">
        <f t="shared" si="131"/>
        <v>6.5114585198021189</v>
      </c>
      <c r="V379" s="161">
        <f t="shared" si="117"/>
        <v>0.70637675798330912</v>
      </c>
      <c r="W379" s="178">
        <f t="shared" si="128"/>
        <v>1.5541670000000001</v>
      </c>
      <c r="X379" s="178">
        <f t="shared" ca="1" si="132"/>
        <v>236.76529782702025</v>
      </c>
      <c r="Y379" s="178">
        <f t="shared" ca="1" si="133"/>
        <v>201.68440983838815</v>
      </c>
      <c r="Z379" s="178">
        <f t="shared" si="134"/>
        <v>4.1670000000000318E-3</v>
      </c>
      <c r="AA379" s="178">
        <f t="shared" ca="1" si="135"/>
        <v>1.5541670000000001</v>
      </c>
      <c r="AB379" s="178">
        <f t="shared" ca="1" si="136"/>
        <v>67.198595350190431</v>
      </c>
    </row>
    <row r="380" spans="1:28" x14ac:dyDescent="0.25">
      <c r="A380" s="200">
        <v>1.558333</v>
      </c>
      <c r="B380" s="105">
        <v>166.14834400416339</v>
      </c>
      <c r="D380" s="194">
        <f t="shared" si="118"/>
        <v>4.165999999999892E-3</v>
      </c>
      <c r="E380" s="174">
        <f t="shared" ca="1" si="137"/>
        <v>0.96550175135092309</v>
      </c>
      <c r="F380" s="179">
        <f t="shared" ca="1" si="119"/>
        <v>0.84423953168283106</v>
      </c>
      <c r="G380" s="272">
        <f t="shared" si="120"/>
        <v>1.558333</v>
      </c>
      <c r="H380" s="181">
        <f t="shared" ca="1" si="121"/>
        <v>231.75750152447145</v>
      </c>
      <c r="I380" s="182">
        <f t="shared" ca="1" si="122"/>
        <v>202.64991158973908</v>
      </c>
      <c r="J380" s="181">
        <f t="shared" ca="1" si="123"/>
        <v>68.042834881873262</v>
      </c>
      <c r="K380" s="175">
        <f ca="1">IF(I379&lt;0,VLOOKUP(-I379,'Cd(v)'!$B$3:$C$103,2,1),VLOOKUP(I379,'Cd(v)'!$B$3:$C$103,2,1))</f>
        <v>0.43950478170593699</v>
      </c>
      <c r="L380" s="7">
        <f t="shared" ref="L380:L443" ca="1" si="138">IF(I379&lt;0,+(+(0.5*1.29*K380*PI()/4*$E$1^2*I379^2)/9.81),+(-(0.5*1.29*K380*PI()/4*$E$1^2*I379^2)/9.81))</f>
        <v>-5.9083855093731668</v>
      </c>
      <c r="M380" s="110">
        <f t="shared" si="124"/>
        <v>1629.915254680843</v>
      </c>
      <c r="N380" s="110">
        <f t="shared" si="125"/>
        <v>63.836685698131078</v>
      </c>
      <c r="O380" s="110">
        <f t="shared" ca="1" si="126"/>
        <v>-57.961261846950769</v>
      </c>
      <c r="P380" s="110">
        <f t="shared" ca="1" si="127"/>
        <v>1508.1173071357612</v>
      </c>
      <c r="Q380" s="110">
        <f t="shared" ca="1" si="129"/>
        <v>231.75750152447145</v>
      </c>
      <c r="R380" s="110">
        <f>'prueba 1'!I425</f>
        <v>1.1598780319856852</v>
      </c>
      <c r="S380" s="105">
        <f>'prueba 1'!AN377</f>
        <v>4.1511091873305747E-3</v>
      </c>
      <c r="T380" s="105">
        <f t="shared" si="130"/>
        <v>1.1285993393852121</v>
      </c>
      <c r="U380" s="177">
        <f t="shared" si="131"/>
        <v>6.5073074106147883</v>
      </c>
      <c r="V380" s="161">
        <f t="shared" si="117"/>
        <v>0.69217400112132677</v>
      </c>
      <c r="W380" s="178">
        <f t="shared" si="128"/>
        <v>1.558333</v>
      </c>
      <c r="X380" s="178">
        <f t="shared" ca="1" si="132"/>
        <v>231.75750152447145</v>
      </c>
      <c r="Y380" s="178">
        <f t="shared" ca="1" si="133"/>
        <v>202.64991158973908</v>
      </c>
      <c r="Z380" s="178">
        <f t="shared" si="134"/>
        <v>4.165999999999892E-3</v>
      </c>
      <c r="AA380" s="178">
        <f t="shared" ca="1" si="135"/>
        <v>1.558333</v>
      </c>
      <c r="AB380" s="178">
        <f t="shared" ca="1" si="136"/>
        <v>68.042834881873262</v>
      </c>
    </row>
    <row r="381" spans="1:28" x14ac:dyDescent="0.25">
      <c r="A381" s="200">
        <v>1.5625</v>
      </c>
      <c r="B381" s="105">
        <v>163.90266629550732</v>
      </c>
      <c r="D381" s="194">
        <f t="shared" si="118"/>
        <v>4.1670000000000318E-3</v>
      </c>
      <c r="E381" s="174">
        <f t="shared" ca="1" si="137"/>
        <v>0.95190069241676867</v>
      </c>
      <c r="F381" s="179">
        <f t="shared" ca="1" si="119"/>
        <v>0.84840875177974984</v>
      </c>
      <c r="G381" s="272">
        <f t="shared" si="120"/>
        <v>1.5625</v>
      </c>
      <c r="H381" s="181">
        <f t="shared" ca="1" si="121"/>
        <v>228.43789114873084</v>
      </c>
      <c r="I381" s="182">
        <f t="shared" ca="1" si="122"/>
        <v>203.60181228215583</v>
      </c>
      <c r="J381" s="181">
        <f t="shared" ca="1" si="123"/>
        <v>68.891243633653005</v>
      </c>
      <c r="K381" s="175">
        <f ca="1">IF(I380&lt;0,VLOOKUP(-I380,'Cd(v)'!$B$3:$C$103,2,1),VLOOKUP(I380,'Cd(v)'!$B$3:$C$103,2,1))</f>
        <v>0.43946410565742799</v>
      </c>
      <c r="L381" s="7">
        <f t="shared" ca="1" si="138"/>
        <v>-5.964537983042649</v>
      </c>
      <c r="M381" s="110">
        <f t="shared" si="124"/>
        <v>1607.8851563589269</v>
      </c>
      <c r="N381" s="110">
        <f t="shared" si="125"/>
        <v>63.796365360492096</v>
      </c>
      <c r="O381" s="110">
        <f t="shared" ca="1" si="126"/>
        <v>-58.512117613648392</v>
      </c>
      <c r="P381" s="110">
        <f t="shared" ca="1" si="127"/>
        <v>1485.5766733847865</v>
      </c>
      <c r="Q381" s="110">
        <f t="shared" ca="1" si="129"/>
        <v>228.43789114873084</v>
      </c>
      <c r="R381" s="110">
        <f>'prueba 1'!I426</f>
        <v>1.1547957834698201</v>
      </c>
      <c r="S381" s="105">
        <f>'prueba 1'!AN378</f>
        <v>4.1101261609562461E-3</v>
      </c>
      <c r="T381" s="105">
        <f t="shared" si="130"/>
        <v>1.1327094655461682</v>
      </c>
      <c r="U381" s="177">
        <f t="shared" si="131"/>
        <v>6.5031972844538322</v>
      </c>
      <c r="V381" s="161">
        <f t="shared" si="117"/>
        <v>0.68298241045338415</v>
      </c>
      <c r="W381" s="178">
        <f t="shared" si="128"/>
        <v>1.5625</v>
      </c>
      <c r="X381" s="178">
        <f t="shared" ca="1" si="132"/>
        <v>228.43789114873084</v>
      </c>
      <c r="Y381" s="178">
        <f t="shared" ca="1" si="133"/>
        <v>203.60181228215583</v>
      </c>
      <c r="Z381" s="178">
        <f t="shared" si="134"/>
        <v>4.1670000000000318E-3</v>
      </c>
      <c r="AA381" s="178">
        <f t="shared" ca="1" si="135"/>
        <v>1.5625</v>
      </c>
      <c r="AB381" s="178">
        <f t="shared" ca="1" si="136"/>
        <v>68.891243633653005</v>
      </c>
    </row>
    <row r="382" spans="1:28" x14ac:dyDescent="0.25">
      <c r="A382" s="200">
        <v>1.566667</v>
      </c>
      <c r="B382" s="105">
        <v>161.30240789601081</v>
      </c>
      <c r="D382" s="194">
        <f t="shared" si="118"/>
        <v>4.1670000000000318E-3</v>
      </c>
      <c r="E382" s="174">
        <f t="shared" ca="1" si="137"/>
        <v>0.93581282234008911</v>
      </c>
      <c r="F382" s="179">
        <f t="shared" ca="1" si="119"/>
        <v>0.85230828381044099</v>
      </c>
      <c r="G382" s="272">
        <f t="shared" si="120"/>
        <v>1.566667</v>
      </c>
      <c r="H382" s="181">
        <f t="shared" ca="1" si="121"/>
        <v>224.57711119272426</v>
      </c>
      <c r="I382" s="182">
        <f t="shared" ca="1" si="122"/>
        <v>204.53762510449593</v>
      </c>
      <c r="J382" s="181">
        <f t="shared" ca="1" si="123"/>
        <v>69.743551917463449</v>
      </c>
      <c r="K382" s="175">
        <f ca="1">IF(I381&lt;0,VLOOKUP(-I381,'Cd(v)'!$B$3:$C$103,2,1),VLOOKUP(I381,'Cd(v)'!$B$3:$C$103,2,1))</f>
        <v>0.43946410565742799</v>
      </c>
      <c r="L382" s="7">
        <f t="shared" ca="1" si="138"/>
        <v>-6.0207036384290298</v>
      </c>
      <c r="M382" s="110">
        <f t="shared" si="124"/>
        <v>1582.3766214598661</v>
      </c>
      <c r="N382" s="110">
        <f t="shared" si="125"/>
        <v>63.756516060371759</v>
      </c>
      <c r="O382" s="110">
        <f t="shared" ca="1" si="126"/>
        <v>-59.063102692988785</v>
      </c>
      <c r="P382" s="110">
        <f t="shared" ca="1" si="127"/>
        <v>1459.5570027065055</v>
      </c>
      <c r="Q382" s="110">
        <f t="shared" ca="1" si="129"/>
        <v>224.57711119272426</v>
      </c>
      <c r="R382" s="110">
        <f>'prueba 1'!I427</f>
        <v>1.1497274485981794</v>
      </c>
      <c r="S382" s="105">
        <f>'prueba 1'!AN379</f>
        <v>4.0621101040096592E-3</v>
      </c>
      <c r="T382" s="105">
        <f t="shared" si="130"/>
        <v>1.1367715756501779</v>
      </c>
      <c r="U382" s="177">
        <f t="shared" si="131"/>
        <v>6.4991351743498225</v>
      </c>
      <c r="V382" s="161">
        <f t="shared" si="117"/>
        <v>0.6721471337026822</v>
      </c>
      <c r="W382" s="178">
        <f t="shared" si="128"/>
        <v>1.566667</v>
      </c>
      <c r="X382" s="178">
        <f t="shared" ca="1" si="132"/>
        <v>224.57711119272426</v>
      </c>
      <c r="Y382" s="178">
        <f t="shared" ca="1" si="133"/>
        <v>204.53762510449593</v>
      </c>
      <c r="Z382" s="178">
        <f t="shared" si="134"/>
        <v>4.1670000000000318E-3</v>
      </c>
      <c r="AA382" s="178">
        <f t="shared" ca="1" si="135"/>
        <v>1.566667</v>
      </c>
      <c r="AB382" s="178">
        <f t="shared" ca="1" si="136"/>
        <v>69.743551917463449</v>
      </c>
    </row>
    <row r="383" spans="1:28" x14ac:dyDescent="0.25">
      <c r="A383" s="200">
        <v>1.5708329999999999</v>
      </c>
      <c r="B383" s="105">
        <v>157.28382673315255</v>
      </c>
      <c r="D383" s="194">
        <f t="shared" si="118"/>
        <v>4.165999999999892E-3</v>
      </c>
      <c r="E383" s="174">
        <f t="shared" ca="1" si="137"/>
        <v>0.9105533659004984</v>
      </c>
      <c r="F383" s="179">
        <f t="shared" ca="1" si="119"/>
        <v>0.85589711150764936</v>
      </c>
      <c r="G383" s="272">
        <f t="shared" si="120"/>
        <v>1.5708329999999999</v>
      </c>
      <c r="H383" s="181">
        <f t="shared" ca="1" si="121"/>
        <v>218.56777866071099</v>
      </c>
      <c r="I383" s="182">
        <f t="shared" ca="1" si="122"/>
        <v>205.44817847039644</v>
      </c>
      <c r="J383" s="181">
        <f t="shared" ca="1" si="123"/>
        <v>70.599449028971094</v>
      </c>
      <c r="K383" s="175">
        <f ca="1">IF(I382&lt;0,VLOOKUP(-I382,'Cd(v)'!$B$3:$C$103,2,1),VLOOKUP(I382,'Cd(v)'!$B$3:$C$103,2,1))</f>
        <v>0.43946410565742799</v>
      </c>
      <c r="L383" s="7">
        <f t="shared" ca="1" si="138"/>
        <v>-6.0761766219575017</v>
      </c>
      <c r="M383" s="110">
        <f t="shared" si="124"/>
        <v>1542.9543402522265</v>
      </c>
      <c r="N383" s="110">
        <f t="shared" si="125"/>
        <v>63.717383636017352</v>
      </c>
      <c r="O383" s="110">
        <f t="shared" ca="1" si="126"/>
        <v>-59.607292661403093</v>
      </c>
      <c r="P383" s="110">
        <f t="shared" ca="1" si="127"/>
        <v>1419.6296639548061</v>
      </c>
      <c r="Q383" s="110">
        <f t="shared" ca="1" si="129"/>
        <v>218.56777866071099</v>
      </c>
      <c r="R383" s="110">
        <f>'prueba 1'!I428</f>
        <v>1.1446743512888324</v>
      </c>
      <c r="S383" s="105">
        <f>'prueba 1'!AN380</f>
        <v>3.9890340830173836E-3</v>
      </c>
      <c r="T383" s="105">
        <f t="shared" si="130"/>
        <v>1.1407606097331953</v>
      </c>
      <c r="U383" s="177">
        <f t="shared" si="131"/>
        <v>6.4951461402668045</v>
      </c>
      <c r="V383" s="161">
        <f t="shared" si="117"/>
        <v>0.65524442217029655</v>
      </c>
      <c r="W383" s="178">
        <f t="shared" si="128"/>
        <v>1.5708329999999999</v>
      </c>
      <c r="X383" s="178">
        <f t="shared" ca="1" si="132"/>
        <v>218.56777866071099</v>
      </c>
      <c r="Y383" s="178">
        <f t="shared" ca="1" si="133"/>
        <v>205.44817847039644</v>
      </c>
      <c r="Z383" s="178">
        <f t="shared" si="134"/>
        <v>4.165999999999892E-3</v>
      </c>
      <c r="AA383" s="178">
        <f t="shared" ca="1" si="135"/>
        <v>1.5708329999999999</v>
      </c>
      <c r="AB383" s="178">
        <f t="shared" ca="1" si="136"/>
        <v>70.599449028971094</v>
      </c>
    </row>
    <row r="384" spans="1:28" x14ac:dyDescent="0.25">
      <c r="A384" s="200">
        <v>1.575</v>
      </c>
      <c r="B384" s="105">
        <v>153.32434235210104</v>
      </c>
      <c r="D384" s="194">
        <f t="shared" si="118"/>
        <v>4.1670000000000318E-3</v>
      </c>
      <c r="E384" s="174">
        <f t="shared" ca="1" si="137"/>
        <v>0.88608654913093821</v>
      </c>
      <c r="F384" s="179">
        <f t="shared" ca="1" si="119"/>
        <v>0.85979488233637713</v>
      </c>
      <c r="G384" s="272">
        <f t="shared" si="120"/>
        <v>1.575</v>
      </c>
      <c r="H384" s="181">
        <f t="shared" ca="1" si="121"/>
        <v>212.64376029060031</v>
      </c>
      <c r="I384" s="182">
        <f t="shared" ca="1" si="122"/>
        <v>206.33426501952738</v>
      </c>
      <c r="J384" s="181">
        <f t="shared" ca="1" si="123"/>
        <v>71.459243911307468</v>
      </c>
      <c r="K384" s="175">
        <f ca="1">IF(I383&lt;0,VLOOKUP(-I383,'Cd(v)'!$B$3:$C$103,2,1),VLOOKUP(I383,'Cd(v)'!$B$3:$C$103,2,1))</f>
        <v>0.43927863855794302</v>
      </c>
      <c r="L384" s="7">
        <f t="shared" ca="1" si="138"/>
        <v>-6.127809245195829</v>
      </c>
      <c r="M384" s="110">
        <f t="shared" si="124"/>
        <v>1504.1117984741113</v>
      </c>
      <c r="N384" s="110">
        <f t="shared" si="125"/>
        <v>63.678942811415375</v>
      </c>
      <c r="O384" s="110">
        <f t="shared" ca="1" si="126"/>
        <v>-60.113808695371084</v>
      </c>
      <c r="P384" s="110">
        <f t="shared" ca="1" si="127"/>
        <v>1380.3190469673248</v>
      </c>
      <c r="Q384" s="110">
        <f t="shared" ca="1" si="129"/>
        <v>212.64376029060031</v>
      </c>
      <c r="R384" s="110">
        <f>'prueba 1'!I429</f>
        <v>1.1396341752507582</v>
      </c>
      <c r="S384" s="105">
        <f>'prueba 1'!AN381</f>
        <v>3.9185346179394709E-3</v>
      </c>
      <c r="T384" s="105">
        <f t="shared" si="130"/>
        <v>1.1446791443511348</v>
      </c>
      <c r="U384" s="177">
        <f t="shared" si="131"/>
        <v>6.4912276056488656</v>
      </c>
      <c r="V384" s="161">
        <f t="shared" si="117"/>
        <v>0.63890253458120994</v>
      </c>
      <c r="W384" s="178">
        <f t="shared" si="128"/>
        <v>1.575</v>
      </c>
      <c r="X384" s="178">
        <f t="shared" ca="1" si="132"/>
        <v>212.64376029060031</v>
      </c>
      <c r="Y384" s="178">
        <f t="shared" ca="1" si="133"/>
        <v>206.33426501952738</v>
      </c>
      <c r="Z384" s="178">
        <f t="shared" si="134"/>
        <v>4.1670000000000318E-3</v>
      </c>
      <c r="AA384" s="178">
        <f t="shared" ca="1" si="135"/>
        <v>1.575</v>
      </c>
      <c r="AB384" s="178">
        <f t="shared" ca="1" si="136"/>
        <v>71.459243911307468</v>
      </c>
    </row>
    <row r="385" spans="1:29" x14ac:dyDescent="0.25">
      <c r="A385" s="200">
        <v>1.579167</v>
      </c>
      <c r="B385" s="105">
        <v>145.34627680819131</v>
      </c>
      <c r="D385" s="194">
        <f t="shared" si="118"/>
        <v>4.1670000000000318E-3</v>
      </c>
      <c r="E385" s="174">
        <f t="shared" ca="1" si="137"/>
        <v>0.83602167682152317</v>
      </c>
      <c r="F385" s="179">
        <f t="shared" ca="1" si="119"/>
        <v>0.86327858466369245</v>
      </c>
      <c r="G385" s="272">
        <f t="shared" si="120"/>
        <v>1.579167</v>
      </c>
      <c r="H385" s="181">
        <f t="shared" ca="1" si="121"/>
        <v>200.62915210499563</v>
      </c>
      <c r="I385" s="182">
        <f t="shared" ca="1" si="122"/>
        <v>207.17028669634891</v>
      </c>
      <c r="J385" s="181">
        <f t="shared" ca="1" si="123"/>
        <v>72.322522495971157</v>
      </c>
      <c r="K385" s="175">
        <f ca="1">IF(I384&lt;0,VLOOKUP(-I384,'Cd(v)'!$B$3:$C$103,2,1),VLOOKUP(I384,'Cd(v)'!$B$3:$C$103,2,1))</f>
        <v>0.43927863855794302</v>
      </c>
      <c r="L385" s="7">
        <f t="shared" ca="1" si="138"/>
        <v>-6.1807810314115601</v>
      </c>
      <c r="M385" s="110">
        <f t="shared" si="124"/>
        <v>1425.8469754883567</v>
      </c>
      <c r="N385" s="110">
        <f t="shared" si="125"/>
        <v>63.641886189703115</v>
      </c>
      <c r="O385" s="110">
        <f t="shared" ca="1" si="126"/>
        <v>-60.633461918147411</v>
      </c>
      <c r="P385" s="110">
        <f t="shared" ca="1" si="127"/>
        <v>1301.5716273805062</v>
      </c>
      <c r="Q385" s="110">
        <f t="shared" ca="1" si="129"/>
        <v>200.62915210499563</v>
      </c>
      <c r="R385" s="110">
        <f>'prueba 1'!I430</f>
        <v>1.1346086397886757</v>
      </c>
      <c r="S385" s="105">
        <f>'prueba 1'!AN382</f>
        <v>3.7774334059390451E-3</v>
      </c>
      <c r="T385" s="105">
        <f t="shared" si="130"/>
        <v>1.1484565777570739</v>
      </c>
      <c r="U385" s="177">
        <f t="shared" si="131"/>
        <v>6.4874501722429265</v>
      </c>
      <c r="V385" s="161">
        <f t="shared" si="117"/>
        <v>0.60565793545973778</v>
      </c>
      <c r="W385" s="178">
        <f t="shared" si="128"/>
        <v>1.579167</v>
      </c>
      <c r="X385" s="178">
        <f t="shared" ca="1" si="132"/>
        <v>200.62915210499563</v>
      </c>
      <c r="Y385" s="178">
        <f t="shared" ca="1" si="133"/>
        <v>207.17028669634891</v>
      </c>
      <c r="Z385" s="178">
        <f t="shared" si="134"/>
        <v>4.1670000000000318E-3</v>
      </c>
      <c r="AA385" s="178">
        <f t="shared" ca="1" si="135"/>
        <v>1.579167</v>
      </c>
      <c r="AB385" s="178">
        <f t="shared" ca="1" si="136"/>
        <v>72.322522495971157</v>
      </c>
    </row>
    <row r="386" spans="1:29" x14ac:dyDescent="0.25">
      <c r="A386" s="200">
        <v>1.5833330000000001</v>
      </c>
      <c r="B386" s="105">
        <v>124.95788708486637</v>
      </c>
      <c r="D386" s="194">
        <f t="shared" si="118"/>
        <v>4.1660000000001141E-3</v>
      </c>
      <c r="E386" s="174">
        <f t="shared" ca="1" si="137"/>
        <v>0.70745939802545643</v>
      </c>
      <c r="F386" s="179">
        <f t="shared" ca="1" si="119"/>
        <v>0.86601869022918732</v>
      </c>
      <c r="G386" s="272">
        <f t="shared" si="120"/>
        <v>1.5833330000000001</v>
      </c>
      <c r="H386" s="181">
        <f t="shared" ca="1" si="121"/>
        <v>169.81742631431518</v>
      </c>
      <c r="I386" s="182">
        <f t="shared" ca="1" si="122"/>
        <v>207.87774609437437</v>
      </c>
      <c r="J386" s="181">
        <f t="shared" ca="1" si="123"/>
        <v>73.188541186200339</v>
      </c>
      <c r="K386" s="175">
        <f ca="1">IF(I385&lt;0,VLOOKUP(-I385,'Cd(v)'!$B$3:$C$103,2,1),VLOOKUP(I385,'Cd(v)'!$B$3:$C$103,2,1))</f>
        <v>0.43927863855794302</v>
      </c>
      <c r="L386" s="7">
        <f t="shared" ca="1" si="138"/>
        <v>-6.2309688685476914</v>
      </c>
      <c r="M386" s="110">
        <f t="shared" si="124"/>
        <v>1225.8368723025392</v>
      </c>
      <c r="N386" s="110">
        <f t="shared" si="125"/>
        <v>63.608413306353221</v>
      </c>
      <c r="O386" s="110">
        <f t="shared" ca="1" si="126"/>
        <v>-61.125804600452852</v>
      </c>
      <c r="P386" s="110">
        <f t="shared" ca="1" si="127"/>
        <v>1101.1026543957332</v>
      </c>
      <c r="Q386" s="110">
        <f t="shared" ca="1" si="129"/>
        <v>169.81742631431518</v>
      </c>
      <c r="R386" s="110">
        <f>'prueba 1'!I431</f>
        <v>1.1295987826829037</v>
      </c>
      <c r="S386" s="105">
        <f>'prueba 1'!AN383</f>
        <v>3.4121185881638792E-3</v>
      </c>
      <c r="T386" s="105">
        <f t="shared" si="130"/>
        <v>1.1518686963452378</v>
      </c>
      <c r="U386" s="177">
        <f t="shared" si="131"/>
        <v>6.4840380536547624</v>
      </c>
      <c r="V386" s="161">
        <f t="shared" si="117"/>
        <v>0.52057455759556759</v>
      </c>
      <c r="W386" s="178">
        <f t="shared" si="128"/>
        <v>1.5833330000000001</v>
      </c>
      <c r="X386" s="178">
        <f t="shared" ca="1" si="132"/>
        <v>169.81742631431518</v>
      </c>
      <c r="Y386" s="178">
        <f t="shared" ca="1" si="133"/>
        <v>207.87774609437437</v>
      </c>
      <c r="Z386" s="178">
        <f t="shared" si="134"/>
        <v>4.1660000000001141E-3</v>
      </c>
      <c r="AA386" s="178">
        <f t="shared" ca="1" si="135"/>
        <v>1.5833330000000001</v>
      </c>
      <c r="AB386" s="178">
        <f t="shared" ca="1" si="136"/>
        <v>73.188541186200339</v>
      </c>
    </row>
    <row r="387" spans="1:29" x14ac:dyDescent="0.25">
      <c r="A387" s="200">
        <v>1.5874999999999999</v>
      </c>
      <c r="B387" s="105">
        <v>109.2381431242738</v>
      </c>
      <c r="D387" s="194">
        <f t="shared" si="118"/>
        <v>4.1669999999998097E-3</v>
      </c>
      <c r="E387" s="174">
        <f t="shared" ca="1" si="137"/>
        <v>0.60856865518896419</v>
      </c>
      <c r="F387" s="179">
        <f t="shared" ca="1" si="119"/>
        <v>0.8687624735613908</v>
      </c>
      <c r="G387" s="272">
        <f t="shared" si="120"/>
        <v>1.5874999999999999</v>
      </c>
      <c r="H387" s="181">
        <f t="shared" ca="1" si="121"/>
        <v>146.04479366186513</v>
      </c>
      <c r="I387" s="182">
        <f t="shared" ca="1" si="122"/>
        <v>208.48631474956335</v>
      </c>
      <c r="J387" s="181">
        <f t="shared" ca="1" si="123"/>
        <v>74.057303659761729</v>
      </c>
      <c r="K387" s="175">
        <f ca="1">IF(I386&lt;0,VLOOKUP(-I386,'Cd(v)'!$B$3:$C$103,2,1),VLOOKUP(I386,'Cd(v)'!$B$3:$C$103,2,1))</f>
        <v>0.43927863855794302</v>
      </c>
      <c r="L387" s="7">
        <f t="shared" ca="1" si="138"/>
        <v>-6.2735974152908769</v>
      </c>
      <c r="M387" s="110">
        <f t="shared" si="124"/>
        <v>1071.6261840491261</v>
      </c>
      <c r="N387" s="110">
        <f t="shared" si="125"/>
        <v>63.577809090698409</v>
      </c>
      <c r="O387" s="110">
        <f t="shared" ca="1" si="126"/>
        <v>-61.543990644003507</v>
      </c>
      <c r="P387" s="110">
        <f t="shared" ca="1" si="127"/>
        <v>946.5043843144241</v>
      </c>
      <c r="Q387" s="110">
        <f t="shared" ca="1" si="129"/>
        <v>146.04479366186513</v>
      </c>
      <c r="R387" s="110">
        <f>'prueba 1'!I432</f>
        <v>1.1246021673186353</v>
      </c>
      <c r="S387" s="105">
        <f>'prueba 1'!AN384</f>
        <v>3.1196957854043644E-3</v>
      </c>
      <c r="T387" s="105">
        <f t="shared" si="130"/>
        <v>1.1549883921306421</v>
      </c>
      <c r="U387" s="177">
        <f t="shared" si="131"/>
        <v>6.4809183578693581</v>
      </c>
      <c r="V387" s="161">
        <f t="shared" si="117"/>
        <v>0.45519534239882814</v>
      </c>
      <c r="W387" s="178">
        <f t="shared" si="128"/>
        <v>1.5874999999999999</v>
      </c>
      <c r="X387" s="178">
        <f t="shared" ca="1" si="132"/>
        <v>146.04479366186513</v>
      </c>
      <c r="Y387" s="178">
        <f t="shared" ca="1" si="133"/>
        <v>208.48631474956335</v>
      </c>
      <c r="Z387" s="178">
        <f t="shared" si="134"/>
        <v>4.1669999999998097E-3</v>
      </c>
      <c r="AA387" s="178">
        <f t="shared" ca="1" si="135"/>
        <v>1.5874999999999999</v>
      </c>
      <c r="AB387" s="178">
        <f t="shared" ca="1" si="136"/>
        <v>74.057303659761729</v>
      </c>
    </row>
    <row r="388" spans="1:29" x14ac:dyDescent="0.25">
      <c r="A388" s="200">
        <v>1.5916669999999999</v>
      </c>
      <c r="B388" s="105">
        <v>128.09001652062355</v>
      </c>
      <c r="D388" s="194">
        <f t="shared" si="118"/>
        <v>4.1670000000000318E-3</v>
      </c>
      <c r="E388" s="174">
        <f t="shared" ca="1" si="137"/>
        <v>0.7276979915727797</v>
      </c>
      <c r="F388" s="179">
        <f t="shared" ca="1" si="119"/>
        <v>0.87179479109232083</v>
      </c>
      <c r="G388" s="272">
        <f t="shared" si="120"/>
        <v>1.5916669999999999</v>
      </c>
      <c r="H388" s="181">
        <f t="shared" ca="1" si="121"/>
        <v>174.63354729368231</v>
      </c>
      <c r="I388" s="182">
        <f t="shared" ca="1" si="122"/>
        <v>209.21401274113612</v>
      </c>
      <c r="J388" s="181">
        <f t="shared" ca="1" si="123"/>
        <v>74.929098450854056</v>
      </c>
      <c r="K388" s="175">
        <f ca="1">IF(I387&lt;0,VLOOKUP(-I387,'Cd(v)'!$B$3:$C$103,2,1),VLOOKUP(I387,'Cd(v)'!$B$3:$C$103,2,1))</f>
        <v>0.43880612057920898</v>
      </c>
      <c r="L388" s="7">
        <f t="shared" ca="1" si="138"/>
        <v>-6.3035956135634521</v>
      </c>
      <c r="M388" s="110">
        <f t="shared" si="124"/>
        <v>1256.5630620673171</v>
      </c>
      <c r="N388" s="110">
        <f t="shared" si="125"/>
        <v>63.543834159685872</v>
      </c>
      <c r="O388" s="110">
        <f t="shared" ca="1" si="126"/>
        <v>-61.838272969057471</v>
      </c>
      <c r="P388" s="110">
        <f t="shared" ca="1" si="127"/>
        <v>1131.1809549385737</v>
      </c>
      <c r="Q388" s="110">
        <f t="shared" ca="1" si="129"/>
        <v>174.63354729368231</v>
      </c>
      <c r="R388" s="110">
        <f>'prueba 1'!I433</f>
        <v>1.1196200982277793</v>
      </c>
      <c r="S388" s="105">
        <f>'prueba 1'!AN385</f>
        <v>3.4632957199318393E-3</v>
      </c>
      <c r="T388" s="105">
        <f t="shared" si="130"/>
        <v>1.158451687850574</v>
      </c>
      <c r="U388" s="177">
        <f t="shared" si="131"/>
        <v>6.477455062149426</v>
      </c>
      <c r="V388" s="161">
        <f t="shared" si="117"/>
        <v>0.53375109884144245</v>
      </c>
      <c r="W388" s="178">
        <f t="shared" si="128"/>
        <v>1.5916669999999999</v>
      </c>
      <c r="X388" s="178">
        <f t="shared" ca="1" si="132"/>
        <v>174.63354729368231</v>
      </c>
      <c r="Y388" s="178">
        <f t="shared" ca="1" si="133"/>
        <v>209.21401274113612</v>
      </c>
      <c r="Z388" s="178">
        <f t="shared" si="134"/>
        <v>4.1670000000000318E-3</v>
      </c>
      <c r="AA388" s="178">
        <f t="shared" ca="1" si="135"/>
        <v>1.5916669999999999</v>
      </c>
      <c r="AB388" s="178">
        <f t="shared" ca="1" si="136"/>
        <v>74.929098450854056</v>
      </c>
    </row>
    <row r="389" spans="1:29" x14ac:dyDescent="0.25">
      <c r="A389" s="200">
        <v>1.5958330000000001</v>
      </c>
      <c r="B389" s="105">
        <v>143.80976048121607</v>
      </c>
      <c r="D389" s="194">
        <f t="shared" si="118"/>
        <v>4.1660000000001141E-3</v>
      </c>
      <c r="E389" s="174">
        <f t="shared" ca="1" si="137"/>
        <v>0.82692693507230608</v>
      </c>
      <c r="F389" s="179">
        <f t="shared" ca="1" si="119"/>
        <v>0.87503055469110824</v>
      </c>
      <c r="G389" s="272">
        <f t="shared" si="120"/>
        <v>1.5958330000000001</v>
      </c>
      <c r="H389" s="181">
        <f t="shared" ca="1" si="121"/>
        <v>198.49422349310692</v>
      </c>
      <c r="I389" s="182">
        <f t="shared" ca="1" si="122"/>
        <v>210.04093967620841</v>
      </c>
      <c r="J389" s="181">
        <f t="shared" ca="1" si="123"/>
        <v>75.804129005545164</v>
      </c>
      <c r="K389" s="175">
        <f ca="1">IF(I388&lt;0,VLOOKUP(-I388,'Cd(v)'!$B$3:$C$103,2,1),VLOOKUP(I388,'Cd(v)'!$B$3:$C$103,2,1))</f>
        <v>0.43880612057920898</v>
      </c>
      <c r="L389" s="7">
        <f t="shared" ca="1" si="138"/>
        <v>-6.3476763895631656</v>
      </c>
      <c r="M389" s="110">
        <f t="shared" si="124"/>
        <v>1410.7737503207297</v>
      </c>
      <c r="N389" s="110">
        <f t="shared" si="125"/>
        <v>63.507185063343094</v>
      </c>
      <c r="O389" s="110">
        <f t="shared" ca="1" si="126"/>
        <v>-62.270705381614661</v>
      </c>
      <c r="P389" s="110">
        <f t="shared" ca="1" si="127"/>
        <v>1284.9958598757721</v>
      </c>
      <c r="Q389" s="110">
        <f t="shared" ca="1" si="129"/>
        <v>198.49422349310692</v>
      </c>
      <c r="R389" s="110">
        <f>'prueba 1'!I434</f>
        <v>1.1146538647477586</v>
      </c>
      <c r="S389" s="105">
        <f>'prueba 1'!AN386</f>
        <v>3.7358915741882311E-3</v>
      </c>
      <c r="T389" s="105">
        <f t="shared" si="130"/>
        <v>1.1621875794247623</v>
      </c>
      <c r="U389" s="177">
        <f t="shared" si="131"/>
        <v>6.4737191705752384</v>
      </c>
      <c r="V389" s="161">
        <f t="shared" si="117"/>
        <v>0.59911146216476252</v>
      </c>
      <c r="W389" s="178">
        <f t="shared" si="128"/>
        <v>1.5958330000000001</v>
      </c>
      <c r="X389" s="178">
        <f t="shared" ca="1" si="132"/>
        <v>198.49422349310692</v>
      </c>
      <c r="Y389" s="178">
        <f t="shared" ca="1" si="133"/>
        <v>210.04093967620841</v>
      </c>
      <c r="Z389" s="178">
        <f t="shared" si="134"/>
        <v>4.1660000000001141E-3</v>
      </c>
      <c r="AA389" s="178">
        <f t="shared" ca="1" si="135"/>
        <v>1.5958330000000001</v>
      </c>
      <c r="AB389" s="178">
        <f t="shared" ca="1" si="136"/>
        <v>75.804129005545164</v>
      </c>
    </row>
    <row r="390" spans="1:29" x14ac:dyDescent="0.25">
      <c r="A390" s="200">
        <v>1.6</v>
      </c>
      <c r="B390" s="105">
        <v>128.09001652062355</v>
      </c>
      <c r="D390" s="194">
        <f t="shared" si="118"/>
        <v>4.1670000000000318E-3</v>
      </c>
      <c r="E390" s="174">
        <f t="shared" ca="1" si="137"/>
        <v>0.72795619076845208</v>
      </c>
      <c r="F390" s="179">
        <f t="shared" ca="1" si="119"/>
        <v>0.87827398907769927</v>
      </c>
      <c r="G390" s="272">
        <f t="shared" si="120"/>
        <v>1.6</v>
      </c>
      <c r="H390" s="181">
        <f t="shared" ca="1" si="121"/>
        <v>174.69551014361568</v>
      </c>
      <c r="I390" s="182">
        <f t="shared" ca="1" si="122"/>
        <v>210.76889586697686</v>
      </c>
      <c r="J390" s="181">
        <f t="shared" ca="1" si="123"/>
        <v>76.682402994622862</v>
      </c>
      <c r="K390" s="175">
        <f ca="1">IF(I389&lt;0,VLOOKUP(-I389,'Cd(v)'!$B$3:$C$103,2,1),VLOOKUP(I389,'Cd(v)'!$B$3:$C$103,2,1))</f>
        <v>0.43880612057920898</v>
      </c>
      <c r="L390" s="7">
        <f t="shared" ca="1" si="138"/>
        <v>-6.3979544573070601</v>
      </c>
      <c r="M390" s="110">
        <f t="shared" si="124"/>
        <v>1256.5630620673171</v>
      </c>
      <c r="N390" s="110">
        <f t="shared" si="125"/>
        <v>63.473277545021695</v>
      </c>
      <c r="O390" s="110">
        <f t="shared" ca="1" si="126"/>
        <v>-62.76393322618226</v>
      </c>
      <c r="P390" s="110">
        <f t="shared" ca="1" si="127"/>
        <v>1130.3258512961131</v>
      </c>
      <c r="Q390" s="110">
        <f t="shared" ca="1" si="129"/>
        <v>174.69551014361568</v>
      </c>
      <c r="R390" s="110">
        <f>'prueba 1'!I435</f>
        <v>1.1097011785246473</v>
      </c>
      <c r="S390" s="105">
        <f>'prueba 1'!AN387</f>
        <v>3.4564238859732285E-3</v>
      </c>
      <c r="T390" s="105">
        <f t="shared" si="130"/>
        <v>1.1656440033107356</v>
      </c>
      <c r="U390" s="177">
        <f t="shared" si="131"/>
        <v>6.470262746689265</v>
      </c>
      <c r="V390" s="161">
        <f t="shared" ref="V390:V453" si="139">IF(B390&lt;0,0,+D390*B390)</f>
        <v>0.53375109884144245</v>
      </c>
      <c r="W390" s="178">
        <f t="shared" si="128"/>
        <v>1.6</v>
      </c>
      <c r="X390" s="178">
        <f t="shared" ca="1" si="132"/>
        <v>174.69551014361568</v>
      </c>
      <c r="Y390" s="178">
        <f t="shared" ca="1" si="133"/>
        <v>210.76889586697686</v>
      </c>
      <c r="Z390" s="178">
        <f t="shared" si="134"/>
        <v>4.1670000000000318E-3</v>
      </c>
      <c r="AA390" s="178">
        <f t="shared" ca="1" si="135"/>
        <v>1.6</v>
      </c>
      <c r="AB390" s="178">
        <f t="shared" ca="1" si="136"/>
        <v>76.682402994622862</v>
      </c>
    </row>
    <row r="391" spans="1:29" x14ac:dyDescent="0.25">
      <c r="A391" s="200">
        <v>1.6041669999999999</v>
      </c>
      <c r="B391" s="105">
        <v>133.70421079226369</v>
      </c>
      <c r="D391" s="194">
        <f t="shared" ref="D391:D454" si="140">+A391-A390</f>
        <v>4.1669999999998097E-3</v>
      </c>
      <c r="E391" s="174">
        <f t="shared" ca="1" si="137"/>
        <v>0.76358699986353307</v>
      </c>
      <c r="F391" s="179">
        <f t="shared" ref="F391:F454" ca="1" si="141">IF(AND(I390&lt;=0,J390&lt;=0),0,+I391*D391)</f>
        <v>0.88145585610608368</v>
      </c>
      <c r="G391" s="272">
        <f t="shared" ref="G391:G454" si="142">+G390+D391</f>
        <v>1.6041669999999999</v>
      </c>
      <c r="H391" s="181">
        <f t="shared" ref="H391:H454" ca="1" si="143">IF(CELL("tipo",U391)="b",+(B391*9.81+L391*9.81-$E$2*9.81)/$E$2,+(B391*9.81+L391*9.81-U391*9.81)/U391)</f>
        <v>183.24622026963473</v>
      </c>
      <c r="I391" s="182">
        <f t="shared" ref="I391:I454" ca="1" si="144">+I390+E391</f>
        <v>211.53248286684038</v>
      </c>
      <c r="J391" s="181">
        <f t="shared" ref="J391:J454" ca="1" si="145">IF(AND(I391&lt;=0,J390&lt;=0),0,+J390+F391)</f>
        <v>77.563858850728948</v>
      </c>
      <c r="K391" s="175">
        <f ca="1">IF(I390&lt;0,VLOOKUP(-I390,'Cd(v)'!$B$3:$C$103,2,1),VLOOKUP(I390,'Cd(v)'!$B$3:$C$103,2,1))</f>
        <v>0.43880612057920898</v>
      </c>
      <c r="L391" s="7">
        <f t="shared" ca="1" si="138"/>
        <v>-6.4423791431140653</v>
      </c>
      <c r="M391" s="110">
        <f t="shared" ref="M391:M454" si="146">+B391*9.81</f>
        <v>1311.6383078721069</v>
      </c>
      <c r="N391" s="110">
        <f t="shared" ref="N391:N454" si="147">+U391*9.81</f>
        <v>63.438423997245614</v>
      </c>
      <c r="O391" s="110">
        <f t="shared" ref="O391:O454" ca="1" si="148">+L391*9.81</f>
        <v>-63.199739393948981</v>
      </c>
      <c r="P391" s="110">
        <f t="shared" ref="P391:P454" ca="1" si="149">+M391-N391+O391</f>
        <v>1185.0001444809125</v>
      </c>
      <c r="Q391" s="110">
        <f t="shared" ca="1" si="129"/>
        <v>183.24622026963473</v>
      </c>
      <c r="R391" s="110">
        <f>'prueba 1'!I436</f>
        <v>1.1047634609562027</v>
      </c>
      <c r="S391" s="105">
        <f>'prueba 1'!AN388</f>
        <v>3.5528591005174002E-3</v>
      </c>
      <c r="T391" s="105">
        <f t="shared" si="130"/>
        <v>1.169196862411253</v>
      </c>
      <c r="U391" s="177">
        <f t="shared" si="131"/>
        <v>6.4667098875887472</v>
      </c>
      <c r="V391" s="161">
        <f t="shared" si="139"/>
        <v>0.55714544637133734</v>
      </c>
      <c r="W391" s="178">
        <f t="shared" ref="W391:W454" si="150">+G391</f>
        <v>1.6041669999999999</v>
      </c>
      <c r="X391" s="178">
        <f t="shared" ca="1" si="132"/>
        <v>183.24622026963473</v>
      </c>
      <c r="Y391" s="178">
        <f t="shared" ca="1" si="133"/>
        <v>211.53248286684038</v>
      </c>
      <c r="Z391" s="178">
        <f t="shared" si="134"/>
        <v>4.1669999999998097E-3</v>
      </c>
      <c r="AA391" s="178">
        <f t="shared" ca="1" si="135"/>
        <v>1.6041669999999999</v>
      </c>
      <c r="AB391" s="178">
        <f t="shared" ca="1" si="136"/>
        <v>77.563858850728948</v>
      </c>
    </row>
    <row r="392" spans="1:29" x14ac:dyDescent="0.25">
      <c r="A392" s="200">
        <v>1.608333</v>
      </c>
      <c r="B392" s="105">
        <v>144.40072829928349</v>
      </c>
      <c r="D392" s="194">
        <f t="shared" si="140"/>
        <v>4.1660000000001141E-3</v>
      </c>
      <c r="E392" s="174">
        <f t="shared" ca="1" si="137"/>
        <v>0.83125627295400839</v>
      </c>
      <c r="F392" s="179">
        <f t="shared" ca="1" si="141"/>
        <v>0.88470733725640771</v>
      </c>
      <c r="G392" s="272">
        <f t="shared" si="142"/>
        <v>1.608333</v>
      </c>
      <c r="H392" s="181">
        <f t="shared" ca="1" si="143"/>
        <v>199.53343085789382</v>
      </c>
      <c r="I392" s="182">
        <f t="shared" ca="1" si="144"/>
        <v>212.3637391397944</v>
      </c>
      <c r="J392" s="181">
        <f t="shared" ca="1" si="145"/>
        <v>78.44856618798535</v>
      </c>
      <c r="K392" s="175">
        <f ca="1">IF(I391&lt;0,VLOOKUP(-I391,'Cd(v)'!$B$3:$C$103,2,1),VLOOKUP(I391,'Cd(v)'!$B$3:$C$103,2,1))</f>
        <v>0.43833246066623499</v>
      </c>
      <c r="L392" s="7">
        <f t="shared" ca="1" si="138"/>
        <v>-6.4821388568876346</v>
      </c>
      <c r="M392" s="110">
        <f t="shared" si="146"/>
        <v>1416.571144615971</v>
      </c>
      <c r="N392" s="110">
        <f t="shared" si="147"/>
        <v>63.40178486158058</v>
      </c>
      <c r="O392" s="110">
        <f t="shared" ca="1" si="148"/>
        <v>-63.589782186067701</v>
      </c>
      <c r="P392" s="110">
        <f t="shared" ca="1" si="149"/>
        <v>1289.5795775683227</v>
      </c>
      <c r="Q392" s="110">
        <f t="shared" ref="Q392:Q455" ca="1" si="151">+P392/U392</f>
        <v>199.53343085789382</v>
      </c>
      <c r="R392" s="110">
        <f>'prueba 1'!I437</f>
        <v>1.0998421499712203</v>
      </c>
      <c r="S392" s="105">
        <f>'prueba 1'!AN389</f>
        <v>3.7348762145807735E-3</v>
      </c>
      <c r="T392" s="105">
        <f t="shared" ref="T392:T455" si="152">S392+T391</f>
        <v>1.1729317386258338</v>
      </c>
      <c r="U392" s="177">
        <f t="shared" ref="U392:U455" si="153">+$E$2-T392</f>
        <v>6.4629750113741666</v>
      </c>
      <c r="V392" s="161">
        <f t="shared" si="139"/>
        <v>0.60157343409483144</v>
      </c>
      <c r="W392" s="178">
        <f t="shared" si="150"/>
        <v>1.608333</v>
      </c>
      <c r="X392" s="178">
        <f t="shared" ca="1" si="132"/>
        <v>199.53343085789382</v>
      </c>
      <c r="Y392" s="178">
        <f t="shared" ca="1" si="133"/>
        <v>212.3637391397944</v>
      </c>
      <c r="Z392" s="178">
        <f t="shared" si="134"/>
        <v>4.1660000000001141E-3</v>
      </c>
      <c r="AA392" s="178">
        <f t="shared" ca="1" si="135"/>
        <v>1.608333</v>
      </c>
      <c r="AB392" s="178">
        <f t="shared" ca="1" si="136"/>
        <v>78.44856618798535</v>
      </c>
    </row>
    <row r="393" spans="1:29" x14ac:dyDescent="0.25">
      <c r="A393" s="200">
        <v>1.6125</v>
      </c>
      <c r="B393" s="105">
        <v>137.90008230054218</v>
      </c>
      <c r="D393" s="194">
        <f t="shared" si="140"/>
        <v>4.1670000000000318E-3</v>
      </c>
      <c r="E393" s="174">
        <f t="shared" ca="1" si="137"/>
        <v>0.7904819478741244</v>
      </c>
      <c r="F393" s="179">
        <f t="shared" ca="1" si="141"/>
        <v>0.88821363927232155</v>
      </c>
      <c r="G393" s="272">
        <f t="shared" si="142"/>
        <v>1.6125</v>
      </c>
      <c r="H393" s="181">
        <f t="shared" ca="1" si="143"/>
        <v>189.70049145047238</v>
      </c>
      <c r="I393" s="182">
        <f t="shared" ca="1" si="144"/>
        <v>213.15422108766853</v>
      </c>
      <c r="J393" s="181">
        <f t="shared" ca="1" si="145"/>
        <v>79.336779827257672</v>
      </c>
      <c r="K393" s="175">
        <f ca="1">IF(I392&lt;0,VLOOKUP(-I392,'Cd(v)'!$B$3:$C$103,2,1),VLOOKUP(I392,'Cd(v)'!$B$3:$C$103,2,1))</f>
        <v>0.43833246066623499</v>
      </c>
      <c r="L393" s="7">
        <f t="shared" ca="1" si="138"/>
        <v>-6.5331844997534398</v>
      </c>
      <c r="M393" s="110">
        <f t="shared" si="146"/>
        <v>1352.7998073683189</v>
      </c>
      <c r="N393" s="110">
        <f t="shared" si="147"/>
        <v>63.366281249349072</v>
      </c>
      <c r="O393" s="110">
        <f t="shared" ca="1" si="148"/>
        <v>-64.090539942581245</v>
      </c>
      <c r="P393" s="110">
        <f t="shared" ca="1" si="149"/>
        <v>1225.3429861763886</v>
      </c>
      <c r="Q393" s="110">
        <f t="shared" ca="1" si="151"/>
        <v>189.70049145047241</v>
      </c>
      <c r="R393" s="110">
        <f>'prueba 1'!I438</f>
        <v>1.0949346619990654</v>
      </c>
      <c r="S393" s="105">
        <f>'prueba 1'!AN390</f>
        <v>3.6191245903676571E-3</v>
      </c>
      <c r="T393" s="105">
        <f t="shared" si="152"/>
        <v>1.1765508632162014</v>
      </c>
      <c r="U393" s="177">
        <f t="shared" si="153"/>
        <v>6.4593558867837988</v>
      </c>
      <c r="V393" s="161">
        <f t="shared" si="139"/>
        <v>0.57462964294636365</v>
      </c>
      <c r="W393" s="178">
        <f t="shared" si="150"/>
        <v>1.6125</v>
      </c>
      <c r="X393" s="178">
        <f t="shared" ref="X393:X456" ca="1" si="154">IF(I393&lt;-0.01,0,H393)</f>
        <v>189.70049145047238</v>
      </c>
      <c r="Y393" s="178">
        <f t="shared" ref="Y393:Y456" ca="1" si="155">IF(I393&lt;-0.01,$L$1,I393)</f>
        <v>213.15422108766853</v>
      </c>
      <c r="Z393" s="178">
        <f t="shared" ref="Z393:Z456" si="156">+D393</f>
        <v>4.1670000000000318E-3</v>
      </c>
      <c r="AA393" s="178">
        <f t="shared" ref="AA393:AA456" ca="1" si="157">IF(I393&lt;-0.01,AA392+Z393,G393)</f>
        <v>1.6125</v>
      </c>
      <c r="AB393" s="178">
        <f t="shared" ref="AB393:AB456" ca="1" si="158">IF(I393&lt;-0.01,AB392-($L$1*Z393),J393)</f>
        <v>79.336779827257672</v>
      </c>
    </row>
    <row r="394" spans="1:29" x14ac:dyDescent="0.25">
      <c r="A394" s="200">
        <v>1.6166670000000001</v>
      </c>
      <c r="B394" s="105">
        <v>193.0373797262296</v>
      </c>
      <c r="D394" s="194">
        <f t="shared" si="140"/>
        <v>4.1670000000000318E-3</v>
      </c>
      <c r="E394" s="174">
        <f t="shared" ca="1" si="137"/>
        <v>1.1399394892160459</v>
      </c>
      <c r="F394" s="179">
        <f t="shared" ca="1" si="141"/>
        <v>0.89296376712388481</v>
      </c>
      <c r="G394" s="272">
        <f t="shared" si="142"/>
        <v>1.6166670000000001</v>
      </c>
      <c r="H394" s="181">
        <f t="shared" ca="1" si="143"/>
        <v>273.563592324463</v>
      </c>
      <c r="I394" s="182">
        <f t="shared" ca="1" si="144"/>
        <v>214.29416057688456</v>
      </c>
      <c r="J394" s="181">
        <f t="shared" ca="1" si="145"/>
        <v>80.22974359438156</v>
      </c>
      <c r="K394" s="175">
        <f ca="1">IF(I393&lt;0,VLOOKUP(-I393,'Cd(v)'!$B$3:$C$103,2,1),VLOOKUP(I393,'Cd(v)'!$B$3:$C$103,2,1))</f>
        <v>0.43833246066623499</v>
      </c>
      <c r="L394" s="7">
        <f t="shared" ca="1" si="138"/>
        <v>-6.581911990537396</v>
      </c>
      <c r="M394" s="110">
        <f t="shared" si="146"/>
        <v>1893.6966951143124</v>
      </c>
      <c r="N394" s="110">
        <f t="shared" si="147"/>
        <v>63.321874460388131</v>
      </c>
      <c r="O394" s="110">
        <f t="shared" ca="1" si="148"/>
        <v>-64.568556627171859</v>
      </c>
      <c r="P394" s="110">
        <f t="shared" ca="1" si="149"/>
        <v>1765.8062640267526</v>
      </c>
      <c r="Q394" s="110">
        <f t="shared" ca="1" si="151"/>
        <v>273.563592324463</v>
      </c>
      <c r="R394" s="110">
        <f>'prueba 1'!I439</f>
        <v>1.0900422663773759</v>
      </c>
      <c r="S394" s="105">
        <f>'prueba 1'!AN391</f>
        <v>4.5266859287394247E-3</v>
      </c>
      <c r="T394" s="105">
        <f t="shared" si="152"/>
        <v>1.1810775491449408</v>
      </c>
      <c r="U394" s="177">
        <f t="shared" si="153"/>
        <v>6.454829200855059</v>
      </c>
      <c r="V394" s="161">
        <f t="shared" si="139"/>
        <v>0.80438676131920483</v>
      </c>
      <c r="W394" s="178">
        <f t="shared" si="150"/>
        <v>1.6166670000000001</v>
      </c>
      <c r="X394" s="178">
        <f t="shared" ca="1" si="154"/>
        <v>273.563592324463</v>
      </c>
      <c r="Y394" s="178">
        <f t="shared" ca="1" si="155"/>
        <v>214.29416057688456</v>
      </c>
      <c r="Z394" s="178">
        <f t="shared" si="156"/>
        <v>4.1670000000000318E-3</v>
      </c>
      <c r="AA394" s="178">
        <f t="shared" ca="1" si="157"/>
        <v>1.6166670000000001</v>
      </c>
      <c r="AB394" s="178">
        <f t="shared" ca="1" si="158"/>
        <v>80.22974359438156</v>
      </c>
    </row>
    <row r="395" spans="1:29" x14ac:dyDescent="0.25">
      <c r="A395" s="200">
        <v>1.620833</v>
      </c>
      <c r="B395" s="105">
        <v>247.34732220662272</v>
      </c>
      <c r="D395" s="194">
        <f t="shared" si="140"/>
        <v>4.165999999999892E-3</v>
      </c>
      <c r="E395" s="174">
        <f t="shared" ca="1" si="137"/>
        <v>1.484307327893589</v>
      </c>
      <c r="F395" s="179">
        <f t="shared" ca="1" si="141"/>
        <v>0.89893309729128246</v>
      </c>
      <c r="G395" s="272">
        <f t="shared" si="142"/>
        <v>1.620833</v>
      </c>
      <c r="H395" s="181">
        <f t="shared" ca="1" si="143"/>
        <v>356.2907652169053</v>
      </c>
      <c r="I395" s="182">
        <f t="shared" ca="1" si="144"/>
        <v>215.77846790477815</v>
      </c>
      <c r="J395" s="181">
        <f t="shared" ca="1" si="145"/>
        <v>81.128676691672837</v>
      </c>
      <c r="K395" s="175">
        <f ca="1">IF(I394&lt;0,VLOOKUP(-I394,'Cd(v)'!$B$3:$C$103,2,1),VLOOKUP(I394,'Cd(v)'!$B$3:$C$103,2,1))</f>
        <v>0.43833246066623499</v>
      </c>
      <c r="L395" s="7">
        <f t="shared" ca="1" si="138"/>
        <v>-6.6524997946446378</v>
      </c>
      <c r="M395" s="110">
        <f t="shared" si="146"/>
        <v>2426.4772308469692</v>
      </c>
      <c r="N395" s="110">
        <f t="shared" si="147"/>
        <v>63.270916643393441</v>
      </c>
      <c r="O395" s="110">
        <f t="shared" ca="1" si="148"/>
        <v>-65.261022985463896</v>
      </c>
      <c r="P395" s="110">
        <f t="shared" ca="1" si="149"/>
        <v>2297.9452912181118</v>
      </c>
      <c r="Q395" s="110">
        <f t="shared" ca="1" si="151"/>
        <v>356.2907652169053</v>
      </c>
      <c r="R395" s="110">
        <f>'prueba 1'!I440</f>
        <v>1.0851662165106422</v>
      </c>
      <c r="S395" s="105">
        <f>'prueba 1'!AN392</f>
        <v>5.1944767578688388E-3</v>
      </c>
      <c r="T395" s="105">
        <f t="shared" si="152"/>
        <v>1.1862720259028097</v>
      </c>
      <c r="U395" s="177">
        <f t="shared" si="153"/>
        <v>6.4496347240971907</v>
      </c>
      <c r="V395" s="161">
        <f t="shared" si="139"/>
        <v>1.0304489443127636</v>
      </c>
      <c r="W395" s="178">
        <f t="shared" si="150"/>
        <v>1.620833</v>
      </c>
      <c r="X395" s="178">
        <f t="shared" ca="1" si="154"/>
        <v>356.2907652169053</v>
      </c>
      <c r="Y395" s="178">
        <f t="shared" ca="1" si="155"/>
        <v>215.77846790477815</v>
      </c>
      <c r="Z395" s="178">
        <f t="shared" si="156"/>
        <v>4.165999999999892E-3</v>
      </c>
      <c r="AA395" s="178">
        <f t="shared" ca="1" si="157"/>
        <v>1.620833</v>
      </c>
      <c r="AB395" s="178">
        <f t="shared" ca="1" si="158"/>
        <v>81.128676691672837</v>
      </c>
    </row>
    <row r="396" spans="1:29" x14ac:dyDescent="0.25">
      <c r="A396" s="200">
        <v>1.625</v>
      </c>
      <c r="B396" s="105">
        <v>136.54085631898718</v>
      </c>
      <c r="D396" s="194">
        <f t="shared" si="140"/>
        <v>4.1670000000000318E-3</v>
      </c>
      <c r="E396" s="174">
        <f t="shared" ca="1" si="137"/>
        <v>0.78228118856045481</v>
      </c>
      <c r="F396" s="179">
        <f t="shared" ca="1" si="141"/>
        <v>0.90240864147194888</v>
      </c>
      <c r="G396" s="272">
        <f t="shared" si="142"/>
        <v>1.625</v>
      </c>
      <c r="H396" s="181">
        <f t="shared" ca="1" si="143"/>
        <v>187.73246665717514</v>
      </c>
      <c r="I396" s="182">
        <f t="shared" ca="1" si="144"/>
        <v>216.56074909333861</v>
      </c>
      <c r="J396" s="181">
        <f t="shared" ca="1" si="145"/>
        <v>82.031085333144787</v>
      </c>
      <c r="K396" s="175">
        <f ca="1">IF(I395&lt;0,VLOOKUP(-I395,'Cd(v)'!$B$3:$C$103,2,1),VLOOKUP(I395,'Cd(v)'!$B$3:$C$103,2,1))</f>
        <v>0.437857665236356</v>
      </c>
      <c r="L396" s="7">
        <f t="shared" ca="1" si="138"/>
        <v>-6.7376699026749973</v>
      </c>
      <c r="M396" s="110">
        <f t="shared" si="146"/>
        <v>1339.4658004892642</v>
      </c>
      <c r="N396" s="110">
        <f t="shared" si="147"/>
        <v>63.235782359433941</v>
      </c>
      <c r="O396" s="110">
        <f t="shared" ca="1" si="148"/>
        <v>-66.096541745241723</v>
      </c>
      <c r="P396" s="110">
        <f t="shared" ca="1" si="149"/>
        <v>1210.1334763845887</v>
      </c>
      <c r="Q396" s="110">
        <f t="shared" ca="1" si="151"/>
        <v>187.73246665717514</v>
      </c>
      <c r="R396" s="110">
        <f>'prueba 1'!I441</f>
        <v>1.0803042541539924</v>
      </c>
      <c r="S396" s="105">
        <f>'prueba 1'!AN393</f>
        <v>3.5814764484711579E-3</v>
      </c>
      <c r="T396" s="105">
        <f t="shared" si="152"/>
        <v>1.1898535023512808</v>
      </c>
      <c r="U396" s="177">
        <f t="shared" si="153"/>
        <v>6.4460532476487193</v>
      </c>
      <c r="V396" s="161">
        <f t="shared" si="139"/>
        <v>0.56896574828122393</v>
      </c>
      <c r="W396" s="178">
        <f t="shared" si="150"/>
        <v>1.625</v>
      </c>
      <c r="X396" s="178">
        <f t="shared" ca="1" si="154"/>
        <v>187.73246665717514</v>
      </c>
      <c r="Y396" s="178">
        <f t="shared" ca="1" si="155"/>
        <v>216.56074909333861</v>
      </c>
      <c r="Z396" s="178">
        <f t="shared" si="156"/>
        <v>4.1670000000000318E-3</v>
      </c>
      <c r="AA396" s="178">
        <f t="shared" ca="1" si="157"/>
        <v>1.625</v>
      </c>
      <c r="AB396" s="178">
        <f t="shared" ca="1" si="158"/>
        <v>82.031085333144787</v>
      </c>
    </row>
    <row r="397" spans="1:29" x14ac:dyDescent="0.25">
      <c r="A397" s="200">
        <v>1.629167</v>
      </c>
      <c r="B397" s="105">
        <v>69.11142827749805</v>
      </c>
      <c r="D397" s="194">
        <f t="shared" si="140"/>
        <v>4.1670000000000318E-3</v>
      </c>
      <c r="E397" s="174">
        <f t="shared" ca="1" si="137"/>
        <v>0.35454265164043258</v>
      </c>
      <c r="F397" s="179">
        <f t="shared" ca="1" si="141"/>
        <v>0.90388602070133461</v>
      </c>
      <c r="G397" s="272">
        <f t="shared" si="142"/>
        <v>1.629167</v>
      </c>
      <c r="H397" s="181">
        <f t="shared" ca="1" si="143"/>
        <v>85.083429719325622</v>
      </c>
      <c r="I397" s="182">
        <f t="shared" ca="1" si="144"/>
        <v>216.91529174497904</v>
      </c>
      <c r="J397" s="181">
        <f t="shared" ca="1" si="145"/>
        <v>82.934971353846123</v>
      </c>
      <c r="K397" s="175">
        <f ca="1">IF(I396&lt;0,VLOOKUP(-I396,'Cd(v)'!$B$3:$C$103,2,1),VLOOKUP(I396,'Cd(v)'!$B$3:$C$103,2,1))</f>
        <v>0.437857665236356</v>
      </c>
      <c r="L397" s="7">
        <f t="shared" ca="1" si="138"/>
        <v>-6.7866118266631181</v>
      </c>
      <c r="M397" s="110">
        <f t="shared" si="146"/>
        <v>677.98311140225587</v>
      </c>
      <c r="N397" s="110">
        <f t="shared" si="147"/>
        <v>63.206665479208489</v>
      </c>
      <c r="O397" s="110">
        <f t="shared" ca="1" si="148"/>
        <v>-66.576662019565191</v>
      </c>
      <c r="P397" s="110">
        <f t="shared" ca="1" si="149"/>
        <v>548.19978390348217</v>
      </c>
      <c r="Q397" s="110">
        <f t="shared" ca="1" si="151"/>
        <v>85.083429719325622</v>
      </c>
      <c r="R397" s="110">
        <f>'prueba 1'!I442</f>
        <v>1.0754576317519686</v>
      </c>
      <c r="S397" s="105">
        <f>'prueba 1'!AN394</f>
        <v>2.9680815724206951E-3</v>
      </c>
      <c r="T397" s="105">
        <f t="shared" si="152"/>
        <v>1.1928215839237015</v>
      </c>
      <c r="U397" s="177">
        <f t="shared" si="153"/>
        <v>6.4430851660762984</v>
      </c>
      <c r="V397" s="161">
        <f t="shared" si="139"/>
        <v>0.28798732163233659</v>
      </c>
      <c r="W397" s="178">
        <f t="shared" si="150"/>
        <v>1.629167</v>
      </c>
      <c r="X397" s="178">
        <f t="shared" ca="1" si="154"/>
        <v>85.083429719325622</v>
      </c>
      <c r="Y397" s="178">
        <f t="shared" ca="1" si="155"/>
        <v>216.91529174497904</v>
      </c>
      <c r="Z397" s="178">
        <f t="shared" si="156"/>
        <v>4.1670000000000318E-3</v>
      </c>
      <c r="AA397" s="178">
        <f t="shared" ca="1" si="157"/>
        <v>1.629167</v>
      </c>
      <c r="AB397" s="178">
        <f t="shared" ca="1" si="158"/>
        <v>82.934971353846123</v>
      </c>
      <c r="AC397" s="105"/>
    </row>
    <row r="398" spans="1:29" x14ac:dyDescent="0.25">
      <c r="A398" s="200">
        <v>1.6333329999999999</v>
      </c>
      <c r="B398" s="105">
        <v>93.222915254647546</v>
      </c>
      <c r="D398" s="194">
        <f t="shared" si="140"/>
        <v>4.165999999999892E-3</v>
      </c>
      <c r="E398" s="174">
        <f t="shared" ca="1" si="137"/>
        <v>0.50750726735185525</v>
      </c>
      <c r="F398" s="179">
        <f t="shared" ca="1" si="141"/>
        <v>0.90578338068534703</v>
      </c>
      <c r="G398" s="272">
        <f t="shared" si="142"/>
        <v>1.6333329999999999</v>
      </c>
      <c r="H398" s="181">
        <f t="shared" ca="1" si="143"/>
        <v>121.82123556213836</v>
      </c>
      <c r="I398" s="182">
        <f t="shared" ca="1" si="144"/>
        <v>217.4227990123309</v>
      </c>
      <c r="J398" s="181">
        <f t="shared" ca="1" si="145"/>
        <v>83.840754734531473</v>
      </c>
      <c r="K398" s="175">
        <f ca="1">IF(I397&lt;0,VLOOKUP(-I397,'Cd(v)'!$B$3:$C$103,2,1),VLOOKUP(I397,'Cd(v)'!$B$3:$C$103,2,1))</f>
        <v>0.437857665236356</v>
      </c>
      <c r="L398" s="7">
        <f t="shared" ca="1" si="138"/>
        <v>-6.8088514335428085</v>
      </c>
      <c r="M398" s="110">
        <f t="shared" si="146"/>
        <v>914.5167986480925</v>
      </c>
      <c r="N398" s="110">
        <f t="shared" si="147"/>
        <v>63.177652718821918</v>
      </c>
      <c r="O398" s="110">
        <f t="shared" ca="1" si="148"/>
        <v>-66.794832563054953</v>
      </c>
      <c r="P398" s="110">
        <f t="shared" ca="1" si="149"/>
        <v>784.54431336621565</v>
      </c>
      <c r="Q398" s="110">
        <f t="shared" ca="1" si="151"/>
        <v>121.82123556213836</v>
      </c>
      <c r="R398" s="110">
        <f>'prueba 1'!I443</f>
        <v>1.0706275854899703</v>
      </c>
      <c r="S398" s="105">
        <f>'prueba 1'!AN395</f>
        <v>2.9574679293149957E-3</v>
      </c>
      <c r="T398" s="105">
        <f t="shared" si="152"/>
        <v>1.1957790518530165</v>
      </c>
      <c r="U398" s="177">
        <f t="shared" si="153"/>
        <v>6.4401276981469842</v>
      </c>
      <c r="V398" s="161">
        <f t="shared" si="139"/>
        <v>0.38836666495085159</v>
      </c>
      <c r="W398" s="178">
        <f t="shared" si="150"/>
        <v>1.6333329999999999</v>
      </c>
      <c r="X398" s="178">
        <f t="shared" ca="1" si="154"/>
        <v>121.82123556213836</v>
      </c>
      <c r="Y398" s="178">
        <f t="shared" ca="1" si="155"/>
        <v>217.4227990123309</v>
      </c>
      <c r="Z398" s="178">
        <f t="shared" si="156"/>
        <v>4.165999999999892E-3</v>
      </c>
      <c r="AA398" s="178">
        <f t="shared" ca="1" si="157"/>
        <v>1.6333329999999999</v>
      </c>
      <c r="AB398" s="178">
        <f t="shared" ca="1" si="158"/>
        <v>83.840754734531473</v>
      </c>
      <c r="AC398" s="105"/>
    </row>
    <row r="399" spans="1:29" x14ac:dyDescent="0.25">
      <c r="A399" s="200">
        <v>1.6375</v>
      </c>
      <c r="B399" s="105">
        <v>164.07995664092752</v>
      </c>
      <c r="D399" s="194">
        <f t="shared" si="140"/>
        <v>4.1670000000000318E-3</v>
      </c>
      <c r="E399" s="174">
        <f t="shared" ca="1" si="137"/>
        <v>0.95781283527520045</v>
      </c>
      <c r="F399" s="179">
        <f t="shared" ca="1" si="141"/>
        <v>0.90999200956898163</v>
      </c>
      <c r="G399" s="272">
        <f t="shared" si="142"/>
        <v>1.6375</v>
      </c>
      <c r="H399" s="181">
        <f t="shared" ca="1" si="143"/>
        <v>229.85669193069191</v>
      </c>
      <c r="I399" s="182">
        <f t="shared" ca="1" si="144"/>
        <v>218.3806118476061</v>
      </c>
      <c r="J399" s="181">
        <f t="shared" ca="1" si="145"/>
        <v>84.750746744100454</v>
      </c>
      <c r="K399" s="175">
        <f ca="1">IF(I398&lt;0,VLOOKUP(-I398,'Cd(v)'!$B$3:$C$103,2,1),VLOOKUP(I398,'Cd(v)'!$B$3:$C$103,2,1))</f>
        <v>0.437857665236356</v>
      </c>
      <c r="L399" s="7">
        <f t="shared" ca="1" si="138"/>
        <v>-6.8407494518626528</v>
      </c>
      <c r="M399" s="110">
        <f t="shared" si="146"/>
        <v>1609.6243746474991</v>
      </c>
      <c r="N399" s="110">
        <f t="shared" si="147"/>
        <v>63.138052038301367</v>
      </c>
      <c r="O399" s="110">
        <f t="shared" ca="1" si="148"/>
        <v>-67.107752122772624</v>
      </c>
      <c r="P399" s="110">
        <f t="shared" ca="1" si="149"/>
        <v>1479.3785704864251</v>
      </c>
      <c r="Q399" s="110">
        <f t="shared" ca="1" si="151"/>
        <v>229.85669193069191</v>
      </c>
      <c r="R399" s="110">
        <f>'prueba 1'!I444</f>
        <v>1.0658118715233098</v>
      </c>
      <c r="S399" s="105">
        <f>'prueba 1'!AN396</f>
        <v>4.036766617792769E-3</v>
      </c>
      <c r="T399" s="105">
        <f t="shared" si="152"/>
        <v>1.1998158184708092</v>
      </c>
      <c r="U399" s="177">
        <f t="shared" si="153"/>
        <v>6.4360909315291908</v>
      </c>
      <c r="V399" s="161">
        <f t="shared" si="139"/>
        <v>0.68372117932275023</v>
      </c>
      <c r="W399" s="178">
        <f t="shared" si="150"/>
        <v>1.6375</v>
      </c>
      <c r="X399" s="178">
        <f t="shared" ca="1" si="154"/>
        <v>229.85669193069191</v>
      </c>
      <c r="Y399" s="178">
        <f t="shared" ca="1" si="155"/>
        <v>218.3806118476061</v>
      </c>
      <c r="Z399" s="178">
        <f t="shared" si="156"/>
        <v>4.1670000000000318E-3</v>
      </c>
      <c r="AA399" s="178">
        <f t="shared" ca="1" si="157"/>
        <v>1.6375</v>
      </c>
      <c r="AB399" s="178">
        <f t="shared" ca="1" si="158"/>
        <v>84.750746744100454</v>
      </c>
      <c r="AC399" s="105"/>
    </row>
    <row r="400" spans="1:29" x14ac:dyDescent="0.25">
      <c r="A400" s="200">
        <v>1.641667</v>
      </c>
      <c r="B400" s="105">
        <v>252.13416153296856</v>
      </c>
      <c r="D400" s="194">
        <f t="shared" si="140"/>
        <v>4.1670000000000318E-3</v>
      </c>
      <c r="E400" s="174">
        <f t="shared" ca="1" si="137"/>
        <v>1.5179933761668205</v>
      </c>
      <c r="F400" s="179">
        <f t="shared" ca="1" si="141"/>
        <v>0.91631748796746881</v>
      </c>
      <c r="G400" s="272">
        <f t="shared" si="142"/>
        <v>1.641667</v>
      </c>
      <c r="H400" s="181">
        <f t="shared" ca="1" si="143"/>
        <v>364.28926713866304</v>
      </c>
      <c r="I400" s="182">
        <f t="shared" ca="1" si="144"/>
        <v>219.89860522377293</v>
      </c>
      <c r="J400" s="181">
        <f t="shared" ca="1" si="145"/>
        <v>85.667064232067929</v>
      </c>
      <c r="K400" s="175">
        <f ca="1">IF(I399&lt;0,VLOOKUP(-I399,'Cd(v)'!$B$3:$C$103,2,1),VLOOKUP(I399,'Cd(v)'!$B$3:$C$103,2,1))</f>
        <v>0.43738173771697098</v>
      </c>
      <c r="L400" s="7">
        <f t="shared" ca="1" si="138"/>
        <v>-6.8936521472999246</v>
      </c>
      <c r="M400" s="110">
        <f t="shared" si="146"/>
        <v>2473.4361246384219</v>
      </c>
      <c r="N400" s="110">
        <f t="shared" si="147"/>
        <v>63.08750713628703</v>
      </c>
      <c r="O400" s="110">
        <f t="shared" ca="1" si="148"/>
        <v>-67.62672756501226</v>
      </c>
      <c r="P400" s="110">
        <f t="shared" ca="1" si="149"/>
        <v>2342.7218899371228</v>
      </c>
      <c r="Q400" s="110">
        <f t="shared" ca="1" si="151"/>
        <v>364.28926713866304</v>
      </c>
      <c r="R400" s="110">
        <f>'prueba 1'!I445</f>
        <v>1.0610117251385316</v>
      </c>
      <c r="S400" s="105">
        <f>'prueba 1'!AN397</f>
        <v>5.1523855264355139E-3</v>
      </c>
      <c r="T400" s="105">
        <f t="shared" si="152"/>
        <v>1.2049682039972447</v>
      </c>
      <c r="U400" s="177">
        <f t="shared" si="153"/>
        <v>6.4309385460027553</v>
      </c>
      <c r="V400" s="161">
        <f t="shared" si="139"/>
        <v>1.0506430511078879</v>
      </c>
      <c r="W400" s="178">
        <f t="shared" si="150"/>
        <v>1.641667</v>
      </c>
      <c r="X400" s="178">
        <f t="shared" ca="1" si="154"/>
        <v>364.28926713866304</v>
      </c>
      <c r="Y400" s="178">
        <f t="shared" ca="1" si="155"/>
        <v>219.89860522377293</v>
      </c>
      <c r="Z400" s="178">
        <f t="shared" si="156"/>
        <v>4.1670000000000318E-3</v>
      </c>
      <c r="AA400" s="178">
        <f t="shared" ca="1" si="157"/>
        <v>1.641667</v>
      </c>
      <c r="AB400" s="178">
        <f t="shared" ca="1" si="158"/>
        <v>85.667064232067929</v>
      </c>
      <c r="AC400" s="105"/>
    </row>
    <row r="401" spans="1:29" x14ac:dyDescent="0.25">
      <c r="A401" s="200">
        <v>1.6458330000000001</v>
      </c>
      <c r="B401" s="105">
        <v>241.20125689872188</v>
      </c>
      <c r="D401" s="194">
        <f t="shared" si="140"/>
        <v>4.1660000000001141E-3</v>
      </c>
      <c r="E401" s="174">
        <f t="shared" ca="1" si="137"/>
        <v>1.4487385511746793</v>
      </c>
      <c r="F401" s="179">
        <f t="shared" ca="1" si="141"/>
        <v>0.92213303416645698</v>
      </c>
      <c r="G401" s="272">
        <f t="shared" si="142"/>
        <v>1.6458330000000001</v>
      </c>
      <c r="H401" s="181">
        <f t="shared" ca="1" si="143"/>
        <v>347.75289274475267</v>
      </c>
      <c r="I401" s="182">
        <f t="shared" ca="1" si="144"/>
        <v>221.3473437749476</v>
      </c>
      <c r="J401" s="181">
        <f t="shared" ca="1" si="145"/>
        <v>86.589197266234393</v>
      </c>
      <c r="K401" s="175">
        <f ca="1">IF(I400&lt;0,VLOOKUP(-I400,'Cd(v)'!$B$3:$C$103,2,1),VLOOKUP(I400,'Cd(v)'!$B$3:$C$103,2,1))</f>
        <v>0.43738173771697098</v>
      </c>
      <c r="L401" s="7">
        <f t="shared" ca="1" si="138"/>
        <v>-6.989822666782648</v>
      </c>
      <c r="M401" s="110">
        <f t="shared" si="146"/>
        <v>2366.1843301764616</v>
      </c>
      <c r="N401" s="110">
        <f t="shared" si="147"/>
        <v>63.036728539888742</v>
      </c>
      <c r="O401" s="110">
        <f t="shared" ca="1" si="148"/>
        <v>-68.570160361137781</v>
      </c>
      <c r="P401" s="110">
        <f t="shared" ca="1" si="149"/>
        <v>2234.5774412754349</v>
      </c>
      <c r="Q401" s="110">
        <f t="shared" ca="1" si="151"/>
        <v>347.75289274475267</v>
      </c>
      <c r="R401" s="110">
        <f>'prueba 1'!I446</f>
        <v>1.0562285564647638</v>
      </c>
      <c r="S401" s="105">
        <f>'prueba 1'!AN398</f>
        <v>5.1762075839238506E-3</v>
      </c>
      <c r="T401" s="105">
        <f t="shared" si="152"/>
        <v>1.2101444115811686</v>
      </c>
      <c r="U401" s="177">
        <f t="shared" si="153"/>
        <v>6.4257623384188314</v>
      </c>
      <c r="V401" s="161">
        <f t="shared" si="139"/>
        <v>1.0048444362401028</v>
      </c>
      <c r="W401" s="178">
        <f t="shared" si="150"/>
        <v>1.6458330000000001</v>
      </c>
      <c r="X401" s="178">
        <f t="shared" ca="1" si="154"/>
        <v>347.75289274475267</v>
      </c>
      <c r="Y401" s="178">
        <f t="shared" ca="1" si="155"/>
        <v>221.3473437749476</v>
      </c>
      <c r="Z401" s="178">
        <f t="shared" si="156"/>
        <v>4.1660000000001141E-3</v>
      </c>
      <c r="AA401" s="178">
        <f t="shared" ca="1" si="157"/>
        <v>1.6458330000000001</v>
      </c>
      <c r="AB401" s="178">
        <f t="shared" ca="1" si="158"/>
        <v>86.589197266234393</v>
      </c>
      <c r="AC401" s="105"/>
    </row>
    <row r="402" spans="1:29" x14ac:dyDescent="0.25">
      <c r="A402" s="200">
        <v>1.65</v>
      </c>
      <c r="B402" s="105">
        <v>254.43893602343138</v>
      </c>
      <c r="D402" s="194">
        <f t="shared" si="140"/>
        <v>4.1669999999998097E-3</v>
      </c>
      <c r="E402" s="174">
        <f t="shared" ca="1" si="137"/>
        <v>1.5340178332417116</v>
      </c>
      <c r="F402" s="179">
        <f t="shared" ca="1" si="141"/>
        <v>0.92874663382128242</v>
      </c>
      <c r="G402" s="272">
        <f t="shared" si="142"/>
        <v>1.65</v>
      </c>
      <c r="H402" s="181">
        <f t="shared" ca="1" si="143"/>
        <v>368.13482919169223</v>
      </c>
      <c r="I402" s="182">
        <f t="shared" ca="1" si="144"/>
        <v>222.88136160818931</v>
      </c>
      <c r="J402" s="181">
        <f t="shared" ca="1" si="145"/>
        <v>87.51794390005567</v>
      </c>
      <c r="K402" s="175">
        <f ca="1">IF(I401&lt;0,VLOOKUP(-I401,'Cd(v)'!$B$3:$C$103,2,1),VLOOKUP(I401,'Cd(v)'!$B$3:$C$103,2,1))</f>
        <v>0.43690467867831301</v>
      </c>
      <c r="L402" s="7">
        <f t="shared" ca="1" si="138"/>
        <v>-7.0745022242766797</v>
      </c>
      <c r="M402" s="110">
        <f t="shared" si="146"/>
        <v>2496.0459623898619</v>
      </c>
      <c r="N402" s="110">
        <f t="shared" si="147"/>
        <v>62.98641110780968</v>
      </c>
      <c r="O402" s="110">
        <f t="shared" ca="1" si="148"/>
        <v>-69.400866820154235</v>
      </c>
      <c r="P402" s="110">
        <f t="shared" ca="1" si="149"/>
        <v>2363.6586844618982</v>
      </c>
      <c r="Q402" s="110">
        <f t="shared" ca="1" si="151"/>
        <v>368.13482919169223</v>
      </c>
      <c r="R402" s="110">
        <f>'prueba 1'!I447</f>
        <v>1.051460003373452</v>
      </c>
      <c r="S402" s="105">
        <f>'prueba 1'!AN399</f>
        <v>5.1291979693234768E-3</v>
      </c>
      <c r="T402" s="105">
        <f t="shared" si="152"/>
        <v>1.2152736095504921</v>
      </c>
      <c r="U402" s="177">
        <f t="shared" si="153"/>
        <v>6.4206331404495085</v>
      </c>
      <c r="V402" s="161">
        <f t="shared" si="139"/>
        <v>1.0602470464095901</v>
      </c>
      <c r="W402" s="178">
        <f t="shared" si="150"/>
        <v>1.65</v>
      </c>
      <c r="X402" s="178">
        <f t="shared" ca="1" si="154"/>
        <v>368.13482919169223</v>
      </c>
      <c r="Y402" s="178">
        <f t="shared" ca="1" si="155"/>
        <v>222.88136160818931</v>
      </c>
      <c r="Z402" s="178">
        <f t="shared" si="156"/>
        <v>4.1669999999998097E-3</v>
      </c>
      <c r="AA402" s="178">
        <f t="shared" ca="1" si="157"/>
        <v>1.65</v>
      </c>
      <c r="AB402" s="178">
        <f t="shared" ca="1" si="158"/>
        <v>87.51794390005567</v>
      </c>
      <c r="AC402" s="105"/>
    </row>
    <row r="403" spans="1:29" x14ac:dyDescent="0.25">
      <c r="A403" s="200">
        <v>1.6541669999999999</v>
      </c>
      <c r="B403" s="105">
        <v>215.25776968556349</v>
      </c>
      <c r="D403" s="194">
        <f t="shared" si="140"/>
        <v>4.1670000000000318E-3</v>
      </c>
      <c r="E403" s="174">
        <f t="shared" ca="1" si="137"/>
        <v>1.2849305073580997</v>
      </c>
      <c r="F403" s="179">
        <f t="shared" ca="1" si="141"/>
        <v>0.9341009392454932</v>
      </c>
      <c r="G403" s="272">
        <f t="shared" si="142"/>
        <v>1.6541669999999999</v>
      </c>
      <c r="H403" s="181">
        <f t="shared" ca="1" si="143"/>
        <v>308.35865307369568</v>
      </c>
      <c r="I403" s="182">
        <f t="shared" ca="1" si="144"/>
        <v>224.16629211554741</v>
      </c>
      <c r="J403" s="181">
        <f t="shared" ca="1" si="145"/>
        <v>88.452044839301166</v>
      </c>
      <c r="K403" s="175">
        <f ca="1">IF(I402&lt;0,VLOOKUP(-I402,'Cd(v)'!$B$3:$C$103,2,1),VLOOKUP(I402,'Cd(v)'!$B$3:$C$103,2,1))</f>
        <v>0.43690467867831301</v>
      </c>
      <c r="L403" s="7">
        <f t="shared" ca="1" si="138"/>
        <v>-7.1728997742676572</v>
      </c>
      <c r="M403" s="110">
        <f t="shared" si="146"/>
        <v>2111.6787206153781</v>
      </c>
      <c r="N403" s="110">
        <f t="shared" si="147"/>
        <v>62.939186987198624</v>
      </c>
      <c r="O403" s="110">
        <f t="shared" ca="1" si="148"/>
        <v>-70.366146785565718</v>
      </c>
      <c r="P403" s="110">
        <f t="shared" ca="1" si="149"/>
        <v>1978.3733868426136</v>
      </c>
      <c r="Q403" s="110">
        <f t="shared" ca="1" si="151"/>
        <v>308.35865307369568</v>
      </c>
      <c r="R403" s="110">
        <f>'prueba 1'!I448</f>
        <v>1.0467072069995662</v>
      </c>
      <c r="S403" s="105">
        <f>'prueba 1'!AN400</f>
        <v>4.8138756993943649E-3</v>
      </c>
      <c r="T403" s="105">
        <f t="shared" si="152"/>
        <v>1.2200874852498864</v>
      </c>
      <c r="U403" s="177">
        <f t="shared" si="153"/>
        <v>6.4158192647501142</v>
      </c>
      <c r="V403" s="161">
        <f t="shared" si="139"/>
        <v>0.89697912627974985</v>
      </c>
      <c r="W403" s="178">
        <f t="shared" si="150"/>
        <v>1.6541669999999999</v>
      </c>
      <c r="X403" s="178">
        <f t="shared" ca="1" si="154"/>
        <v>308.35865307369568</v>
      </c>
      <c r="Y403" s="178">
        <f t="shared" ca="1" si="155"/>
        <v>224.16629211554741</v>
      </c>
      <c r="Z403" s="178">
        <f t="shared" si="156"/>
        <v>4.1670000000000318E-3</v>
      </c>
      <c r="AA403" s="178">
        <f t="shared" ca="1" si="157"/>
        <v>1.6541669999999999</v>
      </c>
      <c r="AB403" s="178">
        <f t="shared" ca="1" si="158"/>
        <v>88.452044839301166</v>
      </c>
      <c r="AC403" s="105"/>
    </row>
    <row r="404" spans="1:29" x14ac:dyDescent="0.25">
      <c r="A404" s="200">
        <v>1.6583330000000001</v>
      </c>
      <c r="B404" s="105">
        <v>186.00486269122769</v>
      </c>
      <c r="D404" s="194">
        <f t="shared" si="140"/>
        <v>4.1660000000001141E-3</v>
      </c>
      <c r="E404" s="174">
        <f t="shared" ca="1" si="137"/>
        <v>1.0985784667074128</v>
      </c>
      <c r="F404" s="179">
        <f t="shared" ca="1" si="141"/>
        <v>0.9384534508456992</v>
      </c>
      <c r="G404" s="272">
        <f t="shared" si="142"/>
        <v>1.6583330000000001</v>
      </c>
      <c r="H404" s="181">
        <f t="shared" ca="1" si="143"/>
        <v>263.70102417363961</v>
      </c>
      <c r="I404" s="182">
        <f t="shared" ca="1" si="144"/>
        <v>225.26487058225482</v>
      </c>
      <c r="J404" s="181">
        <f t="shared" ca="1" si="145"/>
        <v>89.390498290146866</v>
      </c>
      <c r="K404" s="175">
        <f ca="1">IF(I403&lt;0,VLOOKUP(-I403,'Cd(v)'!$B$3:$C$103,2,1),VLOOKUP(I403,'Cd(v)'!$B$3:$C$103,2,1))</f>
        <v>0.43642648597047401</v>
      </c>
      <c r="L404" s="7">
        <f t="shared" ca="1" si="138"/>
        <v>-7.2479014321809156</v>
      </c>
      <c r="M404" s="110">
        <f t="shared" si="146"/>
        <v>1824.7077030009436</v>
      </c>
      <c r="N404" s="110">
        <f t="shared" si="147"/>
        <v>62.896451254193096</v>
      </c>
      <c r="O404" s="110">
        <f t="shared" ca="1" si="148"/>
        <v>-71.101913049694787</v>
      </c>
      <c r="P404" s="110">
        <f t="shared" ca="1" si="149"/>
        <v>1690.7093386970557</v>
      </c>
      <c r="Q404" s="110">
        <f t="shared" ca="1" si="151"/>
        <v>263.70102417363961</v>
      </c>
      <c r="R404" s="110">
        <f>'prueba 1'!I449</f>
        <v>1.0419713658566689</v>
      </c>
      <c r="S404" s="105">
        <f>'prueba 1'!AN401</f>
        <v>4.3563438333868131E-3</v>
      </c>
      <c r="T404" s="105">
        <f t="shared" si="152"/>
        <v>1.2244438290832733</v>
      </c>
      <c r="U404" s="177">
        <f t="shared" si="153"/>
        <v>6.4114629209167271</v>
      </c>
      <c r="V404" s="161">
        <f t="shared" si="139"/>
        <v>0.77489625797167572</v>
      </c>
      <c r="W404" s="178">
        <f t="shared" si="150"/>
        <v>1.6583330000000001</v>
      </c>
      <c r="X404" s="178">
        <f t="shared" ca="1" si="154"/>
        <v>263.70102417363961</v>
      </c>
      <c r="Y404" s="178">
        <f t="shared" ca="1" si="155"/>
        <v>225.26487058225482</v>
      </c>
      <c r="Z404" s="178">
        <f t="shared" si="156"/>
        <v>4.1660000000001141E-3</v>
      </c>
      <c r="AA404" s="178">
        <f t="shared" ca="1" si="157"/>
        <v>1.6583330000000001</v>
      </c>
      <c r="AB404" s="178">
        <f t="shared" ca="1" si="158"/>
        <v>89.390498290146866</v>
      </c>
      <c r="AC404" s="105"/>
    </row>
    <row r="405" spans="1:29" x14ac:dyDescent="0.25">
      <c r="A405" s="200">
        <v>1.6625000000000001</v>
      </c>
      <c r="B405" s="105">
        <v>195.04667030765876</v>
      </c>
      <c r="D405" s="194">
        <f t="shared" si="140"/>
        <v>4.1670000000000318E-3</v>
      </c>
      <c r="E405" s="174">
        <f t="shared" ca="1" si="137"/>
        <v>1.1568761577376911</v>
      </c>
      <c r="F405" s="179">
        <f t="shared" ca="1" si="141"/>
        <v>0.94349941866555598</v>
      </c>
      <c r="G405" s="272">
        <f t="shared" si="142"/>
        <v>1.6625000000000001</v>
      </c>
      <c r="H405" s="181">
        <f t="shared" ca="1" si="143"/>
        <v>277.62806761163483</v>
      </c>
      <c r="I405" s="182">
        <f t="shared" ca="1" si="144"/>
        <v>226.4217467399925</v>
      </c>
      <c r="J405" s="181">
        <f t="shared" ca="1" si="145"/>
        <v>90.333997708812419</v>
      </c>
      <c r="K405" s="175">
        <f ca="1">IF(I404&lt;0,VLOOKUP(-I404,'Cd(v)'!$B$3:$C$103,2,1),VLOOKUP(I404,'Cd(v)'!$B$3:$C$103,2,1))</f>
        <v>0.43642648597047401</v>
      </c>
      <c r="L405" s="7">
        <f t="shared" ca="1" si="138"/>
        <v>-7.3191155217278414</v>
      </c>
      <c r="M405" s="110">
        <f t="shared" si="146"/>
        <v>1913.4078357181324</v>
      </c>
      <c r="N405" s="110">
        <f t="shared" si="147"/>
        <v>62.85238376826274</v>
      </c>
      <c r="O405" s="110">
        <f t="shared" ca="1" si="148"/>
        <v>-71.80052326815013</v>
      </c>
      <c r="P405" s="110">
        <f t="shared" ca="1" si="149"/>
        <v>1778.7549286817195</v>
      </c>
      <c r="Q405" s="110">
        <f t="shared" ca="1" si="151"/>
        <v>277.62806761163483</v>
      </c>
      <c r="R405" s="110">
        <f>'prueba 1'!I450</f>
        <v>1.0372502692993455</v>
      </c>
      <c r="S405" s="105">
        <f>'prueba 1'!AN402</f>
        <v>4.4920984638478047E-3</v>
      </c>
      <c r="T405" s="105">
        <f t="shared" si="152"/>
        <v>1.2289359275471212</v>
      </c>
      <c r="U405" s="177">
        <f t="shared" si="153"/>
        <v>6.4069708224528785</v>
      </c>
      <c r="V405" s="161">
        <f t="shared" si="139"/>
        <v>0.8127594751720203</v>
      </c>
      <c r="W405" s="178">
        <f t="shared" si="150"/>
        <v>1.6625000000000001</v>
      </c>
      <c r="X405" s="178">
        <f t="shared" ca="1" si="154"/>
        <v>277.62806761163483</v>
      </c>
      <c r="Y405" s="178">
        <f t="shared" ca="1" si="155"/>
        <v>226.4217467399925</v>
      </c>
      <c r="Z405" s="178">
        <f t="shared" si="156"/>
        <v>4.1670000000000318E-3</v>
      </c>
      <c r="AA405" s="178">
        <f t="shared" ca="1" si="157"/>
        <v>1.6625000000000001</v>
      </c>
      <c r="AB405" s="178">
        <f t="shared" ca="1" si="158"/>
        <v>90.333997708812419</v>
      </c>
      <c r="AC405" s="105"/>
    </row>
    <row r="406" spans="1:29" x14ac:dyDescent="0.25">
      <c r="A406" s="200">
        <v>1.6666669999999999</v>
      </c>
      <c r="B406" s="105">
        <v>231.74577180964363</v>
      </c>
      <c r="D406" s="194">
        <f t="shared" si="140"/>
        <v>4.1669999999998097E-3</v>
      </c>
      <c r="E406" s="174">
        <f t="shared" ca="1" si="137"/>
        <v>1.3916720546012686</v>
      </c>
      <c r="F406" s="179">
        <f t="shared" ca="1" si="141"/>
        <v>0.94929851611702887</v>
      </c>
      <c r="G406" s="272">
        <f t="shared" si="142"/>
        <v>1.6666669999999999</v>
      </c>
      <c r="H406" s="181">
        <f t="shared" ca="1" si="143"/>
        <v>333.97457513830864</v>
      </c>
      <c r="I406" s="182">
        <f t="shared" ca="1" si="144"/>
        <v>227.81341879459376</v>
      </c>
      <c r="J406" s="181">
        <f t="shared" ca="1" si="145"/>
        <v>91.283296224929444</v>
      </c>
      <c r="K406" s="175">
        <f ca="1">IF(I405&lt;0,VLOOKUP(-I405,'Cd(v)'!$B$3:$C$103,2,1),VLOOKUP(I405,'Cd(v)'!$B$3:$C$103,2,1))</f>
        <v>0.43642648597047401</v>
      </c>
      <c r="L406" s="7">
        <f t="shared" ca="1" si="138"/>
        <v>-7.3944850428678315</v>
      </c>
      <c r="M406" s="110">
        <f t="shared" si="146"/>
        <v>2273.4260214526039</v>
      </c>
      <c r="N406" s="110">
        <f t="shared" si="147"/>
        <v>62.802971482155414</v>
      </c>
      <c r="O406" s="110">
        <f t="shared" ca="1" si="148"/>
        <v>-72.539898270533428</v>
      </c>
      <c r="P406" s="110">
        <f t="shared" ca="1" si="149"/>
        <v>2138.0831516999151</v>
      </c>
      <c r="Q406" s="110">
        <f t="shared" ca="1" si="151"/>
        <v>333.97457513830864</v>
      </c>
      <c r="R406" s="110">
        <f>'prueba 1'!I451</f>
        <v>1.0325451150930189</v>
      </c>
      <c r="S406" s="105">
        <f>'prueba 1'!AN403</f>
        <v>5.0369302861704322E-3</v>
      </c>
      <c r="T406" s="105">
        <f t="shared" si="152"/>
        <v>1.2339728578332916</v>
      </c>
      <c r="U406" s="177">
        <f t="shared" si="153"/>
        <v>6.4019338921667082</v>
      </c>
      <c r="V406" s="161">
        <f t="shared" si="139"/>
        <v>0.96568463113074088</v>
      </c>
      <c r="W406" s="178">
        <f t="shared" si="150"/>
        <v>1.6666669999999999</v>
      </c>
      <c r="X406" s="178">
        <f t="shared" ca="1" si="154"/>
        <v>333.97457513830864</v>
      </c>
      <c r="Y406" s="178">
        <f t="shared" ca="1" si="155"/>
        <v>227.81341879459376</v>
      </c>
      <c r="Z406" s="178">
        <f t="shared" si="156"/>
        <v>4.1669999999998097E-3</v>
      </c>
      <c r="AA406" s="178">
        <f t="shared" ca="1" si="157"/>
        <v>1.6666669999999999</v>
      </c>
      <c r="AB406" s="178">
        <f t="shared" ca="1" si="158"/>
        <v>91.283296224929444</v>
      </c>
      <c r="AC406" s="105"/>
    </row>
    <row r="407" spans="1:29" x14ac:dyDescent="0.25">
      <c r="A407" s="200">
        <v>1.670833</v>
      </c>
      <c r="B407" s="105">
        <v>164.49363411357473</v>
      </c>
      <c r="D407" s="194">
        <f t="shared" si="140"/>
        <v>4.1660000000001141E-3</v>
      </c>
      <c r="E407" s="174">
        <f t="shared" ca="1" si="137"/>
        <v>0.96211223579166005</v>
      </c>
      <c r="F407" s="179">
        <f t="shared" ca="1" si="141"/>
        <v>0.95307886227261174</v>
      </c>
      <c r="G407" s="272">
        <f t="shared" si="142"/>
        <v>1.670833</v>
      </c>
      <c r="H407" s="181">
        <f t="shared" ca="1" si="143"/>
        <v>230.94388761201</v>
      </c>
      <c r="I407" s="182">
        <f t="shared" ca="1" si="144"/>
        <v>228.77553103038542</v>
      </c>
      <c r="J407" s="181">
        <f t="shared" ca="1" si="145"/>
        <v>92.236375087202049</v>
      </c>
      <c r="K407" s="175">
        <f ca="1">IF(I406&lt;0,VLOOKUP(-I406,'Cd(v)'!$B$3:$C$103,2,1),VLOOKUP(I406,'Cd(v)'!$B$3:$C$103,2,1))</f>
        <v>0.43594715486416902</v>
      </c>
      <c r="L407" s="7">
        <f t="shared" ca="1" si="138"/>
        <v>-7.4774413170590304</v>
      </c>
      <c r="M407" s="110">
        <f t="shared" si="146"/>
        <v>1613.6825506541682</v>
      </c>
      <c r="N407" s="110">
        <f t="shared" si="147"/>
        <v>62.763788287965212</v>
      </c>
      <c r="O407" s="110">
        <f t="shared" ca="1" si="148"/>
        <v>-73.353699320349094</v>
      </c>
      <c r="P407" s="110">
        <f t="shared" ca="1" si="149"/>
        <v>1477.5650630458538</v>
      </c>
      <c r="Q407" s="110">
        <f t="shared" ca="1" si="151"/>
        <v>230.94388761200997</v>
      </c>
      <c r="R407" s="110">
        <f>'prueba 1'!I452</f>
        <v>1.027857083787008</v>
      </c>
      <c r="S407" s="105">
        <f>'prueba 1'!AN404</f>
        <v>3.9942093975736106E-3</v>
      </c>
      <c r="T407" s="105">
        <f t="shared" si="152"/>
        <v>1.2379670672308651</v>
      </c>
      <c r="U407" s="177">
        <f t="shared" si="153"/>
        <v>6.3979396827691346</v>
      </c>
      <c r="V407" s="161">
        <f t="shared" si="139"/>
        <v>0.6852804797171711</v>
      </c>
      <c r="W407" s="178">
        <f t="shared" si="150"/>
        <v>1.670833</v>
      </c>
      <c r="X407" s="178">
        <f t="shared" ca="1" si="154"/>
        <v>230.94388761201</v>
      </c>
      <c r="Y407" s="178">
        <f t="shared" ca="1" si="155"/>
        <v>228.77553103038542</v>
      </c>
      <c r="Z407" s="178">
        <f t="shared" si="156"/>
        <v>4.1660000000001141E-3</v>
      </c>
      <c r="AA407" s="178">
        <f t="shared" ca="1" si="157"/>
        <v>1.670833</v>
      </c>
      <c r="AB407" s="178">
        <f t="shared" ca="1" si="158"/>
        <v>92.236375087202049</v>
      </c>
      <c r="AC407" s="105"/>
    </row>
    <row r="408" spans="1:29" x14ac:dyDescent="0.25">
      <c r="A408" s="200">
        <v>1.675</v>
      </c>
      <c r="B408" s="105">
        <v>154.44718120642909</v>
      </c>
      <c r="D408" s="194">
        <f t="shared" si="140"/>
        <v>4.1670000000000318E-3</v>
      </c>
      <c r="E408" s="174">
        <f t="shared" ca="1" si="137"/>
        <v>0.89831068322813812</v>
      </c>
      <c r="F408" s="179">
        <f t="shared" ca="1" si="141"/>
        <v>0.95705089842063507</v>
      </c>
      <c r="G408" s="272">
        <f t="shared" si="142"/>
        <v>1.675</v>
      </c>
      <c r="H408" s="181">
        <f t="shared" ca="1" si="143"/>
        <v>215.57731778932836</v>
      </c>
      <c r="I408" s="182">
        <f t="shared" ca="1" si="144"/>
        <v>229.67384171361357</v>
      </c>
      <c r="J408" s="181">
        <f t="shared" ca="1" si="145"/>
        <v>93.193425985622682</v>
      </c>
      <c r="K408" s="175">
        <f ca="1">IF(I407&lt;0,VLOOKUP(-I407,'Cd(v)'!$B$3:$C$103,2,1),VLOOKUP(I407,'Cd(v)'!$B$3:$C$103,2,1))</f>
        <v>0.43594715486416902</v>
      </c>
      <c r="L408" s="7">
        <f t="shared" ca="1" si="138"/>
        <v>-7.5407328398367763</v>
      </c>
      <c r="M408" s="110">
        <f t="shared" si="146"/>
        <v>1515.1268476350695</v>
      </c>
      <c r="N408" s="110">
        <f t="shared" si="147"/>
        <v>62.726260706766382</v>
      </c>
      <c r="O408" s="110">
        <f t="shared" ca="1" si="148"/>
        <v>-73.974589158798778</v>
      </c>
      <c r="P408" s="110">
        <f t="shared" ca="1" si="149"/>
        <v>1378.4259977695042</v>
      </c>
      <c r="Q408" s="110">
        <f t="shared" ca="1" si="151"/>
        <v>215.57731778932836</v>
      </c>
      <c r="R408" s="110">
        <f>'prueba 1'!I453</f>
        <v>1.0231839805277025</v>
      </c>
      <c r="S408" s="105">
        <f>'prueba 1'!AN405</f>
        <v>3.8254415085457096E-3</v>
      </c>
      <c r="T408" s="105">
        <f t="shared" si="152"/>
        <v>1.2417925087394108</v>
      </c>
      <c r="U408" s="177">
        <f t="shared" si="153"/>
        <v>6.3941142412605894</v>
      </c>
      <c r="V408" s="161">
        <f t="shared" si="139"/>
        <v>0.64358140408719489</v>
      </c>
      <c r="W408" s="178">
        <f t="shared" si="150"/>
        <v>1.675</v>
      </c>
      <c r="X408" s="178">
        <f t="shared" ca="1" si="154"/>
        <v>215.57731778932836</v>
      </c>
      <c r="Y408" s="178">
        <f t="shared" ca="1" si="155"/>
        <v>229.67384171361357</v>
      </c>
      <c r="Z408" s="178">
        <f t="shared" si="156"/>
        <v>4.1670000000000318E-3</v>
      </c>
      <c r="AA408" s="178">
        <f t="shared" ca="1" si="157"/>
        <v>1.675</v>
      </c>
      <c r="AB408" s="178">
        <f t="shared" ca="1" si="158"/>
        <v>93.193425985622682</v>
      </c>
      <c r="AC408" s="105"/>
    </row>
    <row r="409" spans="1:29" x14ac:dyDescent="0.25">
      <c r="A409" s="200">
        <v>1.6791670000000001</v>
      </c>
      <c r="B409" s="105">
        <v>153.50163269752127</v>
      </c>
      <c r="D409" s="194">
        <f t="shared" si="140"/>
        <v>4.1670000000000318E-3</v>
      </c>
      <c r="E409" s="174">
        <f t="shared" ca="1" si="137"/>
        <v>0.89244174177747904</v>
      </c>
      <c r="F409" s="179">
        <f t="shared" ca="1" si="141"/>
        <v>0.96076970315862176</v>
      </c>
      <c r="G409" s="272">
        <f t="shared" si="142"/>
        <v>1.6791670000000001</v>
      </c>
      <c r="H409" s="181">
        <f t="shared" ca="1" si="143"/>
        <v>214.16888451583208</v>
      </c>
      <c r="I409" s="182">
        <f t="shared" ca="1" si="144"/>
        <v>230.56628345539104</v>
      </c>
      <c r="J409" s="181">
        <f t="shared" ca="1" si="145"/>
        <v>94.1541956887813</v>
      </c>
      <c r="K409" s="175">
        <f ca="1">IF(I408&lt;0,VLOOKUP(-I408,'Cd(v)'!$B$3:$C$103,2,1),VLOOKUP(I408,'Cd(v)'!$B$3:$C$103,2,1))</f>
        <v>0.43594715486416902</v>
      </c>
      <c r="L409" s="7">
        <f t="shared" ca="1" si="138"/>
        <v>-7.600068032615316</v>
      </c>
      <c r="M409" s="110">
        <f t="shared" si="146"/>
        <v>1505.8510167626837</v>
      </c>
      <c r="N409" s="110">
        <f t="shared" si="147"/>
        <v>62.688934260925215</v>
      </c>
      <c r="O409" s="110">
        <f t="shared" ca="1" si="148"/>
        <v>-74.556667399956254</v>
      </c>
      <c r="P409" s="110">
        <f t="shared" ca="1" si="149"/>
        <v>1368.6054151018022</v>
      </c>
      <c r="Q409" s="110">
        <f t="shared" ca="1" si="151"/>
        <v>214.16888451583208</v>
      </c>
      <c r="R409" s="110">
        <f>'prueba 1'!I454</f>
        <v>1.0185269851886019</v>
      </c>
      <c r="S409" s="105">
        <f>'prueba 1'!AN406</f>
        <v>3.8049384139824875E-3</v>
      </c>
      <c r="T409" s="105">
        <f t="shared" si="152"/>
        <v>1.2455974471533933</v>
      </c>
      <c r="U409" s="177">
        <f t="shared" si="153"/>
        <v>6.3903093028466067</v>
      </c>
      <c r="V409" s="161">
        <f t="shared" si="139"/>
        <v>0.63964130345057602</v>
      </c>
      <c r="W409" s="178">
        <f t="shared" si="150"/>
        <v>1.6791670000000001</v>
      </c>
      <c r="X409" s="178">
        <f t="shared" ca="1" si="154"/>
        <v>214.16888451583208</v>
      </c>
      <c r="Y409" s="178">
        <f t="shared" ca="1" si="155"/>
        <v>230.56628345539104</v>
      </c>
      <c r="Z409" s="178">
        <f t="shared" si="156"/>
        <v>4.1670000000000318E-3</v>
      </c>
      <c r="AA409" s="178">
        <f t="shared" ca="1" si="157"/>
        <v>1.6791670000000001</v>
      </c>
      <c r="AB409" s="178">
        <f t="shared" ca="1" si="158"/>
        <v>94.1541956887813</v>
      </c>
      <c r="AC409" s="105"/>
    </row>
    <row r="410" spans="1:29" x14ac:dyDescent="0.25">
      <c r="A410" s="200">
        <v>1.683333</v>
      </c>
      <c r="B410" s="105">
        <v>131.28124273818742</v>
      </c>
      <c r="D410" s="194">
        <f t="shared" si="140"/>
        <v>4.165999999999892E-3</v>
      </c>
      <c r="E410" s="174">
        <f t="shared" ca="1" si="137"/>
        <v>0.75021907157010637</v>
      </c>
      <c r="F410" s="179">
        <f t="shared" ca="1" si="141"/>
        <v>0.96366454952729519</v>
      </c>
      <c r="G410" s="272">
        <f t="shared" si="142"/>
        <v>1.683333</v>
      </c>
      <c r="H410" s="181">
        <f t="shared" ca="1" si="143"/>
        <v>180.08139019926207</v>
      </c>
      <c r="I410" s="182">
        <f t="shared" ca="1" si="144"/>
        <v>231.31650252696116</v>
      </c>
      <c r="J410" s="181">
        <f t="shared" ca="1" si="145"/>
        <v>95.117860238308594</v>
      </c>
      <c r="K410" s="175">
        <f ca="1">IF(I409&lt;0,VLOOKUP(-I409,'Cd(v)'!$B$3:$C$103,2,1),VLOOKUP(I409,'Cd(v)'!$B$3:$C$103,2,1))</f>
        <v>0.435466678194737</v>
      </c>
      <c r="L410" s="7">
        <f t="shared" ca="1" si="138"/>
        <v>-7.6508042315510938</v>
      </c>
      <c r="M410" s="110">
        <f t="shared" si="146"/>
        <v>1287.8689912616187</v>
      </c>
      <c r="N410" s="110">
        <f t="shared" si="147"/>
        <v>62.655348568903882</v>
      </c>
      <c r="O410" s="110">
        <f t="shared" ca="1" si="148"/>
        <v>-75.054389511516234</v>
      </c>
      <c r="P410" s="110">
        <f t="shared" ca="1" si="149"/>
        <v>1150.1592531811984</v>
      </c>
      <c r="Q410" s="110">
        <f t="shared" ca="1" si="151"/>
        <v>180.08139019926207</v>
      </c>
      <c r="R410" s="110">
        <f>'prueba 1'!I455</f>
        <v>1.0138872601474598</v>
      </c>
      <c r="S410" s="105">
        <f>'prueba 1'!AN407</f>
        <v>3.4236179430515382E-3</v>
      </c>
      <c r="T410" s="105">
        <f t="shared" si="152"/>
        <v>1.2490210650964448</v>
      </c>
      <c r="U410" s="177">
        <f t="shared" si="153"/>
        <v>6.3868856849035556</v>
      </c>
      <c r="V410" s="161">
        <f t="shared" si="139"/>
        <v>0.54691765724727459</v>
      </c>
      <c r="W410" s="178">
        <f t="shared" si="150"/>
        <v>1.683333</v>
      </c>
      <c r="X410" s="178">
        <f t="shared" ca="1" si="154"/>
        <v>180.08139019926207</v>
      </c>
      <c r="Y410" s="178">
        <f t="shared" ca="1" si="155"/>
        <v>231.31650252696116</v>
      </c>
      <c r="Z410" s="178">
        <f t="shared" si="156"/>
        <v>4.165999999999892E-3</v>
      </c>
      <c r="AA410" s="178">
        <f t="shared" ca="1" si="157"/>
        <v>1.683333</v>
      </c>
      <c r="AB410" s="178">
        <f t="shared" ca="1" si="158"/>
        <v>95.117860238308594</v>
      </c>
      <c r="AC410" s="105"/>
    </row>
    <row r="411" spans="1:29" x14ac:dyDescent="0.25">
      <c r="A411" s="200">
        <v>1.6875</v>
      </c>
      <c r="B411" s="105">
        <v>98.541625617254056</v>
      </c>
      <c r="D411" s="194">
        <f t="shared" si="140"/>
        <v>4.1670000000000318E-3</v>
      </c>
      <c r="E411" s="174">
        <f t="shared" ca="1" si="137"/>
        <v>0.54079963762766836</v>
      </c>
      <c r="F411" s="179">
        <f t="shared" ca="1" si="141"/>
        <v>0.96614937811984902</v>
      </c>
      <c r="G411" s="272">
        <f t="shared" si="142"/>
        <v>1.6875</v>
      </c>
      <c r="H411" s="181">
        <f t="shared" ca="1" si="143"/>
        <v>129.78153050819876</v>
      </c>
      <c r="I411" s="182">
        <f t="shared" ca="1" si="144"/>
        <v>231.85730216458882</v>
      </c>
      <c r="J411" s="181">
        <f t="shared" ca="1" si="145"/>
        <v>96.084009616428446</v>
      </c>
      <c r="K411" s="175">
        <f ca="1">IF(I410&lt;0,VLOOKUP(-I410,'Cd(v)'!$B$3:$C$103,2,1),VLOOKUP(I410,'Cd(v)'!$B$3:$C$103,2,1))</f>
        <v>0.435466678194737</v>
      </c>
      <c r="L411" s="7">
        <f t="shared" ca="1" si="138"/>
        <v>-7.7006737722242216</v>
      </c>
      <c r="M411" s="110">
        <f t="shared" si="146"/>
        <v>966.69334730526236</v>
      </c>
      <c r="N411" s="110">
        <f t="shared" si="147"/>
        <v>62.626857761546034</v>
      </c>
      <c r="O411" s="110">
        <f t="shared" ca="1" si="148"/>
        <v>-75.543609705519614</v>
      </c>
      <c r="P411" s="110">
        <f t="shared" ca="1" si="149"/>
        <v>828.52287983819667</v>
      </c>
      <c r="Q411" s="110">
        <f t="shared" ca="1" si="151"/>
        <v>129.78153050819876</v>
      </c>
      <c r="R411" s="110">
        <f>'prueba 1'!I456</f>
        <v>1.0092626267705427</v>
      </c>
      <c r="S411" s="105">
        <f>'prueba 1'!AN408</f>
        <v>2.9042617082420687E-3</v>
      </c>
      <c r="T411" s="105">
        <f t="shared" si="152"/>
        <v>1.2519253268046868</v>
      </c>
      <c r="U411" s="177">
        <f t="shared" si="153"/>
        <v>6.3839814231953138</v>
      </c>
      <c r="V411" s="161">
        <f t="shared" si="139"/>
        <v>0.4106229539471008</v>
      </c>
      <c r="W411" s="178">
        <f t="shared" si="150"/>
        <v>1.6875</v>
      </c>
      <c r="X411" s="178">
        <f t="shared" ca="1" si="154"/>
        <v>129.78153050819876</v>
      </c>
      <c r="Y411" s="178">
        <f t="shared" ca="1" si="155"/>
        <v>231.85730216458882</v>
      </c>
      <c r="Z411" s="178">
        <f t="shared" si="156"/>
        <v>4.1670000000000318E-3</v>
      </c>
      <c r="AA411" s="178">
        <f t="shared" ca="1" si="157"/>
        <v>1.6875</v>
      </c>
      <c r="AB411" s="178">
        <f t="shared" ca="1" si="158"/>
        <v>96.084009616428446</v>
      </c>
      <c r="AC411" s="105"/>
    </row>
    <row r="412" spans="1:29" x14ac:dyDescent="0.25">
      <c r="A412" s="200">
        <v>1.691667</v>
      </c>
      <c r="B412" s="105">
        <v>102.32381965288535</v>
      </c>
      <c r="D412" s="194">
        <f t="shared" si="140"/>
        <v>4.1670000000000318E-3</v>
      </c>
      <c r="E412" s="174">
        <f t="shared" ca="1" si="137"/>
        <v>0.56506224328937193</v>
      </c>
      <c r="F412" s="179">
        <f t="shared" ca="1" si="141"/>
        <v>0.96850399248763575</v>
      </c>
      <c r="G412" s="272">
        <f t="shared" si="142"/>
        <v>1.691667</v>
      </c>
      <c r="H412" s="181">
        <f t="shared" ca="1" si="143"/>
        <v>135.60409006224324</v>
      </c>
      <c r="I412" s="182">
        <f t="shared" ca="1" si="144"/>
        <v>232.42236440787818</v>
      </c>
      <c r="J412" s="181">
        <f t="shared" ca="1" si="145"/>
        <v>97.052513608916087</v>
      </c>
      <c r="K412" s="175">
        <f ca="1">IF(I411&lt;0,VLOOKUP(-I411,'Cd(v)'!$B$3:$C$103,2,1),VLOOKUP(I411,'Cd(v)'!$B$3:$C$103,2,1))</f>
        <v>0.435466678194737</v>
      </c>
      <c r="L412" s="7">
        <f t="shared" ca="1" si="138"/>
        <v>-7.7367229922370901</v>
      </c>
      <c r="M412" s="110">
        <f t="shared" si="146"/>
        <v>1003.7966707948053</v>
      </c>
      <c r="N412" s="110">
        <f t="shared" si="147"/>
        <v>62.598426940934559</v>
      </c>
      <c r="O412" s="110">
        <f t="shared" ca="1" si="148"/>
        <v>-75.89725255384586</v>
      </c>
      <c r="P412" s="110">
        <f t="shared" ca="1" si="149"/>
        <v>865.30099130002486</v>
      </c>
      <c r="Q412" s="110">
        <f t="shared" ca="1" si="151"/>
        <v>135.60409006224324</v>
      </c>
      <c r="R412" s="110">
        <f>'prueba 1'!I457</f>
        <v>1.0046542468359716</v>
      </c>
      <c r="S412" s="105">
        <f>'prueba 1'!AN409</f>
        <v>2.8981468513215934E-3</v>
      </c>
      <c r="T412" s="105">
        <f t="shared" si="152"/>
        <v>1.2548234736560084</v>
      </c>
      <c r="U412" s="177">
        <f t="shared" si="153"/>
        <v>6.3810832763439915</v>
      </c>
      <c r="V412" s="161">
        <f t="shared" si="139"/>
        <v>0.4263833564935765</v>
      </c>
      <c r="W412" s="178">
        <f t="shared" si="150"/>
        <v>1.691667</v>
      </c>
      <c r="X412" s="178">
        <f t="shared" ca="1" si="154"/>
        <v>135.60409006224324</v>
      </c>
      <c r="Y412" s="178">
        <f t="shared" ca="1" si="155"/>
        <v>232.42236440787818</v>
      </c>
      <c r="Z412" s="178">
        <f t="shared" si="156"/>
        <v>4.1670000000000318E-3</v>
      </c>
      <c r="AA412" s="178">
        <f t="shared" ca="1" si="157"/>
        <v>1.691667</v>
      </c>
      <c r="AB412" s="178">
        <f t="shared" ca="1" si="158"/>
        <v>97.052513608916087</v>
      </c>
      <c r="AC412" s="105"/>
    </row>
    <row r="413" spans="1:29" x14ac:dyDescent="0.25">
      <c r="A413" s="200">
        <v>1.6958329999999999</v>
      </c>
      <c r="B413" s="105">
        <v>93.104721691034058</v>
      </c>
      <c r="D413" s="194">
        <f t="shared" si="140"/>
        <v>4.165999999999892E-3</v>
      </c>
      <c r="E413" s="174">
        <f t="shared" ca="1" si="137"/>
        <v>0.5058883490063516</v>
      </c>
      <c r="F413" s="179">
        <f t="shared" ca="1" si="141"/>
        <v>0.97037910098515578</v>
      </c>
      <c r="G413" s="272">
        <f t="shared" si="142"/>
        <v>1.6958329999999999</v>
      </c>
      <c r="H413" s="181">
        <f t="shared" ca="1" si="143"/>
        <v>121.43263298280478</v>
      </c>
      <c r="I413" s="182">
        <f t="shared" ca="1" si="144"/>
        <v>232.92825275688452</v>
      </c>
      <c r="J413" s="181">
        <f t="shared" ca="1" si="145"/>
        <v>98.022892709901242</v>
      </c>
      <c r="K413" s="175">
        <f ca="1">IF(I412&lt;0,VLOOKUP(-I412,'Cd(v)'!$B$3:$C$103,2,1),VLOOKUP(I412,'Cd(v)'!$B$3:$C$103,2,1))</f>
        <v>0.435466678194737</v>
      </c>
      <c r="L413" s="7">
        <f t="shared" ca="1" si="138"/>
        <v>-7.7744794675087556</v>
      </c>
      <c r="M413" s="110">
        <f t="shared" si="146"/>
        <v>913.35731978904414</v>
      </c>
      <c r="N413" s="110">
        <f t="shared" si="147"/>
        <v>62.569986116655471</v>
      </c>
      <c r="O413" s="110">
        <f t="shared" ca="1" si="148"/>
        <v>-76.267643576260895</v>
      </c>
      <c r="P413" s="110">
        <f t="shared" ca="1" si="149"/>
        <v>774.51969009612776</v>
      </c>
      <c r="Q413" s="110">
        <f t="shared" ca="1" si="151"/>
        <v>121.43263298280478</v>
      </c>
      <c r="R413" s="110">
        <f>'prueba 1'!I458</f>
        <v>1.0000632643582428</v>
      </c>
      <c r="S413" s="105">
        <f>'prueba 1'!AN410</f>
        <v>2.8991665931798038E-3</v>
      </c>
      <c r="T413" s="105">
        <f t="shared" si="152"/>
        <v>1.2577226402491883</v>
      </c>
      <c r="U413" s="177">
        <f t="shared" si="153"/>
        <v>6.3781841097508121</v>
      </c>
      <c r="V413" s="161">
        <f t="shared" si="139"/>
        <v>0.38787427056483781</v>
      </c>
      <c r="W413" s="178">
        <f t="shared" si="150"/>
        <v>1.6958329999999999</v>
      </c>
      <c r="X413" s="178">
        <f t="shared" ca="1" si="154"/>
        <v>121.43263298280478</v>
      </c>
      <c r="Y413" s="178">
        <f t="shared" ca="1" si="155"/>
        <v>232.92825275688452</v>
      </c>
      <c r="Z413" s="178">
        <f t="shared" si="156"/>
        <v>4.165999999999892E-3</v>
      </c>
      <c r="AA413" s="178">
        <f t="shared" ca="1" si="157"/>
        <v>1.6958329999999999</v>
      </c>
      <c r="AB413" s="178">
        <f t="shared" ca="1" si="158"/>
        <v>98.022892709901242</v>
      </c>
      <c r="AC413" s="105"/>
    </row>
    <row r="414" spans="1:29" x14ac:dyDescent="0.25">
      <c r="A414" s="200">
        <v>1.7</v>
      </c>
      <c r="B414" s="105">
        <v>69.229621841111538</v>
      </c>
      <c r="D414" s="194">
        <f t="shared" si="140"/>
        <v>4.1670000000000318E-3</v>
      </c>
      <c r="E414" s="174">
        <f t="shared" ca="1" si="137"/>
        <v>0.35300998564966701</v>
      </c>
      <c r="F414" s="179">
        <f t="shared" ca="1" si="141"/>
        <v>0.97208302184814732</v>
      </c>
      <c r="G414" s="272">
        <f t="shared" si="142"/>
        <v>1.7</v>
      </c>
      <c r="H414" s="181">
        <f t="shared" ca="1" si="143"/>
        <v>84.715619306374933</v>
      </c>
      <c r="I414" s="182">
        <f t="shared" ca="1" si="144"/>
        <v>233.28126274253418</v>
      </c>
      <c r="J414" s="181">
        <f t="shared" ca="1" si="145"/>
        <v>98.994975731749392</v>
      </c>
      <c r="K414" s="175">
        <f ca="1">IF(I413&lt;0,VLOOKUP(-I413,'Cd(v)'!$B$3:$C$103,2,1),VLOOKUP(I413,'Cd(v)'!$B$3:$C$103,2,1))</f>
        <v>0.43498504650884701</v>
      </c>
      <c r="L414" s="7">
        <f t="shared" ca="1" si="138"/>
        <v>-7.7997238728438365</v>
      </c>
      <c r="M414" s="110">
        <f t="shared" si="146"/>
        <v>679.14259026130424</v>
      </c>
      <c r="N414" s="110">
        <f t="shared" si="147"/>
        <v>62.541497715057126</v>
      </c>
      <c r="O414" s="110">
        <f t="shared" ca="1" si="148"/>
        <v>-76.515291192598042</v>
      </c>
      <c r="P414" s="110">
        <f t="shared" ca="1" si="149"/>
        <v>540.085801353649</v>
      </c>
      <c r="Q414" s="110">
        <f t="shared" ca="1" si="151"/>
        <v>84.715619306374933</v>
      </c>
      <c r="R414" s="110">
        <f>'prueba 1'!I459</f>
        <v>0.99548751734752872</v>
      </c>
      <c r="S414" s="105">
        <f>'prueba 1'!AN411</f>
        <v>2.9040164728172595E-3</v>
      </c>
      <c r="T414" s="105">
        <f t="shared" si="152"/>
        <v>1.2606266567220057</v>
      </c>
      <c r="U414" s="177">
        <f t="shared" si="153"/>
        <v>6.3752800932779943</v>
      </c>
      <c r="V414" s="161">
        <f t="shared" si="139"/>
        <v>0.28847983421191398</v>
      </c>
      <c r="W414" s="178">
        <f t="shared" si="150"/>
        <v>1.7</v>
      </c>
      <c r="X414" s="178">
        <f t="shared" ca="1" si="154"/>
        <v>84.715619306374933</v>
      </c>
      <c r="Y414" s="178">
        <f t="shared" ca="1" si="155"/>
        <v>233.28126274253418</v>
      </c>
      <c r="Z414" s="178">
        <f t="shared" si="156"/>
        <v>4.1670000000000318E-3</v>
      </c>
      <c r="AA414" s="178">
        <f t="shared" ca="1" si="157"/>
        <v>1.7</v>
      </c>
      <c r="AB414" s="178">
        <f t="shared" ca="1" si="158"/>
        <v>98.994975731749392</v>
      </c>
      <c r="AC414" s="105"/>
    </row>
    <row r="415" spans="1:29" x14ac:dyDescent="0.25">
      <c r="A415" s="200">
        <v>1.704167</v>
      </c>
      <c r="B415" s="105">
        <v>58.651297897705255</v>
      </c>
      <c r="D415" s="194">
        <f t="shared" si="140"/>
        <v>4.1670000000000318E-3</v>
      </c>
      <c r="E415" s="174">
        <f t="shared" ca="1" si="137"/>
        <v>0.28517868410470631</v>
      </c>
      <c r="F415" s="179">
        <f t="shared" ca="1" si="141"/>
        <v>0.97327136142481163</v>
      </c>
      <c r="G415" s="272">
        <f t="shared" si="142"/>
        <v>1.704167</v>
      </c>
      <c r="H415" s="181">
        <f t="shared" ca="1" si="143"/>
        <v>68.437409192393602</v>
      </c>
      <c r="I415" s="182">
        <f t="shared" ca="1" si="144"/>
        <v>233.56644142663887</v>
      </c>
      <c r="J415" s="181">
        <f t="shared" ca="1" si="145"/>
        <v>99.968247093174199</v>
      </c>
      <c r="K415" s="175">
        <f ca="1">IF(I414&lt;0,VLOOKUP(-I414,'Cd(v)'!$B$3:$C$103,2,1),VLOOKUP(I414,'Cd(v)'!$B$3:$C$103,2,1))</f>
        <v>0.43498504650884701</v>
      </c>
      <c r="L415" s="7">
        <f t="shared" ca="1" si="138"/>
        <v>-7.823383234011775</v>
      </c>
      <c r="M415" s="110">
        <f t="shared" si="146"/>
        <v>575.36923237648864</v>
      </c>
      <c r="N415" s="110">
        <f t="shared" si="147"/>
        <v>62.512999840538768</v>
      </c>
      <c r="O415" s="110">
        <f t="shared" ca="1" si="148"/>
        <v>-76.747389525655521</v>
      </c>
      <c r="P415" s="110">
        <f t="shared" ca="1" si="149"/>
        <v>436.10884301029432</v>
      </c>
      <c r="Q415" s="110">
        <f t="shared" ca="1" si="151"/>
        <v>68.437409192393602</v>
      </c>
      <c r="R415" s="110">
        <f>'prueba 1'!I460</f>
        <v>0.990928149298684</v>
      </c>
      <c r="S415" s="105">
        <f>'prueba 1'!AN412</f>
        <v>2.9049821119636475E-3</v>
      </c>
      <c r="T415" s="105">
        <f t="shared" si="152"/>
        <v>1.2635316388339692</v>
      </c>
      <c r="U415" s="177">
        <f t="shared" si="153"/>
        <v>6.3723751111660309</v>
      </c>
      <c r="V415" s="161">
        <f t="shared" si="139"/>
        <v>0.24439995833973965</v>
      </c>
      <c r="W415" s="178">
        <f t="shared" si="150"/>
        <v>1.704167</v>
      </c>
      <c r="X415" s="178">
        <f t="shared" ca="1" si="154"/>
        <v>68.437409192393602</v>
      </c>
      <c r="Y415" s="178">
        <f t="shared" ca="1" si="155"/>
        <v>233.56644142663887</v>
      </c>
      <c r="Z415" s="178">
        <f t="shared" si="156"/>
        <v>4.1670000000000318E-3</v>
      </c>
      <c r="AA415" s="178">
        <f t="shared" ca="1" si="157"/>
        <v>1.704167</v>
      </c>
      <c r="AB415" s="178">
        <f t="shared" ca="1" si="158"/>
        <v>99.968247093174199</v>
      </c>
      <c r="AC415" s="105"/>
    </row>
    <row r="416" spans="1:29" x14ac:dyDescent="0.25">
      <c r="A416" s="200">
        <v>1.7083330000000001</v>
      </c>
      <c r="B416" s="105">
        <v>51.146006608249408</v>
      </c>
      <c r="D416" s="194">
        <f t="shared" si="140"/>
        <v>4.1660000000001141E-3</v>
      </c>
      <c r="E416" s="174">
        <f t="shared" ca="1" si="137"/>
        <v>0.23697986007038377</v>
      </c>
      <c r="F416" s="179">
        <f t="shared" ca="1" si="141"/>
        <v>0.9740250530804575</v>
      </c>
      <c r="G416" s="272">
        <f t="shared" si="142"/>
        <v>1.7083330000000001</v>
      </c>
      <c r="H416" s="181">
        <f t="shared" ca="1" si="143"/>
        <v>56.884267899754505</v>
      </c>
      <c r="I416" s="182">
        <f t="shared" ca="1" si="144"/>
        <v>233.80342128670927</v>
      </c>
      <c r="J416" s="181">
        <f t="shared" ca="1" si="145"/>
        <v>100.94227214625465</v>
      </c>
      <c r="K416" s="175">
        <f ca="1">IF(I415&lt;0,VLOOKUP(-I415,'Cd(v)'!$B$3:$C$103,2,1),VLOOKUP(I415,'Cd(v)'!$B$3:$C$103,2,1))</f>
        <v>0.43498504650884701</v>
      </c>
      <c r="L416" s="7">
        <f t="shared" ca="1" si="138"/>
        <v>-7.8425225837373391</v>
      </c>
      <c r="M416" s="110">
        <f t="shared" si="146"/>
        <v>501.74232482692673</v>
      </c>
      <c r="N416" s="110">
        <f t="shared" si="147"/>
        <v>62.484506542528301</v>
      </c>
      <c r="O416" s="110">
        <f t="shared" ca="1" si="148"/>
        <v>-76.935146546463301</v>
      </c>
      <c r="P416" s="110">
        <f t="shared" ca="1" si="149"/>
        <v>362.32267173793514</v>
      </c>
      <c r="Q416" s="110">
        <f t="shared" ca="1" si="151"/>
        <v>56.884267899754519</v>
      </c>
      <c r="R416" s="110">
        <f>'prueba 1'!I461</f>
        <v>0.98638628568712694</v>
      </c>
      <c r="S416" s="105">
        <f>'prueba 1'!AN413</f>
        <v>2.9045155973969842E-3</v>
      </c>
      <c r="T416" s="105">
        <f t="shared" si="152"/>
        <v>1.2664361544313663</v>
      </c>
      <c r="U416" s="177">
        <f t="shared" si="153"/>
        <v>6.3694705955686342</v>
      </c>
      <c r="V416" s="161">
        <f t="shared" si="139"/>
        <v>0.21307426352997286</v>
      </c>
      <c r="W416" s="178">
        <f t="shared" si="150"/>
        <v>1.7083330000000001</v>
      </c>
      <c r="X416" s="178">
        <f t="shared" ca="1" si="154"/>
        <v>56.884267899754505</v>
      </c>
      <c r="Y416" s="178">
        <f t="shared" ca="1" si="155"/>
        <v>233.80342128670927</v>
      </c>
      <c r="Z416" s="178">
        <f t="shared" si="156"/>
        <v>4.1660000000001141E-3</v>
      </c>
      <c r="AA416" s="178">
        <f t="shared" ca="1" si="157"/>
        <v>1.7083330000000001</v>
      </c>
      <c r="AB416" s="178">
        <f t="shared" ca="1" si="158"/>
        <v>100.94227214625465</v>
      </c>
      <c r="AC416" s="105"/>
    </row>
    <row r="417" spans="1:29" x14ac:dyDescent="0.25">
      <c r="A417" s="200">
        <v>1.7124999999999999</v>
      </c>
      <c r="B417" s="105">
        <v>44.822650954928335</v>
      </c>
      <c r="D417" s="194">
        <f t="shared" si="140"/>
        <v>4.1669999999998097E-3</v>
      </c>
      <c r="E417" s="174">
        <f t="shared" ref="E417:E480" ca="1" si="159">IF( AND(J416&lt;=0,I416&lt;=0,H417&lt;=0),0,+D417*H417)</f>
        <v>0.19646050181820821</v>
      </c>
      <c r="F417" s="179">
        <f t="shared" ca="1" si="141"/>
        <v>0.97507750741274946</v>
      </c>
      <c r="G417" s="272">
        <f t="shared" si="142"/>
        <v>1.7124999999999999</v>
      </c>
      <c r="H417" s="181">
        <f t="shared" ca="1" si="143"/>
        <v>47.146748696476401</v>
      </c>
      <c r="I417" s="182">
        <f t="shared" ca="1" si="144"/>
        <v>233.99988178852746</v>
      </c>
      <c r="J417" s="181">
        <f t="shared" ca="1" si="145"/>
        <v>101.9173496536674</v>
      </c>
      <c r="K417" s="175">
        <f ca="1">IF(I416&lt;0,VLOOKUP(-I416,'Cd(v)'!$B$3:$C$103,2,1),VLOOKUP(I416,'Cd(v)'!$B$3:$C$103,2,1))</f>
        <v>0.43498504650884701</v>
      </c>
      <c r="L417" s="7">
        <f t="shared" ca="1" si="138"/>
        <v>-7.8584449288619682</v>
      </c>
      <c r="M417" s="110">
        <f t="shared" si="146"/>
        <v>439.71020586784698</v>
      </c>
      <c r="N417" s="110">
        <f t="shared" si="147"/>
        <v>62.456005810689746</v>
      </c>
      <c r="O417" s="110">
        <f t="shared" ca="1" si="148"/>
        <v>-77.09134475213591</v>
      </c>
      <c r="P417" s="110">
        <f t="shared" ca="1" si="149"/>
        <v>300.16285530502131</v>
      </c>
      <c r="Q417" s="110">
        <f t="shared" ca="1" si="151"/>
        <v>47.146748696476401</v>
      </c>
      <c r="R417" s="110">
        <f>'prueba 1'!I462</f>
        <v>0.98185978158671694</v>
      </c>
      <c r="S417" s="105">
        <f>'prueba 1'!AN414</f>
        <v>2.9052733780379086E-3</v>
      </c>
      <c r="T417" s="105">
        <f t="shared" si="152"/>
        <v>1.2693414278094042</v>
      </c>
      <c r="U417" s="177">
        <f t="shared" si="153"/>
        <v>6.3665653221905956</v>
      </c>
      <c r="V417" s="161">
        <f t="shared" si="139"/>
        <v>0.18677598652917785</v>
      </c>
      <c r="W417" s="178">
        <f t="shared" si="150"/>
        <v>1.7124999999999999</v>
      </c>
      <c r="X417" s="178">
        <f t="shared" ca="1" si="154"/>
        <v>47.146748696476401</v>
      </c>
      <c r="Y417" s="178">
        <f t="shared" ca="1" si="155"/>
        <v>233.99988178852746</v>
      </c>
      <c r="Z417" s="178">
        <f t="shared" si="156"/>
        <v>4.1669999999998097E-3</v>
      </c>
      <c r="AA417" s="178">
        <f t="shared" ca="1" si="157"/>
        <v>1.7124999999999999</v>
      </c>
      <c r="AB417" s="178">
        <f t="shared" ca="1" si="158"/>
        <v>101.9173496536674</v>
      </c>
      <c r="AC417" s="105"/>
    </row>
    <row r="418" spans="1:29" x14ac:dyDescent="0.25">
      <c r="A418" s="200">
        <v>1.7166669999999999</v>
      </c>
      <c r="B418" s="105">
        <v>41.51323117375096</v>
      </c>
      <c r="D418" s="194">
        <f t="shared" si="140"/>
        <v>4.1670000000000318E-3</v>
      </c>
      <c r="E418" s="174">
        <f t="shared" ca="1" si="159"/>
        <v>0.17522520957892088</v>
      </c>
      <c r="F418" s="179">
        <f t="shared" ca="1" si="141"/>
        <v>0.97580767086111675</v>
      </c>
      <c r="G418" s="272">
        <f t="shared" si="142"/>
        <v>1.7166669999999999</v>
      </c>
      <c r="H418" s="181">
        <f t="shared" ca="1" si="143"/>
        <v>42.050686244041167</v>
      </c>
      <c r="I418" s="182">
        <f t="shared" ca="1" si="144"/>
        <v>234.17510699810637</v>
      </c>
      <c r="J418" s="181">
        <f t="shared" ca="1" si="145"/>
        <v>102.89315732452852</v>
      </c>
      <c r="K418" s="175">
        <f ca="1">IF(I417&lt;0,VLOOKUP(-I417,'Cd(v)'!$B$3:$C$103,2,1),VLOOKUP(I417,'Cd(v)'!$B$3:$C$103,2,1))</f>
        <v>0.43498504650884701</v>
      </c>
      <c r="L418" s="7">
        <f t="shared" ca="1" si="138"/>
        <v>-7.8716570766527036</v>
      </c>
      <c r="M418" s="110">
        <f t="shared" si="146"/>
        <v>407.24479781449696</v>
      </c>
      <c r="N418" s="110">
        <f t="shared" si="147"/>
        <v>62.427517324604501</v>
      </c>
      <c r="O418" s="110">
        <f t="shared" ca="1" si="148"/>
        <v>-77.220955921963025</v>
      </c>
      <c r="P418" s="110">
        <f t="shared" ca="1" si="149"/>
        <v>267.59632456792946</v>
      </c>
      <c r="Q418" s="110">
        <f t="shared" ca="1" si="151"/>
        <v>42.050686244041167</v>
      </c>
      <c r="R418" s="110">
        <f>'prueba 1'!I463</f>
        <v>0.97734976203718793</v>
      </c>
      <c r="S418" s="105">
        <f>'prueba 1'!AN415</f>
        <v>2.9040250851429571E-3</v>
      </c>
      <c r="T418" s="105">
        <f t="shared" si="152"/>
        <v>1.272245452894547</v>
      </c>
      <c r="U418" s="177">
        <f t="shared" si="153"/>
        <v>6.3636612971054536</v>
      </c>
      <c r="V418" s="161">
        <f t="shared" si="139"/>
        <v>0.17298563430102157</v>
      </c>
      <c r="W418" s="178">
        <f t="shared" si="150"/>
        <v>1.7166669999999999</v>
      </c>
      <c r="X418" s="178">
        <f t="shared" ca="1" si="154"/>
        <v>42.050686244041167</v>
      </c>
      <c r="Y418" s="178">
        <f t="shared" ca="1" si="155"/>
        <v>234.17510699810637</v>
      </c>
      <c r="Z418" s="178">
        <f t="shared" si="156"/>
        <v>4.1670000000000318E-3</v>
      </c>
      <c r="AA418" s="178">
        <f t="shared" ca="1" si="157"/>
        <v>1.7166669999999999</v>
      </c>
      <c r="AB418" s="178">
        <f t="shared" ca="1" si="158"/>
        <v>102.89315732452852</v>
      </c>
      <c r="AC418" s="105"/>
    </row>
    <row r="419" spans="1:29" x14ac:dyDescent="0.25">
      <c r="A419" s="200">
        <v>1.7208330000000001</v>
      </c>
      <c r="B419" s="105">
        <v>37.908327483539885</v>
      </c>
      <c r="D419" s="194">
        <f t="shared" si="140"/>
        <v>4.1660000000001141E-3</v>
      </c>
      <c r="E419" s="174">
        <f t="shared" ca="1" si="159"/>
        <v>0.15204413074611864</v>
      </c>
      <c r="F419" s="179">
        <f t="shared" ca="1" si="141"/>
        <v>0.97620691160282613</v>
      </c>
      <c r="G419" s="272">
        <f t="shared" si="142"/>
        <v>1.7208330000000001</v>
      </c>
      <c r="H419" s="181">
        <f t="shared" ca="1" si="143"/>
        <v>36.496430807996752</v>
      </c>
      <c r="I419" s="182">
        <f t="shared" ca="1" si="144"/>
        <v>234.32715112885248</v>
      </c>
      <c r="J419" s="181">
        <f t="shared" ca="1" si="145"/>
        <v>103.86936423613135</v>
      </c>
      <c r="K419" s="175">
        <f ca="1">IF(I418&lt;0,VLOOKUP(-I418,'Cd(v)'!$B$3:$C$103,2,1),VLOOKUP(I418,'Cd(v)'!$B$3:$C$103,2,1))</f>
        <v>0.43498504650884701</v>
      </c>
      <c r="L419" s="7">
        <f t="shared" ca="1" si="138"/>
        <v>-7.8834504945220933</v>
      </c>
      <c r="M419" s="110">
        <f t="shared" si="146"/>
        <v>371.88069261352632</v>
      </c>
      <c r="N419" s="110">
        <f t="shared" si="147"/>
        <v>62.399045099883324</v>
      </c>
      <c r="O419" s="110">
        <f t="shared" ca="1" si="148"/>
        <v>-77.336649351261741</v>
      </c>
      <c r="P419" s="110">
        <f t="shared" ca="1" si="149"/>
        <v>232.14499816238126</v>
      </c>
      <c r="Q419" s="110">
        <f t="shared" ca="1" si="151"/>
        <v>36.496430807996752</v>
      </c>
      <c r="R419" s="110">
        <f>'prueba 1'!I464</f>
        <v>0.9728573338150025</v>
      </c>
      <c r="S419" s="105">
        <f>'prueba 1'!AN416</f>
        <v>2.9023674537382708E-3</v>
      </c>
      <c r="T419" s="105">
        <f t="shared" si="152"/>
        <v>1.2751478203482853</v>
      </c>
      <c r="U419" s="177">
        <f t="shared" si="153"/>
        <v>6.3607589296517144</v>
      </c>
      <c r="V419" s="161">
        <f t="shared" si="139"/>
        <v>0.15792609229643148</v>
      </c>
      <c r="W419" s="178">
        <f t="shared" si="150"/>
        <v>1.7208330000000001</v>
      </c>
      <c r="X419" s="178">
        <f t="shared" ca="1" si="154"/>
        <v>36.496430807996752</v>
      </c>
      <c r="Y419" s="178">
        <f t="shared" ca="1" si="155"/>
        <v>234.32715112885248</v>
      </c>
      <c r="Z419" s="178">
        <f t="shared" si="156"/>
        <v>4.1660000000001141E-3</v>
      </c>
      <c r="AA419" s="178">
        <f t="shared" ca="1" si="157"/>
        <v>1.7208330000000001</v>
      </c>
      <c r="AB419" s="178">
        <f t="shared" ca="1" si="158"/>
        <v>103.86936423613135</v>
      </c>
      <c r="AC419" s="105"/>
    </row>
    <row r="420" spans="1:29" x14ac:dyDescent="0.25">
      <c r="A420" s="200">
        <v>1.7250000000000001</v>
      </c>
      <c r="B420" s="105">
        <v>33.298778502614248</v>
      </c>
      <c r="D420" s="194">
        <f t="shared" si="140"/>
        <v>4.1670000000000318E-3</v>
      </c>
      <c r="E420" s="174">
        <f t="shared" ca="1" si="159"/>
        <v>0.12246547834892431</v>
      </c>
      <c r="F420" s="179">
        <f t="shared" ca="1" si="141"/>
        <v>0.97695155240221565</v>
      </c>
      <c r="G420" s="272">
        <f t="shared" si="142"/>
        <v>1.7250000000000001</v>
      </c>
      <c r="H420" s="181">
        <f t="shared" ca="1" si="143"/>
        <v>29.389363654649237</v>
      </c>
      <c r="I420" s="182">
        <f t="shared" ca="1" si="144"/>
        <v>234.44961660720139</v>
      </c>
      <c r="J420" s="181">
        <f t="shared" ca="1" si="145"/>
        <v>104.84631578853356</v>
      </c>
      <c r="K420" s="175">
        <f ca="1">IF(I419&lt;0,VLOOKUP(-I419,'Cd(v)'!$B$3:$C$103,2,1),VLOOKUP(I419,'Cd(v)'!$B$3:$C$103,2,1))</f>
        <v>0.43498504650884701</v>
      </c>
      <c r="L420" s="7">
        <f t="shared" ca="1" si="138"/>
        <v>-7.8936908784325279</v>
      </c>
      <c r="M420" s="110">
        <f t="shared" si="146"/>
        <v>326.66101711064579</v>
      </c>
      <c r="N420" s="110">
        <f t="shared" si="147"/>
        <v>62.37056740638031</v>
      </c>
      <c r="O420" s="110">
        <f t="shared" ca="1" si="148"/>
        <v>-77.437107517423101</v>
      </c>
      <c r="P420" s="110">
        <f t="shared" ca="1" si="149"/>
        <v>186.85334218684238</v>
      </c>
      <c r="Q420" s="110">
        <f t="shared" ca="1" si="151"/>
        <v>29.389363654649237</v>
      </c>
      <c r="R420" s="110">
        <f>'prueba 1'!I465</f>
        <v>0.96838036947347084</v>
      </c>
      <c r="S420" s="105">
        <f>'prueba 1'!AN417</f>
        <v>2.9029249238549239E-3</v>
      </c>
      <c r="T420" s="105">
        <f t="shared" si="152"/>
        <v>1.2780507452721404</v>
      </c>
      <c r="U420" s="177">
        <f t="shared" si="153"/>
        <v>6.3578560047278598</v>
      </c>
      <c r="V420" s="161">
        <f t="shared" si="139"/>
        <v>0.13875601002039462</v>
      </c>
      <c r="W420" s="178">
        <f t="shared" si="150"/>
        <v>1.7250000000000001</v>
      </c>
      <c r="X420" s="178">
        <f t="shared" ca="1" si="154"/>
        <v>29.389363654649237</v>
      </c>
      <c r="Y420" s="178">
        <f t="shared" ca="1" si="155"/>
        <v>234.44961660720139</v>
      </c>
      <c r="Z420" s="178">
        <f t="shared" si="156"/>
        <v>4.1670000000000318E-3</v>
      </c>
      <c r="AA420" s="178">
        <f t="shared" ca="1" si="157"/>
        <v>1.7250000000000001</v>
      </c>
      <c r="AB420" s="178">
        <f t="shared" ca="1" si="158"/>
        <v>104.84631578853356</v>
      </c>
      <c r="AC420" s="105"/>
    </row>
    <row r="421" spans="1:29" x14ac:dyDescent="0.25">
      <c r="A421" s="200">
        <v>1.7291669999999999</v>
      </c>
      <c r="B421" s="105">
        <v>29.22110055794926</v>
      </c>
      <c r="D421" s="194">
        <f t="shared" si="140"/>
        <v>4.1669999999998097E-3</v>
      </c>
      <c r="E421" s="174">
        <f t="shared" ca="1" si="159"/>
        <v>9.6257316154933451E-2</v>
      </c>
      <c r="F421" s="179">
        <f t="shared" ca="1" si="141"/>
        <v>0.97735265663858129</v>
      </c>
      <c r="G421" s="272">
        <f t="shared" si="142"/>
        <v>1.7291669999999999</v>
      </c>
      <c r="H421" s="181">
        <f t="shared" ca="1" si="143"/>
        <v>23.09990788455432</v>
      </c>
      <c r="I421" s="182">
        <f t="shared" ca="1" si="144"/>
        <v>234.54587392335634</v>
      </c>
      <c r="J421" s="181">
        <f t="shared" ca="1" si="145"/>
        <v>105.82366844517215</v>
      </c>
      <c r="K421" s="175">
        <f ca="1">IF(I420&lt;0,VLOOKUP(-I420,'Cd(v)'!$B$3:$C$103,2,1),VLOOKUP(I420,'Cd(v)'!$B$3:$C$103,2,1))</f>
        <v>0.43498504650884701</v>
      </c>
      <c r="L421" s="7">
        <f t="shared" ca="1" si="138"/>
        <v>-7.901943931800254</v>
      </c>
      <c r="M421" s="110">
        <f t="shared" si="146"/>
        <v>286.65899647348226</v>
      </c>
      <c r="N421" s="110">
        <f t="shared" si="147"/>
        <v>62.342091511980648</v>
      </c>
      <c r="O421" s="110">
        <f t="shared" ca="1" si="148"/>
        <v>-77.518069970960497</v>
      </c>
      <c r="P421" s="110">
        <f t="shared" ca="1" si="149"/>
        <v>146.79883499054114</v>
      </c>
      <c r="Q421" s="110">
        <f t="shared" ca="1" si="151"/>
        <v>23.09990788455432</v>
      </c>
      <c r="R421" s="110">
        <f>'prueba 1'!I466</f>
        <v>0.96391997544130759</v>
      </c>
      <c r="S421" s="105">
        <f>'prueba 1'!AN418</f>
        <v>2.9027415290173021E-3</v>
      </c>
      <c r="T421" s="105">
        <f t="shared" si="152"/>
        <v>1.2809534868011576</v>
      </c>
      <c r="U421" s="177">
        <f t="shared" si="153"/>
        <v>6.3549532631988424</v>
      </c>
      <c r="V421" s="161">
        <f t="shared" si="139"/>
        <v>0.12176432602496901</v>
      </c>
      <c r="W421" s="178">
        <f t="shared" si="150"/>
        <v>1.7291669999999999</v>
      </c>
      <c r="X421" s="178">
        <f t="shared" ca="1" si="154"/>
        <v>23.09990788455432</v>
      </c>
      <c r="Y421" s="178">
        <f t="shared" ca="1" si="155"/>
        <v>234.54587392335634</v>
      </c>
      <c r="Z421" s="178">
        <f t="shared" si="156"/>
        <v>4.1669999999998097E-3</v>
      </c>
      <c r="AA421" s="178">
        <f t="shared" ca="1" si="157"/>
        <v>1.7291669999999999</v>
      </c>
      <c r="AB421" s="178">
        <f t="shared" ca="1" si="158"/>
        <v>105.82366844517215</v>
      </c>
      <c r="AC421" s="105"/>
    </row>
    <row r="422" spans="1:29" x14ac:dyDescent="0.25">
      <c r="A422" s="200">
        <v>1.733333</v>
      </c>
      <c r="B422" s="105">
        <v>25.498003304124705</v>
      </c>
      <c r="D422" s="194">
        <f t="shared" si="140"/>
        <v>4.1660000000001141E-3</v>
      </c>
      <c r="E422" s="174">
        <f t="shared" ca="1" si="159"/>
        <v>7.2299758081615942E-2</v>
      </c>
      <c r="F422" s="179">
        <f t="shared" ca="1" si="141"/>
        <v>0.97741931155689732</v>
      </c>
      <c r="G422" s="272">
        <f t="shared" si="142"/>
        <v>1.733333</v>
      </c>
      <c r="H422" s="181">
        <f t="shared" ca="1" si="143"/>
        <v>17.354718694578484</v>
      </c>
      <c r="I422" s="182">
        <f t="shared" ca="1" si="144"/>
        <v>234.61817368143795</v>
      </c>
      <c r="J422" s="181">
        <f t="shared" ca="1" si="145"/>
        <v>106.80108775672905</v>
      </c>
      <c r="K422" s="175">
        <f ca="1">IF(I421&lt;0,VLOOKUP(-I421,'Cd(v)'!$B$3:$C$103,2,1),VLOOKUP(I421,'Cd(v)'!$B$3:$C$103,2,1))</f>
        <v>0.43498504650884701</v>
      </c>
      <c r="L422" s="7">
        <f t="shared" ca="1" si="138"/>
        <v>-7.908433821347316</v>
      </c>
      <c r="M422" s="110">
        <f t="shared" si="146"/>
        <v>250.13541241346337</v>
      </c>
      <c r="N422" s="110">
        <f t="shared" si="147"/>
        <v>62.314341876080292</v>
      </c>
      <c r="O422" s="110">
        <f t="shared" ca="1" si="148"/>
        <v>-77.581735787417173</v>
      </c>
      <c r="P422" s="110">
        <f t="shared" ca="1" si="149"/>
        <v>110.23933474996592</v>
      </c>
      <c r="Q422" s="110">
        <f t="shared" ca="1" si="151"/>
        <v>17.354718694578487</v>
      </c>
      <c r="R422" s="110">
        <f>'prueba 1'!I467</f>
        <v>0.95947723965273213</v>
      </c>
      <c r="S422" s="105">
        <f>'prueba 1'!AN419</f>
        <v>2.8287090622180992E-3</v>
      </c>
      <c r="T422" s="105">
        <f t="shared" si="152"/>
        <v>1.2837821958633757</v>
      </c>
      <c r="U422" s="177">
        <f t="shared" si="153"/>
        <v>6.3521245541366245</v>
      </c>
      <c r="V422" s="161">
        <f t="shared" si="139"/>
        <v>0.10622468176498642</v>
      </c>
      <c r="W422" s="178">
        <f t="shared" si="150"/>
        <v>1.733333</v>
      </c>
      <c r="X422" s="178">
        <f t="shared" ca="1" si="154"/>
        <v>17.354718694578484</v>
      </c>
      <c r="Y422" s="178">
        <f t="shared" ca="1" si="155"/>
        <v>234.61817368143795</v>
      </c>
      <c r="Z422" s="178">
        <f t="shared" si="156"/>
        <v>4.1660000000001141E-3</v>
      </c>
      <c r="AA422" s="178">
        <f t="shared" ca="1" si="157"/>
        <v>1.733333</v>
      </c>
      <c r="AB422" s="178">
        <f t="shared" ca="1" si="158"/>
        <v>106.80108775672905</v>
      </c>
      <c r="AC422" s="105"/>
    </row>
    <row r="423" spans="1:29" x14ac:dyDescent="0.25">
      <c r="A423" s="200">
        <v>1.7375</v>
      </c>
      <c r="B423" s="105">
        <v>22.661357777401239</v>
      </c>
      <c r="D423" s="194">
        <f t="shared" si="140"/>
        <v>4.1670000000000318E-3</v>
      </c>
      <c r="E423" s="174">
        <f t="shared" ca="1" si="159"/>
        <v>5.4070610579145889E-2</v>
      </c>
      <c r="F423" s="179">
        <f t="shared" ca="1" si="141"/>
        <v>0.97787924196484266</v>
      </c>
      <c r="G423" s="272">
        <f t="shared" si="142"/>
        <v>1.7375</v>
      </c>
      <c r="H423" s="181">
        <f t="shared" ca="1" si="143"/>
        <v>12.975908466317609</v>
      </c>
      <c r="I423" s="182">
        <f t="shared" ca="1" si="144"/>
        <v>234.6722442920171</v>
      </c>
      <c r="J423" s="181">
        <f t="shared" ca="1" si="145"/>
        <v>107.77896699869389</v>
      </c>
      <c r="K423" s="175">
        <f ca="1">IF(I422&lt;0,VLOOKUP(-I422,'Cd(v)'!$B$3:$C$103,2,1),VLOOKUP(I422,'Cd(v)'!$B$3:$C$103,2,1))</f>
        <v>0.43498504650884701</v>
      </c>
      <c r="L423" s="7">
        <f t="shared" ca="1" si="138"/>
        <v>-7.9133101891895059</v>
      </c>
      <c r="M423" s="110">
        <f t="shared" si="146"/>
        <v>222.30791979630618</v>
      </c>
      <c r="N423" s="110">
        <f t="shared" si="147"/>
        <v>62.288259632128373</v>
      </c>
      <c r="O423" s="110">
        <f t="shared" ca="1" si="148"/>
        <v>-77.629572955949058</v>
      </c>
      <c r="P423" s="110">
        <f t="shared" ca="1" si="149"/>
        <v>82.390087208228763</v>
      </c>
      <c r="Q423" s="110">
        <f t="shared" ca="1" si="151"/>
        <v>12.975908466317614</v>
      </c>
      <c r="R423" s="110">
        <f>'prueba 1'!I468</f>
        <v>0.95505005255176989</v>
      </c>
      <c r="S423" s="105">
        <f>'prueba 1'!AN420</f>
        <v>2.6587404640075274E-3</v>
      </c>
      <c r="T423" s="105">
        <f t="shared" si="152"/>
        <v>1.2864409363273832</v>
      </c>
      <c r="U423" s="177">
        <f t="shared" si="153"/>
        <v>6.3494658136726168</v>
      </c>
      <c r="V423" s="161">
        <f t="shared" si="139"/>
        <v>9.4429877858431682E-2</v>
      </c>
      <c r="W423" s="178">
        <f t="shared" si="150"/>
        <v>1.7375</v>
      </c>
      <c r="X423" s="178">
        <f t="shared" ca="1" si="154"/>
        <v>12.975908466317609</v>
      </c>
      <c r="Y423" s="178">
        <f t="shared" ca="1" si="155"/>
        <v>234.6722442920171</v>
      </c>
      <c r="Z423" s="178">
        <f t="shared" si="156"/>
        <v>4.1670000000000318E-3</v>
      </c>
      <c r="AA423" s="178">
        <f t="shared" ca="1" si="157"/>
        <v>1.7375</v>
      </c>
      <c r="AB423" s="178">
        <f t="shared" ca="1" si="158"/>
        <v>107.77896699869389</v>
      </c>
      <c r="AC423" s="105"/>
    </row>
    <row r="424" spans="1:29" x14ac:dyDescent="0.25">
      <c r="A424" s="200">
        <v>1.7416670000000001</v>
      </c>
      <c r="B424" s="105">
        <v>20.947551105005804</v>
      </c>
      <c r="D424" s="194">
        <f t="shared" si="140"/>
        <v>4.1670000000000318E-3</v>
      </c>
      <c r="E424" s="174">
        <f t="shared" ca="1" si="159"/>
        <v>4.3047255038119174E-2</v>
      </c>
      <c r="F424" s="179">
        <f t="shared" ca="1" si="141"/>
        <v>0.9780586198765866</v>
      </c>
      <c r="G424" s="272">
        <f t="shared" si="142"/>
        <v>1.7416670000000001</v>
      </c>
      <c r="H424" s="181">
        <f t="shared" ca="1" si="143"/>
        <v>10.330514767967086</v>
      </c>
      <c r="I424" s="182">
        <f t="shared" ca="1" si="144"/>
        <v>234.71529154705522</v>
      </c>
      <c r="J424" s="181">
        <f t="shared" ca="1" si="145"/>
        <v>108.75702561857048</v>
      </c>
      <c r="K424" s="175">
        <f ca="1">IF(I423&lt;0,VLOOKUP(-I423,'Cd(v)'!$B$3:$C$103,2,1),VLOOKUP(I423,'Cd(v)'!$B$3:$C$103,2,1))</f>
        <v>0.43498504650884701</v>
      </c>
      <c r="L424" s="7">
        <f t="shared" ca="1" si="138"/>
        <v>-7.9169580465716036</v>
      </c>
      <c r="M424" s="110">
        <f t="shared" si="146"/>
        <v>205.49547634010693</v>
      </c>
      <c r="N424" s="110">
        <f t="shared" si="147"/>
        <v>62.263227682008015</v>
      </c>
      <c r="O424" s="110">
        <f t="shared" ca="1" si="148"/>
        <v>-77.665358436867436</v>
      </c>
      <c r="P424" s="110">
        <f t="shared" ca="1" si="149"/>
        <v>65.566890221231475</v>
      </c>
      <c r="Q424" s="110">
        <f t="shared" ca="1" si="151"/>
        <v>10.330514767967085</v>
      </c>
      <c r="R424" s="110">
        <f>'prueba 1'!I469</f>
        <v>0.95063950181695123</v>
      </c>
      <c r="S424" s="105">
        <f>'prueba 1'!AN421</f>
        <v>2.551676872615735E-3</v>
      </c>
      <c r="T424" s="105">
        <f t="shared" si="152"/>
        <v>1.2889926131999989</v>
      </c>
      <c r="U424" s="177">
        <f t="shared" si="153"/>
        <v>6.3469141368000015</v>
      </c>
      <c r="V424" s="161">
        <f t="shared" si="139"/>
        <v>8.7288445454559854E-2</v>
      </c>
      <c r="W424" s="178">
        <f t="shared" si="150"/>
        <v>1.7416670000000001</v>
      </c>
      <c r="X424" s="178">
        <f t="shared" ca="1" si="154"/>
        <v>10.330514767967086</v>
      </c>
      <c r="Y424" s="178">
        <f t="shared" ca="1" si="155"/>
        <v>234.71529154705522</v>
      </c>
      <c r="Z424" s="178">
        <f t="shared" si="156"/>
        <v>4.1670000000000318E-3</v>
      </c>
      <c r="AA424" s="178">
        <f t="shared" ca="1" si="157"/>
        <v>1.7416670000000001</v>
      </c>
      <c r="AB424" s="178">
        <f t="shared" ca="1" si="158"/>
        <v>108.75702561857048</v>
      </c>
      <c r="AC424" s="105"/>
    </row>
    <row r="425" spans="1:29" x14ac:dyDescent="0.25">
      <c r="A425" s="200">
        <v>1.745833</v>
      </c>
      <c r="B425" s="105">
        <v>19.174647650803639</v>
      </c>
      <c r="D425" s="194">
        <f t="shared" si="140"/>
        <v>4.165999999999892E-3</v>
      </c>
      <c r="E425" s="174">
        <f t="shared" ca="1" si="159"/>
        <v>3.1630152088395945E-2</v>
      </c>
      <c r="F425" s="179">
        <f t="shared" ca="1" si="141"/>
        <v>0.97795567579860687</v>
      </c>
      <c r="G425" s="272">
        <f t="shared" si="142"/>
        <v>1.745833</v>
      </c>
      <c r="H425" s="181">
        <f t="shared" ca="1" si="143"/>
        <v>7.5924512934221715</v>
      </c>
      <c r="I425" s="182">
        <f t="shared" ca="1" si="144"/>
        <v>234.7469216991436</v>
      </c>
      <c r="J425" s="181">
        <f t="shared" ca="1" si="145"/>
        <v>109.73498129436909</v>
      </c>
      <c r="K425" s="175">
        <f ca="1">IF(I424&lt;0,VLOOKUP(-I424,'Cd(v)'!$B$3:$C$103,2,1),VLOOKUP(I424,'Cd(v)'!$B$3:$C$103,2,1))</f>
        <v>0.43498504650884701</v>
      </c>
      <c r="L425" s="7">
        <f t="shared" ca="1" si="138"/>
        <v>-7.9198628176144954</v>
      </c>
      <c r="M425" s="110">
        <f t="shared" si="146"/>
        <v>188.1032934543837</v>
      </c>
      <c r="N425" s="110">
        <f t="shared" si="147"/>
        <v>62.239312176364102</v>
      </c>
      <c r="O425" s="110">
        <f t="shared" ca="1" si="148"/>
        <v>-77.693854240798203</v>
      </c>
      <c r="P425" s="110">
        <f t="shared" ca="1" si="149"/>
        <v>48.170127037221391</v>
      </c>
      <c r="Q425" s="110">
        <f t="shared" ca="1" si="151"/>
        <v>7.5924512934221706</v>
      </c>
      <c r="R425" s="110">
        <f>'prueba 1'!I470</f>
        <v>0.94624681516362352</v>
      </c>
      <c r="S425" s="105">
        <f>'prueba 1'!AN422</f>
        <v>2.4378700962195119E-3</v>
      </c>
      <c r="T425" s="105">
        <f t="shared" si="152"/>
        <v>1.2914304832962185</v>
      </c>
      <c r="U425" s="177">
        <f t="shared" si="153"/>
        <v>6.344476266703782</v>
      </c>
      <c r="V425" s="161">
        <f t="shared" si="139"/>
        <v>7.9881582113245891E-2</v>
      </c>
      <c r="W425" s="178">
        <f t="shared" si="150"/>
        <v>1.745833</v>
      </c>
      <c r="X425" s="178">
        <f t="shared" ca="1" si="154"/>
        <v>7.5924512934221715</v>
      </c>
      <c r="Y425" s="178">
        <f t="shared" ca="1" si="155"/>
        <v>234.7469216991436</v>
      </c>
      <c r="Z425" s="178">
        <f t="shared" si="156"/>
        <v>4.165999999999892E-3</v>
      </c>
      <c r="AA425" s="178">
        <f t="shared" ca="1" si="157"/>
        <v>1.745833</v>
      </c>
      <c r="AB425" s="178">
        <f t="shared" ca="1" si="158"/>
        <v>109.73498129436909</v>
      </c>
      <c r="AC425" s="105"/>
    </row>
    <row r="426" spans="1:29" x14ac:dyDescent="0.25">
      <c r="A426" s="200">
        <v>1.75</v>
      </c>
      <c r="B426" s="105">
        <v>17.992712014668857</v>
      </c>
      <c r="D426" s="194">
        <f t="shared" si="140"/>
        <v>4.1670000000000318E-3</v>
      </c>
      <c r="E426" s="174">
        <f t="shared" ca="1" si="159"/>
        <v>2.40327806731718E-2</v>
      </c>
      <c r="F426" s="179">
        <f t="shared" ca="1" si="141"/>
        <v>0.97829056731740394</v>
      </c>
      <c r="G426" s="272">
        <f t="shared" si="142"/>
        <v>1.75</v>
      </c>
      <c r="H426" s="181">
        <f t="shared" ca="1" si="143"/>
        <v>5.7674059690836614</v>
      </c>
      <c r="I426" s="182">
        <f t="shared" ca="1" si="144"/>
        <v>234.77095447981677</v>
      </c>
      <c r="J426" s="181">
        <f t="shared" ca="1" si="145"/>
        <v>110.71327186168649</v>
      </c>
      <c r="K426" s="175">
        <f ca="1">IF(I425&lt;0,VLOOKUP(-I425,'Cd(v)'!$B$3:$C$103,2,1),VLOOKUP(I425,'Cd(v)'!$B$3:$C$103,2,1))</f>
        <v>0.43498504650884701</v>
      </c>
      <c r="L426" s="7">
        <f t="shared" ca="1" si="138"/>
        <v>-7.9219975174278021</v>
      </c>
      <c r="M426" s="110">
        <f t="shared" si="146"/>
        <v>176.50850486390149</v>
      </c>
      <c r="N426" s="110">
        <f t="shared" si="147"/>
        <v>62.216153918786965</v>
      </c>
      <c r="O426" s="110">
        <f t="shared" ca="1" si="148"/>
        <v>-77.714795645966745</v>
      </c>
      <c r="P426" s="110">
        <f t="shared" ca="1" si="149"/>
        <v>36.577555299147775</v>
      </c>
      <c r="Q426" s="110">
        <f t="shared" ca="1" si="151"/>
        <v>5.7674059690836597</v>
      </c>
      <c r="R426" s="110">
        <f>'prueba 1'!I471</f>
        <v>0.94186994301039517</v>
      </c>
      <c r="S426" s="105">
        <f>'prueba 1'!AN423</f>
        <v>2.3606786521033697E-3</v>
      </c>
      <c r="T426" s="105">
        <f t="shared" si="152"/>
        <v>1.2937911619483218</v>
      </c>
      <c r="U426" s="177">
        <f t="shared" si="153"/>
        <v>6.3421155880516782</v>
      </c>
      <c r="V426" s="161">
        <f t="shared" si="139"/>
        <v>7.4975630965125703E-2</v>
      </c>
      <c r="W426" s="178">
        <f t="shared" si="150"/>
        <v>1.75</v>
      </c>
      <c r="X426" s="178">
        <f t="shared" ca="1" si="154"/>
        <v>5.7674059690836614</v>
      </c>
      <c r="Y426" s="178">
        <f t="shared" ca="1" si="155"/>
        <v>234.77095447981677</v>
      </c>
      <c r="Z426" s="178">
        <f t="shared" si="156"/>
        <v>4.1670000000000318E-3</v>
      </c>
      <c r="AA426" s="178">
        <f t="shared" ca="1" si="157"/>
        <v>1.75</v>
      </c>
      <c r="AB426" s="178">
        <f t="shared" ca="1" si="158"/>
        <v>110.71327186168649</v>
      </c>
      <c r="AC426" s="105"/>
    </row>
    <row r="427" spans="1:29" x14ac:dyDescent="0.25">
      <c r="A427" s="200">
        <v>1.754167</v>
      </c>
      <c r="B427" s="105">
        <v>17.106260287567775</v>
      </c>
      <c r="D427" s="194">
        <f t="shared" si="140"/>
        <v>4.1670000000000318E-3</v>
      </c>
      <c r="E427" s="174">
        <f t="shared" ca="1" si="159"/>
        <v>1.8330158897560164E-2</v>
      </c>
      <c r="F427" s="179">
        <f t="shared" ca="1" si="141"/>
        <v>0.97836694908953004</v>
      </c>
      <c r="G427" s="272">
        <f t="shared" si="142"/>
        <v>1.754167</v>
      </c>
      <c r="H427" s="181">
        <f t="shared" ca="1" si="143"/>
        <v>4.3988862245164446</v>
      </c>
      <c r="I427" s="182">
        <f t="shared" ca="1" si="144"/>
        <v>234.78928463871432</v>
      </c>
      <c r="J427" s="181">
        <f t="shared" ca="1" si="145"/>
        <v>111.69163881077603</v>
      </c>
      <c r="K427" s="175">
        <f ca="1">IF(I426&lt;0,VLOOKUP(-I426,'Cd(v)'!$B$3:$C$103,2,1),VLOOKUP(I426,'Cd(v)'!$B$3:$C$103,2,1))</f>
        <v>0.43498504650884701</v>
      </c>
      <c r="L427" s="7">
        <f t="shared" ca="1" si="138"/>
        <v>-7.9236196675556707</v>
      </c>
      <c r="M427" s="110">
        <f t="shared" si="146"/>
        <v>167.81241342103988</v>
      </c>
      <c r="N427" s="110">
        <f t="shared" si="147"/>
        <v>62.193581327069914</v>
      </c>
      <c r="O427" s="110">
        <f t="shared" ca="1" si="148"/>
        <v>-77.730708938721136</v>
      </c>
      <c r="P427" s="110">
        <f t="shared" ca="1" si="149"/>
        <v>27.88812315524882</v>
      </c>
      <c r="Q427" s="110">
        <f t="shared" ca="1" si="151"/>
        <v>4.3988862245164437</v>
      </c>
      <c r="R427" s="110">
        <f>'prueba 1'!I472</f>
        <v>0.93750978618421876</v>
      </c>
      <c r="S427" s="105">
        <f>'prueba 1'!AN424</f>
        <v>2.3009777489355009E-3</v>
      </c>
      <c r="T427" s="105">
        <f t="shared" si="152"/>
        <v>1.2960921396972573</v>
      </c>
      <c r="U427" s="177">
        <f t="shared" si="153"/>
        <v>6.3398146103027431</v>
      </c>
      <c r="V427" s="161">
        <f t="shared" si="139"/>
        <v>7.1281786618295456E-2</v>
      </c>
      <c r="W427" s="178">
        <f t="shared" si="150"/>
        <v>1.754167</v>
      </c>
      <c r="X427" s="178">
        <f t="shared" ca="1" si="154"/>
        <v>4.3988862245164446</v>
      </c>
      <c r="Y427" s="178">
        <f t="shared" ca="1" si="155"/>
        <v>234.78928463871432</v>
      </c>
      <c r="Z427" s="178">
        <f t="shared" si="156"/>
        <v>4.1670000000000318E-3</v>
      </c>
      <c r="AA427" s="178">
        <f t="shared" ca="1" si="157"/>
        <v>1.754167</v>
      </c>
      <c r="AB427" s="178">
        <f t="shared" ca="1" si="158"/>
        <v>111.69163881077603</v>
      </c>
      <c r="AC427" s="105"/>
    </row>
    <row r="428" spans="1:29" x14ac:dyDescent="0.25">
      <c r="A428" s="200">
        <v>1.7583329999999999</v>
      </c>
      <c r="B428" s="105">
        <v>16.633486033113861</v>
      </c>
      <c r="D428" s="194">
        <f t="shared" si="140"/>
        <v>4.165999999999892E-3</v>
      </c>
      <c r="E428" s="174">
        <f t="shared" ca="1" si="159"/>
        <v>1.529021515402504E-2</v>
      </c>
      <c r="F428" s="179">
        <f t="shared" ca="1" si="141"/>
        <v>0.9781958588411902</v>
      </c>
      <c r="G428" s="272">
        <f t="shared" si="142"/>
        <v>1.7583329999999999</v>
      </c>
      <c r="H428" s="181">
        <f t="shared" ca="1" si="143"/>
        <v>3.6702388751861346</v>
      </c>
      <c r="I428" s="182">
        <f t="shared" ca="1" si="144"/>
        <v>234.80457485386836</v>
      </c>
      <c r="J428" s="181">
        <f t="shared" ca="1" si="145"/>
        <v>112.66983466961722</v>
      </c>
      <c r="K428" s="175">
        <f ca="1">IF(I427&lt;0,VLOOKUP(-I427,'Cd(v)'!$B$3:$C$103,2,1),VLOOKUP(I427,'Cd(v)'!$B$3:$C$103,2,1))</f>
        <v>0.43498504650884701</v>
      </c>
      <c r="L428" s="7">
        <f t="shared" ca="1" si="138"/>
        <v>-7.9248570171916537</v>
      </c>
      <c r="M428" s="110">
        <f t="shared" si="146"/>
        <v>163.17449798484699</v>
      </c>
      <c r="N428" s="110">
        <f t="shared" si="147"/>
        <v>62.171338401272884</v>
      </c>
      <c r="O428" s="110">
        <f t="shared" ca="1" si="148"/>
        <v>-77.742847338650122</v>
      </c>
      <c r="P428" s="110">
        <f t="shared" ca="1" si="149"/>
        <v>23.260312244923981</v>
      </c>
      <c r="Q428" s="110">
        <f t="shared" ca="1" si="151"/>
        <v>3.6702388751861332</v>
      </c>
      <c r="R428" s="110">
        <f>'prueba 1'!I473</f>
        <v>0.93316739720417152</v>
      </c>
      <c r="S428" s="105">
        <f>'prueba 1'!AN425</f>
        <v>2.2673726602468053E-3</v>
      </c>
      <c r="T428" s="105">
        <f t="shared" si="152"/>
        <v>1.2983595123575042</v>
      </c>
      <c r="U428" s="177">
        <f t="shared" si="153"/>
        <v>6.3375472376424957</v>
      </c>
      <c r="V428" s="161">
        <f t="shared" si="139"/>
        <v>6.9295102813950557E-2</v>
      </c>
      <c r="W428" s="178">
        <f t="shared" si="150"/>
        <v>1.7583329999999999</v>
      </c>
      <c r="X428" s="178">
        <f t="shared" ca="1" si="154"/>
        <v>3.6702388751861346</v>
      </c>
      <c r="Y428" s="178">
        <f t="shared" ca="1" si="155"/>
        <v>234.80457485386836</v>
      </c>
      <c r="Z428" s="178">
        <f t="shared" si="156"/>
        <v>4.165999999999892E-3</v>
      </c>
      <c r="AA428" s="178">
        <f t="shared" ca="1" si="157"/>
        <v>1.7583329999999999</v>
      </c>
      <c r="AB428" s="178">
        <f t="shared" ca="1" si="158"/>
        <v>112.66983466961722</v>
      </c>
      <c r="AC428" s="105"/>
    </row>
    <row r="429" spans="1:29" x14ac:dyDescent="0.25">
      <c r="A429" s="200">
        <v>1.7625</v>
      </c>
      <c r="B429" s="105">
        <v>17.165357069374512</v>
      </c>
      <c r="D429" s="194">
        <f t="shared" si="140"/>
        <v>4.1670000000000318E-3</v>
      </c>
      <c r="E429" s="174">
        <f t="shared" ca="1" si="159"/>
        <v>1.8739531541228573E-2</v>
      </c>
      <c r="F429" s="179">
        <f t="shared" ca="1" si="141"/>
        <v>0.97850875104400925</v>
      </c>
      <c r="G429" s="272">
        <f t="shared" si="142"/>
        <v>1.7625</v>
      </c>
      <c r="H429" s="181">
        <f t="shared" ca="1" si="143"/>
        <v>4.4971277996708494</v>
      </c>
      <c r="I429" s="182">
        <f t="shared" ca="1" si="144"/>
        <v>234.82331438540959</v>
      </c>
      <c r="J429" s="181">
        <f t="shared" ca="1" si="145"/>
        <v>113.64834342066122</v>
      </c>
      <c r="K429" s="175">
        <f ca="1">IF(I428&lt;0,VLOOKUP(-I428,'Cd(v)'!$B$3:$C$103,2,1),VLOOKUP(I428,'Cd(v)'!$B$3:$C$103,2,1))</f>
        <v>0.43498504650884701</v>
      </c>
      <c r="L429" s="7">
        <f t="shared" ca="1" si="138"/>
        <v>-7.9258892339269273</v>
      </c>
      <c r="M429" s="110">
        <f t="shared" si="146"/>
        <v>168.39215285056397</v>
      </c>
      <c r="N429" s="110">
        <f t="shared" si="147"/>
        <v>62.148766895013942</v>
      </c>
      <c r="O429" s="110">
        <f t="shared" ca="1" si="148"/>
        <v>-77.752973384823164</v>
      </c>
      <c r="P429" s="110">
        <f t="shared" ca="1" si="149"/>
        <v>28.490412570726861</v>
      </c>
      <c r="Q429" s="110">
        <f t="shared" ca="1" si="151"/>
        <v>4.4971277996708485</v>
      </c>
      <c r="R429" s="110">
        <f>'prueba 1'!I474</f>
        <v>0.92884069981240114</v>
      </c>
      <c r="S429" s="105">
        <f>'prueba 1'!AN426</f>
        <v>2.3008671008104007E-3</v>
      </c>
      <c r="T429" s="105">
        <f t="shared" si="152"/>
        <v>1.3006603794583147</v>
      </c>
      <c r="U429" s="177">
        <f t="shared" si="153"/>
        <v>6.3352463705416859</v>
      </c>
      <c r="V429" s="161">
        <f t="shared" si="139"/>
        <v>7.1528042908084136E-2</v>
      </c>
      <c r="W429" s="178">
        <f t="shared" si="150"/>
        <v>1.7625</v>
      </c>
      <c r="X429" s="178">
        <f t="shared" ca="1" si="154"/>
        <v>4.4971277996708494</v>
      </c>
      <c r="Y429" s="178">
        <f t="shared" ca="1" si="155"/>
        <v>234.82331438540959</v>
      </c>
      <c r="Z429" s="178">
        <f t="shared" si="156"/>
        <v>4.1670000000000318E-3</v>
      </c>
      <c r="AA429" s="178">
        <f t="shared" ca="1" si="157"/>
        <v>1.7625</v>
      </c>
      <c r="AB429" s="178">
        <f t="shared" ca="1" si="158"/>
        <v>113.64834342066122</v>
      </c>
      <c r="AC429" s="105"/>
    </row>
    <row r="430" spans="1:29" x14ac:dyDescent="0.25">
      <c r="A430" s="200">
        <v>1.766667</v>
      </c>
      <c r="B430" s="105">
        <v>18.524583050929508</v>
      </c>
      <c r="D430" s="194">
        <f t="shared" si="140"/>
        <v>4.1670000000000318E-3</v>
      </c>
      <c r="E430" s="174">
        <f t="shared" ca="1" si="159"/>
        <v>2.7527562371917346E-2</v>
      </c>
      <c r="F430" s="179">
        <f t="shared" ca="1" si="141"/>
        <v>0.97862345839641296</v>
      </c>
      <c r="G430" s="272">
        <f t="shared" si="142"/>
        <v>1.766667</v>
      </c>
      <c r="H430" s="181">
        <f t="shared" ca="1" si="143"/>
        <v>6.6060864823415253</v>
      </c>
      <c r="I430" s="182">
        <f t="shared" ca="1" si="144"/>
        <v>234.8508419477815</v>
      </c>
      <c r="J430" s="181">
        <f t="shared" ca="1" si="145"/>
        <v>114.62696687905763</v>
      </c>
      <c r="K430" s="175">
        <f ca="1">IF(I429&lt;0,VLOOKUP(-I429,'Cd(v)'!$B$3:$C$103,2,1),VLOOKUP(I429,'Cd(v)'!$B$3:$C$103,2,1))</f>
        <v>0.43498504650884701</v>
      </c>
      <c r="L430" s="7">
        <f t="shared" ca="1" si="138"/>
        <v>-7.927154399891446</v>
      </c>
      <c r="M430" s="110">
        <f t="shared" si="146"/>
        <v>181.72615972961847</v>
      </c>
      <c r="N430" s="110">
        <f t="shared" si="147"/>
        <v>62.125355181407151</v>
      </c>
      <c r="O430" s="110">
        <f t="shared" ca="1" si="148"/>
        <v>-77.765384662935091</v>
      </c>
      <c r="P430" s="110">
        <f t="shared" ca="1" si="149"/>
        <v>41.835419885276238</v>
      </c>
      <c r="Q430" s="110">
        <f t="shared" ca="1" si="151"/>
        <v>6.6060864823415262</v>
      </c>
      <c r="R430" s="110">
        <f>'prueba 1'!I475</f>
        <v>0.92453074644717181</v>
      </c>
      <c r="S430" s="105">
        <f>'prueba 1'!AN427</f>
        <v>2.3865151484999615E-3</v>
      </c>
      <c r="T430" s="105">
        <f t="shared" si="152"/>
        <v>1.3030468946068146</v>
      </c>
      <c r="U430" s="177">
        <f t="shared" si="153"/>
        <v>6.3328598553931856</v>
      </c>
      <c r="V430" s="161">
        <f t="shared" si="139"/>
        <v>7.7191937573223846E-2</v>
      </c>
      <c r="W430" s="178">
        <f t="shared" si="150"/>
        <v>1.766667</v>
      </c>
      <c r="X430" s="178">
        <f t="shared" ca="1" si="154"/>
        <v>6.6060864823415253</v>
      </c>
      <c r="Y430" s="178">
        <f t="shared" ca="1" si="155"/>
        <v>234.8508419477815</v>
      </c>
      <c r="Z430" s="178">
        <f t="shared" si="156"/>
        <v>4.1670000000000318E-3</v>
      </c>
      <c r="AA430" s="178">
        <f t="shared" ca="1" si="157"/>
        <v>1.766667</v>
      </c>
      <c r="AB430" s="178">
        <f t="shared" ca="1" si="158"/>
        <v>114.62696687905763</v>
      </c>
      <c r="AC430" s="105"/>
    </row>
    <row r="431" spans="1:29" x14ac:dyDescent="0.25">
      <c r="A431" s="200">
        <v>1.7708330000000001</v>
      </c>
      <c r="B431" s="105">
        <v>20.829357541392326</v>
      </c>
      <c r="D431" s="194">
        <f t="shared" si="140"/>
        <v>4.1660000000001141E-3</v>
      </c>
      <c r="E431" s="174">
        <f t="shared" ca="1" si="159"/>
        <v>4.2415831339051975E-2</v>
      </c>
      <c r="F431" s="179">
        <f t="shared" ca="1" si="141"/>
        <v>0.97856531190784302</v>
      </c>
      <c r="G431" s="272">
        <f t="shared" si="142"/>
        <v>1.7708330000000001</v>
      </c>
      <c r="H431" s="181">
        <f t="shared" ca="1" si="143"/>
        <v>10.181428549940186</v>
      </c>
      <c r="I431" s="182">
        <f t="shared" ca="1" si="144"/>
        <v>234.89325777912055</v>
      </c>
      <c r="J431" s="181">
        <f t="shared" ca="1" si="145"/>
        <v>115.60553219096548</v>
      </c>
      <c r="K431" s="175">
        <f ca="1">IF(I430&lt;0,VLOOKUP(-I430,'Cd(v)'!$B$3:$C$103,2,1),VLOOKUP(I430,'Cd(v)'!$B$3:$C$103,2,1))</f>
        <v>0.43498504650884701</v>
      </c>
      <c r="L431" s="7">
        <f t="shared" ca="1" si="138"/>
        <v>-7.9290130571382553</v>
      </c>
      <c r="M431" s="110">
        <f t="shared" si="146"/>
        <v>204.33599748105874</v>
      </c>
      <c r="N431" s="110">
        <f t="shared" si="147"/>
        <v>62.100556682070518</v>
      </c>
      <c r="O431" s="110">
        <f t="shared" ca="1" si="148"/>
        <v>-77.783618090526289</v>
      </c>
      <c r="P431" s="110">
        <f t="shared" ca="1" si="149"/>
        <v>64.451822708461947</v>
      </c>
      <c r="Q431" s="110">
        <f t="shared" ca="1" si="151"/>
        <v>10.18142854994019</v>
      </c>
      <c r="R431" s="110">
        <f>'prueba 1'!I476</f>
        <v>0.92023857046279944</v>
      </c>
      <c r="S431" s="105">
        <f>'prueba 1'!AN428</f>
        <v>2.527879646956192E-3</v>
      </c>
      <c r="T431" s="105">
        <f t="shared" si="152"/>
        <v>1.3055747742537707</v>
      </c>
      <c r="U431" s="177">
        <f t="shared" si="153"/>
        <v>6.3303319757462297</v>
      </c>
      <c r="V431" s="161">
        <f t="shared" si="139"/>
        <v>8.6775103517442803E-2</v>
      </c>
      <c r="W431" s="178">
        <f t="shared" si="150"/>
        <v>1.7708330000000001</v>
      </c>
      <c r="X431" s="178">
        <f t="shared" ca="1" si="154"/>
        <v>10.181428549940186</v>
      </c>
      <c r="Y431" s="178">
        <f t="shared" ca="1" si="155"/>
        <v>234.89325777912055</v>
      </c>
      <c r="Z431" s="178">
        <f t="shared" si="156"/>
        <v>4.1660000000001141E-3</v>
      </c>
      <c r="AA431" s="178">
        <f t="shared" ca="1" si="157"/>
        <v>1.7708330000000001</v>
      </c>
      <c r="AB431" s="178">
        <f t="shared" ca="1" si="158"/>
        <v>115.60553219096548</v>
      </c>
      <c r="AC431" s="105"/>
    </row>
    <row r="432" spans="1:29" x14ac:dyDescent="0.25">
      <c r="A432" s="200">
        <v>1.7749999999999999</v>
      </c>
      <c r="B432" s="105">
        <v>22.36587386836754</v>
      </c>
      <c r="D432" s="194">
        <f t="shared" si="140"/>
        <v>4.1669999999998097E-3</v>
      </c>
      <c r="E432" s="174">
        <f t="shared" ca="1" si="159"/>
        <v>5.2368189276422991E-2</v>
      </c>
      <c r="F432" s="179">
        <f t="shared" ca="1" si="141"/>
        <v>0.97901842341026546</v>
      </c>
      <c r="G432" s="272">
        <f t="shared" si="142"/>
        <v>1.7749999999999999</v>
      </c>
      <c r="H432" s="181">
        <f t="shared" ca="1" si="143"/>
        <v>12.567360037539089</v>
      </c>
      <c r="I432" s="182">
        <f t="shared" ca="1" si="144"/>
        <v>234.94562596839697</v>
      </c>
      <c r="J432" s="181">
        <f t="shared" ca="1" si="145"/>
        <v>116.58455061437574</v>
      </c>
      <c r="K432" s="175">
        <f ca="1">IF(I431&lt;0,VLOOKUP(-I431,'Cd(v)'!$B$3:$C$103,2,1),VLOOKUP(I431,'Cd(v)'!$B$3:$C$103,2,1))</f>
        <v>0.43498504650884701</v>
      </c>
      <c r="L432" s="7">
        <f t="shared" ca="1" si="138"/>
        <v>-7.93187739476038</v>
      </c>
      <c r="M432" s="110">
        <f t="shared" si="146"/>
        <v>219.40922264868558</v>
      </c>
      <c r="N432" s="110">
        <f t="shared" si="147"/>
        <v>62.074861632626572</v>
      </c>
      <c r="O432" s="110">
        <f t="shared" ca="1" si="148"/>
        <v>-77.811717242599329</v>
      </c>
      <c r="P432" s="110">
        <f t="shared" ca="1" si="149"/>
        <v>79.522643773459677</v>
      </c>
      <c r="Q432" s="110">
        <f t="shared" ca="1" si="151"/>
        <v>12.567360037539087</v>
      </c>
      <c r="R432" s="110">
        <f>'prueba 1'!I477</f>
        <v>0.9159621146274296</v>
      </c>
      <c r="S432" s="105">
        <f>'prueba 1'!AN429</f>
        <v>2.6192710952031421E-3</v>
      </c>
      <c r="T432" s="105">
        <f t="shared" si="152"/>
        <v>1.3081940453489738</v>
      </c>
      <c r="U432" s="177">
        <f t="shared" si="153"/>
        <v>6.3277127046510264</v>
      </c>
      <c r="V432" s="161">
        <f t="shared" si="139"/>
        <v>9.3198596409483289E-2</v>
      </c>
      <c r="W432" s="178">
        <f t="shared" si="150"/>
        <v>1.7749999999999999</v>
      </c>
      <c r="X432" s="178">
        <f t="shared" ca="1" si="154"/>
        <v>12.567360037539089</v>
      </c>
      <c r="Y432" s="178">
        <f t="shared" ca="1" si="155"/>
        <v>234.94562596839697</v>
      </c>
      <c r="Z432" s="178">
        <f t="shared" si="156"/>
        <v>4.1669999999998097E-3</v>
      </c>
      <c r="AA432" s="178">
        <f t="shared" ca="1" si="157"/>
        <v>1.7749999999999999</v>
      </c>
      <c r="AB432" s="178">
        <f t="shared" ca="1" si="158"/>
        <v>116.58455061437574</v>
      </c>
      <c r="AC432" s="105"/>
    </row>
    <row r="433" spans="1:29" x14ac:dyDescent="0.25">
      <c r="A433" s="200">
        <v>1.7791669999999999</v>
      </c>
      <c r="B433" s="105">
        <v>20.829357541392326</v>
      </c>
      <c r="D433" s="194">
        <f t="shared" si="140"/>
        <v>4.1670000000000318E-3</v>
      </c>
      <c r="E433" s="174">
        <f t="shared" ca="1" si="159"/>
        <v>4.2452372500735427E-2</v>
      </c>
      <c r="F433" s="179">
        <f t="shared" ca="1" si="141"/>
        <v>0.97919532244652829</v>
      </c>
      <c r="G433" s="272">
        <f t="shared" si="142"/>
        <v>1.7791669999999999</v>
      </c>
      <c r="H433" s="181">
        <f t="shared" ca="1" si="143"/>
        <v>10.187754379826039</v>
      </c>
      <c r="I433" s="182">
        <f t="shared" ca="1" si="144"/>
        <v>234.98807834089772</v>
      </c>
      <c r="J433" s="181">
        <f t="shared" ca="1" si="145"/>
        <v>117.56374593682227</v>
      </c>
      <c r="K433" s="175">
        <f ca="1">IF(I432&lt;0,VLOOKUP(-I432,'Cd(v)'!$B$3:$C$103,2,1),VLOOKUP(I432,'Cd(v)'!$B$3:$C$103,2,1))</f>
        <v>0.43498504650884701</v>
      </c>
      <c r="L433" s="7">
        <f t="shared" ca="1" si="138"/>
        <v>-7.9354145278718748</v>
      </c>
      <c r="M433" s="110">
        <f t="shared" si="146"/>
        <v>204.33599748105874</v>
      </c>
      <c r="N433" s="110">
        <f t="shared" si="147"/>
        <v>62.050106510721626</v>
      </c>
      <c r="O433" s="110">
        <f t="shared" ca="1" si="148"/>
        <v>-77.846416518423098</v>
      </c>
      <c r="P433" s="110">
        <f t="shared" ca="1" si="149"/>
        <v>64.439474451914009</v>
      </c>
      <c r="Q433" s="110">
        <f t="shared" ca="1" si="151"/>
        <v>10.187754379826039</v>
      </c>
      <c r="R433" s="110">
        <f>'prueba 1'!I478</f>
        <v>0.91170241231865878</v>
      </c>
      <c r="S433" s="105">
        <f>'prueba 1'!AN430</f>
        <v>2.5234578904122329E-3</v>
      </c>
      <c r="T433" s="105">
        <f t="shared" si="152"/>
        <v>1.3107175032393861</v>
      </c>
      <c r="U433" s="177">
        <f t="shared" si="153"/>
        <v>6.3251892467606137</v>
      </c>
      <c r="V433" s="161">
        <f t="shared" si="139"/>
        <v>8.6795932874982482E-2</v>
      </c>
      <c r="W433" s="178">
        <f t="shared" si="150"/>
        <v>1.7791669999999999</v>
      </c>
      <c r="X433" s="178">
        <f t="shared" ca="1" si="154"/>
        <v>10.187754379826039</v>
      </c>
      <c r="Y433" s="178">
        <f t="shared" ca="1" si="155"/>
        <v>234.98807834089772</v>
      </c>
      <c r="Z433" s="178">
        <f t="shared" si="156"/>
        <v>4.1670000000000318E-3</v>
      </c>
      <c r="AA433" s="178">
        <f t="shared" ca="1" si="157"/>
        <v>1.7791669999999999</v>
      </c>
      <c r="AB433" s="178">
        <f t="shared" ca="1" si="158"/>
        <v>117.56374593682227</v>
      </c>
      <c r="AC433" s="105"/>
    </row>
    <row r="434" spans="1:29" x14ac:dyDescent="0.25">
      <c r="A434" s="200">
        <v>1.7833330000000001</v>
      </c>
      <c r="B434" s="105">
        <v>19.529228341644075</v>
      </c>
      <c r="D434" s="194">
        <f t="shared" si="140"/>
        <v>4.1660000000001141E-3</v>
      </c>
      <c r="E434" s="174">
        <f t="shared" ca="1" si="159"/>
        <v>3.4052129953512089E-2</v>
      </c>
      <c r="F434" s="179">
        <f t="shared" ca="1" si="141"/>
        <v>0.97910219554159306</v>
      </c>
      <c r="G434" s="272">
        <f t="shared" si="142"/>
        <v>1.7833330000000001</v>
      </c>
      <c r="H434" s="181">
        <f t="shared" ca="1" si="143"/>
        <v>8.1738189998826591</v>
      </c>
      <c r="I434" s="182">
        <f t="shared" ca="1" si="144"/>
        <v>235.02213047085124</v>
      </c>
      <c r="J434" s="181">
        <f t="shared" ca="1" si="145"/>
        <v>118.54284813236387</v>
      </c>
      <c r="K434" s="175">
        <f ca="1">IF(I433&lt;0,VLOOKUP(-I433,'Cd(v)'!$B$3:$C$103,2,1),VLOOKUP(I433,'Cd(v)'!$B$3:$C$103,2,1))</f>
        <v>0.43498504650884701</v>
      </c>
      <c r="L434" s="7">
        <f t="shared" ca="1" si="138"/>
        <v>-7.9382824902550748</v>
      </c>
      <c r="M434" s="110">
        <f t="shared" si="146"/>
        <v>191.58173003152839</v>
      </c>
      <c r="N434" s="110">
        <f t="shared" si="147"/>
        <v>62.026170528970255</v>
      </c>
      <c r="O434" s="110">
        <f t="shared" ca="1" si="148"/>
        <v>-77.874551229402286</v>
      </c>
      <c r="P434" s="110">
        <f t="shared" ca="1" si="149"/>
        <v>51.681008273155854</v>
      </c>
      <c r="Q434" s="110">
        <f t="shared" ca="1" si="151"/>
        <v>8.1738189998826591</v>
      </c>
      <c r="R434" s="110">
        <f>'prueba 1'!I479</f>
        <v>0.90746047764784121</v>
      </c>
      <c r="S434" s="105">
        <f>'prueba 1'!AN431</f>
        <v>2.4399573650738123E-3</v>
      </c>
      <c r="T434" s="105">
        <f t="shared" si="152"/>
        <v>1.3131574606044598</v>
      </c>
      <c r="U434" s="177">
        <f t="shared" si="153"/>
        <v>6.3227492893955404</v>
      </c>
      <c r="V434" s="161">
        <f t="shared" si="139"/>
        <v>8.1358765271291447E-2</v>
      </c>
      <c r="W434" s="178">
        <f t="shared" si="150"/>
        <v>1.7833330000000001</v>
      </c>
      <c r="X434" s="178">
        <f t="shared" ca="1" si="154"/>
        <v>8.1738189998826591</v>
      </c>
      <c r="Y434" s="178">
        <f t="shared" ca="1" si="155"/>
        <v>235.02213047085124</v>
      </c>
      <c r="Z434" s="178">
        <f t="shared" si="156"/>
        <v>4.1660000000001141E-3</v>
      </c>
      <c r="AA434" s="178">
        <f t="shared" ca="1" si="157"/>
        <v>1.7833330000000001</v>
      </c>
      <c r="AB434" s="178">
        <f t="shared" ca="1" si="158"/>
        <v>118.54284813236387</v>
      </c>
      <c r="AC434" s="105"/>
    </row>
    <row r="435" spans="1:29" x14ac:dyDescent="0.25">
      <c r="A435" s="200">
        <v>1.7875000000000001</v>
      </c>
      <c r="B435" s="105">
        <v>19.351937996223857</v>
      </c>
      <c r="D435" s="194">
        <f t="shared" si="140"/>
        <v>4.1670000000000318E-3</v>
      </c>
      <c r="E435" s="174">
        <f t="shared" ca="1" si="159"/>
        <v>3.2927530537491874E-2</v>
      </c>
      <c r="F435" s="179">
        <f t="shared" ca="1" si="141"/>
        <v>0.9794744266917943</v>
      </c>
      <c r="G435" s="272">
        <f t="shared" si="142"/>
        <v>1.7875000000000001</v>
      </c>
      <c r="H435" s="181">
        <f t="shared" ca="1" si="143"/>
        <v>7.9019751709843113</v>
      </c>
      <c r="I435" s="182">
        <f t="shared" ca="1" si="144"/>
        <v>235.05505800138872</v>
      </c>
      <c r="J435" s="181">
        <f t="shared" ca="1" si="145"/>
        <v>119.52232255905567</v>
      </c>
      <c r="K435" s="175">
        <f ca="1">IF(I434&lt;0,VLOOKUP(-I434,'Cd(v)'!$B$3:$C$103,2,1),VLOOKUP(I434,'Cd(v)'!$B$3:$C$103,2,1))</f>
        <v>0.43498504650884701</v>
      </c>
      <c r="L435" s="7">
        <f t="shared" ca="1" si="138"/>
        <v>-7.9405833304898907</v>
      </c>
      <c r="M435" s="110">
        <f t="shared" si="146"/>
        <v>189.84251174295605</v>
      </c>
      <c r="N435" s="110">
        <f t="shared" si="147"/>
        <v>62.002360445157002</v>
      </c>
      <c r="O435" s="110">
        <f t="shared" ca="1" si="148"/>
        <v>-77.897122472105835</v>
      </c>
      <c r="P435" s="110">
        <f t="shared" ca="1" si="149"/>
        <v>49.943028825693219</v>
      </c>
      <c r="Q435" s="110">
        <f t="shared" ca="1" si="151"/>
        <v>7.9019751709843131</v>
      </c>
      <c r="R435" s="110">
        <f>'prueba 1'!I480</f>
        <v>0.90323469498158215</v>
      </c>
      <c r="S435" s="105">
        <f>'prueba 1'!AN432</f>
        <v>2.4271237322379554E-3</v>
      </c>
      <c r="T435" s="105">
        <f t="shared" si="152"/>
        <v>1.3155845843366978</v>
      </c>
      <c r="U435" s="177">
        <f t="shared" si="153"/>
        <v>6.3203221656633026</v>
      </c>
      <c r="V435" s="161">
        <f t="shared" si="139"/>
        <v>8.0639525630265427E-2</v>
      </c>
      <c r="W435" s="178">
        <f t="shared" si="150"/>
        <v>1.7875000000000001</v>
      </c>
      <c r="X435" s="178">
        <f t="shared" ca="1" si="154"/>
        <v>7.9019751709843113</v>
      </c>
      <c r="Y435" s="178">
        <f t="shared" ca="1" si="155"/>
        <v>235.05505800138872</v>
      </c>
      <c r="Z435" s="178">
        <f t="shared" si="156"/>
        <v>4.1670000000000318E-3</v>
      </c>
      <c r="AA435" s="178">
        <f t="shared" ca="1" si="157"/>
        <v>1.7875000000000001</v>
      </c>
      <c r="AB435" s="178">
        <f t="shared" ca="1" si="158"/>
        <v>119.52232255905567</v>
      </c>
      <c r="AC435" s="105"/>
    </row>
    <row r="436" spans="1:29" x14ac:dyDescent="0.25">
      <c r="A436" s="200">
        <v>1.7916669999999999</v>
      </c>
      <c r="B436" s="105">
        <v>18.465486269122771</v>
      </c>
      <c r="D436" s="194">
        <f t="shared" si="140"/>
        <v>4.1669999999998097E-3</v>
      </c>
      <c r="E436" s="174">
        <f t="shared" ca="1" si="159"/>
        <v>2.7205308465069623E-2</v>
      </c>
      <c r="F436" s="179">
        <f t="shared" ca="1" si="141"/>
        <v>0.97958779121211592</v>
      </c>
      <c r="G436" s="272">
        <f t="shared" si="142"/>
        <v>1.7916669999999999</v>
      </c>
      <c r="H436" s="181">
        <f t="shared" ca="1" si="143"/>
        <v>6.5287517314784891</v>
      </c>
      <c r="I436" s="182">
        <f t="shared" ca="1" si="144"/>
        <v>235.08226330985377</v>
      </c>
      <c r="J436" s="181">
        <f t="shared" ca="1" si="145"/>
        <v>120.50191035026778</v>
      </c>
      <c r="K436" s="175">
        <f ca="1">IF(I435&lt;0,VLOOKUP(-I435,'Cd(v)'!$B$3:$C$103,2,1),VLOOKUP(I435,'Cd(v)'!$B$3:$C$103,2,1))</f>
        <v>0.43498504650884701</v>
      </c>
      <c r="L436" s="7">
        <f t="shared" ca="1" si="138"/>
        <v>-7.9428085006526556</v>
      </c>
      <c r="M436" s="110">
        <f t="shared" si="146"/>
        <v>181.14642030009438</v>
      </c>
      <c r="N436" s="110">
        <f t="shared" si="147"/>
        <v>61.979120965725777</v>
      </c>
      <c r="O436" s="110">
        <f t="shared" ca="1" si="148"/>
        <v>-77.918951391402558</v>
      </c>
      <c r="P436" s="110">
        <f t="shared" ca="1" si="149"/>
        <v>41.248347942966049</v>
      </c>
      <c r="Q436" s="110">
        <f t="shared" ca="1" si="151"/>
        <v>6.52875173147849</v>
      </c>
      <c r="R436" s="110">
        <f>'prueba 1'!I481</f>
        <v>0.89902590523082848</v>
      </c>
      <c r="S436" s="105">
        <f>'prueba 1'!AN433</f>
        <v>2.3689581479329519E-3</v>
      </c>
      <c r="T436" s="105">
        <f t="shared" si="152"/>
        <v>1.3179535424846307</v>
      </c>
      <c r="U436" s="177">
        <f t="shared" si="153"/>
        <v>6.3179532075153695</v>
      </c>
      <c r="V436" s="161">
        <f t="shared" si="139"/>
        <v>7.6945681283431072E-2</v>
      </c>
      <c r="W436" s="178">
        <f t="shared" si="150"/>
        <v>1.7916669999999999</v>
      </c>
      <c r="X436" s="178">
        <f t="shared" ca="1" si="154"/>
        <v>6.5287517314784891</v>
      </c>
      <c r="Y436" s="178">
        <f t="shared" ca="1" si="155"/>
        <v>235.08226330985377</v>
      </c>
      <c r="Z436" s="178">
        <f t="shared" si="156"/>
        <v>4.1669999999998097E-3</v>
      </c>
      <c r="AA436" s="178">
        <f t="shared" ca="1" si="157"/>
        <v>1.7916669999999999</v>
      </c>
      <c r="AB436" s="178">
        <f t="shared" ca="1" si="158"/>
        <v>120.50191035026778</v>
      </c>
      <c r="AC436" s="105"/>
    </row>
    <row r="437" spans="1:29" x14ac:dyDescent="0.25">
      <c r="A437" s="200">
        <v>1.795833</v>
      </c>
      <c r="B437" s="105">
        <v>17.815421669248639</v>
      </c>
      <c r="D437" s="194">
        <f t="shared" si="140"/>
        <v>4.1660000000001141E-3</v>
      </c>
      <c r="E437" s="174">
        <f t="shared" ca="1" si="159"/>
        <v>2.3005365596129167E-2</v>
      </c>
      <c r="F437" s="179">
        <f t="shared" ca="1" si="141"/>
        <v>0.97944854930195113</v>
      </c>
      <c r="G437" s="272">
        <f t="shared" si="142"/>
        <v>1.795833</v>
      </c>
      <c r="H437" s="181">
        <f t="shared" ca="1" si="143"/>
        <v>5.522171290477325</v>
      </c>
      <c r="I437" s="182">
        <f t="shared" ca="1" si="144"/>
        <v>235.10526867544991</v>
      </c>
      <c r="J437" s="181">
        <f t="shared" ca="1" si="145"/>
        <v>121.48135889956973</v>
      </c>
      <c r="K437" s="175">
        <f ca="1">IF(I436&lt;0,VLOOKUP(-I436,'Cd(v)'!$B$3:$C$103,2,1),VLOOKUP(I436,'Cd(v)'!$B$3:$C$103,2,1))</f>
        <v>0.43498504650884701</v>
      </c>
      <c r="L437" s="7">
        <f t="shared" ca="1" si="138"/>
        <v>-7.9446472108010111</v>
      </c>
      <c r="M437" s="110">
        <f t="shared" si="146"/>
        <v>174.76928657532915</v>
      </c>
      <c r="N437" s="110">
        <f t="shared" si="147"/>
        <v>61.956315244834343</v>
      </c>
      <c r="O437" s="110">
        <f t="shared" ca="1" si="148"/>
        <v>-77.936989137957923</v>
      </c>
      <c r="P437" s="110">
        <f t="shared" ca="1" si="149"/>
        <v>34.875982192536881</v>
      </c>
      <c r="Q437" s="110">
        <f t="shared" ca="1" si="151"/>
        <v>5.522171290477325</v>
      </c>
      <c r="R437" s="110">
        <f>'prueba 1'!I482</f>
        <v>0.89483489396002247</v>
      </c>
      <c r="S437" s="105">
        <f>'prueba 1'!AN434</f>
        <v>2.3247421907682713E-3</v>
      </c>
      <c r="T437" s="105">
        <f t="shared" si="152"/>
        <v>1.3202782846753989</v>
      </c>
      <c r="U437" s="177">
        <f t="shared" si="153"/>
        <v>6.3156284653246013</v>
      </c>
      <c r="V437" s="161">
        <f t="shared" si="139"/>
        <v>7.4219046674091863E-2</v>
      </c>
      <c r="W437" s="178">
        <f t="shared" si="150"/>
        <v>1.795833</v>
      </c>
      <c r="X437" s="178">
        <f t="shared" ca="1" si="154"/>
        <v>5.522171290477325</v>
      </c>
      <c r="Y437" s="178">
        <f t="shared" ca="1" si="155"/>
        <v>235.10526867544991</v>
      </c>
      <c r="Z437" s="178">
        <f t="shared" si="156"/>
        <v>4.1660000000001141E-3</v>
      </c>
      <c r="AA437" s="178">
        <f t="shared" ca="1" si="157"/>
        <v>1.795833</v>
      </c>
      <c r="AB437" s="178">
        <f t="shared" ca="1" si="158"/>
        <v>121.48135889956973</v>
      </c>
      <c r="AC437" s="105"/>
    </row>
    <row r="438" spans="1:29" x14ac:dyDescent="0.25">
      <c r="A438" s="200">
        <v>1.8</v>
      </c>
      <c r="B438" s="105">
        <v>17.697228105635165</v>
      </c>
      <c r="D438" s="194">
        <f t="shared" si="140"/>
        <v>4.1670000000000318E-3</v>
      </c>
      <c r="E438" s="174">
        <f t="shared" ca="1" si="159"/>
        <v>2.2258956880183034E-2</v>
      </c>
      <c r="F438" s="179">
        <f t="shared" ca="1" si="141"/>
        <v>0.97977640764392704</v>
      </c>
      <c r="G438" s="272">
        <f t="shared" si="142"/>
        <v>1.8</v>
      </c>
      <c r="H438" s="181">
        <f t="shared" ca="1" si="143"/>
        <v>5.3417223134588108</v>
      </c>
      <c r="I438" s="182">
        <f t="shared" ca="1" si="144"/>
        <v>235.1275276323301</v>
      </c>
      <c r="J438" s="181">
        <f t="shared" ca="1" si="145"/>
        <v>122.46113530721365</v>
      </c>
      <c r="K438" s="175">
        <f ca="1">IF(I437&lt;0,VLOOKUP(-I437,'Cd(v)'!$B$3:$C$103,2,1),VLOOKUP(I437,'Cd(v)'!$B$3:$C$103,2,1))</f>
        <v>0.43498504650884701</v>
      </c>
      <c r="L438" s="7">
        <f t="shared" ca="1" si="138"/>
        <v>-7.9462022277898674</v>
      </c>
      <c r="M438" s="110">
        <f t="shared" si="146"/>
        <v>173.60980771628098</v>
      </c>
      <c r="N438" s="110">
        <f t="shared" si="147"/>
        <v>61.933599499071825</v>
      </c>
      <c r="O438" s="110">
        <f t="shared" ca="1" si="148"/>
        <v>-77.952243854618601</v>
      </c>
      <c r="P438" s="110">
        <f t="shared" ca="1" si="149"/>
        <v>33.723964362590564</v>
      </c>
      <c r="Q438" s="110">
        <f t="shared" ca="1" si="151"/>
        <v>5.3417223134588117</v>
      </c>
      <c r="R438" s="110">
        <f>'prueba 1'!I483</f>
        <v>0.89065963926604208</v>
      </c>
      <c r="S438" s="105">
        <f>'prueba 1'!AN435</f>
        <v>2.3155704141192336E-3</v>
      </c>
      <c r="T438" s="105">
        <f t="shared" si="152"/>
        <v>1.3225938550895182</v>
      </c>
      <c r="U438" s="177">
        <f t="shared" si="153"/>
        <v>6.3133128949104815</v>
      </c>
      <c r="V438" s="161">
        <f t="shared" si="139"/>
        <v>7.3744349516182292E-2</v>
      </c>
      <c r="W438" s="178">
        <f t="shared" si="150"/>
        <v>1.8</v>
      </c>
      <c r="X438" s="178">
        <f t="shared" ca="1" si="154"/>
        <v>5.3417223134588108</v>
      </c>
      <c r="Y438" s="178">
        <f t="shared" ca="1" si="155"/>
        <v>235.1275276323301</v>
      </c>
      <c r="Z438" s="178">
        <f t="shared" si="156"/>
        <v>4.1670000000000318E-3</v>
      </c>
      <c r="AA438" s="178">
        <f t="shared" ca="1" si="157"/>
        <v>1.8</v>
      </c>
      <c r="AB438" s="178">
        <f t="shared" ca="1" si="158"/>
        <v>122.46113530721365</v>
      </c>
      <c r="AC438" s="105"/>
    </row>
    <row r="439" spans="1:29" x14ac:dyDescent="0.25">
      <c r="A439" s="200">
        <v>1.8041670000000001</v>
      </c>
      <c r="B439" s="105">
        <v>17.283550632987989</v>
      </c>
      <c r="D439" s="194">
        <f t="shared" si="140"/>
        <v>4.1670000000000318E-3</v>
      </c>
      <c r="E439" s="174">
        <f t="shared" ca="1" si="159"/>
        <v>1.959258438677244E-2</v>
      </c>
      <c r="F439" s="179">
        <f t="shared" ca="1" si="141"/>
        <v>0.97985804994306669</v>
      </c>
      <c r="G439" s="272">
        <f t="shared" si="142"/>
        <v>1.8041670000000001</v>
      </c>
      <c r="H439" s="181">
        <f t="shared" ca="1" si="143"/>
        <v>4.7018441052969262</v>
      </c>
      <c r="I439" s="182">
        <f t="shared" ca="1" si="144"/>
        <v>235.14712021671687</v>
      </c>
      <c r="J439" s="181">
        <f t="shared" ca="1" si="145"/>
        <v>123.44099335715671</v>
      </c>
      <c r="K439" s="175">
        <f ca="1">IF(I438&lt;0,VLOOKUP(-I438,'Cd(v)'!$B$3:$C$103,2,1),VLOOKUP(I438,'Cd(v)'!$B$3:$C$103,2,1))</f>
        <v>0.43498504650884701</v>
      </c>
      <c r="L439" s="7">
        <f t="shared" ca="1" si="138"/>
        <v>-7.9477069371199889</v>
      </c>
      <c r="M439" s="110">
        <f t="shared" si="146"/>
        <v>169.5516317096122</v>
      </c>
      <c r="N439" s="110">
        <f t="shared" si="147"/>
        <v>61.911165871192331</v>
      </c>
      <c r="O439" s="110">
        <f t="shared" ca="1" si="148"/>
        <v>-77.967005053147091</v>
      </c>
      <c r="P439" s="110">
        <f t="shared" ca="1" si="149"/>
        <v>29.673460785272766</v>
      </c>
      <c r="Q439" s="110">
        <f t="shared" ca="1" si="151"/>
        <v>4.7018441052969253</v>
      </c>
      <c r="R439" s="110">
        <f>'prueba 1'!I484</f>
        <v>0.8865011388259556</v>
      </c>
      <c r="S439" s="105">
        <f>'prueba 1'!AN436</f>
        <v>2.2868122201319561E-3</v>
      </c>
      <c r="T439" s="105">
        <f t="shared" si="152"/>
        <v>1.3248806673096503</v>
      </c>
      <c r="U439" s="177">
        <f t="shared" si="153"/>
        <v>6.3110260826903497</v>
      </c>
      <c r="V439" s="161">
        <f t="shared" si="139"/>
        <v>7.2020555487661495E-2</v>
      </c>
      <c r="W439" s="178">
        <f t="shared" si="150"/>
        <v>1.8041670000000001</v>
      </c>
      <c r="X439" s="178">
        <f t="shared" ca="1" si="154"/>
        <v>4.7018441052969262</v>
      </c>
      <c r="Y439" s="178">
        <f t="shared" ca="1" si="155"/>
        <v>235.14712021671687</v>
      </c>
      <c r="Z439" s="178">
        <f t="shared" si="156"/>
        <v>4.1670000000000318E-3</v>
      </c>
      <c r="AA439" s="178">
        <f t="shared" ca="1" si="157"/>
        <v>1.8041670000000001</v>
      </c>
      <c r="AB439" s="178">
        <f t="shared" ca="1" si="158"/>
        <v>123.44099335715671</v>
      </c>
      <c r="AC439" s="105"/>
    </row>
    <row r="440" spans="1:29" x14ac:dyDescent="0.25">
      <c r="A440" s="200">
        <v>1.808333</v>
      </c>
      <c r="B440" s="105">
        <v>16.692582814920602</v>
      </c>
      <c r="D440" s="194">
        <f t="shared" si="140"/>
        <v>4.165999999999892E-3</v>
      </c>
      <c r="E440" s="174">
        <f t="shared" ca="1" si="159"/>
        <v>1.5772517095758401E-2</v>
      </c>
      <c r="F440" s="179">
        <f t="shared" ca="1" si="141"/>
        <v>0.97968861112903805</v>
      </c>
      <c r="G440" s="272">
        <f t="shared" si="142"/>
        <v>1.808333</v>
      </c>
      <c r="H440" s="181">
        <f t="shared" ca="1" si="143"/>
        <v>3.7860098645604436</v>
      </c>
      <c r="I440" s="182">
        <f t="shared" ca="1" si="144"/>
        <v>235.16289273381264</v>
      </c>
      <c r="J440" s="181">
        <f t="shared" ca="1" si="145"/>
        <v>124.42068196828575</v>
      </c>
      <c r="K440" s="175">
        <f ca="1">IF(I439&lt;0,VLOOKUP(-I439,'Cd(v)'!$B$3:$C$103,2,1),VLOOKUP(I439,'Cd(v)'!$B$3:$C$103,2,1))</f>
        <v>0.43498504650884701</v>
      </c>
      <c r="L440" s="7">
        <f t="shared" ca="1" si="138"/>
        <v>-7.9490315170884065</v>
      </c>
      <c r="M440" s="110">
        <f t="shared" si="146"/>
        <v>163.75423741437112</v>
      </c>
      <c r="N440" s="110">
        <f t="shared" si="147"/>
        <v>61.889134050029817</v>
      </c>
      <c r="O440" s="110">
        <f t="shared" ca="1" si="148"/>
        <v>-77.979999182637272</v>
      </c>
      <c r="P440" s="110">
        <f t="shared" ca="1" si="149"/>
        <v>23.885104181704037</v>
      </c>
      <c r="Q440" s="110">
        <f t="shared" ca="1" si="151"/>
        <v>3.786009864560445</v>
      </c>
      <c r="R440" s="110">
        <f>'prueba 1'!I485</f>
        <v>0.88236037074842011</v>
      </c>
      <c r="S440" s="105">
        <f>'prueba 1'!AN437</f>
        <v>2.245853329512151E-3</v>
      </c>
      <c r="T440" s="105">
        <f t="shared" si="152"/>
        <v>1.3271265206391625</v>
      </c>
      <c r="U440" s="177">
        <f t="shared" si="153"/>
        <v>6.3087802293608375</v>
      </c>
      <c r="V440" s="161">
        <f t="shared" si="139"/>
        <v>6.9541300006957421E-2</v>
      </c>
      <c r="W440" s="178">
        <f t="shared" si="150"/>
        <v>1.808333</v>
      </c>
      <c r="X440" s="178">
        <f t="shared" ca="1" si="154"/>
        <v>3.7860098645604436</v>
      </c>
      <c r="Y440" s="178">
        <f t="shared" ca="1" si="155"/>
        <v>235.16289273381264</v>
      </c>
      <c r="Z440" s="178">
        <f t="shared" si="156"/>
        <v>4.165999999999892E-3</v>
      </c>
      <c r="AA440" s="178">
        <f t="shared" ca="1" si="157"/>
        <v>1.808333</v>
      </c>
      <c r="AB440" s="178">
        <f t="shared" ca="1" si="158"/>
        <v>124.42068196828575</v>
      </c>
      <c r="AC440" s="105"/>
    </row>
    <row r="441" spans="1:29" x14ac:dyDescent="0.25">
      <c r="A441" s="200">
        <v>1.8125</v>
      </c>
      <c r="B441" s="105">
        <v>15.747034306012777</v>
      </c>
      <c r="D441" s="194">
        <f t="shared" si="140"/>
        <v>4.1670000000000318E-3</v>
      </c>
      <c r="E441" s="174">
        <f t="shared" ca="1" si="159"/>
        <v>9.6601140656232092E-3</v>
      </c>
      <c r="F441" s="179">
        <f t="shared" ca="1" si="141"/>
        <v>0.9799640277171161</v>
      </c>
      <c r="G441" s="272">
        <f t="shared" si="142"/>
        <v>1.8125</v>
      </c>
      <c r="H441" s="181">
        <f t="shared" ca="1" si="143"/>
        <v>2.3182419163962407</v>
      </c>
      <c r="I441" s="182">
        <f t="shared" ca="1" si="144"/>
        <v>235.17255284787825</v>
      </c>
      <c r="J441" s="181">
        <f t="shared" ca="1" si="145"/>
        <v>125.40064599600286</v>
      </c>
      <c r="K441" s="175">
        <f ca="1">IF(I440&lt;0,VLOOKUP(-I440,'Cd(v)'!$B$3:$C$103,2,1),VLOOKUP(I440,'Cd(v)'!$B$3:$C$103,2,1))</f>
        <v>0.43498504650884701</v>
      </c>
      <c r="L441" s="7">
        <f t="shared" ca="1" si="138"/>
        <v>-7.9500979170527728</v>
      </c>
      <c r="M441" s="110">
        <f t="shared" si="146"/>
        <v>154.47840654198535</v>
      </c>
      <c r="N441" s="110">
        <f t="shared" si="147"/>
        <v>61.867726187683949</v>
      </c>
      <c r="O441" s="110">
        <f t="shared" ca="1" si="148"/>
        <v>-77.990460566287709</v>
      </c>
      <c r="P441" s="110">
        <f t="shared" ca="1" si="149"/>
        <v>14.620219788013685</v>
      </c>
      <c r="Q441" s="110">
        <f t="shared" ca="1" si="151"/>
        <v>2.3182419163962393</v>
      </c>
      <c r="R441" s="110">
        <f>'prueba 1'!I486</f>
        <v>0.87823533325719016</v>
      </c>
      <c r="S441" s="105">
        <f>'prueba 1'!AN438</f>
        <v>2.1822489649203731E-3</v>
      </c>
      <c r="T441" s="105">
        <f t="shared" si="152"/>
        <v>1.3293087696040828</v>
      </c>
      <c r="U441" s="177">
        <f t="shared" si="153"/>
        <v>6.3065979803959173</v>
      </c>
      <c r="V441" s="161">
        <f t="shared" si="139"/>
        <v>6.5617891953155746E-2</v>
      </c>
      <c r="W441" s="178">
        <f t="shared" si="150"/>
        <v>1.8125</v>
      </c>
      <c r="X441" s="178">
        <f t="shared" ca="1" si="154"/>
        <v>2.3182419163962407</v>
      </c>
      <c r="Y441" s="178">
        <f t="shared" ca="1" si="155"/>
        <v>235.17255284787825</v>
      </c>
      <c r="Z441" s="178">
        <f t="shared" si="156"/>
        <v>4.1670000000000318E-3</v>
      </c>
      <c r="AA441" s="178">
        <f t="shared" ca="1" si="157"/>
        <v>1.8125</v>
      </c>
      <c r="AB441" s="178">
        <f t="shared" ca="1" si="158"/>
        <v>125.40064599600286</v>
      </c>
      <c r="AC441" s="105"/>
    </row>
    <row r="442" spans="1:29" x14ac:dyDescent="0.25">
      <c r="A442" s="200">
        <v>1.816667</v>
      </c>
      <c r="B442" s="105">
        <v>14.50600188807126</v>
      </c>
      <c r="D442" s="194">
        <f t="shared" si="140"/>
        <v>4.1670000000000318E-3</v>
      </c>
      <c r="E442" s="174">
        <f t="shared" ca="1" si="159"/>
        <v>1.6258585277809945E-3</v>
      </c>
      <c r="F442" s="179">
        <f t="shared" ca="1" si="141"/>
        <v>0.97997080266960135</v>
      </c>
      <c r="G442" s="272">
        <f t="shared" si="142"/>
        <v>1.816667</v>
      </c>
      <c r="H442" s="181">
        <f t="shared" ca="1" si="143"/>
        <v>0.3901748326808212</v>
      </c>
      <c r="I442" s="182">
        <f t="shared" ca="1" si="144"/>
        <v>235.17417870640602</v>
      </c>
      <c r="J442" s="181">
        <f t="shared" ca="1" si="145"/>
        <v>126.38061679867246</v>
      </c>
      <c r="K442" s="175">
        <f ca="1">IF(I441&lt;0,VLOOKUP(-I441,'Cd(v)'!$B$3:$C$103,2,1),VLOOKUP(I441,'Cd(v)'!$B$3:$C$103,2,1))</f>
        <v>0.43498504650884701</v>
      </c>
      <c r="L442" s="7">
        <f t="shared" ca="1" si="138"/>
        <v>-7.9507510849842049</v>
      </c>
      <c r="M442" s="110">
        <f t="shared" si="146"/>
        <v>142.30387852197907</v>
      </c>
      <c r="N442" s="110">
        <f t="shared" si="147"/>
        <v>61.847152834062264</v>
      </c>
      <c r="O442" s="110">
        <f t="shared" ca="1" si="148"/>
        <v>-77.996868143695053</v>
      </c>
      <c r="P442" s="110">
        <f t="shared" ca="1" si="149"/>
        <v>2.4598575442217623</v>
      </c>
      <c r="Q442" s="110">
        <f t="shared" ca="1" si="151"/>
        <v>0.39017483268082231</v>
      </c>
      <c r="R442" s="110">
        <f>'prueba 1'!I487</f>
        <v>0.87412785288313077</v>
      </c>
      <c r="S442" s="105">
        <f>'prueba 1'!AN439</f>
        <v>2.0971818166860322E-3</v>
      </c>
      <c r="T442" s="105">
        <f t="shared" si="152"/>
        <v>1.3314059514207688</v>
      </c>
      <c r="U442" s="177">
        <f t="shared" si="153"/>
        <v>6.3045007985792312</v>
      </c>
      <c r="V442" s="161">
        <f t="shared" si="139"/>
        <v>6.0446509867593402E-2</v>
      </c>
      <c r="W442" s="178">
        <f t="shared" si="150"/>
        <v>1.816667</v>
      </c>
      <c r="X442" s="178">
        <f t="shared" ca="1" si="154"/>
        <v>0.3901748326808212</v>
      </c>
      <c r="Y442" s="178">
        <f t="shared" ca="1" si="155"/>
        <v>235.17417870640602</v>
      </c>
      <c r="Z442" s="178">
        <f t="shared" si="156"/>
        <v>4.1670000000000318E-3</v>
      </c>
      <c r="AA442" s="178">
        <f t="shared" ca="1" si="157"/>
        <v>1.816667</v>
      </c>
      <c r="AB442" s="178">
        <f t="shared" ca="1" si="158"/>
        <v>126.38061679867246</v>
      </c>
      <c r="AC442" s="105"/>
    </row>
    <row r="443" spans="1:29" x14ac:dyDescent="0.25">
      <c r="A443" s="200">
        <v>1.8208329999999999</v>
      </c>
      <c r="B443" s="105">
        <v>13.619550160970174</v>
      </c>
      <c r="D443" s="194">
        <f t="shared" si="140"/>
        <v>4.165999999999892E-3</v>
      </c>
      <c r="E443" s="174">
        <f t="shared" ca="1" si="159"/>
        <v>-4.1097409122765483E-3</v>
      </c>
      <c r="F443" s="179">
        <f t="shared" ca="1" si="141"/>
        <v>0.97971850731022159</v>
      </c>
      <c r="G443" s="272">
        <f t="shared" si="142"/>
        <v>1.8208329999999999</v>
      </c>
      <c r="H443" s="181">
        <f t="shared" ca="1" si="143"/>
        <v>-0.98649565825171748</v>
      </c>
      <c r="I443" s="182">
        <f t="shared" ca="1" si="144"/>
        <v>235.17006896549375</v>
      </c>
      <c r="J443" s="181">
        <f t="shared" ca="1" si="145"/>
        <v>127.36033530598269</v>
      </c>
      <c r="K443" s="175">
        <f ca="1">IF(I442&lt;0,VLOOKUP(-I442,'Cd(v)'!$B$3:$C$103,2,1),VLOOKUP(I442,'Cd(v)'!$B$3:$C$103,2,1))</f>
        <v>0.43498504650884701</v>
      </c>
      <c r="L443" s="7">
        <f t="shared" ca="1" si="138"/>
        <v>-7.9508610199318142</v>
      </c>
      <c r="M443" s="110">
        <f t="shared" si="146"/>
        <v>133.60778707911743</v>
      </c>
      <c r="N443" s="110">
        <f t="shared" si="147"/>
        <v>61.827196306200321</v>
      </c>
      <c r="O443" s="110">
        <f t="shared" ca="1" si="148"/>
        <v>-77.997946605531098</v>
      </c>
      <c r="P443" s="110">
        <f t="shared" ca="1" si="149"/>
        <v>-6.2173558326139897</v>
      </c>
      <c r="Q443" s="110">
        <f t="shared" ca="1" si="151"/>
        <v>-0.98649565825171748</v>
      </c>
      <c r="R443" s="110">
        <f>'prueba 1'!I488</f>
        <v>0.87003810169251805</v>
      </c>
      <c r="S443" s="105">
        <f>'prueba 1'!AN440</f>
        <v>2.0343045730825404E-3</v>
      </c>
      <c r="T443" s="105">
        <f t="shared" si="152"/>
        <v>1.3334402559938514</v>
      </c>
      <c r="U443" s="177">
        <f t="shared" si="153"/>
        <v>6.3024664940061488</v>
      </c>
      <c r="V443" s="161">
        <f t="shared" si="139"/>
        <v>5.6739045970600276E-2</v>
      </c>
      <c r="W443" s="178">
        <f t="shared" si="150"/>
        <v>1.8208329999999999</v>
      </c>
      <c r="X443" s="178">
        <f t="shared" ca="1" si="154"/>
        <v>-0.98649565825171748</v>
      </c>
      <c r="Y443" s="178">
        <f t="shared" ca="1" si="155"/>
        <v>235.17006896549375</v>
      </c>
      <c r="Z443" s="178">
        <f t="shared" si="156"/>
        <v>4.165999999999892E-3</v>
      </c>
      <c r="AA443" s="178">
        <f t="shared" ca="1" si="157"/>
        <v>1.8208329999999999</v>
      </c>
      <c r="AB443" s="178">
        <f t="shared" ca="1" si="158"/>
        <v>127.36033530598269</v>
      </c>
      <c r="AC443" s="105"/>
    </row>
    <row r="444" spans="1:29" x14ac:dyDescent="0.25">
      <c r="A444" s="200">
        <v>1.825</v>
      </c>
      <c r="B444" s="105">
        <v>12.969485561096048</v>
      </c>
      <c r="D444" s="194">
        <f t="shared" si="140"/>
        <v>4.1670000000000318E-3</v>
      </c>
      <c r="E444" s="174">
        <f t="shared" ca="1" si="159"/>
        <v>-8.3150213457852725E-3</v>
      </c>
      <c r="F444" s="179">
        <f t="shared" ca="1" si="141"/>
        <v>0.97991902868527203</v>
      </c>
      <c r="G444" s="272">
        <f t="shared" si="142"/>
        <v>1.825</v>
      </c>
      <c r="H444" s="181">
        <f t="shared" ca="1" si="143"/>
        <v>-1.995445487349462</v>
      </c>
      <c r="I444" s="182">
        <f t="shared" ca="1" si="144"/>
        <v>235.16175394414796</v>
      </c>
      <c r="J444" s="181">
        <f t="shared" ca="1" si="145"/>
        <v>128.34025433466795</v>
      </c>
      <c r="K444" s="175">
        <f ca="1">IF(I443&lt;0,VLOOKUP(-I443,'Cd(v)'!$B$3:$C$103,2,1),VLOOKUP(I443,'Cd(v)'!$B$3:$C$103,2,1))</f>
        <v>0.43498504650884701</v>
      </c>
      <c r="L444" s="7">
        <f t="shared" ref="L444:L507" ca="1" si="160">IF(I443&lt;0,+(+(0.5*1.29*K444*PI()/4*$E$1^2*I443^2)/9.81),+(-(0.5*1.29*K444*PI()/4*$E$1^2*I443^2)/9.81))</f>
        <v>-7.9505831348894196</v>
      </c>
      <c r="M444" s="110">
        <f t="shared" si="146"/>
        <v>127.23065335435224</v>
      </c>
      <c r="N444" s="110">
        <f t="shared" si="147"/>
        <v>61.807694219390648</v>
      </c>
      <c r="O444" s="110">
        <f t="shared" ca="1" si="148"/>
        <v>-77.995220553265213</v>
      </c>
      <c r="P444" s="110">
        <f t="shared" ca="1" si="149"/>
        <v>-12.572261418303626</v>
      </c>
      <c r="Q444" s="110">
        <f t="shared" ca="1" si="151"/>
        <v>-1.9954454873494631</v>
      </c>
      <c r="R444" s="110">
        <f>'prueba 1'!I489</f>
        <v>0.86596407532301656</v>
      </c>
      <c r="S444" s="105">
        <f>'prueba 1'!AN441</f>
        <v>1.987980306796078E-3</v>
      </c>
      <c r="T444" s="105">
        <f t="shared" si="152"/>
        <v>1.3354282363006476</v>
      </c>
      <c r="U444" s="177">
        <f t="shared" si="153"/>
        <v>6.3004785136993524</v>
      </c>
      <c r="V444" s="161">
        <f t="shared" si="139"/>
        <v>5.4043846333087647E-2</v>
      </c>
      <c r="W444" s="178">
        <f t="shared" si="150"/>
        <v>1.825</v>
      </c>
      <c r="X444" s="178">
        <f t="shared" ca="1" si="154"/>
        <v>-1.995445487349462</v>
      </c>
      <c r="Y444" s="178">
        <f t="shared" ca="1" si="155"/>
        <v>235.16175394414796</v>
      </c>
      <c r="Z444" s="178">
        <f t="shared" si="156"/>
        <v>4.1670000000000318E-3</v>
      </c>
      <c r="AA444" s="178">
        <f t="shared" ca="1" si="157"/>
        <v>1.825</v>
      </c>
      <c r="AB444" s="178">
        <f t="shared" ca="1" si="158"/>
        <v>128.34025433466795</v>
      </c>
      <c r="AC444" s="105"/>
    </row>
    <row r="445" spans="1:29" x14ac:dyDescent="0.25">
      <c r="A445" s="200">
        <v>1.829167</v>
      </c>
      <c r="B445" s="105">
        <v>12.910388779289308</v>
      </c>
      <c r="D445" s="194">
        <f t="shared" si="140"/>
        <v>4.1670000000000318E-3</v>
      </c>
      <c r="E445" s="174">
        <f t="shared" ca="1" si="159"/>
        <v>-8.6846721535894962E-3</v>
      </c>
      <c r="F445" s="179">
        <f t="shared" ca="1" si="141"/>
        <v>0.9798828396564081</v>
      </c>
      <c r="G445" s="272">
        <f t="shared" si="142"/>
        <v>1.829167</v>
      </c>
      <c r="H445" s="181">
        <f t="shared" ca="1" si="143"/>
        <v>-2.0841545844947036</v>
      </c>
      <c r="I445" s="182">
        <f t="shared" ca="1" si="144"/>
        <v>235.15306927199438</v>
      </c>
      <c r="J445" s="181">
        <f t="shared" ca="1" si="145"/>
        <v>129.32013717432434</v>
      </c>
      <c r="K445" s="175">
        <f ca="1">IF(I444&lt;0,VLOOKUP(-I444,'Cd(v)'!$B$3:$C$103,2,1),VLOOKUP(I444,'Cd(v)'!$B$3:$C$103,2,1))</f>
        <v>0.43498504650884701</v>
      </c>
      <c r="L445" s="7">
        <f t="shared" ca="1" si="160"/>
        <v>-7.950020919637792</v>
      </c>
      <c r="M445" s="110">
        <f t="shared" si="146"/>
        <v>126.65091392482812</v>
      </c>
      <c r="N445" s="110">
        <f t="shared" si="147"/>
        <v>61.788248625860952</v>
      </c>
      <c r="O445" s="110">
        <f t="shared" ca="1" si="148"/>
        <v>-77.989705221646744</v>
      </c>
      <c r="P445" s="110">
        <f t="shared" ca="1" si="149"/>
        <v>-13.127039922679586</v>
      </c>
      <c r="Q445" s="110">
        <f t="shared" ca="1" si="151"/>
        <v>-2.0841545844947049</v>
      </c>
      <c r="R445" s="110">
        <f>'prueba 1'!I490</f>
        <v>0.86190673558981279</v>
      </c>
      <c r="S445" s="105">
        <f>'prueba 1'!AN442</f>
        <v>1.9822215626604861E-3</v>
      </c>
      <c r="T445" s="105">
        <f t="shared" si="152"/>
        <v>1.3374104578633081</v>
      </c>
      <c r="U445" s="177">
        <f t="shared" si="153"/>
        <v>6.2984962921366918</v>
      </c>
      <c r="V445" s="161">
        <f t="shared" si="139"/>
        <v>5.3797590043298954E-2</v>
      </c>
      <c r="W445" s="178">
        <f t="shared" si="150"/>
        <v>1.829167</v>
      </c>
      <c r="X445" s="178">
        <f t="shared" ca="1" si="154"/>
        <v>-2.0841545844947036</v>
      </c>
      <c r="Y445" s="178">
        <f t="shared" ca="1" si="155"/>
        <v>235.15306927199438</v>
      </c>
      <c r="Z445" s="178">
        <f t="shared" si="156"/>
        <v>4.1670000000000318E-3</v>
      </c>
      <c r="AA445" s="178">
        <f t="shared" ca="1" si="157"/>
        <v>1.829167</v>
      </c>
      <c r="AB445" s="178">
        <f t="shared" ca="1" si="158"/>
        <v>129.32013717432434</v>
      </c>
      <c r="AC445" s="105"/>
    </row>
    <row r="446" spans="1:29" x14ac:dyDescent="0.25">
      <c r="A446" s="200">
        <v>1.8333330000000001</v>
      </c>
      <c r="B446" s="105">
        <v>12.851291997482571</v>
      </c>
      <c r="D446" s="194">
        <f t="shared" si="140"/>
        <v>4.1660000000001141E-3</v>
      </c>
      <c r="E446" s="174">
        <f t="shared" ca="1" si="159"/>
        <v>-9.0522521882940455E-3</v>
      </c>
      <c r="F446" s="179">
        <f t="shared" ca="1" si="141"/>
        <v>0.97960997490453894</v>
      </c>
      <c r="G446" s="272">
        <f t="shared" si="142"/>
        <v>1.8333330000000001</v>
      </c>
      <c r="H446" s="181">
        <f t="shared" ca="1" si="143"/>
        <v>-2.1728881873004795</v>
      </c>
      <c r="I446" s="182">
        <f t="shared" ca="1" si="144"/>
        <v>235.14401701980609</v>
      </c>
      <c r="J446" s="181">
        <f t="shared" ca="1" si="145"/>
        <v>130.29974714922889</v>
      </c>
      <c r="K446" s="175">
        <f ca="1">IF(I445&lt;0,VLOOKUP(-I445,'Cd(v)'!$B$3:$C$103,2,1),VLOOKUP(I445,'Cd(v)'!$B$3:$C$103,2,1))</f>
        <v>0.43498504650884701</v>
      </c>
      <c r="L446" s="7">
        <f t="shared" ca="1" si="160"/>
        <v>-7.9494337318894752</v>
      </c>
      <c r="M446" s="110">
        <f t="shared" si="146"/>
        <v>126.07117449530402</v>
      </c>
      <c r="N446" s="110">
        <f t="shared" si="147"/>
        <v>61.768864173103857</v>
      </c>
      <c r="O446" s="110">
        <f t="shared" ca="1" si="148"/>
        <v>-77.983944909835756</v>
      </c>
      <c r="P446" s="110">
        <f t="shared" ca="1" si="149"/>
        <v>-13.6816345876356</v>
      </c>
      <c r="Q446" s="110">
        <f t="shared" ca="1" si="151"/>
        <v>-2.1728881873004808</v>
      </c>
      <c r="R446" s="110">
        <f>'prueba 1'!I491</f>
        <v>0.85786702448311447</v>
      </c>
      <c r="S446" s="105">
        <f>'prueba 1'!AN443</f>
        <v>1.9759890680021135E-3</v>
      </c>
      <c r="T446" s="105">
        <f t="shared" si="152"/>
        <v>1.3393864469313101</v>
      </c>
      <c r="U446" s="177">
        <f t="shared" si="153"/>
        <v>6.2965203030686903</v>
      </c>
      <c r="V446" s="161">
        <f t="shared" si="139"/>
        <v>5.3538482461513853E-2</v>
      </c>
      <c r="W446" s="178">
        <f t="shared" si="150"/>
        <v>1.8333330000000001</v>
      </c>
      <c r="X446" s="178">
        <f t="shared" ca="1" si="154"/>
        <v>-2.1728881873004795</v>
      </c>
      <c r="Y446" s="178">
        <f t="shared" ca="1" si="155"/>
        <v>235.14401701980609</v>
      </c>
      <c r="Z446" s="178">
        <f t="shared" si="156"/>
        <v>4.1660000000001141E-3</v>
      </c>
      <c r="AA446" s="178">
        <f t="shared" ca="1" si="157"/>
        <v>1.8333330000000001</v>
      </c>
      <c r="AB446" s="178">
        <f t="shared" ca="1" si="158"/>
        <v>130.29974714922889</v>
      </c>
      <c r="AC446" s="105"/>
    </row>
    <row r="447" spans="1:29" x14ac:dyDescent="0.25">
      <c r="A447" s="200">
        <v>1.8374999999999999</v>
      </c>
      <c r="B447" s="105">
        <v>13.146775906516265</v>
      </c>
      <c r="D447" s="194">
        <f t="shared" si="140"/>
        <v>4.1669999999998097E-3</v>
      </c>
      <c r="E447" s="174">
        <f t="shared" ca="1" si="159"/>
        <v>-7.1214132150590028E-3</v>
      </c>
      <c r="F447" s="179">
        <f t="shared" ca="1" si="141"/>
        <v>0.97981544399262011</v>
      </c>
      <c r="G447" s="272">
        <f t="shared" si="142"/>
        <v>1.8374999999999999</v>
      </c>
      <c r="H447" s="181">
        <f t="shared" ca="1" si="143"/>
        <v>-1.7090024514181252</v>
      </c>
      <c r="I447" s="182">
        <f t="shared" ca="1" si="144"/>
        <v>235.13689560659103</v>
      </c>
      <c r="J447" s="181">
        <f t="shared" ca="1" si="145"/>
        <v>131.2795625932215</v>
      </c>
      <c r="K447" s="175">
        <f ca="1">IF(I446&lt;0,VLOOKUP(-I446,'Cd(v)'!$B$3:$C$103,2,1),VLOOKUP(I446,'Cd(v)'!$B$3:$C$103,2,1))</f>
        <v>0.43498504650884701</v>
      </c>
      <c r="L447" s="7">
        <f t="shared" ca="1" si="160"/>
        <v>-7.9488217144145832</v>
      </c>
      <c r="M447" s="110">
        <f t="shared" si="146"/>
        <v>128.96987164292457</v>
      </c>
      <c r="N447" s="110">
        <f t="shared" si="147"/>
        <v>61.749289075403432</v>
      </c>
      <c r="O447" s="110">
        <f t="shared" ca="1" si="148"/>
        <v>-77.977941018407066</v>
      </c>
      <c r="P447" s="110">
        <f t="shared" ca="1" si="149"/>
        <v>-10.757358450885917</v>
      </c>
      <c r="Q447" s="110">
        <f t="shared" ca="1" si="151"/>
        <v>-1.7090024514181241</v>
      </c>
      <c r="R447" s="110">
        <f>'prueba 1'!I492</f>
        <v>0.85384354872241131</v>
      </c>
      <c r="S447" s="105">
        <f>'prueba 1'!AN444</f>
        <v>1.9954228033053317E-3</v>
      </c>
      <c r="T447" s="105">
        <f t="shared" si="152"/>
        <v>1.3413818697346154</v>
      </c>
      <c r="U447" s="177">
        <f t="shared" si="153"/>
        <v>6.294524880265385</v>
      </c>
      <c r="V447" s="161">
        <f t="shared" si="139"/>
        <v>5.4782615202450771E-2</v>
      </c>
      <c r="W447" s="178">
        <f t="shared" si="150"/>
        <v>1.8374999999999999</v>
      </c>
      <c r="X447" s="178">
        <f t="shared" ca="1" si="154"/>
        <v>-1.7090024514181252</v>
      </c>
      <c r="Y447" s="178">
        <f t="shared" ca="1" si="155"/>
        <v>235.13689560659103</v>
      </c>
      <c r="Z447" s="178">
        <f t="shared" si="156"/>
        <v>4.1669999999998097E-3</v>
      </c>
      <c r="AA447" s="178">
        <f t="shared" ca="1" si="157"/>
        <v>1.8374999999999999</v>
      </c>
      <c r="AB447" s="178">
        <f t="shared" ca="1" si="158"/>
        <v>131.2795625932215</v>
      </c>
      <c r="AC447" s="105"/>
    </row>
    <row r="448" spans="1:29" x14ac:dyDescent="0.25">
      <c r="A448" s="200">
        <v>1.8416669999999999</v>
      </c>
      <c r="B448" s="105">
        <v>13.737743724583655</v>
      </c>
      <c r="D448" s="194">
        <f t="shared" si="140"/>
        <v>4.1670000000000318E-3</v>
      </c>
      <c r="E448" s="174">
        <f t="shared" ca="1" si="159"/>
        <v>-3.2682326296753672E-3</v>
      </c>
      <c r="F448" s="179">
        <f t="shared" ca="1" si="141"/>
        <v>0.97980182526730442</v>
      </c>
      <c r="G448" s="272">
        <f t="shared" si="142"/>
        <v>1.8416669999999999</v>
      </c>
      <c r="H448" s="181">
        <f t="shared" ca="1" si="143"/>
        <v>-0.78431308607519612</v>
      </c>
      <c r="I448" s="182">
        <f t="shared" ca="1" si="144"/>
        <v>235.13362737396136</v>
      </c>
      <c r="J448" s="181">
        <f t="shared" ca="1" si="145"/>
        <v>132.25936441848881</v>
      </c>
      <c r="K448" s="175">
        <f ca="1">IF(I447&lt;0,VLOOKUP(-I447,'Cd(v)'!$B$3:$C$103,2,1),VLOOKUP(I447,'Cd(v)'!$B$3:$C$103,2,1))</f>
        <v>0.43498504650884701</v>
      </c>
      <c r="L448" s="7">
        <f t="shared" ca="1" si="160"/>
        <v>-7.9483402563911962</v>
      </c>
      <c r="M448" s="110">
        <f t="shared" si="146"/>
        <v>134.76726593816568</v>
      </c>
      <c r="N448" s="110">
        <f t="shared" si="147"/>
        <v>61.729330567155799</v>
      </c>
      <c r="O448" s="110">
        <f t="shared" ca="1" si="148"/>
        <v>-77.973217915197637</v>
      </c>
      <c r="P448" s="110">
        <f t="shared" ca="1" si="149"/>
        <v>-4.935282544187757</v>
      </c>
      <c r="Q448" s="110">
        <f t="shared" ca="1" si="151"/>
        <v>-0.78431308607519612</v>
      </c>
      <c r="R448" s="110">
        <f>'prueba 1'!I493</f>
        <v>0.84983718770380634</v>
      </c>
      <c r="S448" s="105">
        <f>'prueba 1'!AN445</f>
        <v>2.034506447260389E-3</v>
      </c>
      <c r="T448" s="105">
        <f t="shared" si="152"/>
        <v>1.3434163761818758</v>
      </c>
      <c r="U448" s="177">
        <f t="shared" si="153"/>
        <v>6.2924903738181239</v>
      </c>
      <c r="V448" s="161">
        <f t="shared" si="139"/>
        <v>5.7245178100340528E-2</v>
      </c>
      <c r="W448" s="178">
        <f t="shared" si="150"/>
        <v>1.8416669999999999</v>
      </c>
      <c r="X448" s="178">
        <f t="shared" ca="1" si="154"/>
        <v>-0.78431308607519612</v>
      </c>
      <c r="Y448" s="178">
        <f t="shared" ca="1" si="155"/>
        <v>235.13362737396136</v>
      </c>
      <c r="Z448" s="178">
        <f t="shared" si="156"/>
        <v>4.1670000000000318E-3</v>
      </c>
      <c r="AA448" s="178">
        <f t="shared" ca="1" si="157"/>
        <v>1.8416669999999999</v>
      </c>
      <c r="AB448" s="178">
        <f t="shared" ca="1" si="158"/>
        <v>132.25936441848881</v>
      </c>
      <c r="AC448" s="105"/>
    </row>
    <row r="449" spans="1:30" x14ac:dyDescent="0.25">
      <c r="A449" s="200">
        <v>1.8458330000000001</v>
      </c>
      <c r="B449" s="105">
        <v>14.683292233491477</v>
      </c>
      <c r="D449" s="194">
        <f t="shared" si="140"/>
        <v>4.1660000000001141E-3</v>
      </c>
      <c r="E449" s="174">
        <f t="shared" ca="1" si="159"/>
        <v>2.8897124975438434E-3</v>
      </c>
      <c r="F449" s="179">
        <f t="shared" ca="1" si="141"/>
        <v>0.97957873018221453</v>
      </c>
      <c r="G449" s="272">
        <f t="shared" si="142"/>
        <v>1.8458330000000001</v>
      </c>
      <c r="H449" s="181">
        <f t="shared" ca="1" si="143"/>
        <v>0.69364198212764383</v>
      </c>
      <c r="I449" s="182">
        <f t="shared" ca="1" si="144"/>
        <v>235.13651708645889</v>
      </c>
      <c r="J449" s="181">
        <f t="shared" ca="1" si="145"/>
        <v>133.23894314867104</v>
      </c>
      <c r="K449" s="175">
        <f ca="1">IF(I448&lt;0,VLOOKUP(-I448,'Cd(v)'!$B$3:$C$103,2,1),VLOOKUP(I448,'Cd(v)'!$B$3:$C$103,2,1))</f>
        <v>0.43498504650884701</v>
      </c>
      <c r="L449" s="7">
        <f t="shared" ca="1" si="160"/>
        <v>-7.948119305575462</v>
      </c>
      <c r="M449" s="110">
        <f t="shared" si="146"/>
        <v>144.04309681055139</v>
      </c>
      <c r="N449" s="110">
        <f t="shared" si="147"/>
        <v>61.708765065593383</v>
      </c>
      <c r="O449" s="110">
        <f t="shared" ca="1" si="148"/>
        <v>-77.971050387695286</v>
      </c>
      <c r="P449" s="110">
        <f t="shared" ca="1" si="149"/>
        <v>4.3632813572627214</v>
      </c>
      <c r="Q449" s="110">
        <f t="shared" ca="1" si="151"/>
        <v>0.69364198212764383</v>
      </c>
      <c r="R449" s="110">
        <f>'prueba 1'!I494</f>
        <v>0.84584840084150992</v>
      </c>
      <c r="S449" s="105">
        <f>'prueba 1'!AN446</f>
        <v>2.0963814028967086E-3</v>
      </c>
      <c r="T449" s="105">
        <f t="shared" si="152"/>
        <v>1.3455127575847725</v>
      </c>
      <c r="U449" s="177">
        <f t="shared" si="153"/>
        <v>6.2903939924152272</v>
      </c>
      <c r="V449" s="161">
        <f t="shared" si="139"/>
        <v>6.1170595444727166E-2</v>
      </c>
      <c r="W449" s="178">
        <f t="shared" si="150"/>
        <v>1.8458330000000001</v>
      </c>
      <c r="X449" s="178">
        <f t="shared" ca="1" si="154"/>
        <v>0.69364198212764383</v>
      </c>
      <c r="Y449" s="178">
        <f t="shared" ca="1" si="155"/>
        <v>235.13651708645889</v>
      </c>
      <c r="Z449" s="178">
        <f t="shared" si="156"/>
        <v>4.1660000000001141E-3</v>
      </c>
      <c r="AA449" s="178">
        <f t="shared" ca="1" si="157"/>
        <v>1.8458330000000001</v>
      </c>
      <c r="AB449" s="178">
        <f t="shared" ca="1" si="158"/>
        <v>133.23894314867104</v>
      </c>
      <c r="AC449" s="105"/>
    </row>
    <row r="450" spans="1:30" x14ac:dyDescent="0.25">
      <c r="A450" s="200">
        <v>1.85</v>
      </c>
      <c r="B450" s="105">
        <v>15.451550396979084</v>
      </c>
      <c r="D450" s="194">
        <f t="shared" si="140"/>
        <v>4.1670000000000318E-3</v>
      </c>
      <c r="E450" s="174">
        <f t="shared" ca="1" si="159"/>
        <v>7.8983218569913406E-3</v>
      </c>
      <c r="F450" s="179">
        <f t="shared" ca="1" si="141"/>
        <v>0.97984677900645978</v>
      </c>
      <c r="G450" s="272">
        <f t="shared" si="142"/>
        <v>1.85</v>
      </c>
      <c r="H450" s="181">
        <f t="shared" ca="1" si="143"/>
        <v>1.8954456100291048</v>
      </c>
      <c r="I450" s="182">
        <f t="shared" ca="1" si="144"/>
        <v>235.14441540831589</v>
      </c>
      <c r="J450" s="181">
        <f t="shared" ca="1" si="145"/>
        <v>134.21878992767751</v>
      </c>
      <c r="K450" s="175">
        <f ca="1">IF(I449&lt;0,VLOOKUP(-I449,'Cd(v)'!$B$3:$C$103,2,1),VLOOKUP(I449,'Cd(v)'!$B$3:$C$103,2,1))</f>
        <v>0.43498504650884701</v>
      </c>
      <c r="L450" s="7">
        <f t="shared" ca="1" si="160"/>
        <v>-7.9483146661547108</v>
      </c>
      <c r="M450" s="110">
        <f t="shared" si="146"/>
        <v>151.57970939436481</v>
      </c>
      <c r="N450" s="110">
        <f t="shared" si="147"/>
        <v>61.687710846011271</v>
      </c>
      <c r="O450" s="110">
        <f t="shared" ca="1" si="148"/>
        <v>-77.972966874977715</v>
      </c>
      <c r="P450" s="110">
        <f t="shared" ca="1" si="149"/>
        <v>11.919031673375827</v>
      </c>
      <c r="Q450" s="110">
        <f t="shared" ca="1" si="151"/>
        <v>1.8954456100291048</v>
      </c>
      <c r="R450" s="110">
        <f>'prueba 1'!I495</f>
        <v>0.84187524069688457</v>
      </c>
      <c r="S450" s="105">
        <f>'prueba 1'!AN447</f>
        <v>2.1461997535285023E-3</v>
      </c>
      <c r="T450" s="105">
        <f t="shared" si="152"/>
        <v>1.3476589573383011</v>
      </c>
      <c r="U450" s="177">
        <f t="shared" si="153"/>
        <v>6.2882477926616991</v>
      </c>
      <c r="V450" s="161">
        <f t="shared" si="139"/>
        <v>6.4386610504212335E-2</v>
      </c>
      <c r="W450" s="178">
        <f t="shared" si="150"/>
        <v>1.85</v>
      </c>
      <c r="X450" s="178">
        <f t="shared" ca="1" si="154"/>
        <v>1.8954456100291048</v>
      </c>
      <c r="Y450" s="178">
        <f t="shared" ca="1" si="155"/>
        <v>235.14441540831589</v>
      </c>
      <c r="Z450" s="178">
        <f t="shared" si="156"/>
        <v>4.1670000000000318E-3</v>
      </c>
      <c r="AA450" s="178">
        <f t="shared" ca="1" si="157"/>
        <v>1.85</v>
      </c>
      <c r="AB450" s="178">
        <f t="shared" ca="1" si="158"/>
        <v>134.21878992767751</v>
      </c>
      <c r="AC450" s="105"/>
    </row>
    <row r="451" spans="1:30" x14ac:dyDescent="0.25">
      <c r="A451" s="200">
        <v>1.8541669999999999</v>
      </c>
      <c r="B451" s="105">
        <v>16.456195687693647</v>
      </c>
      <c r="D451" s="194">
        <f t="shared" si="140"/>
        <v>4.1669999999998097E-3</v>
      </c>
      <c r="E451" s="174">
        <f t="shared" ca="1" si="159"/>
        <v>1.4445232663451745E-2</v>
      </c>
      <c r="F451" s="179">
        <f t="shared" ca="1" si="141"/>
        <v>0.97990697229091628</v>
      </c>
      <c r="G451" s="272">
        <f t="shared" si="142"/>
        <v>1.8541669999999999</v>
      </c>
      <c r="H451" s="181">
        <f t="shared" ca="1" si="143"/>
        <v>3.4665785129475415</v>
      </c>
      <c r="I451" s="182">
        <f t="shared" ca="1" si="144"/>
        <v>235.15886064097936</v>
      </c>
      <c r="J451" s="181">
        <f t="shared" ca="1" si="145"/>
        <v>135.19869689996841</v>
      </c>
      <c r="K451" s="175">
        <f ca="1">IF(I450&lt;0,VLOOKUP(-I450,'Cd(v)'!$B$3:$C$103,2,1),VLOOKUP(I450,'Cd(v)'!$B$3:$C$103,2,1))</f>
        <v>0.43498504650884701</v>
      </c>
      <c r="L451" s="7">
        <f t="shared" ca="1" si="160"/>
        <v>-7.9488486487330512</v>
      </c>
      <c r="M451" s="110">
        <f t="shared" si="146"/>
        <v>161.43527969627468</v>
      </c>
      <c r="N451" s="110">
        <f t="shared" si="147"/>
        <v>61.666030866137106</v>
      </c>
      <c r="O451" s="110">
        <f t="shared" ca="1" si="148"/>
        <v>-77.978205244071233</v>
      </c>
      <c r="P451" s="110">
        <f t="shared" ca="1" si="149"/>
        <v>21.791043586066337</v>
      </c>
      <c r="Q451" s="110">
        <f t="shared" ca="1" si="151"/>
        <v>3.4665785129475415</v>
      </c>
      <c r="R451" s="110">
        <f>'prueba 1'!I496</f>
        <v>0.83791863317510684</v>
      </c>
      <c r="S451" s="105">
        <f>'prueba 1'!AN448</f>
        <v>2.2099877547570989E-3</v>
      </c>
      <c r="T451" s="105">
        <f t="shared" si="152"/>
        <v>1.3498689450930581</v>
      </c>
      <c r="U451" s="177">
        <f t="shared" si="153"/>
        <v>6.2860378049069423</v>
      </c>
      <c r="V451" s="161">
        <f t="shared" si="139"/>
        <v>6.8572967430616291E-2</v>
      </c>
      <c r="W451" s="178">
        <f t="shared" si="150"/>
        <v>1.8541669999999999</v>
      </c>
      <c r="X451" s="178">
        <f t="shared" ca="1" si="154"/>
        <v>3.4665785129475415</v>
      </c>
      <c r="Y451" s="178">
        <f t="shared" ca="1" si="155"/>
        <v>235.15886064097936</v>
      </c>
      <c r="Z451" s="178">
        <f t="shared" si="156"/>
        <v>4.1669999999998097E-3</v>
      </c>
      <c r="AA451" s="178">
        <f t="shared" ca="1" si="157"/>
        <v>1.8541669999999999</v>
      </c>
      <c r="AB451" s="178">
        <f t="shared" ca="1" si="158"/>
        <v>135.19869689996841</v>
      </c>
      <c r="AC451" s="105"/>
    </row>
    <row r="452" spans="1:30" x14ac:dyDescent="0.25">
      <c r="A452" s="200">
        <v>1.858333</v>
      </c>
      <c r="B452" s="105">
        <v>16.928969942147557</v>
      </c>
      <c r="D452" s="194">
        <f t="shared" si="140"/>
        <v>4.1660000000001141E-3</v>
      </c>
      <c r="E452" s="174">
        <f t="shared" ca="1" si="159"/>
        <v>1.7529932245973934E-2</v>
      </c>
      <c r="F452" s="179">
        <f t="shared" ca="1" si="141"/>
        <v>0.97974484312808352</v>
      </c>
      <c r="G452" s="272">
        <f t="shared" si="142"/>
        <v>1.858333</v>
      </c>
      <c r="H452" s="181">
        <f t="shared" ca="1" si="143"/>
        <v>4.207856996153013</v>
      </c>
      <c r="I452" s="182">
        <f t="shared" ca="1" si="144"/>
        <v>235.17639057322532</v>
      </c>
      <c r="J452" s="181">
        <f t="shared" ca="1" si="145"/>
        <v>136.1784417430965</v>
      </c>
      <c r="K452" s="175">
        <f ca="1">IF(I451&lt;0,VLOOKUP(-I451,'Cd(v)'!$B$3:$C$103,2,1),VLOOKUP(I451,'Cd(v)'!$B$3:$C$103,2,1))</f>
        <v>0.43498504650884701</v>
      </c>
      <c r="L452" s="7">
        <f t="shared" ca="1" si="160"/>
        <v>-7.9498252953168249</v>
      </c>
      <c r="M452" s="110">
        <f t="shared" si="146"/>
        <v>166.07319513246753</v>
      </c>
      <c r="N452" s="110">
        <f t="shared" si="147"/>
        <v>61.644077435232141</v>
      </c>
      <c r="O452" s="110">
        <f t="shared" ca="1" si="148"/>
        <v>-77.98778614705806</v>
      </c>
      <c r="P452" s="110">
        <f t="shared" ca="1" si="149"/>
        <v>26.441331550177338</v>
      </c>
      <c r="Q452" s="110">
        <f t="shared" ca="1" si="151"/>
        <v>4.2078569961530139</v>
      </c>
      <c r="R452" s="110">
        <f>'prueba 1'!I497</f>
        <v>0.8339805093375845</v>
      </c>
      <c r="S452" s="105">
        <f>'prueba 1'!AN449</f>
        <v>2.237862477570476E-3</v>
      </c>
      <c r="T452" s="105">
        <f t="shared" si="152"/>
        <v>1.3521068075706286</v>
      </c>
      <c r="U452" s="177">
        <f t="shared" si="153"/>
        <v>6.283799942429372</v>
      </c>
      <c r="V452" s="161">
        <f t="shared" si="139"/>
        <v>7.0526088778988652E-2</v>
      </c>
      <c r="W452" s="178">
        <f t="shared" si="150"/>
        <v>1.858333</v>
      </c>
      <c r="X452" s="178">
        <f t="shared" ca="1" si="154"/>
        <v>4.207856996153013</v>
      </c>
      <c r="Y452" s="178">
        <f t="shared" ca="1" si="155"/>
        <v>235.17639057322532</v>
      </c>
      <c r="Z452" s="178">
        <f t="shared" si="156"/>
        <v>4.1660000000001141E-3</v>
      </c>
      <c r="AA452" s="178">
        <f t="shared" ca="1" si="157"/>
        <v>1.858333</v>
      </c>
      <c r="AB452" s="178">
        <f t="shared" ca="1" si="158"/>
        <v>136.1784417430965</v>
      </c>
      <c r="AC452" s="105"/>
    </row>
    <row r="453" spans="1:30" x14ac:dyDescent="0.25">
      <c r="A453" s="200">
        <v>1.8625</v>
      </c>
      <c r="B453" s="105">
        <v>17.165357069374512</v>
      </c>
      <c r="D453" s="194">
        <f t="shared" si="140"/>
        <v>4.1670000000000318E-3</v>
      </c>
      <c r="E453" s="174">
        <f t="shared" ca="1" si="159"/>
        <v>1.9085692781627233E-2</v>
      </c>
      <c r="F453" s="179">
        <f t="shared" ca="1" si="141"/>
        <v>0.98005954960045838</v>
      </c>
      <c r="G453" s="272">
        <f t="shared" si="142"/>
        <v>1.8625</v>
      </c>
      <c r="H453" s="181">
        <f t="shared" ca="1" si="143"/>
        <v>4.580199851602373</v>
      </c>
      <c r="I453" s="182">
        <f t="shared" ca="1" si="144"/>
        <v>235.19547626600695</v>
      </c>
      <c r="J453" s="181">
        <f t="shared" ca="1" si="145"/>
        <v>137.15850129269697</v>
      </c>
      <c r="K453" s="175">
        <f ca="1">IF(I452&lt;0,VLOOKUP(-I452,'Cd(v)'!$B$3:$C$103,2,1),VLOOKUP(I452,'Cd(v)'!$B$3:$C$103,2,1))</f>
        <v>0.43498504650884701</v>
      </c>
      <c r="L453" s="7">
        <f t="shared" ca="1" si="160"/>
        <v>-7.9510105799598154</v>
      </c>
      <c r="M453" s="110">
        <f t="shared" si="146"/>
        <v>168.39215285056397</v>
      </c>
      <c r="N453" s="110">
        <f t="shared" si="147"/>
        <v>61.621991308982437</v>
      </c>
      <c r="O453" s="110">
        <f t="shared" ca="1" si="148"/>
        <v>-77.999413789405793</v>
      </c>
      <c r="P453" s="110">
        <f t="shared" ca="1" si="149"/>
        <v>28.770747752175737</v>
      </c>
      <c r="Q453" s="110">
        <f t="shared" ca="1" si="151"/>
        <v>4.5801998516023712</v>
      </c>
      <c r="R453" s="110">
        <f>'prueba 1'!I498</f>
        <v>0.83005815432570684</v>
      </c>
      <c r="S453" s="105">
        <f>'prueba 1'!AN450</f>
        <v>2.2513890162792543E-3</v>
      </c>
      <c r="T453" s="105">
        <f t="shared" si="152"/>
        <v>1.3543581965869078</v>
      </c>
      <c r="U453" s="177">
        <f t="shared" si="153"/>
        <v>6.2815485534130922</v>
      </c>
      <c r="V453" s="161">
        <f t="shared" si="139"/>
        <v>7.1528042908084136E-2</v>
      </c>
      <c r="W453" s="178">
        <f t="shared" si="150"/>
        <v>1.8625</v>
      </c>
      <c r="X453" s="178">
        <f t="shared" ca="1" si="154"/>
        <v>4.580199851602373</v>
      </c>
      <c r="Y453" s="178">
        <f t="shared" ca="1" si="155"/>
        <v>235.19547626600695</v>
      </c>
      <c r="Z453" s="178">
        <f t="shared" si="156"/>
        <v>4.1670000000000318E-3</v>
      </c>
      <c r="AA453" s="178">
        <f t="shared" ca="1" si="157"/>
        <v>1.8625</v>
      </c>
      <c r="AB453" s="178">
        <f t="shared" ca="1" si="158"/>
        <v>137.15850129269697</v>
      </c>
      <c r="AC453" s="105"/>
    </row>
    <row r="454" spans="1:30" x14ac:dyDescent="0.25">
      <c r="A454" s="200">
        <v>1.8666670000000001</v>
      </c>
      <c r="B454" s="105">
        <v>16.33800212408017</v>
      </c>
      <c r="D454" s="194">
        <f t="shared" si="140"/>
        <v>4.1670000000000318E-3</v>
      </c>
      <c r="E454" s="174">
        <f t="shared" ca="1" si="159"/>
        <v>1.3712222470883955E-2</v>
      </c>
      <c r="F454" s="179">
        <f t="shared" ca="1" si="141"/>
        <v>0.98011668843149458</v>
      </c>
      <c r="G454" s="272">
        <f t="shared" si="142"/>
        <v>1.8666670000000001</v>
      </c>
      <c r="H454" s="181">
        <f t="shared" ca="1" si="143"/>
        <v>3.2906701394009721</v>
      </c>
      <c r="I454" s="182">
        <f t="shared" ca="1" si="144"/>
        <v>235.20918848847782</v>
      </c>
      <c r="J454" s="181">
        <f t="shared" ca="1" si="145"/>
        <v>138.13861798112848</v>
      </c>
      <c r="K454" s="175">
        <f ca="1">IF(I453&lt;0,VLOOKUP(-I453,'Cd(v)'!$B$3:$C$103,2,1),VLOOKUP(I453,'Cd(v)'!$B$3:$C$103,2,1))</f>
        <v>0.43498504650884701</v>
      </c>
      <c r="L454" s="7">
        <f t="shared" ca="1" si="160"/>
        <v>-7.9523011576619833</v>
      </c>
      <c r="M454" s="110">
        <f t="shared" si="146"/>
        <v>160.27580083722648</v>
      </c>
      <c r="N454" s="110">
        <f t="shared" si="147"/>
        <v>61.600448540964315</v>
      </c>
      <c r="O454" s="110">
        <f t="shared" ca="1" si="148"/>
        <v>-78.012074356664058</v>
      </c>
      <c r="P454" s="110">
        <f t="shared" ca="1" si="149"/>
        <v>20.663277939598103</v>
      </c>
      <c r="Q454" s="110">
        <f t="shared" ca="1" si="151"/>
        <v>3.2906701394009712</v>
      </c>
      <c r="R454" s="110">
        <f>'prueba 1'!I499</f>
        <v>0.82615228299325238</v>
      </c>
      <c r="S454" s="105">
        <f>'prueba 1'!AN451</f>
        <v>2.1960008173417937E-3</v>
      </c>
      <c r="T454" s="105">
        <f t="shared" si="152"/>
        <v>1.3565541974042497</v>
      </c>
      <c r="U454" s="177">
        <f t="shared" si="153"/>
        <v>6.2793525525957508</v>
      </c>
      <c r="V454" s="161">
        <f t="shared" ref="V454:V517" si="161">IF(B454&lt;0,0,+D454*B454)</f>
        <v>6.8080454851042582E-2</v>
      </c>
      <c r="W454" s="178">
        <f t="shared" si="150"/>
        <v>1.8666670000000001</v>
      </c>
      <c r="X454" s="178">
        <f t="shared" ca="1" si="154"/>
        <v>3.2906701394009721</v>
      </c>
      <c r="Y454" s="178">
        <f t="shared" ca="1" si="155"/>
        <v>235.20918848847782</v>
      </c>
      <c r="Z454" s="178">
        <f t="shared" si="156"/>
        <v>4.1670000000000318E-3</v>
      </c>
      <c r="AA454" s="178">
        <f t="shared" ca="1" si="157"/>
        <v>1.8666670000000001</v>
      </c>
      <c r="AB454" s="178">
        <f t="shared" ca="1" si="158"/>
        <v>138.13861798112848</v>
      </c>
      <c r="AC454" s="105"/>
    </row>
    <row r="455" spans="1:30" x14ac:dyDescent="0.25">
      <c r="A455" s="200">
        <v>1.870833</v>
      </c>
      <c r="B455" s="105">
        <v>15.747034306012777</v>
      </c>
      <c r="D455" s="194">
        <f t="shared" ref="D455:D518" si="162">+A455-A454</f>
        <v>4.165999999999892E-3</v>
      </c>
      <c r="E455" s="174">
        <f t="shared" ca="1" si="159"/>
        <v>9.8740627970980103E-3</v>
      </c>
      <c r="F455" s="179">
        <f t="shared" ref="F455:F518" ca="1" si="163">IF(AND(I454&lt;=0,J454&lt;=0),0,+I455*D455)</f>
        <v>0.97992261458858598</v>
      </c>
      <c r="G455" s="272">
        <f t="shared" ref="G455:G518" si="164">+G454+D455</f>
        <v>1.870833</v>
      </c>
      <c r="H455" s="181">
        <f t="shared" ref="H455:H518" ca="1" si="165">IF(CELL("tipo",U455)="b",+(B455*9.81+L455*9.81-$E$2*9.81)/$E$2,+(B455*9.81+L455*9.81-U455*9.81)/U455)</f>
        <v>2.3701542959909423</v>
      </c>
      <c r="I455" s="182">
        <f t="shared" ref="I455:I518" ca="1" si="166">+I454+E455</f>
        <v>235.21906255127493</v>
      </c>
      <c r="J455" s="181">
        <f t="shared" ref="J455:J518" ca="1" si="167">IF(AND(I455&lt;=0,J454&lt;=0),0,+J454+F455)</f>
        <v>139.11854059571706</v>
      </c>
      <c r="K455" s="175">
        <f ca="1">IF(I454&lt;0,VLOOKUP(-I454,'Cd(v)'!$B$3:$C$103,2,1),VLOOKUP(I454,'Cd(v)'!$B$3:$C$103,2,1))</f>
        <v>0.43498504650884701</v>
      </c>
      <c r="L455" s="7">
        <f t="shared" ca="1" si="160"/>
        <v>-7.9532284450661503</v>
      </c>
      <c r="M455" s="110">
        <f t="shared" ref="M455:M518" si="168">+B455*9.81</f>
        <v>154.47840654198535</v>
      </c>
      <c r="N455" s="110">
        <f t="shared" ref="N455:N518" si="169">+U455*9.81</f>
        <v>61.579308602151343</v>
      </c>
      <c r="O455" s="110">
        <f t="shared" ref="O455:O518" ca="1" si="170">+L455*9.81</f>
        <v>-78.021171046098942</v>
      </c>
      <c r="P455" s="110">
        <f t="shared" ref="P455:P518" ca="1" si="171">+M455-N455+O455</f>
        <v>14.877926893735065</v>
      </c>
      <c r="Q455" s="110">
        <f t="shared" ca="1" si="151"/>
        <v>2.3701542959909423</v>
      </c>
      <c r="R455" s="110">
        <f>'prueba 1'!I500</f>
        <v>0.82226378449423942</v>
      </c>
      <c r="S455" s="105">
        <f>'prueba 1'!AN452</f>
        <v>2.1549376975507173E-3</v>
      </c>
      <c r="T455" s="105">
        <f t="shared" si="152"/>
        <v>1.3587091351018004</v>
      </c>
      <c r="U455" s="177">
        <f t="shared" si="153"/>
        <v>6.2771976148982001</v>
      </c>
      <c r="V455" s="161">
        <f t="shared" si="161"/>
        <v>6.5602144918847527E-2</v>
      </c>
      <c r="W455" s="178">
        <f t="shared" ref="W455:W518" si="172">+G455</f>
        <v>1.870833</v>
      </c>
      <c r="X455" s="178">
        <f t="shared" ca="1" si="154"/>
        <v>2.3701542959909423</v>
      </c>
      <c r="Y455" s="178">
        <f t="shared" ca="1" si="155"/>
        <v>235.21906255127493</v>
      </c>
      <c r="Z455" s="178">
        <f t="shared" si="156"/>
        <v>4.165999999999892E-3</v>
      </c>
      <c r="AA455" s="178">
        <f t="shared" ca="1" si="157"/>
        <v>1.870833</v>
      </c>
      <c r="AB455" s="178">
        <f t="shared" ca="1" si="158"/>
        <v>139.11854059571706</v>
      </c>
      <c r="AC455" s="105"/>
    </row>
    <row r="456" spans="1:30" x14ac:dyDescent="0.25">
      <c r="A456" s="200">
        <v>1.875</v>
      </c>
      <c r="B456" s="105">
        <v>14.919679360718433</v>
      </c>
      <c r="D456" s="194">
        <f t="shared" si="162"/>
        <v>4.1670000000000318E-3</v>
      </c>
      <c r="E456" s="174">
        <f t="shared" ca="1" si="159"/>
        <v>4.4993691704677307E-3</v>
      </c>
      <c r="F456" s="179">
        <f t="shared" ca="1" si="163"/>
        <v>0.9801765825225035</v>
      </c>
      <c r="G456" s="272">
        <f t="shared" si="164"/>
        <v>1.875</v>
      </c>
      <c r="H456" s="181">
        <f t="shared" ca="1" si="165"/>
        <v>1.0797622199346524</v>
      </c>
      <c r="I456" s="182">
        <f t="shared" ca="1" si="166"/>
        <v>235.22356192044541</v>
      </c>
      <c r="J456" s="181">
        <f t="shared" ca="1" si="167"/>
        <v>140.09871717823958</v>
      </c>
      <c r="K456" s="175">
        <f ca="1">IF(I455&lt;0,VLOOKUP(-I455,'Cd(v)'!$B$3:$C$103,2,1),VLOOKUP(I455,'Cd(v)'!$B$3:$C$103,2,1))</f>
        <v>0.43498504650884701</v>
      </c>
      <c r="L456" s="7">
        <f t="shared" ca="1" si="160"/>
        <v>-7.9538962108619247</v>
      </c>
      <c r="M456" s="110">
        <f t="shared" si="168"/>
        <v>146.36205452864783</v>
      </c>
      <c r="N456" s="110">
        <f t="shared" si="169"/>
        <v>61.558718202382259</v>
      </c>
      <c r="O456" s="110">
        <f t="shared" ca="1" si="170"/>
        <v>-78.027721828555485</v>
      </c>
      <c r="P456" s="110">
        <f t="shared" ca="1" si="171"/>
        <v>6.7756144977100803</v>
      </c>
      <c r="Q456" s="110">
        <f t="shared" ref="Q456:Q519" ca="1" si="173">+P456/U456</f>
        <v>1.0797622199346513</v>
      </c>
      <c r="R456" s="110">
        <f>'prueba 1'!I501</f>
        <v>0.8183916017580376</v>
      </c>
      <c r="S456" s="105">
        <f>'prueba 1'!AN453</f>
        <v>2.098919446389986E-3</v>
      </c>
      <c r="T456" s="105">
        <f t="shared" ref="T456:T519" si="174">S456+T455</f>
        <v>1.3608080545481904</v>
      </c>
      <c r="U456" s="177">
        <f t="shared" ref="U456:U519" si="175">+$E$2-T456</f>
        <v>6.2750986954518098</v>
      </c>
      <c r="V456" s="161">
        <f t="shared" si="161"/>
        <v>6.2170303896114186E-2</v>
      </c>
      <c r="W456" s="178">
        <f t="shared" si="172"/>
        <v>1.875</v>
      </c>
      <c r="X456" s="178">
        <f t="shared" ca="1" si="154"/>
        <v>1.0797622199346524</v>
      </c>
      <c r="Y456" s="178">
        <f t="shared" ca="1" si="155"/>
        <v>235.22356192044541</v>
      </c>
      <c r="Z456" s="178">
        <f t="shared" si="156"/>
        <v>4.1670000000000318E-3</v>
      </c>
      <c r="AA456" s="178">
        <f t="shared" ca="1" si="157"/>
        <v>1.875</v>
      </c>
      <c r="AB456" s="178">
        <f t="shared" ca="1" si="158"/>
        <v>140.09871717823958</v>
      </c>
      <c r="AC456" s="105"/>
    </row>
    <row r="457" spans="1:30" x14ac:dyDescent="0.25">
      <c r="A457" s="200">
        <v>1.879167</v>
      </c>
      <c r="B457" s="105">
        <v>14.62419545168474</v>
      </c>
      <c r="D457" s="194">
        <f t="shared" si="162"/>
        <v>4.1670000000000318E-3</v>
      </c>
      <c r="E457" s="174">
        <f t="shared" ca="1" si="159"/>
        <v>2.5868863348059708E-3</v>
      </c>
      <c r="F457" s="179">
        <f t="shared" ca="1" si="163"/>
        <v>0.98018736207786061</v>
      </c>
      <c r="G457" s="272">
        <f t="shared" si="164"/>
        <v>1.879167</v>
      </c>
      <c r="H457" s="181">
        <f t="shared" ca="1" si="165"/>
        <v>0.62080305610893949</v>
      </c>
      <c r="I457" s="182">
        <f t="shared" ca="1" si="166"/>
        <v>235.2261488067802</v>
      </c>
      <c r="J457" s="181">
        <f t="shared" ca="1" si="167"/>
        <v>141.07890454031744</v>
      </c>
      <c r="K457" s="175">
        <f ca="1">IF(I456&lt;0,VLOOKUP(-I456,'Cd(v)'!$B$3:$C$103,2,1),VLOOKUP(I456,'Cd(v)'!$B$3:$C$103,2,1))</f>
        <v>0.43498504650884701</v>
      </c>
      <c r="L457" s="7">
        <f t="shared" ca="1" si="160"/>
        <v>-7.954200504717087</v>
      </c>
      <c r="M457" s="110">
        <f t="shared" si="168"/>
        <v>143.46335738102729</v>
      </c>
      <c r="N457" s="110">
        <f t="shared" si="169"/>
        <v>61.538339595045819</v>
      </c>
      <c r="O457" s="110">
        <f t="shared" ca="1" si="170"/>
        <v>-78.030706951274624</v>
      </c>
      <c r="P457" s="110">
        <f t="shared" ca="1" si="171"/>
        <v>3.8943108347068573</v>
      </c>
      <c r="Q457" s="110">
        <f t="shared" ca="1" si="173"/>
        <v>0.6208030561089406</v>
      </c>
      <c r="R457" s="110">
        <f>'prueba 1'!I502</f>
        <v>0.81453632955534028</v>
      </c>
      <c r="S457" s="105">
        <f>'prueba 1'!AN454</f>
        <v>2.0773300037143457E-3</v>
      </c>
      <c r="T457" s="105">
        <f t="shared" si="174"/>
        <v>1.3628853845519047</v>
      </c>
      <c r="U457" s="177">
        <f t="shared" si="175"/>
        <v>6.2730213654480957</v>
      </c>
      <c r="V457" s="161">
        <f t="shared" si="161"/>
        <v>6.0939022447170775E-2</v>
      </c>
      <c r="W457" s="178">
        <f t="shared" si="172"/>
        <v>1.879167</v>
      </c>
      <c r="X457" s="178">
        <f t="shared" ref="X457:X520" ca="1" si="176">IF(I457&lt;-0.01,0,H457)</f>
        <v>0.62080305610893949</v>
      </c>
      <c r="Y457" s="178">
        <f t="shared" ref="Y457:Y520" ca="1" si="177">IF(I457&lt;-0.01,$L$1,I457)</f>
        <v>235.2261488067802</v>
      </c>
      <c r="Z457" s="178">
        <f t="shared" ref="Z457:Z520" si="178">+D457</f>
        <v>4.1670000000000318E-3</v>
      </c>
      <c r="AA457" s="178">
        <f t="shared" ref="AA457:AA520" ca="1" si="179">IF(I457&lt;-0.01,AA456+Z457,G457)</f>
        <v>1.879167</v>
      </c>
      <c r="AB457" s="178">
        <f t="shared" ref="AB457:AB520" ca="1" si="180">IF(I457&lt;-0.01,AB456-($L$1*Z457),J457)</f>
        <v>141.07890454031744</v>
      </c>
      <c r="AC457" s="105"/>
    </row>
    <row r="458" spans="1:30" x14ac:dyDescent="0.25">
      <c r="A458" s="200">
        <v>1.8833329999999999</v>
      </c>
      <c r="B458" s="105">
        <v>14.210517979037565</v>
      </c>
      <c r="D458" s="194">
        <f t="shared" si="162"/>
        <v>4.165999999999892E-3</v>
      </c>
      <c r="E458" s="174">
        <f t="shared" ca="1" si="159"/>
        <v>-9.6658774877029859E-5</v>
      </c>
      <c r="F458" s="179">
        <f t="shared" ca="1" si="163"/>
        <v>0.97995173324856477</v>
      </c>
      <c r="G458" s="272">
        <f t="shared" si="164"/>
        <v>1.8833329999999999</v>
      </c>
      <c r="H458" s="181">
        <f t="shared" ca="1" si="165"/>
        <v>-2.3201818261409594E-2</v>
      </c>
      <c r="I458" s="182">
        <f t="shared" ca="1" si="166"/>
        <v>235.22605214800532</v>
      </c>
      <c r="J458" s="181">
        <f t="shared" ca="1" si="167"/>
        <v>142.05885627356599</v>
      </c>
      <c r="K458" s="175">
        <f ca="1">IF(I457&lt;0,VLOOKUP(-I457,'Cd(v)'!$B$3:$C$103,2,1),VLOOKUP(I457,'Cd(v)'!$B$3:$C$103,2,1))</f>
        <v>0.43498504650884701</v>
      </c>
      <c r="L458" s="7">
        <f t="shared" ca="1" si="160"/>
        <v>-7.9543754593480607</v>
      </c>
      <c r="M458" s="110">
        <f t="shared" si="168"/>
        <v>139.40518137435853</v>
      </c>
      <c r="N458" s="110">
        <f t="shared" si="169"/>
        <v>61.518256120014954</v>
      </c>
      <c r="O458" s="110">
        <f t="shared" ca="1" si="170"/>
        <v>-78.032423256204481</v>
      </c>
      <c r="P458" s="110">
        <f t="shared" ca="1" si="171"/>
        <v>-0.14549800186090067</v>
      </c>
      <c r="Q458" s="110">
        <f t="shared" ca="1" si="173"/>
        <v>-2.3201818261409594E-2</v>
      </c>
      <c r="R458" s="110">
        <f>'prueba 1'!I503</f>
        <v>0.81069832991882718</v>
      </c>
      <c r="S458" s="105">
        <f>'prueba 1'!AN455</f>
        <v>2.0472451611485542E-3</v>
      </c>
      <c r="T458" s="105">
        <f t="shared" si="174"/>
        <v>1.3649326297130533</v>
      </c>
      <c r="U458" s="177">
        <f t="shared" si="175"/>
        <v>6.2709741202869473</v>
      </c>
      <c r="V458" s="161">
        <f t="shared" si="161"/>
        <v>5.9201017900668965E-2</v>
      </c>
      <c r="W458" s="178">
        <f t="shared" si="172"/>
        <v>1.8833329999999999</v>
      </c>
      <c r="X458" s="178">
        <f t="shared" ca="1" si="176"/>
        <v>-2.3201818261409594E-2</v>
      </c>
      <c r="Y458" s="178">
        <f t="shared" ca="1" si="177"/>
        <v>235.22605214800532</v>
      </c>
      <c r="Z458" s="178">
        <f t="shared" si="178"/>
        <v>4.165999999999892E-3</v>
      </c>
      <c r="AA458" s="178">
        <f t="shared" ca="1" si="179"/>
        <v>1.8833329999999999</v>
      </c>
      <c r="AB458" s="178">
        <f t="shared" ca="1" si="180"/>
        <v>142.05885627356599</v>
      </c>
      <c r="AC458" s="105"/>
    </row>
    <row r="459" spans="1:30" x14ac:dyDescent="0.25">
      <c r="A459" s="200">
        <v>1.8875</v>
      </c>
      <c r="B459" s="105">
        <v>13.501356597356699</v>
      </c>
      <c r="D459" s="194">
        <f t="shared" si="162"/>
        <v>4.1670000000000318E-3</v>
      </c>
      <c r="E459" s="174">
        <f t="shared" ca="1" si="159"/>
        <v>-4.7078887600683723E-3</v>
      </c>
      <c r="F459" s="179">
        <f t="shared" ca="1" si="163"/>
        <v>0.98016734152828244</v>
      </c>
      <c r="G459" s="272">
        <f t="shared" si="164"/>
        <v>1.8875</v>
      </c>
      <c r="H459" s="181">
        <f t="shared" ca="1" si="165"/>
        <v>-1.1298029181829461</v>
      </c>
      <c r="I459" s="182">
        <f t="shared" ca="1" si="166"/>
        <v>235.22134425924526</v>
      </c>
      <c r="J459" s="181">
        <f t="shared" ca="1" si="167"/>
        <v>143.03902361509427</v>
      </c>
      <c r="K459" s="175">
        <f ca="1">IF(I458&lt;0,VLOOKUP(-I458,'Cd(v)'!$B$3:$C$103,2,1),VLOOKUP(I458,'Cd(v)'!$B$3:$C$103,2,1))</f>
        <v>0.43498504650884701</v>
      </c>
      <c r="L459" s="7">
        <f t="shared" ca="1" si="160"/>
        <v>-7.9543689221494311</v>
      </c>
      <c r="M459" s="110">
        <f t="shared" si="168"/>
        <v>132.44830822006921</v>
      </c>
      <c r="N459" s="110">
        <f t="shared" si="169"/>
        <v>61.498656721543888</v>
      </c>
      <c r="O459" s="110">
        <f t="shared" ca="1" si="170"/>
        <v>-78.032359126285925</v>
      </c>
      <c r="P459" s="110">
        <f t="shared" ca="1" si="171"/>
        <v>-7.0827076277605983</v>
      </c>
      <c r="Q459" s="110">
        <f t="shared" ca="1" si="173"/>
        <v>-1.129802918182945</v>
      </c>
      <c r="R459" s="110">
        <f>'prueba 1'!I504</f>
        <v>0.80973408176772099</v>
      </c>
      <c r="S459" s="105">
        <f>'prueba 1'!AN456</f>
        <v>1.9978999460817351E-3</v>
      </c>
      <c r="T459" s="105">
        <f t="shared" si="174"/>
        <v>1.366930529659135</v>
      </c>
      <c r="U459" s="177">
        <f t="shared" si="175"/>
        <v>6.268976220340865</v>
      </c>
      <c r="V459" s="161">
        <f t="shared" si="161"/>
        <v>5.626015294118579E-2</v>
      </c>
      <c r="W459" s="178">
        <f t="shared" si="172"/>
        <v>1.8875</v>
      </c>
      <c r="X459" s="178">
        <f t="shared" ca="1" si="176"/>
        <v>-1.1298029181829461</v>
      </c>
      <c r="Y459" s="178">
        <f t="shared" ca="1" si="177"/>
        <v>235.22134425924526</v>
      </c>
      <c r="Z459" s="178">
        <f t="shared" si="178"/>
        <v>4.1670000000000318E-3</v>
      </c>
      <c r="AA459" s="178">
        <f t="shared" ca="1" si="179"/>
        <v>1.8875</v>
      </c>
      <c r="AB459" s="178">
        <f t="shared" ca="1" si="180"/>
        <v>143.03902361509427</v>
      </c>
      <c r="AC459" s="105"/>
    </row>
    <row r="460" spans="1:30" x14ac:dyDescent="0.25">
      <c r="A460" s="200">
        <v>1.891667</v>
      </c>
      <c r="B460" s="105">
        <v>12.969485561096048</v>
      </c>
      <c r="D460" s="194">
        <f t="shared" si="162"/>
        <v>4.1670000000000318E-3</v>
      </c>
      <c r="E460" s="174">
        <f t="shared" ca="1" si="159"/>
        <v>-8.1637706766594896E-3</v>
      </c>
      <c r="F460" s="179">
        <f t="shared" ca="1" si="163"/>
        <v>0.98013332309587287</v>
      </c>
      <c r="G460" s="272">
        <f t="shared" si="164"/>
        <v>1.891667</v>
      </c>
      <c r="H460" s="181">
        <f t="shared" ca="1" si="165"/>
        <v>-1.9591482305398193</v>
      </c>
      <c r="I460" s="182">
        <f t="shared" ca="1" si="166"/>
        <v>235.21318048856861</v>
      </c>
      <c r="J460" s="181">
        <f t="shared" ca="1" si="167"/>
        <v>144.01915693819015</v>
      </c>
      <c r="K460" s="175">
        <f ca="1">IF(I459&lt;0,VLOOKUP(-I459,'Cd(v)'!$B$3:$C$103,2,1),VLOOKUP(I459,'Cd(v)'!$B$3:$C$103,2,1))</f>
        <v>0.43498504650884701</v>
      </c>
      <c r="L460" s="7">
        <f t="shared" ca="1" si="160"/>
        <v>-7.9540505228144163</v>
      </c>
      <c r="M460" s="110">
        <f t="shared" si="168"/>
        <v>127.23065335435224</v>
      </c>
      <c r="N460" s="110">
        <f t="shared" si="169"/>
        <v>61.479432049035204</v>
      </c>
      <c r="O460" s="110">
        <f t="shared" ca="1" si="170"/>
        <v>-78.029235628809431</v>
      </c>
      <c r="P460" s="110">
        <f t="shared" ca="1" si="171"/>
        <v>-12.278014323492386</v>
      </c>
      <c r="Q460" s="110">
        <f t="shared" ca="1" si="173"/>
        <v>-1.9591482305398182</v>
      </c>
      <c r="R460" s="110">
        <f>'prueba 1'!I505</f>
        <v>0.8080684901665891</v>
      </c>
      <c r="S460" s="105">
        <f>'prueba 1'!AN457</f>
        <v>1.959701580905423E-3</v>
      </c>
      <c r="T460" s="105">
        <f t="shared" si="174"/>
        <v>1.3688902312400404</v>
      </c>
      <c r="U460" s="177">
        <f t="shared" si="175"/>
        <v>6.2670165187599594</v>
      </c>
      <c r="V460" s="161">
        <f t="shared" si="161"/>
        <v>5.4043846333087647E-2</v>
      </c>
      <c r="W460" s="178">
        <f t="shared" si="172"/>
        <v>1.891667</v>
      </c>
      <c r="X460" s="178">
        <f t="shared" ca="1" si="176"/>
        <v>-1.9591482305398193</v>
      </c>
      <c r="Y460" s="178">
        <f t="shared" ca="1" si="177"/>
        <v>235.21318048856861</v>
      </c>
      <c r="Z460" s="178">
        <f t="shared" si="178"/>
        <v>4.1670000000000318E-3</v>
      </c>
      <c r="AA460" s="178">
        <f t="shared" ca="1" si="179"/>
        <v>1.891667</v>
      </c>
      <c r="AB460" s="178">
        <f t="shared" ca="1" si="180"/>
        <v>144.01915693819015</v>
      </c>
      <c r="AC460" s="105"/>
    </row>
    <row r="461" spans="1:30" x14ac:dyDescent="0.25">
      <c r="A461" s="200">
        <v>1.8958330000000001</v>
      </c>
      <c r="B461" s="105">
        <v>12.733098433869092</v>
      </c>
      <c r="D461" s="194">
        <f t="shared" si="162"/>
        <v>4.1660000000001141E-3</v>
      </c>
      <c r="E461" s="174">
        <f t="shared" ca="1" si="159"/>
        <v>-9.6900810070687012E-3</v>
      </c>
      <c r="F461" s="179">
        <f t="shared" ca="1" si="163"/>
        <v>0.97985774103792822</v>
      </c>
      <c r="G461" s="272">
        <f t="shared" si="164"/>
        <v>1.8958330000000001</v>
      </c>
      <c r="H461" s="181">
        <f t="shared" ca="1" si="165"/>
        <v>-2.3259916003524812</v>
      </c>
      <c r="I461" s="182">
        <f t="shared" ca="1" si="166"/>
        <v>235.20349040756153</v>
      </c>
      <c r="J461" s="181">
        <f t="shared" ca="1" si="167"/>
        <v>144.99901467922808</v>
      </c>
      <c r="K461" s="175">
        <f ca="1">IF(I460&lt;0,VLOOKUP(-I460,'Cd(v)'!$B$3:$C$103,2,1),VLOOKUP(I460,'Cd(v)'!$B$3:$C$103,2,1))</f>
        <v>0.43498504650884701</v>
      </c>
      <c r="L461" s="7">
        <f t="shared" ca="1" si="160"/>
        <v>-7.9534984137549207</v>
      </c>
      <c r="M461" s="110">
        <f t="shared" si="168"/>
        <v>124.9116956362558</v>
      </c>
      <c r="N461" s="110">
        <f t="shared" si="169"/>
        <v>61.460388729303546</v>
      </c>
      <c r="O461" s="110">
        <f t="shared" ca="1" si="170"/>
        <v>-78.023819438935774</v>
      </c>
      <c r="P461" s="110">
        <f t="shared" ca="1" si="171"/>
        <v>-14.57251253198352</v>
      </c>
      <c r="Q461" s="110">
        <f t="shared" ca="1" si="173"/>
        <v>-2.3259916003524812</v>
      </c>
      <c r="R461" s="110">
        <f>'prueba 1'!I506</f>
        <v>0.80872272624665531</v>
      </c>
      <c r="S461" s="105">
        <f>'prueba 1'!AN458</f>
        <v>1.9412150592930846E-3</v>
      </c>
      <c r="T461" s="105">
        <f t="shared" si="174"/>
        <v>1.3708314462993334</v>
      </c>
      <c r="U461" s="177">
        <f t="shared" si="175"/>
        <v>6.2650753037006668</v>
      </c>
      <c r="V461" s="161">
        <f t="shared" si="161"/>
        <v>5.304608807550009E-2</v>
      </c>
      <c r="W461" s="178">
        <f t="shared" si="172"/>
        <v>1.8958330000000001</v>
      </c>
      <c r="X461" s="178">
        <f t="shared" ca="1" si="176"/>
        <v>-2.3259916003524812</v>
      </c>
      <c r="Y461" s="178">
        <f t="shared" ca="1" si="177"/>
        <v>235.20349040756153</v>
      </c>
      <c r="Z461" s="178">
        <f t="shared" si="178"/>
        <v>4.1660000000001141E-3</v>
      </c>
      <c r="AA461" s="178">
        <f t="shared" ca="1" si="179"/>
        <v>1.8958330000000001</v>
      </c>
      <c r="AB461" s="178">
        <f t="shared" ca="1" si="180"/>
        <v>144.99901467922808</v>
      </c>
      <c r="AC461" s="105"/>
      <c r="AD461" s="105"/>
    </row>
    <row r="462" spans="1:30" x14ac:dyDescent="0.25">
      <c r="A462" s="200">
        <v>1.9</v>
      </c>
      <c r="B462" s="105">
        <v>12.378517743028658</v>
      </c>
      <c r="D462" s="194">
        <f t="shared" si="162"/>
        <v>4.1669999999998097E-3</v>
      </c>
      <c r="E462" s="174">
        <f t="shared" ca="1" si="159"/>
        <v>-1.1992863078076845E-2</v>
      </c>
      <c r="F462" s="179">
        <f t="shared" ca="1" si="163"/>
        <v>0.98004297026781784</v>
      </c>
      <c r="G462" s="272">
        <f t="shared" si="164"/>
        <v>1.9</v>
      </c>
      <c r="H462" s="181">
        <f t="shared" ca="1" si="165"/>
        <v>-2.878056894187039</v>
      </c>
      <c r="I462" s="182">
        <f t="shared" ca="1" si="166"/>
        <v>235.19149754448347</v>
      </c>
      <c r="J462" s="181">
        <f t="shared" ca="1" si="167"/>
        <v>145.9790576494959</v>
      </c>
      <c r="K462" s="175">
        <f ca="1">IF(I461&lt;0,VLOOKUP(-I461,'Cd(v)'!$B$3:$C$103,2,1),VLOOKUP(I461,'Cd(v)'!$B$3:$C$103,2,1))</f>
        <v>0.43498504650884701</v>
      </c>
      <c r="L462" s="7">
        <f t="shared" ca="1" si="160"/>
        <v>-7.9528431064610769</v>
      </c>
      <c r="M462" s="110">
        <f t="shared" si="168"/>
        <v>121.43325905911114</v>
      </c>
      <c r="N462" s="110">
        <f t="shared" si="169"/>
        <v>61.441598753893949</v>
      </c>
      <c r="O462" s="110">
        <f t="shared" ca="1" si="170"/>
        <v>-78.017390874383167</v>
      </c>
      <c r="P462" s="110">
        <f t="shared" ca="1" si="171"/>
        <v>-18.025730569165979</v>
      </c>
      <c r="Q462" s="110">
        <f t="shared" ca="1" si="173"/>
        <v>-2.878056894187039</v>
      </c>
      <c r="R462" s="110">
        <f>'prueba 1'!I507</f>
        <v>0.80874585357377593</v>
      </c>
      <c r="S462" s="105">
        <f>'prueba 1'!AN459</f>
        <v>1.9153899500093576E-3</v>
      </c>
      <c r="T462" s="105">
        <f t="shared" si="174"/>
        <v>1.3727468362493427</v>
      </c>
      <c r="U462" s="177">
        <f t="shared" si="175"/>
        <v>6.2631599137506573</v>
      </c>
      <c r="V462" s="161">
        <f t="shared" si="161"/>
        <v>5.1581283435198064E-2</v>
      </c>
      <c r="W462" s="178">
        <f t="shared" si="172"/>
        <v>1.9</v>
      </c>
      <c r="X462" s="178">
        <f t="shared" ca="1" si="176"/>
        <v>-2.878056894187039</v>
      </c>
      <c r="Y462" s="178">
        <f t="shared" ca="1" si="177"/>
        <v>235.19149754448347</v>
      </c>
      <c r="Z462" s="178">
        <f t="shared" si="178"/>
        <v>4.1669999999998097E-3</v>
      </c>
      <c r="AA462" s="178">
        <f t="shared" ca="1" si="179"/>
        <v>1.9</v>
      </c>
      <c r="AB462" s="178">
        <f t="shared" ca="1" si="180"/>
        <v>145.9790576494959</v>
      </c>
    </row>
    <row r="463" spans="1:30" x14ac:dyDescent="0.25">
      <c r="A463" s="200">
        <v>1.9041669999999999</v>
      </c>
      <c r="B463" s="105">
        <v>11.964840270381487</v>
      </c>
      <c r="D463" s="194">
        <f t="shared" si="162"/>
        <v>4.1670000000000318E-3</v>
      </c>
      <c r="E463" s="174">
        <f t="shared" ca="1" si="159"/>
        <v>-1.467966781520056E-2</v>
      </c>
      <c r="F463" s="179">
        <f t="shared" ca="1" si="163"/>
        <v>0.97998180009208424</v>
      </c>
      <c r="G463" s="272">
        <f t="shared" si="164"/>
        <v>1.9041669999999999</v>
      </c>
      <c r="H463" s="181">
        <f t="shared" ca="1" si="165"/>
        <v>-3.5228384485722217</v>
      </c>
      <c r="I463" s="182">
        <f t="shared" ca="1" si="166"/>
        <v>235.17681787666828</v>
      </c>
      <c r="J463" s="181">
        <f t="shared" ca="1" si="167"/>
        <v>146.95903944958798</v>
      </c>
      <c r="K463" s="175">
        <f ca="1">IF(I462&lt;0,VLOOKUP(-I462,'Cd(v)'!$B$3:$C$103,2,1),VLOOKUP(I462,'Cd(v)'!$B$3:$C$103,2,1))</f>
        <v>0.43498504650884701</v>
      </c>
      <c r="L463" s="7">
        <f t="shared" ca="1" si="160"/>
        <v>-7.9520321072137516</v>
      </c>
      <c r="M463" s="110">
        <f t="shared" si="168"/>
        <v>117.37508305244239</v>
      </c>
      <c r="N463" s="110">
        <f t="shared" si="169"/>
        <v>61.423108745110568</v>
      </c>
      <c r="O463" s="110">
        <f t="shared" ca="1" si="170"/>
        <v>-78.009434971766908</v>
      </c>
      <c r="P463" s="110">
        <f t="shared" ca="1" si="171"/>
        <v>-22.057460664435084</v>
      </c>
      <c r="Q463" s="110">
        <f t="shared" ca="1" si="173"/>
        <v>-3.5228384485722217</v>
      </c>
      <c r="R463" s="110">
        <f>'prueba 1'!I508</f>
        <v>0.80833243828601375</v>
      </c>
      <c r="S463" s="105">
        <f>'prueba 1'!AN460</f>
        <v>1.8848123122712104E-3</v>
      </c>
      <c r="T463" s="105">
        <f t="shared" si="174"/>
        <v>1.3746316485616139</v>
      </c>
      <c r="U463" s="177">
        <f t="shared" si="175"/>
        <v>6.2612751014383861</v>
      </c>
      <c r="V463" s="161">
        <f t="shared" si="161"/>
        <v>4.9857489406680035E-2</v>
      </c>
      <c r="W463" s="178">
        <f t="shared" si="172"/>
        <v>1.9041669999999999</v>
      </c>
      <c r="X463" s="178">
        <f t="shared" ca="1" si="176"/>
        <v>-3.5228384485722217</v>
      </c>
      <c r="Y463" s="178">
        <f t="shared" ca="1" si="177"/>
        <v>235.17681787666828</v>
      </c>
      <c r="Z463" s="178">
        <f t="shared" si="178"/>
        <v>4.1670000000000318E-3</v>
      </c>
      <c r="AA463" s="178">
        <f t="shared" ca="1" si="179"/>
        <v>1.9041669999999999</v>
      </c>
      <c r="AB463" s="178">
        <f t="shared" ca="1" si="180"/>
        <v>146.95903944958798</v>
      </c>
    </row>
    <row r="464" spans="1:30" x14ac:dyDescent="0.25">
      <c r="A464" s="200">
        <v>1.9083330000000001</v>
      </c>
      <c r="B464" s="105">
        <v>12.201227397608442</v>
      </c>
      <c r="D464" s="194">
        <f t="shared" si="162"/>
        <v>4.1660000000001141E-3</v>
      </c>
      <c r="E464" s="174">
        <f t="shared" ca="1" si="159"/>
        <v>-1.3118307138560048E-2</v>
      </c>
      <c r="F464" s="179">
        <f t="shared" ca="1" si="163"/>
        <v>0.97969197240668759</v>
      </c>
      <c r="G464" s="272">
        <f t="shared" si="164"/>
        <v>1.9083330000000001</v>
      </c>
      <c r="H464" s="181">
        <f t="shared" ca="1" si="165"/>
        <v>-3.1488975368602228</v>
      </c>
      <c r="I464" s="182">
        <f t="shared" ca="1" si="166"/>
        <v>235.16369956952971</v>
      </c>
      <c r="J464" s="181">
        <f t="shared" ca="1" si="167"/>
        <v>147.93873142199467</v>
      </c>
      <c r="K464" s="175">
        <f ca="1">IF(I463&lt;0,VLOOKUP(-I463,'Cd(v)'!$B$3:$C$103,2,1),VLOOKUP(I463,'Cd(v)'!$B$3:$C$103,2,1))</f>
        <v>0.43498504650884701</v>
      </c>
      <c r="L464" s="7">
        <f t="shared" ca="1" si="160"/>
        <v>-7.9510394731431333</v>
      </c>
      <c r="M464" s="110">
        <f t="shared" si="168"/>
        <v>119.69404077053882</v>
      </c>
      <c r="N464" s="110">
        <f t="shared" si="169"/>
        <v>61.40447656840869</v>
      </c>
      <c r="O464" s="110">
        <f t="shared" ca="1" si="170"/>
        <v>-77.999697231534142</v>
      </c>
      <c r="P464" s="110">
        <f t="shared" ca="1" si="171"/>
        <v>-19.710133029404012</v>
      </c>
      <c r="Q464" s="110">
        <f t="shared" ca="1" si="173"/>
        <v>-3.1488975368602228</v>
      </c>
      <c r="R464" s="110">
        <f>'prueba 1'!I509</f>
        <v>0.80761038344189962</v>
      </c>
      <c r="S464" s="105">
        <f>'prueba 1'!AN461</f>
        <v>1.8993044548303623E-3</v>
      </c>
      <c r="T464" s="105">
        <f t="shared" si="174"/>
        <v>1.3765309530164442</v>
      </c>
      <c r="U464" s="177">
        <f t="shared" si="175"/>
        <v>6.259375796983556</v>
      </c>
      <c r="V464" s="161">
        <f t="shared" si="161"/>
        <v>5.0830313338438161E-2</v>
      </c>
      <c r="W464" s="178">
        <f t="shared" si="172"/>
        <v>1.9083330000000001</v>
      </c>
      <c r="X464" s="178">
        <f t="shared" ca="1" si="176"/>
        <v>-3.1488975368602228</v>
      </c>
      <c r="Y464" s="178">
        <f t="shared" ca="1" si="177"/>
        <v>235.16369956952971</v>
      </c>
      <c r="Z464" s="178">
        <f t="shared" si="178"/>
        <v>4.1660000000001141E-3</v>
      </c>
      <c r="AA464" s="178">
        <f t="shared" ca="1" si="179"/>
        <v>1.9083330000000001</v>
      </c>
      <c r="AB464" s="178">
        <f t="shared" ca="1" si="180"/>
        <v>147.93873142199467</v>
      </c>
    </row>
    <row r="465" spans="1:28" x14ac:dyDescent="0.25">
      <c r="A465" s="200">
        <v>1.9125000000000001</v>
      </c>
      <c r="B465" s="105">
        <v>12.910388779289308</v>
      </c>
      <c r="D465" s="194">
        <f t="shared" si="162"/>
        <v>4.1670000000000318E-3</v>
      </c>
      <c r="E465" s="174">
        <f t="shared" ca="1" si="159"/>
        <v>-8.4742439260534989E-3</v>
      </c>
      <c r="F465" s="179">
        <f t="shared" ca="1" si="163"/>
        <v>0.97989182393179786</v>
      </c>
      <c r="G465" s="272">
        <f t="shared" si="164"/>
        <v>1.9125000000000001</v>
      </c>
      <c r="H465" s="181">
        <f t="shared" ca="1" si="165"/>
        <v>-2.0336558497848416</v>
      </c>
      <c r="I465" s="182">
        <f t="shared" ca="1" si="166"/>
        <v>235.15522532560365</v>
      </c>
      <c r="J465" s="181">
        <f t="shared" ca="1" si="167"/>
        <v>148.91862324592648</v>
      </c>
      <c r="K465" s="175">
        <f ca="1">IF(I464&lt;0,VLOOKUP(-I464,'Cd(v)'!$B$3:$C$103,2,1),VLOOKUP(I464,'Cd(v)'!$B$3:$C$103,2,1))</f>
        <v>0.43498504650884701</v>
      </c>
      <c r="L465" s="7">
        <f t="shared" ca="1" si="160"/>
        <v>-7.9501524701660049</v>
      </c>
      <c r="M465" s="110">
        <f t="shared" si="168"/>
        <v>126.65091392482812</v>
      </c>
      <c r="N465" s="110">
        <f t="shared" si="169"/>
        <v>61.385374444264215</v>
      </c>
      <c r="O465" s="110">
        <f t="shared" ca="1" si="170"/>
        <v>-77.990995732328514</v>
      </c>
      <c r="P465" s="110">
        <f t="shared" ca="1" si="171"/>
        <v>-12.725456251764612</v>
      </c>
      <c r="Q465" s="110">
        <f t="shared" ca="1" si="173"/>
        <v>-2.0336558497848416</v>
      </c>
      <c r="R465" s="110">
        <f>'prueba 1'!I510</f>
        <v>0.80668498475423278</v>
      </c>
      <c r="S465" s="105">
        <f>'prueba 1'!AN462</f>
        <v>1.9472093929126968E-3</v>
      </c>
      <c r="T465" s="105">
        <f t="shared" si="174"/>
        <v>1.3784781624093569</v>
      </c>
      <c r="U465" s="177">
        <f t="shared" si="175"/>
        <v>6.2574285875906437</v>
      </c>
      <c r="V465" s="161">
        <f t="shared" si="161"/>
        <v>5.3797590043298954E-2</v>
      </c>
      <c r="W465" s="178">
        <f t="shared" si="172"/>
        <v>1.9125000000000001</v>
      </c>
      <c r="X465" s="178">
        <f t="shared" ca="1" si="176"/>
        <v>-2.0336558497848416</v>
      </c>
      <c r="Y465" s="178">
        <f t="shared" ca="1" si="177"/>
        <v>235.15522532560365</v>
      </c>
      <c r="Z465" s="178">
        <f t="shared" si="178"/>
        <v>4.1670000000000318E-3</v>
      </c>
      <c r="AA465" s="178">
        <f t="shared" ca="1" si="179"/>
        <v>1.9125000000000001</v>
      </c>
      <c r="AB465" s="178">
        <f t="shared" ca="1" si="180"/>
        <v>148.91862324592648</v>
      </c>
    </row>
    <row r="466" spans="1:28" x14ac:dyDescent="0.25">
      <c r="A466" s="200">
        <v>1.9166669999999999</v>
      </c>
      <c r="B466" s="105">
        <v>13.501356597356699</v>
      </c>
      <c r="D466" s="194">
        <f t="shared" si="162"/>
        <v>4.1669999999998097E-3</v>
      </c>
      <c r="E466" s="174">
        <f t="shared" ca="1" si="159"/>
        <v>-4.5983375043057596E-3</v>
      </c>
      <c r="F466" s="179">
        <f t="shared" ca="1" si="163"/>
        <v>0.97987266265936523</v>
      </c>
      <c r="G466" s="272">
        <f t="shared" si="164"/>
        <v>1.9166669999999999</v>
      </c>
      <c r="H466" s="181">
        <f t="shared" ca="1" si="165"/>
        <v>-1.1035127200158314</v>
      </c>
      <c r="I466" s="182">
        <f t="shared" ca="1" si="166"/>
        <v>235.15062698809933</v>
      </c>
      <c r="J466" s="181">
        <f t="shared" ca="1" si="167"/>
        <v>149.89849590858586</v>
      </c>
      <c r="K466" s="175">
        <f ca="1">IF(I465&lt;0,VLOOKUP(-I465,'Cd(v)'!$B$3:$C$103,2,1),VLOOKUP(I465,'Cd(v)'!$B$3:$C$103,2,1))</f>
        <v>0.43498504650884701</v>
      </c>
      <c r="L466" s="7">
        <f t="shared" ca="1" si="160"/>
        <v>-7.9495795048867457</v>
      </c>
      <c r="M466" s="110">
        <f t="shared" si="168"/>
        <v>132.44830822006921</v>
      </c>
      <c r="N466" s="110">
        <f t="shared" si="169"/>
        <v>61.365893989983419</v>
      </c>
      <c r="O466" s="110">
        <f t="shared" ca="1" si="170"/>
        <v>-77.985374942938975</v>
      </c>
      <c r="P466" s="110">
        <f t="shared" ca="1" si="171"/>
        <v>-6.9029607128531865</v>
      </c>
      <c r="Q466" s="110">
        <f t="shared" ca="1" si="173"/>
        <v>-1.1035127200158314</v>
      </c>
      <c r="R466" s="110">
        <f>'prueba 1'!I511</f>
        <v>0.80562428026309918</v>
      </c>
      <c r="S466" s="105">
        <f>'prueba 1'!AN463</f>
        <v>1.9857751560443419E-3</v>
      </c>
      <c r="T466" s="105">
        <f t="shared" si="174"/>
        <v>1.3804639375654013</v>
      </c>
      <c r="U466" s="177">
        <f t="shared" si="175"/>
        <v>6.2554428124345991</v>
      </c>
      <c r="V466" s="161">
        <f t="shared" si="161"/>
        <v>5.6260152941182792E-2</v>
      </c>
      <c r="W466" s="178">
        <f t="shared" si="172"/>
        <v>1.9166669999999999</v>
      </c>
      <c r="X466" s="178">
        <f t="shared" ca="1" si="176"/>
        <v>-1.1035127200158314</v>
      </c>
      <c r="Y466" s="178">
        <f t="shared" ca="1" si="177"/>
        <v>235.15062698809933</v>
      </c>
      <c r="Z466" s="178">
        <f t="shared" si="178"/>
        <v>4.1669999999998097E-3</v>
      </c>
      <c r="AA466" s="178">
        <f t="shared" ca="1" si="179"/>
        <v>1.9166669999999999</v>
      </c>
      <c r="AB466" s="178">
        <f t="shared" ca="1" si="180"/>
        <v>149.89849590858586</v>
      </c>
    </row>
    <row r="467" spans="1:28" x14ac:dyDescent="0.25">
      <c r="A467" s="200">
        <v>1.920833</v>
      </c>
      <c r="B467" s="105">
        <v>14.446905106264524</v>
      </c>
      <c r="D467" s="194">
        <f t="shared" si="162"/>
        <v>4.1660000000001141E-3</v>
      </c>
      <c r="E467" s="174">
        <f t="shared" ca="1" si="159"/>
        <v>1.5962103068754543E-3</v>
      </c>
      <c r="F467" s="179">
        <f t="shared" ca="1" si="163"/>
        <v>0.97964416184458702</v>
      </c>
      <c r="G467" s="272">
        <f t="shared" si="164"/>
        <v>1.920833</v>
      </c>
      <c r="H467" s="181">
        <f t="shared" ca="1" si="165"/>
        <v>0.38315177793456806</v>
      </c>
      <c r="I467" s="182">
        <f t="shared" ca="1" si="166"/>
        <v>235.1522231984062</v>
      </c>
      <c r="J467" s="181">
        <f t="shared" ca="1" si="167"/>
        <v>150.87814007043045</v>
      </c>
      <c r="K467" s="175">
        <f ca="1">IF(I466&lt;0,VLOOKUP(-I466,'Cd(v)'!$B$3:$C$103,2,1),VLOOKUP(I466,'Cd(v)'!$B$3:$C$103,2,1))</f>
        <v>0.43498504650884701</v>
      </c>
      <c r="L467" s="7">
        <f t="shared" ca="1" si="160"/>
        <v>-7.9492686081833028</v>
      </c>
      <c r="M467" s="110">
        <f t="shared" si="168"/>
        <v>141.72413909245498</v>
      </c>
      <c r="N467" s="110">
        <f t="shared" si="169"/>
        <v>61.345814269793962</v>
      </c>
      <c r="O467" s="110">
        <f t="shared" ca="1" si="170"/>
        <v>-77.982325046278206</v>
      </c>
      <c r="P467" s="110">
        <f t="shared" ca="1" si="171"/>
        <v>2.3959997763828085</v>
      </c>
      <c r="Q467" s="110">
        <f t="shared" ca="1" si="173"/>
        <v>0.38315177793456806</v>
      </c>
      <c r="R467" s="110">
        <f>'prueba 1'!I512</f>
        <v>0.80446966233745287</v>
      </c>
      <c r="S467" s="105">
        <f>'prueba 1'!AN464</f>
        <v>2.0468624046341222E-3</v>
      </c>
      <c r="T467" s="105">
        <f t="shared" si="174"/>
        <v>1.3825107999700355</v>
      </c>
      <c r="U467" s="177">
        <f t="shared" si="175"/>
        <v>6.2533959500299652</v>
      </c>
      <c r="V467" s="161">
        <f t="shared" si="161"/>
        <v>6.0185806672699654E-2</v>
      </c>
      <c r="W467" s="178">
        <f t="shared" si="172"/>
        <v>1.920833</v>
      </c>
      <c r="X467" s="178">
        <f t="shared" ca="1" si="176"/>
        <v>0.38315177793456806</v>
      </c>
      <c r="Y467" s="178">
        <f t="shared" ca="1" si="177"/>
        <v>235.1522231984062</v>
      </c>
      <c r="Z467" s="178">
        <f t="shared" si="178"/>
        <v>4.1660000000001141E-3</v>
      </c>
      <c r="AA467" s="178">
        <f t="shared" ca="1" si="179"/>
        <v>1.920833</v>
      </c>
      <c r="AB467" s="178">
        <f t="shared" ca="1" si="180"/>
        <v>150.87814007043045</v>
      </c>
    </row>
    <row r="468" spans="1:28" x14ac:dyDescent="0.25">
      <c r="A468" s="200">
        <v>1.925</v>
      </c>
      <c r="B468" s="105">
        <v>14.978776142525174</v>
      </c>
      <c r="D468" s="194">
        <f t="shared" si="162"/>
        <v>4.1670000000000318E-3</v>
      </c>
      <c r="E468" s="174">
        <f t="shared" ca="1" si="159"/>
        <v>5.0880067845431361E-3</v>
      </c>
      <c r="F468" s="179">
        <f t="shared" ca="1" si="163"/>
        <v>0.9799005157920373</v>
      </c>
      <c r="G468" s="272">
        <f t="shared" si="164"/>
        <v>1.925</v>
      </c>
      <c r="H468" s="181">
        <f t="shared" ca="1" si="165"/>
        <v>1.2210239463746333</v>
      </c>
      <c r="I468" s="182">
        <f t="shared" ca="1" si="166"/>
        <v>235.15731120519075</v>
      </c>
      <c r="J468" s="181">
        <f t="shared" ca="1" si="167"/>
        <v>151.85804058622247</v>
      </c>
      <c r="K468" s="175">
        <f ca="1">IF(I467&lt;0,VLOOKUP(-I467,'Cd(v)'!$B$3:$C$103,2,1),VLOOKUP(I467,'Cd(v)'!$B$3:$C$103,2,1))</f>
        <v>0.43498504650884701</v>
      </c>
      <c r="L468" s="7">
        <f t="shared" ca="1" si="160"/>
        <v>-7.9493765283510083</v>
      </c>
      <c r="M468" s="110">
        <f t="shared" si="168"/>
        <v>146.94179395817196</v>
      </c>
      <c r="N468" s="110">
        <f t="shared" si="169"/>
        <v>61.325404377528656</v>
      </c>
      <c r="O468" s="110">
        <f t="shared" ca="1" si="170"/>
        <v>-77.983383743123397</v>
      </c>
      <c r="P468" s="110">
        <f t="shared" ca="1" si="171"/>
        <v>7.633005837519903</v>
      </c>
      <c r="Q468" s="110">
        <f t="shared" ca="1" si="173"/>
        <v>1.2210239463746333</v>
      </c>
      <c r="R468" s="110">
        <f>'prueba 1'!I513</f>
        <v>0.80324781295325542</v>
      </c>
      <c r="S468" s="105">
        <f>'prueba 1'!AN465</f>
        <v>2.0805190892257269E-3</v>
      </c>
      <c r="T468" s="105">
        <f t="shared" si="174"/>
        <v>1.3845913190592611</v>
      </c>
      <c r="U468" s="177">
        <f t="shared" si="175"/>
        <v>6.251315430940739</v>
      </c>
      <c r="V468" s="161">
        <f t="shared" si="161"/>
        <v>6.2416560185902872E-2</v>
      </c>
      <c r="W468" s="178">
        <f t="shared" si="172"/>
        <v>1.925</v>
      </c>
      <c r="X468" s="178">
        <f t="shared" ca="1" si="176"/>
        <v>1.2210239463746333</v>
      </c>
      <c r="Y468" s="178">
        <f t="shared" ca="1" si="177"/>
        <v>235.15731120519075</v>
      </c>
      <c r="Z468" s="178">
        <f t="shared" si="178"/>
        <v>4.1670000000000318E-3</v>
      </c>
      <c r="AA468" s="178">
        <f t="shared" ca="1" si="179"/>
        <v>1.925</v>
      </c>
      <c r="AB468" s="178">
        <f t="shared" ca="1" si="180"/>
        <v>151.85804058622247</v>
      </c>
    </row>
    <row r="469" spans="1:28" x14ac:dyDescent="0.25">
      <c r="A469" s="200">
        <v>1.9291670000000001</v>
      </c>
      <c r="B469" s="105">
        <v>15.628840742399301</v>
      </c>
      <c r="D469" s="194">
        <f t="shared" si="162"/>
        <v>4.1670000000000318E-3</v>
      </c>
      <c r="E469" s="174">
        <f t="shared" ca="1" si="159"/>
        <v>9.3536673521408976E-3</v>
      </c>
      <c r="F469" s="179">
        <f t="shared" ca="1" si="163"/>
        <v>0.97993949252389367</v>
      </c>
      <c r="G469" s="272">
        <f t="shared" si="164"/>
        <v>1.9291670000000001</v>
      </c>
      <c r="H469" s="181">
        <f t="shared" ca="1" si="165"/>
        <v>2.244700588466721</v>
      </c>
      <c r="I469" s="182">
        <f t="shared" ca="1" si="166"/>
        <v>235.1666648725429</v>
      </c>
      <c r="J469" s="181">
        <f t="shared" ca="1" si="167"/>
        <v>152.83798007874637</v>
      </c>
      <c r="K469" s="175">
        <f ca="1">IF(I468&lt;0,VLOOKUP(-I468,'Cd(v)'!$B$3:$C$103,2,1),VLOOKUP(I468,'Cd(v)'!$B$3:$C$103,2,1))</f>
        <v>0.43498504650884701</v>
      </c>
      <c r="L469" s="7">
        <f t="shared" ca="1" si="160"/>
        <v>-7.9497205346183595</v>
      </c>
      <c r="M469" s="110">
        <f t="shared" si="168"/>
        <v>153.31892768293716</v>
      </c>
      <c r="N469" s="110">
        <f t="shared" si="169"/>
        <v>61.304598550964478</v>
      </c>
      <c r="O469" s="110">
        <f t="shared" ca="1" si="170"/>
        <v>-77.98675844460611</v>
      </c>
      <c r="P469" s="110">
        <f t="shared" ca="1" si="171"/>
        <v>14.027570687366577</v>
      </c>
      <c r="Q469" s="110">
        <f t="shared" ca="1" si="173"/>
        <v>2.2447005884667224</v>
      </c>
      <c r="R469" s="110">
        <f>'prueba 1'!I514</f>
        <v>0.80197971561290671</v>
      </c>
      <c r="S469" s="105">
        <f>'prueba 1'!AN466</f>
        <v>2.1208793643400295E-3</v>
      </c>
      <c r="T469" s="105">
        <f t="shared" si="174"/>
        <v>1.3867121984236013</v>
      </c>
      <c r="U469" s="177">
        <f t="shared" si="175"/>
        <v>6.2491945515763989</v>
      </c>
      <c r="V469" s="161">
        <f t="shared" si="161"/>
        <v>6.5125379373578388E-2</v>
      </c>
      <c r="W469" s="178">
        <f t="shared" si="172"/>
        <v>1.9291670000000001</v>
      </c>
      <c r="X469" s="178">
        <f t="shared" ca="1" si="176"/>
        <v>2.244700588466721</v>
      </c>
      <c r="Y469" s="178">
        <f t="shared" ca="1" si="177"/>
        <v>235.1666648725429</v>
      </c>
      <c r="Z469" s="178">
        <f t="shared" si="178"/>
        <v>4.1670000000000318E-3</v>
      </c>
      <c r="AA469" s="178">
        <f t="shared" ca="1" si="179"/>
        <v>1.9291670000000001</v>
      </c>
      <c r="AB469" s="178">
        <f t="shared" ca="1" si="180"/>
        <v>152.83798007874637</v>
      </c>
    </row>
    <row r="470" spans="1:28" x14ac:dyDescent="0.25">
      <c r="A470" s="200">
        <v>1.933333</v>
      </c>
      <c r="B470" s="105">
        <v>15.806131087819518</v>
      </c>
      <c r="D470" s="194">
        <f t="shared" si="162"/>
        <v>4.165999999999892E-3</v>
      </c>
      <c r="E470" s="174">
        <f t="shared" ca="1" si="159"/>
        <v>1.0524244123978264E-2</v>
      </c>
      <c r="F470" s="179">
        <f t="shared" ca="1" si="163"/>
        <v>0.97974816986000879</v>
      </c>
      <c r="G470" s="272">
        <f t="shared" si="164"/>
        <v>1.933333</v>
      </c>
      <c r="H470" s="181">
        <f t="shared" ca="1" si="165"/>
        <v>2.5262227854005128</v>
      </c>
      <c r="I470" s="182">
        <f t="shared" ca="1" si="166"/>
        <v>235.17718911666688</v>
      </c>
      <c r="J470" s="181">
        <f t="shared" ca="1" si="167"/>
        <v>153.81772824860639</v>
      </c>
      <c r="K470" s="175">
        <f ca="1">IF(I469&lt;0,VLOOKUP(-I469,'Cd(v)'!$B$3:$C$103,2,1),VLOOKUP(I469,'Cd(v)'!$B$3:$C$103,2,1))</f>
        <v>0.43498504650884701</v>
      </c>
      <c r="L470" s="7">
        <f t="shared" ca="1" si="160"/>
        <v>-7.9503529667541315</v>
      </c>
      <c r="M470" s="110">
        <f t="shared" si="168"/>
        <v>155.05814597150948</v>
      </c>
      <c r="N470" s="110">
        <f t="shared" si="169"/>
        <v>61.283705878866854</v>
      </c>
      <c r="O470" s="110">
        <f t="shared" ca="1" si="170"/>
        <v>-77.992962603858032</v>
      </c>
      <c r="P470" s="110">
        <f t="shared" ca="1" si="171"/>
        <v>15.781477488784589</v>
      </c>
      <c r="Q470" s="110">
        <f t="shared" ca="1" si="173"/>
        <v>2.5262227854005128</v>
      </c>
      <c r="R470" s="110">
        <f>'prueba 1'!I515</f>
        <v>0.80068106903007752</v>
      </c>
      <c r="S470" s="105">
        <f>'prueba 1'!AN467</f>
        <v>2.1297321200425862E-3</v>
      </c>
      <c r="T470" s="105">
        <f t="shared" si="174"/>
        <v>1.3888419305436439</v>
      </c>
      <c r="U470" s="177">
        <f t="shared" si="175"/>
        <v>6.2470648194563561</v>
      </c>
      <c r="V470" s="161">
        <f t="shared" si="161"/>
        <v>6.5848342111854405E-2</v>
      </c>
      <c r="W470" s="178">
        <f t="shared" si="172"/>
        <v>1.933333</v>
      </c>
      <c r="X470" s="178">
        <f t="shared" ca="1" si="176"/>
        <v>2.5262227854005128</v>
      </c>
      <c r="Y470" s="178">
        <f t="shared" ca="1" si="177"/>
        <v>235.17718911666688</v>
      </c>
      <c r="Z470" s="178">
        <f t="shared" si="178"/>
        <v>4.165999999999892E-3</v>
      </c>
      <c r="AA470" s="178">
        <f t="shared" ca="1" si="179"/>
        <v>1.933333</v>
      </c>
      <c r="AB470" s="178">
        <f t="shared" ca="1" si="180"/>
        <v>153.81772824860639</v>
      </c>
    </row>
    <row r="471" spans="1:28" x14ac:dyDescent="0.25">
      <c r="A471" s="200">
        <v>1.9375</v>
      </c>
      <c r="B471" s="105">
        <v>16.160711778659952</v>
      </c>
      <c r="D471" s="194">
        <f t="shared" si="162"/>
        <v>4.1670000000000318E-3</v>
      </c>
      <c r="E471" s="174">
        <f t="shared" ca="1" si="159"/>
        <v>1.2860849370742562E-2</v>
      </c>
      <c r="F471" s="179">
        <f t="shared" ca="1" si="163"/>
        <v>0.98003693820848625</v>
      </c>
      <c r="G471" s="272">
        <f t="shared" si="164"/>
        <v>1.9375</v>
      </c>
      <c r="H471" s="181">
        <f t="shared" ca="1" si="165"/>
        <v>3.0863569404229576</v>
      </c>
      <c r="I471" s="182">
        <f t="shared" ca="1" si="166"/>
        <v>235.19004996603763</v>
      </c>
      <c r="J471" s="181">
        <f t="shared" ca="1" si="167"/>
        <v>154.79776518681487</v>
      </c>
      <c r="K471" s="175">
        <f ca="1">IF(I470&lt;0,VLOOKUP(-I470,'Cd(v)'!$B$3:$C$103,2,1),VLOOKUP(I470,'Cd(v)'!$B$3:$C$103,2,1))</f>
        <v>0.43498504650884701</v>
      </c>
      <c r="L471" s="7">
        <f t="shared" ca="1" si="160"/>
        <v>-7.9510645755000668</v>
      </c>
      <c r="M471" s="110">
        <f t="shared" si="168"/>
        <v>158.53658254865414</v>
      </c>
      <c r="N471" s="110">
        <f t="shared" si="169"/>
        <v>61.262605622491677</v>
      </c>
      <c r="O471" s="110">
        <f t="shared" ca="1" si="170"/>
        <v>-77.999943485655663</v>
      </c>
      <c r="P471" s="110">
        <f t="shared" ca="1" si="171"/>
        <v>19.274033440506798</v>
      </c>
      <c r="Q471" s="110">
        <f t="shared" ca="1" si="173"/>
        <v>3.0863569404229576</v>
      </c>
      <c r="R471" s="110">
        <f>'prueba 1'!I516</f>
        <v>0.7993599160465541</v>
      </c>
      <c r="S471" s="105">
        <f>'prueba 1'!AN468</f>
        <v>2.1508925968585606E-3</v>
      </c>
      <c r="T471" s="105">
        <f t="shared" si="174"/>
        <v>1.3909928231405024</v>
      </c>
      <c r="U471" s="177">
        <f t="shared" si="175"/>
        <v>6.244913926859498</v>
      </c>
      <c r="V471" s="161">
        <f t="shared" si="161"/>
        <v>6.734168598167653E-2</v>
      </c>
      <c r="W471" s="178">
        <f t="shared" si="172"/>
        <v>1.9375</v>
      </c>
      <c r="X471" s="178">
        <f t="shared" ca="1" si="176"/>
        <v>3.0863569404229576</v>
      </c>
      <c r="Y471" s="178">
        <f t="shared" ca="1" si="177"/>
        <v>235.19004996603763</v>
      </c>
      <c r="Z471" s="178">
        <f t="shared" si="178"/>
        <v>4.1670000000000318E-3</v>
      </c>
      <c r="AA471" s="178">
        <f t="shared" ca="1" si="179"/>
        <v>1.9375</v>
      </c>
      <c r="AB471" s="178">
        <f t="shared" ca="1" si="180"/>
        <v>154.79776518681487</v>
      </c>
    </row>
    <row r="472" spans="1:28" x14ac:dyDescent="0.25">
      <c r="A472" s="200">
        <v>1.941667</v>
      </c>
      <c r="B472" s="105">
        <v>16.042518215046471</v>
      </c>
      <c r="D472" s="194">
        <f t="shared" si="162"/>
        <v>4.1670000000000318E-3</v>
      </c>
      <c r="E472" s="174">
        <f t="shared" ca="1" si="159"/>
        <v>1.2099643723677571E-2</v>
      </c>
      <c r="F472" s="179">
        <f t="shared" ca="1" si="163"/>
        <v>0.98008735742388287</v>
      </c>
      <c r="G472" s="272">
        <f t="shared" si="164"/>
        <v>1.941667</v>
      </c>
      <c r="H472" s="181">
        <f t="shared" ca="1" si="165"/>
        <v>2.9036821991066666</v>
      </c>
      <c r="I472" s="182">
        <f t="shared" ca="1" si="166"/>
        <v>235.20214960976131</v>
      </c>
      <c r="J472" s="181">
        <f t="shared" ca="1" si="167"/>
        <v>155.77785254423875</v>
      </c>
      <c r="K472" s="175">
        <f ca="1">IF(I471&lt;0,VLOOKUP(-I471,'Cd(v)'!$B$3:$C$103,2,1),VLOOKUP(I471,'Cd(v)'!$B$3:$C$103,2,1))</f>
        <v>0.43498504650884701</v>
      </c>
      <c r="L472" s="7">
        <f t="shared" ca="1" si="160"/>
        <v>-7.9519342197052838</v>
      </c>
      <c r="M472" s="110">
        <f t="shared" si="168"/>
        <v>157.37710368960589</v>
      </c>
      <c r="N472" s="110">
        <f t="shared" si="169"/>
        <v>61.241600839193801</v>
      </c>
      <c r="O472" s="110">
        <f t="shared" ca="1" si="170"/>
        <v>-78.008474695308834</v>
      </c>
      <c r="P472" s="110">
        <f t="shared" ca="1" si="171"/>
        <v>18.127028155103247</v>
      </c>
      <c r="Q472" s="110">
        <f t="shared" ca="1" si="173"/>
        <v>2.9036821991066653</v>
      </c>
      <c r="R472" s="110">
        <f>'prueba 1'!I517</f>
        <v>0.79802244156666824</v>
      </c>
      <c r="S472" s="105">
        <f>'prueba 1'!AN469</f>
        <v>2.1411603769493533E-3</v>
      </c>
      <c r="T472" s="105">
        <f t="shared" si="174"/>
        <v>1.3931339835174519</v>
      </c>
      <c r="U472" s="177">
        <f t="shared" si="175"/>
        <v>6.2427727664825481</v>
      </c>
      <c r="V472" s="161">
        <f t="shared" si="161"/>
        <v>6.6849173402099157E-2</v>
      </c>
      <c r="W472" s="178">
        <f t="shared" si="172"/>
        <v>1.941667</v>
      </c>
      <c r="X472" s="178">
        <f t="shared" ca="1" si="176"/>
        <v>2.9036821991066666</v>
      </c>
      <c r="Y472" s="178">
        <f t="shared" ca="1" si="177"/>
        <v>235.20214960976131</v>
      </c>
      <c r="Z472" s="178">
        <f t="shared" si="178"/>
        <v>4.1670000000000318E-3</v>
      </c>
      <c r="AA472" s="178">
        <f t="shared" ca="1" si="179"/>
        <v>1.941667</v>
      </c>
      <c r="AB472" s="178">
        <f t="shared" ca="1" si="180"/>
        <v>155.77785254423875</v>
      </c>
    </row>
    <row r="473" spans="1:28" x14ac:dyDescent="0.25">
      <c r="A473" s="200">
        <v>1.9458329999999999</v>
      </c>
      <c r="B473" s="105">
        <v>16.042518215046471</v>
      </c>
      <c r="D473" s="194">
        <f t="shared" si="162"/>
        <v>4.165999999999892E-3</v>
      </c>
      <c r="E473" s="174">
        <f t="shared" ca="1" si="159"/>
        <v>1.2109531412447826E-2</v>
      </c>
      <c r="F473" s="179">
        <f t="shared" ca="1" si="163"/>
        <v>0.97990260358210446</v>
      </c>
      <c r="G473" s="272">
        <f t="shared" si="164"/>
        <v>1.9458329999999999</v>
      </c>
      <c r="H473" s="181">
        <f t="shared" ca="1" si="165"/>
        <v>2.9067526194066584</v>
      </c>
      <c r="I473" s="182">
        <f t="shared" ca="1" si="166"/>
        <v>235.21425914117376</v>
      </c>
      <c r="J473" s="181">
        <f t="shared" ca="1" si="167"/>
        <v>156.75775514782086</v>
      </c>
      <c r="K473" s="175">
        <f ca="1">IF(I472&lt;0,VLOOKUP(-I472,'Cd(v)'!$B$3:$C$103,2,1),VLOOKUP(I472,'Cd(v)'!$B$3:$C$103,2,1))</f>
        <v>0.43498504650884701</v>
      </c>
      <c r="L473" s="7">
        <f t="shared" ca="1" si="160"/>
        <v>-7.9527524349822558</v>
      </c>
      <c r="M473" s="110">
        <f t="shared" si="168"/>
        <v>157.37710368960589</v>
      </c>
      <c r="N473" s="110">
        <f t="shared" si="169"/>
        <v>61.220622267885446</v>
      </c>
      <c r="O473" s="110">
        <f t="shared" ca="1" si="170"/>
        <v>-78.016501387175936</v>
      </c>
      <c r="P473" s="110">
        <f t="shared" ca="1" si="171"/>
        <v>18.139980034544507</v>
      </c>
      <c r="Q473" s="110">
        <f t="shared" ca="1" si="173"/>
        <v>2.9067526194066584</v>
      </c>
      <c r="R473" s="110">
        <f>'prueba 1'!I518</f>
        <v>0.79667293323353583</v>
      </c>
      <c r="S473" s="105">
        <f>'prueba 1'!AN470</f>
        <v>2.1384884106381633E-3</v>
      </c>
      <c r="T473" s="105">
        <f t="shared" si="174"/>
        <v>1.39527247192809</v>
      </c>
      <c r="U473" s="177">
        <f t="shared" si="175"/>
        <v>6.2406342780719104</v>
      </c>
      <c r="V473" s="161">
        <f t="shared" si="161"/>
        <v>6.6833130883881861E-2</v>
      </c>
      <c r="W473" s="178">
        <f t="shared" si="172"/>
        <v>1.9458329999999999</v>
      </c>
      <c r="X473" s="178">
        <f t="shared" ca="1" si="176"/>
        <v>2.9067526194066584</v>
      </c>
      <c r="Y473" s="178">
        <f t="shared" ca="1" si="177"/>
        <v>235.21425914117376</v>
      </c>
      <c r="Z473" s="178">
        <f t="shared" si="178"/>
        <v>4.165999999999892E-3</v>
      </c>
      <c r="AA473" s="178">
        <f t="shared" ca="1" si="179"/>
        <v>1.9458329999999999</v>
      </c>
      <c r="AB473" s="178">
        <f t="shared" ca="1" si="180"/>
        <v>156.75775514782086</v>
      </c>
    </row>
    <row r="474" spans="1:28" x14ac:dyDescent="0.25">
      <c r="A474" s="200">
        <v>1.95</v>
      </c>
      <c r="B474" s="105">
        <v>15.687937524206042</v>
      </c>
      <c r="D474" s="194">
        <f t="shared" si="162"/>
        <v>4.1670000000000318E-3</v>
      </c>
      <c r="E474" s="174">
        <f t="shared" ca="1" si="159"/>
        <v>9.8016186232268016E-3</v>
      </c>
      <c r="F474" s="179">
        <f t="shared" ca="1" si="163"/>
        <v>0.98017866118608143</v>
      </c>
      <c r="G474" s="272">
        <f t="shared" si="164"/>
        <v>1.95</v>
      </c>
      <c r="H474" s="181">
        <f t="shared" ca="1" si="165"/>
        <v>2.3522002935509305</v>
      </c>
      <c r="I474" s="182">
        <f t="shared" ca="1" si="166"/>
        <v>235.22406075979697</v>
      </c>
      <c r="J474" s="181">
        <f t="shared" ca="1" si="167"/>
        <v>157.73793380900693</v>
      </c>
      <c r="K474" s="175">
        <f ca="1">IF(I473&lt;0,VLOOKUP(-I473,'Cd(v)'!$B$3:$C$103,2,1),VLOOKUP(I473,'Cd(v)'!$B$3:$C$103,2,1))</f>
        <v>0.43498504650884701</v>
      </c>
      <c r="L474" s="7">
        <f t="shared" ca="1" si="160"/>
        <v>-7.9535713610399084</v>
      </c>
      <c r="M474" s="110">
        <f t="shared" si="168"/>
        <v>153.89866711246128</v>
      </c>
      <c r="N474" s="110">
        <f t="shared" si="169"/>
        <v>61.199883043346581</v>
      </c>
      <c r="O474" s="110">
        <f t="shared" ca="1" si="170"/>
        <v>-78.024535051801507</v>
      </c>
      <c r="P474" s="110">
        <f t="shared" ca="1" si="171"/>
        <v>14.674249017313201</v>
      </c>
      <c r="Q474" s="110">
        <f t="shared" ca="1" si="173"/>
        <v>2.3522002935509314</v>
      </c>
      <c r="R474" s="110">
        <f>'prueba 1'!I519</f>
        <v>0.79531437798222981</v>
      </c>
      <c r="S474" s="105">
        <f>'prueba 1'!AN471</f>
        <v>2.1140901670599344E-3</v>
      </c>
      <c r="T474" s="105">
        <f t="shared" si="174"/>
        <v>1.39738656209515</v>
      </c>
      <c r="U474" s="177">
        <f t="shared" si="175"/>
        <v>6.2385201879048502</v>
      </c>
      <c r="V474" s="161">
        <f t="shared" si="161"/>
        <v>6.5371635663367081E-2</v>
      </c>
      <c r="W474" s="178">
        <f t="shared" si="172"/>
        <v>1.95</v>
      </c>
      <c r="X474" s="178">
        <f t="shared" ca="1" si="176"/>
        <v>2.3522002935509305</v>
      </c>
      <c r="Y474" s="178">
        <f t="shared" ca="1" si="177"/>
        <v>235.22406075979697</v>
      </c>
      <c r="Z474" s="178">
        <f t="shared" si="178"/>
        <v>4.1670000000000318E-3</v>
      </c>
      <c r="AA474" s="178">
        <f t="shared" ca="1" si="179"/>
        <v>1.95</v>
      </c>
      <c r="AB474" s="178">
        <f t="shared" ca="1" si="180"/>
        <v>157.73793380900693</v>
      </c>
    </row>
    <row r="475" spans="1:28" x14ac:dyDescent="0.25">
      <c r="A475" s="200">
        <v>1.954167</v>
      </c>
      <c r="B475" s="105">
        <v>14.978776142525174</v>
      </c>
      <c r="D475" s="194">
        <f t="shared" si="162"/>
        <v>4.1670000000000318E-3</v>
      </c>
      <c r="E475" s="174">
        <f t="shared" ca="1" si="159"/>
        <v>5.165702182930664E-3</v>
      </c>
      <c r="F475" s="179">
        <f t="shared" ca="1" si="163"/>
        <v>0.98020018666707764</v>
      </c>
      <c r="G475" s="272">
        <f t="shared" si="164"/>
        <v>1.954167</v>
      </c>
      <c r="H475" s="181">
        <f t="shared" ca="1" si="165"/>
        <v>1.2396693503553216</v>
      </c>
      <c r="I475" s="182">
        <f t="shared" ca="1" si="166"/>
        <v>235.22922646197989</v>
      </c>
      <c r="J475" s="181">
        <f t="shared" ca="1" si="167"/>
        <v>158.71813399567401</v>
      </c>
      <c r="K475" s="175">
        <f ca="1">IF(I474&lt;0,VLOOKUP(-I474,'Cd(v)'!$B$3:$C$103,2,1),VLOOKUP(I474,'Cd(v)'!$B$3:$C$103,2,1))</f>
        <v>0.43498504650884701</v>
      </c>
      <c r="L475" s="7">
        <f t="shared" ca="1" si="160"/>
        <v>-7.9542342417491847</v>
      </c>
      <c r="M475" s="110">
        <f t="shared" si="168"/>
        <v>146.94179395817196</v>
      </c>
      <c r="N475" s="110">
        <f t="shared" si="169"/>
        <v>61.179615007713302</v>
      </c>
      <c r="O475" s="110">
        <f t="shared" ca="1" si="170"/>
        <v>-78.031037911559508</v>
      </c>
      <c r="P475" s="110">
        <f t="shared" ca="1" si="171"/>
        <v>7.7311410388991533</v>
      </c>
      <c r="Q475" s="110">
        <f t="shared" ca="1" si="173"/>
        <v>1.2396693503553227</v>
      </c>
      <c r="R475" s="110">
        <f>'prueba 1'!I520</f>
        <v>0.79394894629945179</v>
      </c>
      <c r="S475" s="105">
        <f>'prueba 1'!AN472</f>
        <v>2.06605867821439E-3</v>
      </c>
      <c r="T475" s="105">
        <f t="shared" si="174"/>
        <v>1.3994526207733644</v>
      </c>
      <c r="U475" s="177">
        <f t="shared" si="175"/>
        <v>6.2364541292266358</v>
      </c>
      <c r="V475" s="161">
        <f t="shared" si="161"/>
        <v>6.2416560185902872E-2</v>
      </c>
      <c r="W475" s="178">
        <f t="shared" si="172"/>
        <v>1.954167</v>
      </c>
      <c r="X475" s="178">
        <f t="shared" ca="1" si="176"/>
        <v>1.2396693503553216</v>
      </c>
      <c r="Y475" s="178">
        <f t="shared" ca="1" si="177"/>
        <v>235.22922646197989</v>
      </c>
      <c r="Z475" s="178">
        <f t="shared" si="178"/>
        <v>4.1670000000000318E-3</v>
      </c>
      <c r="AA475" s="178">
        <f t="shared" ca="1" si="179"/>
        <v>1.954167</v>
      </c>
      <c r="AB475" s="178">
        <f t="shared" ca="1" si="180"/>
        <v>158.71813399567401</v>
      </c>
    </row>
    <row r="476" spans="1:28" x14ac:dyDescent="0.25">
      <c r="A476" s="200">
        <v>1.9583330000000001</v>
      </c>
      <c r="B476" s="105">
        <v>14.446905106264524</v>
      </c>
      <c r="D476" s="194">
        <f t="shared" si="162"/>
        <v>4.1660000000001141E-3</v>
      </c>
      <c r="E476" s="174">
        <f t="shared" ca="1" si="159"/>
        <v>1.6905833851654348E-3</v>
      </c>
      <c r="F476" s="179">
        <f t="shared" ca="1" si="163"/>
        <v>0.97997200041101762</v>
      </c>
      <c r="G476" s="272">
        <f t="shared" si="164"/>
        <v>1.9583330000000001</v>
      </c>
      <c r="H476" s="181">
        <f t="shared" ca="1" si="165"/>
        <v>0.40580494123029009</v>
      </c>
      <c r="I476" s="182">
        <f t="shared" ca="1" si="166"/>
        <v>235.23091704536506</v>
      </c>
      <c r="J476" s="181">
        <f t="shared" ca="1" si="167"/>
        <v>159.69810599608502</v>
      </c>
      <c r="K476" s="175">
        <f ca="1">IF(I475&lt;0,VLOOKUP(-I475,'Cd(v)'!$B$3:$C$103,2,1),VLOOKUP(I475,'Cd(v)'!$B$3:$C$103,2,1))</f>
        <v>0.43498504650884701</v>
      </c>
      <c r="L476" s="7">
        <f t="shared" ca="1" si="160"/>
        <v>-7.9545836078491376</v>
      </c>
      <c r="M476" s="110">
        <f t="shared" si="168"/>
        <v>141.72413909245498</v>
      </c>
      <c r="N476" s="110">
        <f t="shared" si="169"/>
        <v>61.159713262732744</v>
      </c>
      <c r="O476" s="110">
        <f t="shared" ca="1" si="170"/>
        <v>-78.034465193000045</v>
      </c>
      <c r="P476" s="110">
        <f t="shared" ca="1" si="171"/>
        <v>2.5299606367221941</v>
      </c>
      <c r="Q476" s="110">
        <f t="shared" ca="1" si="173"/>
        <v>0.40580494123029121</v>
      </c>
      <c r="R476" s="110">
        <f>'prueba 1'!I521</f>
        <v>0.79257826460427627</v>
      </c>
      <c r="S476" s="105">
        <f>'prueba 1'!AN473</f>
        <v>2.028720181503556E-3</v>
      </c>
      <c r="T476" s="105">
        <f t="shared" si="174"/>
        <v>1.4014813409548679</v>
      </c>
      <c r="U476" s="177">
        <f t="shared" si="175"/>
        <v>6.2344254090451319</v>
      </c>
      <c r="V476" s="161">
        <f t="shared" si="161"/>
        <v>6.0185806672699654E-2</v>
      </c>
      <c r="W476" s="178">
        <f t="shared" si="172"/>
        <v>1.9583330000000001</v>
      </c>
      <c r="X476" s="178">
        <f t="shared" ca="1" si="176"/>
        <v>0.40580494123029009</v>
      </c>
      <c r="Y476" s="178">
        <f t="shared" ca="1" si="177"/>
        <v>235.23091704536506</v>
      </c>
      <c r="Z476" s="178">
        <f t="shared" si="178"/>
        <v>4.1660000000001141E-3</v>
      </c>
      <c r="AA476" s="178">
        <f t="shared" ca="1" si="179"/>
        <v>1.9583330000000001</v>
      </c>
      <c r="AB476" s="178">
        <f t="shared" ca="1" si="180"/>
        <v>159.69810599608502</v>
      </c>
    </row>
    <row r="477" spans="1:28" x14ac:dyDescent="0.25">
      <c r="A477" s="200">
        <v>1.9624999999999999</v>
      </c>
      <c r="B477" s="105">
        <v>13.855937288197133</v>
      </c>
      <c r="D477" s="194">
        <f t="shared" si="162"/>
        <v>4.1669999999998097E-3</v>
      </c>
      <c r="E477" s="174">
        <f t="shared" ca="1" si="159"/>
        <v>-2.1723119410937005E-3</v>
      </c>
      <c r="F477" s="179">
        <f t="shared" ca="1" si="163"/>
        <v>0.980198179304133</v>
      </c>
      <c r="G477" s="272">
        <f t="shared" si="164"/>
        <v>1.9624999999999999</v>
      </c>
      <c r="H477" s="181">
        <f t="shared" ca="1" si="165"/>
        <v>-0.52131316080964718</v>
      </c>
      <c r="I477" s="182">
        <f t="shared" ca="1" si="166"/>
        <v>235.22874473342398</v>
      </c>
      <c r="J477" s="181">
        <f t="shared" ca="1" si="167"/>
        <v>160.67830417538914</v>
      </c>
      <c r="K477" s="175">
        <f ca="1">IF(I476&lt;0,VLOOKUP(-I476,'Cd(v)'!$B$3:$C$103,2,1),VLOOKUP(I476,'Cd(v)'!$B$3:$C$103,2,1))</f>
        <v>0.43498504650884701</v>
      </c>
      <c r="L477" s="7">
        <f t="shared" ca="1" si="160"/>
        <v>-7.9546979468316721</v>
      </c>
      <c r="M477" s="110">
        <f t="shared" si="168"/>
        <v>135.92674479721387</v>
      </c>
      <c r="N477" s="110">
        <f t="shared" si="169"/>
        <v>61.140209505554019</v>
      </c>
      <c r="O477" s="110">
        <f t="shared" ca="1" si="170"/>
        <v>-78.035586858418711</v>
      </c>
      <c r="P477" s="110">
        <f t="shared" ca="1" si="171"/>
        <v>-3.2490515667588653</v>
      </c>
      <c r="Q477" s="110">
        <f t="shared" ca="1" si="173"/>
        <v>-0.52131316080964829</v>
      </c>
      <c r="R477" s="110">
        <f>'prueba 1'!I522</f>
        <v>0.79120227317236991</v>
      </c>
      <c r="S477" s="105">
        <f>'prueba 1'!AN474</f>
        <v>1.9881505788718347E-3</v>
      </c>
      <c r="T477" s="105">
        <f t="shared" si="174"/>
        <v>1.4034694915337398</v>
      </c>
      <c r="U477" s="177">
        <f t="shared" si="175"/>
        <v>6.2324372584662608</v>
      </c>
      <c r="V477" s="161">
        <f t="shared" si="161"/>
        <v>5.7737690679914813E-2</v>
      </c>
      <c r="W477" s="178">
        <f t="shared" si="172"/>
        <v>1.9624999999999999</v>
      </c>
      <c r="X477" s="178">
        <f t="shared" ca="1" si="176"/>
        <v>-0.52131316080964718</v>
      </c>
      <c r="Y477" s="178">
        <f t="shared" ca="1" si="177"/>
        <v>235.22874473342398</v>
      </c>
      <c r="Z477" s="178">
        <f t="shared" si="178"/>
        <v>4.1669999999998097E-3</v>
      </c>
      <c r="AA477" s="178">
        <f t="shared" ca="1" si="179"/>
        <v>1.9624999999999999</v>
      </c>
      <c r="AB477" s="178">
        <f t="shared" ca="1" si="180"/>
        <v>160.67830417538914</v>
      </c>
    </row>
    <row r="478" spans="1:28" x14ac:dyDescent="0.25">
      <c r="A478" s="200">
        <v>1.9666669999999999</v>
      </c>
      <c r="B478" s="105">
        <v>13.205872688323005</v>
      </c>
      <c r="D478" s="194">
        <f t="shared" si="162"/>
        <v>4.1670000000000318E-3</v>
      </c>
      <c r="E478" s="174">
        <f t="shared" ca="1" si="159"/>
        <v>-6.424352387601584E-3</v>
      </c>
      <c r="F478" s="179">
        <f t="shared" ca="1" si="163"/>
        <v>0.9801714090277861</v>
      </c>
      <c r="G478" s="272">
        <f t="shared" si="164"/>
        <v>1.9666669999999999</v>
      </c>
      <c r="H478" s="181">
        <f t="shared" ca="1" si="165"/>
        <v>-1.5417212353255423</v>
      </c>
      <c r="I478" s="182">
        <f t="shared" ca="1" si="166"/>
        <v>235.22232038103638</v>
      </c>
      <c r="J478" s="181">
        <f t="shared" ca="1" si="167"/>
        <v>161.65847558441692</v>
      </c>
      <c r="K478" s="175">
        <f ca="1">IF(I477&lt;0,VLOOKUP(-I477,'Cd(v)'!$B$3:$C$103,2,1),VLOOKUP(I477,'Cd(v)'!$B$3:$C$103,2,1))</f>
        <v>0.43498504650884701</v>
      </c>
      <c r="L478" s="7">
        <f t="shared" ca="1" si="160"/>
        <v>-7.9545510273215543</v>
      </c>
      <c r="M478" s="110">
        <f t="shared" si="168"/>
        <v>129.5496110724487</v>
      </c>
      <c r="N478" s="110">
        <f t="shared" si="169"/>
        <v>61.121151195269285</v>
      </c>
      <c r="O478" s="110">
        <f t="shared" ca="1" si="170"/>
        <v>-78.03414557802445</v>
      </c>
      <c r="P478" s="110">
        <f t="shared" ca="1" si="171"/>
        <v>-9.6056857008450294</v>
      </c>
      <c r="Q478" s="110">
        <f t="shared" ca="1" si="173"/>
        <v>-1.5417212353255412</v>
      </c>
      <c r="R478" s="110">
        <f>'prueba 1'!I523</f>
        <v>0.78982230202464976</v>
      </c>
      <c r="S478" s="105">
        <f>'prueba 1'!AN475</f>
        <v>1.9427431482905817E-3</v>
      </c>
      <c r="T478" s="105">
        <f t="shared" si="174"/>
        <v>1.4054122346820304</v>
      </c>
      <c r="U478" s="177">
        <f t="shared" si="175"/>
        <v>6.2304945153179698</v>
      </c>
      <c r="V478" s="161">
        <f t="shared" si="161"/>
        <v>5.5028871492242379E-2</v>
      </c>
      <c r="W478" s="178">
        <f t="shared" si="172"/>
        <v>1.9666669999999999</v>
      </c>
      <c r="X478" s="178">
        <f t="shared" ca="1" si="176"/>
        <v>-1.5417212353255423</v>
      </c>
      <c r="Y478" s="178">
        <f t="shared" ca="1" si="177"/>
        <v>235.22232038103638</v>
      </c>
      <c r="Z478" s="178">
        <f t="shared" si="178"/>
        <v>4.1670000000000318E-3</v>
      </c>
      <c r="AA478" s="178">
        <f t="shared" ca="1" si="179"/>
        <v>1.9666669999999999</v>
      </c>
      <c r="AB478" s="178">
        <f t="shared" ca="1" si="180"/>
        <v>161.65847558441692</v>
      </c>
    </row>
    <row r="479" spans="1:28" x14ac:dyDescent="0.25">
      <c r="A479" s="200">
        <v>1.9708330000000001</v>
      </c>
      <c r="B479" s="105">
        <v>12.851291997482571</v>
      </c>
      <c r="D479" s="194">
        <f t="shared" si="162"/>
        <v>4.1660000000001141E-3</v>
      </c>
      <c r="E479" s="174">
        <f t="shared" ca="1" si="159"/>
        <v>-8.7359220916676666E-3</v>
      </c>
      <c r="F479" s="179">
        <f t="shared" ca="1" si="163"/>
        <v>0.97989979285599049</v>
      </c>
      <c r="G479" s="272">
        <f t="shared" si="164"/>
        <v>1.9708330000000001</v>
      </c>
      <c r="H479" s="181">
        <f t="shared" ca="1" si="165"/>
        <v>-2.0969568150905973</v>
      </c>
      <c r="I479" s="182">
        <f t="shared" ca="1" si="166"/>
        <v>235.21358445894472</v>
      </c>
      <c r="J479" s="181">
        <f t="shared" ca="1" si="167"/>
        <v>162.63837537727292</v>
      </c>
      <c r="K479" s="175">
        <f ca="1">IF(I478&lt;0,VLOOKUP(-I478,'Cd(v)'!$B$3:$C$103,2,1),VLOOKUP(I478,'Cd(v)'!$B$3:$C$103,2,1))</f>
        <v>0.43498504650884701</v>
      </c>
      <c r="L479" s="7">
        <f t="shared" ca="1" si="160"/>
        <v>-7.9541165384064731</v>
      </c>
      <c r="M479" s="110">
        <f t="shared" si="168"/>
        <v>126.07117449530402</v>
      </c>
      <c r="N479" s="110">
        <f t="shared" si="169"/>
        <v>61.102350382176539</v>
      </c>
      <c r="O479" s="110">
        <f t="shared" ca="1" si="170"/>
        <v>-78.029883241767507</v>
      </c>
      <c r="P479" s="110">
        <f t="shared" ca="1" si="171"/>
        <v>-13.061059128640025</v>
      </c>
      <c r="Q479" s="110">
        <f t="shared" ca="1" si="173"/>
        <v>-2.0969568150905973</v>
      </c>
      <c r="R479" s="110">
        <f>'prueba 1'!I524</f>
        <v>0.78843908255387229</v>
      </c>
      <c r="S479" s="105">
        <f>'prueba 1'!AN476</f>
        <v>1.916494708740654E-3</v>
      </c>
      <c r="T479" s="105">
        <f t="shared" si="174"/>
        <v>1.407328729390771</v>
      </c>
      <c r="U479" s="177">
        <f t="shared" si="175"/>
        <v>6.2285780206092287</v>
      </c>
      <c r="V479" s="161">
        <f t="shared" si="161"/>
        <v>5.3538482461513853E-2</v>
      </c>
      <c r="W479" s="178">
        <f t="shared" si="172"/>
        <v>1.9708330000000001</v>
      </c>
      <c r="X479" s="178">
        <f t="shared" ca="1" si="176"/>
        <v>-2.0969568150905973</v>
      </c>
      <c r="Y479" s="178">
        <f t="shared" ca="1" si="177"/>
        <v>235.21358445894472</v>
      </c>
      <c r="Z479" s="178">
        <f t="shared" si="178"/>
        <v>4.1660000000001141E-3</v>
      </c>
      <c r="AA479" s="178">
        <f t="shared" ca="1" si="179"/>
        <v>1.9708330000000001</v>
      </c>
      <c r="AB479" s="178">
        <f t="shared" ca="1" si="180"/>
        <v>162.63837537727292</v>
      </c>
    </row>
    <row r="480" spans="1:28" x14ac:dyDescent="0.25">
      <c r="A480" s="200">
        <v>1.9750000000000001</v>
      </c>
      <c r="B480" s="105">
        <v>12.851291997482571</v>
      </c>
      <c r="D480" s="194">
        <f t="shared" si="162"/>
        <v>4.1670000000000318E-3</v>
      </c>
      <c r="E480" s="174">
        <f t="shared" ca="1" si="159"/>
        <v>-8.7242548529656398E-3</v>
      </c>
      <c r="F480" s="179">
        <f t="shared" ca="1" si="163"/>
        <v>0.9800986524704578</v>
      </c>
      <c r="G480" s="272">
        <f t="shared" si="164"/>
        <v>1.9750000000000001</v>
      </c>
      <c r="H480" s="181">
        <f t="shared" ca="1" si="165"/>
        <v>-2.0936536724179442</v>
      </c>
      <c r="I480" s="182">
        <f t="shared" ca="1" si="166"/>
        <v>235.20486020409174</v>
      </c>
      <c r="J480" s="181">
        <f t="shared" ca="1" si="167"/>
        <v>163.61847402974337</v>
      </c>
      <c r="K480" s="175">
        <f ca="1">IF(I479&lt;0,VLOOKUP(-I479,'Cd(v)'!$B$3:$C$103,2,1),VLOOKUP(I479,'Cd(v)'!$B$3:$C$103,2,1))</f>
        <v>0.43498504650884701</v>
      </c>
      <c r="L480" s="7">
        <f t="shared" ca="1" si="160"/>
        <v>-7.9535257334867309</v>
      </c>
      <c r="M480" s="110">
        <f t="shared" si="168"/>
        <v>126.07117449530402</v>
      </c>
      <c r="N480" s="110">
        <f t="shared" si="169"/>
        <v>61.083562601865054</v>
      </c>
      <c r="O480" s="110">
        <f t="shared" ca="1" si="170"/>
        <v>-78.024087445504833</v>
      </c>
      <c r="P480" s="110">
        <f t="shared" ca="1" si="171"/>
        <v>-13.036475552065866</v>
      </c>
      <c r="Q480" s="110">
        <f t="shared" ca="1" si="173"/>
        <v>-2.0936536724179442</v>
      </c>
      <c r="R480" s="110">
        <f>'prueba 1'!I525</f>
        <v>0.78705223080037323</v>
      </c>
      <c r="S480" s="105">
        <f>'prueba 1'!AN477</f>
        <v>1.9151661887341286E-3</v>
      </c>
      <c r="T480" s="105">
        <f t="shared" si="174"/>
        <v>1.4092438955795052</v>
      </c>
      <c r="U480" s="177">
        <f t="shared" si="175"/>
        <v>6.2266628544204945</v>
      </c>
      <c r="V480" s="161">
        <f t="shared" si="161"/>
        <v>5.3551333753510282E-2</v>
      </c>
      <c r="W480" s="178">
        <f t="shared" si="172"/>
        <v>1.9750000000000001</v>
      </c>
      <c r="X480" s="178">
        <f t="shared" ca="1" si="176"/>
        <v>-2.0936536724179442</v>
      </c>
      <c r="Y480" s="178">
        <f t="shared" ca="1" si="177"/>
        <v>235.20486020409174</v>
      </c>
      <c r="Z480" s="178">
        <f t="shared" si="178"/>
        <v>4.1670000000000318E-3</v>
      </c>
      <c r="AA480" s="178">
        <f t="shared" ca="1" si="179"/>
        <v>1.9750000000000001</v>
      </c>
      <c r="AB480" s="178">
        <f t="shared" ca="1" si="180"/>
        <v>163.61847402974337</v>
      </c>
    </row>
    <row r="481" spans="1:28" x14ac:dyDescent="0.25">
      <c r="A481" s="200">
        <v>1.9791669999999999</v>
      </c>
      <c r="B481" s="105">
        <v>12.910388779289308</v>
      </c>
      <c r="D481" s="194">
        <f t="shared" si="162"/>
        <v>4.1669999999998097E-3</v>
      </c>
      <c r="E481" s="174">
        <f t="shared" ref="E481:E544" ca="1" si="181">IF( AND(J480&lt;=0,I480&lt;=0,H481&lt;=0),0,+D481*H481)</f>
        <v>-8.3223840716401785E-3</v>
      </c>
      <c r="F481" s="179">
        <f t="shared" ca="1" si="163"/>
        <v>0.98006397309597904</v>
      </c>
      <c r="G481" s="272">
        <f t="shared" si="164"/>
        <v>1.9791669999999999</v>
      </c>
      <c r="H481" s="181">
        <f t="shared" ca="1" si="165"/>
        <v>-1.997212400201718</v>
      </c>
      <c r="I481" s="182">
        <f t="shared" ca="1" si="166"/>
        <v>235.1965378200201</v>
      </c>
      <c r="J481" s="181">
        <f t="shared" ca="1" si="167"/>
        <v>164.59853800283935</v>
      </c>
      <c r="K481" s="175">
        <f ca="1">IF(I480&lt;0,VLOOKUP(-I480,'Cd(v)'!$B$3:$C$103,2,1),VLOOKUP(I480,'Cd(v)'!$B$3:$C$103,2,1))</f>
        <v>0.43498504650884701</v>
      </c>
      <c r="L481" s="7">
        <f t="shared" ca="1" si="160"/>
        <v>-7.9529357395133813</v>
      </c>
      <c r="M481" s="110">
        <f t="shared" si="168"/>
        <v>126.65091392482812</v>
      </c>
      <c r="N481" s="110">
        <f t="shared" si="169"/>
        <v>61.064753186621623</v>
      </c>
      <c r="O481" s="110">
        <f t="shared" ca="1" si="170"/>
        <v>-78.018299604626279</v>
      </c>
      <c r="P481" s="110">
        <f t="shared" ca="1" si="171"/>
        <v>-12.432138866419777</v>
      </c>
      <c r="Q481" s="110">
        <f t="shared" ca="1" si="173"/>
        <v>-1.9972124002017169</v>
      </c>
      <c r="R481" s="110">
        <f>'prueba 1'!I526</f>
        <v>0.78566209261968678</v>
      </c>
      <c r="S481" s="105">
        <f>'prueba 1'!AN478</f>
        <v>1.9173715844478237E-3</v>
      </c>
      <c r="T481" s="105">
        <f t="shared" si="174"/>
        <v>1.4111612671639531</v>
      </c>
      <c r="U481" s="177">
        <f t="shared" si="175"/>
        <v>6.2247454828360471</v>
      </c>
      <c r="V481" s="161">
        <f t="shared" si="161"/>
        <v>5.3797590043296088E-2</v>
      </c>
      <c r="W481" s="178">
        <f t="shared" si="172"/>
        <v>1.9791669999999999</v>
      </c>
      <c r="X481" s="178">
        <f t="shared" ca="1" si="176"/>
        <v>-1.997212400201718</v>
      </c>
      <c r="Y481" s="178">
        <f t="shared" ca="1" si="177"/>
        <v>235.1965378200201</v>
      </c>
      <c r="Z481" s="178">
        <f t="shared" si="178"/>
        <v>4.1669999999998097E-3</v>
      </c>
      <c r="AA481" s="178">
        <f t="shared" ca="1" si="179"/>
        <v>1.9791669999999999</v>
      </c>
      <c r="AB481" s="178">
        <f t="shared" ca="1" si="180"/>
        <v>164.59853800283935</v>
      </c>
    </row>
    <row r="482" spans="1:28" x14ac:dyDescent="0.25">
      <c r="A482" s="200">
        <v>1.983333</v>
      </c>
      <c r="B482" s="105">
        <v>13.383163033743221</v>
      </c>
      <c r="D482" s="194">
        <f t="shared" si="162"/>
        <v>4.1660000000001141E-3</v>
      </c>
      <c r="E482" s="174">
        <f t="shared" ca="1" si="181"/>
        <v>-5.2015452282668309E-3</v>
      </c>
      <c r="F482" s="179">
        <f t="shared" ca="1" si="163"/>
        <v>0.97980710692080963</v>
      </c>
      <c r="G482" s="272">
        <f t="shared" si="164"/>
        <v>1.983333</v>
      </c>
      <c r="H482" s="181">
        <f t="shared" ca="1" si="165"/>
        <v>-1.2485706260841787</v>
      </c>
      <c r="I482" s="182">
        <f t="shared" ca="1" si="166"/>
        <v>235.19133627479184</v>
      </c>
      <c r="J482" s="181">
        <f t="shared" ca="1" si="167"/>
        <v>165.57834510976016</v>
      </c>
      <c r="K482" s="175">
        <f ca="1">IF(I481&lt;0,VLOOKUP(-I481,'Cd(v)'!$B$3:$C$103,2,1),VLOOKUP(I481,'Cd(v)'!$B$3:$C$103,2,1))</f>
        <v>0.43498504650884701</v>
      </c>
      <c r="L482" s="7">
        <f t="shared" ca="1" si="160"/>
        <v>-7.9523729431945345</v>
      </c>
      <c r="M482" s="110">
        <f t="shared" si="168"/>
        <v>131.28882936102102</v>
      </c>
      <c r="N482" s="110">
        <f t="shared" si="169"/>
        <v>61.045654341946495</v>
      </c>
      <c r="O482" s="110">
        <f t="shared" ca="1" si="170"/>
        <v>-78.012778572738384</v>
      </c>
      <c r="P482" s="110">
        <f t="shared" ca="1" si="171"/>
        <v>-7.7696035536638561</v>
      </c>
      <c r="Q482" s="110">
        <f t="shared" ca="1" si="173"/>
        <v>-1.2485706260841776</v>
      </c>
      <c r="R482" s="110">
        <f>'prueba 1'!I527</f>
        <v>0.78426928714332955</v>
      </c>
      <c r="S482" s="105">
        <f>'prueba 1'!AN479</f>
        <v>1.946875094305223E-3</v>
      </c>
      <c r="T482" s="105">
        <f t="shared" si="174"/>
        <v>1.4131081422582583</v>
      </c>
      <c r="U482" s="177">
        <f t="shared" si="175"/>
        <v>6.2227986077417423</v>
      </c>
      <c r="V482" s="161">
        <f t="shared" si="161"/>
        <v>5.5754257198575789E-2</v>
      </c>
      <c r="W482" s="178">
        <f t="shared" si="172"/>
        <v>1.983333</v>
      </c>
      <c r="X482" s="178">
        <f t="shared" ca="1" si="176"/>
        <v>-1.2485706260841787</v>
      </c>
      <c r="Y482" s="178">
        <f t="shared" ca="1" si="177"/>
        <v>235.19133627479184</v>
      </c>
      <c r="Z482" s="178">
        <f t="shared" si="178"/>
        <v>4.1660000000001141E-3</v>
      </c>
      <c r="AA482" s="178">
        <f t="shared" ca="1" si="179"/>
        <v>1.983333</v>
      </c>
      <c r="AB482" s="178">
        <f t="shared" ca="1" si="180"/>
        <v>165.57834510976016</v>
      </c>
    </row>
    <row r="483" spans="1:28" x14ac:dyDescent="0.25">
      <c r="A483" s="200">
        <v>1.9875</v>
      </c>
      <c r="B483" s="105">
        <v>13.678646942776915</v>
      </c>
      <c r="D483" s="194">
        <f t="shared" si="162"/>
        <v>4.1670000000000318E-3</v>
      </c>
      <c r="E483" s="174">
        <f t="shared" ca="1" si="181"/>
        <v>-3.2475321179547549E-3</v>
      </c>
      <c r="F483" s="179">
        <f t="shared" ca="1" si="163"/>
        <v>0.98002876579072951</v>
      </c>
      <c r="G483" s="272">
        <f t="shared" si="164"/>
        <v>1.9875</v>
      </c>
      <c r="H483" s="181">
        <f t="shared" ca="1" si="165"/>
        <v>-0.77934536068028082</v>
      </c>
      <c r="I483" s="182">
        <f t="shared" ca="1" si="166"/>
        <v>235.18808874267387</v>
      </c>
      <c r="J483" s="181">
        <f t="shared" ca="1" si="167"/>
        <v>166.5583738755509</v>
      </c>
      <c r="K483" s="175">
        <f ca="1">IF(I482&lt;0,VLOOKUP(-I482,'Cd(v)'!$B$3:$C$103,2,1),VLOOKUP(I482,'Cd(v)'!$B$3:$C$103,2,1))</f>
        <v>0.43498504650884701</v>
      </c>
      <c r="L483" s="7">
        <f t="shared" ca="1" si="160"/>
        <v>-7.9520212018762768</v>
      </c>
      <c r="M483" s="110">
        <f t="shared" si="168"/>
        <v>134.18752650864155</v>
      </c>
      <c r="N483" s="110">
        <f t="shared" si="169"/>
        <v>61.026376212456192</v>
      </c>
      <c r="O483" s="110">
        <f t="shared" ca="1" si="170"/>
        <v>-78.009327990406277</v>
      </c>
      <c r="P483" s="110">
        <f t="shared" ca="1" si="171"/>
        <v>-4.8481776942209223</v>
      </c>
      <c r="Q483" s="110">
        <f t="shared" ca="1" si="173"/>
        <v>-0.77934536068028193</v>
      </c>
      <c r="R483" s="110">
        <f>'prueba 1'!I528</f>
        <v>0.78287328219239405</v>
      </c>
      <c r="S483" s="105">
        <f>'prueba 1'!AN480</f>
        <v>1.9651508145050022E-3</v>
      </c>
      <c r="T483" s="105">
        <f t="shared" si="174"/>
        <v>1.4150732930727634</v>
      </c>
      <c r="U483" s="177">
        <f t="shared" si="175"/>
        <v>6.2208334569272363</v>
      </c>
      <c r="V483" s="161">
        <f t="shared" si="161"/>
        <v>5.6998921810551842E-2</v>
      </c>
      <c r="W483" s="178">
        <f t="shared" si="172"/>
        <v>1.9875</v>
      </c>
      <c r="X483" s="178">
        <f t="shared" ca="1" si="176"/>
        <v>-0.77934536068028082</v>
      </c>
      <c r="Y483" s="178">
        <f t="shared" ca="1" si="177"/>
        <v>235.18808874267387</v>
      </c>
      <c r="Z483" s="178">
        <f t="shared" si="178"/>
        <v>4.1670000000000318E-3</v>
      </c>
      <c r="AA483" s="178">
        <f t="shared" ca="1" si="179"/>
        <v>1.9875</v>
      </c>
      <c r="AB483" s="178">
        <f t="shared" ca="1" si="180"/>
        <v>166.5583738755509</v>
      </c>
    </row>
    <row r="484" spans="1:28" x14ac:dyDescent="0.25">
      <c r="A484" s="200">
        <v>1.9916670000000001</v>
      </c>
      <c r="B484" s="105">
        <v>14.565098669877999</v>
      </c>
      <c r="D484" s="194">
        <f t="shared" si="162"/>
        <v>4.1670000000000318E-3</v>
      </c>
      <c r="E484" s="174">
        <f t="shared" ca="1" si="181"/>
        <v>2.5930787414646527E-3</v>
      </c>
      <c r="F484" s="179">
        <f t="shared" ca="1" si="163"/>
        <v>0.98003957114984519</v>
      </c>
      <c r="G484" s="272">
        <f t="shared" si="164"/>
        <v>1.9916670000000001</v>
      </c>
      <c r="H484" s="181">
        <f t="shared" ca="1" si="165"/>
        <v>0.62228911482232607</v>
      </c>
      <c r="I484" s="182">
        <f t="shared" ca="1" si="166"/>
        <v>235.19068182141532</v>
      </c>
      <c r="J484" s="181">
        <f t="shared" ca="1" si="167"/>
        <v>167.53841344670073</v>
      </c>
      <c r="K484" s="175">
        <f ca="1">IF(I483&lt;0,VLOOKUP(-I483,'Cd(v)'!$B$3:$C$103,2,1),VLOOKUP(I483,'Cd(v)'!$B$3:$C$103,2,1))</f>
        <v>0.43498504650884701</v>
      </c>
      <c r="L484" s="7">
        <f t="shared" ca="1" si="160"/>
        <v>-7.9518015996887774</v>
      </c>
      <c r="M484" s="110">
        <f t="shared" si="168"/>
        <v>142.88361795150317</v>
      </c>
      <c r="N484" s="110">
        <f t="shared" si="169"/>
        <v>61.006545272233495</v>
      </c>
      <c r="O484" s="110">
        <f t="shared" ca="1" si="170"/>
        <v>-78.007173692946907</v>
      </c>
      <c r="P484" s="110">
        <f t="shared" ca="1" si="171"/>
        <v>3.8698989863227666</v>
      </c>
      <c r="Q484" s="110">
        <f t="shared" ca="1" si="173"/>
        <v>0.62228911482232607</v>
      </c>
      <c r="R484" s="110">
        <f>'prueba 1'!I529</f>
        <v>0.78147447249686497</v>
      </c>
      <c r="S484" s="105">
        <f>'prueba 1'!AN481</f>
        <v>2.0215025711213426E-3</v>
      </c>
      <c r="T484" s="105">
        <f t="shared" si="174"/>
        <v>1.4170947956438849</v>
      </c>
      <c r="U484" s="177">
        <f t="shared" si="175"/>
        <v>6.2188119543561156</v>
      </c>
      <c r="V484" s="161">
        <f t="shared" si="161"/>
        <v>6.0692766157382089E-2</v>
      </c>
      <c r="W484" s="178">
        <f t="shared" si="172"/>
        <v>1.9916670000000001</v>
      </c>
      <c r="X484" s="178">
        <f t="shared" ca="1" si="176"/>
        <v>0.62228911482232607</v>
      </c>
      <c r="Y484" s="178">
        <f t="shared" ca="1" si="177"/>
        <v>235.19068182141532</v>
      </c>
      <c r="Z484" s="178">
        <f t="shared" si="178"/>
        <v>4.1670000000000318E-3</v>
      </c>
      <c r="AA484" s="178">
        <f t="shared" ca="1" si="179"/>
        <v>1.9916670000000001</v>
      </c>
      <c r="AB484" s="178">
        <f t="shared" ca="1" si="180"/>
        <v>167.53841344670073</v>
      </c>
    </row>
    <row r="485" spans="1:28" x14ac:dyDescent="0.25">
      <c r="A485" s="200">
        <v>1.995833</v>
      </c>
      <c r="B485" s="105">
        <v>14.801485797104958</v>
      </c>
      <c r="D485" s="194">
        <f t="shared" si="162"/>
        <v>4.165999999999892E-3</v>
      </c>
      <c r="E485" s="174">
        <f t="shared" ca="1" si="181"/>
        <v>4.159510316578993E-3</v>
      </c>
      <c r="F485" s="179">
        <f t="shared" ca="1" si="163"/>
        <v>0.97982170898796972</v>
      </c>
      <c r="G485" s="272">
        <f t="shared" si="164"/>
        <v>1.995833</v>
      </c>
      <c r="H485" s="181">
        <f t="shared" ca="1" si="165"/>
        <v>0.99844222673526184</v>
      </c>
      <c r="I485" s="182">
        <f t="shared" ca="1" si="166"/>
        <v>235.19484133173191</v>
      </c>
      <c r="J485" s="181">
        <f t="shared" ca="1" si="167"/>
        <v>168.5182351556887</v>
      </c>
      <c r="K485" s="175">
        <f ca="1">IF(I484&lt;0,VLOOKUP(-I484,'Cd(v)'!$B$3:$C$103,2,1),VLOOKUP(I484,'Cd(v)'!$B$3:$C$103,2,1))</f>
        <v>0.43498504650884701</v>
      </c>
      <c r="L485" s="7">
        <f t="shared" ca="1" si="160"/>
        <v>-7.9519769466756598</v>
      </c>
      <c r="M485" s="110">
        <f t="shared" si="168"/>
        <v>145.20257566959964</v>
      </c>
      <c r="N485" s="110">
        <f t="shared" si="169"/>
        <v>60.986588525246177</v>
      </c>
      <c r="O485" s="110">
        <f t="shared" ca="1" si="170"/>
        <v>-78.008893846888228</v>
      </c>
      <c r="P485" s="110">
        <f t="shared" ca="1" si="171"/>
        <v>6.2070932974652351</v>
      </c>
      <c r="Q485" s="110">
        <f t="shared" ca="1" si="173"/>
        <v>0.99844222673526184</v>
      </c>
      <c r="R485" s="110">
        <f>'prueba 1'!I530</f>
        <v>0.78007311290881454</v>
      </c>
      <c r="S485" s="105">
        <f>'prueba 1'!AN482</f>
        <v>2.0343269100225716E-3</v>
      </c>
      <c r="T485" s="105">
        <f t="shared" si="174"/>
        <v>1.4191291225539073</v>
      </c>
      <c r="U485" s="177">
        <f t="shared" si="175"/>
        <v>6.2167776274460929</v>
      </c>
      <c r="V485" s="161">
        <f t="shared" si="161"/>
        <v>6.1662989830737654E-2</v>
      </c>
      <c r="W485" s="178">
        <f t="shared" si="172"/>
        <v>1.995833</v>
      </c>
      <c r="X485" s="178">
        <f t="shared" ca="1" si="176"/>
        <v>0.99844222673526184</v>
      </c>
      <c r="Y485" s="178">
        <f t="shared" ca="1" si="177"/>
        <v>235.19484133173191</v>
      </c>
      <c r="Z485" s="178">
        <f t="shared" si="178"/>
        <v>4.165999999999892E-3</v>
      </c>
      <c r="AA485" s="178">
        <f t="shared" ca="1" si="179"/>
        <v>1.995833</v>
      </c>
      <c r="AB485" s="178">
        <f t="shared" ca="1" si="180"/>
        <v>168.5182351556887</v>
      </c>
    </row>
    <row r="486" spans="1:28" x14ac:dyDescent="0.25">
      <c r="A486" s="200">
        <v>2</v>
      </c>
      <c r="B486" s="105">
        <v>15.628840742399301</v>
      </c>
      <c r="D486" s="194">
        <f t="shared" si="162"/>
        <v>4.1670000000000318E-3</v>
      </c>
      <c r="E486" s="174">
        <f t="shared" ca="1" si="181"/>
        <v>9.6158533283370751E-3</v>
      </c>
      <c r="F486" s="179">
        <f t="shared" ca="1" si="163"/>
        <v>0.98009697309015353</v>
      </c>
      <c r="G486" s="272">
        <f t="shared" si="164"/>
        <v>2</v>
      </c>
      <c r="H486" s="181">
        <f t="shared" ca="1" si="165"/>
        <v>2.3076201891857457</v>
      </c>
      <c r="I486" s="182">
        <f t="shared" ca="1" si="166"/>
        <v>235.20445718506025</v>
      </c>
      <c r="J486" s="181">
        <f t="shared" ca="1" si="167"/>
        <v>169.49833212877886</v>
      </c>
      <c r="K486" s="175">
        <f ca="1">IF(I485&lt;0,VLOOKUP(-I485,'Cd(v)'!$B$3:$C$103,2,1),VLOOKUP(I485,'Cd(v)'!$B$3:$C$103,2,1))</f>
        <v>0.43498504650884701</v>
      </c>
      <c r="L486" s="7">
        <f t="shared" ca="1" si="160"/>
        <v>-7.9522582216171651</v>
      </c>
      <c r="M486" s="110">
        <f t="shared" si="168"/>
        <v>153.31892768293716</v>
      </c>
      <c r="N486" s="110">
        <f t="shared" si="169"/>
        <v>60.96612631806574</v>
      </c>
      <c r="O486" s="110">
        <f t="shared" ca="1" si="170"/>
        <v>-78.01165315406439</v>
      </c>
      <c r="P486" s="110">
        <f t="shared" ca="1" si="171"/>
        <v>14.341148210807035</v>
      </c>
      <c r="Q486" s="110">
        <f t="shared" ca="1" si="173"/>
        <v>2.3076201891857471</v>
      </c>
      <c r="R486" s="110">
        <f>'prueba 1'!I531</f>
        <v>0.77866859963551327</v>
      </c>
      <c r="S486" s="105">
        <f>'prueba 1'!AN483</f>
        <v>2.0858519042231904E-3</v>
      </c>
      <c r="T486" s="105">
        <f t="shared" si="174"/>
        <v>1.4212149744581306</v>
      </c>
      <c r="U486" s="177">
        <f t="shared" si="175"/>
        <v>6.2146917755418691</v>
      </c>
      <c r="V486" s="161">
        <f t="shared" si="161"/>
        <v>6.5125379373578388E-2</v>
      </c>
      <c r="W486" s="178">
        <f t="shared" si="172"/>
        <v>2</v>
      </c>
      <c r="X486" s="178">
        <f t="shared" ca="1" si="176"/>
        <v>2.3076201891857457</v>
      </c>
      <c r="Y486" s="178">
        <f t="shared" ca="1" si="177"/>
        <v>235.20445718506025</v>
      </c>
      <c r="Z486" s="178">
        <f t="shared" si="178"/>
        <v>4.1670000000000318E-3</v>
      </c>
      <c r="AA486" s="178">
        <f t="shared" ca="1" si="179"/>
        <v>2</v>
      </c>
      <c r="AB486" s="178">
        <f t="shared" ca="1" si="180"/>
        <v>169.49833212877886</v>
      </c>
    </row>
    <row r="487" spans="1:28" x14ac:dyDescent="0.25">
      <c r="A487" s="200">
        <v>2.0041669999999998</v>
      </c>
      <c r="B487" s="105">
        <v>16.042518215046471</v>
      </c>
      <c r="D487" s="194">
        <f t="shared" si="162"/>
        <v>4.1669999999998097E-3</v>
      </c>
      <c r="E487" s="174">
        <f t="shared" ca="1" si="181"/>
        <v>1.2350686376763308E-2</v>
      </c>
      <c r="F487" s="179">
        <f t="shared" ca="1" si="163"/>
        <v>0.98014843840023336</v>
      </c>
      <c r="G487" s="272">
        <f t="shared" si="164"/>
        <v>2.0041669999999998</v>
      </c>
      <c r="H487" s="181">
        <f t="shared" ca="1" si="165"/>
        <v>2.9639276162140322</v>
      </c>
      <c r="I487" s="182">
        <f t="shared" ca="1" si="166"/>
        <v>235.21680787143703</v>
      </c>
      <c r="J487" s="181">
        <f t="shared" ca="1" si="167"/>
        <v>170.47848056717908</v>
      </c>
      <c r="K487" s="175">
        <f ca="1">IF(I486&lt;0,VLOOKUP(-I486,'Cd(v)'!$B$3:$C$103,2,1),VLOOKUP(I486,'Cd(v)'!$B$3:$C$103,2,1))</f>
        <v>0.43498504650884701</v>
      </c>
      <c r="L487" s="7">
        <f t="shared" ca="1" si="160"/>
        <v>-7.9529084851300276</v>
      </c>
      <c r="M487" s="110">
        <f t="shared" si="168"/>
        <v>157.37710368960589</v>
      </c>
      <c r="N487" s="110">
        <f t="shared" si="169"/>
        <v>60.945428400662045</v>
      </c>
      <c r="O487" s="110">
        <f t="shared" ca="1" si="170"/>
        <v>-78.018032239125574</v>
      </c>
      <c r="P487" s="110">
        <f t="shared" ca="1" si="171"/>
        <v>18.413643049818262</v>
      </c>
      <c r="Q487" s="110">
        <f t="shared" ca="1" si="173"/>
        <v>2.9639276162140313</v>
      </c>
      <c r="R487" s="110">
        <f>'prueba 1'!I532</f>
        <v>0.77726137621815949</v>
      </c>
      <c r="S487" s="105">
        <f>'prueba 1'!AN484</f>
        <v>2.1098794499185411E-3</v>
      </c>
      <c r="T487" s="105">
        <f t="shared" si="174"/>
        <v>1.4233248539080492</v>
      </c>
      <c r="U487" s="177">
        <f t="shared" si="175"/>
        <v>6.212581896091951</v>
      </c>
      <c r="V487" s="161">
        <f t="shared" si="161"/>
        <v>6.6849173402095591E-2</v>
      </c>
      <c r="W487" s="178">
        <f t="shared" si="172"/>
        <v>2.0041669999999998</v>
      </c>
      <c r="X487" s="178">
        <f t="shared" ca="1" si="176"/>
        <v>2.9639276162140322</v>
      </c>
      <c r="Y487" s="178">
        <f t="shared" ca="1" si="177"/>
        <v>235.21680787143703</v>
      </c>
      <c r="Z487" s="178">
        <f t="shared" si="178"/>
        <v>4.1669999999998097E-3</v>
      </c>
      <c r="AA487" s="178">
        <f t="shared" ca="1" si="179"/>
        <v>2.0041669999999998</v>
      </c>
      <c r="AB487" s="178">
        <f t="shared" ca="1" si="180"/>
        <v>170.47848056717908</v>
      </c>
    </row>
    <row r="488" spans="1:28" x14ac:dyDescent="0.25">
      <c r="A488" s="200">
        <v>2.0083329999999999</v>
      </c>
      <c r="B488" s="105">
        <v>16.278905342273429</v>
      </c>
      <c r="D488" s="194">
        <f t="shared" si="162"/>
        <v>4.1660000000001141E-3</v>
      </c>
      <c r="E488" s="174">
        <f t="shared" ca="1" si="181"/>
        <v>1.3915974622153472E-2</v>
      </c>
      <c r="F488" s="179">
        <f t="shared" ca="1" si="163"/>
        <v>0.97997119554270939</v>
      </c>
      <c r="G488" s="272">
        <f t="shared" si="164"/>
        <v>2.0083329999999999</v>
      </c>
      <c r="H488" s="181">
        <f t="shared" ca="1" si="165"/>
        <v>3.3403683682556626</v>
      </c>
      <c r="I488" s="182">
        <f t="shared" ca="1" si="166"/>
        <v>235.23072384605919</v>
      </c>
      <c r="J488" s="181">
        <f t="shared" ca="1" si="167"/>
        <v>171.45845176272178</v>
      </c>
      <c r="K488" s="175">
        <f ca="1">IF(I487&lt;0,VLOOKUP(-I487,'Cd(v)'!$B$3:$C$103,2,1),VLOOKUP(I487,'Cd(v)'!$B$3:$C$103,2,1))</f>
        <v>0.43498504650884701</v>
      </c>
      <c r="L488" s="7">
        <f t="shared" ca="1" si="160"/>
        <v>-7.9537437282929133</v>
      </c>
      <c r="M488" s="110">
        <f t="shared" si="168"/>
        <v>159.69606140770236</v>
      </c>
      <c r="N488" s="110">
        <f t="shared" si="169"/>
        <v>60.924611627853857</v>
      </c>
      <c r="O488" s="110">
        <f t="shared" ca="1" si="170"/>
        <v>-78.026225974553483</v>
      </c>
      <c r="P488" s="110">
        <f t="shared" ca="1" si="171"/>
        <v>20.745223805295012</v>
      </c>
      <c r="Q488" s="110">
        <f t="shared" ca="1" si="173"/>
        <v>3.3403683682556617</v>
      </c>
      <c r="R488" s="110">
        <f>'prueba 1'!I533</f>
        <v>0.77585179450251784</v>
      </c>
      <c r="S488" s="105">
        <f>'prueba 1'!AN485</f>
        <v>2.1219951894179147E-3</v>
      </c>
      <c r="T488" s="105">
        <f t="shared" si="174"/>
        <v>1.4254468490974672</v>
      </c>
      <c r="U488" s="177">
        <f t="shared" si="175"/>
        <v>6.2104599009025332</v>
      </c>
      <c r="V488" s="161">
        <f t="shared" si="161"/>
        <v>6.7817919655912967E-2</v>
      </c>
      <c r="W488" s="178">
        <f t="shared" si="172"/>
        <v>2.0083329999999999</v>
      </c>
      <c r="X488" s="178">
        <f t="shared" ca="1" si="176"/>
        <v>3.3403683682556626</v>
      </c>
      <c r="Y488" s="178">
        <f t="shared" ca="1" si="177"/>
        <v>235.23072384605919</v>
      </c>
      <c r="Z488" s="178">
        <f t="shared" si="178"/>
        <v>4.1660000000001141E-3</v>
      </c>
      <c r="AA488" s="178">
        <f t="shared" ca="1" si="179"/>
        <v>2.0083329999999999</v>
      </c>
      <c r="AB488" s="178">
        <f t="shared" ca="1" si="180"/>
        <v>171.45845176272178</v>
      </c>
    </row>
    <row r="489" spans="1:28" x14ac:dyDescent="0.25">
      <c r="A489" s="200">
        <v>2.0125000000000002</v>
      </c>
      <c r="B489" s="105">
        <v>15.983421433239736</v>
      </c>
      <c r="D489" s="194">
        <f t="shared" si="162"/>
        <v>4.1670000000002538E-3</v>
      </c>
      <c r="E489" s="174">
        <f t="shared" ca="1" si="181"/>
        <v>1.1986085830133034E-2</v>
      </c>
      <c r="F489" s="179">
        <f t="shared" ca="1" si="163"/>
        <v>0.98025637228624252</v>
      </c>
      <c r="G489" s="272">
        <f t="shared" si="164"/>
        <v>2.0125000000000002</v>
      </c>
      <c r="H489" s="181">
        <f t="shared" ca="1" si="165"/>
        <v>2.8764304847929694</v>
      </c>
      <c r="I489" s="182">
        <f t="shared" ca="1" si="166"/>
        <v>235.24270993188932</v>
      </c>
      <c r="J489" s="181">
        <f t="shared" ca="1" si="167"/>
        <v>172.43870813500803</v>
      </c>
      <c r="K489" s="175">
        <f ca="1">IF(I488&lt;0,VLOOKUP(-I488,'Cd(v)'!$B$3:$C$103,2,1),VLOOKUP(I488,'Cd(v)'!$B$3:$C$103,2,1))</f>
        <v>0.43498504650884701</v>
      </c>
      <c r="L489" s="7">
        <f t="shared" ca="1" si="160"/>
        <v>-7.954684880169264</v>
      </c>
      <c r="M489" s="110">
        <f t="shared" si="168"/>
        <v>156.79736426008182</v>
      </c>
      <c r="N489" s="110">
        <f t="shared" si="169"/>
        <v>60.903994604401468</v>
      </c>
      <c r="O489" s="110">
        <f t="shared" ca="1" si="170"/>
        <v>-78.035458674460486</v>
      </c>
      <c r="P489" s="110">
        <f t="shared" ca="1" si="171"/>
        <v>17.85791098121986</v>
      </c>
      <c r="Q489" s="110">
        <f t="shared" ca="1" si="173"/>
        <v>2.876430484792968</v>
      </c>
      <c r="R489" s="110">
        <f>'prueba 1'!I534</f>
        <v>0.77443910776285252</v>
      </c>
      <c r="S489" s="105">
        <f>'prueba 1'!AN486</f>
        <v>2.1016333794481499E-3</v>
      </c>
      <c r="T489" s="105">
        <f t="shared" si="174"/>
        <v>1.4275484824769153</v>
      </c>
      <c r="U489" s="177">
        <f t="shared" si="175"/>
        <v>6.2083582675230851</v>
      </c>
      <c r="V489" s="161">
        <f t="shared" si="161"/>
        <v>6.6602917112314031E-2</v>
      </c>
      <c r="W489" s="178">
        <f t="shared" si="172"/>
        <v>2.0125000000000002</v>
      </c>
      <c r="X489" s="178">
        <f t="shared" ca="1" si="176"/>
        <v>2.8764304847929694</v>
      </c>
      <c r="Y489" s="178">
        <f t="shared" ca="1" si="177"/>
        <v>235.24270993188932</v>
      </c>
      <c r="Z489" s="178">
        <f t="shared" si="178"/>
        <v>4.1670000000002538E-3</v>
      </c>
      <c r="AA489" s="178">
        <f t="shared" ca="1" si="179"/>
        <v>2.0125000000000002</v>
      </c>
      <c r="AB489" s="178">
        <f t="shared" ca="1" si="180"/>
        <v>172.43870813500803</v>
      </c>
    </row>
    <row r="490" spans="1:28" x14ac:dyDescent="0.25">
      <c r="A490" s="200">
        <v>2.016667</v>
      </c>
      <c r="B490" s="105">
        <v>12.614904870255614</v>
      </c>
      <c r="D490" s="194">
        <f t="shared" si="162"/>
        <v>4.1669999999998097E-3</v>
      </c>
      <c r="E490" s="174">
        <f t="shared" ca="1" si="181"/>
        <v>-1.0189595349442313E-2</v>
      </c>
      <c r="F490" s="179">
        <f t="shared" ca="1" si="163"/>
        <v>0.98021391224231702</v>
      </c>
      <c r="G490" s="272">
        <f t="shared" si="164"/>
        <v>2.016667</v>
      </c>
      <c r="H490" s="181">
        <f t="shared" ca="1" si="165"/>
        <v>-2.4453072592855238</v>
      </c>
      <c r="I490" s="182">
        <f t="shared" ca="1" si="166"/>
        <v>235.23252033653989</v>
      </c>
      <c r="J490" s="181">
        <f t="shared" ca="1" si="167"/>
        <v>173.41892204725033</v>
      </c>
      <c r="K490" s="175">
        <f ca="1">IF(I489&lt;0,VLOOKUP(-I489,'Cd(v)'!$B$3:$C$103,2,1),VLOOKUP(I489,'Cd(v)'!$B$3:$C$103,2,1))</f>
        <v>0.43498504650884701</v>
      </c>
      <c r="L490" s="7">
        <f t="shared" ca="1" si="160"/>
        <v>-7.9554955562859968</v>
      </c>
      <c r="M490" s="110">
        <f t="shared" si="168"/>
        <v>123.75221677720758</v>
      </c>
      <c r="N490" s="110">
        <f t="shared" si="169"/>
        <v>60.885551708245494</v>
      </c>
      <c r="O490" s="110">
        <f t="shared" ca="1" si="170"/>
        <v>-78.043411407165635</v>
      </c>
      <c r="P490" s="110">
        <f t="shared" ca="1" si="171"/>
        <v>-15.17674633820355</v>
      </c>
      <c r="Q490" s="110">
        <f t="shared" ca="1" si="173"/>
        <v>-2.4453072592855238</v>
      </c>
      <c r="R490" s="110">
        <f>'prueba 1'!I535</f>
        <v>0.77302360972612583</v>
      </c>
      <c r="S490" s="105">
        <f>'prueba 1'!AN487</f>
        <v>1.8800098018316195E-3</v>
      </c>
      <c r="T490" s="105">
        <f t="shared" si="174"/>
        <v>1.429428492278747</v>
      </c>
      <c r="U490" s="177">
        <f t="shared" si="175"/>
        <v>6.2064782577212529</v>
      </c>
      <c r="V490" s="161">
        <f t="shared" si="161"/>
        <v>5.2566308594352747E-2</v>
      </c>
      <c r="W490" s="178">
        <f t="shared" si="172"/>
        <v>2.016667</v>
      </c>
      <c r="X490" s="178">
        <f t="shared" ca="1" si="176"/>
        <v>-2.4453072592855238</v>
      </c>
      <c r="Y490" s="178">
        <f t="shared" ca="1" si="177"/>
        <v>235.23252033653989</v>
      </c>
      <c r="Z490" s="178">
        <f t="shared" si="178"/>
        <v>4.1669999999998097E-3</v>
      </c>
      <c r="AA490" s="178">
        <f t="shared" ca="1" si="179"/>
        <v>2.016667</v>
      </c>
      <c r="AB490" s="178">
        <f t="shared" ca="1" si="180"/>
        <v>173.41892204725033</v>
      </c>
    </row>
    <row r="491" spans="1:28" x14ac:dyDescent="0.25">
      <c r="A491" s="200">
        <v>2.0208330000000001</v>
      </c>
      <c r="B491" s="105">
        <v>18.465486269122771</v>
      </c>
      <c r="D491" s="194">
        <f t="shared" si="162"/>
        <v>4.1660000000001141E-3</v>
      </c>
      <c r="E491" s="174">
        <f t="shared" ca="1" si="181"/>
        <v>2.8367431356475611E-2</v>
      </c>
      <c r="F491" s="179">
        <f t="shared" ca="1" si="163"/>
        <v>0.98009685844108319</v>
      </c>
      <c r="G491" s="272">
        <f t="shared" si="164"/>
        <v>2.0208330000000001</v>
      </c>
      <c r="H491" s="181">
        <f t="shared" ca="1" si="165"/>
        <v>6.8092730092354383</v>
      </c>
      <c r="I491" s="182">
        <f t="shared" ca="1" si="166"/>
        <v>235.26088776789638</v>
      </c>
      <c r="J491" s="181">
        <f t="shared" ca="1" si="167"/>
        <v>174.39901890569141</v>
      </c>
      <c r="K491" s="175">
        <f ca="1">IF(I490&lt;0,VLOOKUP(-I490,'Cd(v)'!$B$3:$C$103,2,1),VLOOKUP(I490,'Cd(v)'!$B$3:$C$103,2,1))</f>
        <v>0.43498504650884701</v>
      </c>
      <c r="L491" s="7">
        <f t="shared" ca="1" si="160"/>
        <v>-7.9548063827519186</v>
      </c>
      <c r="M491" s="110">
        <f t="shared" si="168"/>
        <v>181.14642030009438</v>
      </c>
      <c r="N491" s="110">
        <f t="shared" si="169"/>
        <v>60.863483020627491</v>
      </c>
      <c r="O491" s="110">
        <f t="shared" ca="1" si="170"/>
        <v>-78.036650614796329</v>
      </c>
      <c r="P491" s="110">
        <f t="shared" ca="1" si="171"/>
        <v>42.246286664670563</v>
      </c>
      <c r="Q491" s="110">
        <f t="shared" ca="1" si="173"/>
        <v>6.8092730092354401</v>
      </c>
      <c r="R491" s="110">
        <f>'prueba 1'!I536</f>
        <v>0.77160577493864124</v>
      </c>
      <c r="S491" s="105">
        <f>'prueba 1'!AN488</f>
        <v>2.2496113779825926E-3</v>
      </c>
      <c r="T491" s="105">
        <f t="shared" si="174"/>
        <v>1.4316781036567297</v>
      </c>
      <c r="U491" s="177">
        <f t="shared" si="175"/>
        <v>6.204228646343271</v>
      </c>
      <c r="V491" s="161">
        <f t="shared" si="161"/>
        <v>7.6927215797167575E-2</v>
      </c>
      <c r="W491" s="178">
        <f t="shared" si="172"/>
        <v>2.0208330000000001</v>
      </c>
      <c r="X491" s="178">
        <f t="shared" ca="1" si="176"/>
        <v>6.8092730092354383</v>
      </c>
      <c r="Y491" s="178">
        <f t="shared" ca="1" si="177"/>
        <v>235.26088776789638</v>
      </c>
      <c r="Z491" s="178">
        <f t="shared" si="178"/>
        <v>4.1660000000001141E-3</v>
      </c>
      <c r="AA491" s="178">
        <f t="shared" ca="1" si="179"/>
        <v>2.0208330000000001</v>
      </c>
      <c r="AB491" s="178">
        <f t="shared" ca="1" si="180"/>
        <v>174.39901890569141</v>
      </c>
    </row>
    <row r="492" spans="1:28" x14ac:dyDescent="0.25">
      <c r="A492" s="200">
        <v>2.0249999999999999</v>
      </c>
      <c r="B492" s="105">
        <v>10.842001416053444</v>
      </c>
      <c r="D492" s="194">
        <f t="shared" si="162"/>
        <v>4.1669999999998097E-3</v>
      </c>
      <c r="E492" s="174">
        <f t="shared" ca="1" si="181"/>
        <v>-2.186245511995966E-2</v>
      </c>
      <c r="F492" s="179">
        <f t="shared" ca="1" si="163"/>
        <v>0.98024101847829459</v>
      </c>
      <c r="G492" s="272">
        <f t="shared" si="164"/>
        <v>2.0249999999999999</v>
      </c>
      <c r="H492" s="181">
        <f t="shared" ca="1" si="165"/>
        <v>-5.2465695032302992</v>
      </c>
      <c r="I492" s="182">
        <f t="shared" ca="1" si="166"/>
        <v>235.23902531277642</v>
      </c>
      <c r="J492" s="181">
        <f t="shared" ca="1" si="167"/>
        <v>175.3792599241697</v>
      </c>
      <c r="K492" s="175">
        <f ca="1">IF(I491&lt;0,VLOOKUP(-I491,'Cd(v)'!$B$3:$C$103,2,1),VLOOKUP(I491,'Cd(v)'!$B$3:$C$103,2,1))</f>
        <v>0.43498504650884701</v>
      </c>
      <c r="L492" s="7">
        <f t="shared" ca="1" si="160"/>
        <v>-7.9567250888055217</v>
      </c>
      <c r="M492" s="110">
        <f t="shared" si="168"/>
        <v>106.36003389148429</v>
      </c>
      <c r="N492" s="110">
        <f t="shared" si="169"/>
        <v>60.846273730522569</v>
      </c>
      <c r="O492" s="110">
        <f t="shared" ca="1" si="170"/>
        <v>-78.055473121182175</v>
      </c>
      <c r="P492" s="110">
        <f t="shared" ca="1" si="171"/>
        <v>-32.541712960220451</v>
      </c>
      <c r="Q492" s="110">
        <f t="shared" ca="1" si="173"/>
        <v>-5.2465695032302992</v>
      </c>
      <c r="R492" s="110">
        <f>'prueba 1'!I537</f>
        <v>0.77018492523127502</v>
      </c>
      <c r="S492" s="105">
        <f>'prueba 1'!AN489</f>
        <v>1.7542599495324318E-3</v>
      </c>
      <c r="T492" s="105">
        <f t="shared" si="174"/>
        <v>1.433432363606262</v>
      </c>
      <c r="U492" s="177">
        <f t="shared" si="175"/>
        <v>6.2024743863937379</v>
      </c>
      <c r="V492" s="161">
        <f t="shared" si="161"/>
        <v>4.5178619900692635E-2</v>
      </c>
      <c r="W492" s="178">
        <f t="shared" si="172"/>
        <v>2.0249999999999999</v>
      </c>
      <c r="X492" s="178">
        <f t="shared" ca="1" si="176"/>
        <v>-5.2465695032302992</v>
      </c>
      <c r="Y492" s="178">
        <f t="shared" ca="1" si="177"/>
        <v>235.23902531277642</v>
      </c>
      <c r="Z492" s="178">
        <f t="shared" si="178"/>
        <v>4.1669999999998097E-3</v>
      </c>
      <c r="AA492" s="178">
        <f t="shared" ca="1" si="179"/>
        <v>2.0249999999999999</v>
      </c>
      <c r="AB492" s="178">
        <f t="shared" ca="1" si="180"/>
        <v>175.3792599241697</v>
      </c>
    </row>
    <row r="493" spans="1:28" x14ac:dyDescent="0.25">
      <c r="A493" s="200">
        <v>2.0291670000000002</v>
      </c>
      <c r="B493" s="105">
        <v>9.8964529071456226</v>
      </c>
      <c r="D493" s="194">
        <f t="shared" si="162"/>
        <v>4.1670000000002538E-3</v>
      </c>
      <c r="E493" s="174">
        <f t="shared" ca="1" si="181"/>
        <v>-2.8081000338289707E-2</v>
      </c>
      <c r="F493" s="179">
        <f t="shared" ca="1" si="163"/>
        <v>0.98012400494998941</v>
      </c>
      <c r="G493" s="272">
        <f t="shared" si="164"/>
        <v>2.0291670000000002</v>
      </c>
      <c r="H493" s="181">
        <f t="shared" ca="1" si="165"/>
        <v>-6.7389009691115902</v>
      </c>
      <c r="I493" s="182">
        <f t="shared" ca="1" si="166"/>
        <v>235.21094431243813</v>
      </c>
      <c r="J493" s="181">
        <f t="shared" ca="1" si="167"/>
        <v>176.3593839291197</v>
      </c>
      <c r="K493" s="175">
        <f ca="1">IF(I492&lt;0,VLOOKUP(-I492,'Cd(v)'!$B$3:$C$103,2,1),VLOOKUP(I492,'Cd(v)'!$B$3:$C$103,2,1))</f>
        <v>0.43498504650884701</v>
      </c>
      <c r="L493" s="7">
        <f t="shared" ca="1" si="160"/>
        <v>-7.95524634353528</v>
      </c>
      <c r="M493" s="110">
        <f t="shared" si="168"/>
        <v>97.084203019098567</v>
      </c>
      <c r="N493" s="110">
        <f t="shared" si="169"/>
        <v>60.829737855187169</v>
      </c>
      <c r="O493" s="110">
        <f t="shared" ca="1" si="170"/>
        <v>-78.040966630081101</v>
      </c>
      <c r="P493" s="110">
        <f t="shared" ca="1" si="171"/>
        <v>-41.786501466169703</v>
      </c>
      <c r="Q493" s="110">
        <f t="shared" ca="1" si="173"/>
        <v>-6.7389009691115902</v>
      </c>
      <c r="R493" s="110">
        <f>'prueba 1'!I538</f>
        <v>0.76876136752189328</v>
      </c>
      <c r="S493" s="105">
        <f>'prueba 1'!AN490</f>
        <v>1.6856142034049493E-3</v>
      </c>
      <c r="T493" s="105">
        <f t="shared" si="174"/>
        <v>1.435117977809667</v>
      </c>
      <c r="U493" s="177">
        <f t="shared" si="175"/>
        <v>6.2007887721903332</v>
      </c>
      <c r="V493" s="161">
        <f t="shared" si="161"/>
        <v>4.1238519264078323E-2</v>
      </c>
      <c r="W493" s="178">
        <f t="shared" si="172"/>
        <v>2.0291670000000002</v>
      </c>
      <c r="X493" s="178">
        <f t="shared" ca="1" si="176"/>
        <v>-6.7389009691115902</v>
      </c>
      <c r="Y493" s="178">
        <f t="shared" ca="1" si="177"/>
        <v>235.21094431243813</v>
      </c>
      <c r="Z493" s="178">
        <f t="shared" si="178"/>
        <v>4.1670000000002538E-3</v>
      </c>
      <c r="AA493" s="178">
        <f t="shared" ca="1" si="179"/>
        <v>2.0291670000000002</v>
      </c>
      <c r="AB493" s="178">
        <f t="shared" ca="1" si="180"/>
        <v>176.3593839291197</v>
      </c>
    </row>
    <row r="494" spans="1:28" x14ac:dyDescent="0.25">
      <c r="A494" s="200">
        <v>2.0333329999999998</v>
      </c>
      <c r="B494" s="105">
        <v>12.555808088448876</v>
      </c>
      <c r="D494" s="194">
        <f t="shared" si="162"/>
        <v>4.16599999999967E-3</v>
      </c>
      <c r="E494" s="174">
        <f t="shared" ca="1" si="181"/>
        <v>-1.0525194784942299E-2</v>
      </c>
      <c r="F494" s="179">
        <f t="shared" ca="1" si="163"/>
        <v>0.97984494604406558</v>
      </c>
      <c r="G494" s="272">
        <f t="shared" si="164"/>
        <v>2.0333329999999998</v>
      </c>
      <c r="H494" s="181">
        <f t="shared" ca="1" si="165"/>
        <v>-2.5264509805432387</v>
      </c>
      <c r="I494" s="182">
        <f t="shared" ca="1" si="166"/>
        <v>235.20041911765318</v>
      </c>
      <c r="J494" s="181">
        <f t="shared" ca="1" si="167"/>
        <v>177.33922887516377</v>
      </c>
      <c r="K494" s="175">
        <f ca="1">IF(I493&lt;0,VLOOKUP(-I493,'Cd(v)'!$B$3:$C$103,2,1),VLOOKUP(I493,'Cd(v)'!$B$3:$C$103,2,1))</f>
        <v>0.43498504650884701</v>
      </c>
      <c r="L494" s="7">
        <f t="shared" ca="1" si="160"/>
        <v>-7.9533471863557867</v>
      </c>
      <c r="M494" s="110">
        <f t="shared" si="168"/>
        <v>123.17247734768348</v>
      </c>
      <c r="N494" s="110">
        <f t="shared" si="169"/>
        <v>60.811410266715811</v>
      </c>
      <c r="O494" s="110">
        <f t="shared" ca="1" si="170"/>
        <v>-78.022335898150274</v>
      </c>
      <c r="P494" s="110">
        <f t="shared" ca="1" si="171"/>
        <v>-15.661268817182602</v>
      </c>
      <c r="Q494" s="110">
        <f t="shared" ca="1" si="173"/>
        <v>-2.5264509805432387</v>
      </c>
      <c r="R494" s="110">
        <f>'prueba 1'!I539</f>
        <v>0.76733530666508842</v>
      </c>
      <c r="S494" s="105">
        <f>'prueba 1'!AN491</f>
        <v>1.8682557055409649E-3</v>
      </c>
      <c r="T494" s="105">
        <f t="shared" si="174"/>
        <v>1.4369862335152079</v>
      </c>
      <c r="U494" s="177">
        <f t="shared" si="175"/>
        <v>6.198920516484792</v>
      </c>
      <c r="V494" s="161">
        <f t="shared" si="161"/>
        <v>5.2307496496473871E-2</v>
      </c>
      <c r="W494" s="178">
        <f t="shared" si="172"/>
        <v>2.0333329999999998</v>
      </c>
      <c r="X494" s="178">
        <f t="shared" ca="1" si="176"/>
        <v>-2.5264509805432387</v>
      </c>
      <c r="Y494" s="178">
        <f t="shared" ca="1" si="177"/>
        <v>235.20041911765318</v>
      </c>
      <c r="Z494" s="178">
        <f t="shared" si="178"/>
        <v>4.16599999999967E-3</v>
      </c>
      <c r="AA494" s="178">
        <f t="shared" ca="1" si="179"/>
        <v>2.0333329999999998</v>
      </c>
      <c r="AB494" s="178">
        <f t="shared" ca="1" si="180"/>
        <v>177.33922887516377</v>
      </c>
    </row>
    <row r="495" spans="1:28" x14ac:dyDescent="0.25">
      <c r="A495" s="200">
        <v>2.0375000000000001</v>
      </c>
      <c r="B495" s="105">
        <v>12.910388779289308</v>
      </c>
      <c r="D495" s="194">
        <f t="shared" si="162"/>
        <v>4.1670000000002538E-3</v>
      </c>
      <c r="E495" s="174">
        <f t="shared" ca="1" si="181"/>
        <v>-8.1748001163393074E-3</v>
      </c>
      <c r="F495" s="179">
        <f t="shared" ca="1" si="163"/>
        <v>0.98004608207123578</v>
      </c>
      <c r="G495" s="272">
        <f t="shared" si="164"/>
        <v>2.0375000000000001</v>
      </c>
      <c r="H495" s="181">
        <f t="shared" ca="1" si="165"/>
        <v>-1.9617950843145691</v>
      </c>
      <c r="I495" s="182">
        <f t="shared" ca="1" si="166"/>
        <v>235.19224431753685</v>
      </c>
      <c r="J495" s="181">
        <f t="shared" ca="1" si="167"/>
        <v>178.319274957235</v>
      </c>
      <c r="K495" s="175">
        <f ca="1">IF(I494&lt;0,VLOOKUP(-I494,'Cd(v)'!$B$3:$C$103,2,1),VLOOKUP(I494,'Cd(v)'!$B$3:$C$103,2,1))</f>
        <v>0.43498504650884701</v>
      </c>
      <c r="L495" s="7">
        <f t="shared" ca="1" si="160"/>
        <v>-7.9526354111819035</v>
      </c>
      <c r="M495" s="110">
        <f t="shared" si="168"/>
        <v>126.65091392482812</v>
      </c>
      <c r="N495" s="110">
        <f t="shared" si="169"/>
        <v>60.792863340629495</v>
      </c>
      <c r="O495" s="110">
        <f t="shared" ca="1" si="170"/>
        <v>-78.015353383694475</v>
      </c>
      <c r="P495" s="110">
        <f t="shared" ca="1" si="171"/>
        <v>-12.157302799495852</v>
      </c>
      <c r="Q495" s="110">
        <f t="shared" ca="1" si="173"/>
        <v>-1.9617950843145691</v>
      </c>
      <c r="R495" s="110">
        <f>'prueba 1'!I540</f>
        <v>0.76590623204941632</v>
      </c>
      <c r="S495" s="105">
        <f>'prueba 1'!AN492</f>
        <v>1.8906142799507907E-3</v>
      </c>
      <c r="T495" s="105">
        <f t="shared" si="174"/>
        <v>1.4388768477951588</v>
      </c>
      <c r="U495" s="177">
        <f t="shared" si="175"/>
        <v>6.1970299022048412</v>
      </c>
      <c r="V495" s="161">
        <f t="shared" si="161"/>
        <v>5.3797590043301827E-2</v>
      </c>
      <c r="W495" s="178">
        <f t="shared" si="172"/>
        <v>2.0375000000000001</v>
      </c>
      <c r="X495" s="178">
        <f t="shared" ca="1" si="176"/>
        <v>-1.9617950843145691</v>
      </c>
      <c r="Y495" s="178">
        <f t="shared" ca="1" si="177"/>
        <v>235.19224431753685</v>
      </c>
      <c r="Z495" s="178">
        <f t="shared" si="178"/>
        <v>4.1670000000002538E-3</v>
      </c>
      <c r="AA495" s="178">
        <f t="shared" ca="1" si="179"/>
        <v>2.0375000000000001</v>
      </c>
      <c r="AB495" s="178">
        <f t="shared" ca="1" si="180"/>
        <v>178.319274957235</v>
      </c>
    </row>
    <row r="496" spans="1:28" x14ac:dyDescent="0.25">
      <c r="A496" s="200">
        <v>2.0416669999999999</v>
      </c>
      <c r="B496" s="105">
        <v>14.151421197230826</v>
      </c>
      <c r="D496" s="194">
        <f t="shared" si="162"/>
        <v>4.1669999999998097E-3</v>
      </c>
      <c r="E496" s="174">
        <f t="shared" ca="1" si="181"/>
        <v>2.8235149539780928E-5</v>
      </c>
      <c r="F496" s="179">
        <f t="shared" ca="1" si="163"/>
        <v>0.98004619972699936</v>
      </c>
      <c r="G496" s="272">
        <f t="shared" si="164"/>
        <v>2.0416669999999999</v>
      </c>
      <c r="H496" s="181">
        <f t="shared" ca="1" si="165"/>
        <v>6.7758938180422891E-3</v>
      </c>
      <c r="I496" s="182">
        <f t="shared" ca="1" si="166"/>
        <v>235.19227255268638</v>
      </c>
      <c r="J496" s="181">
        <f t="shared" ca="1" si="167"/>
        <v>179.29932115696201</v>
      </c>
      <c r="K496" s="175">
        <f ca="1">IF(I495&lt;0,VLOOKUP(-I495,'Cd(v)'!$B$3:$C$103,2,1),VLOOKUP(I495,'Cd(v)'!$B$3:$C$103,2,1))</f>
        <v>0.43498504650884701</v>
      </c>
      <c r="L496" s="7">
        <f t="shared" ca="1" si="160"/>
        <v>-7.9520826054059652</v>
      </c>
      <c r="M496" s="110">
        <f t="shared" si="168"/>
        <v>138.82544194483441</v>
      </c>
      <c r="N496" s="110">
        <f t="shared" si="169"/>
        <v>60.773534519863688</v>
      </c>
      <c r="O496" s="110">
        <f t="shared" ca="1" si="170"/>
        <v>-78.009930359032523</v>
      </c>
      <c r="P496" s="110">
        <f t="shared" ca="1" si="171"/>
        <v>4.1977065938198166E-2</v>
      </c>
      <c r="Q496" s="110">
        <f t="shared" ca="1" si="173"/>
        <v>6.7758938180422891E-3</v>
      </c>
      <c r="R496" s="110">
        <f>'prueba 1'!I541</f>
        <v>0.76447448556453179</v>
      </c>
      <c r="S496" s="105">
        <f>'prueba 1'!AN493</f>
        <v>1.9703181208770067E-3</v>
      </c>
      <c r="T496" s="105">
        <f t="shared" si="174"/>
        <v>1.4408471659160358</v>
      </c>
      <c r="U496" s="177">
        <f t="shared" si="175"/>
        <v>6.195059584083964</v>
      </c>
      <c r="V496" s="161">
        <f t="shared" si="161"/>
        <v>5.8968972128858162E-2</v>
      </c>
      <c r="W496" s="178">
        <f t="shared" si="172"/>
        <v>2.0416669999999999</v>
      </c>
      <c r="X496" s="178">
        <f t="shared" ca="1" si="176"/>
        <v>6.7758938180422891E-3</v>
      </c>
      <c r="Y496" s="178">
        <f t="shared" ca="1" si="177"/>
        <v>235.19227255268638</v>
      </c>
      <c r="Z496" s="178">
        <f t="shared" si="178"/>
        <v>4.1669999999998097E-3</v>
      </c>
      <c r="AA496" s="178">
        <f t="shared" ca="1" si="179"/>
        <v>2.0416669999999999</v>
      </c>
      <c r="AB496" s="178">
        <f t="shared" ca="1" si="180"/>
        <v>179.29932115696201</v>
      </c>
    </row>
    <row r="497" spans="1:28" x14ac:dyDescent="0.25">
      <c r="A497" s="200">
        <v>2.045833</v>
      </c>
      <c r="B497" s="105">
        <v>13.501356597356699</v>
      </c>
      <c r="D497" s="194">
        <f t="shared" si="162"/>
        <v>4.1660000000001141E-3</v>
      </c>
      <c r="E497" s="174">
        <f t="shared" ca="1" si="181"/>
        <v>-4.2488426877636308E-3</v>
      </c>
      <c r="F497" s="179">
        <f t="shared" ca="1" si="163"/>
        <v>0.97979330677588106</v>
      </c>
      <c r="G497" s="272">
        <f t="shared" si="164"/>
        <v>2.045833</v>
      </c>
      <c r="H497" s="181">
        <f t="shared" ca="1" si="165"/>
        <v>-1.0198854267315205</v>
      </c>
      <c r="I497" s="182">
        <f t="shared" ca="1" si="166"/>
        <v>235.18802370999862</v>
      </c>
      <c r="J497" s="181">
        <f t="shared" ca="1" si="167"/>
        <v>180.2791144637379</v>
      </c>
      <c r="K497" s="175">
        <f ca="1">IF(I496&lt;0,VLOOKUP(-I496,'Cd(v)'!$B$3:$C$103,2,1),VLOOKUP(I496,'Cd(v)'!$B$3:$C$103,2,1))</f>
        <v>0.43498504650884701</v>
      </c>
      <c r="L497" s="7">
        <f t="shared" ca="1" si="160"/>
        <v>-7.9520845147227934</v>
      </c>
      <c r="M497" s="110">
        <f t="shared" si="168"/>
        <v>132.44830822006921</v>
      </c>
      <c r="N497" s="110">
        <f t="shared" si="169"/>
        <v>60.754646440631021</v>
      </c>
      <c r="O497" s="110">
        <f t="shared" ca="1" si="170"/>
        <v>-78.009949089430606</v>
      </c>
      <c r="P497" s="110">
        <f t="shared" ca="1" si="171"/>
        <v>-6.3162873099924184</v>
      </c>
      <c r="Q497" s="110">
        <f t="shared" ca="1" si="173"/>
        <v>-1.0198854267315205</v>
      </c>
      <c r="R497" s="110">
        <f>'prueba 1'!I542</f>
        <v>0.76304041186323768</v>
      </c>
      <c r="S497" s="105">
        <f>'prueba 1'!AN494</f>
        <v>1.9253903397223611E-3</v>
      </c>
      <c r="T497" s="105">
        <f t="shared" si="174"/>
        <v>1.4427725562557581</v>
      </c>
      <c r="U497" s="177">
        <f t="shared" si="175"/>
        <v>6.1931341937442426</v>
      </c>
      <c r="V497" s="161">
        <f t="shared" si="161"/>
        <v>5.6246651584589545E-2</v>
      </c>
      <c r="W497" s="178">
        <f t="shared" si="172"/>
        <v>2.045833</v>
      </c>
      <c r="X497" s="178">
        <f t="shared" ca="1" si="176"/>
        <v>-1.0198854267315205</v>
      </c>
      <c r="Y497" s="178">
        <f t="shared" ca="1" si="177"/>
        <v>235.18802370999862</v>
      </c>
      <c r="Z497" s="178">
        <f t="shared" si="178"/>
        <v>4.1660000000001141E-3</v>
      </c>
      <c r="AA497" s="178">
        <f t="shared" ca="1" si="179"/>
        <v>2.045833</v>
      </c>
      <c r="AB497" s="178">
        <f t="shared" ca="1" si="180"/>
        <v>180.2791144637379</v>
      </c>
    </row>
    <row r="498" spans="1:28" x14ac:dyDescent="0.25">
      <c r="A498" s="200">
        <v>2.0499999999999998</v>
      </c>
      <c r="B498" s="105">
        <v>12.851291997482571</v>
      </c>
      <c r="D498" s="194">
        <f t="shared" si="162"/>
        <v>4.1669999999998097E-3</v>
      </c>
      <c r="E498" s="174">
        <f t="shared" ca="1" si="181"/>
        <v>-8.5289438613477524E-3</v>
      </c>
      <c r="F498" s="179">
        <f t="shared" ca="1" si="163"/>
        <v>0.97999295469044934</v>
      </c>
      <c r="G498" s="272">
        <f t="shared" si="164"/>
        <v>2.0499999999999998</v>
      </c>
      <c r="H498" s="181">
        <f t="shared" ca="1" si="165"/>
        <v>-2.0467827841008259</v>
      </c>
      <c r="I498" s="182">
        <f t="shared" ca="1" si="166"/>
        <v>235.17949476613728</v>
      </c>
      <c r="J498" s="181">
        <f t="shared" ca="1" si="167"/>
        <v>181.25910741842836</v>
      </c>
      <c r="K498" s="175">
        <f ca="1">IF(I497&lt;0,VLOOKUP(-I497,'Cd(v)'!$B$3:$C$103,2,1),VLOOKUP(I497,'Cd(v)'!$B$3:$C$103,2,1))</f>
        <v>0.43498504650884701</v>
      </c>
      <c r="L498" s="7">
        <f t="shared" ca="1" si="160"/>
        <v>-7.9517972021288292</v>
      </c>
      <c r="M498" s="110">
        <f t="shared" si="168"/>
        <v>126.07117449530402</v>
      </c>
      <c r="N498" s="110">
        <f t="shared" si="169"/>
        <v>60.736194539228762</v>
      </c>
      <c r="O498" s="110">
        <f t="shared" ca="1" si="170"/>
        <v>-78.007130552883822</v>
      </c>
      <c r="P498" s="110">
        <f t="shared" ca="1" si="171"/>
        <v>-12.672150596808564</v>
      </c>
      <c r="Q498" s="110">
        <f t="shared" ca="1" si="173"/>
        <v>-2.0467827841008259</v>
      </c>
      <c r="R498" s="110">
        <f>'prueba 1'!I543</f>
        <v>0.76160312358234272</v>
      </c>
      <c r="S498" s="105">
        <f>'prueba 1'!AN495</f>
        <v>1.8809277678142366E-3</v>
      </c>
      <c r="T498" s="105">
        <f t="shared" si="174"/>
        <v>1.4446534840235723</v>
      </c>
      <c r="U498" s="177">
        <f t="shared" si="175"/>
        <v>6.1912532659764281</v>
      </c>
      <c r="V498" s="161">
        <f t="shared" si="161"/>
        <v>5.355133375350743E-2</v>
      </c>
      <c r="W498" s="178">
        <f t="shared" si="172"/>
        <v>2.0499999999999998</v>
      </c>
      <c r="X498" s="178">
        <f t="shared" ca="1" si="176"/>
        <v>-2.0467827841008259</v>
      </c>
      <c r="Y498" s="178">
        <f t="shared" ca="1" si="177"/>
        <v>235.17949476613728</v>
      </c>
      <c r="Z498" s="178">
        <f t="shared" si="178"/>
        <v>4.1669999999998097E-3</v>
      </c>
      <c r="AA498" s="178">
        <f t="shared" ca="1" si="179"/>
        <v>2.0499999999999998</v>
      </c>
      <c r="AB498" s="178">
        <f t="shared" ca="1" si="180"/>
        <v>181.25910741842836</v>
      </c>
    </row>
    <row r="499" spans="1:28" x14ac:dyDescent="0.25">
      <c r="A499" s="200">
        <v>2.0541670000000001</v>
      </c>
      <c r="B499" s="105">
        <v>12.083033833994962</v>
      </c>
      <c r="D499" s="194">
        <f t="shared" si="162"/>
        <v>4.1670000000002538E-3</v>
      </c>
      <c r="E499" s="174">
        <f t="shared" ca="1" si="181"/>
        <v>-1.3589570022854339E-2</v>
      </c>
      <c r="F499" s="179">
        <f t="shared" ca="1" si="163"/>
        <v>0.97993632695226851</v>
      </c>
      <c r="G499" s="272">
        <f t="shared" si="164"/>
        <v>2.0541670000000001</v>
      </c>
      <c r="H499" s="181">
        <f t="shared" ca="1" si="165"/>
        <v>-3.2612359066123138</v>
      </c>
      <c r="I499" s="182">
        <f t="shared" ca="1" si="166"/>
        <v>235.16590519611444</v>
      </c>
      <c r="J499" s="181">
        <f t="shared" ca="1" si="167"/>
        <v>182.23904374538063</v>
      </c>
      <c r="K499" s="175">
        <f ca="1">IF(I498&lt;0,VLOOKUP(-I498,'Cd(v)'!$B$3:$C$103,2,1),VLOOKUP(I498,'Cd(v)'!$B$3:$C$103,2,1))</f>
        <v>0.43498504650884701</v>
      </c>
      <c r="L499" s="7">
        <f t="shared" ca="1" si="160"/>
        <v>-7.951220478866043</v>
      </c>
      <c r="M499" s="110">
        <f t="shared" si="168"/>
        <v>118.53456191149058</v>
      </c>
      <c r="N499" s="110">
        <f t="shared" si="169"/>
        <v>60.718266462981994</v>
      </c>
      <c r="O499" s="110">
        <f t="shared" ca="1" si="170"/>
        <v>-78.001472897675882</v>
      </c>
      <c r="P499" s="110">
        <f t="shared" ca="1" si="171"/>
        <v>-20.185177449167291</v>
      </c>
      <c r="Q499" s="110">
        <f t="shared" ca="1" si="173"/>
        <v>-3.2612359066123138</v>
      </c>
      <c r="R499" s="110">
        <f>'prueba 1'!I544</f>
        <v>0.76016315328607242</v>
      </c>
      <c r="S499" s="105">
        <f>'prueba 1'!AN496</f>
        <v>1.8275307081310999E-3</v>
      </c>
      <c r="T499" s="105">
        <f t="shared" si="174"/>
        <v>1.4464810147317033</v>
      </c>
      <c r="U499" s="177">
        <f t="shared" si="175"/>
        <v>6.1894257352682969</v>
      </c>
      <c r="V499" s="161">
        <f t="shared" si="161"/>
        <v>5.0350001986260072E-2</v>
      </c>
      <c r="W499" s="178">
        <f t="shared" si="172"/>
        <v>2.0541670000000001</v>
      </c>
      <c r="X499" s="178">
        <f t="shared" ca="1" si="176"/>
        <v>-3.2612359066123138</v>
      </c>
      <c r="Y499" s="178">
        <f t="shared" ca="1" si="177"/>
        <v>235.16590519611444</v>
      </c>
      <c r="Z499" s="178">
        <f t="shared" si="178"/>
        <v>4.1670000000002538E-3</v>
      </c>
      <c r="AA499" s="178">
        <f t="shared" ca="1" si="179"/>
        <v>2.0541670000000001</v>
      </c>
      <c r="AB499" s="178">
        <f t="shared" ca="1" si="180"/>
        <v>182.23904374538063</v>
      </c>
    </row>
    <row r="500" spans="1:28" x14ac:dyDescent="0.25">
      <c r="A500" s="200">
        <v>2.0583330000000002</v>
      </c>
      <c r="B500" s="105">
        <v>11.72845314315453</v>
      </c>
      <c r="D500" s="194">
        <f t="shared" si="162"/>
        <v>4.1660000000001141E-3</v>
      </c>
      <c r="E500" s="174">
        <f t="shared" ca="1" si="181"/>
        <v>-1.5914257345127723E-2</v>
      </c>
      <c r="F500" s="179">
        <f t="shared" ca="1" si="163"/>
        <v>0.97963486225093976</v>
      </c>
      <c r="G500" s="272">
        <f t="shared" si="164"/>
        <v>2.0583330000000002</v>
      </c>
      <c r="H500" s="181">
        <f t="shared" ca="1" si="165"/>
        <v>-3.8200329681054459</v>
      </c>
      <c r="I500" s="182">
        <f t="shared" ca="1" si="166"/>
        <v>235.14999093876932</v>
      </c>
      <c r="J500" s="181">
        <f t="shared" ca="1" si="167"/>
        <v>183.21867860763157</v>
      </c>
      <c r="K500" s="175">
        <f ca="1">IF(I499&lt;0,VLOOKUP(-I499,'Cd(v)'!$B$3:$C$103,2,1),VLOOKUP(I499,'Cd(v)'!$B$3:$C$103,2,1))</f>
        <v>0.43498504650884701</v>
      </c>
      <c r="L500" s="7">
        <f t="shared" ca="1" si="160"/>
        <v>-7.9503016016000183</v>
      </c>
      <c r="M500" s="110">
        <f t="shared" si="168"/>
        <v>115.05612533434595</v>
      </c>
      <c r="N500" s="110">
        <f t="shared" si="169"/>
        <v>60.700596118839336</v>
      </c>
      <c r="O500" s="110">
        <f t="shared" ca="1" si="170"/>
        <v>-77.992458711696187</v>
      </c>
      <c r="P500" s="110">
        <f t="shared" ca="1" si="171"/>
        <v>-23.636929496189573</v>
      </c>
      <c r="Q500" s="110">
        <f t="shared" ca="1" si="173"/>
        <v>-3.8200329681054459</v>
      </c>
      <c r="R500" s="110">
        <f>'prueba 1'!I545</f>
        <v>0.75872085653505816</v>
      </c>
      <c r="S500" s="105">
        <f>'prueba 1'!AN497</f>
        <v>1.8012583223912986E-3</v>
      </c>
      <c r="T500" s="105">
        <f t="shared" si="174"/>
        <v>1.4482822730540945</v>
      </c>
      <c r="U500" s="177">
        <f t="shared" si="175"/>
        <v>6.1876244769459054</v>
      </c>
      <c r="V500" s="161">
        <f t="shared" si="161"/>
        <v>4.886073579438311E-2</v>
      </c>
      <c r="W500" s="178">
        <f t="shared" si="172"/>
        <v>2.0583330000000002</v>
      </c>
      <c r="X500" s="178">
        <f t="shared" ca="1" si="176"/>
        <v>-3.8200329681054459</v>
      </c>
      <c r="Y500" s="178">
        <f t="shared" ca="1" si="177"/>
        <v>235.14999093876932</v>
      </c>
      <c r="Z500" s="178">
        <f t="shared" si="178"/>
        <v>4.1660000000001141E-3</v>
      </c>
      <c r="AA500" s="178">
        <f t="shared" ca="1" si="179"/>
        <v>2.0583330000000002</v>
      </c>
      <c r="AB500" s="178">
        <f t="shared" ca="1" si="180"/>
        <v>183.21867860763157</v>
      </c>
    </row>
    <row r="501" spans="1:28" x14ac:dyDescent="0.25">
      <c r="A501" s="200">
        <v>2.0625</v>
      </c>
      <c r="B501" s="105">
        <v>12.378517743028658</v>
      </c>
      <c r="D501" s="194">
        <f t="shared" si="162"/>
        <v>4.1669999999998097E-3</v>
      </c>
      <c r="E501" s="174">
        <f t="shared" ca="1" si="181"/>
        <v>-1.1607623126740197E-2</v>
      </c>
      <c r="F501" s="179">
        <f t="shared" ca="1" si="163"/>
        <v>0.97982164327623789</v>
      </c>
      <c r="G501" s="272">
        <f t="shared" si="164"/>
        <v>2.0625</v>
      </c>
      <c r="H501" s="181">
        <f t="shared" ca="1" si="165"/>
        <v>-2.785606701881624</v>
      </c>
      <c r="I501" s="182">
        <f t="shared" ca="1" si="166"/>
        <v>235.13838331564259</v>
      </c>
      <c r="J501" s="181">
        <f t="shared" ca="1" si="167"/>
        <v>184.19850025090781</v>
      </c>
      <c r="K501" s="175">
        <f ca="1">IF(I500&lt;0,VLOOKUP(-I500,'Cd(v)'!$B$3:$C$103,2,1),VLOOKUP(I500,'Cd(v)'!$B$3:$C$103,2,1))</f>
        <v>0.43498504650884701</v>
      </c>
      <c r="L501" s="7">
        <f t="shared" ca="1" si="160"/>
        <v>-7.9492256049372649</v>
      </c>
      <c r="M501" s="110">
        <f t="shared" si="168"/>
        <v>121.43325905911114</v>
      </c>
      <c r="N501" s="110">
        <f t="shared" si="169"/>
        <v>60.68250780387806</v>
      </c>
      <c r="O501" s="110">
        <f t="shared" ca="1" si="170"/>
        <v>-77.981903184434572</v>
      </c>
      <c r="P501" s="110">
        <f t="shared" ca="1" si="171"/>
        <v>-17.231151929201495</v>
      </c>
      <c r="Q501" s="110">
        <f t="shared" ca="1" si="173"/>
        <v>-2.785606701881624</v>
      </c>
      <c r="R501" s="110">
        <f>'prueba 1'!I546</f>
        <v>0.75727554035547373</v>
      </c>
      <c r="S501" s="105">
        <f>'prueba 1'!AN498</f>
        <v>1.8438649297941741E-3</v>
      </c>
      <c r="T501" s="105">
        <f t="shared" si="174"/>
        <v>1.4501261379838888</v>
      </c>
      <c r="U501" s="177">
        <f t="shared" si="175"/>
        <v>6.1857806120161118</v>
      </c>
      <c r="V501" s="161">
        <f t="shared" si="161"/>
        <v>5.1581283435198064E-2</v>
      </c>
      <c r="W501" s="178">
        <f t="shared" si="172"/>
        <v>2.0625</v>
      </c>
      <c r="X501" s="178">
        <f t="shared" ca="1" si="176"/>
        <v>-2.785606701881624</v>
      </c>
      <c r="Y501" s="178">
        <f t="shared" ca="1" si="177"/>
        <v>235.13838331564259</v>
      </c>
      <c r="Z501" s="178">
        <f t="shared" si="178"/>
        <v>4.1669999999998097E-3</v>
      </c>
      <c r="AA501" s="178">
        <f t="shared" ca="1" si="179"/>
        <v>2.0625</v>
      </c>
      <c r="AB501" s="178">
        <f t="shared" ca="1" si="180"/>
        <v>184.19850025090781</v>
      </c>
    </row>
    <row r="502" spans="1:28" x14ac:dyDescent="0.25">
      <c r="A502" s="200">
        <v>2.0666669999999998</v>
      </c>
      <c r="B502" s="105">
        <v>13.087679124709524</v>
      </c>
      <c r="D502" s="194">
        <f t="shared" si="162"/>
        <v>4.1669999999998097E-3</v>
      </c>
      <c r="E502" s="174">
        <f t="shared" ca="1" si="181"/>
        <v>-6.9056214909897903E-3</v>
      </c>
      <c r="F502" s="179">
        <f t="shared" ca="1" si="163"/>
        <v>0.97979286755148487</v>
      </c>
      <c r="G502" s="272">
        <f t="shared" si="164"/>
        <v>2.0666669999999998</v>
      </c>
      <c r="H502" s="181">
        <f t="shared" ca="1" si="165"/>
        <v>-1.6572165805111845</v>
      </c>
      <c r="I502" s="182">
        <f t="shared" ca="1" si="166"/>
        <v>235.13147769415158</v>
      </c>
      <c r="J502" s="181">
        <f t="shared" ca="1" si="167"/>
        <v>185.17829311845929</v>
      </c>
      <c r="K502" s="175">
        <f ca="1">IF(I501&lt;0,VLOOKUP(-I501,'Cd(v)'!$B$3:$C$103,2,1),VLOOKUP(I501,'Cd(v)'!$B$3:$C$103,2,1))</f>
        <v>0.43498504650884701</v>
      </c>
      <c r="L502" s="7">
        <f t="shared" ca="1" si="160"/>
        <v>-7.948440834865889</v>
      </c>
      <c r="M502" s="110">
        <f t="shared" si="168"/>
        <v>128.39013221340045</v>
      </c>
      <c r="N502" s="110">
        <f t="shared" si="169"/>
        <v>60.663975054574877</v>
      </c>
      <c r="O502" s="110">
        <f t="shared" ca="1" si="170"/>
        <v>-77.974204590034375</v>
      </c>
      <c r="P502" s="110">
        <f t="shared" ca="1" si="171"/>
        <v>-10.248047431208803</v>
      </c>
      <c r="Q502" s="110">
        <f t="shared" ca="1" si="173"/>
        <v>-1.6572165805111845</v>
      </c>
      <c r="R502" s="110">
        <f>'prueba 1'!I547</f>
        <v>0.75582739649584241</v>
      </c>
      <c r="S502" s="105">
        <f>'prueba 1'!AN499</f>
        <v>1.8891691440554464E-3</v>
      </c>
      <c r="T502" s="105">
        <f t="shared" si="174"/>
        <v>1.4520153071279442</v>
      </c>
      <c r="U502" s="177">
        <f t="shared" si="175"/>
        <v>6.1838914428720564</v>
      </c>
      <c r="V502" s="161">
        <f t="shared" si="161"/>
        <v>5.4536358912662099E-2</v>
      </c>
      <c r="W502" s="178">
        <f t="shared" si="172"/>
        <v>2.0666669999999998</v>
      </c>
      <c r="X502" s="178">
        <f t="shared" ca="1" si="176"/>
        <v>-1.6572165805111845</v>
      </c>
      <c r="Y502" s="178">
        <f t="shared" ca="1" si="177"/>
        <v>235.13147769415158</v>
      </c>
      <c r="Z502" s="178">
        <f t="shared" si="178"/>
        <v>4.1669999999998097E-3</v>
      </c>
      <c r="AA502" s="178">
        <f t="shared" ca="1" si="179"/>
        <v>2.0666669999999998</v>
      </c>
      <c r="AB502" s="178">
        <f t="shared" ca="1" si="180"/>
        <v>185.17829311845929</v>
      </c>
    </row>
    <row r="503" spans="1:28" x14ac:dyDescent="0.25">
      <c r="A503" s="200">
        <v>2.0708329999999999</v>
      </c>
      <c r="B503" s="105">
        <v>13.678646942776915</v>
      </c>
      <c r="D503" s="194">
        <f t="shared" si="162"/>
        <v>4.1660000000001141E-3</v>
      </c>
      <c r="E503" s="174">
        <f t="shared" ca="1" si="181"/>
        <v>-2.9834603343662589E-3</v>
      </c>
      <c r="F503" s="179">
        <f t="shared" ca="1" si="163"/>
        <v>0.97954530697810926</v>
      </c>
      <c r="G503" s="272">
        <f t="shared" si="164"/>
        <v>2.0708329999999999</v>
      </c>
      <c r="H503" s="181">
        <f t="shared" ca="1" si="165"/>
        <v>-0.71614506345803586</v>
      </c>
      <c r="I503" s="182">
        <f t="shared" ca="1" si="166"/>
        <v>235.12849423381721</v>
      </c>
      <c r="J503" s="181">
        <f t="shared" ca="1" si="167"/>
        <v>186.1578384254374</v>
      </c>
      <c r="K503" s="175">
        <f ca="1">IF(I502&lt;0,VLOOKUP(-I502,'Cd(v)'!$B$3:$C$103,2,1),VLOOKUP(I502,'Cd(v)'!$B$3:$C$103,2,1))</f>
        <v>0.43498504650884701</v>
      </c>
      <c r="L503" s="7">
        <f t="shared" ca="1" si="160"/>
        <v>-7.9479739768644242</v>
      </c>
      <c r="M503" s="110">
        <f t="shared" si="168"/>
        <v>134.18752650864155</v>
      </c>
      <c r="N503" s="110">
        <f t="shared" si="169"/>
        <v>60.645086210773016</v>
      </c>
      <c r="O503" s="110">
        <f t="shared" ca="1" si="170"/>
        <v>-77.969624713040005</v>
      </c>
      <c r="P503" s="110">
        <f t="shared" ca="1" si="171"/>
        <v>-4.4271844151714674</v>
      </c>
      <c r="Q503" s="110">
        <f t="shared" ca="1" si="173"/>
        <v>-0.71614506345803586</v>
      </c>
      <c r="R503" s="110">
        <f>'prueba 1'!I548</f>
        <v>0.7543768722484594</v>
      </c>
      <c r="S503" s="105">
        <f>'prueba 1'!AN500</f>
        <v>1.9254682774576266E-3</v>
      </c>
      <c r="T503" s="105">
        <f t="shared" si="174"/>
        <v>1.4539407754054019</v>
      </c>
      <c r="U503" s="177">
        <f t="shared" si="175"/>
        <v>6.1819659745945987</v>
      </c>
      <c r="V503" s="161">
        <f t="shared" si="161"/>
        <v>5.6985243163610186E-2</v>
      </c>
      <c r="W503" s="178">
        <f t="shared" si="172"/>
        <v>2.0708329999999999</v>
      </c>
      <c r="X503" s="178">
        <f t="shared" ca="1" si="176"/>
        <v>-0.71614506345803586</v>
      </c>
      <c r="Y503" s="178">
        <f t="shared" ca="1" si="177"/>
        <v>235.12849423381721</v>
      </c>
      <c r="Z503" s="178">
        <f t="shared" si="178"/>
        <v>4.1660000000001141E-3</v>
      </c>
      <c r="AA503" s="178">
        <f t="shared" ca="1" si="179"/>
        <v>2.0708329999999999</v>
      </c>
      <c r="AB503" s="178">
        <f t="shared" ca="1" si="180"/>
        <v>186.1578384254374</v>
      </c>
    </row>
    <row r="504" spans="1:28" x14ac:dyDescent="0.25">
      <c r="A504" s="200">
        <v>2.0750000000000002</v>
      </c>
      <c r="B504" s="105">
        <v>13.737743724583655</v>
      </c>
      <c r="D504" s="194">
        <f t="shared" si="162"/>
        <v>4.1670000000002538E-3</v>
      </c>
      <c r="E504" s="174">
        <f t="shared" ca="1" si="181"/>
        <v>-2.5801224129553303E-3</v>
      </c>
      <c r="F504" s="179">
        <f t="shared" ca="1" si="163"/>
        <v>0.97976968410228127</v>
      </c>
      <c r="G504" s="272">
        <f t="shared" si="164"/>
        <v>2.0750000000000002</v>
      </c>
      <c r="H504" s="181">
        <f t="shared" ca="1" si="165"/>
        <v>-0.61917984472166387</v>
      </c>
      <c r="I504" s="182">
        <f t="shared" ca="1" si="166"/>
        <v>235.12591411140426</v>
      </c>
      <c r="J504" s="181">
        <f t="shared" ca="1" si="167"/>
        <v>187.13760810953968</v>
      </c>
      <c r="K504" s="175">
        <f ca="1">IF(I503&lt;0,VLOOKUP(-I503,'Cd(v)'!$B$3:$C$103,2,1),VLOOKUP(I503,'Cd(v)'!$B$3:$C$103,2,1))</f>
        <v>0.43498504650884701</v>
      </c>
      <c r="L504" s="7">
        <f t="shared" ca="1" si="160"/>
        <v>-7.9477722827748565</v>
      </c>
      <c r="M504" s="110">
        <f t="shared" si="168"/>
        <v>134.76726593816568</v>
      </c>
      <c r="N504" s="110">
        <f t="shared" si="169"/>
        <v>60.626174950344399</v>
      </c>
      <c r="O504" s="110">
        <f t="shared" ca="1" si="170"/>
        <v>-77.967646094021347</v>
      </c>
      <c r="P504" s="110">
        <f t="shared" ca="1" si="171"/>
        <v>-3.8265551062000611</v>
      </c>
      <c r="Q504" s="110">
        <f t="shared" ca="1" si="173"/>
        <v>-0.61917984472166265</v>
      </c>
      <c r="R504" s="110">
        <f>'prueba 1'!I549</f>
        <v>0.75292332500516423</v>
      </c>
      <c r="S504" s="105">
        <f>'prueba 1'!AN501</f>
        <v>1.9277533566373958E-3</v>
      </c>
      <c r="T504" s="105">
        <f t="shared" si="174"/>
        <v>1.4558685287620392</v>
      </c>
      <c r="U504" s="177">
        <f t="shared" si="175"/>
        <v>6.180038221237961</v>
      </c>
      <c r="V504" s="161">
        <f t="shared" si="161"/>
        <v>5.7245178100343581E-2</v>
      </c>
      <c r="W504" s="178">
        <f t="shared" si="172"/>
        <v>2.0750000000000002</v>
      </c>
      <c r="X504" s="178">
        <f t="shared" ca="1" si="176"/>
        <v>-0.61917984472166387</v>
      </c>
      <c r="Y504" s="178">
        <f t="shared" ca="1" si="177"/>
        <v>235.12591411140426</v>
      </c>
      <c r="Z504" s="178">
        <f t="shared" si="178"/>
        <v>4.1670000000002538E-3</v>
      </c>
      <c r="AA504" s="178">
        <f t="shared" ca="1" si="179"/>
        <v>2.0750000000000002</v>
      </c>
      <c r="AB504" s="178">
        <f t="shared" ca="1" si="180"/>
        <v>187.13760810953968</v>
      </c>
    </row>
    <row r="505" spans="1:28" x14ac:dyDescent="0.25">
      <c r="A505" s="200">
        <v>2.079167</v>
      </c>
      <c r="B505" s="105">
        <v>13.737743724583655</v>
      </c>
      <c r="D505" s="194">
        <f t="shared" si="162"/>
        <v>4.1669999999998097E-3</v>
      </c>
      <c r="E505" s="174">
        <f t="shared" ca="1" si="181"/>
        <v>-2.5670307351789703E-3</v>
      </c>
      <c r="F505" s="179">
        <f t="shared" ca="1" si="163"/>
        <v>0.97975898728510336</v>
      </c>
      <c r="G505" s="272">
        <f t="shared" si="164"/>
        <v>2.079167</v>
      </c>
      <c r="H505" s="181">
        <f t="shared" ca="1" si="165"/>
        <v>-0.61603809339550941</v>
      </c>
      <c r="I505" s="182">
        <f t="shared" ca="1" si="166"/>
        <v>235.12334708066908</v>
      </c>
      <c r="J505" s="181">
        <f t="shared" ca="1" si="167"/>
        <v>188.11736709682478</v>
      </c>
      <c r="K505" s="175">
        <f ca="1">IF(I504&lt;0,VLOOKUP(-I504,'Cd(v)'!$B$3:$C$103,2,1),VLOOKUP(I504,'Cd(v)'!$B$3:$C$103,2,1))</f>
        <v>0.43498504650884701</v>
      </c>
      <c r="L505" s="7">
        <f t="shared" ca="1" si="160"/>
        <v>-7.9475978580378053</v>
      </c>
      <c r="M505" s="110">
        <f t="shared" si="168"/>
        <v>134.76726593816568</v>
      </c>
      <c r="N505" s="110">
        <f t="shared" si="169"/>
        <v>60.607283594161181</v>
      </c>
      <c r="O505" s="110">
        <f t="shared" ca="1" si="170"/>
        <v>-77.965934987350877</v>
      </c>
      <c r="P505" s="110">
        <f t="shared" ca="1" si="171"/>
        <v>-3.8059526433463731</v>
      </c>
      <c r="Q505" s="110">
        <f t="shared" ca="1" si="173"/>
        <v>-0.61603809339550819</v>
      </c>
      <c r="R505" s="110">
        <f>'prueba 1'!I550</f>
        <v>0.75146710190311805</v>
      </c>
      <c r="S505" s="105">
        <f>'prueba 1'!AN502</f>
        <v>1.9257243815714062E-3</v>
      </c>
      <c r="T505" s="105">
        <f t="shared" si="174"/>
        <v>1.4577942531436106</v>
      </c>
      <c r="U505" s="177">
        <f t="shared" si="175"/>
        <v>6.1781124968563894</v>
      </c>
      <c r="V505" s="161">
        <f t="shared" si="161"/>
        <v>5.7245178100337475E-2</v>
      </c>
      <c r="W505" s="178">
        <f t="shared" si="172"/>
        <v>2.079167</v>
      </c>
      <c r="X505" s="178">
        <f t="shared" ca="1" si="176"/>
        <v>-0.61603809339550941</v>
      </c>
      <c r="Y505" s="178">
        <f t="shared" ca="1" si="177"/>
        <v>235.12334708066908</v>
      </c>
      <c r="Z505" s="178">
        <f t="shared" si="178"/>
        <v>4.1669999999998097E-3</v>
      </c>
      <c r="AA505" s="178">
        <f t="shared" ca="1" si="179"/>
        <v>2.079167</v>
      </c>
      <c r="AB505" s="178">
        <f t="shared" ca="1" si="180"/>
        <v>188.11736709682478</v>
      </c>
    </row>
    <row r="506" spans="1:28" x14ac:dyDescent="0.25">
      <c r="A506" s="200">
        <v>2.0833330000000001</v>
      </c>
      <c r="B506" s="105">
        <v>13.501356597356699</v>
      </c>
      <c r="D506" s="194">
        <f t="shared" si="162"/>
        <v>4.1660000000001141E-3</v>
      </c>
      <c r="E506" s="174">
        <f t="shared" ca="1" si="181"/>
        <v>-4.1176278516732428E-3</v>
      </c>
      <c r="F506" s="179">
        <f t="shared" ca="1" si="163"/>
        <v>0.97950670990046407</v>
      </c>
      <c r="G506" s="272">
        <f t="shared" si="164"/>
        <v>2.0833330000000001</v>
      </c>
      <c r="H506" s="181">
        <f t="shared" ca="1" si="165"/>
        <v>-0.98838882661380933</v>
      </c>
      <c r="I506" s="182">
        <f t="shared" ca="1" si="166"/>
        <v>235.11922945281739</v>
      </c>
      <c r="J506" s="181">
        <f t="shared" ca="1" si="167"/>
        <v>189.09687380672526</v>
      </c>
      <c r="K506" s="175">
        <f ca="1">IF(I505&lt;0,VLOOKUP(-I505,'Cd(v)'!$B$3:$C$103,2,1),VLOOKUP(I505,'Cd(v)'!$B$3:$C$103,2,1))</f>
        <v>0.43498504650884701</v>
      </c>
      <c r="L506" s="7">
        <f t="shared" ca="1" si="160"/>
        <v>-7.9474243202405814</v>
      </c>
      <c r="M506" s="110">
        <f t="shared" si="168"/>
        <v>132.44830822006921</v>
      </c>
      <c r="N506" s="110">
        <f t="shared" si="169"/>
        <v>60.588567270598688</v>
      </c>
      <c r="O506" s="110">
        <f t="shared" ca="1" si="170"/>
        <v>-77.964232581560111</v>
      </c>
      <c r="P506" s="110">
        <f t="shared" ca="1" si="171"/>
        <v>-6.1044916320895908</v>
      </c>
      <c r="Q506" s="110">
        <f t="shared" ca="1" si="173"/>
        <v>-0.98838882661380933</v>
      </c>
      <c r="R506" s="110">
        <f>'prueba 1'!I551</f>
        <v>0.75000844424648228</v>
      </c>
      <c r="S506" s="105">
        <f>'prueba 1'!AN503</f>
        <v>1.907882116463372E-3</v>
      </c>
      <c r="T506" s="105">
        <f t="shared" si="174"/>
        <v>1.4597021352600739</v>
      </c>
      <c r="U506" s="177">
        <f t="shared" si="175"/>
        <v>6.1762046147399268</v>
      </c>
      <c r="V506" s="161">
        <f t="shared" si="161"/>
        <v>5.6246651584589545E-2</v>
      </c>
      <c r="W506" s="178">
        <f t="shared" si="172"/>
        <v>2.0833330000000001</v>
      </c>
      <c r="X506" s="178">
        <f t="shared" ca="1" si="176"/>
        <v>-0.98838882661380933</v>
      </c>
      <c r="Y506" s="178">
        <f t="shared" ca="1" si="177"/>
        <v>235.11922945281739</v>
      </c>
      <c r="Z506" s="178">
        <f t="shared" si="178"/>
        <v>4.1660000000001141E-3</v>
      </c>
      <c r="AA506" s="178">
        <f t="shared" ca="1" si="179"/>
        <v>2.0833330000000001</v>
      </c>
      <c r="AB506" s="178">
        <f t="shared" ca="1" si="180"/>
        <v>189.09687380672526</v>
      </c>
    </row>
    <row r="507" spans="1:28" x14ac:dyDescent="0.25">
      <c r="A507" s="200">
        <v>2.0874999999999999</v>
      </c>
      <c r="B507" s="105">
        <v>13.855937288197133</v>
      </c>
      <c r="D507" s="194">
        <f t="shared" si="162"/>
        <v>4.1669999999998097E-3</v>
      </c>
      <c r="E507" s="174">
        <f t="shared" ca="1" si="181"/>
        <v>-1.7577003531383095E-3</v>
      </c>
      <c r="F507" s="179">
        <f t="shared" ca="1" si="163"/>
        <v>0.97973450479247393</v>
      </c>
      <c r="G507" s="272">
        <f t="shared" si="164"/>
        <v>2.0874999999999999</v>
      </c>
      <c r="H507" s="181">
        <f t="shared" ca="1" si="165"/>
        <v>-0.42181433960604503</v>
      </c>
      <c r="I507" s="182">
        <f t="shared" ca="1" si="166"/>
        <v>235.11747175246427</v>
      </c>
      <c r="J507" s="181">
        <f t="shared" ca="1" si="167"/>
        <v>190.07660831151773</v>
      </c>
      <c r="K507" s="175">
        <f ca="1">IF(I506&lt;0,VLOOKUP(-I506,'Cd(v)'!$B$3:$C$103,2,1),VLOOKUP(I506,'Cd(v)'!$B$3:$C$103,2,1))</f>
        <v>0.43498504650884701</v>
      </c>
      <c r="L507" s="7">
        <f t="shared" ca="1" si="160"/>
        <v>-7.9471459620971627</v>
      </c>
      <c r="M507" s="110">
        <f t="shared" si="168"/>
        <v>135.92674479721387</v>
      </c>
      <c r="N507" s="110">
        <f t="shared" si="169"/>
        <v>60.569640770592464</v>
      </c>
      <c r="O507" s="110">
        <f t="shared" ca="1" si="170"/>
        <v>-77.961501888173174</v>
      </c>
      <c r="P507" s="110">
        <f t="shared" ca="1" si="171"/>
        <v>-2.6043978615517602</v>
      </c>
      <c r="Q507" s="110">
        <f t="shared" ca="1" si="173"/>
        <v>-0.42181433960604386</v>
      </c>
      <c r="R507" s="110">
        <f>'prueba 1'!I552</f>
        <v>0.74854666050547547</v>
      </c>
      <c r="S507" s="105">
        <f>'prueba 1'!AN504</f>
        <v>1.9293068303997494E-3</v>
      </c>
      <c r="T507" s="105">
        <f t="shared" si="174"/>
        <v>1.4616314420904737</v>
      </c>
      <c r="U507" s="177">
        <f t="shared" si="175"/>
        <v>6.1742753079095269</v>
      </c>
      <c r="V507" s="161">
        <f t="shared" si="161"/>
        <v>5.7737690679914813E-2</v>
      </c>
      <c r="W507" s="178">
        <f t="shared" si="172"/>
        <v>2.0874999999999999</v>
      </c>
      <c r="X507" s="178">
        <f t="shared" ca="1" si="176"/>
        <v>-0.42181433960604503</v>
      </c>
      <c r="Y507" s="178">
        <f t="shared" ca="1" si="177"/>
        <v>235.11747175246427</v>
      </c>
      <c r="Z507" s="178">
        <f t="shared" si="178"/>
        <v>4.1669999999998097E-3</v>
      </c>
      <c r="AA507" s="178">
        <f t="shared" ca="1" si="179"/>
        <v>2.0874999999999999</v>
      </c>
      <c r="AB507" s="178">
        <f t="shared" ca="1" si="180"/>
        <v>190.07660831151773</v>
      </c>
    </row>
    <row r="508" spans="1:28" x14ac:dyDescent="0.25">
      <c r="A508" s="200">
        <v>2.0916670000000002</v>
      </c>
      <c r="B508" s="105">
        <v>14.62419545168474</v>
      </c>
      <c r="D508" s="194">
        <f t="shared" si="162"/>
        <v>4.1670000000002538E-3</v>
      </c>
      <c r="E508" s="174">
        <f t="shared" ca="1" si="181"/>
        <v>3.3436792494201607E-3</v>
      </c>
      <c r="F508" s="179">
        <f t="shared" ca="1" si="163"/>
        <v>0.97974843790401056</v>
      </c>
      <c r="G508" s="272">
        <f t="shared" si="164"/>
        <v>2.0916670000000002</v>
      </c>
      <c r="H508" s="181">
        <f t="shared" ca="1" si="165"/>
        <v>0.80241882635468131</v>
      </c>
      <c r="I508" s="182">
        <f t="shared" ca="1" si="166"/>
        <v>235.12081543171368</v>
      </c>
      <c r="J508" s="181">
        <f t="shared" ca="1" si="167"/>
        <v>191.05635674942175</v>
      </c>
      <c r="K508" s="175">
        <f ca="1">IF(I507&lt;0,VLOOKUP(-I507,'Cd(v)'!$B$3:$C$103,2,1),VLOOKUP(I507,'Cd(v)'!$B$3:$C$103,2,1))</f>
        <v>0.43498504650884701</v>
      </c>
      <c r="L508" s="7">
        <f t="shared" ref="L508:L571" ca="1" si="182">IF(I507&lt;0,+(+(0.5*1.29*K508*PI()/4*$E$1^2*I507^2)/9.81),+(-(0.5*1.29*K508*PI()/4*$E$1^2*I507^2)/9.81))</f>
        <v>-7.9470271402629562</v>
      </c>
      <c r="M508" s="110">
        <f t="shared" si="168"/>
        <v>143.46335738102729</v>
      </c>
      <c r="N508" s="110">
        <f t="shared" si="169"/>
        <v>60.550252289236383</v>
      </c>
      <c r="O508" s="110">
        <f t="shared" ca="1" si="170"/>
        <v>-77.960336245979605</v>
      </c>
      <c r="P508" s="110">
        <f t="shared" ca="1" si="171"/>
        <v>4.9527688458113062</v>
      </c>
      <c r="Q508" s="110">
        <f t="shared" ca="1" si="173"/>
        <v>0.80241882635468131</v>
      </c>
      <c r="R508" s="110">
        <f>'prueba 1'!I553</f>
        <v>0.74708219902502271</v>
      </c>
      <c r="S508" s="105">
        <f>'prueba 1'!AN505</f>
        <v>1.9763997304864016E-3</v>
      </c>
      <c r="T508" s="105">
        <f t="shared" si="174"/>
        <v>1.4636078418209602</v>
      </c>
      <c r="U508" s="177">
        <f t="shared" si="175"/>
        <v>6.17229890817904</v>
      </c>
      <c r="V508" s="161">
        <f t="shared" si="161"/>
        <v>6.0939022447174022E-2</v>
      </c>
      <c r="W508" s="178">
        <f t="shared" si="172"/>
        <v>2.0916670000000002</v>
      </c>
      <c r="X508" s="178">
        <f t="shared" ca="1" si="176"/>
        <v>0.80241882635468131</v>
      </c>
      <c r="Y508" s="178">
        <f t="shared" ca="1" si="177"/>
        <v>235.12081543171368</v>
      </c>
      <c r="Z508" s="178">
        <f t="shared" si="178"/>
        <v>4.1670000000002538E-3</v>
      </c>
      <c r="AA508" s="178">
        <f t="shared" ca="1" si="179"/>
        <v>2.0916670000000002</v>
      </c>
      <c r="AB508" s="178">
        <f t="shared" ca="1" si="180"/>
        <v>191.05635674942175</v>
      </c>
    </row>
    <row r="509" spans="1:28" x14ac:dyDescent="0.25">
      <c r="A509" s="200">
        <v>2.0958329999999998</v>
      </c>
      <c r="B509" s="105">
        <v>14.801485797104958</v>
      </c>
      <c r="D509" s="194">
        <f t="shared" si="162"/>
        <v>4.16599999999967E-3</v>
      </c>
      <c r="E509" s="174">
        <f t="shared" ca="1" si="181"/>
        <v>4.5298673317335017E-3</v>
      </c>
      <c r="F509" s="179">
        <f t="shared" ca="1" si="163"/>
        <v>0.97953218851574564</v>
      </c>
      <c r="G509" s="272">
        <f t="shared" si="164"/>
        <v>2.0958329999999998</v>
      </c>
      <c r="H509" s="181">
        <f t="shared" ca="1" si="165"/>
        <v>1.0873421343576237</v>
      </c>
      <c r="I509" s="182">
        <f t="shared" ca="1" si="166"/>
        <v>235.12534529904542</v>
      </c>
      <c r="J509" s="181">
        <f t="shared" ca="1" si="167"/>
        <v>192.0358889379375</v>
      </c>
      <c r="K509" s="175">
        <f ca="1">IF(I508&lt;0,VLOOKUP(-I508,'Cd(v)'!$B$3:$C$103,2,1),VLOOKUP(I508,'Cd(v)'!$B$3:$C$103,2,1))</f>
        <v>0.43498504650884701</v>
      </c>
      <c r="L509" s="7">
        <f t="shared" ca="1" si="182"/>
        <v>-7.9472531761971803</v>
      </c>
      <c r="M509" s="110">
        <f t="shared" si="168"/>
        <v>145.20257566959964</v>
      </c>
      <c r="N509" s="110">
        <f t="shared" si="169"/>
        <v>60.530779688860939</v>
      </c>
      <c r="O509" s="110">
        <f t="shared" ca="1" si="170"/>
        <v>-77.962553658494343</v>
      </c>
      <c r="P509" s="110">
        <f t="shared" ca="1" si="171"/>
        <v>6.70924232224435</v>
      </c>
      <c r="Q509" s="110">
        <f t="shared" ca="1" si="173"/>
        <v>1.0873421343576226</v>
      </c>
      <c r="R509" s="110">
        <f>'prueba 1'!I554</f>
        <v>0.745615411736408</v>
      </c>
      <c r="S509" s="105">
        <f>'prueba 1'!AN506</f>
        <v>1.984974554072848E-3</v>
      </c>
      <c r="T509" s="105">
        <f t="shared" si="174"/>
        <v>1.4655928163750329</v>
      </c>
      <c r="U509" s="177">
        <f t="shared" si="175"/>
        <v>6.1703139336249677</v>
      </c>
      <c r="V509" s="161">
        <f t="shared" si="161"/>
        <v>6.1662989830734372E-2</v>
      </c>
      <c r="W509" s="178">
        <f t="shared" si="172"/>
        <v>2.0958329999999998</v>
      </c>
      <c r="X509" s="178">
        <f t="shared" ca="1" si="176"/>
        <v>1.0873421343576237</v>
      </c>
      <c r="Y509" s="178">
        <f t="shared" ca="1" si="177"/>
        <v>235.12534529904542</v>
      </c>
      <c r="Z509" s="178">
        <f t="shared" si="178"/>
        <v>4.16599999999967E-3</v>
      </c>
      <c r="AA509" s="178">
        <f t="shared" ca="1" si="179"/>
        <v>2.0958329999999998</v>
      </c>
      <c r="AB509" s="178">
        <f t="shared" ca="1" si="180"/>
        <v>192.0358889379375</v>
      </c>
    </row>
    <row r="510" spans="1:28" x14ac:dyDescent="0.25">
      <c r="A510" s="200">
        <v>2.1</v>
      </c>
      <c r="B510" s="105">
        <v>14.801485797104958</v>
      </c>
      <c r="D510" s="194">
        <f t="shared" si="162"/>
        <v>4.1670000000002538E-3</v>
      </c>
      <c r="E510" s="174">
        <f t="shared" ca="1" si="181"/>
        <v>4.5435252785853775E-3</v>
      </c>
      <c r="F510" s="179">
        <f t="shared" ca="1" si="163"/>
        <v>0.97978624673101788</v>
      </c>
      <c r="G510" s="272">
        <f t="shared" si="164"/>
        <v>2.1</v>
      </c>
      <c r="H510" s="181">
        <f t="shared" ca="1" si="165"/>
        <v>1.090358838153372</v>
      </c>
      <c r="I510" s="182">
        <f t="shared" ca="1" si="166"/>
        <v>235.12988882432401</v>
      </c>
      <c r="J510" s="181">
        <f t="shared" ca="1" si="167"/>
        <v>193.01567518466851</v>
      </c>
      <c r="K510" s="175">
        <f ca="1">IF(I509&lt;0,VLOOKUP(-I509,'Cd(v)'!$B$3:$C$103,2,1),VLOOKUP(I509,'Cd(v)'!$B$3:$C$103,2,1))</f>
        <v>0.43498504650884701</v>
      </c>
      <c r="L510" s="7">
        <f t="shared" ca="1" si="182"/>
        <v>-7.9475594047143296</v>
      </c>
      <c r="M510" s="110">
        <f t="shared" si="168"/>
        <v>145.20257566959964</v>
      </c>
      <c r="N510" s="110">
        <f t="shared" si="169"/>
        <v>60.511324029263392</v>
      </c>
      <c r="O510" s="110">
        <f t="shared" ca="1" si="170"/>
        <v>-77.965557760247577</v>
      </c>
      <c r="P510" s="110">
        <f t="shared" ca="1" si="171"/>
        <v>6.7256938800886701</v>
      </c>
      <c r="Q510" s="110">
        <f t="shared" ca="1" si="173"/>
        <v>1.090358838153372</v>
      </c>
      <c r="R510" s="110">
        <f>'prueba 1'!I555</f>
        <v>0.74414553051742904</v>
      </c>
      <c r="S510" s="105">
        <f>'prueba 1'!AN507</f>
        <v>1.9832476653963526E-3</v>
      </c>
      <c r="T510" s="105">
        <f t="shared" si="174"/>
        <v>1.4675760640404292</v>
      </c>
      <c r="U510" s="177">
        <f t="shared" si="175"/>
        <v>6.168330685959571</v>
      </c>
      <c r="V510" s="161">
        <f t="shared" si="161"/>
        <v>6.1677791316540116E-2</v>
      </c>
      <c r="W510" s="178">
        <f t="shared" si="172"/>
        <v>2.1</v>
      </c>
      <c r="X510" s="178">
        <f t="shared" ca="1" si="176"/>
        <v>1.090358838153372</v>
      </c>
      <c r="Y510" s="178">
        <f t="shared" ca="1" si="177"/>
        <v>235.12988882432401</v>
      </c>
      <c r="Z510" s="178">
        <f t="shared" si="178"/>
        <v>4.1670000000002538E-3</v>
      </c>
      <c r="AA510" s="178">
        <f t="shared" ca="1" si="179"/>
        <v>2.1</v>
      </c>
      <c r="AB510" s="178">
        <f t="shared" ca="1" si="180"/>
        <v>193.01567518466851</v>
      </c>
    </row>
    <row r="511" spans="1:28" x14ac:dyDescent="0.25">
      <c r="A511" s="200">
        <v>2.1041669999999999</v>
      </c>
      <c r="B511" s="105">
        <v>14.742389015298217</v>
      </c>
      <c r="D511" s="194">
        <f t="shared" si="162"/>
        <v>4.1669999999998097E-3</v>
      </c>
      <c r="E511" s="174">
        <f t="shared" ca="1" si="181"/>
        <v>4.1642869893412744E-3</v>
      </c>
      <c r="F511" s="179">
        <f t="shared" ca="1" si="163"/>
        <v>0.9798035993147981</v>
      </c>
      <c r="G511" s="272">
        <f t="shared" si="164"/>
        <v>2.1041669999999999</v>
      </c>
      <c r="H511" s="181">
        <f t="shared" ca="1" si="165"/>
        <v>0.99934892952758925</v>
      </c>
      <c r="I511" s="182">
        <f t="shared" ca="1" si="166"/>
        <v>235.13405311131336</v>
      </c>
      <c r="J511" s="181">
        <f t="shared" ca="1" si="167"/>
        <v>193.99547878398332</v>
      </c>
      <c r="K511" s="175">
        <f ca="1">IF(I510&lt;0,VLOOKUP(-I510,'Cd(v)'!$B$3:$C$103,2,1),VLOOKUP(I510,'Cd(v)'!$B$3:$C$103,2,1))</f>
        <v>0.43498504650884701</v>
      </c>
      <c r="L511" s="7">
        <f t="shared" ca="1" si="182"/>
        <v>-7.9478665624637745</v>
      </c>
      <c r="M511" s="110">
        <f t="shared" si="168"/>
        <v>144.62283624007551</v>
      </c>
      <c r="N511" s="110">
        <f t="shared" si="169"/>
        <v>60.491926617063861</v>
      </c>
      <c r="O511" s="110">
        <f t="shared" ca="1" si="170"/>
        <v>-77.96857097776963</v>
      </c>
      <c r="P511" s="110">
        <f t="shared" ca="1" si="171"/>
        <v>6.1623386452420306</v>
      </c>
      <c r="Q511" s="110">
        <f t="shared" ca="1" si="173"/>
        <v>0.99934892952759036</v>
      </c>
      <c r="R511" s="110">
        <f>'prueba 1'!I556</f>
        <v>0.74267282492522135</v>
      </c>
      <c r="S511" s="105">
        <f>'prueba 1'!AN508</f>
        <v>1.9773101120828364E-3</v>
      </c>
      <c r="T511" s="105">
        <f t="shared" si="174"/>
        <v>1.469553374152512</v>
      </c>
      <c r="U511" s="177">
        <f t="shared" si="175"/>
        <v>6.1663533758474882</v>
      </c>
      <c r="V511" s="161">
        <f t="shared" si="161"/>
        <v>6.1431535026744866E-2</v>
      </c>
      <c r="W511" s="178">
        <f t="shared" si="172"/>
        <v>2.1041669999999999</v>
      </c>
      <c r="X511" s="178">
        <f t="shared" ca="1" si="176"/>
        <v>0.99934892952758925</v>
      </c>
      <c r="Y511" s="178">
        <f t="shared" ca="1" si="177"/>
        <v>235.13405311131336</v>
      </c>
      <c r="Z511" s="178">
        <f t="shared" si="178"/>
        <v>4.1669999999998097E-3</v>
      </c>
      <c r="AA511" s="178">
        <f t="shared" ca="1" si="179"/>
        <v>2.1041669999999999</v>
      </c>
      <c r="AB511" s="178">
        <f t="shared" ca="1" si="180"/>
        <v>193.99547878398332</v>
      </c>
    </row>
    <row r="512" spans="1:28" x14ac:dyDescent="0.25">
      <c r="A512" s="200">
        <v>2.108333</v>
      </c>
      <c r="B512" s="105">
        <v>13.855937288197133</v>
      </c>
      <c r="D512" s="194">
        <f t="shared" si="162"/>
        <v>4.1660000000001141E-3</v>
      </c>
      <c r="E512" s="174">
        <f t="shared" ca="1" si="181"/>
        <v>-1.7014898575175067E-3</v>
      </c>
      <c r="F512" s="179">
        <f t="shared" ca="1" si="163"/>
        <v>0.97956137685501188</v>
      </c>
      <c r="G512" s="272">
        <f t="shared" si="164"/>
        <v>2.108333</v>
      </c>
      <c r="H512" s="181">
        <f t="shared" ca="1" si="165"/>
        <v>-0.40842291347034571</v>
      </c>
      <c r="I512" s="182">
        <f t="shared" ca="1" si="166"/>
        <v>235.13235162145585</v>
      </c>
      <c r="J512" s="181">
        <f t="shared" ca="1" si="167"/>
        <v>194.97504016083832</v>
      </c>
      <c r="K512" s="175">
        <f ca="1">IF(I511&lt;0,VLOOKUP(-I511,'Cd(v)'!$B$3:$C$103,2,1),VLOOKUP(I511,'Cd(v)'!$B$3:$C$103,2,1))</f>
        <v>0.43498504650884701</v>
      </c>
      <c r="L512" s="7">
        <f t="shared" ca="1" si="182"/>
        <v>-7.9481480876290354</v>
      </c>
      <c r="M512" s="110">
        <f t="shared" si="168"/>
        <v>135.92674479721387</v>
      </c>
      <c r="N512" s="110">
        <f t="shared" si="169"/>
        <v>60.473108612743822</v>
      </c>
      <c r="O512" s="110">
        <f t="shared" ca="1" si="170"/>
        <v>-77.971332739640843</v>
      </c>
      <c r="P512" s="110">
        <f t="shared" ca="1" si="171"/>
        <v>-2.5176965551708008</v>
      </c>
      <c r="Q512" s="110">
        <f t="shared" ca="1" si="173"/>
        <v>-0.40842291347034687</v>
      </c>
      <c r="R512" s="110">
        <f>'prueba 1'!I557</f>
        <v>0.74119779343864245</v>
      </c>
      <c r="S512" s="105">
        <f>'prueba 1'!AN509</f>
        <v>1.9182471274252816E-3</v>
      </c>
      <c r="T512" s="105">
        <f t="shared" si="174"/>
        <v>1.4714716212799372</v>
      </c>
      <c r="U512" s="177">
        <f t="shared" si="175"/>
        <v>6.1644351287200632</v>
      </c>
      <c r="V512" s="161">
        <f t="shared" si="161"/>
        <v>5.7723834742630833E-2</v>
      </c>
      <c r="W512" s="178">
        <f t="shared" si="172"/>
        <v>2.108333</v>
      </c>
      <c r="X512" s="178">
        <f t="shared" ca="1" si="176"/>
        <v>-0.40842291347034571</v>
      </c>
      <c r="Y512" s="178">
        <f t="shared" ca="1" si="177"/>
        <v>235.13235162145585</v>
      </c>
      <c r="Z512" s="178">
        <f t="shared" si="178"/>
        <v>4.1660000000001141E-3</v>
      </c>
      <c r="AA512" s="178">
        <f t="shared" ca="1" si="179"/>
        <v>2.108333</v>
      </c>
      <c r="AB512" s="178">
        <f t="shared" ca="1" si="180"/>
        <v>194.97504016083832</v>
      </c>
    </row>
    <row r="513" spans="1:28" x14ac:dyDescent="0.25">
      <c r="A513" s="200">
        <v>2.1124999999999998</v>
      </c>
      <c r="B513" s="105">
        <v>13.855937288197133</v>
      </c>
      <c r="D513" s="194">
        <f t="shared" si="162"/>
        <v>4.1669999999998097E-3</v>
      </c>
      <c r="E513" s="174">
        <f t="shared" ca="1" si="181"/>
        <v>-1.6889509066517693E-3</v>
      </c>
      <c r="F513" s="179">
        <f t="shared" ca="1" si="163"/>
        <v>0.97978947134813388</v>
      </c>
      <c r="G513" s="272">
        <f t="shared" si="164"/>
        <v>2.1124999999999998</v>
      </c>
      <c r="H513" s="181">
        <f t="shared" ca="1" si="165"/>
        <v>-0.40531579233305648</v>
      </c>
      <c r="I513" s="182">
        <f t="shared" ca="1" si="166"/>
        <v>235.13066267054921</v>
      </c>
      <c r="J513" s="181">
        <f t="shared" ca="1" si="167"/>
        <v>195.95482963218646</v>
      </c>
      <c r="K513" s="175">
        <f ca="1">IF(I512&lt;0,VLOOKUP(-I512,'Cd(v)'!$B$3:$C$103,2,1),VLOOKUP(I512,'Cd(v)'!$B$3:$C$103,2,1))</f>
        <v>0.43498504650884701</v>
      </c>
      <c r="L513" s="7">
        <f t="shared" ca="1" si="182"/>
        <v>-7.9480330583999832</v>
      </c>
      <c r="M513" s="110">
        <f t="shared" si="168"/>
        <v>135.92674479721387</v>
      </c>
      <c r="N513" s="110">
        <f t="shared" si="169"/>
        <v>60.454306566262126</v>
      </c>
      <c r="O513" s="110">
        <f t="shared" ca="1" si="170"/>
        <v>-77.970204302903838</v>
      </c>
      <c r="P513" s="110">
        <f t="shared" ca="1" si="171"/>
        <v>-2.4977660719520856</v>
      </c>
      <c r="Q513" s="110">
        <f t="shared" ca="1" si="173"/>
        <v>-0.40531579233305531</v>
      </c>
      <c r="R513" s="110">
        <f>'prueba 1'!I558</f>
        <v>0.73971972735939584</v>
      </c>
      <c r="S513" s="105">
        <f>'prueba 1'!AN510</f>
        <v>1.9166204364621184E-3</v>
      </c>
      <c r="T513" s="105">
        <f t="shared" si="174"/>
        <v>1.4733882417163993</v>
      </c>
      <c r="U513" s="177">
        <f t="shared" si="175"/>
        <v>6.1625185082836005</v>
      </c>
      <c r="V513" s="161">
        <f t="shared" si="161"/>
        <v>5.7737690679914813E-2</v>
      </c>
      <c r="W513" s="178">
        <f t="shared" si="172"/>
        <v>2.1124999999999998</v>
      </c>
      <c r="X513" s="178">
        <f t="shared" ca="1" si="176"/>
        <v>-0.40531579233305648</v>
      </c>
      <c r="Y513" s="178">
        <f t="shared" ca="1" si="177"/>
        <v>235.13066267054921</v>
      </c>
      <c r="Z513" s="178">
        <f t="shared" si="178"/>
        <v>4.1669999999998097E-3</v>
      </c>
      <c r="AA513" s="178">
        <f t="shared" ca="1" si="179"/>
        <v>2.1124999999999998</v>
      </c>
      <c r="AB513" s="178">
        <f t="shared" ca="1" si="180"/>
        <v>195.95482963218646</v>
      </c>
    </row>
    <row r="514" spans="1:28" x14ac:dyDescent="0.25">
      <c r="A514" s="200">
        <v>2.1166670000000001</v>
      </c>
      <c r="B514" s="105">
        <v>13.737743724583655</v>
      </c>
      <c r="D514" s="194">
        <f t="shared" si="162"/>
        <v>4.1670000000002538E-3</v>
      </c>
      <c r="E514" s="174">
        <f t="shared" ca="1" si="181"/>
        <v>-2.4603270696511347E-3</v>
      </c>
      <c r="F514" s="179">
        <f t="shared" ca="1" si="163"/>
        <v>0.97977921916533905</v>
      </c>
      <c r="G514" s="272">
        <f t="shared" si="164"/>
        <v>2.1166670000000001</v>
      </c>
      <c r="H514" s="181">
        <f t="shared" ca="1" si="165"/>
        <v>-0.5904312622152591</v>
      </c>
      <c r="I514" s="182">
        <f t="shared" ca="1" si="166"/>
        <v>235.12820234347956</v>
      </c>
      <c r="J514" s="181">
        <f t="shared" ca="1" si="167"/>
        <v>196.93460885135181</v>
      </c>
      <c r="K514" s="175">
        <f ca="1">IF(I513&lt;0,VLOOKUP(-I513,'Cd(v)'!$B$3:$C$103,2,1),VLOOKUP(I513,'Cd(v)'!$B$3:$C$103,2,1))</f>
        <v>0.43498504650884701</v>
      </c>
      <c r="L514" s="7">
        <f t="shared" ca="1" si="182"/>
        <v>-7.9479188776899639</v>
      </c>
      <c r="M514" s="110">
        <f t="shared" si="168"/>
        <v>134.76726593816568</v>
      </c>
      <c r="N514" s="110">
        <f t="shared" si="169"/>
        <v>60.43559940766022</v>
      </c>
      <c r="O514" s="110">
        <f t="shared" ca="1" si="170"/>
        <v>-77.969084190138545</v>
      </c>
      <c r="P514" s="110">
        <f t="shared" ca="1" si="171"/>
        <v>-3.6374176596330869</v>
      </c>
      <c r="Q514" s="110">
        <f t="shared" ca="1" si="173"/>
        <v>-0.5904312622152591</v>
      </c>
      <c r="R514" s="110">
        <f>'prueba 1'!I559</f>
        <v>0.7382389626877347</v>
      </c>
      <c r="S514" s="105">
        <f>'prueba 1'!AN511</f>
        <v>1.9069478697154286E-3</v>
      </c>
      <c r="T514" s="105">
        <f t="shared" si="174"/>
        <v>1.4752951895861146</v>
      </c>
      <c r="U514" s="177">
        <f t="shared" si="175"/>
        <v>6.1606115604138854</v>
      </c>
      <c r="V514" s="161">
        <f t="shared" si="161"/>
        <v>5.7245178100343581E-2</v>
      </c>
      <c r="W514" s="178">
        <f t="shared" si="172"/>
        <v>2.1166670000000001</v>
      </c>
      <c r="X514" s="178">
        <f t="shared" ca="1" si="176"/>
        <v>-0.5904312622152591</v>
      </c>
      <c r="Y514" s="178">
        <f t="shared" ca="1" si="177"/>
        <v>235.12820234347956</v>
      </c>
      <c r="Z514" s="178">
        <f t="shared" si="178"/>
        <v>4.1670000000002538E-3</v>
      </c>
      <c r="AA514" s="178">
        <f t="shared" ca="1" si="179"/>
        <v>2.1166670000000001</v>
      </c>
      <c r="AB514" s="178">
        <f t="shared" ca="1" si="180"/>
        <v>196.93460885135181</v>
      </c>
    </row>
    <row r="515" spans="1:28" x14ac:dyDescent="0.25">
      <c r="A515" s="200">
        <v>2.1208330000000002</v>
      </c>
      <c r="B515" s="105">
        <v>13.796840506390392</v>
      </c>
      <c r="D515" s="194">
        <f t="shared" si="162"/>
        <v>4.1660000000001141E-3</v>
      </c>
      <c r="E515" s="174">
        <f t="shared" ca="1" si="181"/>
        <v>-2.0545728701918367E-3</v>
      </c>
      <c r="F515" s="179">
        <f t="shared" ca="1" si="163"/>
        <v>0.97953553161238549</v>
      </c>
      <c r="G515" s="272">
        <f t="shared" si="164"/>
        <v>2.1208330000000002</v>
      </c>
      <c r="H515" s="181">
        <f t="shared" ca="1" si="165"/>
        <v>-0.4931763970695584</v>
      </c>
      <c r="I515" s="182">
        <f t="shared" ca="1" si="166"/>
        <v>235.12614777060938</v>
      </c>
      <c r="J515" s="181">
        <f t="shared" ca="1" si="167"/>
        <v>197.9141443829642</v>
      </c>
      <c r="K515" s="175">
        <f ca="1">IF(I514&lt;0,VLOOKUP(-I514,'Cd(v)'!$B$3:$C$103,2,1),VLOOKUP(I514,'Cd(v)'!$B$3:$C$103,2,1))</f>
        <v>0.43498504650884701</v>
      </c>
      <c r="L515" s="7">
        <f t="shared" ca="1" si="182"/>
        <v>-7.9477525499347106</v>
      </c>
      <c r="M515" s="110">
        <f t="shared" si="168"/>
        <v>135.34700536768975</v>
      </c>
      <c r="N515" s="110">
        <f t="shared" si="169"/>
        <v>60.416879987855133</v>
      </c>
      <c r="O515" s="110">
        <f t="shared" ca="1" si="170"/>
        <v>-77.967452514859517</v>
      </c>
      <c r="P515" s="110">
        <f t="shared" ca="1" si="171"/>
        <v>-3.0373271350249098</v>
      </c>
      <c r="Q515" s="110">
        <f t="shared" ca="1" si="173"/>
        <v>-0.49317639706955951</v>
      </c>
      <c r="R515" s="110">
        <f>'prueba 1'!I560</f>
        <v>0.73675568112843903</v>
      </c>
      <c r="S515" s="105">
        <f>'prueba 1'!AN512</f>
        <v>1.9081977375217641E-3</v>
      </c>
      <c r="T515" s="105">
        <f t="shared" si="174"/>
        <v>1.4772033873236363</v>
      </c>
      <c r="U515" s="177">
        <f t="shared" si="175"/>
        <v>6.1587033626763636</v>
      </c>
      <c r="V515" s="161">
        <f t="shared" si="161"/>
        <v>5.7477637549623949E-2</v>
      </c>
      <c r="W515" s="178">
        <f t="shared" si="172"/>
        <v>2.1208330000000002</v>
      </c>
      <c r="X515" s="178">
        <f t="shared" ca="1" si="176"/>
        <v>-0.4931763970695584</v>
      </c>
      <c r="Y515" s="178">
        <f t="shared" ca="1" si="177"/>
        <v>235.12614777060938</v>
      </c>
      <c r="Z515" s="178">
        <f t="shared" si="178"/>
        <v>4.1660000000001141E-3</v>
      </c>
      <c r="AA515" s="178">
        <f t="shared" ca="1" si="179"/>
        <v>2.1208330000000002</v>
      </c>
      <c r="AB515" s="178">
        <f t="shared" ca="1" si="180"/>
        <v>197.9141443829642</v>
      </c>
    </row>
    <row r="516" spans="1:28" x14ac:dyDescent="0.25">
      <c r="A516" s="200">
        <v>2.125</v>
      </c>
      <c r="B516" s="105">
        <v>13.855937288197133</v>
      </c>
      <c r="D516" s="194">
        <f t="shared" si="162"/>
        <v>4.1669999999998097E-3</v>
      </c>
      <c r="E516" s="174">
        <f t="shared" ca="1" si="181"/>
        <v>-1.6497222951276723E-3</v>
      </c>
      <c r="F516" s="179">
        <f t="shared" ca="1" si="163"/>
        <v>0.97976378336728076</v>
      </c>
      <c r="G516" s="272">
        <f t="shared" si="164"/>
        <v>2.125</v>
      </c>
      <c r="H516" s="181">
        <f t="shared" ca="1" si="165"/>
        <v>-0.39590167869636372</v>
      </c>
      <c r="I516" s="182">
        <f t="shared" ca="1" si="166"/>
        <v>235.12449804831425</v>
      </c>
      <c r="J516" s="181">
        <f t="shared" ca="1" si="167"/>
        <v>198.89390816633147</v>
      </c>
      <c r="K516" s="175">
        <f ca="1">IF(I515&lt;0,VLOOKUP(-I515,'Cd(v)'!$B$3:$C$103,2,1),VLOOKUP(I515,'Cd(v)'!$B$3:$C$103,2,1))</f>
        <v>0.43498504650884701</v>
      </c>
      <c r="L516" s="7">
        <f t="shared" ca="1" si="182"/>
        <v>-7.9476136540875775</v>
      </c>
      <c r="M516" s="110">
        <f t="shared" si="168"/>
        <v>135.92674479721387</v>
      </c>
      <c r="N516" s="110">
        <f t="shared" si="169"/>
        <v>60.398139543309263</v>
      </c>
      <c r="O516" s="110">
        <f t="shared" ca="1" si="170"/>
        <v>-77.966089946599141</v>
      </c>
      <c r="P516" s="110">
        <f t="shared" ca="1" si="171"/>
        <v>-2.4374846926945395</v>
      </c>
      <c r="Q516" s="110">
        <f t="shared" ca="1" si="173"/>
        <v>-0.39590167869636489</v>
      </c>
      <c r="R516" s="110">
        <f>'prueba 1'!I561</f>
        <v>0.73526936113565355</v>
      </c>
      <c r="S516" s="105">
        <f>'prueba 1'!AN513</f>
        <v>1.9103409323004963E-3</v>
      </c>
      <c r="T516" s="105">
        <f t="shared" si="174"/>
        <v>1.4791137282559368</v>
      </c>
      <c r="U516" s="177">
        <f t="shared" si="175"/>
        <v>6.156793021744063</v>
      </c>
      <c r="V516" s="161">
        <f t="shared" si="161"/>
        <v>5.7737690679914813E-2</v>
      </c>
      <c r="W516" s="178">
        <f t="shared" si="172"/>
        <v>2.125</v>
      </c>
      <c r="X516" s="178">
        <f t="shared" ca="1" si="176"/>
        <v>-0.39590167869636372</v>
      </c>
      <c r="Y516" s="178">
        <f t="shared" ca="1" si="177"/>
        <v>235.12449804831425</v>
      </c>
      <c r="Z516" s="178">
        <f t="shared" si="178"/>
        <v>4.1669999999998097E-3</v>
      </c>
      <c r="AA516" s="178">
        <f t="shared" ca="1" si="179"/>
        <v>2.125</v>
      </c>
      <c r="AB516" s="178">
        <f t="shared" ca="1" si="180"/>
        <v>198.89390816633147</v>
      </c>
    </row>
    <row r="517" spans="1:28" x14ac:dyDescent="0.25">
      <c r="A517" s="200">
        <v>2.1291669999999998</v>
      </c>
      <c r="B517" s="105">
        <v>13.796840506390392</v>
      </c>
      <c r="D517" s="194">
        <f t="shared" si="162"/>
        <v>4.1669999999998097E-3</v>
      </c>
      <c r="E517" s="174">
        <f t="shared" ca="1" si="181"/>
        <v>-2.0293402338829375E-3</v>
      </c>
      <c r="F517" s="179">
        <f t="shared" ca="1" si="163"/>
        <v>0.97975532710652613</v>
      </c>
      <c r="G517" s="272">
        <f t="shared" si="164"/>
        <v>2.1291669999999998</v>
      </c>
      <c r="H517" s="181">
        <f t="shared" ca="1" si="165"/>
        <v>-0.48700269591625389</v>
      </c>
      <c r="I517" s="182">
        <f t="shared" ca="1" si="166"/>
        <v>235.12246870808036</v>
      </c>
      <c r="J517" s="181">
        <f t="shared" ca="1" si="167"/>
        <v>199.87366349343799</v>
      </c>
      <c r="K517" s="175">
        <f ca="1">IF(I516&lt;0,VLOOKUP(-I516,'Cd(v)'!$B$3:$C$103,2,1),VLOOKUP(I516,'Cd(v)'!$B$3:$C$103,2,1))</f>
        <v>0.43498504650884701</v>
      </c>
      <c r="L517" s="7">
        <f t="shared" ca="1" si="182"/>
        <v>-7.9475021283422205</v>
      </c>
      <c r="M517" s="110">
        <f t="shared" si="168"/>
        <v>135.34700536768975</v>
      </c>
      <c r="N517" s="110">
        <f t="shared" si="169"/>
        <v>60.379456812360893</v>
      </c>
      <c r="O517" s="110">
        <f t="shared" ca="1" si="170"/>
        <v>-77.96499587903719</v>
      </c>
      <c r="P517" s="110">
        <f t="shared" ca="1" si="171"/>
        <v>-2.997447323708343</v>
      </c>
      <c r="Q517" s="110">
        <f t="shared" ca="1" si="173"/>
        <v>-0.48700269591625506</v>
      </c>
      <c r="R517" s="110">
        <f>'prueba 1'!I562</f>
        <v>0.73378035758664772</v>
      </c>
      <c r="S517" s="105">
        <f>'prueba 1'!AN514</f>
        <v>1.9044577929021496E-3</v>
      </c>
      <c r="T517" s="105">
        <f t="shared" si="174"/>
        <v>1.4810181860488389</v>
      </c>
      <c r="U517" s="177">
        <f t="shared" si="175"/>
        <v>6.154888563951161</v>
      </c>
      <c r="V517" s="161">
        <f t="shared" si="161"/>
        <v>5.7491434390126141E-2</v>
      </c>
      <c r="W517" s="178">
        <f t="shared" si="172"/>
        <v>2.1291669999999998</v>
      </c>
      <c r="X517" s="178">
        <f t="shared" ca="1" si="176"/>
        <v>-0.48700269591625389</v>
      </c>
      <c r="Y517" s="178">
        <f t="shared" ca="1" si="177"/>
        <v>235.12246870808036</v>
      </c>
      <c r="Z517" s="178">
        <f t="shared" si="178"/>
        <v>4.1669999999998097E-3</v>
      </c>
      <c r="AA517" s="178">
        <f t="shared" ca="1" si="179"/>
        <v>2.1291669999999998</v>
      </c>
      <c r="AB517" s="178">
        <f t="shared" ca="1" si="180"/>
        <v>199.87366349343799</v>
      </c>
    </row>
    <row r="518" spans="1:28" x14ac:dyDescent="0.25">
      <c r="A518" s="200">
        <v>2.1333329999999999</v>
      </c>
      <c r="B518" s="105">
        <v>13.383163033743221</v>
      </c>
      <c r="D518" s="194">
        <f t="shared" si="162"/>
        <v>4.1660000000001141E-3</v>
      </c>
      <c r="E518" s="174">
        <f t="shared" ca="1" si="181"/>
        <v>-4.7637597296523925E-3</v>
      </c>
      <c r="F518" s="179">
        <f t="shared" ca="1" si="163"/>
        <v>0.97950035881485586</v>
      </c>
      <c r="G518" s="272">
        <f t="shared" si="164"/>
        <v>2.1333329999999999</v>
      </c>
      <c r="H518" s="181">
        <f t="shared" ca="1" si="165"/>
        <v>-1.143485292763385</v>
      </c>
      <c r="I518" s="182">
        <f t="shared" ca="1" si="166"/>
        <v>235.11770494835071</v>
      </c>
      <c r="J518" s="181">
        <f t="shared" ca="1" si="167"/>
        <v>200.85316385225283</v>
      </c>
      <c r="K518" s="175">
        <f ca="1">IF(I517&lt;0,VLOOKUP(-I517,'Cd(v)'!$B$3:$C$103,2,1),VLOOKUP(I517,'Cd(v)'!$B$3:$C$103,2,1))</f>
        <v>0.43498504650884701</v>
      </c>
      <c r="L518" s="7">
        <f t="shared" ca="1" si="182"/>
        <v>-7.9473649404578328</v>
      </c>
      <c r="M518" s="110">
        <f t="shared" si="168"/>
        <v>131.28882936102102</v>
      </c>
      <c r="N518" s="110">
        <f t="shared" si="169"/>
        <v>60.361059382777292</v>
      </c>
      <c r="O518" s="110">
        <f t="shared" ca="1" si="170"/>
        <v>-77.963650065891343</v>
      </c>
      <c r="P518" s="110">
        <f t="shared" ca="1" si="171"/>
        <v>-7.0358800876476124</v>
      </c>
      <c r="Q518" s="110">
        <f t="shared" ca="1" si="173"/>
        <v>-1.1434852927633838</v>
      </c>
      <c r="R518" s="110">
        <f>'prueba 1'!I563</f>
        <v>0.7322890283313831</v>
      </c>
      <c r="S518" s="105">
        <f>'prueba 1'!AN515</f>
        <v>1.8753750849753665E-3</v>
      </c>
      <c r="T518" s="105">
        <f t="shared" si="174"/>
        <v>1.4828935611338143</v>
      </c>
      <c r="U518" s="177">
        <f t="shared" si="175"/>
        <v>6.1530131888661863</v>
      </c>
      <c r="V518" s="161">
        <f t="shared" ref="V518:V581" si="183">IF(B518&lt;0,0,+D518*B518)</f>
        <v>5.5754257198575789E-2</v>
      </c>
      <c r="W518" s="178">
        <f t="shared" si="172"/>
        <v>2.1333329999999999</v>
      </c>
      <c r="X518" s="178">
        <f t="shared" ca="1" si="176"/>
        <v>-1.143485292763385</v>
      </c>
      <c r="Y518" s="178">
        <f t="shared" ca="1" si="177"/>
        <v>235.11770494835071</v>
      </c>
      <c r="Z518" s="178">
        <f t="shared" si="178"/>
        <v>4.1660000000001141E-3</v>
      </c>
      <c r="AA518" s="178">
        <f t="shared" ca="1" si="179"/>
        <v>2.1333329999999999</v>
      </c>
      <c r="AB518" s="178">
        <f t="shared" ca="1" si="180"/>
        <v>200.85316385225283</v>
      </c>
    </row>
    <row r="519" spans="1:28" x14ac:dyDescent="0.25">
      <c r="A519" s="200">
        <v>2.1375000000000002</v>
      </c>
      <c r="B519" s="105">
        <v>13.205872688323005</v>
      </c>
      <c r="D519" s="194">
        <f t="shared" ref="D519:D582" si="184">+A519-A518</f>
        <v>4.1670000000002538E-3</v>
      </c>
      <c r="E519" s="174">
        <f t="shared" ca="1" si="181"/>
        <v>-5.930035224485858E-3</v>
      </c>
      <c r="F519" s="179">
        <f t="shared" ref="F519:F582" ca="1" si="185">IF(AND(I518&lt;=0,J518&lt;=0),0,+I519*D519)</f>
        <v>0.97971076606305663</v>
      </c>
      <c r="G519" s="272">
        <f t="shared" ref="G519:G582" si="186">+G518+D519</f>
        <v>2.1375000000000002</v>
      </c>
      <c r="H519" s="181">
        <f t="shared" ref="H519:H582" ca="1" si="187">IF(CELL("tipo",U519)="b",+(B519*9.81+L519*9.81-$E$2*9.81)/$E$2,+(B519*9.81+L519*9.81-U519*9.81)/U519)</f>
        <v>-1.4230946063080145</v>
      </c>
      <c r="I519" s="182">
        <f t="shared" ref="I519:I582" ca="1" si="188">+I518+E519</f>
        <v>235.11177491312623</v>
      </c>
      <c r="J519" s="181">
        <f t="shared" ref="J519:J582" ca="1" si="189">IF(AND(I519&lt;=0,J518&lt;=0),0,+J518+F519)</f>
        <v>201.83287461831588</v>
      </c>
      <c r="K519" s="175">
        <f ca="1">IF(I518&lt;0,VLOOKUP(-I518,'Cd(v)'!$B$3:$C$103,2,1),VLOOKUP(I518,'Cd(v)'!$B$3:$C$103,2,1))</f>
        <v>0.43498504650884701</v>
      </c>
      <c r="L519" s="7">
        <f t="shared" ca="1" si="182"/>
        <v>-7.9470429044249622</v>
      </c>
      <c r="M519" s="110">
        <f t="shared" ref="M519:M582" si="190">+B519*9.81</f>
        <v>129.5496110724487</v>
      </c>
      <c r="N519" s="110">
        <f t="shared" ref="N519:N582" si="191">+U519*9.81</f>
        <v>60.342789766870837</v>
      </c>
      <c r="O519" s="110">
        <f t="shared" ref="O519:O582" ca="1" si="192">+L519*9.81</f>
        <v>-77.960490892408885</v>
      </c>
      <c r="P519" s="110">
        <f t="shared" ref="P519:P582" ca="1" si="193">+M519-N519+O519</f>
        <v>-8.7536695868310233</v>
      </c>
      <c r="Q519" s="110">
        <f t="shared" ca="1" si="173"/>
        <v>-1.4230946063080145</v>
      </c>
      <c r="R519" s="110">
        <f>'prueba 1'!I564</f>
        <v>0.73079447765109462</v>
      </c>
      <c r="S519" s="105">
        <f>'prueba 1'!AN516</f>
        <v>1.8623461678337176E-3</v>
      </c>
      <c r="T519" s="105">
        <f t="shared" si="174"/>
        <v>1.4847559073016481</v>
      </c>
      <c r="U519" s="177">
        <f t="shared" si="175"/>
        <v>6.1511508426983523</v>
      </c>
      <c r="V519" s="161">
        <f t="shared" si="183"/>
        <v>5.5028871492245314E-2</v>
      </c>
      <c r="W519" s="178">
        <f t="shared" ref="W519:W582" si="194">+G519</f>
        <v>2.1375000000000002</v>
      </c>
      <c r="X519" s="178">
        <f t="shared" ca="1" si="176"/>
        <v>-1.4230946063080145</v>
      </c>
      <c r="Y519" s="178">
        <f t="shared" ca="1" si="177"/>
        <v>235.11177491312623</v>
      </c>
      <c r="Z519" s="178">
        <f t="shared" si="178"/>
        <v>4.1670000000002538E-3</v>
      </c>
      <c r="AA519" s="178">
        <f t="shared" ca="1" si="179"/>
        <v>2.1375000000000002</v>
      </c>
      <c r="AB519" s="178">
        <f t="shared" ca="1" si="180"/>
        <v>201.83287461831588</v>
      </c>
    </row>
    <row r="520" spans="1:28" x14ac:dyDescent="0.25">
      <c r="A520" s="200">
        <v>2.141667</v>
      </c>
      <c r="B520" s="105">
        <v>13.383163033743221</v>
      </c>
      <c r="D520" s="194">
        <f t="shared" si="184"/>
        <v>4.1669999999998097E-3</v>
      </c>
      <c r="E520" s="174">
        <f t="shared" ca="1" si="181"/>
        <v>-4.7381681835916923E-3</v>
      </c>
      <c r="F520" s="179">
        <f t="shared" ca="1" si="185"/>
        <v>0.97969102211613124</v>
      </c>
      <c r="G520" s="272">
        <f t="shared" si="186"/>
        <v>2.141667</v>
      </c>
      <c r="H520" s="181">
        <f t="shared" ca="1" si="187"/>
        <v>-1.1370693985101772</v>
      </c>
      <c r="I520" s="182">
        <f t="shared" ca="1" si="188"/>
        <v>235.10703674494263</v>
      </c>
      <c r="J520" s="181">
        <f t="shared" ca="1" si="189"/>
        <v>202.81256564043201</v>
      </c>
      <c r="K520" s="175">
        <f ca="1">IF(I519&lt;0,VLOOKUP(-I519,'Cd(v)'!$B$3:$C$103,2,1),VLOOKUP(I519,'Cd(v)'!$B$3:$C$103,2,1))</f>
        <v>0.43498504650884701</v>
      </c>
      <c r="L520" s="7">
        <f t="shared" ca="1" si="182"/>
        <v>-7.9466420358466872</v>
      </c>
      <c r="M520" s="110">
        <f t="shared" si="190"/>
        <v>131.28882936102102</v>
      </c>
      <c r="N520" s="110">
        <f t="shared" si="191"/>
        <v>60.324428090753784</v>
      </c>
      <c r="O520" s="110">
        <f t="shared" ca="1" si="192"/>
        <v>-77.956558371656001</v>
      </c>
      <c r="P520" s="110">
        <f t="shared" ca="1" si="193"/>
        <v>-6.99215710138877</v>
      </c>
      <c r="Q520" s="110">
        <f t="shared" ref="Q520:Q583" ca="1" si="195">+P520/U520</f>
        <v>-1.1370693985101772</v>
      </c>
      <c r="R520" s="110">
        <f>'prueba 1'!I565</f>
        <v>0.72929721218753707</v>
      </c>
      <c r="S520" s="105">
        <f>'prueba 1'!AN517</f>
        <v>1.8717304910346453E-3</v>
      </c>
      <c r="T520" s="105">
        <f t="shared" ref="T520:T583" si="196">S520+T519</f>
        <v>1.4866276377926828</v>
      </c>
      <c r="U520" s="177">
        <f t="shared" ref="U520:U583" si="197">+$E$2-T520</f>
        <v>6.1492791122073172</v>
      </c>
      <c r="V520" s="161">
        <f t="shared" si="183"/>
        <v>5.5767640361605454E-2</v>
      </c>
      <c r="W520" s="178">
        <f t="shared" si="194"/>
        <v>2.141667</v>
      </c>
      <c r="X520" s="178">
        <f t="shared" ca="1" si="176"/>
        <v>-1.1370693985101772</v>
      </c>
      <c r="Y520" s="178">
        <f t="shared" ca="1" si="177"/>
        <v>235.10703674494263</v>
      </c>
      <c r="Z520" s="178">
        <f t="shared" si="178"/>
        <v>4.1669999999998097E-3</v>
      </c>
      <c r="AA520" s="178">
        <f t="shared" ca="1" si="179"/>
        <v>2.141667</v>
      </c>
      <c r="AB520" s="178">
        <f t="shared" ca="1" si="180"/>
        <v>202.81256564043201</v>
      </c>
    </row>
    <row r="521" spans="1:28" x14ac:dyDescent="0.25">
      <c r="A521" s="200">
        <v>2.1458330000000001</v>
      </c>
      <c r="B521" s="105">
        <v>13.619550160970174</v>
      </c>
      <c r="D521" s="194">
        <f t="shared" si="184"/>
        <v>4.1660000000001141E-3</v>
      </c>
      <c r="E521" s="174">
        <f t="shared" ca="1" si="181"/>
        <v>-3.152302543705117E-3</v>
      </c>
      <c r="F521" s="179">
        <f t="shared" ca="1" si="185"/>
        <v>0.97944278258706075</v>
      </c>
      <c r="G521" s="272">
        <f t="shared" si="186"/>
        <v>2.1458330000000001</v>
      </c>
      <c r="H521" s="181">
        <f t="shared" ca="1" si="187"/>
        <v>-0.7566736782777318</v>
      </c>
      <c r="I521" s="182">
        <f t="shared" ca="1" si="188"/>
        <v>235.10388444239894</v>
      </c>
      <c r="J521" s="181">
        <f t="shared" ca="1" si="189"/>
        <v>203.79200842301907</v>
      </c>
      <c r="K521" s="175">
        <f ca="1">IF(I520&lt;0,VLOOKUP(-I520,'Cd(v)'!$B$3:$C$103,2,1),VLOOKUP(I520,'Cd(v)'!$B$3:$C$103,2,1))</f>
        <v>0.43498504650884701</v>
      </c>
      <c r="L521" s="7">
        <f t="shared" ca="1" si="182"/>
        <v>-7.9463217443847043</v>
      </c>
      <c r="M521" s="110">
        <f t="shared" si="190"/>
        <v>133.60778707911743</v>
      </c>
      <c r="N521" s="110">
        <f t="shared" si="191"/>
        <v>60.305942569570178</v>
      </c>
      <c r="O521" s="110">
        <f t="shared" ca="1" si="192"/>
        <v>-77.95341631241395</v>
      </c>
      <c r="P521" s="110">
        <f t="shared" ca="1" si="193"/>
        <v>-4.6515718028666981</v>
      </c>
      <c r="Q521" s="110">
        <f t="shared" ca="1" si="195"/>
        <v>-0.7566736782777318</v>
      </c>
      <c r="R521" s="110">
        <f>'prueba 1'!I566</f>
        <v>0.72779762085320865</v>
      </c>
      <c r="S521" s="105">
        <f>'prueba 1'!AN518</f>
        <v>1.8843548607145391E-3</v>
      </c>
      <c r="T521" s="105">
        <f t="shared" si="196"/>
        <v>1.4885119926533974</v>
      </c>
      <c r="U521" s="177">
        <f t="shared" si="197"/>
        <v>6.1473947573466026</v>
      </c>
      <c r="V521" s="161">
        <f t="shared" si="183"/>
        <v>5.6739045970603301E-2</v>
      </c>
      <c r="W521" s="178">
        <f t="shared" si="194"/>
        <v>2.1458330000000001</v>
      </c>
      <c r="X521" s="178">
        <f t="shared" ref="X521:X584" ca="1" si="198">IF(I521&lt;-0.01,0,H521)</f>
        <v>-0.7566736782777318</v>
      </c>
      <c r="Y521" s="178">
        <f t="shared" ref="Y521:Y584" ca="1" si="199">IF(I521&lt;-0.01,$L$1,I521)</f>
        <v>235.10388444239894</v>
      </c>
      <c r="Z521" s="178">
        <f t="shared" ref="Z521:Z584" si="200">+D521</f>
        <v>4.1660000000001141E-3</v>
      </c>
      <c r="AA521" s="178">
        <f t="shared" ref="AA521:AA584" ca="1" si="201">IF(I521&lt;-0.01,AA520+Z521,G521)</f>
        <v>2.1458330000000001</v>
      </c>
      <c r="AB521" s="178">
        <f t="shared" ref="AB521:AB584" ca="1" si="202">IF(I521&lt;-0.01,AB520-($L$1*Z521),J521)</f>
        <v>203.79200842301907</v>
      </c>
    </row>
    <row r="522" spans="1:28" x14ac:dyDescent="0.25">
      <c r="A522" s="200">
        <v>2.15</v>
      </c>
      <c r="B522" s="105">
        <v>13.974130851810608</v>
      </c>
      <c r="D522" s="194">
        <f t="shared" si="184"/>
        <v>4.1669999999998097E-3</v>
      </c>
      <c r="E522" s="174">
        <f t="shared" ca="1" si="181"/>
        <v>-7.8136340802422832E-4</v>
      </c>
      <c r="F522" s="179">
        <f t="shared" ca="1" si="185"/>
        <v>0.97967463053011039</v>
      </c>
      <c r="G522" s="272">
        <f t="shared" si="186"/>
        <v>2.15</v>
      </c>
      <c r="H522" s="181">
        <f t="shared" ca="1" si="187"/>
        <v>-0.18751221694846748</v>
      </c>
      <c r="I522" s="182">
        <f t="shared" ca="1" si="188"/>
        <v>235.1031030789909</v>
      </c>
      <c r="J522" s="181">
        <f t="shared" ca="1" si="189"/>
        <v>204.77168305354917</v>
      </c>
      <c r="K522" s="175">
        <f ca="1">IF(I521&lt;0,VLOOKUP(-I521,'Cd(v)'!$B$3:$C$103,2,1),VLOOKUP(I521,'Cd(v)'!$B$3:$C$103,2,1))</f>
        <v>0.43498504650884701</v>
      </c>
      <c r="L522" s="7">
        <f t="shared" ca="1" si="182"/>
        <v>-7.946108658101406</v>
      </c>
      <c r="M522" s="110">
        <f t="shared" si="190"/>
        <v>137.08622365626206</v>
      </c>
      <c r="N522" s="110">
        <f t="shared" si="191"/>
        <v>60.287252082335158</v>
      </c>
      <c r="O522" s="110">
        <f t="shared" ca="1" si="192"/>
        <v>-77.951325935974793</v>
      </c>
      <c r="P522" s="110">
        <f t="shared" ca="1" si="193"/>
        <v>-1.1523543620478875</v>
      </c>
      <c r="Q522" s="110">
        <f t="shared" ca="1" si="195"/>
        <v>-0.18751221694846748</v>
      </c>
      <c r="R522" s="110">
        <f>'prueba 1'!I567</f>
        <v>0.72629498302366524</v>
      </c>
      <c r="S522" s="105">
        <f>'prueba 1'!AN519</f>
        <v>1.9052484439362877E-3</v>
      </c>
      <c r="T522" s="105">
        <f t="shared" si="196"/>
        <v>1.4904172410973338</v>
      </c>
      <c r="U522" s="177">
        <f t="shared" si="197"/>
        <v>6.1454895089026662</v>
      </c>
      <c r="V522" s="161">
        <f t="shared" si="183"/>
        <v>5.8230203259492144E-2</v>
      </c>
      <c r="W522" s="178">
        <f t="shared" si="194"/>
        <v>2.15</v>
      </c>
      <c r="X522" s="178">
        <f t="shared" ca="1" si="198"/>
        <v>-0.18751221694846748</v>
      </c>
      <c r="Y522" s="178">
        <f t="shared" ca="1" si="199"/>
        <v>235.1031030789909</v>
      </c>
      <c r="Z522" s="178">
        <f t="shared" si="200"/>
        <v>4.1669999999998097E-3</v>
      </c>
      <c r="AA522" s="178">
        <f t="shared" ca="1" si="201"/>
        <v>2.15</v>
      </c>
      <c r="AB522" s="178">
        <f t="shared" ca="1" si="202"/>
        <v>204.77168305354917</v>
      </c>
    </row>
    <row r="523" spans="1:28" x14ac:dyDescent="0.25">
      <c r="A523" s="200">
        <v>2.1541670000000002</v>
      </c>
      <c r="B523" s="105">
        <v>14.033227633617349</v>
      </c>
      <c r="D523" s="194">
        <f t="shared" si="184"/>
        <v>4.1670000000002538E-3</v>
      </c>
      <c r="E523" s="174">
        <f t="shared" ca="1" si="181"/>
        <v>-3.7534767120055553E-4</v>
      </c>
      <c r="F523" s="179">
        <f t="shared" ca="1" si="185"/>
        <v>0.9796730664564689</v>
      </c>
      <c r="G523" s="272">
        <f t="shared" si="186"/>
        <v>2.1541670000000002</v>
      </c>
      <c r="H523" s="181">
        <f t="shared" ca="1" si="187"/>
        <v>-9.0076234989328693E-2</v>
      </c>
      <c r="I523" s="182">
        <f t="shared" ca="1" si="188"/>
        <v>235.1027277313197</v>
      </c>
      <c r="J523" s="181">
        <f t="shared" ca="1" si="189"/>
        <v>205.75135612000562</v>
      </c>
      <c r="K523" s="175">
        <f ca="1">IF(I522&lt;0,VLOOKUP(-I522,'Cd(v)'!$B$3:$C$103,2,1),VLOOKUP(I522,'Cd(v)'!$B$3:$C$103,2,1))</f>
        <v>0.43498504650884701</v>
      </c>
      <c r="L523" s="7">
        <f t="shared" ca="1" si="182"/>
        <v>-7.9460558406990991</v>
      </c>
      <c r="M523" s="110">
        <f t="shared" si="190"/>
        <v>137.66596308578619</v>
      </c>
      <c r="N523" s="110">
        <f t="shared" si="191"/>
        <v>60.2685460856407</v>
      </c>
      <c r="O523" s="110">
        <f t="shared" ca="1" si="192"/>
        <v>-77.950807797258165</v>
      </c>
      <c r="P523" s="110">
        <f t="shared" ca="1" si="193"/>
        <v>-0.55339079711268369</v>
      </c>
      <c r="Q523" s="110">
        <f t="shared" ca="1" si="195"/>
        <v>-9.0076234989329845E-2</v>
      </c>
      <c r="R523" s="110">
        <f>'prueba 1'!I568</f>
        <v>0.72478952587716006</v>
      </c>
      <c r="S523" s="105">
        <f>'prueba 1'!AN520</f>
        <v>1.9068294285885566E-3</v>
      </c>
      <c r="T523" s="105">
        <f t="shared" si="196"/>
        <v>1.4923240705259224</v>
      </c>
      <c r="U523" s="177">
        <f t="shared" si="197"/>
        <v>6.1435826794740773</v>
      </c>
      <c r="V523" s="161">
        <f t="shared" si="183"/>
        <v>5.8476459549287055E-2</v>
      </c>
      <c r="W523" s="178">
        <f t="shared" si="194"/>
        <v>2.1541670000000002</v>
      </c>
      <c r="X523" s="178">
        <f t="shared" ca="1" si="198"/>
        <v>-9.0076234989328693E-2</v>
      </c>
      <c r="Y523" s="178">
        <f t="shared" ca="1" si="199"/>
        <v>235.1027277313197</v>
      </c>
      <c r="Z523" s="178">
        <f t="shared" si="200"/>
        <v>4.1670000000002538E-3</v>
      </c>
      <c r="AA523" s="178">
        <f t="shared" ca="1" si="201"/>
        <v>2.1541670000000002</v>
      </c>
      <c r="AB523" s="178">
        <f t="shared" ca="1" si="202"/>
        <v>205.75135612000562</v>
      </c>
    </row>
    <row r="524" spans="1:28" x14ac:dyDescent="0.25">
      <c r="A524" s="200">
        <v>2.1583329999999998</v>
      </c>
      <c r="B524" s="105">
        <v>14.151421197230826</v>
      </c>
      <c r="D524" s="194">
        <f t="shared" si="184"/>
        <v>4.16599999999967E-3</v>
      </c>
      <c r="E524" s="174">
        <f t="shared" ca="1" si="181"/>
        <v>4.2400937472890696E-4</v>
      </c>
      <c r="F524" s="179">
        <f t="shared" ca="1" si="185"/>
        <v>0.97943973015165542</v>
      </c>
      <c r="G524" s="272">
        <f t="shared" si="186"/>
        <v>2.1583329999999998</v>
      </c>
      <c r="H524" s="181">
        <f t="shared" ca="1" si="187"/>
        <v>0.10177853450046581</v>
      </c>
      <c r="I524" s="182">
        <f t="shared" ca="1" si="188"/>
        <v>235.10315174069444</v>
      </c>
      <c r="J524" s="181">
        <f t="shared" ca="1" si="189"/>
        <v>206.73079585015728</v>
      </c>
      <c r="K524" s="175">
        <f ca="1">IF(I523&lt;0,VLOOKUP(-I523,'Cd(v)'!$B$3:$C$103,2,1),VLOOKUP(I523,'Cd(v)'!$B$3:$C$103,2,1))</f>
        <v>0.43498504650884701</v>
      </c>
      <c r="L524" s="7">
        <f t="shared" ca="1" si="182"/>
        <v>-7.946030468586736</v>
      </c>
      <c r="M524" s="110">
        <f t="shared" si="190"/>
        <v>138.82544194483441</v>
      </c>
      <c r="N524" s="110">
        <f t="shared" si="191"/>
        <v>60.249792771521236</v>
      </c>
      <c r="O524" s="110">
        <f t="shared" ca="1" si="192"/>
        <v>-77.950558896835886</v>
      </c>
      <c r="P524" s="110">
        <f t="shared" ca="1" si="193"/>
        <v>0.62509027647728033</v>
      </c>
      <c r="Q524" s="110">
        <f t="shared" ca="1" si="195"/>
        <v>0.10177853450046466</v>
      </c>
      <c r="R524" s="110">
        <f>'prueba 1'!I569</f>
        <v>0.72328166635415236</v>
      </c>
      <c r="S524" s="105">
        <f>'prueba 1'!AN521</f>
        <v>1.911652815440066E-3</v>
      </c>
      <c r="T524" s="105">
        <f t="shared" si="196"/>
        <v>1.4942357233413626</v>
      </c>
      <c r="U524" s="177">
        <f t="shared" si="197"/>
        <v>6.1416710266586376</v>
      </c>
      <c r="V524" s="161">
        <f t="shared" si="183"/>
        <v>5.895482070765895E-2</v>
      </c>
      <c r="W524" s="178">
        <f t="shared" si="194"/>
        <v>2.1583329999999998</v>
      </c>
      <c r="X524" s="178">
        <f t="shared" ca="1" si="198"/>
        <v>0.10177853450046581</v>
      </c>
      <c r="Y524" s="178">
        <f t="shared" ca="1" si="199"/>
        <v>235.10315174069444</v>
      </c>
      <c r="Z524" s="178">
        <f t="shared" si="200"/>
        <v>4.16599999999967E-3</v>
      </c>
      <c r="AA524" s="178">
        <f t="shared" ca="1" si="201"/>
        <v>2.1583329999999998</v>
      </c>
      <c r="AB524" s="178">
        <f t="shared" ca="1" si="202"/>
        <v>206.73079585015728</v>
      </c>
    </row>
    <row r="525" spans="1:28" x14ac:dyDescent="0.25">
      <c r="A525" s="200">
        <v>2.1625000000000001</v>
      </c>
      <c r="B525" s="105">
        <v>14.092324415424089</v>
      </c>
      <c r="D525" s="194">
        <f t="shared" si="184"/>
        <v>4.1670000000002538E-3</v>
      </c>
      <c r="E525" s="174">
        <f t="shared" ca="1" si="181"/>
        <v>4.3279759674485993E-5</v>
      </c>
      <c r="F525" s="179">
        <f t="shared" ca="1" si="185"/>
        <v>0.97967501365029197</v>
      </c>
      <c r="G525" s="272">
        <f t="shared" si="186"/>
        <v>2.1625000000000001</v>
      </c>
      <c r="H525" s="181">
        <f t="shared" ca="1" si="187"/>
        <v>1.0386311416962649E-2</v>
      </c>
      <c r="I525" s="182">
        <f t="shared" ca="1" si="188"/>
        <v>235.10319502045411</v>
      </c>
      <c r="J525" s="181">
        <f t="shared" ca="1" si="189"/>
        <v>207.71047086380756</v>
      </c>
      <c r="K525" s="175">
        <f ca="1">IF(I524&lt;0,VLOOKUP(-I524,'Cd(v)'!$B$3:$C$103,2,1),VLOOKUP(I524,'Cd(v)'!$B$3:$C$103,2,1))</f>
        <v>0.43498504650884701</v>
      </c>
      <c r="L525" s="7">
        <f t="shared" ca="1" si="182"/>
        <v>-7.9460591300529924</v>
      </c>
      <c r="M525" s="110">
        <f t="shared" si="190"/>
        <v>138.24570251531031</v>
      </c>
      <c r="N525" s="110">
        <f t="shared" si="191"/>
        <v>60.231092939983959</v>
      </c>
      <c r="O525" s="110">
        <f t="shared" ca="1" si="192"/>
        <v>-77.950840065819861</v>
      </c>
      <c r="P525" s="110">
        <f t="shared" ca="1" si="193"/>
        <v>6.3769509506485633E-2</v>
      </c>
      <c r="Q525" s="110">
        <f t="shared" ca="1" si="195"/>
        <v>1.0386311416961492E-2</v>
      </c>
      <c r="R525" s="110">
        <f>'prueba 1'!I570</f>
        <v>0.72177075641447919</v>
      </c>
      <c r="S525" s="105">
        <f>'prueba 1'!AN522</f>
        <v>1.9062009721992814E-3</v>
      </c>
      <c r="T525" s="105">
        <f t="shared" si="196"/>
        <v>1.4961419243135619</v>
      </c>
      <c r="U525" s="177">
        <f t="shared" si="197"/>
        <v>6.1397648256864379</v>
      </c>
      <c r="V525" s="161">
        <f t="shared" si="183"/>
        <v>5.8722715839075755E-2</v>
      </c>
      <c r="W525" s="178">
        <f t="shared" si="194"/>
        <v>2.1625000000000001</v>
      </c>
      <c r="X525" s="178">
        <f t="shared" ca="1" si="198"/>
        <v>1.0386311416962649E-2</v>
      </c>
      <c r="Y525" s="178">
        <f t="shared" ca="1" si="199"/>
        <v>235.10319502045411</v>
      </c>
      <c r="Z525" s="178">
        <f t="shared" si="200"/>
        <v>4.1670000000002538E-3</v>
      </c>
      <c r="AA525" s="178">
        <f t="shared" ca="1" si="201"/>
        <v>2.1625000000000001</v>
      </c>
      <c r="AB525" s="178">
        <f t="shared" ca="1" si="202"/>
        <v>207.71047086380756</v>
      </c>
    </row>
    <row r="526" spans="1:28" x14ac:dyDescent="0.25">
      <c r="A526" s="200">
        <v>2.1666669999999999</v>
      </c>
      <c r="B526" s="105">
        <v>14.269614760844306</v>
      </c>
      <c r="D526" s="194">
        <f t="shared" si="184"/>
        <v>4.1669999999998097E-3</v>
      </c>
      <c r="E526" s="174">
        <f t="shared" ca="1" si="181"/>
        <v>1.2367879144024939E-3</v>
      </c>
      <c r="F526" s="179">
        <f t="shared" ca="1" si="185"/>
        <v>0.97968016734542684</v>
      </c>
      <c r="G526" s="272">
        <f t="shared" si="186"/>
        <v>2.1666669999999999</v>
      </c>
      <c r="H526" s="181">
        <f t="shared" ca="1" si="187"/>
        <v>0.29680535502820982</v>
      </c>
      <c r="I526" s="182">
        <f t="shared" ca="1" si="188"/>
        <v>235.1044318083685</v>
      </c>
      <c r="J526" s="181">
        <f t="shared" ca="1" si="189"/>
        <v>208.69015103115299</v>
      </c>
      <c r="K526" s="175">
        <f ca="1">IF(I525&lt;0,VLOOKUP(-I525,'Cd(v)'!$B$3:$C$103,2,1),VLOOKUP(I525,'Cd(v)'!$B$3:$C$103,2,1))</f>
        <v>0.43498504650884701</v>
      </c>
      <c r="L526" s="7">
        <f t="shared" ca="1" si="182"/>
        <v>-7.9460620556076567</v>
      </c>
      <c r="M526" s="110">
        <f t="shared" si="190"/>
        <v>139.98492080388266</v>
      </c>
      <c r="N526" s="110">
        <f t="shared" si="191"/>
        <v>60.212305384278991</v>
      </c>
      <c r="O526" s="110">
        <f t="shared" ca="1" si="192"/>
        <v>-77.950868765511117</v>
      </c>
      <c r="P526" s="110">
        <f t="shared" ca="1" si="193"/>
        <v>1.82174665409255</v>
      </c>
      <c r="Q526" s="110">
        <f t="shared" ca="1" si="195"/>
        <v>0.29680535502820982</v>
      </c>
      <c r="R526" s="110">
        <f>'prueba 1'!I571</f>
        <v>0.720257156864475</v>
      </c>
      <c r="S526" s="105">
        <f>'prueba 1'!AN523</f>
        <v>1.9151432930650102E-3</v>
      </c>
      <c r="T526" s="105">
        <f t="shared" si="196"/>
        <v>1.4980570676066269</v>
      </c>
      <c r="U526" s="177">
        <f t="shared" si="197"/>
        <v>6.137849682393373</v>
      </c>
      <c r="V526" s="161">
        <f t="shared" si="183"/>
        <v>5.9461484708435507E-2</v>
      </c>
      <c r="W526" s="178">
        <f t="shared" si="194"/>
        <v>2.1666669999999999</v>
      </c>
      <c r="X526" s="178">
        <f t="shared" ca="1" si="198"/>
        <v>0.29680535502820982</v>
      </c>
      <c r="Y526" s="178">
        <f t="shared" ca="1" si="199"/>
        <v>235.1044318083685</v>
      </c>
      <c r="Z526" s="178">
        <f t="shared" si="200"/>
        <v>4.1669999999998097E-3</v>
      </c>
      <c r="AA526" s="178">
        <f t="shared" ca="1" si="201"/>
        <v>2.1666669999999999</v>
      </c>
      <c r="AB526" s="178">
        <f t="shared" ca="1" si="202"/>
        <v>208.69015103115299</v>
      </c>
    </row>
    <row r="527" spans="1:28" x14ac:dyDescent="0.25">
      <c r="A527" s="200">
        <v>2.170833</v>
      </c>
      <c r="B527" s="105">
        <v>14.62419545168474</v>
      </c>
      <c r="D527" s="194">
        <f t="shared" si="184"/>
        <v>4.1660000000001141E-3</v>
      </c>
      <c r="E527" s="174">
        <f t="shared" ca="1" si="181"/>
        <v>3.6109055329616342E-3</v>
      </c>
      <c r="F527" s="179">
        <f t="shared" ca="1" si="185"/>
        <v>0.9794601059461403</v>
      </c>
      <c r="G527" s="272">
        <f t="shared" si="186"/>
        <v>2.170833</v>
      </c>
      <c r="H527" s="181">
        <f t="shared" ca="1" si="187"/>
        <v>0.86675600887218807</v>
      </c>
      <c r="I527" s="182">
        <f t="shared" ca="1" si="188"/>
        <v>235.10804271390145</v>
      </c>
      <c r="J527" s="181">
        <f t="shared" ca="1" si="189"/>
        <v>209.66961113709914</v>
      </c>
      <c r="K527" s="175">
        <f ca="1">IF(I526&lt;0,VLOOKUP(-I526,'Cd(v)'!$B$3:$C$103,2,1),VLOOKUP(I526,'Cd(v)'!$B$3:$C$103,2,1))</f>
        <v>0.43498504650884701</v>
      </c>
      <c r="L527" s="7">
        <f t="shared" ca="1" si="182"/>
        <v>-7.946145658209196</v>
      </c>
      <c r="M527" s="110">
        <f t="shared" si="190"/>
        <v>143.46335738102729</v>
      </c>
      <c r="N527" s="110">
        <f t="shared" si="191"/>
        <v>60.19332718625818</v>
      </c>
      <c r="O527" s="110">
        <f t="shared" ca="1" si="192"/>
        <v>-77.951688907032221</v>
      </c>
      <c r="P527" s="110">
        <f t="shared" ca="1" si="193"/>
        <v>5.3183412877368852</v>
      </c>
      <c r="Q527" s="110">
        <f t="shared" ca="1" si="195"/>
        <v>0.86675600887218696</v>
      </c>
      <c r="R527" s="110">
        <f>'prueba 1'!I572</f>
        <v>0.71874114689802304</v>
      </c>
      <c r="S527" s="105">
        <f>'prueba 1'!AN524</f>
        <v>1.9345767605315073E-3</v>
      </c>
      <c r="T527" s="105">
        <f t="shared" si="196"/>
        <v>1.4999916443671584</v>
      </c>
      <c r="U527" s="177">
        <f t="shared" si="197"/>
        <v>6.1359151056328418</v>
      </c>
      <c r="V527" s="161">
        <f t="shared" si="183"/>
        <v>6.0924398251720295E-2</v>
      </c>
      <c r="W527" s="178">
        <f t="shared" si="194"/>
        <v>2.170833</v>
      </c>
      <c r="X527" s="178">
        <f t="shared" ca="1" si="198"/>
        <v>0.86675600887218807</v>
      </c>
      <c r="Y527" s="178">
        <f t="shared" ca="1" si="199"/>
        <v>235.10804271390145</v>
      </c>
      <c r="Z527" s="178">
        <f t="shared" si="200"/>
        <v>4.1660000000001141E-3</v>
      </c>
      <c r="AA527" s="178">
        <f t="shared" ca="1" si="201"/>
        <v>2.170833</v>
      </c>
      <c r="AB527" s="178">
        <f t="shared" ca="1" si="202"/>
        <v>209.66961113709914</v>
      </c>
    </row>
    <row r="528" spans="1:28" x14ac:dyDescent="0.25">
      <c r="A528" s="200">
        <v>2.1749999999999998</v>
      </c>
      <c r="B528" s="105">
        <v>14.742389015298217</v>
      </c>
      <c r="D528" s="194">
        <f t="shared" si="184"/>
        <v>4.1669999999998097E-3</v>
      </c>
      <c r="E528" s="174">
        <f t="shared" ca="1" si="181"/>
        <v>4.4118872811513511E-3</v>
      </c>
      <c r="F528" s="179">
        <f t="shared" ca="1" si="185"/>
        <v>0.97971359832308313</v>
      </c>
      <c r="G528" s="272">
        <f t="shared" si="186"/>
        <v>2.1749999999999998</v>
      </c>
      <c r="H528" s="181">
        <f t="shared" ca="1" si="187"/>
        <v>1.0587682460166912</v>
      </c>
      <c r="I528" s="182">
        <f t="shared" ca="1" si="188"/>
        <v>235.11245460118261</v>
      </c>
      <c r="J528" s="181">
        <f t="shared" ca="1" si="189"/>
        <v>210.64932473542223</v>
      </c>
      <c r="K528" s="175">
        <f ca="1">IF(I527&lt;0,VLOOKUP(-I527,'Cd(v)'!$B$3:$C$103,2,1),VLOOKUP(I527,'Cd(v)'!$B$3:$C$103,2,1))</f>
        <v>0.43498504650884701</v>
      </c>
      <c r="L528" s="7">
        <f t="shared" ca="1" si="182"/>
        <v>-7.9463897454979335</v>
      </c>
      <c r="M528" s="110">
        <f t="shared" si="190"/>
        <v>144.62283624007551</v>
      </c>
      <c r="N528" s="110">
        <f t="shared" si="191"/>
        <v>60.174294871741317</v>
      </c>
      <c r="O528" s="110">
        <f t="shared" ca="1" si="192"/>
        <v>-77.954083403334735</v>
      </c>
      <c r="P528" s="110">
        <f t="shared" ca="1" si="193"/>
        <v>6.4944579649994552</v>
      </c>
      <c r="Q528" s="110">
        <f t="shared" ca="1" si="195"/>
        <v>1.0587682460166901</v>
      </c>
      <c r="R528" s="110">
        <f>'prueba 1'!I573</f>
        <v>0.71722195863503135</v>
      </c>
      <c r="S528" s="105">
        <f>'prueba 1'!AN525</f>
        <v>1.9400932229216307E-3</v>
      </c>
      <c r="T528" s="105">
        <f t="shared" si="196"/>
        <v>1.50193173759008</v>
      </c>
      <c r="U528" s="177">
        <f t="shared" si="197"/>
        <v>6.1339750124099197</v>
      </c>
      <c r="V528" s="161">
        <f t="shared" si="183"/>
        <v>6.1431535026744866E-2</v>
      </c>
      <c r="W528" s="178">
        <f t="shared" si="194"/>
        <v>2.1749999999999998</v>
      </c>
      <c r="X528" s="178">
        <f t="shared" ca="1" si="198"/>
        <v>1.0587682460166912</v>
      </c>
      <c r="Y528" s="178">
        <f t="shared" ca="1" si="199"/>
        <v>235.11245460118261</v>
      </c>
      <c r="Z528" s="178">
        <f t="shared" si="200"/>
        <v>4.1669999999998097E-3</v>
      </c>
      <c r="AA528" s="178">
        <f t="shared" ca="1" si="201"/>
        <v>2.1749999999999998</v>
      </c>
      <c r="AB528" s="178">
        <f t="shared" ca="1" si="202"/>
        <v>210.64932473542223</v>
      </c>
    </row>
    <row r="529" spans="1:28" x14ac:dyDescent="0.25">
      <c r="A529" s="200">
        <v>2.1791670000000001</v>
      </c>
      <c r="B529" s="105">
        <v>14.683292233491477</v>
      </c>
      <c r="D529" s="194">
        <f t="shared" si="184"/>
        <v>4.1670000000002538E-3</v>
      </c>
      <c r="E529" s="174">
        <f t="shared" ca="1" si="181"/>
        <v>4.030225066498457E-3</v>
      </c>
      <c r="F529" s="179">
        <f t="shared" ca="1" si="185"/>
        <v>0.97973039227103964</v>
      </c>
      <c r="G529" s="272">
        <f t="shared" si="186"/>
        <v>2.1791670000000001</v>
      </c>
      <c r="H529" s="181">
        <f t="shared" ca="1" si="187"/>
        <v>0.96717664182822449</v>
      </c>
      <c r="I529" s="182">
        <f t="shared" ca="1" si="188"/>
        <v>235.11648482624909</v>
      </c>
      <c r="J529" s="181">
        <f t="shared" ca="1" si="189"/>
        <v>211.62905512769328</v>
      </c>
      <c r="K529" s="175">
        <f ca="1">IF(I528&lt;0,VLOOKUP(-I528,'Cd(v)'!$B$3:$C$103,2,1),VLOOKUP(I528,'Cd(v)'!$B$3:$C$103,2,1))</f>
        <v>0.43498504650884701</v>
      </c>
      <c r="L529" s="7">
        <f t="shared" ca="1" si="182"/>
        <v>-7.946687982039637</v>
      </c>
      <c r="M529" s="110">
        <f t="shared" si="190"/>
        <v>144.04309681055139</v>
      </c>
      <c r="N529" s="110">
        <f t="shared" si="191"/>
        <v>60.155321003736184</v>
      </c>
      <c r="O529" s="110">
        <f t="shared" ca="1" si="192"/>
        <v>-77.957009103808844</v>
      </c>
      <c r="P529" s="110">
        <f t="shared" ca="1" si="193"/>
        <v>5.9307667030063556</v>
      </c>
      <c r="Q529" s="110">
        <f t="shared" ca="1" si="195"/>
        <v>0.96717664182822338</v>
      </c>
      <c r="R529" s="110">
        <f>'prueba 1'!I574</f>
        <v>0.71570007866739838</v>
      </c>
      <c r="S529" s="105">
        <f>'prueba 1'!AN526</f>
        <v>1.9341353725927568E-3</v>
      </c>
      <c r="T529" s="105">
        <f t="shared" si="196"/>
        <v>1.5038658729626728</v>
      </c>
      <c r="U529" s="177">
        <f t="shared" si="197"/>
        <v>6.1320408770373271</v>
      </c>
      <c r="V529" s="161">
        <f t="shared" si="183"/>
        <v>6.1185278736962709E-2</v>
      </c>
      <c r="W529" s="178">
        <f t="shared" si="194"/>
        <v>2.1791670000000001</v>
      </c>
      <c r="X529" s="178">
        <f t="shared" ca="1" si="198"/>
        <v>0.96717664182822449</v>
      </c>
      <c r="Y529" s="178">
        <f t="shared" ca="1" si="199"/>
        <v>235.11648482624909</v>
      </c>
      <c r="Z529" s="178">
        <f t="shared" si="200"/>
        <v>4.1670000000002538E-3</v>
      </c>
      <c r="AA529" s="178">
        <f t="shared" ca="1" si="201"/>
        <v>2.1791670000000001</v>
      </c>
      <c r="AB529" s="178">
        <f t="shared" ca="1" si="202"/>
        <v>211.62905512769328</v>
      </c>
    </row>
    <row r="530" spans="1:28" x14ac:dyDescent="0.25">
      <c r="A530" s="200">
        <v>2.1833330000000002</v>
      </c>
      <c r="B530" s="105">
        <v>14.683292233491477</v>
      </c>
      <c r="D530" s="194">
        <f t="shared" si="184"/>
        <v>4.1660000000001141E-3</v>
      </c>
      <c r="E530" s="174">
        <f t="shared" ca="1" si="181"/>
        <v>4.0415872098620402E-3</v>
      </c>
      <c r="F530" s="179">
        <f t="shared" ca="1" si="185"/>
        <v>0.97951211303849683</v>
      </c>
      <c r="G530" s="272">
        <f t="shared" si="186"/>
        <v>2.1833330000000002</v>
      </c>
      <c r="H530" s="181">
        <f t="shared" ca="1" si="187"/>
        <v>0.97013615215120719</v>
      </c>
      <c r="I530" s="182">
        <f t="shared" ca="1" si="188"/>
        <v>235.12052641345895</v>
      </c>
      <c r="J530" s="181">
        <f t="shared" ca="1" si="189"/>
        <v>212.60856724073179</v>
      </c>
      <c r="K530" s="175">
        <f ca="1">IF(I529&lt;0,VLOOKUP(-I529,'Cd(v)'!$B$3:$C$103,2,1),VLOOKUP(I529,'Cd(v)'!$B$3:$C$103,2,1))</f>
        <v>0.43498504650884701</v>
      </c>
      <c r="L530" s="7">
        <f t="shared" ca="1" si="182"/>
        <v>-7.9469604237157103</v>
      </c>
      <c r="M530" s="110">
        <f t="shared" si="190"/>
        <v>144.04309681055139</v>
      </c>
      <c r="N530" s="110">
        <f t="shared" si="191"/>
        <v>60.136374209837399</v>
      </c>
      <c r="O530" s="110">
        <f t="shared" ca="1" si="192"/>
        <v>-77.959681756651122</v>
      </c>
      <c r="P530" s="110">
        <f t="shared" ca="1" si="193"/>
        <v>5.9470408440628688</v>
      </c>
      <c r="Q530" s="110">
        <f t="shared" ca="1" si="195"/>
        <v>0.97013615215120719</v>
      </c>
      <c r="R530" s="110">
        <f>'prueba 1'!I575</f>
        <v>0.71417587263661919</v>
      </c>
      <c r="S530" s="105">
        <f>'prueba 1'!AN527</f>
        <v>1.9313755248502422E-3</v>
      </c>
      <c r="T530" s="105">
        <f t="shared" si="196"/>
        <v>1.5057972484875231</v>
      </c>
      <c r="U530" s="177">
        <f t="shared" si="197"/>
        <v>6.1301095015124769</v>
      </c>
      <c r="V530" s="161">
        <f t="shared" si="183"/>
        <v>6.1170595444727166E-2</v>
      </c>
      <c r="W530" s="178">
        <f t="shared" si="194"/>
        <v>2.1833330000000002</v>
      </c>
      <c r="X530" s="178">
        <f t="shared" ca="1" si="198"/>
        <v>0.97013615215120719</v>
      </c>
      <c r="Y530" s="178">
        <f t="shared" ca="1" si="199"/>
        <v>235.12052641345895</v>
      </c>
      <c r="Z530" s="178">
        <f t="shared" si="200"/>
        <v>4.1660000000001141E-3</v>
      </c>
      <c r="AA530" s="178">
        <f t="shared" ca="1" si="201"/>
        <v>2.1833330000000002</v>
      </c>
      <c r="AB530" s="178">
        <f t="shared" ca="1" si="202"/>
        <v>212.60856724073179</v>
      </c>
    </row>
    <row r="531" spans="1:28" x14ac:dyDescent="0.25">
      <c r="A531" s="200">
        <v>2.1875</v>
      </c>
      <c r="B531" s="105">
        <v>14.210517979037565</v>
      </c>
      <c r="D531" s="194">
        <f t="shared" si="184"/>
        <v>4.1669999999998097E-3</v>
      </c>
      <c r="E531" s="174">
        <f t="shared" ca="1" si="181"/>
        <v>9.0101906328013967E-4</v>
      </c>
      <c r="F531" s="179">
        <f t="shared" ca="1" si="185"/>
        <v>0.97975098811127548</v>
      </c>
      <c r="G531" s="272">
        <f t="shared" si="186"/>
        <v>2.1875</v>
      </c>
      <c r="H531" s="181">
        <f t="shared" ca="1" si="187"/>
        <v>0.21622727700508299</v>
      </c>
      <c r="I531" s="182">
        <f t="shared" ca="1" si="188"/>
        <v>235.12142743252224</v>
      </c>
      <c r="J531" s="181">
        <f t="shared" ca="1" si="189"/>
        <v>213.58831822884306</v>
      </c>
      <c r="K531" s="175">
        <f ca="1">IF(I530&lt;0,VLOOKUP(-I530,'Cd(v)'!$B$3:$C$103,2,1),VLOOKUP(I530,'Cd(v)'!$B$3:$C$103,2,1))</f>
        <v>0.43498504650884701</v>
      </c>
      <c r="L531" s="7">
        <f t="shared" ca="1" si="182"/>
        <v>-7.9472336381581776</v>
      </c>
      <c r="M531" s="110">
        <f t="shared" si="190"/>
        <v>139.40518137435853</v>
      </c>
      <c r="N531" s="110">
        <f t="shared" si="191"/>
        <v>60.117733371126072</v>
      </c>
      <c r="O531" s="110">
        <f t="shared" ca="1" si="192"/>
        <v>-77.962361990331729</v>
      </c>
      <c r="P531" s="110">
        <f t="shared" ca="1" si="193"/>
        <v>1.3250860129007407</v>
      </c>
      <c r="Q531" s="110">
        <f t="shared" ca="1" si="195"/>
        <v>0.21622727700508412</v>
      </c>
      <c r="R531" s="110">
        <f>'prueba 1'!I576</f>
        <v>0.71264857144850591</v>
      </c>
      <c r="S531" s="105">
        <f>'prueba 1'!AN528</f>
        <v>1.9001874323478539E-3</v>
      </c>
      <c r="T531" s="105">
        <f t="shared" si="196"/>
        <v>1.5076974359198709</v>
      </c>
      <c r="U531" s="177">
        <f t="shared" si="197"/>
        <v>6.128209314080129</v>
      </c>
      <c r="V531" s="161">
        <f t="shared" si="183"/>
        <v>5.9215228418646827E-2</v>
      </c>
      <c r="W531" s="178">
        <f t="shared" si="194"/>
        <v>2.1875</v>
      </c>
      <c r="X531" s="178">
        <f t="shared" ca="1" si="198"/>
        <v>0.21622727700508299</v>
      </c>
      <c r="Y531" s="178">
        <f t="shared" ca="1" si="199"/>
        <v>235.12142743252224</v>
      </c>
      <c r="Z531" s="178">
        <f t="shared" si="200"/>
        <v>4.1669999999998097E-3</v>
      </c>
      <c r="AA531" s="178">
        <f t="shared" ca="1" si="201"/>
        <v>2.1875</v>
      </c>
      <c r="AB531" s="178">
        <f t="shared" ca="1" si="202"/>
        <v>213.58831822884306</v>
      </c>
    </row>
    <row r="532" spans="1:28" x14ac:dyDescent="0.25">
      <c r="A532" s="200">
        <v>2.1916669999999998</v>
      </c>
      <c r="B532" s="105">
        <v>14.269614760844306</v>
      </c>
      <c r="D532" s="194">
        <f t="shared" si="184"/>
        <v>4.1669999999998097E-3</v>
      </c>
      <c r="E532" s="174">
        <f t="shared" ca="1" si="181"/>
        <v>1.3079090086658225E-3</v>
      </c>
      <c r="F532" s="179">
        <f t="shared" ca="1" si="185"/>
        <v>0.97975643816811453</v>
      </c>
      <c r="G532" s="272">
        <f t="shared" si="186"/>
        <v>2.1916669999999998</v>
      </c>
      <c r="H532" s="181">
        <f t="shared" ca="1" si="187"/>
        <v>0.31387305223563289</v>
      </c>
      <c r="I532" s="182">
        <f t="shared" ca="1" si="188"/>
        <v>235.1227353415309</v>
      </c>
      <c r="J532" s="181">
        <f t="shared" ca="1" si="189"/>
        <v>214.56807466701119</v>
      </c>
      <c r="K532" s="175">
        <f ca="1">IF(I531&lt;0,VLOOKUP(-I531,'Cd(v)'!$B$3:$C$103,2,1),VLOOKUP(I531,'Cd(v)'!$B$3:$C$103,2,1))</f>
        <v>0.43498504650884701</v>
      </c>
      <c r="L532" s="7">
        <f t="shared" ca="1" si="182"/>
        <v>-7.9472945483886699</v>
      </c>
      <c r="M532" s="110">
        <f t="shared" si="190"/>
        <v>139.98492080388266</v>
      </c>
      <c r="N532" s="110">
        <f t="shared" si="191"/>
        <v>60.099078392092487</v>
      </c>
      <c r="O532" s="110">
        <f t="shared" ca="1" si="192"/>
        <v>-77.962959519692859</v>
      </c>
      <c r="P532" s="110">
        <f t="shared" ca="1" si="193"/>
        <v>1.92288289209732</v>
      </c>
      <c r="Q532" s="110">
        <f t="shared" ca="1" si="195"/>
        <v>0.31387305223563405</v>
      </c>
      <c r="R532" s="110">
        <f>'prueba 1'!I577</f>
        <v>0.71111840474540589</v>
      </c>
      <c r="S532" s="105">
        <f>'prueba 1'!AN529</f>
        <v>1.9016288515375252E-3</v>
      </c>
      <c r="T532" s="105">
        <f t="shared" si="196"/>
        <v>1.5095990647714084</v>
      </c>
      <c r="U532" s="177">
        <f t="shared" si="197"/>
        <v>6.1263076852285918</v>
      </c>
      <c r="V532" s="161">
        <f t="shared" si="183"/>
        <v>5.9461484708435507E-2</v>
      </c>
      <c r="W532" s="178">
        <f t="shared" si="194"/>
        <v>2.1916669999999998</v>
      </c>
      <c r="X532" s="178">
        <f t="shared" ca="1" si="198"/>
        <v>0.31387305223563289</v>
      </c>
      <c r="Y532" s="178">
        <f t="shared" ca="1" si="199"/>
        <v>235.1227353415309</v>
      </c>
      <c r="Z532" s="178">
        <f t="shared" si="200"/>
        <v>4.1669999999998097E-3</v>
      </c>
      <c r="AA532" s="178">
        <f t="shared" ca="1" si="201"/>
        <v>2.1916669999999998</v>
      </c>
      <c r="AB532" s="178">
        <f t="shared" ca="1" si="202"/>
        <v>214.56807466701119</v>
      </c>
    </row>
    <row r="533" spans="1:28" x14ac:dyDescent="0.25">
      <c r="A533" s="200">
        <v>2.1958329999999999</v>
      </c>
      <c r="B533" s="105">
        <v>14.210517979037565</v>
      </c>
      <c r="D533" s="194">
        <f t="shared" si="184"/>
        <v>4.1660000000001141E-3</v>
      </c>
      <c r="E533" s="174">
        <f t="shared" ca="1" si="181"/>
        <v>9.2570153982398263E-4</v>
      </c>
      <c r="F533" s="179">
        <f t="shared" ca="1" si="185"/>
        <v>0.9795251719054594</v>
      </c>
      <c r="G533" s="272">
        <f t="shared" si="186"/>
        <v>2.1958329999999999</v>
      </c>
      <c r="H533" s="181">
        <f t="shared" ca="1" si="187"/>
        <v>0.22220392218529939</v>
      </c>
      <c r="I533" s="182">
        <f t="shared" ca="1" si="188"/>
        <v>235.12366104307071</v>
      </c>
      <c r="J533" s="181">
        <f t="shared" ca="1" si="189"/>
        <v>215.54759983891665</v>
      </c>
      <c r="K533" s="175">
        <f ca="1">IF(I532&lt;0,VLOOKUP(-I532,'Cd(v)'!$B$3:$C$103,2,1),VLOOKUP(I532,'Cd(v)'!$B$3:$C$103,2,1))</f>
        <v>0.43498504650884701</v>
      </c>
      <c r="L533" s="7">
        <f t="shared" ca="1" si="182"/>
        <v>-7.947382965400748</v>
      </c>
      <c r="M533" s="110">
        <f t="shared" si="190"/>
        <v>139.40518137435853</v>
      </c>
      <c r="N533" s="110">
        <f t="shared" si="191"/>
        <v>60.080486018924582</v>
      </c>
      <c r="O533" s="110">
        <f t="shared" ca="1" si="192"/>
        <v>-77.963826890581345</v>
      </c>
      <c r="P533" s="110">
        <f t="shared" ca="1" si="193"/>
        <v>1.360868464852615</v>
      </c>
      <c r="Q533" s="110">
        <f t="shared" ca="1" si="195"/>
        <v>0.22220392218530055</v>
      </c>
      <c r="R533" s="110">
        <f>'prueba 1'!I578</f>
        <v>0.70958591171565411</v>
      </c>
      <c r="S533" s="105">
        <f>'prueba 1'!AN530</f>
        <v>1.8952470099807071E-3</v>
      </c>
      <c r="T533" s="105">
        <f t="shared" si="196"/>
        <v>1.511494311781389</v>
      </c>
      <c r="U533" s="177">
        <f t="shared" si="197"/>
        <v>6.1244124382186111</v>
      </c>
      <c r="V533" s="161">
        <f t="shared" si="183"/>
        <v>5.9201017900672115E-2</v>
      </c>
      <c r="W533" s="178">
        <f t="shared" si="194"/>
        <v>2.1958329999999999</v>
      </c>
      <c r="X533" s="178">
        <f t="shared" ca="1" si="198"/>
        <v>0.22220392218529939</v>
      </c>
      <c r="Y533" s="178">
        <f t="shared" ca="1" si="199"/>
        <v>235.12366104307071</v>
      </c>
      <c r="Z533" s="178">
        <f t="shared" si="200"/>
        <v>4.1660000000001141E-3</v>
      </c>
      <c r="AA533" s="178">
        <f t="shared" ca="1" si="201"/>
        <v>2.1958329999999999</v>
      </c>
      <c r="AB533" s="178">
        <f t="shared" ca="1" si="202"/>
        <v>215.54759983891665</v>
      </c>
    </row>
    <row r="534" spans="1:28" x14ac:dyDescent="0.25">
      <c r="A534" s="200">
        <v>2.2000000000000002</v>
      </c>
      <c r="B534" s="105">
        <v>14.328711542651043</v>
      </c>
      <c r="D534" s="194">
        <f t="shared" si="184"/>
        <v>4.1670000000002538E-3</v>
      </c>
      <c r="E534" s="174">
        <f t="shared" ca="1" si="181"/>
        <v>1.7276292458038506E-3</v>
      </c>
      <c r="F534" s="179">
        <f t="shared" ca="1" si="185"/>
        <v>0.9797674945976026</v>
      </c>
      <c r="G534" s="272">
        <f t="shared" si="186"/>
        <v>2.2000000000000002</v>
      </c>
      <c r="H534" s="181">
        <f t="shared" ca="1" si="187"/>
        <v>0.41459785116480569</v>
      </c>
      <c r="I534" s="182">
        <f t="shared" ca="1" si="188"/>
        <v>235.12538867231652</v>
      </c>
      <c r="J534" s="181">
        <f t="shared" ca="1" si="189"/>
        <v>216.52736733351426</v>
      </c>
      <c r="K534" s="175">
        <f ca="1">IF(I533&lt;0,VLOOKUP(-I533,'Cd(v)'!$B$3:$C$103,2,1),VLOOKUP(I533,'Cd(v)'!$B$3:$C$103,2,1))</f>
        <v>0.43498504650884701</v>
      </c>
      <c r="L534" s="7">
        <f t="shared" ca="1" si="182"/>
        <v>-7.9474455447946148</v>
      </c>
      <c r="M534" s="110">
        <f t="shared" si="190"/>
        <v>140.56466023340673</v>
      </c>
      <c r="N534" s="110">
        <f t="shared" si="191"/>
        <v>60.061839266015781</v>
      </c>
      <c r="O534" s="110">
        <f t="shared" ca="1" si="192"/>
        <v>-77.964440794435177</v>
      </c>
      <c r="P534" s="110">
        <f t="shared" ca="1" si="193"/>
        <v>2.5383801729557689</v>
      </c>
      <c r="Q534" s="110">
        <f t="shared" ca="1" si="195"/>
        <v>0.41459785116480569</v>
      </c>
      <c r="R534" s="110">
        <f>'prueba 1'!I579</f>
        <v>0.70805035604294675</v>
      </c>
      <c r="S534" s="105">
        <f>'prueba 1'!AN531</f>
        <v>1.9007903067074488E-3</v>
      </c>
      <c r="T534" s="105">
        <f t="shared" si="196"/>
        <v>1.5133951020880965</v>
      </c>
      <c r="U534" s="177">
        <f t="shared" si="197"/>
        <v>6.1225116479119039</v>
      </c>
      <c r="V534" s="161">
        <f t="shared" si="183"/>
        <v>5.9707740998230528E-2</v>
      </c>
      <c r="W534" s="178">
        <f t="shared" si="194"/>
        <v>2.2000000000000002</v>
      </c>
      <c r="X534" s="178">
        <f t="shared" ca="1" si="198"/>
        <v>0.41459785116480569</v>
      </c>
      <c r="Y534" s="178">
        <f t="shared" ca="1" si="199"/>
        <v>235.12538867231652</v>
      </c>
      <c r="Z534" s="178">
        <f t="shared" si="200"/>
        <v>4.1670000000002538E-3</v>
      </c>
      <c r="AA534" s="178">
        <f t="shared" ca="1" si="201"/>
        <v>2.2000000000000002</v>
      </c>
      <c r="AB534" s="178">
        <f t="shared" ca="1" si="202"/>
        <v>216.52736733351426</v>
      </c>
    </row>
    <row r="535" spans="1:28" x14ac:dyDescent="0.25">
      <c r="A535" s="200">
        <v>2.204167</v>
      </c>
      <c r="B535" s="105">
        <v>14.210517979037565</v>
      </c>
      <c r="D535" s="194">
        <f t="shared" si="184"/>
        <v>4.1669999999998097E-3</v>
      </c>
      <c r="E535" s="174">
        <f t="shared" ca="1" si="181"/>
        <v>9.5062520764723174E-4</v>
      </c>
      <c r="F535" s="179">
        <f t="shared" ca="1" si="185"/>
        <v>0.9797714558527385</v>
      </c>
      <c r="G535" s="272">
        <f t="shared" si="186"/>
        <v>2.204167</v>
      </c>
      <c r="H535" s="181">
        <f t="shared" ca="1" si="187"/>
        <v>0.22813179929140273</v>
      </c>
      <c r="I535" s="182">
        <f t="shared" ca="1" si="188"/>
        <v>235.12633929752417</v>
      </c>
      <c r="J535" s="181">
        <f t="shared" ca="1" si="189"/>
        <v>217.50713878936699</v>
      </c>
      <c r="K535" s="175">
        <f ca="1">IF(I534&lt;0,VLOOKUP(-I534,'Cd(v)'!$B$3:$C$103,2,1),VLOOKUP(I534,'Cd(v)'!$B$3:$C$103,2,1))</f>
        <v>0.43498504650884701</v>
      </c>
      <c r="L535" s="7">
        <f t="shared" ca="1" si="182"/>
        <v>-7.9475623368667954</v>
      </c>
      <c r="M535" s="110">
        <f t="shared" si="190"/>
        <v>139.40518137435853</v>
      </c>
      <c r="N535" s="110">
        <f t="shared" si="191"/>
        <v>60.04328669185805</v>
      </c>
      <c r="O535" s="110">
        <f t="shared" ca="1" si="192"/>
        <v>-77.965586524663266</v>
      </c>
      <c r="P535" s="110">
        <f t="shared" ca="1" si="193"/>
        <v>1.3963081578372254</v>
      </c>
      <c r="Q535" s="110">
        <f t="shared" ca="1" si="195"/>
        <v>0.2281317992914039</v>
      </c>
      <c r="R535" s="110">
        <f>'prueba 1'!I580</f>
        <v>0.70651210447398716</v>
      </c>
      <c r="S535" s="105">
        <f>'prueba 1'!AN532</f>
        <v>1.8911900262721726E-3</v>
      </c>
      <c r="T535" s="105">
        <f t="shared" si="196"/>
        <v>1.5152862921143686</v>
      </c>
      <c r="U535" s="177">
        <f t="shared" si="197"/>
        <v>6.1206204578856314</v>
      </c>
      <c r="V535" s="161">
        <f t="shared" si="183"/>
        <v>5.9215228418646827E-2</v>
      </c>
      <c r="W535" s="178">
        <f t="shared" si="194"/>
        <v>2.204167</v>
      </c>
      <c r="X535" s="178">
        <f t="shared" ca="1" si="198"/>
        <v>0.22813179929140273</v>
      </c>
      <c r="Y535" s="178">
        <f t="shared" ca="1" si="199"/>
        <v>235.12633929752417</v>
      </c>
      <c r="Z535" s="178">
        <f t="shared" si="200"/>
        <v>4.1669999999998097E-3</v>
      </c>
      <c r="AA535" s="178">
        <f t="shared" ca="1" si="201"/>
        <v>2.204167</v>
      </c>
      <c r="AB535" s="178">
        <f t="shared" ca="1" si="202"/>
        <v>217.50713878936699</v>
      </c>
    </row>
    <row r="536" spans="1:28" x14ac:dyDescent="0.25">
      <c r="A536" s="200">
        <v>2.2083330000000001</v>
      </c>
      <c r="B536" s="105">
        <v>14.092324415424089</v>
      </c>
      <c r="D536" s="194">
        <f t="shared" si="184"/>
        <v>4.1660000000001141E-3</v>
      </c>
      <c r="E536" s="174">
        <f t="shared" ca="1" si="181"/>
        <v>1.733827466021293E-4</v>
      </c>
      <c r="F536" s="179">
        <f t="shared" ca="1" si="185"/>
        <v>0.97953705182603479</v>
      </c>
      <c r="G536" s="272">
        <f t="shared" si="186"/>
        <v>2.2083330000000001</v>
      </c>
      <c r="H536" s="181">
        <f t="shared" ca="1" si="187"/>
        <v>4.1618518147413477E-2</v>
      </c>
      <c r="I536" s="182">
        <f t="shared" ca="1" si="188"/>
        <v>235.12651268027076</v>
      </c>
      <c r="J536" s="181">
        <f t="shared" ca="1" si="189"/>
        <v>218.48667584119303</v>
      </c>
      <c r="K536" s="175">
        <f ca="1">IF(I535&lt;0,VLOOKUP(-I535,'Cd(v)'!$B$3:$C$103,2,1),VLOOKUP(I535,'Cd(v)'!$B$3:$C$103,2,1))</f>
        <v>0.43498504650884701</v>
      </c>
      <c r="L536" s="7">
        <f t="shared" ca="1" si="182"/>
        <v>-7.9476266018822619</v>
      </c>
      <c r="M536" s="110">
        <f t="shared" si="190"/>
        <v>138.24570251531031</v>
      </c>
      <c r="N536" s="110">
        <f t="shared" si="191"/>
        <v>60.024832687593126</v>
      </c>
      <c r="O536" s="110">
        <f t="shared" ca="1" si="192"/>
        <v>-77.966216964464991</v>
      </c>
      <c r="P536" s="110">
        <f t="shared" ca="1" si="193"/>
        <v>0.25465286325220404</v>
      </c>
      <c r="Q536" s="110">
        <f t="shared" ca="1" si="195"/>
        <v>4.1618518147414636E-2</v>
      </c>
      <c r="R536" s="110">
        <f>'prueba 1'!I581</f>
        <v>0.70497133010125701</v>
      </c>
      <c r="S536" s="105">
        <f>'prueba 1'!AN533</f>
        <v>1.8811421269037041E-3</v>
      </c>
      <c r="T536" s="105">
        <f t="shared" si="196"/>
        <v>1.5171674342412722</v>
      </c>
      <c r="U536" s="177">
        <f t="shared" si="197"/>
        <v>6.1187393157587282</v>
      </c>
      <c r="V536" s="161">
        <f t="shared" si="183"/>
        <v>5.8708623514658366E-2</v>
      </c>
      <c r="W536" s="178">
        <f t="shared" si="194"/>
        <v>2.2083330000000001</v>
      </c>
      <c r="X536" s="178">
        <f t="shared" ca="1" si="198"/>
        <v>4.1618518147413477E-2</v>
      </c>
      <c r="Y536" s="178">
        <f t="shared" ca="1" si="199"/>
        <v>235.12651268027076</v>
      </c>
      <c r="Z536" s="178">
        <f t="shared" si="200"/>
        <v>4.1660000000001141E-3</v>
      </c>
      <c r="AA536" s="178">
        <f t="shared" ca="1" si="201"/>
        <v>2.2083330000000001</v>
      </c>
      <c r="AB536" s="178">
        <f t="shared" ca="1" si="202"/>
        <v>218.48667584119303</v>
      </c>
    </row>
    <row r="537" spans="1:28" x14ac:dyDescent="0.25">
      <c r="A537" s="200">
        <v>2.2124999999999999</v>
      </c>
      <c r="B537" s="105">
        <v>13.855937288197133</v>
      </c>
      <c r="D537" s="194">
        <f t="shared" si="184"/>
        <v>4.1669999999998097E-3</v>
      </c>
      <c r="E537" s="174">
        <f t="shared" ca="1" si="181"/>
        <v>-1.3938841026462743E-3</v>
      </c>
      <c r="F537" s="179">
        <f t="shared" ca="1" si="185"/>
        <v>0.9797663700235878</v>
      </c>
      <c r="G537" s="272">
        <f t="shared" si="186"/>
        <v>2.2124999999999999</v>
      </c>
      <c r="H537" s="181">
        <f t="shared" ca="1" si="187"/>
        <v>-0.33450542420118501</v>
      </c>
      <c r="I537" s="182">
        <f t="shared" ca="1" si="188"/>
        <v>235.12511879616812</v>
      </c>
      <c r="J537" s="181">
        <f t="shared" ca="1" si="189"/>
        <v>219.46644221121662</v>
      </c>
      <c r="K537" s="175">
        <f ca="1">IF(I536&lt;0,VLOOKUP(-I536,'Cd(v)'!$B$3:$C$103,2,1),VLOOKUP(I536,'Cd(v)'!$B$3:$C$103,2,1))</f>
        <v>0.43498504650884701</v>
      </c>
      <c r="L537" s="7">
        <f t="shared" ca="1" si="182"/>
        <v>-7.9476383230857746</v>
      </c>
      <c r="M537" s="110">
        <f t="shared" si="190"/>
        <v>135.92674479721387</v>
      </c>
      <c r="N537" s="110">
        <f t="shared" si="191"/>
        <v>60.006540607239913</v>
      </c>
      <c r="O537" s="110">
        <f t="shared" ca="1" si="192"/>
        <v>-77.966331949471453</v>
      </c>
      <c r="P537" s="110">
        <f t="shared" ca="1" si="193"/>
        <v>-2.0461277594974945</v>
      </c>
      <c r="Q537" s="110">
        <f t="shared" ca="1" si="195"/>
        <v>-0.33450542420118501</v>
      </c>
      <c r="R537" s="110">
        <f>'prueba 1'!I582</f>
        <v>0.70342747697245012</v>
      </c>
      <c r="S537" s="105">
        <f>'prueba 1'!AN534</f>
        <v>1.8646361216324364E-3</v>
      </c>
      <c r="T537" s="105">
        <f t="shared" si="196"/>
        <v>1.5190320703629046</v>
      </c>
      <c r="U537" s="177">
        <f t="shared" si="197"/>
        <v>6.1168746796370961</v>
      </c>
      <c r="V537" s="161">
        <f t="shared" si="183"/>
        <v>5.7737690679914813E-2</v>
      </c>
      <c r="W537" s="178">
        <f t="shared" si="194"/>
        <v>2.2124999999999999</v>
      </c>
      <c r="X537" s="178">
        <f t="shared" ca="1" si="198"/>
        <v>-0.33450542420118501</v>
      </c>
      <c r="Y537" s="178">
        <f t="shared" ca="1" si="199"/>
        <v>235.12511879616812</v>
      </c>
      <c r="Z537" s="178">
        <f t="shared" si="200"/>
        <v>4.1669999999998097E-3</v>
      </c>
      <c r="AA537" s="178">
        <f t="shared" ca="1" si="201"/>
        <v>2.2124999999999999</v>
      </c>
      <c r="AB537" s="178">
        <f t="shared" ca="1" si="202"/>
        <v>219.46644221121662</v>
      </c>
    </row>
    <row r="538" spans="1:28" x14ac:dyDescent="0.25">
      <c r="A538" s="200">
        <v>2.2166670000000002</v>
      </c>
      <c r="B538" s="105">
        <v>13.915034070003871</v>
      </c>
      <c r="D538" s="194">
        <f t="shared" si="184"/>
        <v>4.1670000000002538E-3</v>
      </c>
      <c r="E538" s="174">
        <f t="shared" ca="1" si="181"/>
        <v>-9.8614829891086574E-4</v>
      </c>
      <c r="F538" s="179">
        <f t="shared" ca="1" si="185"/>
        <v>0.97976226074373063</v>
      </c>
      <c r="G538" s="272">
        <f t="shared" si="186"/>
        <v>2.2166670000000002</v>
      </c>
      <c r="H538" s="181">
        <f t="shared" ca="1" si="187"/>
        <v>-0.23665665920585688</v>
      </c>
      <c r="I538" s="182">
        <f t="shared" ca="1" si="188"/>
        <v>235.1241326478692</v>
      </c>
      <c r="J538" s="181">
        <f t="shared" ca="1" si="189"/>
        <v>220.44620447196036</v>
      </c>
      <c r="K538" s="175">
        <f ca="1">IF(I537&lt;0,VLOOKUP(-I537,'Cd(v)'!$B$3:$C$103,2,1),VLOOKUP(I537,'Cd(v)'!$B$3:$C$103,2,1))</f>
        <v>0.43498504650884701</v>
      </c>
      <c r="L538" s="7">
        <f t="shared" ca="1" si="182"/>
        <v>-7.9475440925054031</v>
      </c>
      <c r="M538" s="110">
        <f t="shared" si="190"/>
        <v>136.506484226738</v>
      </c>
      <c r="N538" s="110">
        <f t="shared" si="191"/>
        <v>59.988234181090306</v>
      </c>
      <c r="O538" s="110">
        <f t="shared" ca="1" si="192"/>
        <v>-77.965407547478009</v>
      </c>
      <c r="P538" s="110">
        <f t="shared" ca="1" si="193"/>
        <v>-1.4471575018303184</v>
      </c>
      <c r="Q538" s="110">
        <f t="shared" ca="1" si="195"/>
        <v>-0.23665665920585688</v>
      </c>
      <c r="R538" s="110">
        <f>'prueba 1'!I583</f>
        <v>0.70188092577205752</v>
      </c>
      <c r="S538" s="105">
        <f>'prueba 1'!AN535</f>
        <v>1.8660984861975742E-3</v>
      </c>
      <c r="T538" s="105">
        <f t="shared" si="196"/>
        <v>1.5208981688491021</v>
      </c>
      <c r="U538" s="177">
        <f t="shared" si="197"/>
        <v>6.1150085811508976</v>
      </c>
      <c r="V538" s="161">
        <f t="shared" si="183"/>
        <v>5.7983946969709661E-2</v>
      </c>
      <c r="W538" s="178">
        <f t="shared" si="194"/>
        <v>2.2166670000000002</v>
      </c>
      <c r="X538" s="178">
        <f t="shared" ca="1" si="198"/>
        <v>-0.23665665920585688</v>
      </c>
      <c r="Y538" s="178">
        <f t="shared" ca="1" si="199"/>
        <v>235.1241326478692</v>
      </c>
      <c r="Z538" s="178">
        <f t="shared" si="200"/>
        <v>4.1670000000002538E-3</v>
      </c>
      <c r="AA538" s="178">
        <f t="shared" ca="1" si="201"/>
        <v>2.2166670000000002</v>
      </c>
      <c r="AB538" s="178">
        <f t="shared" ca="1" si="202"/>
        <v>220.44620447196036</v>
      </c>
    </row>
    <row r="539" spans="1:28" x14ac:dyDescent="0.25">
      <c r="A539" s="200">
        <v>2.2208329999999998</v>
      </c>
      <c r="B539" s="105">
        <v>13.855937288197133</v>
      </c>
      <c r="D539" s="194">
        <f t="shared" si="184"/>
        <v>4.16599999999967E-3</v>
      </c>
      <c r="E539" s="174">
        <f t="shared" ca="1" si="181"/>
        <v>-1.368414765685421E-3</v>
      </c>
      <c r="F539" s="179">
        <f t="shared" ca="1" si="185"/>
        <v>0.97952143579503159</v>
      </c>
      <c r="G539" s="272">
        <f t="shared" si="186"/>
        <v>2.2208329999999998</v>
      </c>
      <c r="H539" s="181">
        <f t="shared" ca="1" si="187"/>
        <v>-0.3284720993004151</v>
      </c>
      <c r="I539" s="182">
        <f t="shared" ca="1" si="188"/>
        <v>235.12276423310351</v>
      </c>
      <c r="J539" s="181">
        <f t="shared" ca="1" si="189"/>
        <v>221.42572590775538</v>
      </c>
      <c r="K539" s="175">
        <f ca="1">IF(I538&lt;0,VLOOKUP(-I538,'Cd(v)'!$B$3:$C$103,2,1),VLOOKUP(I538,'Cd(v)'!$B$3:$C$103,2,1))</f>
        <v>0.43498504650884701</v>
      </c>
      <c r="L539" s="7">
        <f t="shared" ca="1" si="182"/>
        <v>-7.947477426377243</v>
      </c>
      <c r="M539" s="110">
        <f t="shared" si="190"/>
        <v>135.92674479721387</v>
      </c>
      <c r="N539" s="110">
        <f t="shared" si="191"/>
        <v>59.969990075769431</v>
      </c>
      <c r="O539" s="110">
        <f t="shared" ca="1" si="192"/>
        <v>-77.964753552760754</v>
      </c>
      <c r="P539" s="110">
        <f t="shared" ca="1" si="193"/>
        <v>-2.0079988313163142</v>
      </c>
      <c r="Q539" s="110">
        <f t="shared" ca="1" si="195"/>
        <v>-0.3284720993004151</v>
      </c>
      <c r="R539" s="110">
        <f>'prueba 1'!I584</f>
        <v>0.70033204809174932</v>
      </c>
      <c r="S539" s="105">
        <f>'prueba 1'!AN536</f>
        <v>1.8597457003960754E-3</v>
      </c>
      <c r="T539" s="105">
        <f t="shared" si="196"/>
        <v>1.5227579145494983</v>
      </c>
      <c r="U539" s="177">
        <f t="shared" si="197"/>
        <v>6.1131488354505024</v>
      </c>
      <c r="V539" s="161">
        <f t="shared" si="183"/>
        <v>5.7723834742624686E-2</v>
      </c>
      <c r="W539" s="178">
        <f t="shared" si="194"/>
        <v>2.2208329999999998</v>
      </c>
      <c r="X539" s="178">
        <f t="shared" ca="1" si="198"/>
        <v>-0.3284720993004151</v>
      </c>
      <c r="Y539" s="178">
        <f t="shared" ca="1" si="199"/>
        <v>235.12276423310351</v>
      </c>
      <c r="Z539" s="178">
        <f t="shared" si="200"/>
        <v>4.16599999999967E-3</v>
      </c>
      <c r="AA539" s="178">
        <f t="shared" ca="1" si="201"/>
        <v>2.2208329999999998</v>
      </c>
      <c r="AB539" s="178">
        <f t="shared" ca="1" si="202"/>
        <v>221.42572590775538</v>
      </c>
    </row>
    <row r="540" spans="1:28" x14ac:dyDescent="0.25">
      <c r="A540" s="200">
        <v>2.2250000000000001</v>
      </c>
      <c r="B540" s="105">
        <v>14.033227633617349</v>
      </c>
      <c r="D540" s="194">
        <f t="shared" si="184"/>
        <v>4.1670000000002538E-3</v>
      </c>
      <c r="E540" s="174">
        <f t="shared" ca="1" si="181"/>
        <v>-1.7014880208176831E-4</v>
      </c>
      <c r="F540" s="179">
        <f t="shared" ca="1" si="185"/>
        <v>0.97975584954934369</v>
      </c>
      <c r="G540" s="272">
        <f t="shared" si="186"/>
        <v>2.2250000000000001</v>
      </c>
      <c r="H540" s="181">
        <f t="shared" ca="1" si="187"/>
        <v>-4.0832445903949591E-2</v>
      </c>
      <c r="I540" s="182">
        <f t="shared" ca="1" si="188"/>
        <v>235.12259408430143</v>
      </c>
      <c r="J540" s="181">
        <f t="shared" ca="1" si="189"/>
        <v>222.40548175730473</v>
      </c>
      <c r="K540" s="175">
        <f ca="1">IF(I539&lt;0,VLOOKUP(-I539,'Cd(v)'!$B$3:$C$103,2,1),VLOOKUP(I539,'Cd(v)'!$B$3:$C$103,2,1))</f>
        <v>0.43498504650884701</v>
      </c>
      <c r="L540" s="7">
        <f t="shared" ca="1" si="182"/>
        <v>-7.9473849185288099</v>
      </c>
      <c r="M540" s="110">
        <f t="shared" si="190"/>
        <v>137.66596308578619</v>
      </c>
      <c r="N540" s="110">
        <f t="shared" si="191"/>
        <v>59.951655539776986</v>
      </c>
      <c r="O540" s="110">
        <f t="shared" ca="1" si="192"/>
        <v>-77.963846050767629</v>
      </c>
      <c r="P540" s="110">
        <f t="shared" ca="1" si="193"/>
        <v>-0.24953850475843353</v>
      </c>
      <c r="Q540" s="110">
        <f t="shared" ca="1" si="195"/>
        <v>-4.083244590395075E-2</v>
      </c>
      <c r="R540" s="110">
        <f>'prueba 1'!I585</f>
        <v>0.69877995181273267</v>
      </c>
      <c r="S540" s="105">
        <f>'prueba 1'!AN537</f>
        <v>1.868963913602232E-3</v>
      </c>
      <c r="T540" s="105">
        <f t="shared" si="196"/>
        <v>1.5246268784631005</v>
      </c>
      <c r="U540" s="177">
        <f t="shared" si="197"/>
        <v>6.1112798715368992</v>
      </c>
      <c r="V540" s="161">
        <f t="shared" si="183"/>
        <v>5.8476459549287055E-2</v>
      </c>
      <c r="W540" s="178">
        <f t="shared" si="194"/>
        <v>2.2250000000000001</v>
      </c>
      <c r="X540" s="178">
        <f t="shared" ca="1" si="198"/>
        <v>-4.0832445903949591E-2</v>
      </c>
      <c r="Y540" s="178">
        <f t="shared" ca="1" si="199"/>
        <v>235.12259408430143</v>
      </c>
      <c r="Z540" s="178">
        <f t="shared" si="200"/>
        <v>4.1670000000002538E-3</v>
      </c>
      <c r="AA540" s="178">
        <f t="shared" ca="1" si="201"/>
        <v>2.2250000000000001</v>
      </c>
      <c r="AB540" s="178">
        <f t="shared" ca="1" si="202"/>
        <v>222.40548175730473</v>
      </c>
    </row>
    <row r="541" spans="1:28" x14ac:dyDescent="0.25">
      <c r="A541" s="200">
        <v>2.2291669999999999</v>
      </c>
      <c r="B541" s="105">
        <v>14.269614760844306</v>
      </c>
      <c r="D541" s="194">
        <f t="shared" si="184"/>
        <v>4.1669999999998097E-3</v>
      </c>
      <c r="E541" s="174">
        <f t="shared" ca="1" si="181"/>
        <v>1.424140831675473E-3</v>
      </c>
      <c r="F541" s="179">
        <f t="shared" ca="1" si="185"/>
        <v>0.97976178394408497</v>
      </c>
      <c r="G541" s="272">
        <f t="shared" si="186"/>
        <v>2.2291669999999999</v>
      </c>
      <c r="H541" s="181">
        <f t="shared" ca="1" si="187"/>
        <v>0.34176645828546631</v>
      </c>
      <c r="I541" s="182">
        <f t="shared" ca="1" si="188"/>
        <v>235.12401822513311</v>
      </c>
      <c r="J541" s="181">
        <f t="shared" ca="1" si="189"/>
        <v>223.38524354124883</v>
      </c>
      <c r="K541" s="175">
        <f ca="1">IF(I540&lt;0,VLOOKUP(-I540,'Cd(v)'!$B$3:$C$103,2,1),VLOOKUP(I540,'Cd(v)'!$B$3:$C$103,2,1))</f>
        <v>0.43498504650884701</v>
      </c>
      <c r="L541" s="7">
        <f t="shared" ca="1" si="182"/>
        <v>-7.9473734161331251</v>
      </c>
      <c r="M541" s="110">
        <f t="shared" si="190"/>
        <v>139.98492080388266</v>
      </c>
      <c r="N541" s="110">
        <f t="shared" si="191"/>
        <v>59.933200076444358</v>
      </c>
      <c r="O541" s="110">
        <f t="shared" ca="1" si="192"/>
        <v>-77.963733212265964</v>
      </c>
      <c r="P541" s="110">
        <f t="shared" ca="1" si="193"/>
        <v>2.0879875151723297</v>
      </c>
      <c r="Q541" s="110">
        <f t="shared" ca="1" si="195"/>
        <v>0.34176645828546515</v>
      </c>
      <c r="R541" s="110">
        <f>'prueba 1'!I586</f>
        <v>0.69722509441732639</v>
      </c>
      <c r="S541" s="105">
        <f>'prueba 1'!AN538</f>
        <v>1.881290859595527E-3</v>
      </c>
      <c r="T541" s="105">
        <f t="shared" si="196"/>
        <v>1.5265081693226961</v>
      </c>
      <c r="U541" s="177">
        <f t="shared" si="197"/>
        <v>6.1093985806773041</v>
      </c>
      <c r="V541" s="161">
        <f t="shared" si="183"/>
        <v>5.9461484708435507E-2</v>
      </c>
      <c r="W541" s="178">
        <f t="shared" si="194"/>
        <v>2.2291669999999999</v>
      </c>
      <c r="X541" s="178">
        <f t="shared" ca="1" si="198"/>
        <v>0.34176645828546631</v>
      </c>
      <c r="Y541" s="178">
        <f t="shared" ca="1" si="199"/>
        <v>235.12401822513311</v>
      </c>
      <c r="Z541" s="178">
        <f t="shared" si="200"/>
        <v>4.1669999999998097E-3</v>
      </c>
      <c r="AA541" s="178">
        <f t="shared" ca="1" si="201"/>
        <v>2.2291669999999999</v>
      </c>
      <c r="AB541" s="178">
        <f t="shared" ca="1" si="202"/>
        <v>223.38524354124883</v>
      </c>
    </row>
    <row r="542" spans="1:28" x14ac:dyDescent="0.25">
      <c r="A542" s="200">
        <v>2.233333</v>
      </c>
      <c r="B542" s="105">
        <v>14.446905106264524</v>
      </c>
      <c r="D542" s="194">
        <f t="shared" si="184"/>
        <v>4.1660000000001141E-3</v>
      </c>
      <c r="E542" s="174">
        <f t="shared" ca="1" si="181"/>
        <v>2.6225785264133851E-3</v>
      </c>
      <c r="F542" s="179">
        <f t="shared" ca="1" si="185"/>
        <v>0.97953758558807247</v>
      </c>
      <c r="G542" s="272">
        <f t="shared" si="186"/>
        <v>2.233333</v>
      </c>
      <c r="H542" s="181">
        <f t="shared" ca="1" si="187"/>
        <v>0.6295195694703104</v>
      </c>
      <c r="I542" s="182">
        <f t="shared" ca="1" si="188"/>
        <v>235.12664080365954</v>
      </c>
      <c r="J542" s="181">
        <f t="shared" ca="1" si="189"/>
        <v>224.3647811268369</v>
      </c>
      <c r="K542" s="175">
        <f ca="1">IF(I541&lt;0,VLOOKUP(-I541,'Cd(v)'!$B$3:$C$103,2,1),VLOOKUP(I541,'Cd(v)'!$B$3:$C$103,2,1))</f>
        <v>0.43498504650884701</v>
      </c>
      <c r="L542" s="7">
        <f t="shared" ca="1" si="182"/>
        <v>-7.9474696911279459</v>
      </c>
      <c r="M542" s="110">
        <f t="shared" si="190"/>
        <v>141.72413909245498</v>
      </c>
      <c r="N542" s="110">
        <f t="shared" si="191"/>
        <v>59.914664883985779</v>
      </c>
      <c r="O542" s="110">
        <f t="shared" ca="1" si="192"/>
        <v>-77.964677669965155</v>
      </c>
      <c r="P542" s="110">
        <f t="shared" ca="1" si="193"/>
        <v>3.8447965385040419</v>
      </c>
      <c r="Q542" s="110">
        <f t="shared" ca="1" si="195"/>
        <v>0.6295195694703104</v>
      </c>
      <c r="R542" s="110">
        <f>'prueba 1'!I587</f>
        <v>0.69566791019939589</v>
      </c>
      <c r="S542" s="105">
        <f>'prueba 1'!AN539</f>
        <v>1.8894181914956999E-3</v>
      </c>
      <c r="T542" s="105">
        <f t="shared" si="196"/>
        <v>1.5283975875141917</v>
      </c>
      <c r="U542" s="177">
        <f t="shared" si="197"/>
        <v>6.1075091624858082</v>
      </c>
      <c r="V542" s="161">
        <f t="shared" si="183"/>
        <v>6.0185806672699654E-2</v>
      </c>
      <c r="W542" s="178">
        <f t="shared" si="194"/>
        <v>2.233333</v>
      </c>
      <c r="X542" s="178">
        <f t="shared" ca="1" si="198"/>
        <v>0.6295195694703104</v>
      </c>
      <c r="Y542" s="178">
        <f t="shared" ca="1" si="199"/>
        <v>235.12664080365954</v>
      </c>
      <c r="Z542" s="178">
        <f t="shared" si="200"/>
        <v>4.1660000000001141E-3</v>
      </c>
      <c r="AA542" s="178">
        <f t="shared" ca="1" si="201"/>
        <v>2.233333</v>
      </c>
      <c r="AB542" s="178">
        <f t="shared" ca="1" si="202"/>
        <v>224.3647811268369</v>
      </c>
    </row>
    <row r="543" spans="1:28" x14ac:dyDescent="0.25">
      <c r="A543" s="200">
        <v>2.2374999999999998</v>
      </c>
      <c r="B543" s="105">
        <v>14.50600188807126</v>
      </c>
      <c r="D543" s="194">
        <f t="shared" si="184"/>
        <v>4.1669999999998097E-3</v>
      </c>
      <c r="E543" s="174">
        <f t="shared" ca="1" si="181"/>
        <v>3.0311593277229771E-3</v>
      </c>
      <c r="F543" s="179">
        <f t="shared" ca="1" si="185"/>
        <v>0.9797853430697232</v>
      </c>
      <c r="G543" s="272">
        <f t="shared" si="186"/>
        <v>2.2374999999999998</v>
      </c>
      <c r="H543" s="181">
        <f t="shared" ca="1" si="187"/>
        <v>0.72742004504994373</v>
      </c>
      <c r="I543" s="182">
        <f t="shared" ca="1" si="188"/>
        <v>235.12967196298726</v>
      </c>
      <c r="J543" s="181">
        <f t="shared" ca="1" si="189"/>
        <v>225.34456646990662</v>
      </c>
      <c r="K543" s="175">
        <f ca="1">IF(I542&lt;0,VLOOKUP(-I542,'Cd(v)'!$B$3:$C$103,2,1),VLOOKUP(I542,'Cd(v)'!$B$3:$C$103,2,1))</f>
        <v>0.43498504650884701</v>
      </c>
      <c r="L543" s="7">
        <f t="shared" ca="1" si="182"/>
        <v>-7.9476469846239439</v>
      </c>
      <c r="M543" s="110">
        <f t="shared" si="190"/>
        <v>142.30387852197907</v>
      </c>
      <c r="N543" s="110">
        <f t="shared" si="191"/>
        <v>59.896112675145325</v>
      </c>
      <c r="O543" s="110">
        <f t="shared" ca="1" si="192"/>
        <v>-77.966416919160892</v>
      </c>
      <c r="P543" s="110">
        <f t="shared" ca="1" si="193"/>
        <v>4.4413489276728484</v>
      </c>
      <c r="Q543" s="110">
        <f t="shared" ca="1" si="195"/>
        <v>0.72742004504994251</v>
      </c>
      <c r="R543" s="110">
        <f>'prueba 1'!I588</f>
        <v>0.69410765085588555</v>
      </c>
      <c r="S543" s="105">
        <f>'prueba 1'!AN540</f>
        <v>1.8911527869985866E-3</v>
      </c>
      <c r="T543" s="105">
        <f t="shared" si="196"/>
        <v>1.5302887403011904</v>
      </c>
      <c r="U543" s="177">
        <f t="shared" si="197"/>
        <v>6.1056180096988095</v>
      </c>
      <c r="V543" s="161">
        <f t="shared" si="183"/>
        <v>6.0446509867590183E-2</v>
      </c>
      <c r="W543" s="178">
        <f t="shared" si="194"/>
        <v>2.2374999999999998</v>
      </c>
      <c r="X543" s="178">
        <f t="shared" ca="1" si="198"/>
        <v>0.72742004504994373</v>
      </c>
      <c r="Y543" s="178">
        <f t="shared" ca="1" si="199"/>
        <v>235.12967196298726</v>
      </c>
      <c r="Z543" s="178">
        <f t="shared" si="200"/>
        <v>4.1669999999998097E-3</v>
      </c>
      <c r="AA543" s="178">
        <f t="shared" ca="1" si="201"/>
        <v>2.2374999999999998</v>
      </c>
      <c r="AB543" s="178">
        <f t="shared" ca="1" si="202"/>
        <v>225.34456646990662</v>
      </c>
    </row>
    <row r="544" spans="1:28" x14ac:dyDescent="0.25">
      <c r="A544" s="200">
        <v>2.2416670000000001</v>
      </c>
      <c r="B544" s="105">
        <v>14.50600188807126</v>
      </c>
      <c r="D544" s="194">
        <f t="shared" si="184"/>
        <v>4.1670000000002538E-3</v>
      </c>
      <c r="E544" s="174">
        <f t="shared" ca="1" si="181"/>
        <v>3.0433747636632365E-3</v>
      </c>
      <c r="F544" s="179">
        <f t="shared" ca="1" si="185"/>
        <v>0.97979802481246769</v>
      </c>
      <c r="G544" s="272">
        <f t="shared" si="186"/>
        <v>2.2416670000000001</v>
      </c>
      <c r="H544" s="181">
        <f t="shared" ca="1" si="187"/>
        <v>0.73035151515791963</v>
      </c>
      <c r="I544" s="182">
        <f t="shared" ca="1" si="188"/>
        <v>235.13271533775091</v>
      </c>
      <c r="J544" s="181">
        <f t="shared" ca="1" si="189"/>
        <v>226.32436449471911</v>
      </c>
      <c r="K544" s="175">
        <f ca="1">IF(I543&lt;0,VLOOKUP(-I543,'Cd(v)'!$B$3:$C$103,2,1),VLOOKUP(I543,'Cd(v)'!$B$3:$C$103,2,1))</f>
        <v>0.43498504650884701</v>
      </c>
      <c r="L544" s="7">
        <f t="shared" ca="1" si="182"/>
        <v>-7.9478519017655467</v>
      </c>
      <c r="M544" s="110">
        <f t="shared" si="190"/>
        <v>142.30387852197907</v>
      </c>
      <c r="N544" s="110">
        <f t="shared" si="191"/>
        <v>59.877583493254065</v>
      </c>
      <c r="O544" s="110">
        <f t="shared" ca="1" si="192"/>
        <v>-77.968427156320018</v>
      </c>
      <c r="P544" s="110">
        <f t="shared" ca="1" si="193"/>
        <v>4.4578678724049894</v>
      </c>
      <c r="Q544" s="110">
        <f t="shared" ca="1" si="195"/>
        <v>0.73035151515791963</v>
      </c>
      <c r="R544" s="110">
        <f>'prueba 1'!I589</f>
        <v>0.69254459114014089</v>
      </c>
      <c r="S544" s="105">
        <f>'prueba 1'!AN541</f>
        <v>1.8888054935023275E-3</v>
      </c>
      <c r="T544" s="105">
        <f t="shared" si="196"/>
        <v>1.5321775457946927</v>
      </c>
      <c r="U544" s="177">
        <f t="shared" si="197"/>
        <v>6.1037292042053073</v>
      </c>
      <c r="V544" s="161">
        <f t="shared" si="183"/>
        <v>6.0446509867596622E-2</v>
      </c>
      <c r="W544" s="178">
        <f t="shared" si="194"/>
        <v>2.2416670000000001</v>
      </c>
      <c r="X544" s="178">
        <f t="shared" ca="1" si="198"/>
        <v>0.73035151515791963</v>
      </c>
      <c r="Y544" s="178">
        <f t="shared" ca="1" si="199"/>
        <v>235.13271533775091</v>
      </c>
      <c r="Z544" s="178">
        <f t="shared" si="200"/>
        <v>4.1670000000002538E-3</v>
      </c>
      <c r="AA544" s="178">
        <f t="shared" ca="1" si="201"/>
        <v>2.2416670000000001</v>
      </c>
      <c r="AB544" s="178">
        <f t="shared" ca="1" si="202"/>
        <v>226.32436449471911</v>
      </c>
    </row>
    <row r="545" spans="1:28" x14ac:dyDescent="0.25">
      <c r="A545" s="200">
        <v>2.2458330000000002</v>
      </c>
      <c r="B545" s="105">
        <v>14.62419545168474</v>
      </c>
      <c r="D545" s="194">
        <f t="shared" si="184"/>
        <v>4.1660000000001141E-3</v>
      </c>
      <c r="E545" s="174">
        <f t="shared" ref="E545:E608" ca="1" si="203">IF( AND(J544&lt;=0,I544&lt;=0,H545&lt;=0),0,+D545*H545)</f>
        <v>3.8465193002493532E-3</v>
      </c>
      <c r="F545" s="179">
        <f t="shared" ca="1" si="185"/>
        <v>0.97957891669650199</v>
      </c>
      <c r="G545" s="272">
        <f t="shared" si="186"/>
        <v>2.2458330000000002</v>
      </c>
      <c r="H545" s="181">
        <f t="shared" ca="1" si="187"/>
        <v>0.92331236203774558</v>
      </c>
      <c r="I545" s="182">
        <f t="shared" ca="1" si="188"/>
        <v>235.13656185705116</v>
      </c>
      <c r="J545" s="181">
        <f t="shared" ca="1" si="189"/>
        <v>227.30394341141562</v>
      </c>
      <c r="K545" s="175">
        <f ca="1">IF(I544&lt;0,VLOOKUP(-I544,'Cd(v)'!$B$3:$C$103,2,1),VLOOKUP(I544,'Cd(v)'!$B$3:$C$103,2,1))</f>
        <v>0.43498504650884701</v>
      </c>
      <c r="L545" s="7">
        <f t="shared" ca="1" si="182"/>
        <v>-7.9480576473717086</v>
      </c>
      <c r="M545" s="110">
        <f t="shared" si="190"/>
        <v>143.46335738102729</v>
      </c>
      <c r="N545" s="110">
        <f t="shared" si="191"/>
        <v>59.85901124260878</v>
      </c>
      <c r="O545" s="110">
        <f t="shared" ca="1" si="192"/>
        <v>-77.970445520716467</v>
      </c>
      <c r="P545" s="110">
        <f t="shared" ca="1" si="193"/>
        <v>5.6339006177020536</v>
      </c>
      <c r="Q545" s="110">
        <f t="shared" ca="1" si="195"/>
        <v>0.92331236203774669</v>
      </c>
      <c r="R545" s="110">
        <f>'prueba 1'!I590</f>
        <v>0.69097909370843624</v>
      </c>
      <c r="S545" s="105">
        <f>'prueba 1'!AN542</f>
        <v>1.8931957844331262E-3</v>
      </c>
      <c r="T545" s="105">
        <f t="shared" si="196"/>
        <v>1.5340707415791257</v>
      </c>
      <c r="U545" s="177">
        <f t="shared" si="197"/>
        <v>6.1018360084208743</v>
      </c>
      <c r="V545" s="161">
        <f t="shared" si="183"/>
        <v>6.0924398251720295E-2</v>
      </c>
      <c r="W545" s="178">
        <f t="shared" si="194"/>
        <v>2.2458330000000002</v>
      </c>
      <c r="X545" s="178">
        <f t="shared" ca="1" si="198"/>
        <v>0.92331236203774558</v>
      </c>
      <c r="Y545" s="178">
        <f t="shared" ca="1" si="199"/>
        <v>235.13656185705116</v>
      </c>
      <c r="Z545" s="178">
        <f t="shared" si="200"/>
        <v>4.1660000000001141E-3</v>
      </c>
      <c r="AA545" s="178">
        <f t="shared" ca="1" si="201"/>
        <v>2.2458330000000002</v>
      </c>
      <c r="AB545" s="178">
        <f t="shared" ca="1" si="202"/>
        <v>227.30394341141562</v>
      </c>
    </row>
    <row r="546" spans="1:28" x14ac:dyDescent="0.25">
      <c r="A546" s="200">
        <v>2.25</v>
      </c>
      <c r="B546" s="105">
        <v>14.683292233491477</v>
      </c>
      <c r="D546" s="194">
        <f t="shared" si="184"/>
        <v>4.1669999999998097E-3</v>
      </c>
      <c r="E546" s="174">
        <f t="shared" ca="1" si="203"/>
        <v>4.2556257341798244E-3</v>
      </c>
      <c r="F546" s="179">
        <f t="shared" ca="1" si="185"/>
        <v>0.97983178645072178</v>
      </c>
      <c r="G546" s="272">
        <f t="shared" si="186"/>
        <v>2.25</v>
      </c>
      <c r="H546" s="181">
        <f t="shared" ca="1" si="187"/>
        <v>1.0212684747252265</v>
      </c>
      <c r="I546" s="182">
        <f t="shared" ca="1" si="188"/>
        <v>235.14081748278534</v>
      </c>
      <c r="J546" s="181">
        <f t="shared" ca="1" si="189"/>
        <v>228.28377519786633</v>
      </c>
      <c r="K546" s="175">
        <f ca="1">IF(I545&lt;0,VLOOKUP(-I545,'Cd(v)'!$B$3:$C$103,2,1),VLOOKUP(I545,'Cd(v)'!$B$3:$C$103,2,1))</f>
        <v>0.43498504650884701</v>
      </c>
      <c r="L546" s="7">
        <f t="shared" ca="1" si="182"/>
        <v>-7.948317692913748</v>
      </c>
      <c r="M546" s="110">
        <f t="shared" si="190"/>
        <v>144.04309681055139</v>
      </c>
      <c r="N546" s="110">
        <f t="shared" si="191"/>
        <v>59.840422651967813</v>
      </c>
      <c r="O546" s="110">
        <f t="shared" ca="1" si="192"/>
        <v>-77.972996567483875</v>
      </c>
      <c r="P546" s="110">
        <f t="shared" ca="1" si="193"/>
        <v>6.2296775910997013</v>
      </c>
      <c r="Q546" s="110">
        <f t="shared" ca="1" si="195"/>
        <v>1.0212684747252265</v>
      </c>
      <c r="R546" s="110">
        <f>'prueba 1'!I591</f>
        <v>0.68941051702830469</v>
      </c>
      <c r="S546" s="105">
        <f>'prueba 1'!AN543</f>
        <v>1.8948614312912406E-3</v>
      </c>
      <c r="T546" s="105">
        <f t="shared" si="196"/>
        <v>1.535965603010417</v>
      </c>
      <c r="U546" s="177">
        <f t="shared" si="197"/>
        <v>6.0999411469895835</v>
      </c>
      <c r="V546" s="161">
        <f t="shared" si="183"/>
        <v>6.1185278736956186E-2</v>
      </c>
      <c r="W546" s="178">
        <f t="shared" si="194"/>
        <v>2.25</v>
      </c>
      <c r="X546" s="178">
        <f t="shared" ca="1" si="198"/>
        <v>1.0212684747252265</v>
      </c>
      <c r="Y546" s="178">
        <f t="shared" ca="1" si="199"/>
        <v>235.14081748278534</v>
      </c>
      <c r="Z546" s="178">
        <f t="shared" si="200"/>
        <v>4.1669999999998097E-3</v>
      </c>
      <c r="AA546" s="178">
        <f t="shared" ca="1" si="201"/>
        <v>2.25</v>
      </c>
      <c r="AB546" s="178">
        <f t="shared" ca="1" si="202"/>
        <v>228.28377519786633</v>
      </c>
    </row>
    <row r="547" spans="1:28" x14ac:dyDescent="0.25">
      <c r="A547" s="200">
        <v>2.2541669999999998</v>
      </c>
      <c r="B547" s="105">
        <v>14.742389015298217</v>
      </c>
      <c r="D547" s="194">
        <f t="shared" si="184"/>
        <v>4.1669999999998097E-3</v>
      </c>
      <c r="E547" s="174">
        <f t="shared" ca="1" si="203"/>
        <v>4.6638859608391283E-3</v>
      </c>
      <c r="F547" s="179">
        <f t="shared" ca="1" si="185"/>
        <v>0.97985122086352061</v>
      </c>
      <c r="G547" s="272">
        <f t="shared" si="186"/>
        <v>2.2541669999999998</v>
      </c>
      <c r="H547" s="181">
        <f t="shared" ca="1" si="187"/>
        <v>1.1192430911541495</v>
      </c>
      <c r="I547" s="182">
        <f t="shared" ca="1" si="188"/>
        <v>235.14548136874618</v>
      </c>
      <c r="J547" s="181">
        <f t="shared" ca="1" si="189"/>
        <v>229.26362641872984</v>
      </c>
      <c r="K547" s="175">
        <f ca="1">IF(I546&lt;0,VLOOKUP(-I546,'Cd(v)'!$B$3:$C$103,2,1),VLOOKUP(I546,'Cd(v)'!$B$3:$C$103,2,1))</f>
        <v>0.43498504650884701</v>
      </c>
      <c r="L547" s="7">
        <f t="shared" ca="1" si="182"/>
        <v>-7.9486054012236957</v>
      </c>
      <c r="M547" s="110">
        <f t="shared" si="190"/>
        <v>144.62283624007551</v>
      </c>
      <c r="N547" s="110">
        <f t="shared" si="191"/>
        <v>59.821822408874041</v>
      </c>
      <c r="O547" s="110">
        <f t="shared" ca="1" si="192"/>
        <v>-77.975818986004455</v>
      </c>
      <c r="P547" s="110">
        <f t="shared" ca="1" si="193"/>
        <v>6.8251948451970179</v>
      </c>
      <c r="Q547" s="110">
        <f t="shared" ca="1" si="195"/>
        <v>1.1192430911541495</v>
      </c>
      <c r="R547" s="110">
        <f>'prueba 1'!I592</f>
        <v>0.68783923565972349</v>
      </c>
      <c r="S547" s="105">
        <f>'prueba 1'!AN544</f>
        <v>1.8960492450332085E-3</v>
      </c>
      <c r="T547" s="105">
        <f t="shared" si="196"/>
        <v>1.5378616522554502</v>
      </c>
      <c r="U547" s="177">
        <f t="shared" si="197"/>
        <v>6.0980450977445502</v>
      </c>
      <c r="V547" s="161">
        <f t="shared" si="183"/>
        <v>6.1431535026744866E-2</v>
      </c>
      <c r="W547" s="178">
        <f t="shared" si="194"/>
        <v>2.2541669999999998</v>
      </c>
      <c r="X547" s="178">
        <f t="shared" ca="1" si="198"/>
        <v>1.1192430911541495</v>
      </c>
      <c r="Y547" s="178">
        <f t="shared" ca="1" si="199"/>
        <v>235.14548136874618</v>
      </c>
      <c r="Z547" s="178">
        <f t="shared" si="200"/>
        <v>4.1669999999998097E-3</v>
      </c>
      <c r="AA547" s="178">
        <f t="shared" ca="1" si="201"/>
        <v>2.2541669999999998</v>
      </c>
      <c r="AB547" s="178">
        <f t="shared" ca="1" si="202"/>
        <v>229.26362641872984</v>
      </c>
    </row>
    <row r="548" spans="1:28" x14ac:dyDescent="0.25">
      <c r="A548" s="200">
        <v>2.2583329999999999</v>
      </c>
      <c r="B548" s="105">
        <v>14.742389015298217</v>
      </c>
      <c r="D548" s="194">
        <f t="shared" si="184"/>
        <v>4.1660000000001141E-3</v>
      </c>
      <c r="E548" s="174">
        <f t="shared" ca="1" si="203"/>
        <v>4.6747927944126334E-3</v>
      </c>
      <c r="F548" s="179">
        <f t="shared" ca="1" si="185"/>
        <v>0.97963555056900498</v>
      </c>
      <c r="G548" s="272">
        <f t="shared" si="186"/>
        <v>2.2583329999999999</v>
      </c>
      <c r="H548" s="181">
        <f t="shared" ca="1" si="187"/>
        <v>1.1221298114288298</v>
      </c>
      <c r="I548" s="182">
        <f t="shared" ca="1" si="188"/>
        <v>235.15015616154059</v>
      </c>
      <c r="J548" s="181">
        <f t="shared" ca="1" si="189"/>
        <v>230.24326196929886</v>
      </c>
      <c r="K548" s="175">
        <f ca="1">IF(I547&lt;0,VLOOKUP(-I547,'Cd(v)'!$B$3:$C$103,2,1),VLOOKUP(I547,'Cd(v)'!$B$3:$C$103,2,1))</f>
        <v>0.43498504650884701</v>
      </c>
      <c r="L548" s="7">
        <f t="shared" ca="1" si="182"/>
        <v>-7.9489207165924247</v>
      </c>
      <c r="M548" s="110">
        <f t="shared" si="190"/>
        <v>144.62283624007551</v>
      </c>
      <c r="N548" s="110">
        <f t="shared" si="191"/>
        <v>59.803250219147536</v>
      </c>
      <c r="O548" s="110">
        <f t="shared" ca="1" si="192"/>
        <v>-77.978912229771694</v>
      </c>
      <c r="P548" s="110">
        <f t="shared" ca="1" si="193"/>
        <v>6.8406737911562772</v>
      </c>
      <c r="Q548" s="110">
        <f t="shared" ca="1" si="195"/>
        <v>1.1221298114288287</v>
      </c>
      <c r="R548" s="110">
        <f>'prueba 1'!I593</f>
        <v>0.68626557901378149</v>
      </c>
      <c r="S548" s="105">
        <f>'prueba 1'!AN545</f>
        <v>1.8931895745673212E-3</v>
      </c>
      <c r="T548" s="105">
        <f t="shared" si="196"/>
        <v>1.5397548418300175</v>
      </c>
      <c r="U548" s="177">
        <f t="shared" si="197"/>
        <v>6.0961519081699826</v>
      </c>
      <c r="V548" s="161">
        <f t="shared" si="183"/>
        <v>6.1416792637734051E-2</v>
      </c>
      <c r="W548" s="178">
        <f t="shared" si="194"/>
        <v>2.2583329999999999</v>
      </c>
      <c r="X548" s="178">
        <f t="shared" ca="1" si="198"/>
        <v>1.1221298114288298</v>
      </c>
      <c r="Y548" s="178">
        <f t="shared" ca="1" si="199"/>
        <v>235.15015616154059</v>
      </c>
      <c r="Z548" s="178">
        <f t="shared" si="200"/>
        <v>4.1660000000001141E-3</v>
      </c>
      <c r="AA548" s="178">
        <f t="shared" ca="1" si="201"/>
        <v>2.2583329999999999</v>
      </c>
      <c r="AB548" s="178">
        <f t="shared" ca="1" si="202"/>
        <v>230.24326196929886</v>
      </c>
    </row>
    <row r="549" spans="1:28" x14ac:dyDescent="0.25">
      <c r="A549" s="200">
        <v>2.2625000000000002</v>
      </c>
      <c r="B549" s="105">
        <v>14.742389015298217</v>
      </c>
      <c r="D549" s="194">
        <f t="shared" si="184"/>
        <v>4.1670000000002538E-3</v>
      </c>
      <c r="E549" s="174">
        <f t="shared" ca="1" si="203"/>
        <v>4.6879317405039023E-3</v>
      </c>
      <c r="F549" s="179">
        <f t="shared" ca="1" si="185"/>
        <v>0.97989023533676201</v>
      </c>
      <c r="G549" s="272">
        <f t="shared" si="186"/>
        <v>2.2625000000000002</v>
      </c>
      <c r="H549" s="181">
        <f t="shared" ca="1" si="187"/>
        <v>1.1250136166315374</v>
      </c>
      <c r="I549" s="182">
        <f t="shared" ca="1" si="188"/>
        <v>235.1548440932811</v>
      </c>
      <c r="J549" s="181">
        <f t="shared" ca="1" si="189"/>
        <v>231.22315220463562</v>
      </c>
      <c r="K549" s="175">
        <f ca="1">IF(I548&lt;0,VLOOKUP(-I548,'Cd(v)'!$B$3:$C$103,2,1),VLOOKUP(I548,'Cd(v)'!$B$3:$C$103,2,1))</f>
        <v>0.43498504650884701</v>
      </c>
      <c r="L549" s="7">
        <f t="shared" ca="1" si="182"/>
        <v>-7.9492367756248763</v>
      </c>
      <c r="M549" s="110">
        <f t="shared" si="190"/>
        <v>144.62283624007551</v>
      </c>
      <c r="N549" s="110">
        <f t="shared" si="191"/>
        <v>59.784697227822029</v>
      </c>
      <c r="O549" s="110">
        <f t="shared" ca="1" si="192"/>
        <v>-77.98201276888004</v>
      </c>
      <c r="P549" s="110">
        <f t="shared" ca="1" si="193"/>
        <v>6.8561262433734527</v>
      </c>
      <c r="Q549" s="110">
        <f t="shared" ca="1" si="195"/>
        <v>1.1250136166315385</v>
      </c>
      <c r="R549" s="110">
        <f>'prueba 1'!I594</f>
        <v>0.6846886782024918</v>
      </c>
      <c r="S549" s="105">
        <f>'prueba 1'!AN546</f>
        <v>1.8912325510198323E-3</v>
      </c>
      <c r="T549" s="105">
        <f t="shared" si="196"/>
        <v>1.5416460743810374</v>
      </c>
      <c r="U549" s="177">
        <f t="shared" si="197"/>
        <v>6.0942606756189628</v>
      </c>
      <c r="V549" s="161">
        <f t="shared" si="183"/>
        <v>6.1431535026751416E-2</v>
      </c>
      <c r="W549" s="178">
        <f t="shared" si="194"/>
        <v>2.2625000000000002</v>
      </c>
      <c r="X549" s="178">
        <f t="shared" ca="1" si="198"/>
        <v>1.1250136166315374</v>
      </c>
      <c r="Y549" s="178">
        <f t="shared" ca="1" si="199"/>
        <v>235.1548440932811</v>
      </c>
      <c r="Z549" s="178">
        <f t="shared" si="200"/>
        <v>4.1670000000002538E-3</v>
      </c>
      <c r="AA549" s="178">
        <f t="shared" ca="1" si="201"/>
        <v>2.2625000000000002</v>
      </c>
      <c r="AB549" s="178">
        <f t="shared" ca="1" si="202"/>
        <v>231.22315220463562</v>
      </c>
    </row>
    <row r="550" spans="1:28" x14ac:dyDescent="0.25">
      <c r="A550" s="200">
        <v>2.266667</v>
      </c>
      <c r="B550" s="105">
        <v>14.62419545168474</v>
      </c>
      <c r="D550" s="194">
        <f t="shared" si="184"/>
        <v>4.1669999999998097E-3</v>
      </c>
      <c r="E550" s="174">
        <f t="shared" ca="1" si="203"/>
        <v>3.9068306506211143E-3</v>
      </c>
      <c r="F550" s="179">
        <f t="shared" ca="1" si="185"/>
        <v>0.97990651509997884</v>
      </c>
      <c r="G550" s="272">
        <f t="shared" si="186"/>
        <v>2.266667</v>
      </c>
      <c r="H550" s="181">
        <f t="shared" ca="1" si="187"/>
        <v>0.93756435100103008</v>
      </c>
      <c r="I550" s="182">
        <f t="shared" ca="1" si="188"/>
        <v>235.15875092393173</v>
      </c>
      <c r="J550" s="181">
        <f t="shared" ca="1" si="189"/>
        <v>232.20305871973559</v>
      </c>
      <c r="K550" s="175">
        <f ca="1">IF(I549&lt;0,VLOOKUP(-I549,'Cd(v)'!$B$3:$C$103,2,1),VLOOKUP(I549,'Cd(v)'!$B$3:$C$103,2,1))</f>
        <v>0.43498504650884701</v>
      </c>
      <c r="L550" s="7">
        <f t="shared" ca="1" si="182"/>
        <v>-7.9495537292808898</v>
      </c>
      <c r="M550" s="110">
        <f t="shared" si="190"/>
        <v>143.46335738102729</v>
      </c>
      <c r="N550" s="110">
        <f t="shared" si="191"/>
        <v>59.766237938514998</v>
      </c>
      <c r="O550" s="110">
        <f t="shared" ca="1" si="192"/>
        <v>-77.985122084245532</v>
      </c>
      <c r="P550" s="110">
        <f t="shared" ca="1" si="193"/>
        <v>5.7119973582667711</v>
      </c>
      <c r="Q550" s="110">
        <f t="shared" ca="1" si="195"/>
        <v>0.9375643510010313</v>
      </c>
      <c r="R550" s="110">
        <f>'prueba 1'!I595</f>
        <v>0.68310907041129942</v>
      </c>
      <c r="S550" s="105">
        <f>'prueba 1'!AN547</f>
        <v>1.8816808671798448E-3</v>
      </c>
      <c r="T550" s="105">
        <f t="shared" si="196"/>
        <v>1.5435277552482172</v>
      </c>
      <c r="U550" s="177">
        <f t="shared" si="197"/>
        <v>6.0923789947517832</v>
      </c>
      <c r="V550" s="161">
        <f t="shared" si="183"/>
        <v>6.0939022447167528E-2</v>
      </c>
      <c r="W550" s="178">
        <f t="shared" si="194"/>
        <v>2.266667</v>
      </c>
      <c r="X550" s="178">
        <f t="shared" ca="1" si="198"/>
        <v>0.93756435100103008</v>
      </c>
      <c r="Y550" s="178">
        <f t="shared" ca="1" si="199"/>
        <v>235.15875092393173</v>
      </c>
      <c r="Z550" s="178">
        <f t="shared" si="200"/>
        <v>4.1669999999998097E-3</v>
      </c>
      <c r="AA550" s="178">
        <f t="shared" ca="1" si="201"/>
        <v>2.266667</v>
      </c>
      <c r="AB550" s="178">
        <f t="shared" ca="1" si="202"/>
        <v>232.20305871973559</v>
      </c>
    </row>
    <row r="551" spans="1:28" x14ac:dyDescent="0.25">
      <c r="A551" s="200">
        <v>2.2708330000000001</v>
      </c>
      <c r="B551" s="105">
        <v>14.683292233491477</v>
      </c>
      <c r="D551" s="194">
        <f t="shared" si="184"/>
        <v>4.1660000000001141E-3</v>
      </c>
      <c r="E551" s="174">
        <f t="shared" ca="1" si="203"/>
        <v>4.3145103309867264E-3</v>
      </c>
      <c r="F551" s="179">
        <f t="shared" ca="1" si="185"/>
        <v>0.97968933059916541</v>
      </c>
      <c r="G551" s="272">
        <f t="shared" si="186"/>
        <v>2.2708330000000001</v>
      </c>
      <c r="H551" s="181">
        <f t="shared" ca="1" si="187"/>
        <v>1.0356481831460893</v>
      </c>
      <c r="I551" s="182">
        <f t="shared" ca="1" si="188"/>
        <v>235.16306543426273</v>
      </c>
      <c r="J551" s="181">
        <f t="shared" ca="1" si="189"/>
        <v>233.18274805033477</v>
      </c>
      <c r="K551" s="175">
        <f ca="1">IF(I550&lt;0,VLOOKUP(-I550,'Cd(v)'!$B$3:$C$103,2,1),VLOOKUP(I550,'Cd(v)'!$B$3:$C$103,2,1))</f>
        <v>0.43498504650884701</v>
      </c>
      <c r="L551" s="7">
        <f t="shared" ca="1" si="182"/>
        <v>-7.9498178770876784</v>
      </c>
      <c r="M551" s="110">
        <f t="shared" si="190"/>
        <v>144.04309681055139</v>
      </c>
      <c r="N551" s="110">
        <f t="shared" si="191"/>
        <v>59.747771693101313</v>
      </c>
      <c r="O551" s="110">
        <f t="shared" ca="1" si="192"/>
        <v>-77.987713374230125</v>
      </c>
      <c r="P551" s="110">
        <f t="shared" ca="1" si="193"/>
        <v>6.307611743219951</v>
      </c>
      <c r="Q551" s="110">
        <f t="shared" ca="1" si="195"/>
        <v>1.0356481831460893</v>
      </c>
      <c r="R551" s="110">
        <f>'prueba 1'!I596</f>
        <v>0.68152713505851459</v>
      </c>
      <c r="S551" s="105">
        <f>'prueba 1'!AN548</f>
        <v>1.8823899504262598E-3</v>
      </c>
      <c r="T551" s="105">
        <f t="shared" si="196"/>
        <v>1.5454101451986435</v>
      </c>
      <c r="U551" s="177">
        <f t="shared" si="197"/>
        <v>6.0904966048013565</v>
      </c>
      <c r="V551" s="161">
        <f t="shared" si="183"/>
        <v>6.1170595444727166E-2</v>
      </c>
      <c r="W551" s="178">
        <f t="shared" si="194"/>
        <v>2.2708330000000001</v>
      </c>
      <c r="X551" s="178">
        <f t="shared" ca="1" si="198"/>
        <v>1.0356481831460893</v>
      </c>
      <c r="Y551" s="178">
        <f t="shared" ca="1" si="199"/>
        <v>235.16306543426273</v>
      </c>
      <c r="Z551" s="178">
        <f t="shared" si="200"/>
        <v>4.1660000000001141E-3</v>
      </c>
      <c r="AA551" s="178">
        <f t="shared" ca="1" si="201"/>
        <v>2.2708330000000001</v>
      </c>
      <c r="AB551" s="178">
        <f t="shared" ca="1" si="202"/>
        <v>233.18274805033477</v>
      </c>
    </row>
    <row r="552" spans="1:28" x14ac:dyDescent="0.25">
      <c r="A552" s="200">
        <v>2.2749999999999999</v>
      </c>
      <c r="B552" s="105">
        <v>14.683292233491477</v>
      </c>
      <c r="D552" s="194">
        <f t="shared" si="184"/>
        <v>4.1669999999998097E-3</v>
      </c>
      <c r="E552" s="174">
        <f t="shared" ca="1" si="203"/>
        <v>4.327545190417924E-3</v>
      </c>
      <c r="F552" s="179">
        <f t="shared" ca="1" si="185"/>
        <v>0.97994252654533653</v>
      </c>
      <c r="G552" s="272">
        <f t="shared" si="186"/>
        <v>2.2749999999999999</v>
      </c>
      <c r="H552" s="181">
        <f t="shared" ca="1" si="187"/>
        <v>1.0385277634792709</v>
      </c>
      <c r="I552" s="182">
        <f t="shared" ca="1" si="188"/>
        <v>235.16739297945315</v>
      </c>
      <c r="J552" s="181">
        <f t="shared" ca="1" si="189"/>
        <v>234.1626905768801</v>
      </c>
      <c r="K552" s="175">
        <f ca="1">IF(I551&lt;0,VLOOKUP(-I551,'Cd(v)'!$B$3:$C$103,2,1),VLOOKUP(I551,'Cd(v)'!$B$3:$C$103,2,1))</f>
        <v>0.43498504650884701</v>
      </c>
      <c r="L552" s="7">
        <f t="shared" ca="1" si="182"/>
        <v>-7.9501095939459834</v>
      </c>
      <c r="M552" s="110">
        <f t="shared" si="190"/>
        <v>144.04309681055139</v>
      </c>
      <c r="N552" s="110">
        <f t="shared" si="191"/>
        <v>59.72932474754063</v>
      </c>
      <c r="O552" s="110">
        <f t="shared" ca="1" si="192"/>
        <v>-77.990575116610103</v>
      </c>
      <c r="P552" s="110">
        <f t="shared" ca="1" si="193"/>
        <v>6.3231969464006568</v>
      </c>
      <c r="Q552" s="110">
        <f t="shared" ca="1" si="195"/>
        <v>1.0385277634792709</v>
      </c>
      <c r="R552" s="110">
        <f>'prueba 1'!I597</f>
        <v>0.67994211182559772</v>
      </c>
      <c r="S552" s="105">
        <f>'prueba 1'!AN549</f>
        <v>1.8804225851866464E-3</v>
      </c>
      <c r="T552" s="105">
        <f t="shared" si="196"/>
        <v>1.5472905677838302</v>
      </c>
      <c r="U552" s="177">
        <f t="shared" si="197"/>
        <v>6.0886161822161702</v>
      </c>
      <c r="V552" s="161">
        <f t="shared" si="183"/>
        <v>6.1185278736956186E-2</v>
      </c>
      <c r="W552" s="178">
        <f t="shared" si="194"/>
        <v>2.2749999999999999</v>
      </c>
      <c r="X552" s="178">
        <f t="shared" ca="1" si="198"/>
        <v>1.0385277634792709</v>
      </c>
      <c r="Y552" s="178">
        <f t="shared" ca="1" si="199"/>
        <v>235.16739297945315</v>
      </c>
      <c r="Z552" s="178">
        <f t="shared" si="200"/>
        <v>4.1669999999998097E-3</v>
      </c>
      <c r="AA552" s="178">
        <f t="shared" ca="1" si="201"/>
        <v>2.2749999999999999</v>
      </c>
      <c r="AB552" s="178">
        <f t="shared" ca="1" si="202"/>
        <v>234.1626905768801</v>
      </c>
    </row>
    <row r="553" spans="1:28" x14ac:dyDescent="0.25">
      <c r="A553" s="200">
        <v>2.2791670000000002</v>
      </c>
      <c r="B553" s="105">
        <v>14.62419545168474</v>
      </c>
      <c r="D553" s="194">
        <f t="shared" si="184"/>
        <v>4.1670000000002538E-3</v>
      </c>
      <c r="E553" s="174">
        <f t="shared" ca="1" si="203"/>
        <v>3.9426102376613099E-3</v>
      </c>
      <c r="F553" s="179">
        <f t="shared" ca="1" si="185"/>
        <v>0.97995895540230127</v>
      </c>
      <c r="G553" s="272">
        <f t="shared" si="186"/>
        <v>2.2791670000000002</v>
      </c>
      <c r="H553" s="181">
        <f t="shared" ca="1" si="187"/>
        <v>0.94615076497745854</v>
      </c>
      <c r="I553" s="182">
        <f t="shared" ca="1" si="188"/>
        <v>235.17133558969081</v>
      </c>
      <c r="J553" s="181">
        <f t="shared" ca="1" si="189"/>
        <v>235.14264953228241</v>
      </c>
      <c r="K553" s="175">
        <f ca="1">IF(I552&lt;0,VLOOKUP(-I552,'Cd(v)'!$B$3:$C$103,2,1),VLOOKUP(I552,'Cd(v)'!$B$3:$C$103,2,1))</f>
        <v>0.43498504650884701</v>
      </c>
      <c r="L553" s="7">
        <f t="shared" ca="1" si="182"/>
        <v>-7.9504021975062749</v>
      </c>
      <c r="M553" s="110">
        <f t="shared" si="190"/>
        <v>143.46335738102729</v>
      </c>
      <c r="N553" s="110">
        <f t="shared" si="191"/>
        <v>59.71093646991941</v>
      </c>
      <c r="O553" s="110">
        <f t="shared" ca="1" si="192"/>
        <v>-77.99344555753656</v>
      </c>
      <c r="P553" s="110">
        <f t="shared" ca="1" si="193"/>
        <v>5.7589753535713299</v>
      </c>
      <c r="Q553" s="110">
        <f t="shared" ca="1" si="195"/>
        <v>0.94615076497745976</v>
      </c>
      <c r="R553" s="110">
        <f>'prueba 1'!I598</f>
        <v>0.67835417329980729</v>
      </c>
      <c r="S553" s="105">
        <f>'prueba 1'!AN550</f>
        <v>1.8744421632236258E-3</v>
      </c>
      <c r="T553" s="105">
        <f t="shared" si="196"/>
        <v>1.5491650099470538</v>
      </c>
      <c r="U553" s="177">
        <f t="shared" si="197"/>
        <v>6.0867417400529469</v>
      </c>
      <c r="V553" s="161">
        <f t="shared" si="183"/>
        <v>6.0939022447174022E-2</v>
      </c>
      <c r="W553" s="178">
        <f t="shared" si="194"/>
        <v>2.2791670000000002</v>
      </c>
      <c r="X553" s="178">
        <f t="shared" ca="1" si="198"/>
        <v>0.94615076497745854</v>
      </c>
      <c r="Y553" s="178">
        <f t="shared" ca="1" si="199"/>
        <v>235.17133558969081</v>
      </c>
      <c r="Z553" s="178">
        <f t="shared" si="200"/>
        <v>4.1670000000002538E-3</v>
      </c>
      <c r="AA553" s="178">
        <f t="shared" ca="1" si="201"/>
        <v>2.2791670000000002</v>
      </c>
      <c r="AB553" s="178">
        <f t="shared" ca="1" si="202"/>
        <v>235.14264953228241</v>
      </c>
    </row>
    <row r="554" spans="1:28" x14ac:dyDescent="0.25">
      <c r="A554" s="200">
        <v>2.2833329999999998</v>
      </c>
      <c r="B554" s="105">
        <v>14.50600188807126</v>
      </c>
      <c r="D554" s="194">
        <f t="shared" si="184"/>
        <v>4.16599999999967E-3</v>
      </c>
      <c r="E554" s="174">
        <f t="shared" ca="1" si="203"/>
        <v>3.1597687735407912E-3</v>
      </c>
      <c r="F554" s="179">
        <f t="shared" ca="1" si="185"/>
        <v>0.9797369476632849</v>
      </c>
      <c r="G554" s="272">
        <f t="shared" si="186"/>
        <v>2.2833329999999998</v>
      </c>
      <c r="H554" s="181">
        <f t="shared" ca="1" si="187"/>
        <v>0.75846586018747997</v>
      </c>
      <c r="I554" s="182">
        <f t="shared" ca="1" si="188"/>
        <v>235.17449535846436</v>
      </c>
      <c r="J554" s="181">
        <f t="shared" ca="1" si="189"/>
        <v>236.1223864799457</v>
      </c>
      <c r="K554" s="175">
        <f ca="1">IF(I553&lt;0,VLOOKUP(-I553,'Cd(v)'!$B$3:$C$103,2,1),VLOOKUP(I553,'Cd(v)'!$B$3:$C$103,2,1))</f>
        <v>0.43498504650884701</v>
      </c>
      <c r="L554" s="7">
        <f t="shared" ca="1" si="182"/>
        <v>-7.9506687786802592</v>
      </c>
      <c r="M554" s="110">
        <f t="shared" si="190"/>
        <v>142.30387852197907</v>
      </c>
      <c r="N554" s="110">
        <f t="shared" si="191"/>
        <v>59.692646122383579</v>
      </c>
      <c r="O554" s="110">
        <f t="shared" ca="1" si="192"/>
        <v>-77.996060718853343</v>
      </c>
      <c r="P554" s="110">
        <f t="shared" ca="1" si="193"/>
        <v>4.6151716807421508</v>
      </c>
      <c r="Q554" s="110">
        <f t="shared" ca="1" si="195"/>
        <v>0.75846586018747997</v>
      </c>
      <c r="R554" s="110">
        <f>'prueba 1'!I599</f>
        <v>0.67676390415325327</v>
      </c>
      <c r="S554" s="105">
        <f>'prueba 1'!AN551</f>
        <v>1.8644594837745568E-3</v>
      </c>
      <c r="T554" s="105">
        <f t="shared" si="196"/>
        <v>1.5510294694308282</v>
      </c>
      <c r="U554" s="177">
        <f t="shared" si="197"/>
        <v>6.084877280569172</v>
      </c>
      <c r="V554" s="161">
        <f t="shared" si="183"/>
        <v>6.0432003865700086E-2</v>
      </c>
      <c r="W554" s="178">
        <f t="shared" si="194"/>
        <v>2.2833329999999998</v>
      </c>
      <c r="X554" s="178">
        <f t="shared" ca="1" si="198"/>
        <v>0.75846586018747997</v>
      </c>
      <c r="Y554" s="178">
        <f t="shared" ca="1" si="199"/>
        <v>235.17449535846436</v>
      </c>
      <c r="Z554" s="178">
        <f t="shared" si="200"/>
        <v>4.16599999999967E-3</v>
      </c>
      <c r="AA554" s="178">
        <f t="shared" ca="1" si="201"/>
        <v>2.2833329999999998</v>
      </c>
      <c r="AB554" s="178">
        <f t="shared" ca="1" si="202"/>
        <v>236.1223864799457</v>
      </c>
    </row>
    <row r="555" spans="1:28" x14ac:dyDescent="0.25">
      <c r="A555" s="200">
        <v>2.2875000000000001</v>
      </c>
      <c r="B555" s="105">
        <v>14.328711542651043</v>
      </c>
      <c r="D555" s="194">
        <f t="shared" si="184"/>
        <v>4.1670000000002538E-3</v>
      </c>
      <c r="E555" s="174">
        <f t="shared" ca="1" si="203"/>
        <v>1.9810968843242357E-3</v>
      </c>
      <c r="F555" s="179">
        <f t="shared" ca="1" si="185"/>
        <v>0.97998037738949761</v>
      </c>
      <c r="G555" s="272">
        <f t="shared" si="186"/>
        <v>2.2875000000000001</v>
      </c>
      <c r="H555" s="181">
        <f t="shared" ca="1" si="187"/>
        <v>0.47542521822033001</v>
      </c>
      <c r="I555" s="182">
        <f t="shared" ca="1" si="188"/>
        <v>235.17647645534868</v>
      </c>
      <c r="J555" s="181">
        <f t="shared" ca="1" si="189"/>
        <v>237.1023668573352</v>
      </c>
      <c r="K555" s="175">
        <f ca="1">IF(I554&lt;0,VLOOKUP(-I554,'Cd(v)'!$B$3:$C$103,2,1),VLOOKUP(I554,'Cd(v)'!$B$3:$C$103,2,1))</f>
        <v>0.43498504650884701</v>
      </c>
      <c r="L555" s="7">
        <f t="shared" ca="1" si="182"/>
        <v>-7.9508824309405934</v>
      </c>
      <c r="M555" s="110">
        <f t="shared" si="190"/>
        <v>140.56466023340673</v>
      </c>
      <c r="N555" s="110">
        <f t="shared" si="191"/>
        <v>59.67447987373329</v>
      </c>
      <c r="O555" s="110">
        <f t="shared" ca="1" si="192"/>
        <v>-77.998156647527225</v>
      </c>
      <c r="P555" s="110">
        <f t="shared" ca="1" si="193"/>
        <v>2.8920237121462122</v>
      </c>
      <c r="Q555" s="110">
        <f t="shared" ca="1" si="195"/>
        <v>0.47542521822033001</v>
      </c>
      <c r="R555" s="110">
        <f>'prueba 1'!I600</f>
        <v>0.67517054290849998</v>
      </c>
      <c r="S555" s="105">
        <f>'prueba 1'!AN552</f>
        <v>1.8518092405997992E-3</v>
      </c>
      <c r="T555" s="105">
        <f t="shared" si="196"/>
        <v>1.5528812786714279</v>
      </c>
      <c r="U555" s="177">
        <f t="shared" si="197"/>
        <v>6.0830254713285719</v>
      </c>
      <c r="V555" s="161">
        <f t="shared" si="183"/>
        <v>5.9707740998230528E-2</v>
      </c>
      <c r="W555" s="178">
        <f t="shared" si="194"/>
        <v>2.2875000000000001</v>
      </c>
      <c r="X555" s="178">
        <f t="shared" ca="1" si="198"/>
        <v>0.47542521822033001</v>
      </c>
      <c r="Y555" s="178">
        <f t="shared" ca="1" si="199"/>
        <v>235.17647645534868</v>
      </c>
      <c r="Z555" s="178">
        <f t="shared" si="200"/>
        <v>4.1670000000002538E-3</v>
      </c>
      <c r="AA555" s="178">
        <f t="shared" ca="1" si="201"/>
        <v>2.2875000000000001</v>
      </c>
      <c r="AB555" s="178">
        <f t="shared" ca="1" si="202"/>
        <v>237.1023668573352</v>
      </c>
    </row>
    <row r="556" spans="1:28" x14ac:dyDescent="0.25">
      <c r="A556" s="200">
        <v>2.2916669999999999</v>
      </c>
      <c r="B556" s="105">
        <v>14.151421197230826</v>
      </c>
      <c r="D556" s="194">
        <f t="shared" si="184"/>
        <v>4.1669999999998097E-3</v>
      </c>
      <c r="E556" s="174">
        <f t="shared" ca="1" si="203"/>
        <v>8.0139416001336484E-4</v>
      </c>
      <c r="F556" s="179">
        <f t="shared" ca="1" si="185"/>
        <v>0.97998371679885798</v>
      </c>
      <c r="G556" s="272">
        <f t="shared" si="186"/>
        <v>2.2916669999999999</v>
      </c>
      <c r="H556" s="181">
        <f t="shared" ca="1" si="187"/>
        <v>0.19231921286618706</v>
      </c>
      <c r="I556" s="182">
        <f t="shared" ca="1" si="188"/>
        <v>235.1772778495087</v>
      </c>
      <c r="J556" s="181">
        <f t="shared" ca="1" si="189"/>
        <v>238.08235057413407</v>
      </c>
      <c r="K556" s="175">
        <f ca="1">IF(I555&lt;0,VLOOKUP(-I555,'Cd(v)'!$B$3:$C$103,2,1),VLOOKUP(I555,'Cd(v)'!$B$3:$C$103,2,1))</f>
        <v>0.43498504650884701</v>
      </c>
      <c r="L556" s="7">
        <f t="shared" ca="1" si="182"/>
        <v>-7.9510163870886217</v>
      </c>
      <c r="M556" s="110">
        <f t="shared" si="190"/>
        <v>138.82544194483441</v>
      </c>
      <c r="N556" s="110">
        <f t="shared" si="191"/>
        <v>59.65644213611732</v>
      </c>
      <c r="O556" s="110">
        <f t="shared" ca="1" si="192"/>
        <v>-77.999470757339381</v>
      </c>
      <c r="P556" s="110">
        <f t="shared" ca="1" si="193"/>
        <v>1.1695290513777081</v>
      </c>
      <c r="Q556" s="110">
        <f t="shared" ca="1" si="195"/>
        <v>0.19231921286618706</v>
      </c>
      <c r="R556" s="110">
        <f>'prueba 1'!I601</f>
        <v>0.67357447009267646</v>
      </c>
      <c r="S556" s="105">
        <f>'prueba 1'!AN553</f>
        <v>1.838709237102562E-3</v>
      </c>
      <c r="T556" s="105">
        <f t="shared" si="196"/>
        <v>1.5547199879085305</v>
      </c>
      <c r="U556" s="177">
        <f t="shared" si="197"/>
        <v>6.0811867620914697</v>
      </c>
      <c r="V556" s="161">
        <f t="shared" si="183"/>
        <v>5.8968972128858162E-2</v>
      </c>
      <c r="W556" s="178">
        <f t="shared" si="194"/>
        <v>2.2916669999999999</v>
      </c>
      <c r="X556" s="178">
        <f t="shared" ca="1" si="198"/>
        <v>0.19231921286618706</v>
      </c>
      <c r="Y556" s="178">
        <f t="shared" ca="1" si="199"/>
        <v>235.1772778495087</v>
      </c>
      <c r="Z556" s="178">
        <f t="shared" si="200"/>
        <v>4.1669999999998097E-3</v>
      </c>
      <c r="AA556" s="178">
        <f t="shared" ca="1" si="201"/>
        <v>2.2916669999999999</v>
      </c>
      <c r="AB556" s="178">
        <f t="shared" ca="1" si="202"/>
        <v>238.08235057413407</v>
      </c>
    </row>
    <row r="557" spans="1:28" x14ac:dyDescent="0.25">
      <c r="A557" s="200">
        <v>2.295833</v>
      </c>
      <c r="B557" s="105">
        <v>13.915034070003871</v>
      </c>
      <c r="D557" s="194">
        <f t="shared" si="184"/>
        <v>4.1660000000001141E-3</v>
      </c>
      <c r="E557" s="174">
        <f t="shared" ca="1" si="203"/>
        <v>-7.7578645778766996E-4</v>
      </c>
      <c r="F557" s="179">
        <f t="shared" ca="1" si="185"/>
        <v>0.97974530759469691</v>
      </c>
      <c r="G557" s="272">
        <f t="shared" si="186"/>
        <v>2.295833</v>
      </c>
      <c r="H557" s="181">
        <f t="shared" ca="1" si="187"/>
        <v>-0.18621854483620948</v>
      </c>
      <c r="I557" s="182">
        <f t="shared" ca="1" si="188"/>
        <v>235.17650206305092</v>
      </c>
      <c r="J557" s="181">
        <f t="shared" ca="1" si="189"/>
        <v>239.06209588172877</v>
      </c>
      <c r="K557" s="175">
        <f ca="1">IF(I556&lt;0,VLOOKUP(-I556,'Cd(v)'!$B$3:$C$103,2,1),VLOOKUP(I556,'Cd(v)'!$B$3:$C$103,2,1))</f>
        <v>0.43498504650884701</v>
      </c>
      <c r="L557" s="7">
        <f t="shared" ca="1" si="182"/>
        <v>-7.9510705754075515</v>
      </c>
      <c r="M557" s="110">
        <f t="shared" si="190"/>
        <v>136.506484226738</v>
      </c>
      <c r="N557" s="110">
        <f t="shared" si="191"/>
        <v>59.638572419405882</v>
      </c>
      <c r="O557" s="110">
        <f t="shared" ca="1" si="192"/>
        <v>-78.000002344748083</v>
      </c>
      <c r="P557" s="110">
        <f t="shared" ca="1" si="193"/>
        <v>-1.1320905374159622</v>
      </c>
      <c r="Q557" s="110">
        <f t="shared" ca="1" si="195"/>
        <v>-0.18621854483620831</v>
      </c>
      <c r="R557" s="110">
        <f>'prueba 1'!I602</f>
        <v>0.67197591404301515</v>
      </c>
      <c r="S557" s="105">
        <f>'prueba 1'!AN554</f>
        <v>1.82158172389792E-3</v>
      </c>
      <c r="T557" s="105">
        <f t="shared" si="196"/>
        <v>1.5565415696324285</v>
      </c>
      <c r="U557" s="177">
        <f t="shared" si="197"/>
        <v>6.0793651803675717</v>
      </c>
      <c r="V557" s="161">
        <f t="shared" si="183"/>
        <v>5.7970031935637718E-2</v>
      </c>
      <c r="W557" s="178">
        <f t="shared" si="194"/>
        <v>2.295833</v>
      </c>
      <c r="X557" s="178">
        <f t="shared" ca="1" si="198"/>
        <v>-0.18621854483620948</v>
      </c>
      <c r="Y557" s="178">
        <f t="shared" ca="1" si="199"/>
        <v>235.17650206305092</v>
      </c>
      <c r="Z557" s="178">
        <f t="shared" si="200"/>
        <v>4.1660000000001141E-3</v>
      </c>
      <c r="AA557" s="178">
        <f t="shared" ca="1" si="201"/>
        <v>2.295833</v>
      </c>
      <c r="AB557" s="178">
        <f t="shared" ca="1" si="202"/>
        <v>239.06209588172877</v>
      </c>
    </row>
    <row r="558" spans="1:28" x14ac:dyDescent="0.25">
      <c r="A558" s="200">
        <v>2.2999999999999998</v>
      </c>
      <c r="B558" s="105">
        <v>14.033227633617349</v>
      </c>
      <c r="D558" s="194">
        <f t="shared" si="184"/>
        <v>4.1669999999998097E-3</v>
      </c>
      <c r="E558" s="174">
        <f t="shared" ca="1" si="203"/>
        <v>3.1418959527606292E-5</v>
      </c>
      <c r="F558" s="179">
        <f t="shared" ca="1" si="185"/>
        <v>0.97998061501949285</v>
      </c>
      <c r="G558" s="272">
        <f t="shared" si="186"/>
        <v>2.2999999999999998</v>
      </c>
      <c r="H558" s="181">
        <f t="shared" ca="1" si="187"/>
        <v>7.5399470908585862E-3</v>
      </c>
      <c r="I558" s="182">
        <f t="shared" ca="1" si="188"/>
        <v>235.17653348201046</v>
      </c>
      <c r="J558" s="181">
        <f t="shared" ca="1" si="189"/>
        <v>240.04207649674825</v>
      </c>
      <c r="K558" s="175">
        <f ca="1">IF(I557&lt;0,VLOOKUP(-I557,'Cd(v)'!$B$3:$C$103,2,1),VLOOKUP(I557,'Cd(v)'!$B$3:$C$103,2,1))</f>
        <v>0.43498504650884701</v>
      </c>
      <c r="L558" s="7">
        <f t="shared" ca="1" si="182"/>
        <v>-7.9510181186161475</v>
      </c>
      <c r="M558" s="110">
        <f t="shared" si="190"/>
        <v>137.66596308578619</v>
      </c>
      <c r="N558" s="110">
        <f t="shared" si="191"/>
        <v>59.620651024705218</v>
      </c>
      <c r="O558" s="110">
        <f t="shared" ca="1" si="192"/>
        <v>-77.999487743624414</v>
      </c>
      <c r="P558" s="110">
        <f t="shared" ca="1" si="193"/>
        <v>4.582431745656379E-2</v>
      </c>
      <c r="Q558" s="110">
        <f t="shared" ca="1" si="195"/>
        <v>7.5399470908597555E-3</v>
      </c>
      <c r="R558" s="110">
        <f>'prueba 1'!I603</f>
        <v>0.67037420771589928</v>
      </c>
      <c r="S558" s="105">
        <f>'prueba 1'!AN555</f>
        <v>1.826849612707509E-3</v>
      </c>
      <c r="T558" s="105">
        <f t="shared" si="196"/>
        <v>1.5583684192451359</v>
      </c>
      <c r="U558" s="177">
        <f t="shared" si="197"/>
        <v>6.077538330754864</v>
      </c>
      <c r="V558" s="161">
        <f t="shared" si="183"/>
        <v>5.8476459549280824E-2</v>
      </c>
      <c r="W558" s="178">
        <f t="shared" si="194"/>
        <v>2.2999999999999998</v>
      </c>
      <c r="X558" s="178">
        <f t="shared" ca="1" si="198"/>
        <v>7.5399470908585862E-3</v>
      </c>
      <c r="Y558" s="178">
        <f t="shared" ca="1" si="199"/>
        <v>235.17653348201046</v>
      </c>
      <c r="Z558" s="178">
        <f t="shared" si="200"/>
        <v>4.1669999999998097E-3</v>
      </c>
      <c r="AA558" s="178">
        <f t="shared" ca="1" si="201"/>
        <v>2.2999999999999998</v>
      </c>
      <c r="AB558" s="178">
        <f t="shared" ca="1" si="202"/>
        <v>240.04207649674825</v>
      </c>
    </row>
    <row r="559" spans="1:28" x14ac:dyDescent="0.25">
      <c r="A559" s="200">
        <v>2.3041670000000001</v>
      </c>
      <c r="B559" s="105">
        <v>14.033227633617349</v>
      </c>
      <c r="D559" s="194">
        <f t="shared" si="184"/>
        <v>4.1670000000002538E-3</v>
      </c>
      <c r="E559" s="174">
        <f t="shared" ca="1" si="203"/>
        <v>4.3689554188446647E-5</v>
      </c>
      <c r="F559" s="179">
        <f t="shared" ca="1" si="185"/>
        <v>0.97998079707396957</v>
      </c>
      <c r="G559" s="272">
        <f t="shared" si="186"/>
        <v>2.3041670000000001</v>
      </c>
      <c r="H559" s="181">
        <f t="shared" ca="1" si="187"/>
        <v>1.0484654232887925E-2</v>
      </c>
      <c r="I559" s="182">
        <f t="shared" ca="1" si="188"/>
        <v>235.17657717156465</v>
      </c>
      <c r="J559" s="181">
        <f t="shared" ca="1" si="189"/>
        <v>241.02205729382223</v>
      </c>
      <c r="K559" s="175">
        <f ca="1">IF(I558&lt;0,VLOOKUP(-I558,'Cd(v)'!$B$3:$C$103,2,1),VLOOKUP(I558,'Cd(v)'!$B$3:$C$103,2,1))</f>
        <v>0.43498504650884701</v>
      </c>
      <c r="L559" s="7">
        <f t="shared" ca="1" si="182"/>
        <v>-7.9510202430863313</v>
      </c>
      <c r="M559" s="110">
        <f t="shared" si="190"/>
        <v>137.66596308578619</v>
      </c>
      <c r="N559" s="110">
        <f t="shared" si="191"/>
        <v>59.602752742308923</v>
      </c>
      <c r="O559" s="110">
        <f t="shared" ca="1" si="192"/>
        <v>-77.999508584676917</v>
      </c>
      <c r="P559" s="110">
        <f t="shared" ca="1" si="193"/>
        <v>6.3701758800348784E-2</v>
      </c>
      <c r="Q559" s="110">
        <f t="shared" ca="1" si="195"/>
        <v>1.0484654232887925E-2</v>
      </c>
      <c r="R559" s="110">
        <f>'prueba 1'!I604</f>
        <v>0.66876978743276194</v>
      </c>
      <c r="S559" s="105">
        <f>'prueba 1'!AN556</f>
        <v>1.8244936183790842E-3</v>
      </c>
      <c r="T559" s="105">
        <f t="shared" si="196"/>
        <v>1.560192912863515</v>
      </c>
      <c r="U559" s="177">
        <f t="shared" si="197"/>
        <v>6.0757138371364849</v>
      </c>
      <c r="V559" s="161">
        <f t="shared" si="183"/>
        <v>5.8476459549287055E-2</v>
      </c>
      <c r="W559" s="178">
        <f t="shared" si="194"/>
        <v>2.3041670000000001</v>
      </c>
      <c r="X559" s="178">
        <f t="shared" ca="1" si="198"/>
        <v>1.0484654232887925E-2</v>
      </c>
      <c r="Y559" s="178">
        <f t="shared" ca="1" si="199"/>
        <v>235.17657717156465</v>
      </c>
      <c r="Z559" s="178">
        <f t="shared" si="200"/>
        <v>4.1670000000002538E-3</v>
      </c>
      <c r="AA559" s="178">
        <f t="shared" ca="1" si="201"/>
        <v>2.3041670000000001</v>
      </c>
      <c r="AB559" s="178">
        <f t="shared" ca="1" si="202"/>
        <v>241.02205729382223</v>
      </c>
    </row>
    <row r="560" spans="1:28" x14ac:dyDescent="0.25">
      <c r="A560" s="200">
        <v>2.3083330000000002</v>
      </c>
      <c r="B560" s="105">
        <v>14.210517979037565</v>
      </c>
      <c r="D560" s="194">
        <f t="shared" si="184"/>
        <v>4.1660000000001141E-3</v>
      </c>
      <c r="E560" s="174">
        <f t="shared" ca="1" si="203"/>
        <v>1.2489098894796762E-3</v>
      </c>
      <c r="F560" s="179">
        <f t="shared" ca="1" si="185"/>
        <v>0.97975082345536468</v>
      </c>
      <c r="G560" s="272">
        <f t="shared" si="186"/>
        <v>2.3083330000000002</v>
      </c>
      <c r="H560" s="181">
        <f t="shared" ca="1" si="187"/>
        <v>0.29978633928940041</v>
      </c>
      <c r="I560" s="182">
        <f t="shared" ca="1" si="188"/>
        <v>235.17782608145413</v>
      </c>
      <c r="J560" s="181">
        <f t="shared" ca="1" si="189"/>
        <v>242.00180811727759</v>
      </c>
      <c r="K560" s="175">
        <f ca="1">IF(I559&lt;0,VLOOKUP(-I559,'Cd(v)'!$B$3:$C$103,2,1),VLOOKUP(I559,'Cd(v)'!$B$3:$C$103,2,1))</f>
        <v>0.43498504650884701</v>
      </c>
      <c r="L560" s="7">
        <f t="shared" ca="1" si="182"/>
        <v>-7.9510231972634076</v>
      </c>
      <c r="M560" s="110">
        <f t="shared" si="190"/>
        <v>139.40518137435853</v>
      </c>
      <c r="N560" s="110">
        <f t="shared" si="191"/>
        <v>59.584777121079803</v>
      </c>
      <c r="O560" s="110">
        <f t="shared" ca="1" si="192"/>
        <v>-77.999537565154029</v>
      </c>
      <c r="P560" s="110">
        <f t="shared" ca="1" si="193"/>
        <v>1.8208666881246955</v>
      </c>
      <c r="Q560" s="110">
        <f t="shared" ca="1" si="195"/>
        <v>0.29978633928939924</v>
      </c>
      <c r="R560" s="110">
        <f>'prueba 1'!I605</f>
        <v>0.66716303858970716</v>
      </c>
      <c r="S560" s="105">
        <f>'prueba 1'!AN557</f>
        <v>1.8323772914494044E-3</v>
      </c>
      <c r="T560" s="105">
        <f t="shared" si="196"/>
        <v>1.5620252901549645</v>
      </c>
      <c r="U560" s="177">
        <f t="shared" si="197"/>
        <v>6.0738814598450359</v>
      </c>
      <c r="V560" s="161">
        <f t="shared" si="183"/>
        <v>5.9201017900672115E-2</v>
      </c>
      <c r="W560" s="178">
        <f t="shared" si="194"/>
        <v>2.3083330000000002</v>
      </c>
      <c r="X560" s="178">
        <f t="shared" ca="1" si="198"/>
        <v>0.29978633928940041</v>
      </c>
      <c r="Y560" s="178">
        <f t="shared" ca="1" si="199"/>
        <v>235.17782608145413</v>
      </c>
      <c r="Z560" s="178">
        <f t="shared" si="200"/>
        <v>4.1660000000001141E-3</v>
      </c>
      <c r="AA560" s="178">
        <f t="shared" ca="1" si="201"/>
        <v>2.3083330000000002</v>
      </c>
      <c r="AB560" s="178">
        <f t="shared" ca="1" si="202"/>
        <v>242.00180811727759</v>
      </c>
    </row>
    <row r="561" spans="1:28" x14ac:dyDescent="0.25">
      <c r="A561" s="200">
        <v>2.3125</v>
      </c>
      <c r="B561" s="105">
        <v>14.151421197230826</v>
      </c>
      <c r="D561" s="194">
        <f t="shared" si="184"/>
        <v>4.1669999999998097E-3</v>
      </c>
      <c r="E561" s="174">
        <f t="shared" ca="1" si="203"/>
        <v>8.6346464784031827E-4</v>
      </c>
      <c r="F561" s="179">
        <f t="shared" ca="1" si="185"/>
        <v>0.97998959933856211</v>
      </c>
      <c r="G561" s="272">
        <f t="shared" si="186"/>
        <v>2.3125</v>
      </c>
      <c r="H561" s="181">
        <f t="shared" ca="1" si="187"/>
        <v>0.20721493828662291</v>
      </c>
      <c r="I561" s="182">
        <f t="shared" ca="1" si="188"/>
        <v>235.17868954610196</v>
      </c>
      <c r="J561" s="181">
        <f t="shared" ca="1" si="189"/>
        <v>242.98179771661614</v>
      </c>
      <c r="K561" s="175">
        <f ca="1">IF(I560&lt;0,VLOOKUP(-I560,'Cd(v)'!$B$3:$C$103,2,1),VLOOKUP(I560,'Cd(v)'!$B$3:$C$103,2,1))</f>
        <v>0.43498504650884701</v>
      </c>
      <c r="L561" s="7">
        <f t="shared" ca="1" si="182"/>
        <v>-7.9511076456212244</v>
      </c>
      <c r="M561" s="110">
        <f t="shared" si="190"/>
        <v>138.82544194483441</v>
      </c>
      <c r="N561" s="110">
        <f t="shared" si="191"/>
        <v>59.566855524227904</v>
      </c>
      <c r="O561" s="110">
        <f t="shared" ca="1" si="192"/>
        <v>-78.000366003544215</v>
      </c>
      <c r="P561" s="110">
        <f t="shared" ca="1" si="193"/>
        <v>1.2582204170622902</v>
      </c>
      <c r="Q561" s="110">
        <f t="shared" ca="1" si="195"/>
        <v>0.20721493828662291</v>
      </c>
      <c r="R561" s="110">
        <f>'prueba 1'!I606</f>
        <v>0.66555308548277903</v>
      </c>
      <c r="S561" s="105">
        <f>'prueba 1'!AN558</f>
        <v>1.8268702193576431E-3</v>
      </c>
      <c r="T561" s="105">
        <f t="shared" si="196"/>
        <v>1.5638521603743221</v>
      </c>
      <c r="U561" s="177">
        <f t="shared" si="197"/>
        <v>6.0720545896256777</v>
      </c>
      <c r="V561" s="161">
        <f t="shared" si="183"/>
        <v>5.8968972128858162E-2</v>
      </c>
      <c r="W561" s="178">
        <f t="shared" si="194"/>
        <v>2.3125</v>
      </c>
      <c r="X561" s="178">
        <f t="shared" ca="1" si="198"/>
        <v>0.20721493828662291</v>
      </c>
      <c r="Y561" s="178">
        <f t="shared" ca="1" si="199"/>
        <v>235.17868954610196</v>
      </c>
      <c r="Z561" s="178">
        <f t="shared" si="200"/>
        <v>4.1669999999998097E-3</v>
      </c>
      <c r="AA561" s="178">
        <f t="shared" ca="1" si="201"/>
        <v>2.3125</v>
      </c>
      <c r="AB561" s="178">
        <f t="shared" ca="1" si="202"/>
        <v>242.98179771661614</v>
      </c>
    </row>
    <row r="562" spans="1:28" x14ac:dyDescent="0.25">
      <c r="A562" s="200">
        <v>2.3166669999999998</v>
      </c>
      <c r="B562" s="105">
        <v>14.269614760844306</v>
      </c>
      <c r="D562" s="194">
        <f t="shared" si="184"/>
        <v>4.1669999999998097E-3</v>
      </c>
      <c r="E562" s="174">
        <f t="shared" ca="1" si="203"/>
        <v>1.6716087038908835E-3</v>
      </c>
      <c r="F562" s="179">
        <f t="shared" ca="1" si="185"/>
        <v>0.97999656493203124</v>
      </c>
      <c r="G562" s="272">
        <f t="shared" si="186"/>
        <v>2.3166669999999998</v>
      </c>
      <c r="H562" s="181">
        <f t="shared" ca="1" si="187"/>
        <v>0.40115399661410123</v>
      </c>
      <c r="I562" s="182">
        <f t="shared" ca="1" si="188"/>
        <v>235.18036115480587</v>
      </c>
      <c r="J562" s="181">
        <f t="shared" ca="1" si="189"/>
        <v>243.96179428154818</v>
      </c>
      <c r="K562" s="175">
        <f ca="1">IF(I561&lt;0,VLOOKUP(-I561,'Cd(v)'!$B$3:$C$103,2,1),VLOOKUP(I561,'Cd(v)'!$B$3:$C$103,2,1))</f>
        <v>0.43498504650884701</v>
      </c>
      <c r="L562" s="7">
        <f t="shared" ca="1" si="182"/>
        <v>-7.9511660313379489</v>
      </c>
      <c r="M562" s="110">
        <f t="shared" si="190"/>
        <v>139.98492080388266</v>
      </c>
      <c r="N562" s="110">
        <f t="shared" si="191"/>
        <v>59.548887812217245</v>
      </c>
      <c r="O562" s="110">
        <f t="shared" ca="1" si="192"/>
        <v>-78.000938767425282</v>
      </c>
      <c r="P562" s="110">
        <f t="shared" ca="1" si="193"/>
        <v>2.4350942242401317</v>
      </c>
      <c r="Q562" s="110">
        <f t="shared" ca="1" si="195"/>
        <v>0.40115399661410123</v>
      </c>
      <c r="R562" s="110">
        <f>'prueba 1'!I607</f>
        <v>0.23361512667216722</v>
      </c>
      <c r="S562" s="105">
        <f>'prueba 1'!AN559</f>
        <v>1.8315710510351962E-3</v>
      </c>
      <c r="T562" s="105">
        <f t="shared" si="196"/>
        <v>1.5656837314253573</v>
      </c>
      <c r="U562" s="177">
        <f t="shared" si="197"/>
        <v>6.0702230185746426</v>
      </c>
      <c r="V562" s="161">
        <f t="shared" si="183"/>
        <v>5.9461484708435507E-2</v>
      </c>
      <c r="W562" s="178">
        <f t="shared" si="194"/>
        <v>2.3166669999999998</v>
      </c>
      <c r="X562" s="178">
        <f t="shared" ca="1" si="198"/>
        <v>0.40115399661410123</v>
      </c>
      <c r="Y562" s="178">
        <f t="shared" ca="1" si="199"/>
        <v>235.18036115480587</v>
      </c>
      <c r="Z562" s="178">
        <f t="shared" si="200"/>
        <v>4.1669999999998097E-3</v>
      </c>
      <c r="AA562" s="178">
        <f t="shared" ca="1" si="201"/>
        <v>2.3166669999999998</v>
      </c>
      <c r="AB562" s="178">
        <f t="shared" ca="1" si="202"/>
        <v>243.96179428154818</v>
      </c>
    </row>
    <row r="563" spans="1:28" x14ac:dyDescent="0.25">
      <c r="A563" s="200">
        <v>2.3208329999999999</v>
      </c>
      <c r="B563" s="105">
        <v>14.565098669877999</v>
      </c>
      <c r="D563" s="194">
        <f t="shared" si="184"/>
        <v>4.1660000000001141E-3</v>
      </c>
      <c r="E563" s="174">
        <f t="shared" ca="1" si="203"/>
        <v>3.6733732787246512E-3</v>
      </c>
      <c r="F563" s="179">
        <f t="shared" ca="1" si="185"/>
        <v>0.97977668784402727</v>
      </c>
      <c r="G563" s="272">
        <f t="shared" si="186"/>
        <v>2.3208329999999999</v>
      </c>
      <c r="H563" s="181">
        <f t="shared" ca="1" si="187"/>
        <v>0.88175066700061222</v>
      </c>
      <c r="I563" s="182">
        <f t="shared" ca="1" si="188"/>
        <v>235.1840345280846</v>
      </c>
      <c r="J563" s="181">
        <f t="shared" ca="1" si="189"/>
        <v>244.94157096939222</v>
      </c>
      <c r="K563" s="175">
        <f ca="1">IF(I562&lt;0,VLOOKUP(-I562,'Cd(v)'!$B$3:$C$103,2,1),VLOOKUP(I562,'Cd(v)'!$B$3:$C$103,2,1))</f>
        <v>0.43498504650884701</v>
      </c>
      <c r="L563" s="7">
        <f t="shared" ca="1" si="182"/>
        <v>-7.9512790627151162</v>
      </c>
      <c r="M563" s="110">
        <f t="shared" si="190"/>
        <v>142.88361795150317</v>
      </c>
      <c r="N563" s="110">
        <f t="shared" si="191"/>
        <v>59.530775166817818</v>
      </c>
      <c r="O563" s="110">
        <f t="shared" ca="1" si="192"/>
        <v>-78.00204760523529</v>
      </c>
      <c r="P563" s="110">
        <f t="shared" ca="1" si="193"/>
        <v>5.3507951794500599</v>
      </c>
      <c r="Q563" s="110">
        <f t="shared" ca="1" si="195"/>
        <v>0.88175066700061222</v>
      </c>
      <c r="R563" s="110">
        <f>'prueba 1'!I608</f>
        <v>0</v>
      </c>
      <c r="S563" s="105">
        <f>'prueba 1'!AN560</f>
        <v>1.8463450967821538E-3</v>
      </c>
      <c r="T563" s="105">
        <f t="shared" si="196"/>
        <v>1.5675300765221394</v>
      </c>
      <c r="U563" s="177">
        <f t="shared" si="197"/>
        <v>6.0683766734778608</v>
      </c>
      <c r="V563" s="161">
        <f t="shared" si="183"/>
        <v>6.0678201058713403E-2</v>
      </c>
      <c r="W563" s="178">
        <f t="shared" si="194"/>
        <v>2.3208329999999999</v>
      </c>
      <c r="X563" s="178">
        <f t="shared" ca="1" si="198"/>
        <v>0.88175066700061222</v>
      </c>
      <c r="Y563" s="178">
        <f t="shared" ca="1" si="199"/>
        <v>235.1840345280846</v>
      </c>
      <c r="Z563" s="178">
        <f t="shared" si="200"/>
        <v>4.1660000000001141E-3</v>
      </c>
      <c r="AA563" s="178">
        <f t="shared" ca="1" si="201"/>
        <v>2.3208329999999999</v>
      </c>
      <c r="AB563" s="178">
        <f t="shared" ca="1" si="202"/>
        <v>244.94157096939222</v>
      </c>
    </row>
    <row r="564" spans="1:28" x14ac:dyDescent="0.25">
      <c r="A564" s="200">
        <v>2.3250000000000002</v>
      </c>
      <c r="B564" s="105">
        <v>14.62419545168474</v>
      </c>
      <c r="D564" s="194">
        <f t="shared" si="184"/>
        <v>4.1670000000002538E-3</v>
      </c>
      <c r="E564" s="174">
        <f t="shared" ca="1" si="203"/>
        <v>4.0843653273706561E-3</v>
      </c>
      <c r="F564" s="179">
        <f t="shared" ca="1" si="185"/>
        <v>0.98002889142890737</v>
      </c>
      <c r="G564" s="272">
        <f t="shared" si="186"/>
        <v>2.3250000000000002</v>
      </c>
      <c r="H564" s="181">
        <f t="shared" ca="1" si="187"/>
        <v>0.98016926502769564</v>
      </c>
      <c r="I564" s="182">
        <f t="shared" ca="1" si="188"/>
        <v>235.18811889341197</v>
      </c>
      <c r="J564" s="181">
        <f t="shared" ca="1" si="189"/>
        <v>245.92159986082112</v>
      </c>
      <c r="K564" s="175">
        <f ca="1">IF(I563&lt;0,VLOOKUP(-I563,'Cd(v)'!$B$3:$C$103,2,1),VLOOKUP(I563,'Cd(v)'!$B$3:$C$103,2,1))</f>
        <v>0.43498504650884701</v>
      </c>
      <c r="L564" s="7">
        <f t="shared" ca="1" si="182"/>
        <v>-7.9515274528783335</v>
      </c>
      <c r="M564" s="110">
        <f t="shared" si="190"/>
        <v>143.46335738102729</v>
      </c>
      <c r="N564" s="110">
        <f t="shared" si="191"/>
        <v>59.512647950873912</v>
      </c>
      <c r="O564" s="110">
        <f t="shared" ca="1" si="192"/>
        <v>-78.004484312736452</v>
      </c>
      <c r="P564" s="110">
        <f t="shared" ca="1" si="193"/>
        <v>5.9462251174169296</v>
      </c>
      <c r="Q564" s="110">
        <f t="shared" ca="1" si="195"/>
        <v>0.98016926502769564</v>
      </c>
      <c r="R564" s="110">
        <f>'prueba 1'!I609</f>
        <v>0</v>
      </c>
      <c r="S564" s="105">
        <f>'prueba 1'!AN561</f>
        <v>1.8478303714474953E-3</v>
      </c>
      <c r="T564" s="105">
        <f t="shared" si="196"/>
        <v>1.5693779068935869</v>
      </c>
      <c r="U564" s="177">
        <f t="shared" si="197"/>
        <v>6.066528843106413</v>
      </c>
      <c r="V564" s="161">
        <f t="shared" si="183"/>
        <v>6.0939022447174022E-2</v>
      </c>
      <c r="W564" s="178">
        <f t="shared" si="194"/>
        <v>2.3250000000000002</v>
      </c>
      <c r="X564" s="178">
        <f t="shared" ca="1" si="198"/>
        <v>0.98016926502769564</v>
      </c>
      <c r="Y564" s="178">
        <f t="shared" ca="1" si="199"/>
        <v>235.18811889341197</v>
      </c>
      <c r="Z564" s="178">
        <f t="shared" si="200"/>
        <v>4.1670000000002538E-3</v>
      </c>
      <c r="AA564" s="178">
        <f t="shared" ca="1" si="201"/>
        <v>2.3250000000000002</v>
      </c>
      <c r="AB564" s="178">
        <f t="shared" ca="1" si="202"/>
        <v>245.92159986082112</v>
      </c>
    </row>
    <row r="565" spans="1:28" x14ac:dyDescent="0.25">
      <c r="A565" s="200">
        <v>2.329167</v>
      </c>
      <c r="B565" s="105">
        <v>14.565098669877999</v>
      </c>
      <c r="D565" s="194">
        <f t="shared" si="184"/>
        <v>4.1669999999998097E-3</v>
      </c>
      <c r="E565" s="174">
        <f t="shared" ca="1" si="203"/>
        <v>3.6978243517686213E-3</v>
      </c>
      <c r="F565" s="179">
        <f t="shared" ca="1" si="185"/>
        <v>0.98004430026287681</v>
      </c>
      <c r="G565" s="272">
        <f t="shared" si="186"/>
        <v>2.329167</v>
      </c>
      <c r="H565" s="181">
        <f t="shared" ca="1" si="187"/>
        <v>0.88740685187635948</v>
      </c>
      <c r="I565" s="182">
        <f t="shared" ca="1" si="188"/>
        <v>235.19181671776374</v>
      </c>
      <c r="J565" s="181">
        <f t="shared" ca="1" si="189"/>
        <v>246.90164416108399</v>
      </c>
      <c r="K565" s="175">
        <f ca="1">IF(I564&lt;0,VLOOKUP(-I564,'Cd(v)'!$B$3:$C$103,2,1),VLOOKUP(I564,'Cd(v)'!$B$3:$C$103,2,1))</f>
        <v>0.43498504650884701</v>
      </c>
      <c r="L565" s="7">
        <f t="shared" ca="1" si="182"/>
        <v>-7.9518036385054884</v>
      </c>
      <c r="M565" s="110">
        <f t="shared" si="190"/>
        <v>142.88361795150317</v>
      </c>
      <c r="N565" s="110">
        <f t="shared" si="191"/>
        <v>59.49457946035163</v>
      </c>
      <c r="O565" s="110">
        <f t="shared" ca="1" si="192"/>
        <v>-78.007193693738841</v>
      </c>
      <c r="P565" s="110">
        <f t="shared" ca="1" si="193"/>
        <v>5.3818447974126968</v>
      </c>
      <c r="Q565" s="110">
        <f t="shared" ca="1" si="195"/>
        <v>0.88740685187635948</v>
      </c>
      <c r="R565" s="110">
        <f>'prueba 1'!I610</f>
        <v>0</v>
      </c>
      <c r="S565" s="105">
        <f>'prueba 1'!AN562</f>
        <v>1.8418440899376871E-3</v>
      </c>
      <c r="T565" s="105">
        <f t="shared" si="196"/>
        <v>1.5712197509835246</v>
      </c>
      <c r="U565" s="177">
        <f t="shared" si="197"/>
        <v>6.0646869990164758</v>
      </c>
      <c r="V565" s="161">
        <f t="shared" si="183"/>
        <v>6.0692766157378848E-2</v>
      </c>
      <c r="W565" s="178">
        <f t="shared" si="194"/>
        <v>2.329167</v>
      </c>
      <c r="X565" s="178">
        <f t="shared" ca="1" si="198"/>
        <v>0.88740685187635948</v>
      </c>
      <c r="Y565" s="178">
        <f t="shared" ca="1" si="199"/>
        <v>235.19181671776374</v>
      </c>
      <c r="Z565" s="178">
        <f t="shared" si="200"/>
        <v>4.1669999999998097E-3</v>
      </c>
      <c r="AA565" s="178">
        <f t="shared" ca="1" si="201"/>
        <v>2.329167</v>
      </c>
      <c r="AB565" s="178">
        <f t="shared" ca="1" si="202"/>
        <v>246.90164416108399</v>
      </c>
    </row>
    <row r="566" spans="1:28" x14ac:dyDescent="0.25">
      <c r="A566" s="200">
        <v>2.3333330000000001</v>
      </c>
      <c r="B566" s="105">
        <v>14.62419545168474</v>
      </c>
      <c r="D566" s="194">
        <f t="shared" si="184"/>
        <v>4.1660000000001141E-3</v>
      </c>
      <c r="E566" s="174">
        <f t="shared" ca="1" si="203"/>
        <v>4.1071542208224116E-3</v>
      </c>
      <c r="F566" s="179">
        <f t="shared" ca="1" si="185"/>
        <v>0.97982621885071453</v>
      </c>
      <c r="G566" s="272">
        <f t="shared" si="186"/>
        <v>2.3333330000000001</v>
      </c>
      <c r="H566" s="181">
        <f t="shared" ca="1" si="187"/>
        <v>0.98587475295782501</v>
      </c>
      <c r="I566" s="182">
        <f t="shared" ca="1" si="188"/>
        <v>235.19592387198458</v>
      </c>
      <c r="J566" s="181">
        <f t="shared" ca="1" si="189"/>
        <v>247.88147037993471</v>
      </c>
      <c r="K566" s="175">
        <f ca="1">IF(I565&lt;0,VLOOKUP(-I565,'Cd(v)'!$B$3:$C$103,2,1),VLOOKUP(I565,'Cd(v)'!$B$3:$C$103,2,1))</f>
        <v>0.43498504650884701</v>
      </c>
      <c r="L566" s="7">
        <f t="shared" ca="1" si="182"/>
        <v>-7.9520536902890013</v>
      </c>
      <c r="M566" s="110">
        <f t="shared" si="190"/>
        <v>143.46335738102729</v>
      </c>
      <c r="N566" s="110">
        <f t="shared" si="191"/>
        <v>59.476505281606315</v>
      </c>
      <c r="O566" s="110">
        <f t="shared" ca="1" si="192"/>
        <v>-78.009646701735107</v>
      </c>
      <c r="P566" s="110">
        <f t="shared" ca="1" si="193"/>
        <v>5.9772053976858786</v>
      </c>
      <c r="Q566" s="110">
        <f t="shared" ca="1" si="195"/>
        <v>0.98587475295782623</v>
      </c>
      <c r="R566" s="110">
        <f>'prueba 1'!I611</f>
        <v>0</v>
      </c>
      <c r="S566" s="105">
        <f>'prueba 1'!AN563</f>
        <v>1.8424239291857057E-3</v>
      </c>
      <c r="T566" s="105">
        <f t="shared" si="196"/>
        <v>1.5730621749127103</v>
      </c>
      <c r="U566" s="177">
        <f t="shared" si="197"/>
        <v>6.0628445750872899</v>
      </c>
      <c r="V566" s="161">
        <f t="shared" si="183"/>
        <v>6.0924398251720295E-2</v>
      </c>
      <c r="W566" s="178">
        <f t="shared" si="194"/>
        <v>2.3333330000000001</v>
      </c>
      <c r="X566" s="178">
        <f t="shared" ca="1" si="198"/>
        <v>0.98587475295782501</v>
      </c>
      <c r="Y566" s="178">
        <f t="shared" ca="1" si="199"/>
        <v>235.19592387198458</v>
      </c>
      <c r="Z566" s="178">
        <f t="shared" si="200"/>
        <v>4.1660000000001141E-3</v>
      </c>
      <c r="AA566" s="178">
        <f t="shared" ca="1" si="201"/>
        <v>2.3333330000000001</v>
      </c>
      <c r="AB566" s="178">
        <f t="shared" ca="1" si="202"/>
        <v>247.88147037993471</v>
      </c>
    </row>
    <row r="567" spans="1:28" x14ac:dyDescent="0.25">
      <c r="A567" s="200">
        <v>2.3374999999999999</v>
      </c>
      <c r="B567" s="105">
        <v>14.62419545168474</v>
      </c>
      <c r="D567" s="194">
        <f t="shared" si="184"/>
        <v>4.1669999999998097E-3</v>
      </c>
      <c r="E567" s="174">
        <f t="shared" ca="1" si="203"/>
        <v>4.1199266600579479E-3</v>
      </c>
      <c r="F567" s="179">
        <f t="shared" ca="1" si="185"/>
        <v>0.98007858250890745</v>
      </c>
      <c r="G567" s="272">
        <f t="shared" si="186"/>
        <v>2.3374999999999999</v>
      </c>
      <c r="H567" s="181">
        <f t="shared" ca="1" si="187"/>
        <v>0.98870330214978064</v>
      </c>
      <c r="I567" s="182">
        <f t="shared" ca="1" si="188"/>
        <v>235.20004379864463</v>
      </c>
      <c r="J567" s="181">
        <f t="shared" ca="1" si="189"/>
        <v>248.86154896244361</v>
      </c>
      <c r="K567" s="175">
        <f ca="1">IF(I566&lt;0,VLOOKUP(-I566,'Cd(v)'!$B$3:$C$103,2,1),VLOOKUP(I566,'Cd(v)'!$B$3:$C$103,2,1))</f>
        <v>0.43498504650884701</v>
      </c>
      <c r="L567" s="7">
        <f t="shared" ca="1" si="182"/>
        <v>-7.9523314261091302</v>
      </c>
      <c r="M567" s="110">
        <f t="shared" si="190"/>
        <v>143.46335738102729</v>
      </c>
      <c r="N567" s="110">
        <f t="shared" si="191"/>
        <v>59.458451221997571</v>
      </c>
      <c r="O567" s="110">
        <f t="shared" ca="1" si="192"/>
        <v>-78.012371290130574</v>
      </c>
      <c r="P567" s="110">
        <f t="shared" ca="1" si="193"/>
        <v>5.9925348688991562</v>
      </c>
      <c r="Q567" s="110">
        <f t="shared" ca="1" si="195"/>
        <v>0.98870330214978186</v>
      </c>
      <c r="R567" s="110">
        <f>'prueba 1'!I612</f>
        <v>0</v>
      </c>
      <c r="S567" s="105">
        <f>'prueba 1'!AN564</f>
        <v>1.8403730488015827E-3</v>
      </c>
      <c r="T567" s="105">
        <f t="shared" si="196"/>
        <v>1.574902547961512</v>
      </c>
      <c r="U567" s="177">
        <f t="shared" si="197"/>
        <v>6.0610042020384878</v>
      </c>
      <c r="V567" s="161">
        <f t="shared" si="183"/>
        <v>6.0939022447167528E-2</v>
      </c>
      <c r="W567" s="178">
        <f t="shared" si="194"/>
        <v>2.3374999999999999</v>
      </c>
      <c r="X567" s="178">
        <f t="shared" ca="1" si="198"/>
        <v>0.98870330214978064</v>
      </c>
      <c r="Y567" s="178">
        <f t="shared" ca="1" si="199"/>
        <v>235.20004379864463</v>
      </c>
      <c r="Z567" s="178">
        <f t="shared" si="200"/>
        <v>4.1669999999998097E-3</v>
      </c>
      <c r="AA567" s="178">
        <f t="shared" ca="1" si="201"/>
        <v>2.3374999999999999</v>
      </c>
      <c r="AB567" s="178">
        <f t="shared" ca="1" si="202"/>
        <v>248.86154896244361</v>
      </c>
    </row>
    <row r="568" spans="1:28" x14ac:dyDescent="0.25">
      <c r="A568" s="200">
        <v>2.3416670000000002</v>
      </c>
      <c r="B568" s="105">
        <v>14.62419545168474</v>
      </c>
      <c r="D568" s="194">
        <f t="shared" si="184"/>
        <v>4.1670000000002538E-3</v>
      </c>
      <c r="E568" s="174">
        <f t="shared" ca="1" si="203"/>
        <v>4.131695963095235E-3</v>
      </c>
      <c r="F568" s="179">
        <f t="shared" ca="1" si="185"/>
        <v>0.98009579928609003</v>
      </c>
      <c r="G568" s="272">
        <f t="shared" si="186"/>
        <v>2.3416670000000002</v>
      </c>
      <c r="H568" s="181">
        <f t="shared" ca="1" si="187"/>
        <v>0.991527708926082</v>
      </c>
      <c r="I568" s="182">
        <f t="shared" ca="1" si="188"/>
        <v>235.20417549460771</v>
      </c>
      <c r="J568" s="181">
        <f t="shared" ca="1" si="189"/>
        <v>249.8416447617297</v>
      </c>
      <c r="K568" s="175">
        <f ca="1">IF(I567&lt;0,VLOOKUP(-I567,'Cd(v)'!$B$3:$C$103,2,1),VLOOKUP(I567,'Cd(v)'!$B$3:$C$103,2,1))</f>
        <v>0.43498504650884701</v>
      </c>
      <c r="L568" s="7">
        <f t="shared" ca="1" si="182"/>
        <v>-7.9526100305055625</v>
      </c>
      <c r="M568" s="110">
        <f t="shared" si="190"/>
        <v>143.46335738102729</v>
      </c>
      <c r="N568" s="110">
        <f t="shared" si="191"/>
        <v>59.440421674849873</v>
      </c>
      <c r="O568" s="110">
        <f t="shared" ca="1" si="192"/>
        <v>-78.01510439925957</v>
      </c>
      <c r="P568" s="110">
        <f t="shared" ca="1" si="193"/>
        <v>6.0078313069178506</v>
      </c>
      <c r="Q568" s="110">
        <f t="shared" ca="1" si="195"/>
        <v>0.991527708926082</v>
      </c>
      <c r="R568" s="110">
        <f>'prueba 1'!I613</f>
        <v>0</v>
      </c>
      <c r="S568" s="105">
        <f>'prueba 1'!AN565</f>
        <v>1.837874326983061E-3</v>
      </c>
      <c r="T568" s="105">
        <f t="shared" si="196"/>
        <v>1.5767404222884951</v>
      </c>
      <c r="U568" s="177">
        <f t="shared" si="197"/>
        <v>6.0591663277115053</v>
      </c>
      <c r="V568" s="161">
        <f t="shared" si="183"/>
        <v>6.0939022447174022E-2</v>
      </c>
      <c r="W568" s="178">
        <f t="shared" si="194"/>
        <v>2.3416670000000002</v>
      </c>
      <c r="X568" s="178">
        <f t="shared" ca="1" si="198"/>
        <v>0.991527708926082</v>
      </c>
      <c r="Y568" s="178">
        <f t="shared" ca="1" si="199"/>
        <v>235.20417549460771</v>
      </c>
      <c r="Z568" s="178">
        <f t="shared" si="200"/>
        <v>4.1670000000002538E-3</v>
      </c>
      <c r="AA568" s="178">
        <f t="shared" ca="1" si="201"/>
        <v>2.3416670000000002</v>
      </c>
      <c r="AB568" s="178">
        <f t="shared" ca="1" si="202"/>
        <v>249.8416447617297</v>
      </c>
    </row>
    <row r="569" spans="1:28" x14ac:dyDescent="0.25">
      <c r="A569" s="200">
        <v>2.3458329999999998</v>
      </c>
      <c r="B569" s="105">
        <v>14.565098669877999</v>
      </c>
      <c r="D569" s="194">
        <f t="shared" si="184"/>
        <v>4.16599999999967E-3</v>
      </c>
      <c r="E569" s="174">
        <f t="shared" ca="1" si="203"/>
        <v>3.7437025868384067E-3</v>
      </c>
      <c r="F569" s="179">
        <f t="shared" ca="1" si="185"/>
        <v>0.9798761913754348</v>
      </c>
      <c r="G569" s="272">
        <f t="shared" si="186"/>
        <v>2.3458329999999998</v>
      </c>
      <c r="H569" s="181">
        <f t="shared" ca="1" si="187"/>
        <v>0.8986324020256129</v>
      </c>
      <c r="I569" s="182">
        <f t="shared" ca="1" si="188"/>
        <v>235.20791919719454</v>
      </c>
      <c r="J569" s="181">
        <f t="shared" ca="1" si="189"/>
        <v>250.82152095310514</v>
      </c>
      <c r="K569" s="175">
        <f ca="1">IF(I568&lt;0,VLOOKUP(-I568,'Cd(v)'!$B$3:$C$103,2,1),VLOOKUP(I568,'Cd(v)'!$B$3:$C$103,2,1))</f>
        <v>0.43498504650884701</v>
      </c>
      <c r="L569" s="7">
        <f t="shared" ca="1" si="182"/>
        <v>-7.9528894356861928</v>
      </c>
      <c r="M569" s="110">
        <f t="shared" si="190"/>
        <v>142.88361795150317</v>
      </c>
      <c r="N569" s="110">
        <f t="shared" si="191"/>
        <v>59.422455192526655</v>
      </c>
      <c r="O569" s="110">
        <f t="shared" ca="1" si="192"/>
        <v>-78.017845364081552</v>
      </c>
      <c r="P569" s="110">
        <f t="shared" ca="1" si="193"/>
        <v>5.4433173948949616</v>
      </c>
      <c r="Q569" s="110">
        <f t="shared" ca="1" si="195"/>
        <v>0.8986324020256129</v>
      </c>
      <c r="R569" s="110">
        <f>'prueba 1'!I614</f>
        <v>0</v>
      </c>
      <c r="S569" s="105">
        <f>'prueba 1'!AN566</f>
        <v>1.8314457006336808E-3</v>
      </c>
      <c r="T569" s="105">
        <f t="shared" si="196"/>
        <v>1.5785718679891287</v>
      </c>
      <c r="U569" s="177">
        <f t="shared" si="197"/>
        <v>6.0573348820108714</v>
      </c>
      <c r="V569" s="161">
        <f t="shared" si="183"/>
        <v>6.0678201058706936E-2</v>
      </c>
      <c r="W569" s="178">
        <f t="shared" si="194"/>
        <v>2.3458329999999998</v>
      </c>
      <c r="X569" s="178">
        <f t="shared" ca="1" si="198"/>
        <v>0.8986324020256129</v>
      </c>
      <c r="Y569" s="178">
        <f t="shared" ca="1" si="199"/>
        <v>235.20791919719454</v>
      </c>
      <c r="Z569" s="178">
        <f t="shared" si="200"/>
        <v>4.16599999999967E-3</v>
      </c>
      <c r="AA569" s="178">
        <f t="shared" ca="1" si="201"/>
        <v>2.3458329999999998</v>
      </c>
      <c r="AB569" s="178">
        <f t="shared" ca="1" si="202"/>
        <v>250.82152095310514</v>
      </c>
    </row>
    <row r="570" spans="1:28" x14ac:dyDescent="0.25">
      <c r="A570" s="200">
        <v>2.35</v>
      </c>
      <c r="B570" s="105">
        <v>14.328711542651043</v>
      </c>
      <c r="D570" s="194">
        <f t="shared" si="184"/>
        <v>4.1670000000002538E-3</v>
      </c>
      <c r="E570" s="174">
        <f t="shared" ca="1" si="203"/>
        <v>2.1605196626329204E-3</v>
      </c>
      <c r="F570" s="179">
        <f t="shared" ca="1" si="185"/>
        <v>0.98012040218020346</v>
      </c>
      <c r="G570" s="272">
        <f t="shared" si="186"/>
        <v>2.35</v>
      </c>
      <c r="H570" s="181">
        <f t="shared" ca="1" si="187"/>
        <v>0.51848324037263949</v>
      </c>
      <c r="I570" s="182">
        <f t="shared" ca="1" si="188"/>
        <v>235.21007971685717</v>
      </c>
      <c r="J570" s="181">
        <f t="shared" ca="1" si="189"/>
        <v>251.80164135528534</v>
      </c>
      <c r="K570" s="175">
        <f ca="1">IF(I569&lt;0,VLOOKUP(-I569,'Cd(v)'!$B$3:$C$103,2,1),VLOOKUP(I569,'Cd(v)'!$B$3:$C$103,2,1))</f>
        <v>0.43498504650884701</v>
      </c>
      <c r="L570" s="7">
        <f t="shared" ca="1" si="182"/>
        <v>-7.9531426071244811</v>
      </c>
      <c r="M570" s="110">
        <f t="shared" si="190"/>
        <v>140.56466023340673</v>
      </c>
      <c r="N570" s="110">
        <f t="shared" si="191"/>
        <v>59.404645905596801</v>
      </c>
      <c r="O570" s="110">
        <f t="shared" ca="1" si="192"/>
        <v>-78.020328975891161</v>
      </c>
      <c r="P570" s="110">
        <f t="shared" ca="1" si="193"/>
        <v>3.1396853519187715</v>
      </c>
      <c r="Q570" s="110">
        <f t="shared" ca="1" si="195"/>
        <v>0.51848324037264071</v>
      </c>
      <c r="R570" s="110">
        <f>'prueba 1'!I615</f>
        <v>0</v>
      </c>
      <c r="S570" s="105">
        <f>'prueba 1'!AN567</f>
        <v>1.8154217053876515E-3</v>
      </c>
      <c r="T570" s="105">
        <f t="shared" si="196"/>
        <v>1.5803872896945164</v>
      </c>
      <c r="U570" s="177">
        <f t="shared" si="197"/>
        <v>6.0555194603054838</v>
      </c>
      <c r="V570" s="161">
        <f t="shared" si="183"/>
        <v>5.9707740998230528E-2</v>
      </c>
      <c r="W570" s="178">
        <f t="shared" si="194"/>
        <v>2.35</v>
      </c>
      <c r="X570" s="178">
        <f t="shared" ca="1" si="198"/>
        <v>0.51848324037263949</v>
      </c>
      <c r="Y570" s="178">
        <f t="shared" ca="1" si="199"/>
        <v>235.21007971685717</v>
      </c>
      <c r="Z570" s="178">
        <f t="shared" si="200"/>
        <v>4.1670000000002538E-3</v>
      </c>
      <c r="AA570" s="178">
        <f t="shared" ca="1" si="201"/>
        <v>2.35</v>
      </c>
      <c r="AB570" s="178">
        <f t="shared" ca="1" si="202"/>
        <v>251.80164135528534</v>
      </c>
    </row>
    <row r="571" spans="1:28" x14ac:dyDescent="0.25">
      <c r="A571" s="200">
        <v>2.3541669999999999</v>
      </c>
      <c r="B571" s="105">
        <v>14.50600188807126</v>
      </c>
      <c r="D571" s="194">
        <f t="shared" si="184"/>
        <v>4.1669999999998097E-3</v>
      </c>
      <c r="E571" s="174">
        <f t="shared" ca="1" si="203"/>
        <v>3.3696698402093861E-3</v>
      </c>
      <c r="F571" s="179">
        <f t="shared" ca="1" si="185"/>
        <v>0.98013444359432311</v>
      </c>
      <c r="G571" s="272">
        <f t="shared" si="186"/>
        <v>2.3541669999999999</v>
      </c>
      <c r="H571" s="181">
        <f t="shared" ca="1" si="187"/>
        <v>0.80865606916475641</v>
      </c>
      <c r="I571" s="182">
        <f t="shared" ca="1" si="188"/>
        <v>235.21344938669736</v>
      </c>
      <c r="J571" s="181">
        <f t="shared" ca="1" si="189"/>
        <v>252.78177579887966</v>
      </c>
      <c r="K571" s="175">
        <f ca="1">IF(I570&lt;0,VLOOKUP(-I570,'Cd(v)'!$B$3:$C$103,2,1),VLOOKUP(I570,'Cd(v)'!$B$3:$C$103,2,1))</f>
        <v>0.43498504650884701</v>
      </c>
      <c r="L571" s="7">
        <f t="shared" ca="1" si="182"/>
        <v>-7.953288716149709</v>
      </c>
      <c r="M571" s="110">
        <f t="shared" si="190"/>
        <v>142.30387852197907</v>
      </c>
      <c r="N571" s="110">
        <f t="shared" si="191"/>
        <v>59.386758171362644</v>
      </c>
      <c r="O571" s="110">
        <f t="shared" ca="1" si="192"/>
        <v>-78.021762305428652</v>
      </c>
      <c r="P571" s="110">
        <f t="shared" ca="1" si="193"/>
        <v>4.895358045187777</v>
      </c>
      <c r="Q571" s="110">
        <f t="shared" ca="1" si="195"/>
        <v>0.80865606916475641</v>
      </c>
      <c r="R571" s="110" t="e">
        <f>'prueba 1'!#REF!</f>
        <v>#REF!</v>
      </c>
      <c r="S571" s="105">
        <f>'prueba 1'!AN568</f>
        <v>1.8234183724929263E-3</v>
      </c>
      <c r="T571" s="105">
        <f t="shared" si="196"/>
        <v>1.5822107080670094</v>
      </c>
      <c r="U571" s="177">
        <f t="shared" si="197"/>
        <v>6.0536960419329908</v>
      </c>
      <c r="V571" s="161">
        <f t="shared" si="183"/>
        <v>6.0446509867590183E-2</v>
      </c>
      <c r="W571" s="178">
        <f t="shared" si="194"/>
        <v>2.3541669999999999</v>
      </c>
      <c r="X571" s="178">
        <f t="shared" ca="1" si="198"/>
        <v>0.80865606916475641</v>
      </c>
      <c r="Y571" s="178">
        <f t="shared" ca="1" si="199"/>
        <v>235.21344938669736</v>
      </c>
      <c r="Z571" s="178">
        <f t="shared" si="200"/>
        <v>4.1669999999998097E-3</v>
      </c>
      <c r="AA571" s="178">
        <f t="shared" ca="1" si="201"/>
        <v>2.3541669999999999</v>
      </c>
      <c r="AB571" s="178">
        <f t="shared" ca="1" si="202"/>
        <v>252.78177579887966</v>
      </c>
    </row>
    <row r="572" spans="1:28" x14ac:dyDescent="0.25">
      <c r="A572" s="200">
        <v>2.358333</v>
      </c>
      <c r="B572" s="105">
        <v>14.210517979037565</v>
      </c>
      <c r="D572" s="194">
        <f t="shared" si="184"/>
        <v>4.1660000000001141E-3</v>
      </c>
      <c r="E572" s="174">
        <f t="shared" ca="1" si="203"/>
        <v>1.3850978276159127E-3</v>
      </c>
      <c r="F572" s="179">
        <f t="shared" ca="1" si="185"/>
        <v>0.97990500046255791</v>
      </c>
      <c r="G572" s="272">
        <f t="shared" si="186"/>
        <v>2.358333</v>
      </c>
      <c r="H572" s="181">
        <f t="shared" ca="1" si="187"/>
        <v>0.3324766748957933</v>
      </c>
      <c r="I572" s="182">
        <f t="shared" ca="1" si="188"/>
        <v>235.21483448452497</v>
      </c>
      <c r="J572" s="181">
        <f t="shared" ca="1" si="189"/>
        <v>253.76168079934223</v>
      </c>
      <c r="K572" s="175">
        <f ca="1">IF(I571&lt;0,VLOOKUP(-I571,'Cd(v)'!$B$3:$C$103,2,1),VLOOKUP(I571,'Cd(v)'!$B$3:$C$103,2,1))</f>
        <v>0.43498504650884701</v>
      </c>
      <c r="L572" s="7">
        <f t="shared" ref="L572:L635" ca="1" si="204">IF(I571&lt;0,+(+(0.5*1.29*K572*PI()/4*$E$1^2*I571^2)/9.81),+(-(0.5*1.29*K572*PI()/4*$E$1^2*I571^2)/9.81))</f>
        <v>-7.9535165988078029</v>
      </c>
      <c r="M572" s="110">
        <f t="shared" si="190"/>
        <v>139.40518137435853</v>
      </c>
      <c r="N572" s="110">
        <f t="shared" si="191"/>
        <v>59.369070280274144</v>
      </c>
      <c r="O572" s="110">
        <f t="shared" ca="1" si="192"/>
        <v>-78.023997834304552</v>
      </c>
      <c r="P572" s="110">
        <f t="shared" ca="1" si="193"/>
        <v>2.0121132597798379</v>
      </c>
      <c r="Q572" s="110">
        <f t="shared" ca="1" si="195"/>
        <v>0.3324766748957933</v>
      </c>
      <c r="R572" s="110" t="e">
        <f>'prueba 1'!#REF!</f>
        <v>#REF!</v>
      </c>
      <c r="S572" s="105">
        <f>'prueba 1'!AN569</f>
        <v>1.8030470018854275E-3</v>
      </c>
      <c r="T572" s="105">
        <f t="shared" si="196"/>
        <v>1.5840137550688949</v>
      </c>
      <c r="U572" s="177">
        <f t="shared" si="197"/>
        <v>6.0518929949311051</v>
      </c>
      <c r="V572" s="161">
        <f t="shared" si="183"/>
        <v>5.9201017900672115E-2</v>
      </c>
      <c r="W572" s="178">
        <f t="shared" si="194"/>
        <v>2.358333</v>
      </c>
      <c r="X572" s="178">
        <f t="shared" ca="1" si="198"/>
        <v>0.3324766748957933</v>
      </c>
      <c r="Y572" s="178">
        <f t="shared" ca="1" si="199"/>
        <v>235.21483448452497</v>
      </c>
      <c r="Z572" s="178">
        <f t="shared" si="200"/>
        <v>4.1660000000001141E-3</v>
      </c>
      <c r="AA572" s="178">
        <f t="shared" ca="1" si="201"/>
        <v>2.358333</v>
      </c>
      <c r="AB572" s="178">
        <f t="shared" ca="1" si="202"/>
        <v>253.76168079934223</v>
      </c>
    </row>
    <row r="573" spans="1:28" x14ac:dyDescent="0.25">
      <c r="A573" s="200">
        <v>2.3624999999999998</v>
      </c>
      <c r="B573" s="105">
        <v>13.974130851810608</v>
      </c>
      <c r="D573" s="194">
        <f t="shared" si="184"/>
        <v>4.1669999999998097E-3</v>
      </c>
      <c r="E573" s="174">
        <f t="shared" ca="1" si="203"/>
        <v>-1.998973156009109E-4</v>
      </c>
      <c r="F573" s="179">
        <f t="shared" ca="1" si="185"/>
        <v>0.98013938232485665</v>
      </c>
      <c r="G573" s="272">
        <f t="shared" si="186"/>
        <v>2.3624999999999998</v>
      </c>
      <c r="H573" s="181">
        <f t="shared" ca="1" si="187"/>
        <v>-4.7971518022778985E-2</v>
      </c>
      <c r="I573" s="182">
        <f t="shared" ca="1" si="188"/>
        <v>235.21463458720936</v>
      </c>
      <c r="J573" s="181">
        <f t="shared" ca="1" si="189"/>
        <v>254.74182018166709</v>
      </c>
      <c r="K573" s="175">
        <f ca="1">IF(I572&lt;0,VLOOKUP(-I572,'Cd(v)'!$B$3:$C$103,2,1),VLOOKUP(I572,'Cd(v)'!$B$3:$C$103,2,1))</f>
        <v>0.43498504650884701</v>
      </c>
      <c r="L573" s="7">
        <f t="shared" ca="1" si="204"/>
        <v>-7.9536102705857354</v>
      </c>
      <c r="M573" s="110">
        <f t="shared" si="190"/>
        <v>137.08622365626206</v>
      </c>
      <c r="N573" s="110">
        <f t="shared" si="191"/>
        <v>59.351539669905144</v>
      </c>
      <c r="O573" s="110">
        <f t="shared" ca="1" si="192"/>
        <v>-78.024916754446068</v>
      </c>
      <c r="P573" s="110">
        <f t="shared" ca="1" si="193"/>
        <v>-0.29023276808915455</v>
      </c>
      <c r="Q573" s="110">
        <f t="shared" ca="1" si="195"/>
        <v>-4.7971518022780164E-2</v>
      </c>
      <c r="R573" s="110" t="e">
        <f>'prueba 1'!#REF!</f>
        <v>#REF!</v>
      </c>
      <c r="S573" s="105">
        <f>'prueba 1'!AN570</f>
        <v>1.7870143087672539E-3</v>
      </c>
      <c r="T573" s="105">
        <f t="shared" si="196"/>
        <v>1.5858007693776621</v>
      </c>
      <c r="U573" s="177">
        <f t="shared" si="197"/>
        <v>6.0501059806223383</v>
      </c>
      <c r="V573" s="161">
        <f t="shared" si="183"/>
        <v>5.8230203259492144E-2</v>
      </c>
      <c r="W573" s="178">
        <f t="shared" si="194"/>
        <v>2.3624999999999998</v>
      </c>
      <c r="X573" s="178">
        <f t="shared" ca="1" si="198"/>
        <v>-4.7971518022778985E-2</v>
      </c>
      <c r="Y573" s="178">
        <f t="shared" ca="1" si="199"/>
        <v>235.21463458720936</v>
      </c>
      <c r="Z573" s="178">
        <f t="shared" si="200"/>
        <v>4.1669999999998097E-3</v>
      </c>
      <c r="AA573" s="178">
        <f t="shared" ca="1" si="201"/>
        <v>2.3624999999999998</v>
      </c>
      <c r="AB573" s="178">
        <f t="shared" ca="1" si="202"/>
        <v>254.74182018166709</v>
      </c>
    </row>
    <row r="574" spans="1:28" x14ac:dyDescent="0.25">
      <c r="A574" s="200">
        <v>2.3666670000000001</v>
      </c>
      <c r="B574" s="105">
        <v>14.033227633617349</v>
      </c>
      <c r="D574" s="194">
        <f t="shared" si="184"/>
        <v>4.1670000000002538E-3</v>
      </c>
      <c r="E574" s="174">
        <f t="shared" ca="1" si="203"/>
        <v>2.1163255095407062E-4</v>
      </c>
      <c r="F574" s="179">
        <f t="shared" ca="1" si="185"/>
        <v>0.98014026419780098</v>
      </c>
      <c r="G574" s="272">
        <f t="shared" si="186"/>
        <v>2.3666670000000001</v>
      </c>
      <c r="H574" s="181">
        <f t="shared" ca="1" si="187"/>
        <v>5.0787749209037135E-2</v>
      </c>
      <c r="I574" s="182">
        <f t="shared" ca="1" si="188"/>
        <v>235.21484621976032</v>
      </c>
      <c r="J574" s="181">
        <f t="shared" ca="1" si="189"/>
        <v>255.72196044586491</v>
      </c>
      <c r="K574" s="175">
        <f ca="1">IF(I573&lt;0,VLOOKUP(-I573,'Cd(v)'!$B$3:$C$103,2,1),VLOOKUP(I573,'Cd(v)'!$B$3:$C$103,2,1))</f>
        <v>0.43498504650884701</v>
      </c>
      <c r="L574" s="7">
        <f t="shared" ca="1" si="204"/>
        <v>-7.9535967518408794</v>
      </c>
      <c r="M574" s="110">
        <f t="shared" si="190"/>
        <v>137.66596308578619</v>
      </c>
      <c r="N574" s="110">
        <f t="shared" si="191"/>
        <v>59.333998498107761</v>
      </c>
      <c r="O574" s="110">
        <f t="shared" ca="1" si="192"/>
        <v>-78.024784135559031</v>
      </c>
      <c r="P574" s="110">
        <f t="shared" ca="1" si="193"/>
        <v>0.30718045211939682</v>
      </c>
      <c r="Q574" s="110">
        <f t="shared" ca="1" si="195"/>
        <v>5.0787749209037135E-2</v>
      </c>
      <c r="R574" s="110" t="e">
        <f>'prueba 1'!#REF!</f>
        <v>#REF!</v>
      </c>
      <c r="S574" s="105">
        <f>'prueba 1'!AN571</f>
        <v>1.7880909069700338E-3</v>
      </c>
      <c r="T574" s="105">
        <f t="shared" si="196"/>
        <v>1.5875888602846322</v>
      </c>
      <c r="U574" s="177">
        <f t="shared" si="197"/>
        <v>6.048317889715368</v>
      </c>
      <c r="V574" s="161">
        <f t="shared" si="183"/>
        <v>5.8476459549287055E-2</v>
      </c>
      <c r="W574" s="178">
        <f t="shared" si="194"/>
        <v>2.3666670000000001</v>
      </c>
      <c r="X574" s="178">
        <f t="shared" ca="1" si="198"/>
        <v>5.0787749209037135E-2</v>
      </c>
      <c r="Y574" s="178">
        <f t="shared" ca="1" si="199"/>
        <v>235.21484621976032</v>
      </c>
      <c r="Z574" s="178">
        <f t="shared" si="200"/>
        <v>4.1670000000002538E-3</v>
      </c>
      <c r="AA574" s="178">
        <f t="shared" ca="1" si="201"/>
        <v>2.3666670000000001</v>
      </c>
      <c r="AB574" s="178">
        <f t="shared" ca="1" si="202"/>
        <v>255.72196044586491</v>
      </c>
    </row>
    <row r="575" spans="1:28" x14ac:dyDescent="0.25">
      <c r="A575" s="200">
        <v>2.3708330000000002</v>
      </c>
      <c r="B575" s="105">
        <v>13.855937288197133</v>
      </c>
      <c r="D575" s="194">
        <f t="shared" si="184"/>
        <v>4.1660000000001141E-3</v>
      </c>
      <c r="E575" s="174">
        <f t="shared" ca="1" si="203"/>
        <v>-9.7475937091941406E-4</v>
      </c>
      <c r="F575" s="179">
        <f t="shared" ca="1" si="185"/>
        <v>0.97990098850400897</v>
      </c>
      <c r="G575" s="272">
        <f t="shared" si="186"/>
        <v>2.3708330000000002</v>
      </c>
      <c r="H575" s="181">
        <f t="shared" ca="1" si="187"/>
        <v>-0.23397968577037623</v>
      </c>
      <c r="I575" s="182">
        <f t="shared" ca="1" si="188"/>
        <v>235.21387146038938</v>
      </c>
      <c r="J575" s="181">
        <f t="shared" ca="1" si="189"/>
        <v>256.70186143436894</v>
      </c>
      <c r="K575" s="175">
        <f ca="1">IF(I574&lt;0,VLOOKUP(-I574,'Cd(v)'!$B$3:$C$103,2,1),VLOOKUP(I574,'Cd(v)'!$B$3:$C$103,2,1))</f>
        <v>0.43498504650884701</v>
      </c>
      <c r="L575" s="7">
        <f t="shared" ca="1" si="204"/>
        <v>-7.9536110642218256</v>
      </c>
      <c r="M575" s="110">
        <f t="shared" si="190"/>
        <v>135.92674479721387</v>
      </c>
      <c r="N575" s="110">
        <f t="shared" si="191"/>
        <v>59.316588528854439</v>
      </c>
      <c r="O575" s="110">
        <f t="shared" ca="1" si="192"/>
        <v>-78.024924540016116</v>
      </c>
      <c r="P575" s="110">
        <f t="shared" ca="1" si="193"/>
        <v>-1.4147682716566834</v>
      </c>
      <c r="Q575" s="110">
        <f t="shared" ca="1" si="195"/>
        <v>-0.23397968577037623</v>
      </c>
      <c r="R575" s="110" t="e">
        <f>'prueba 1'!#REF!</f>
        <v>#REF!</v>
      </c>
      <c r="S575" s="105">
        <f>'prueba 1'!AN572</f>
        <v>1.7747165395842379E-3</v>
      </c>
      <c r="T575" s="105">
        <f t="shared" si="196"/>
        <v>1.5893635768242165</v>
      </c>
      <c r="U575" s="177">
        <f t="shared" si="197"/>
        <v>6.0465431731757837</v>
      </c>
      <c r="V575" s="161">
        <f t="shared" si="183"/>
        <v>5.7723834742630833E-2</v>
      </c>
      <c r="W575" s="178">
        <f t="shared" si="194"/>
        <v>2.3708330000000002</v>
      </c>
      <c r="X575" s="178">
        <f t="shared" ca="1" si="198"/>
        <v>-0.23397968577037623</v>
      </c>
      <c r="Y575" s="178">
        <f t="shared" ca="1" si="199"/>
        <v>235.21387146038938</v>
      </c>
      <c r="Z575" s="178">
        <f t="shared" si="200"/>
        <v>4.1660000000001141E-3</v>
      </c>
      <c r="AA575" s="178">
        <f t="shared" ca="1" si="201"/>
        <v>2.3708330000000002</v>
      </c>
      <c r="AB575" s="178">
        <f t="shared" ca="1" si="202"/>
        <v>256.70186143436894</v>
      </c>
    </row>
    <row r="576" spans="1:28" x14ac:dyDescent="0.25">
      <c r="A576" s="200">
        <v>2.375</v>
      </c>
      <c r="B576" s="105">
        <v>13.855937288197133</v>
      </c>
      <c r="D576" s="194">
        <f t="shared" si="184"/>
        <v>4.1669999999998097E-3</v>
      </c>
      <c r="E576" s="174">
        <f t="shared" ca="1" si="203"/>
        <v>-9.6284528352126987E-4</v>
      </c>
      <c r="F576" s="179">
        <f t="shared" ca="1" si="185"/>
        <v>0.98013219019910147</v>
      </c>
      <c r="G576" s="272">
        <f t="shared" si="186"/>
        <v>2.375</v>
      </c>
      <c r="H576" s="181">
        <f t="shared" ca="1" si="187"/>
        <v>-0.23106438289448375</v>
      </c>
      <c r="I576" s="182">
        <f t="shared" ca="1" si="188"/>
        <v>235.21290861510587</v>
      </c>
      <c r="J576" s="181">
        <f t="shared" ca="1" si="189"/>
        <v>257.68199362456807</v>
      </c>
      <c r="K576" s="175">
        <f ca="1">IF(I575&lt;0,VLOOKUP(-I575,'Cd(v)'!$B$3:$C$103,2,1),VLOOKUP(I575,'Cd(v)'!$B$3:$C$103,2,1))</f>
        <v>0.43498504650884701</v>
      </c>
      <c r="L576" s="7">
        <f t="shared" ca="1" si="204"/>
        <v>-7.9535451428654333</v>
      </c>
      <c r="M576" s="110">
        <f t="shared" si="190"/>
        <v>135.92674479721387</v>
      </c>
      <c r="N576" s="110">
        <f t="shared" si="191"/>
        <v>59.299198099109518</v>
      </c>
      <c r="O576" s="110">
        <f t="shared" ca="1" si="192"/>
        <v>-78.024277851509908</v>
      </c>
      <c r="P576" s="110">
        <f t="shared" ca="1" si="193"/>
        <v>-1.396731153405554</v>
      </c>
      <c r="Q576" s="110">
        <f t="shared" ca="1" si="195"/>
        <v>-0.23106438289448375</v>
      </c>
      <c r="R576" s="110" t="e">
        <f>'prueba 1'!#REF!</f>
        <v>#REF!</v>
      </c>
      <c r="S576" s="105">
        <f>'prueba 1'!AN573</f>
        <v>1.7727247446401406E-3</v>
      </c>
      <c r="T576" s="105">
        <f t="shared" si="196"/>
        <v>1.5911363015688567</v>
      </c>
      <c r="U576" s="177">
        <f t="shared" si="197"/>
        <v>6.0447704484311435</v>
      </c>
      <c r="V576" s="161">
        <f t="shared" si="183"/>
        <v>5.7737690679914813E-2</v>
      </c>
      <c r="W576" s="178">
        <f t="shared" si="194"/>
        <v>2.375</v>
      </c>
      <c r="X576" s="178">
        <f t="shared" ca="1" si="198"/>
        <v>-0.23106438289448375</v>
      </c>
      <c r="Y576" s="178">
        <f t="shared" ca="1" si="199"/>
        <v>235.21290861510587</v>
      </c>
      <c r="Z576" s="178">
        <f t="shared" si="200"/>
        <v>4.1669999999998097E-3</v>
      </c>
      <c r="AA576" s="178">
        <f t="shared" ca="1" si="201"/>
        <v>2.375</v>
      </c>
      <c r="AB576" s="178">
        <f t="shared" ca="1" si="202"/>
        <v>257.68199362456807</v>
      </c>
    </row>
    <row r="577" spans="1:28" x14ac:dyDescent="0.25">
      <c r="A577" s="200">
        <v>2.3791669999999998</v>
      </c>
      <c r="B577" s="105">
        <v>13.855937288197133</v>
      </c>
      <c r="D577" s="194">
        <f t="shared" si="184"/>
        <v>4.1669999999998097E-3</v>
      </c>
      <c r="E577" s="174">
        <f t="shared" ca="1" si="203"/>
        <v>-9.507115505486784E-4</v>
      </c>
      <c r="F577" s="179">
        <f t="shared" ca="1" si="185"/>
        <v>0.98012822858407023</v>
      </c>
      <c r="G577" s="272">
        <f t="shared" si="186"/>
        <v>2.3791669999999998</v>
      </c>
      <c r="H577" s="181">
        <f t="shared" ca="1" si="187"/>
        <v>-0.22815251993009883</v>
      </c>
      <c r="I577" s="182">
        <f t="shared" ca="1" si="188"/>
        <v>235.21195790355532</v>
      </c>
      <c r="J577" s="181">
        <f t="shared" ca="1" si="189"/>
        <v>258.66212185315214</v>
      </c>
      <c r="K577" s="175">
        <f ca="1">IF(I576&lt;0,VLOOKUP(-I576,'Cd(v)'!$B$3:$C$103,2,1),VLOOKUP(I576,'Cd(v)'!$B$3:$C$103,2,1))</f>
        <v>0.43498504650884701</v>
      </c>
      <c r="L577" s="7">
        <f t="shared" ca="1" si="204"/>
        <v>-7.9534800275071733</v>
      </c>
      <c r="M577" s="110">
        <f t="shared" si="190"/>
        <v>135.92674479721387</v>
      </c>
      <c r="N577" s="110">
        <f t="shared" si="191"/>
        <v>59.281831438767703</v>
      </c>
      <c r="O577" s="110">
        <f t="shared" ca="1" si="192"/>
        <v>-78.023639069845373</v>
      </c>
      <c r="P577" s="110">
        <f t="shared" ca="1" si="193"/>
        <v>-1.3787257113992126</v>
      </c>
      <c r="Q577" s="110">
        <f t="shared" ca="1" si="195"/>
        <v>-0.2281525199301</v>
      </c>
      <c r="R577" s="110" t="e">
        <f>'prueba 1'!#REF!</f>
        <v>#REF!</v>
      </c>
      <c r="S577" s="105">
        <f>'prueba 1'!AN574</f>
        <v>1.7703017677696367E-3</v>
      </c>
      <c r="T577" s="105">
        <f t="shared" si="196"/>
        <v>1.5929066033366264</v>
      </c>
      <c r="U577" s="177">
        <f t="shared" si="197"/>
        <v>6.043000146663374</v>
      </c>
      <c r="V577" s="161">
        <f t="shared" si="183"/>
        <v>5.7737690679914813E-2</v>
      </c>
      <c r="W577" s="178">
        <f t="shared" si="194"/>
        <v>2.3791669999999998</v>
      </c>
      <c r="X577" s="178">
        <f t="shared" ca="1" si="198"/>
        <v>-0.22815251993009883</v>
      </c>
      <c r="Y577" s="178">
        <f t="shared" ca="1" si="199"/>
        <v>235.21195790355532</v>
      </c>
      <c r="Z577" s="178">
        <f t="shared" si="200"/>
        <v>4.1669999999998097E-3</v>
      </c>
      <c r="AA577" s="178">
        <f t="shared" ca="1" si="201"/>
        <v>2.3791669999999998</v>
      </c>
      <c r="AB577" s="178">
        <f t="shared" ca="1" si="202"/>
        <v>258.66212185315214</v>
      </c>
    </row>
    <row r="578" spans="1:28" x14ac:dyDescent="0.25">
      <c r="A578" s="200">
        <v>2.3833329999999999</v>
      </c>
      <c r="B578" s="105">
        <v>13.855937288197133</v>
      </c>
      <c r="D578" s="194">
        <f t="shared" si="184"/>
        <v>4.1660000000001141E-3</v>
      </c>
      <c r="E578" s="174">
        <f t="shared" ca="1" si="203"/>
        <v>-9.3836986975757227E-4</v>
      </c>
      <c r="F578" s="179">
        <f t="shared" ca="1" si="185"/>
        <v>0.9798891073773609</v>
      </c>
      <c r="G578" s="272">
        <f t="shared" si="186"/>
        <v>2.3833329999999999</v>
      </c>
      <c r="H578" s="181">
        <f t="shared" ca="1" si="187"/>
        <v>-0.22524480791107696</v>
      </c>
      <c r="I578" s="182">
        <f t="shared" ca="1" si="188"/>
        <v>235.21101953368557</v>
      </c>
      <c r="J578" s="181">
        <f t="shared" ca="1" si="189"/>
        <v>259.64201096052949</v>
      </c>
      <c r="K578" s="175">
        <f ca="1">IF(I577&lt;0,VLOOKUP(-I577,'Cd(v)'!$B$3:$C$103,2,1),VLOOKUP(I577,'Cd(v)'!$B$3:$C$103,2,1))</f>
        <v>0.43498504650884701</v>
      </c>
      <c r="L578" s="7">
        <f t="shared" ca="1" si="204"/>
        <v>-7.9534157329912603</v>
      </c>
      <c r="M578" s="110">
        <f t="shared" si="190"/>
        <v>135.92674479721387</v>
      </c>
      <c r="N578" s="110">
        <f t="shared" si="191"/>
        <v>59.26449275488995</v>
      </c>
      <c r="O578" s="110">
        <f t="shared" ca="1" si="192"/>
        <v>-78.023008340644267</v>
      </c>
      <c r="P578" s="110">
        <f t="shared" ca="1" si="193"/>
        <v>-1.3607562983203394</v>
      </c>
      <c r="Q578" s="110">
        <f t="shared" ca="1" si="195"/>
        <v>-0.22524480791107579</v>
      </c>
      <c r="R578" s="110" t="e">
        <f>'prueba 1'!#REF!</f>
        <v>#REF!</v>
      </c>
      <c r="S578" s="105">
        <f>'prueba 1'!AN575</f>
        <v>1.7674499365696117E-3</v>
      </c>
      <c r="T578" s="105">
        <f t="shared" si="196"/>
        <v>1.594674053273196</v>
      </c>
      <c r="U578" s="177">
        <f t="shared" si="197"/>
        <v>6.0412326967268042</v>
      </c>
      <c r="V578" s="161">
        <f t="shared" si="183"/>
        <v>5.7723834742630833E-2</v>
      </c>
      <c r="W578" s="178">
        <f t="shared" si="194"/>
        <v>2.3833329999999999</v>
      </c>
      <c r="X578" s="178">
        <f t="shared" ca="1" si="198"/>
        <v>-0.22524480791107696</v>
      </c>
      <c r="Y578" s="178">
        <f t="shared" ca="1" si="199"/>
        <v>235.21101953368557</v>
      </c>
      <c r="Z578" s="178">
        <f t="shared" si="200"/>
        <v>4.1660000000001141E-3</v>
      </c>
      <c r="AA578" s="178">
        <f t="shared" ca="1" si="201"/>
        <v>2.3833329999999999</v>
      </c>
      <c r="AB578" s="178">
        <f t="shared" ca="1" si="202"/>
        <v>259.64201096052949</v>
      </c>
    </row>
    <row r="579" spans="1:28" x14ac:dyDescent="0.25">
      <c r="A579" s="200">
        <v>2.3875000000000002</v>
      </c>
      <c r="B579" s="105">
        <v>13.915034070003871</v>
      </c>
      <c r="D579" s="194">
        <f t="shared" si="184"/>
        <v>4.1670000000002538E-3</v>
      </c>
      <c r="E579" s="174">
        <f t="shared" ca="1" si="203"/>
        <v>-5.2646932920595276E-4</v>
      </c>
      <c r="F579" s="179">
        <f t="shared" ca="1" si="185"/>
        <v>0.98012212459923265</v>
      </c>
      <c r="G579" s="272">
        <f t="shared" si="186"/>
        <v>2.3875000000000002</v>
      </c>
      <c r="H579" s="181">
        <f t="shared" ca="1" si="187"/>
        <v>-0.12634253160689241</v>
      </c>
      <c r="I579" s="182">
        <f t="shared" ca="1" si="188"/>
        <v>235.21049306435637</v>
      </c>
      <c r="J579" s="181">
        <f t="shared" ca="1" si="189"/>
        <v>260.62213308512872</v>
      </c>
      <c r="K579" s="175">
        <f ca="1">IF(I578&lt;0,VLOOKUP(-I578,'Cd(v)'!$B$3:$C$103,2,1),VLOOKUP(I578,'Cd(v)'!$B$3:$C$103,2,1))</f>
        <v>0.43498504650884701</v>
      </c>
      <c r="L579" s="7">
        <f t="shared" ca="1" si="204"/>
        <v>-7.9533522733707152</v>
      </c>
      <c r="M579" s="110">
        <f t="shared" si="190"/>
        <v>136.506484226738</v>
      </c>
      <c r="N579" s="110">
        <f t="shared" si="191"/>
        <v>59.247139567006187</v>
      </c>
      <c r="O579" s="110">
        <f t="shared" ca="1" si="192"/>
        <v>-78.022385801766717</v>
      </c>
      <c r="P579" s="110">
        <f t="shared" ca="1" si="193"/>
        <v>-0.76304114203490769</v>
      </c>
      <c r="Q579" s="110">
        <f t="shared" ca="1" si="195"/>
        <v>-0.12634253160689241</v>
      </c>
      <c r="R579" s="110" t="e">
        <f>'prueba 1'!#REF!</f>
        <v>#REF!</v>
      </c>
      <c r="S579" s="105">
        <f>'prueba 1'!AN576</f>
        <v>1.7689284285184303E-3</v>
      </c>
      <c r="T579" s="105">
        <f t="shared" si="196"/>
        <v>1.5964429817017145</v>
      </c>
      <c r="U579" s="177">
        <f t="shared" si="197"/>
        <v>6.0394637682982859</v>
      </c>
      <c r="V579" s="161">
        <f t="shared" si="183"/>
        <v>5.7983946969709661E-2</v>
      </c>
      <c r="W579" s="178">
        <f t="shared" si="194"/>
        <v>2.3875000000000002</v>
      </c>
      <c r="X579" s="178">
        <f t="shared" ca="1" si="198"/>
        <v>-0.12634253160689241</v>
      </c>
      <c r="Y579" s="178">
        <f t="shared" ca="1" si="199"/>
        <v>235.21049306435637</v>
      </c>
      <c r="Z579" s="178">
        <f t="shared" si="200"/>
        <v>4.1670000000002538E-3</v>
      </c>
      <c r="AA579" s="178">
        <f t="shared" ca="1" si="201"/>
        <v>2.3875000000000002</v>
      </c>
      <c r="AB579" s="178">
        <f t="shared" ca="1" si="202"/>
        <v>260.62213308512872</v>
      </c>
    </row>
    <row r="580" spans="1:28" x14ac:dyDescent="0.25">
      <c r="A580" s="200">
        <v>2.391667</v>
      </c>
      <c r="B580" s="105">
        <v>13.915034070003871</v>
      </c>
      <c r="D580" s="194">
        <f t="shared" si="184"/>
        <v>4.1669999999998097E-3</v>
      </c>
      <c r="E580" s="174">
        <f t="shared" ca="1" si="203"/>
        <v>-5.144223396776449E-4</v>
      </c>
      <c r="F580" s="179">
        <f t="shared" ca="1" si="185"/>
        <v>0.98011998100123876</v>
      </c>
      <c r="G580" s="272">
        <f t="shared" si="186"/>
        <v>2.391667</v>
      </c>
      <c r="H580" s="181">
        <f t="shared" ca="1" si="187"/>
        <v>-0.1234514854038081</v>
      </c>
      <c r="I580" s="182">
        <f t="shared" ca="1" si="188"/>
        <v>235.20997864201669</v>
      </c>
      <c r="J580" s="181">
        <f t="shared" ca="1" si="189"/>
        <v>261.60225306612995</v>
      </c>
      <c r="K580" s="175">
        <f ca="1">IF(I579&lt;0,VLOOKUP(-I579,'Cd(v)'!$B$3:$C$103,2,1),VLOOKUP(I579,'Cd(v)'!$B$3:$C$103,2,1))</f>
        <v>0.43498504650884701</v>
      </c>
      <c r="L580" s="7">
        <f t="shared" ca="1" si="204"/>
        <v>-7.953316669670186</v>
      </c>
      <c r="M580" s="110">
        <f t="shared" si="190"/>
        <v>136.506484226738</v>
      </c>
      <c r="N580" s="110">
        <f t="shared" si="191"/>
        <v>59.229810395903456</v>
      </c>
      <c r="O580" s="110">
        <f t="shared" ca="1" si="192"/>
        <v>-78.022036529464529</v>
      </c>
      <c r="P580" s="110">
        <f t="shared" ca="1" si="193"/>
        <v>-0.7453626986299895</v>
      </c>
      <c r="Q580" s="110">
        <f t="shared" ca="1" si="195"/>
        <v>-0.1234514854038081</v>
      </c>
      <c r="R580" s="110" t="e">
        <f>'prueba 1'!#REF!</f>
        <v>#REF!</v>
      </c>
      <c r="S580" s="105">
        <f>'prueba 1'!AN577</f>
        <v>1.7664802347326051E-3</v>
      </c>
      <c r="T580" s="105">
        <f t="shared" si="196"/>
        <v>1.5982094619364471</v>
      </c>
      <c r="U580" s="177">
        <f t="shared" si="197"/>
        <v>6.0376972880635531</v>
      </c>
      <c r="V580" s="161">
        <f t="shared" si="183"/>
        <v>5.7983946969703486E-2</v>
      </c>
      <c r="W580" s="178">
        <f t="shared" si="194"/>
        <v>2.391667</v>
      </c>
      <c r="X580" s="178">
        <f t="shared" ca="1" si="198"/>
        <v>-0.1234514854038081</v>
      </c>
      <c r="Y580" s="178">
        <f t="shared" ca="1" si="199"/>
        <v>235.20997864201669</v>
      </c>
      <c r="Z580" s="178">
        <f t="shared" si="200"/>
        <v>4.1669999999998097E-3</v>
      </c>
      <c r="AA580" s="178">
        <f t="shared" ca="1" si="201"/>
        <v>2.391667</v>
      </c>
      <c r="AB580" s="178">
        <f t="shared" ca="1" si="202"/>
        <v>261.60225306612995</v>
      </c>
    </row>
    <row r="581" spans="1:28" x14ac:dyDescent="0.25">
      <c r="A581" s="200">
        <v>2.3958330000000001</v>
      </c>
      <c r="B581" s="105">
        <v>13.915034070003871</v>
      </c>
      <c r="D581" s="194">
        <f t="shared" si="184"/>
        <v>4.1660000000001141E-3</v>
      </c>
      <c r="E581" s="174">
        <f t="shared" ca="1" si="203"/>
        <v>-5.0227249149963136E-4</v>
      </c>
      <c r="F581" s="179">
        <f t="shared" ca="1" si="185"/>
        <v>0.97988267855546873</v>
      </c>
      <c r="G581" s="272">
        <f t="shared" si="186"/>
        <v>2.3958330000000001</v>
      </c>
      <c r="H581" s="181">
        <f t="shared" ca="1" si="187"/>
        <v>-0.12056468831003785</v>
      </c>
      <c r="I581" s="182">
        <f t="shared" ca="1" si="188"/>
        <v>235.20947636952519</v>
      </c>
      <c r="J581" s="181">
        <f t="shared" ca="1" si="189"/>
        <v>262.58213574468539</v>
      </c>
      <c r="K581" s="175">
        <f ca="1">IF(I580&lt;0,VLOOKUP(-I580,'Cd(v)'!$B$3:$C$103,2,1),VLOOKUP(I580,'Cd(v)'!$B$3:$C$103,2,1))</f>
        <v>0.43498504650884701</v>
      </c>
      <c r="L581" s="7">
        <f t="shared" ca="1" si="204"/>
        <v>-7.953281880752038</v>
      </c>
      <c r="M581" s="110">
        <f t="shared" si="190"/>
        <v>136.506484226738</v>
      </c>
      <c r="N581" s="110">
        <f t="shared" si="191"/>
        <v>59.212509439829425</v>
      </c>
      <c r="O581" s="110">
        <f t="shared" ca="1" si="192"/>
        <v>-78.021695250177501</v>
      </c>
      <c r="P581" s="110">
        <f t="shared" ca="1" si="193"/>
        <v>-0.72772046326893758</v>
      </c>
      <c r="Q581" s="110">
        <f t="shared" ca="1" si="195"/>
        <v>-0.12056468831003903</v>
      </c>
      <c r="R581" s="110" t="e">
        <f>'prueba 1'!#REF!</f>
        <v>#REF!</v>
      </c>
      <c r="S581" s="105">
        <f>'prueba 1'!AN578</f>
        <v>1.7636040850193481E-3</v>
      </c>
      <c r="T581" s="105">
        <f t="shared" si="196"/>
        <v>1.5999730660214664</v>
      </c>
      <c r="U581" s="177">
        <f t="shared" si="197"/>
        <v>6.0359336839785342</v>
      </c>
      <c r="V581" s="161">
        <f t="shared" si="183"/>
        <v>5.7970031935637718E-2</v>
      </c>
      <c r="W581" s="178">
        <f t="shared" si="194"/>
        <v>2.3958330000000001</v>
      </c>
      <c r="X581" s="178">
        <f t="shared" ca="1" si="198"/>
        <v>-0.12056468831003785</v>
      </c>
      <c r="Y581" s="178">
        <f t="shared" ca="1" si="199"/>
        <v>235.20947636952519</v>
      </c>
      <c r="Z581" s="178">
        <f t="shared" si="200"/>
        <v>4.1660000000001141E-3</v>
      </c>
      <c r="AA581" s="178">
        <f t="shared" ca="1" si="201"/>
        <v>2.3958330000000001</v>
      </c>
      <c r="AB581" s="178">
        <f t="shared" ca="1" si="202"/>
        <v>262.58213574468539</v>
      </c>
    </row>
    <row r="582" spans="1:28" x14ac:dyDescent="0.25">
      <c r="A582" s="200">
        <v>2.4</v>
      </c>
      <c r="B582" s="105">
        <v>14.210517979037565</v>
      </c>
      <c r="D582" s="194">
        <f t="shared" si="184"/>
        <v>4.1669999999998097E-3</v>
      </c>
      <c r="E582" s="174">
        <f t="shared" ca="1" si="203"/>
        <v>1.5114901434990695E-3</v>
      </c>
      <c r="F582" s="179">
        <f t="shared" ca="1" si="185"/>
        <v>0.98012418641119459</v>
      </c>
      <c r="G582" s="272">
        <f t="shared" si="186"/>
        <v>2.4</v>
      </c>
      <c r="H582" s="181">
        <f t="shared" ca="1" si="187"/>
        <v>0.36272861615050123</v>
      </c>
      <c r="I582" s="182">
        <f t="shared" ca="1" si="188"/>
        <v>235.21098785966868</v>
      </c>
      <c r="J582" s="181">
        <f t="shared" ca="1" si="189"/>
        <v>263.56225993109661</v>
      </c>
      <c r="K582" s="175">
        <f ca="1">IF(I581&lt;0,VLOOKUP(-I581,'Cd(v)'!$B$3:$C$103,2,1),VLOOKUP(I581,'Cd(v)'!$B$3:$C$103,2,1))</f>
        <v>0.43498504650884701</v>
      </c>
      <c r="L582" s="7">
        <f t="shared" ca="1" si="204"/>
        <v>-7.9532479135669414</v>
      </c>
      <c r="M582" s="110">
        <f t="shared" si="190"/>
        <v>139.40518137435853</v>
      </c>
      <c r="N582" s="110">
        <f t="shared" si="191"/>
        <v>59.195058717246006</v>
      </c>
      <c r="O582" s="110">
        <f t="shared" ca="1" si="192"/>
        <v>-78.021362032091702</v>
      </c>
      <c r="P582" s="110">
        <f t="shared" ca="1" si="193"/>
        <v>2.1887606250208194</v>
      </c>
      <c r="Q582" s="110">
        <f t="shared" ca="1" si="195"/>
        <v>0.36272861615050006</v>
      </c>
      <c r="R582" s="110" t="e">
        <f>'prueba 1'!#REF!</f>
        <v>#REF!</v>
      </c>
      <c r="S582" s="105">
        <f>'prueba 1'!AN579</f>
        <v>1.7788708036100612E-3</v>
      </c>
      <c r="T582" s="105">
        <f t="shared" si="196"/>
        <v>1.6017519368250765</v>
      </c>
      <c r="U582" s="177">
        <f t="shared" si="197"/>
        <v>6.0341548131749239</v>
      </c>
      <c r="V582" s="161">
        <f t="shared" ref="V582:V645" si="205">IF(B582&lt;0,0,+D582*B582)</f>
        <v>5.9215228418646827E-2</v>
      </c>
      <c r="W582" s="178">
        <f t="shared" si="194"/>
        <v>2.4</v>
      </c>
      <c r="X582" s="178">
        <f t="shared" ca="1" si="198"/>
        <v>0.36272861615050123</v>
      </c>
      <c r="Y582" s="178">
        <f t="shared" ca="1" si="199"/>
        <v>235.21098785966868</v>
      </c>
      <c r="Z582" s="178">
        <f t="shared" si="200"/>
        <v>4.1669999999998097E-3</v>
      </c>
      <c r="AA582" s="178">
        <f t="shared" ca="1" si="201"/>
        <v>2.4</v>
      </c>
      <c r="AB582" s="178">
        <f t="shared" ca="1" si="202"/>
        <v>263.56225993109661</v>
      </c>
    </row>
    <row r="583" spans="1:28" x14ac:dyDescent="0.25">
      <c r="A583" s="200">
        <v>2.4041670000000002</v>
      </c>
      <c r="B583" s="105">
        <v>13.974130851810608</v>
      </c>
      <c r="D583" s="194">
        <f t="shared" ref="D583:D645" si="206">+A583-A582</f>
        <v>4.1670000000002538E-3</v>
      </c>
      <c r="E583" s="174">
        <f t="shared" ca="1" si="203"/>
        <v>-7.8685201206039727E-5</v>
      </c>
      <c r="F583" s="179">
        <f t="shared" ref="F583:F646" ca="1" si="207">IF(AND(I582&lt;=0,J582&lt;=0),0,+I583*D583)</f>
        <v>0.98012385853006567</v>
      </c>
      <c r="G583" s="272">
        <f t="shared" ref="G583:G646" si="208">+G582+D583</f>
        <v>2.4041670000000002</v>
      </c>
      <c r="H583" s="181">
        <f t="shared" ref="H583:H646" ca="1" si="209">IF(CELL("tipo",U583)="b",+(B583*9.81+L583*9.81-$E$2*9.81)/$E$2,+(B583*9.81+L583*9.81-U583*9.81)/U583)</f>
        <v>-1.8882937654436029E-2</v>
      </c>
      <c r="I583" s="182">
        <f t="shared" ref="I583:I646" ca="1" si="210">+I582+E583</f>
        <v>235.21090917446747</v>
      </c>
      <c r="J583" s="181">
        <f t="shared" ref="J583:J646" ca="1" si="211">IF(AND(I583&lt;=0,J582&lt;=0),0,+J582+F583)</f>
        <v>264.54238378962668</v>
      </c>
      <c r="K583" s="175">
        <f ca="1">IF(I582&lt;0,VLOOKUP(-I582,'Cd(v)'!$B$3:$C$103,2,1),VLOOKUP(I582,'Cd(v)'!$B$3:$C$103,2,1))</f>
        <v>0.43498504650884701</v>
      </c>
      <c r="L583" s="7">
        <f t="shared" ca="1" si="204"/>
        <v>-7.9533501313401427</v>
      </c>
      <c r="M583" s="110">
        <f t="shared" ref="M583:M646" si="212">+B583*9.81</f>
        <v>137.08622365626206</v>
      </c>
      <c r="N583" s="110">
        <f t="shared" ref="N583:N646" si="213">+U583*9.81</f>
        <v>59.177768154930263</v>
      </c>
      <c r="O583" s="110">
        <f t="shared" ref="O583:O646" ca="1" si="214">+L583*9.81</f>
        <v>-78.022364788446808</v>
      </c>
      <c r="P583" s="110">
        <f t="shared" ref="P583:P646" ca="1" si="215">+M583-N583+O583</f>
        <v>-0.11390928711500692</v>
      </c>
      <c r="Q583" s="110">
        <f t="shared" ca="1" si="195"/>
        <v>-1.8882937654436029E-2</v>
      </c>
      <c r="R583" s="110" t="e">
        <f>'prueba 1'!#REF!</f>
        <v>#REF!</v>
      </c>
      <c r="S583" s="105">
        <f>'prueba 1'!AN580</f>
        <v>1.7625445785670027E-3</v>
      </c>
      <c r="T583" s="105">
        <f t="shared" si="196"/>
        <v>1.6035144814036435</v>
      </c>
      <c r="U583" s="177">
        <f t="shared" si="197"/>
        <v>6.0323922685963565</v>
      </c>
      <c r="V583" s="161">
        <f t="shared" si="205"/>
        <v>5.8230203259498355E-2</v>
      </c>
      <c r="W583" s="178">
        <f t="shared" ref="W583:W646" si="216">+G583</f>
        <v>2.4041670000000002</v>
      </c>
      <c r="X583" s="178">
        <f t="shared" ca="1" si="198"/>
        <v>-1.8882937654436029E-2</v>
      </c>
      <c r="Y583" s="178">
        <f t="shared" ca="1" si="199"/>
        <v>235.21090917446747</v>
      </c>
      <c r="Z583" s="178">
        <f t="shared" si="200"/>
        <v>4.1670000000002538E-3</v>
      </c>
      <c r="AA583" s="178">
        <f t="shared" ca="1" si="201"/>
        <v>2.4041670000000002</v>
      </c>
      <c r="AB583" s="178">
        <f t="shared" ca="1" si="202"/>
        <v>264.54238378962668</v>
      </c>
    </row>
    <row r="584" spans="1:28" x14ac:dyDescent="0.25">
      <c r="A584" s="200">
        <v>2.4083329999999998</v>
      </c>
      <c r="B584" s="105">
        <v>14.151421197230826</v>
      </c>
      <c r="D584" s="194">
        <f t="shared" si="206"/>
        <v>4.16599999999967E-3</v>
      </c>
      <c r="E584" s="174">
        <f t="shared" ca="1" si="203"/>
        <v>1.1348068838179411E-3</v>
      </c>
      <c r="F584" s="179">
        <f t="shared" ca="1" si="207"/>
        <v>0.97989337522623188</v>
      </c>
      <c r="G584" s="272">
        <f t="shared" si="208"/>
        <v>2.4083329999999998</v>
      </c>
      <c r="H584" s="181">
        <f t="shared" ca="1" si="209"/>
        <v>0.27239723567403529</v>
      </c>
      <c r="I584" s="182">
        <f t="shared" ca="1" si="210"/>
        <v>235.21204398135129</v>
      </c>
      <c r="J584" s="181">
        <f t="shared" ca="1" si="211"/>
        <v>265.52227716485294</v>
      </c>
      <c r="K584" s="175">
        <f ca="1">IF(I583&lt;0,VLOOKUP(-I583,'Cd(v)'!$B$3:$C$103,2,1),VLOOKUP(I583,'Cd(v)'!$B$3:$C$103,2,1))</f>
        <v>0.43498504650884701</v>
      </c>
      <c r="L584" s="7">
        <f t="shared" ca="1" si="204"/>
        <v>-7.9533448100678985</v>
      </c>
      <c r="M584" s="110">
        <f t="shared" si="212"/>
        <v>138.82544194483441</v>
      </c>
      <c r="N584" s="110">
        <f t="shared" si="213"/>
        <v>59.160404520877222</v>
      </c>
      <c r="O584" s="110">
        <f t="shared" ca="1" si="214"/>
        <v>-78.022312586766091</v>
      </c>
      <c r="P584" s="110">
        <f t="shared" ca="1" si="215"/>
        <v>1.6427248371910963</v>
      </c>
      <c r="Q584" s="110">
        <f t="shared" ref="Q584:Q647" ca="1" si="217">+P584/U584</f>
        <v>0.27239723567403529</v>
      </c>
      <c r="R584" s="110" t="e">
        <f>'prueba 1'!#REF!</f>
        <v>#REF!</v>
      </c>
      <c r="S584" s="105">
        <f>'prueba 1'!AN581</f>
        <v>1.7699932775780067E-3</v>
      </c>
      <c r="T584" s="105">
        <f t="shared" ref="T584:T647" si="218">S584+T583</f>
        <v>1.6052844746812216</v>
      </c>
      <c r="U584" s="177">
        <f t="shared" ref="U584:U647" si="219">+$E$2-T584</f>
        <v>6.0306222753187786</v>
      </c>
      <c r="V584" s="161">
        <f t="shared" si="205"/>
        <v>5.895482070765895E-2</v>
      </c>
      <c r="W584" s="178">
        <f t="shared" si="216"/>
        <v>2.4083329999999998</v>
      </c>
      <c r="X584" s="178">
        <f t="shared" ca="1" si="198"/>
        <v>0.27239723567403529</v>
      </c>
      <c r="Y584" s="178">
        <f t="shared" ca="1" si="199"/>
        <v>235.21204398135129</v>
      </c>
      <c r="Z584" s="178">
        <f t="shared" si="200"/>
        <v>4.16599999999967E-3</v>
      </c>
      <c r="AA584" s="178">
        <f t="shared" ca="1" si="201"/>
        <v>2.4083329999999998</v>
      </c>
      <c r="AB584" s="178">
        <f t="shared" ca="1" si="202"/>
        <v>265.52227716485294</v>
      </c>
    </row>
    <row r="585" spans="1:28" x14ac:dyDescent="0.25">
      <c r="A585" s="200">
        <v>2.4125000000000001</v>
      </c>
      <c r="B585" s="105">
        <v>13.974130851810608</v>
      </c>
      <c r="D585" s="194">
        <f t="shared" si="206"/>
        <v>4.1670000000002538E-3</v>
      </c>
      <c r="E585" s="174">
        <f t="shared" ca="1" si="203"/>
        <v>-5.5297153747005154E-5</v>
      </c>
      <c r="F585" s="179">
        <f t="shared" ca="1" si="207"/>
        <v>0.98012835684711086</v>
      </c>
      <c r="G585" s="272">
        <f t="shared" si="208"/>
        <v>2.4125000000000001</v>
      </c>
      <c r="H585" s="181">
        <f t="shared" ca="1" si="209"/>
        <v>-1.3270255278858121E-2</v>
      </c>
      <c r="I585" s="182">
        <f t="shared" ca="1" si="210"/>
        <v>235.21198868419754</v>
      </c>
      <c r="J585" s="181">
        <f t="shared" ca="1" si="211"/>
        <v>266.50240552170004</v>
      </c>
      <c r="K585" s="175">
        <f ca="1">IF(I584&lt;0,VLOOKUP(-I584,'Cd(v)'!$B$3:$C$103,2,1),VLOOKUP(I584,'Cd(v)'!$B$3:$C$103,2,1))</f>
        <v>0.43498504650884701</v>
      </c>
      <c r="L585" s="7">
        <f t="shared" ca="1" si="204"/>
        <v>-7.9534215542312019</v>
      </c>
      <c r="M585" s="110">
        <f t="shared" si="212"/>
        <v>137.08622365626206</v>
      </c>
      <c r="N585" s="110">
        <f t="shared" si="213"/>
        <v>59.14316278296743</v>
      </c>
      <c r="O585" s="110">
        <f t="shared" ca="1" si="214"/>
        <v>-78.023065447008094</v>
      </c>
      <c r="P585" s="110">
        <f t="shared" ca="1" si="215"/>
        <v>-8.0004573713466698E-2</v>
      </c>
      <c r="Q585" s="110">
        <f t="shared" ca="1" si="217"/>
        <v>-1.3270255278859298E-2</v>
      </c>
      <c r="R585" s="110" t="e">
        <f>'prueba 1'!#REF!</f>
        <v>#REF!</v>
      </c>
      <c r="S585" s="105">
        <f>'prueba 1'!AN582</f>
        <v>1.757567574902152E-3</v>
      </c>
      <c r="T585" s="105">
        <f t="shared" si="218"/>
        <v>1.6070420422561238</v>
      </c>
      <c r="U585" s="177">
        <f t="shared" si="219"/>
        <v>6.0288647077438764</v>
      </c>
      <c r="V585" s="161">
        <f t="shared" si="205"/>
        <v>5.8230203259498355E-2</v>
      </c>
      <c r="W585" s="178">
        <f t="shared" si="216"/>
        <v>2.4125000000000001</v>
      </c>
      <c r="X585" s="178">
        <f t="shared" ref="X585:X648" ca="1" si="220">IF(I585&lt;-0.01,0,H585)</f>
        <v>-1.3270255278858121E-2</v>
      </c>
      <c r="Y585" s="178">
        <f t="shared" ref="Y585:Y648" ca="1" si="221">IF(I585&lt;-0.01,$L$1,I585)</f>
        <v>235.21198868419754</v>
      </c>
      <c r="Z585" s="178">
        <f t="shared" ref="Z585:Z648" si="222">+D585</f>
        <v>4.1670000000002538E-3</v>
      </c>
      <c r="AA585" s="178">
        <f t="shared" ref="AA585:AA648" ca="1" si="223">IF(I585&lt;-0.01,AA584+Z585,G585)</f>
        <v>2.4125000000000001</v>
      </c>
      <c r="AB585" s="178">
        <f t="shared" ref="AB585:AB648" ca="1" si="224">IF(I585&lt;-0.01,AB584-($L$1*Z585),J585)</f>
        <v>266.50240552170004</v>
      </c>
    </row>
    <row r="586" spans="1:28" x14ac:dyDescent="0.25">
      <c r="A586" s="200">
        <v>2.4166669999999999</v>
      </c>
      <c r="B586" s="105">
        <v>14.033227633617349</v>
      </c>
      <c r="D586" s="194">
        <f t="shared" si="206"/>
        <v>4.1669999999998097E-3</v>
      </c>
      <c r="E586" s="174">
        <f t="shared" ca="1" si="203"/>
        <v>3.5745734880393559E-4</v>
      </c>
      <c r="F586" s="179">
        <f t="shared" ca="1" si="207"/>
        <v>0.9801298463717788</v>
      </c>
      <c r="G586" s="272">
        <f t="shared" si="208"/>
        <v>2.4166669999999999</v>
      </c>
      <c r="H586" s="181">
        <f t="shared" ca="1" si="209"/>
        <v>8.5782901080861992E-2</v>
      </c>
      <c r="I586" s="182">
        <f t="shared" ca="1" si="210"/>
        <v>235.21234614154633</v>
      </c>
      <c r="J586" s="181">
        <f t="shared" ca="1" si="211"/>
        <v>267.48253536807181</v>
      </c>
      <c r="K586" s="175">
        <f ca="1">IF(I585&lt;0,VLOOKUP(-I585,'Cd(v)'!$B$3:$C$103,2,1),VLOOKUP(I585,'Cd(v)'!$B$3:$C$103,2,1))</f>
        <v>0.43498504650884701</v>
      </c>
      <c r="L586" s="7">
        <f t="shared" ca="1" si="204"/>
        <v>-7.9534178146138297</v>
      </c>
      <c r="M586" s="110">
        <f t="shared" si="212"/>
        <v>137.66596308578619</v>
      </c>
      <c r="N586" s="110">
        <f t="shared" si="213"/>
        <v>59.125911670788327</v>
      </c>
      <c r="O586" s="110">
        <f t="shared" ca="1" si="214"/>
        <v>-78.023028761361672</v>
      </c>
      <c r="P586" s="110">
        <f t="shared" ca="1" si="215"/>
        <v>0.51702265363618949</v>
      </c>
      <c r="Q586" s="110">
        <f t="shared" ca="1" si="217"/>
        <v>8.5782901080861992E-2</v>
      </c>
      <c r="R586" s="110" t="e">
        <f>'prueba 1'!#REF!</f>
        <v>#REF!</v>
      </c>
      <c r="S586" s="105">
        <f>'prueba 1'!AN583</f>
        <v>1.7585231579109021E-3</v>
      </c>
      <c r="T586" s="105">
        <f t="shared" si="218"/>
        <v>1.6088005654140347</v>
      </c>
      <c r="U586" s="177">
        <f t="shared" si="219"/>
        <v>6.0271061845859659</v>
      </c>
      <c r="V586" s="161">
        <f t="shared" si="205"/>
        <v>5.8476459549280824E-2</v>
      </c>
      <c r="W586" s="178">
        <f t="shared" si="216"/>
        <v>2.4166669999999999</v>
      </c>
      <c r="X586" s="178">
        <f t="shared" ca="1" si="220"/>
        <v>8.5782901080861992E-2</v>
      </c>
      <c r="Y586" s="178">
        <f t="shared" ca="1" si="221"/>
        <v>235.21234614154633</v>
      </c>
      <c r="Z586" s="178">
        <f t="shared" si="222"/>
        <v>4.1669999999998097E-3</v>
      </c>
      <c r="AA586" s="178">
        <f t="shared" ca="1" si="223"/>
        <v>2.4166669999999999</v>
      </c>
      <c r="AB586" s="178">
        <f t="shared" ca="1" si="224"/>
        <v>267.48253536807181</v>
      </c>
    </row>
    <row r="587" spans="1:28" x14ac:dyDescent="0.25">
      <c r="A587" s="200">
        <v>2.420833</v>
      </c>
      <c r="B587" s="105">
        <v>13.915034070003871</v>
      </c>
      <c r="D587" s="194">
        <f t="shared" si="206"/>
        <v>4.1660000000001141E-3</v>
      </c>
      <c r="E587" s="174">
        <f t="shared" ca="1" si="203"/>
        <v>-4.325043316989848E-4</v>
      </c>
      <c r="F587" s="179">
        <f t="shared" ca="1" si="207"/>
        <v>0.97989283221266299</v>
      </c>
      <c r="G587" s="272">
        <f t="shared" si="208"/>
        <v>2.420833</v>
      </c>
      <c r="H587" s="181">
        <f t="shared" ca="1" si="209"/>
        <v>-0.1038176504318226</v>
      </c>
      <c r="I587" s="182">
        <f t="shared" ca="1" si="210"/>
        <v>235.21191363721462</v>
      </c>
      <c r="J587" s="181">
        <f t="shared" ca="1" si="211"/>
        <v>268.46242820028448</v>
      </c>
      <c r="K587" s="175">
        <f ca="1">IF(I586&lt;0,VLOOKUP(-I586,'Cd(v)'!$B$3:$C$103,2,1),VLOOKUP(I586,'Cd(v)'!$B$3:$C$103,2,1))</f>
        <v>0.43498504650884701</v>
      </c>
      <c r="L587" s="7">
        <f t="shared" ca="1" si="204"/>
        <v>-7.9534419886350785</v>
      </c>
      <c r="M587" s="110">
        <f t="shared" si="212"/>
        <v>136.506484226738</v>
      </c>
      <c r="N587" s="110">
        <f t="shared" si="213"/>
        <v>59.108756773701032</v>
      </c>
      <c r="O587" s="110">
        <f t="shared" ca="1" si="214"/>
        <v>-78.023265908510126</v>
      </c>
      <c r="P587" s="110">
        <f t="shared" ca="1" si="215"/>
        <v>-0.625538455473162</v>
      </c>
      <c r="Q587" s="110">
        <f t="shared" ca="1" si="217"/>
        <v>-0.1038176504318226</v>
      </c>
      <c r="R587" s="110" t="e">
        <f>'prueba 1'!#REF!</f>
        <v>#REF!</v>
      </c>
      <c r="S587" s="105">
        <f>'prueba 1'!AN584</f>
        <v>1.7487152994189947E-3</v>
      </c>
      <c r="T587" s="105">
        <f t="shared" si="218"/>
        <v>1.6105492807134536</v>
      </c>
      <c r="U587" s="177">
        <f t="shared" si="219"/>
        <v>6.025357469286547</v>
      </c>
      <c r="V587" s="161">
        <f t="shared" si="205"/>
        <v>5.7970031935637718E-2</v>
      </c>
      <c r="W587" s="178">
        <f t="shared" si="216"/>
        <v>2.420833</v>
      </c>
      <c r="X587" s="178">
        <f t="shared" ca="1" si="220"/>
        <v>-0.1038176504318226</v>
      </c>
      <c r="Y587" s="178">
        <f t="shared" ca="1" si="221"/>
        <v>235.21191363721462</v>
      </c>
      <c r="Z587" s="178">
        <f t="shared" si="222"/>
        <v>4.1660000000001141E-3</v>
      </c>
      <c r="AA587" s="178">
        <f t="shared" ca="1" si="223"/>
        <v>2.420833</v>
      </c>
      <c r="AB587" s="178">
        <f t="shared" ca="1" si="224"/>
        <v>268.46242820028448</v>
      </c>
    </row>
    <row r="588" spans="1:28" x14ac:dyDescent="0.25">
      <c r="A588" s="200">
        <v>2.4249999999999998</v>
      </c>
      <c r="B588" s="105">
        <v>13.974130851810608</v>
      </c>
      <c r="D588" s="194">
        <f t="shared" si="206"/>
        <v>4.1669999999998097E-3</v>
      </c>
      <c r="E588" s="174">
        <f t="shared" ca="1" si="203"/>
        <v>-1.9607596282859278E-5</v>
      </c>
      <c r="F588" s="179">
        <f t="shared" ca="1" si="207"/>
        <v>0.9801279624213749</v>
      </c>
      <c r="G588" s="272">
        <f t="shared" si="208"/>
        <v>2.4249999999999998</v>
      </c>
      <c r="H588" s="181">
        <f t="shared" ca="1" si="209"/>
        <v>-4.7054466721526689E-3</v>
      </c>
      <c r="I588" s="182">
        <f t="shared" ca="1" si="210"/>
        <v>235.21189402961835</v>
      </c>
      <c r="J588" s="181">
        <f t="shared" ca="1" si="211"/>
        <v>269.44255616270584</v>
      </c>
      <c r="K588" s="175">
        <f ca="1">IF(I587&lt;0,VLOOKUP(-I587,'Cd(v)'!$B$3:$C$103,2,1),VLOOKUP(I587,'Cd(v)'!$B$3:$C$103,2,1))</f>
        <v>0.43498504650884701</v>
      </c>
      <c r="L588" s="7">
        <f t="shared" ca="1" si="204"/>
        <v>-7.9534127393630412</v>
      </c>
      <c r="M588" s="110">
        <f t="shared" si="212"/>
        <v>137.08622365626206</v>
      </c>
      <c r="N588" s="110">
        <f t="shared" si="213"/>
        <v>59.091588446434528</v>
      </c>
      <c r="O588" s="110">
        <f t="shared" ca="1" si="214"/>
        <v>-78.022978973151439</v>
      </c>
      <c r="P588" s="110">
        <f t="shared" ca="1" si="215"/>
        <v>-2.8343763323903204E-2</v>
      </c>
      <c r="Q588" s="110">
        <f t="shared" ca="1" si="217"/>
        <v>-4.7054466721526689E-3</v>
      </c>
      <c r="R588" s="110" t="e">
        <f>'prueba 1'!#REF!</f>
        <v>#REF!</v>
      </c>
      <c r="S588" s="105">
        <f>'prueba 1'!AN585</f>
        <v>1.75008432889828E-3</v>
      </c>
      <c r="T588" s="105">
        <f t="shared" si="218"/>
        <v>1.6122993650423518</v>
      </c>
      <c r="U588" s="177">
        <f t="shared" si="219"/>
        <v>6.0236073849576481</v>
      </c>
      <c r="V588" s="161">
        <f t="shared" si="205"/>
        <v>5.8230203259492144E-2</v>
      </c>
      <c r="W588" s="178">
        <f t="shared" si="216"/>
        <v>2.4249999999999998</v>
      </c>
      <c r="X588" s="178">
        <f t="shared" ca="1" si="220"/>
        <v>-4.7054466721526689E-3</v>
      </c>
      <c r="Y588" s="178">
        <f t="shared" ca="1" si="221"/>
        <v>235.21189402961835</v>
      </c>
      <c r="Z588" s="178">
        <f t="shared" si="222"/>
        <v>4.1669999999998097E-3</v>
      </c>
      <c r="AA588" s="178">
        <f t="shared" ca="1" si="223"/>
        <v>2.4249999999999998</v>
      </c>
      <c r="AB588" s="178">
        <f t="shared" ca="1" si="224"/>
        <v>269.44255616270584</v>
      </c>
    </row>
    <row r="589" spans="1:28" x14ac:dyDescent="0.25">
      <c r="A589" s="200">
        <v>2.4291670000000001</v>
      </c>
      <c r="B589" s="105">
        <v>13.915034070003871</v>
      </c>
      <c r="D589" s="194">
        <f t="shared" si="206"/>
        <v>4.1670000000002538E-3</v>
      </c>
      <c r="E589" s="174">
        <f t="shared" ca="1" si="203"/>
        <v>-4.0893171037451601E-4</v>
      </c>
      <c r="F589" s="179">
        <f t="shared" ca="1" si="207"/>
        <v>0.98012625840304224</v>
      </c>
      <c r="G589" s="272">
        <f t="shared" si="208"/>
        <v>2.4291670000000001</v>
      </c>
      <c r="H589" s="181">
        <f t="shared" ca="1" si="209"/>
        <v>-9.8135759629107533E-2</v>
      </c>
      <c r="I589" s="182">
        <f t="shared" ca="1" si="210"/>
        <v>235.21148509790797</v>
      </c>
      <c r="J589" s="181">
        <f t="shared" ca="1" si="211"/>
        <v>270.4226824211089</v>
      </c>
      <c r="K589" s="175">
        <f ca="1">IF(I588&lt;0,VLOOKUP(-I588,'Cd(v)'!$B$3:$C$103,2,1),VLOOKUP(I588,'Cd(v)'!$B$3:$C$103,2,1))</f>
        <v>0.43498504650884701</v>
      </c>
      <c r="L589" s="7">
        <f t="shared" ca="1" si="204"/>
        <v>-7.9534114133477285</v>
      </c>
      <c r="M589" s="110">
        <f t="shared" si="212"/>
        <v>136.506484226738</v>
      </c>
      <c r="N589" s="110">
        <f t="shared" si="213"/>
        <v>59.074478385245229</v>
      </c>
      <c r="O589" s="110">
        <f t="shared" ca="1" si="214"/>
        <v>-78.022965964941221</v>
      </c>
      <c r="P589" s="110">
        <f t="shared" ca="1" si="215"/>
        <v>-0.59096012344845406</v>
      </c>
      <c r="Q589" s="110">
        <f t="shared" ca="1" si="217"/>
        <v>-9.8135759629107533E-2</v>
      </c>
      <c r="R589" s="110" t="e">
        <f>'prueba 1'!#REF!</f>
        <v>#REF!</v>
      </c>
      <c r="S589" s="105">
        <f>'prueba 1'!AN586</f>
        <v>1.7441448714890274E-3</v>
      </c>
      <c r="T589" s="105">
        <f t="shared" si="218"/>
        <v>1.6140435099138408</v>
      </c>
      <c r="U589" s="177">
        <f t="shared" si="219"/>
        <v>6.0218632400861596</v>
      </c>
      <c r="V589" s="161">
        <f t="shared" si="205"/>
        <v>5.7983946969709661E-2</v>
      </c>
      <c r="W589" s="178">
        <f t="shared" si="216"/>
        <v>2.4291670000000001</v>
      </c>
      <c r="X589" s="178">
        <f t="shared" ca="1" si="220"/>
        <v>-9.8135759629107533E-2</v>
      </c>
      <c r="Y589" s="178">
        <f t="shared" ca="1" si="221"/>
        <v>235.21148509790797</v>
      </c>
      <c r="Z589" s="178">
        <f t="shared" si="222"/>
        <v>4.1670000000002538E-3</v>
      </c>
      <c r="AA589" s="178">
        <f t="shared" ca="1" si="223"/>
        <v>2.4291670000000001</v>
      </c>
      <c r="AB589" s="178">
        <f t="shared" ca="1" si="224"/>
        <v>270.4226824211089</v>
      </c>
    </row>
    <row r="590" spans="1:28" x14ac:dyDescent="0.25">
      <c r="A590" s="200">
        <v>2.4333330000000002</v>
      </c>
      <c r="B590" s="105">
        <v>13.915034070003871</v>
      </c>
      <c r="D590" s="194">
        <f t="shared" si="206"/>
        <v>4.1660000000001141E-3</v>
      </c>
      <c r="E590" s="174">
        <f t="shared" ca="1" si="203"/>
        <v>-3.9694351400006356E-4</v>
      </c>
      <c r="F590" s="179">
        <f t="shared" ca="1" si="207"/>
        <v>0.97988939325123203</v>
      </c>
      <c r="G590" s="272">
        <f t="shared" si="208"/>
        <v>2.4333330000000002</v>
      </c>
      <c r="H590" s="181">
        <f t="shared" ca="1" si="209"/>
        <v>-9.5281688430161479E-2</v>
      </c>
      <c r="I590" s="182">
        <f t="shared" ca="1" si="210"/>
        <v>235.21108815439396</v>
      </c>
      <c r="J590" s="181">
        <f t="shared" ca="1" si="211"/>
        <v>271.40257181436016</v>
      </c>
      <c r="K590" s="175">
        <f ca="1">IF(I589&lt;0,VLOOKUP(-I589,'Cd(v)'!$B$3:$C$103,2,1),VLOOKUP(I589,'Cd(v)'!$B$3:$C$103,2,1))</f>
        <v>0.43498504650884701</v>
      </c>
      <c r="L590" s="7">
        <f t="shared" ca="1" si="204"/>
        <v>-7.9533837582895632</v>
      </c>
      <c r="M590" s="110">
        <f t="shared" si="212"/>
        <v>136.506484226738</v>
      </c>
      <c r="N590" s="110">
        <f t="shared" si="213"/>
        <v>59.057396947874949</v>
      </c>
      <c r="O590" s="110">
        <f t="shared" ca="1" si="214"/>
        <v>-78.02269466882062</v>
      </c>
      <c r="P590" s="110">
        <f t="shared" ca="1" si="215"/>
        <v>-0.57360738995757288</v>
      </c>
      <c r="Q590" s="110">
        <f t="shared" ca="1" si="217"/>
        <v>-9.5281688430161479E-2</v>
      </c>
      <c r="R590" s="110" t="e">
        <f>'prueba 1'!#REF!</f>
        <v>#REF!</v>
      </c>
      <c r="S590" s="105">
        <f>'prueba 1'!AN587</f>
        <v>1.7412270509965108E-3</v>
      </c>
      <c r="T590" s="105">
        <f t="shared" si="218"/>
        <v>1.6157847369648373</v>
      </c>
      <c r="U590" s="177">
        <f t="shared" si="219"/>
        <v>6.0201220130351629</v>
      </c>
      <c r="V590" s="161">
        <f t="shared" si="205"/>
        <v>5.7970031935637718E-2</v>
      </c>
      <c r="W590" s="178">
        <f t="shared" si="216"/>
        <v>2.4333330000000002</v>
      </c>
      <c r="X590" s="178">
        <f t="shared" ca="1" si="220"/>
        <v>-9.5281688430161479E-2</v>
      </c>
      <c r="Y590" s="178">
        <f t="shared" ca="1" si="221"/>
        <v>235.21108815439396</v>
      </c>
      <c r="Z590" s="178">
        <f t="shared" si="222"/>
        <v>4.1660000000001141E-3</v>
      </c>
      <c r="AA590" s="178">
        <f t="shared" ca="1" si="223"/>
        <v>2.4333330000000002</v>
      </c>
      <c r="AB590" s="178">
        <f t="shared" ca="1" si="224"/>
        <v>271.40257181436016</v>
      </c>
    </row>
    <row r="591" spans="1:28" x14ac:dyDescent="0.25">
      <c r="A591" s="200">
        <v>2.4375</v>
      </c>
      <c r="B591" s="105">
        <v>13.855937288197133</v>
      </c>
      <c r="D591" s="194">
        <f t="shared" si="206"/>
        <v>4.1669999999998097E-3</v>
      </c>
      <c r="E591" s="174">
        <f t="shared" ca="1" si="203"/>
        <v>-7.8658061489315977E-4</v>
      </c>
      <c r="F591" s="179">
        <f t="shared" ca="1" si="207"/>
        <v>0.98012132665789264</v>
      </c>
      <c r="G591" s="272">
        <f t="shared" si="208"/>
        <v>2.4375</v>
      </c>
      <c r="H591" s="181">
        <f t="shared" ca="1" si="209"/>
        <v>-0.1887642464346522</v>
      </c>
      <c r="I591" s="182">
        <f t="shared" ca="1" si="210"/>
        <v>235.21030157377908</v>
      </c>
      <c r="J591" s="181">
        <f t="shared" ca="1" si="211"/>
        <v>272.38269314101802</v>
      </c>
      <c r="K591" s="175">
        <f ca="1">IF(I590&lt;0,VLOOKUP(-I590,'Cd(v)'!$B$3:$C$103,2,1),VLOOKUP(I590,'Cd(v)'!$B$3:$C$103,2,1))</f>
        <v>0.43498504650884701</v>
      </c>
      <c r="L591" s="7">
        <f t="shared" ca="1" si="204"/>
        <v>-7.9533569140099818</v>
      </c>
      <c r="M591" s="110">
        <f t="shared" si="212"/>
        <v>135.92674479721387</v>
      </c>
      <c r="N591" s="110">
        <f t="shared" si="213"/>
        <v>59.040369625888502</v>
      </c>
      <c r="O591" s="110">
        <f t="shared" ca="1" si="214"/>
        <v>-78.022431326437925</v>
      </c>
      <c r="P591" s="110">
        <f t="shared" ca="1" si="215"/>
        <v>-1.1360561551125556</v>
      </c>
      <c r="Q591" s="110">
        <f t="shared" ca="1" si="217"/>
        <v>-0.1887642464346522</v>
      </c>
      <c r="R591" s="110" t="e">
        <f>'prueba 1'!#REF!</f>
        <v>#REF!</v>
      </c>
      <c r="S591" s="105">
        <f>'prueba 1'!AN588</f>
        <v>1.7357107019828524E-3</v>
      </c>
      <c r="T591" s="105">
        <f t="shared" si="218"/>
        <v>1.6175204476668201</v>
      </c>
      <c r="U591" s="177">
        <f t="shared" si="219"/>
        <v>6.0183863023331803</v>
      </c>
      <c r="V591" s="161">
        <f t="shared" si="205"/>
        <v>5.7737690679914813E-2</v>
      </c>
      <c r="W591" s="178">
        <f t="shared" si="216"/>
        <v>2.4375</v>
      </c>
      <c r="X591" s="178">
        <f t="shared" ca="1" si="220"/>
        <v>-0.1887642464346522</v>
      </c>
      <c r="Y591" s="178">
        <f t="shared" ca="1" si="221"/>
        <v>235.21030157377908</v>
      </c>
      <c r="Z591" s="178">
        <f t="shared" si="222"/>
        <v>4.1669999999998097E-3</v>
      </c>
      <c r="AA591" s="178">
        <f t="shared" ca="1" si="223"/>
        <v>2.4375</v>
      </c>
      <c r="AB591" s="178">
        <f t="shared" ca="1" si="224"/>
        <v>272.38269314101802</v>
      </c>
    </row>
    <row r="592" spans="1:28" x14ac:dyDescent="0.25">
      <c r="A592" s="200">
        <v>2.4416669999999998</v>
      </c>
      <c r="B592" s="105">
        <v>13.855937288197133</v>
      </c>
      <c r="D592" s="194">
        <f t="shared" si="206"/>
        <v>4.1669999999998097E-3</v>
      </c>
      <c r="E592" s="174">
        <f t="shared" ca="1" si="203"/>
        <v>-7.7467003989760224E-4</v>
      </c>
      <c r="F592" s="179">
        <f t="shared" ca="1" si="207"/>
        <v>0.98011809860783639</v>
      </c>
      <c r="G592" s="272">
        <f t="shared" si="208"/>
        <v>2.4416669999999998</v>
      </c>
      <c r="H592" s="181">
        <f t="shared" ca="1" si="209"/>
        <v>-0.18590593710046499</v>
      </c>
      <c r="I592" s="182">
        <f t="shared" ca="1" si="210"/>
        <v>235.20952690373917</v>
      </c>
      <c r="J592" s="181">
        <f t="shared" ca="1" si="211"/>
        <v>273.36281123962584</v>
      </c>
      <c r="K592" s="175">
        <f ca="1">IF(I591&lt;0,VLOOKUP(-I591,'Cd(v)'!$B$3:$C$103,2,1),VLOOKUP(I591,'Cd(v)'!$B$3:$C$103,2,1))</f>
        <v>0.43498504650884701</v>
      </c>
      <c r="L592" s="7">
        <f t="shared" ca="1" si="204"/>
        <v>-7.9533037196987744</v>
      </c>
      <c r="M592" s="110">
        <f t="shared" si="212"/>
        <v>135.92674479721387</v>
      </c>
      <c r="N592" s="110">
        <f t="shared" si="213"/>
        <v>59.023366838356161</v>
      </c>
      <c r="O592" s="110">
        <f t="shared" ca="1" si="214"/>
        <v>-78.02190949024498</v>
      </c>
      <c r="P592" s="110">
        <f t="shared" ca="1" si="215"/>
        <v>-1.1185315313872763</v>
      </c>
      <c r="Q592" s="110">
        <f t="shared" ca="1" si="217"/>
        <v>-0.18590593710046618</v>
      </c>
      <c r="R592" s="110" t="e">
        <f>'prueba 1'!#REF!</f>
        <v>#REF!</v>
      </c>
      <c r="S592" s="105">
        <f>'prueba 1'!AN589</f>
        <v>1.7332097382608946E-3</v>
      </c>
      <c r="T592" s="105">
        <f t="shared" si="218"/>
        <v>1.6192536574050811</v>
      </c>
      <c r="U592" s="177">
        <f t="shared" si="219"/>
        <v>6.0166530925949191</v>
      </c>
      <c r="V592" s="161">
        <f t="shared" si="205"/>
        <v>5.7737690679914813E-2</v>
      </c>
      <c r="W592" s="178">
        <f t="shared" si="216"/>
        <v>2.4416669999999998</v>
      </c>
      <c r="X592" s="178">
        <f t="shared" ca="1" si="220"/>
        <v>-0.18590593710046499</v>
      </c>
      <c r="Y592" s="178">
        <f t="shared" ca="1" si="221"/>
        <v>235.20952690373917</v>
      </c>
      <c r="Z592" s="178">
        <f t="shared" si="222"/>
        <v>4.1669999999998097E-3</v>
      </c>
      <c r="AA592" s="178">
        <f t="shared" ca="1" si="223"/>
        <v>2.4416669999999998</v>
      </c>
      <c r="AB592" s="178">
        <f t="shared" ca="1" si="224"/>
        <v>273.36281123962584</v>
      </c>
    </row>
    <row r="593" spans="1:28" x14ac:dyDescent="0.25">
      <c r="A593" s="200">
        <v>2.4458329999999999</v>
      </c>
      <c r="B593" s="105">
        <v>13.796840506390392</v>
      </c>
      <c r="D593" s="194">
        <f t="shared" si="206"/>
        <v>4.1660000000001141E-3</v>
      </c>
      <c r="E593" s="174">
        <f t="shared" ca="1" si="203"/>
        <v>-1.1641508358545168E-3</v>
      </c>
      <c r="F593" s="179">
        <f t="shared" ca="1" si="207"/>
        <v>0.97987803922862204</v>
      </c>
      <c r="G593" s="272">
        <f t="shared" si="208"/>
        <v>2.4458329999999999</v>
      </c>
      <c r="H593" s="181">
        <f t="shared" ca="1" si="209"/>
        <v>-0.2794409111508605</v>
      </c>
      <c r="I593" s="182">
        <f t="shared" ca="1" si="210"/>
        <v>235.20836275290333</v>
      </c>
      <c r="J593" s="181">
        <f t="shared" ca="1" si="211"/>
        <v>274.34268927885444</v>
      </c>
      <c r="K593" s="175">
        <f ca="1">IF(I592&lt;0,VLOOKUP(-I592,'Cd(v)'!$B$3:$C$103,2,1),VLOOKUP(I592,'Cd(v)'!$B$3:$C$103,2,1))</f>
        <v>0.43498504650884701</v>
      </c>
      <c r="L593" s="7">
        <f t="shared" ca="1" si="204"/>
        <v>-7.9532513310412813</v>
      </c>
      <c r="M593" s="110">
        <f t="shared" si="212"/>
        <v>135.34700536768975</v>
      </c>
      <c r="N593" s="110">
        <f t="shared" si="213"/>
        <v>59.006426275221031</v>
      </c>
      <c r="O593" s="110">
        <f t="shared" ca="1" si="214"/>
        <v>-78.021395557514978</v>
      </c>
      <c r="P593" s="110">
        <f t="shared" ca="1" si="215"/>
        <v>-1.6808164650462629</v>
      </c>
      <c r="Q593" s="110">
        <f t="shared" ca="1" si="217"/>
        <v>-0.2794409111508605</v>
      </c>
      <c r="R593" s="110" t="e">
        <f>'prueba 1'!#REF!</f>
        <v>#REF!</v>
      </c>
      <c r="S593" s="105">
        <f>'prueba 1'!AN590</f>
        <v>1.726866782377741E-3</v>
      </c>
      <c r="T593" s="105">
        <f t="shared" si="218"/>
        <v>1.6209805241874589</v>
      </c>
      <c r="U593" s="177">
        <f t="shared" si="219"/>
        <v>6.0149262258125411</v>
      </c>
      <c r="V593" s="161">
        <f t="shared" si="205"/>
        <v>5.7477637549623949E-2</v>
      </c>
      <c r="W593" s="178">
        <f t="shared" si="216"/>
        <v>2.4458329999999999</v>
      </c>
      <c r="X593" s="178">
        <f t="shared" ca="1" si="220"/>
        <v>-0.2794409111508605</v>
      </c>
      <c r="Y593" s="178">
        <f t="shared" ca="1" si="221"/>
        <v>235.20836275290333</v>
      </c>
      <c r="Z593" s="178">
        <f t="shared" si="222"/>
        <v>4.1660000000001141E-3</v>
      </c>
      <c r="AA593" s="178">
        <f t="shared" ca="1" si="223"/>
        <v>2.4458329999999999</v>
      </c>
      <c r="AB593" s="178">
        <f t="shared" ca="1" si="224"/>
        <v>274.34268927885444</v>
      </c>
    </row>
    <row r="594" spans="1:28" x14ac:dyDescent="0.25">
      <c r="A594" s="200">
        <v>2.4500000000000002</v>
      </c>
      <c r="B594" s="105">
        <v>13.737743724583655</v>
      </c>
      <c r="D594" s="194">
        <f t="shared" si="206"/>
        <v>4.1670000000002538E-3</v>
      </c>
      <c r="E594" s="174">
        <f t="shared" ca="1" si="203"/>
        <v>-1.5542713467140376E-3</v>
      </c>
      <c r="F594" s="179">
        <f t="shared" ca="1" si="207"/>
        <v>0.98010677094270604</v>
      </c>
      <c r="G594" s="272">
        <f t="shared" si="208"/>
        <v>2.4500000000000002</v>
      </c>
      <c r="H594" s="181">
        <f t="shared" ca="1" si="209"/>
        <v>-0.37299528358865919</v>
      </c>
      <c r="I594" s="182">
        <f t="shared" ca="1" si="210"/>
        <v>235.20680848155661</v>
      </c>
      <c r="J594" s="181">
        <f t="shared" ca="1" si="211"/>
        <v>275.32279604979715</v>
      </c>
      <c r="K594" s="175">
        <f ca="1">IF(I593&lt;0,VLOOKUP(-I593,'Cd(v)'!$B$3:$C$103,2,1),VLOOKUP(I593,'Cd(v)'!$B$3:$C$103,2,1))</f>
        <v>0.43498504650884701</v>
      </c>
      <c r="L594" s="7">
        <f t="shared" ca="1" si="204"/>
        <v>-7.9531726032669967</v>
      </c>
      <c r="M594" s="110">
        <f t="shared" si="212"/>
        <v>134.76726593816568</v>
      </c>
      <c r="N594" s="110">
        <f t="shared" si="213"/>
        <v>58.989539755134892</v>
      </c>
      <c r="O594" s="110">
        <f t="shared" ca="1" si="214"/>
        <v>-78.020623238049239</v>
      </c>
      <c r="P594" s="110">
        <f t="shared" ca="1" si="215"/>
        <v>-2.2428970550184602</v>
      </c>
      <c r="Q594" s="110">
        <f t="shared" ca="1" si="217"/>
        <v>-0.37299528358866035</v>
      </c>
      <c r="R594" s="110" t="e">
        <f>'prueba 1'!#REF!</f>
        <v>#REF!</v>
      </c>
      <c r="S594" s="105">
        <f>'prueba 1'!AN591</f>
        <v>1.7213578069459794E-3</v>
      </c>
      <c r="T594" s="105">
        <f t="shared" si="218"/>
        <v>1.6227018819944048</v>
      </c>
      <c r="U594" s="177">
        <f t="shared" si="219"/>
        <v>6.0132048680055954</v>
      </c>
      <c r="V594" s="161">
        <f t="shared" si="205"/>
        <v>5.7245178100343581E-2</v>
      </c>
      <c r="W594" s="178">
        <f t="shared" si="216"/>
        <v>2.4500000000000002</v>
      </c>
      <c r="X594" s="178">
        <f t="shared" ca="1" si="220"/>
        <v>-0.37299528358865919</v>
      </c>
      <c r="Y594" s="178">
        <f t="shared" ca="1" si="221"/>
        <v>235.20680848155661</v>
      </c>
      <c r="Z594" s="178">
        <f t="shared" si="222"/>
        <v>4.1670000000002538E-3</v>
      </c>
      <c r="AA594" s="178">
        <f t="shared" ca="1" si="223"/>
        <v>2.4500000000000002</v>
      </c>
      <c r="AB594" s="178">
        <f t="shared" ca="1" si="224"/>
        <v>275.32279604979715</v>
      </c>
    </row>
    <row r="595" spans="1:28" x14ac:dyDescent="0.25">
      <c r="A595" s="200">
        <v>2.454167</v>
      </c>
      <c r="B595" s="105">
        <v>13.678646942776915</v>
      </c>
      <c r="D595" s="194">
        <f t="shared" si="206"/>
        <v>4.1669999999998097E-3</v>
      </c>
      <c r="E595" s="174">
        <f t="shared" ca="1" si="203"/>
        <v>-1.9441946043539731E-3</v>
      </c>
      <c r="F595" s="179">
        <f t="shared" ca="1" si="207"/>
        <v>0.98009866948368529</v>
      </c>
      <c r="G595" s="272">
        <f t="shared" si="208"/>
        <v>2.454167</v>
      </c>
      <c r="H595" s="181">
        <f t="shared" ca="1" si="209"/>
        <v>-0.4665693794946153</v>
      </c>
      <c r="I595" s="182">
        <f t="shared" ca="1" si="210"/>
        <v>235.20486428695224</v>
      </c>
      <c r="J595" s="181">
        <f t="shared" ca="1" si="211"/>
        <v>276.30289471928086</v>
      </c>
      <c r="K595" s="175">
        <f ca="1">IF(I594&lt;0,VLOOKUP(-I594,'Cd(v)'!$B$3:$C$103,2,1),VLOOKUP(I594,'Cd(v)'!$B$3:$C$103,2,1))</f>
        <v>0.43498504650884701</v>
      </c>
      <c r="L595" s="7">
        <f t="shared" ca="1" si="204"/>
        <v>-7.953067493505543</v>
      </c>
      <c r="M595" s="110">
        <f t="shared" si="212"/>
        <v>134.18752650864155</v>
      </c>
      <c r="N595" s="110">
        <f t="shared" si="213"/>
        <v>58.972711289659138</v>
      </c>
      <c r="O595" s="110">
        <f t="shared" ca="1" si="214"/>
        <v>-78.019592111289384</v>
      </c>
      <c r="P595" s="110">
        <f t="shared" ca="1" si="215"/>
        <v>-2.8047768923069754</v>
      </c>
      <c r="Q595" s="110">
        <f t="shared" ca="1" si="217"/>
        <v>-0.46656937949461652</v>
      </c>
      <c r="R595" s="110" t="e">
        <f>'prueba 1'!#REF!</f>
        <v>#REF!</v>
      </c>
      <c r="S595" s="105">
        <f>'prueba 1'!AN592</f>
        <v>1.7154399057854395E-3</v>
      </c>
      <c r="T595" s="105">
        <f t="shared" si="218"/>
        <v>1.6244173219001903</v>
      </c>
      <c r="U595" s="177">
        <f t="shared" si="219"/>
        <v>6.0114894280998099</v>
      </c>
      <c r="V595" s="161">
        <f t="shared" si="205"/>
        <v>5.6998921810548803E-2</v>
      </c>
      <c r="W595" s="178">
        <f t="shared" si="216"/>
        <v>2.454167</v>
      </c>
      <c r="X595" s="178">
        <f t="shared" ca="1" si="220"/>
        <v>-0.4665693794946153</v>
      </c>
      <c r="Y595" s="178">
        <f t="shared" ca="1" si="221"/>
        <v>235.20486428695224</v>
      </c>
      <c r="Z595" s="178">
        <f t="shared" si="222"/>
        <v>4.1669999999998097E-3</v>
      </c>
      <c r="AA595" s="178">
        <f t="shared" ca="1" si="223"/>
        <v>2.454167</v>
      </c>
      <c r="AB595" s="178">
        <f t="shared" ca="1" si="224"/>
        <v>276.30289471928086</v>
      </c>
    </row>
    <row r="596" spans="1:28" x14ac:dyDescent="0.25">
      <c r="A596" s="200">
        <v>2.4583330000000001</v>
      </c>
      <c r="B596" s="105">
        <v>13.796840506390392</v>
      </c>
      <c r="D596" s="194">
        <f t="shared" si="206"/>
        <v>4.1660000000001141E-3</v>
      </c>
      <c r="E596" s="174">
        <f t="shared" ca="1" si="203"/>
        <v>-1.1279417436067044E-3</v>
      </c>
      <c r="F596" s="179">
        <f t="shared" ca="1" si="207"/>
        <v>0.97985876561416596</v>
      </c>
      <c r="G596" s="272">
        <f t="shared" si="208"/>
        <v>2.4583330000000001</v>
      </c>
      <c r="H596" s="181">
        <f t="shared" ca="1" si="209"/>
        <v>-0.27074933835973919</v>
      </c>
      <c r="I596" s="182">
        <f t="shared" ca="1" si="210"/>
        <v>235.20373634520863</v>
      </c>
      <c r="J596" s="181">
        <f t="shared" ca="1" si="211"/>
        <v>277.28275348489501</v>
      </c>
      <c r="K596" s="175">
        <f ca="1">IF(I595&lt;0,VLOOKUP(-I595,'Cd(v)'!$B$3:$C$103,2,1),VLOOKUP(I595,'Cd(v)'!$B$3:$C$103,2,1))</f>
        <v>0.43498504650884701</v>
      </c>
      <c r="L596" s="7">
        <f t="shared" ca="1" si="204"/>
        <v>-7.9529360156193043</v>
      </c>
      <c r="M596" s="110">
        <f t="shared" si="212"/>
        <v>135.34700536768975</v>
      </c>
      <c r="N596" s="110">
        <f t="shared" si="213"/>
        <v>58.955844322848783</v>
      </c>
      <c r="O596" s="110">
        <f t="shared" ca="1" si="214"/>
        <v>-78.018302313225377</v>
      </c>
      <c r="P596" s="110">
        <f t="shared" ca="1" si="215"/>
        <v>-1.6271412683844062</v>
      </c>
      <c r="Q596" s="110">
        <f t="shared" ca="1" si="217"/>
        <v>-0.27074933835973802</v>
      </c>
      <c r="R596" s="110" t="e">
        <f>'prueba 1'!#REF!</f>
        <v>#REF!</v>
      </c>
      <c r="S596" s="105">
        <f>'prueba 1'!AN593</f>
        <v>1.7193646085990081E-3</v>
      </c>
      <c r="T596" s="105">
        <f t="shared" si="218"/>
        <v>1.6261366865087894</v>
      </c>
      <c r="U596" s="177">
        <f t="shared" si="219"/>
        <v>6.009770063491211</v>
      </c>
      <c r="V596" s="161">
        <f t="shared" si="205"/>
        <v>5.7477637549623949E-2</v>
      </c>
      <c r="W596" s="178">
        <f t="shared" si="216"/>
        <v>2.4583330000000001</v>
      </c>
      <c r="X596" s="178">
        <f t="shared" ca="1" si="220"/>
        <v>-0.27074933835973919</v>
      </c>
      <c r="Y596" s="178">
        <f t="shared" ca="1" si="221"/>
        <v>235.20373634520863</v>
      </c>
      <c r="Z596" s="178">
        <f t="shared" si="222"/>
        <v>4.1660000000001141E-3</v>
      </c>
      <c r="AA596" s="178">
        <f t="shared" ca="1" si="223"/>
        <v>2.4583330000000001</v>
      </c>
      <c r="AB596" s="178">
        <f t="shared" ca="1" si="224"/>
        <v>277.28275348489501</v>
      </c>
    </row>
    <row r="597" spans="1:28" x14ac:dyDescent="0.25">
      <c r="A597" s="200">
        <v>2.4624999999999999</v>
      </c>
      <c r="B597" s="105">
        <v>13.678646942776915</v>
      </c>
      <c r="D597" s="194">
        <f t="shared" si="206"/>
        <v>4.1669999999998097E-3</v>
      </c>
      <c r="E597" s="174">
        <f t="shared" ca="1" si="203"/>
        <v>-1.9205548532458866E-3</v>
      </c>
      <c r="F597" s="179">
        <f t="shared" ca="1" si="207"/>
        <v>0.98008596639836609</v>
      </c>
      <c r="G597" s="272">
        <f t="shared" si="208"/>
        <v>2.4624999999999999</v>
      </c>
      <c r="H597" s="181">
        <f t="shared" ca="1" si="209"/>
        <v>-0.46089629307558777</v>
      </c>
      <c r="I597" s="182">
        <f t="shared" ca="1" si="210"/>
        <v>235.20181579035537</v>
      </c>
      <c r="J597" s="181">
        <f t="shared" ca="1" si="211"/>
        <v>278.26283945129336</v>
      </c>
      <c r="K597" s="175">
        <f ca="1">IF(I596&lt;0,VLOOKUP(-I596,'Cd(v)'!$B$3:$C$103,2,1),VLOOKUP(I596,'Cd(v)'!$B$3:$C$103,2,1))</f>
        <v>0.43498504650884701</v>
      </c>
      <c r="L597" s="7">
        <f t="shared" ca="1" si="204"/>
        <v>-7.9528597380556203</v>
      </c>
      <c r="M597" s="110">
        <f t="shared" si="212"/>
        <v>134.18752650864155</v>
      </c>
      <c r="N597" s="110">
        <f t="shared" si="213"/>
        <v>58.939064886419082</v>
      </c>
      <c r="O597" s="110">
        <f t="shared" ca="1" si="214"/>
        <v>-78.017554030325641</v>
      </c>
      <c r="P597" s="110">
        <f t="shared" ca="1" si="215"/>
        <v>-2.7690924081031767</v>
      </c>
      <c r="Q597" s="110">
        <f t="shared" ca="1" si="217"/>
        <v>-0.46089629307558894</v>
      </c>
      <c r="R597" s="110" t="e">
        <f>'prueba 1'!#REF!</f>
        <v>#REF!</v>
      </c>
      <c r="S597" s="105">
        <f>'prueba 1'!AN594</f>
        <v>1.7104420417628338E-3</v>
      </c>
      <c r="T597" s="105">
        <f t="shared" si="218"/>
        <v>1.6278471285505522</v>
      </c>
      <c r="U597" s="177">
        <f t="shared" si="219"/>
        <v>6.0080596214494477</v>
      </c>
      <c r="V597" s="161">
        <f t="shared" si="205"/>
        <v>5.6998921810548803E-2</v>
      </c>
      <c r="W597" s="178">
        <f t="shared" si="216"/>
        <v>2.4624999999999999</v>
      </c>
      <c r="X597" s="178">
        <f t="shared" ca="1" si="220"/>
        <v>-0.46089629307558777</v>
      </c>
      <c r="Y597" s="178">
        <f t="shared" ca="1" si="221"/>
        <v>235.20181579035537</v>
      </c>
      <c r="Z597" s="178">
        <f t="shared" si="222"/>
        <v>4.1669999999998097E-3</v>
      </c>
      <c r="AA597" s="178">
        <f t="shared" ca="1" si="223"/>
        <v>2.4624999999999999</v>
      </c>
      <c r="AB597" s="178">
        <f t="shared" ca="1" si="224"/>
        <v>278.26283945129336</v>
      </c>
    </row>
    <row r="598" spans="1:28" x14ac:dyDescent="0.25">
      <c r="A598" s="200">
        <v>2.4666670000000002</v>
      </c>
      <c r="B598" s="105">
        <v>13.796840506390392</v>
      </c>
      <c r="D598" s="194">
        <f t="shared" si="206"/>
        <v>4.1670000000002538E-3</v>
      </c>
      <c r="E598" s="174">
        <f t="shared" ca="1" si="203"/>
        <v>-1.1041414825753429E-3</v>
      </c>
      <c r="F598" s="179">
        <f t="shared" ca="1" si="207"/>
        <v>0.98008136544091262</v>
      </c>
      <c r="G598" s="272">
        <f t="shared" si="208"/>
        <v>2.4666670000000002</v>
      </c>
      <c r="H598" s="181">
        <f t="shared" ca="1" si="209"/>
        <v>-0.26497275799742637</v>
      </c>
      <c r="I598" s="182">
        <f t="shared" ca="1" si="210"/>
        <v>235.20071164887278</v>
      </c>
      <c r="J598" s="181">
        <f t="shared" ca="1" si="211"/>
        <v>279.24292081673428</v>
      </c>
      <c r="K598" s="175">
        <f ca="1">IF(I597&lt;0,VLOOKUP(-I597,'Cd(v)'!$B$3:$C$103,2,1),VLOOKUP(I597,'Cd(v)'!$B$3:$C$103,2,1))</f>
        <v>0.43498504650884701</v>
      </c>
      <c r="L598" s="7">
        <f t="shared" ca="1" si="204"/>
        <v>-7.9527298605184269</v>
      </c>
      <c r="M598" s="110">
        <f t="shared" si="212"/>
        <v>135.34700536768975</v>
      </c>
      <c r="N598" s="110">
        <f t="shared" si="213"/>
        <v>58.92224320244086</v>
      </c>
      <c r="O598" s="110">
        <f t="shared" ca="1" si="214"/>
        <v>-78.016279931685773</v>
      </c>
      <c r="P598" s="110">
        <f t="shared" ca="1" si="215"/>
        <v>-1.5915177664368798</v>
      </c>
      <c r="Q598" s="110">
        <f t="shared" ca="1" si="217"/>
        <v>-0.26497275799742515</v>
      </c>
      <c r="R598" s="110" t="e">
        <f>'prueba 1'!#REF!</f>
        <v>#REF!</v>
      </c>
      <c r="S598" s="105">
        <f>'prueba 1'!AN595</f>
        <v>1.7147486216343762E-3</v>
      </c>
      <c r="T598" s="105">
        <f t="shared" si="218"/>
        <v>1.6295618771721867</v>
      </c>
      <c r="U598" s="177">
        <f t="shared" si="219"/>
        <v>6.0063448728278139</v>
      </c>
      <c r="V598" s="161">
        <f t="shared" si="205"/>
        <v>5.7491434390132268E-2</v>
      </c>
      <c r="W598" s="178">
        <f t="shared" si="216"/>
        <v>2.4666670000000002</v>
      </c>
      <c r="X598" s="178">
        <f t="shared" ca="1" si="220"/>
        <v>-0.26497275799742637</v>
      </c>
      <c r="Y598" s="178">
        <f t="shared" ca="1" si="221"/>
        <v>235.20071164887278</v>
      </c>
      <c r="Z598" s="178">
        <f t="shared" si="222"/>
        <v>4.1670000000002538E-3</v>
      </c>
      <c r="AA598" s="178">
        <f t="shared" ca="1" si="223"/>
        <v>2.4666670000000002</v>
      </c>
      <c r="AB598" s="178">
        <f t="shared" ca="1" si="224"/>
        <v>279.24292081673428</v>
      </c>
    </row>
    <row r="599" spans="1:28" x14ac:dyDescent="0.25">
      <c r="A599" s="200">
        <v>2.4708329999999998</v>
      </c>
      <c r="B599" s="105">
        <v>13.737743724583655</v>
      </c>
      <c r="D599" s="194">
        <f t="shared" si="206"/>
        <v>4.16599999999967E-3</v>
      </c>
      <c r="E599" s="174">
        <f t="shared" ca="1" si="203"/>
        <v>-1.4942762520141399E-3</v>
      </c>
      <c r="F599" s="179">
        <f t="shared" ca="1" si="207"/>
        <v>0.97983993957426052</v>
      </c>
      <c r="G599" s="272">
        <f t="shared" si="208"/>
        <v>2.4708329999999998</v>
      </c>
      <c r="H599" s="181">
        <f t="shared" ca="1" si="209"/>
        <v>-0.35868368987380178</v>
      </c>
      <c r="I599" s="182">
        <f t="shared" ca="1" si="210"/>
        <v>235.19921737262078</v>
      </c>
      <c r="J599" s="181">
        <f t="shared" ca="1" si="211"/>
        <v>280.22276075630856</v>
      </c>
      <c r="K599" s="175">
        <f ca="1">IF(I598&lt;0,VLOOKUP(-I598,'Cd(v)'!$B$3:$C$103,2,1),VLOOKUP(I598,'Cd(v)'!$B$3:$C$103,2,1))</f>
        <v>0.43498504650884701</v>
      </c>
      <c r="L599" s="7">
        <f t="shared" ca="1" si="204"/>
        <v>-7.9526551934220153</v>
      </c>
      <c r="M599" s="110">
        <f t="shared" si="212"/>
        <v>134.76726593816568</v>
      </c>
      <c r="N599" s="110">
        <f t="shared" si="213"/>
        <v>58.905483651757194</v>
      </c>
      <c r="O599" s="110">
        <f t="shared" ca="1" si="214"/>
        <v>-78.01554744746997</v>
      </c>
      <c r="P599" s="110">
        <f t="shared" ca="1" si="215"/>
        <v>-2.1537651610614859</v>
      </c>
      <c r="Q599" s="110">
        <f t="shared" ca="1" si="217"/>
        <v>-0.35868368987380178</v>
      </c>
      <c r="R599" s="110" t="e">
        <f>'prueba 1'!#REF!</f>
        <v>#REF!</v>
      </c>
      <c r="S599" s="105">
        <f>'prueba 1'!AN596</f>
        <v>1.7084149524630298E-3</v>
      </c>
      <c r="T599" s="105">
        <f t="shared" si="218"/>
        <v>1.6312702921246498</v>
      </c>
      <c r="U599" s="177">
        <f t="shared" si="219"/>
        <v>6.0046364578753506</v>
      </c>
      <c r="V599" s="161">
        <f t="shared" si="205"/>
        <v>5.7231440356610971E-2</v>
      </c>
      <c r="W599" s="178">
        <f t="shared" si="216"/>
        <v>2.4708329999999998</v>
      </c>
      <c r="X599" s="178">
        <f t="shared" ca="1" si="220"/>
        <v>-0.35868368987380178</v>
      </c>
      <c r="Y599" s="178">
        <f t="shared" ca="1" si="221"/>
        <v>235.19921737262078</v>
      </c>
      <c r="Z599" s="178">
        <f t="shared" si="222"/>
        <v>4.16599999999967E-3</v>
      </c>
      <c r="AA599" s="178">
        <f t="shared" ca="1" si="223"/>
        <v>2.4708329999999998</v>
      </c>
      <c r="AB599" s="178">
        <f t="shared" ca="1" si="224"/>
        <v>280.22276075630856</v>
      </c>
    </row>
    <row r="600" spans="1:28" x14ac:dyDescent="0.25">
      <c r="A600" s="200">
        <v>2.4750000000000001</v>
      </c>
      <c r="B600" s="105">
        <v>13.737743724583655</v>
      </c>
      <c r="D600" s="194">
        <f t="shared" si="206"/>
        <v>4.1670000000002538E-3</v>
      </c>
      <c r="E600" s="174">
        <f t="shared" ca="1" si="203"/>
        <v>-1.4827522174246065E-3</v>
      </c>
      <c r="F600" s="179">
        <f t="shared" ca="1" si="207"/>
        <v>0.98006896016328049</v>
      </c>
      <c r="G600" s="272">
        <f t="shared" si="208"/>
        <v>2.4750000000000001</v>
      </c>
      <c r="H600" s="181">
        <f t="shared" ca="1" si="209"/>
        <v>-0.35583206561663455</v>
      </c>
      <c r="I600" s="182">
        <f t="shared" ca="1" si="210"/>
        <v>235.19773462040337</v>
      </c>
      <c r="J600" s="181">
        <f t="shared" ca="1" si="211"/>
        <v>281.20282971647185</v>
      </c>
      <c r="K600" s="175">
        <f ca="1">IF(I599&lt;0,VLOOKUP(-I599,'Cd(v)'!$B$3:$C$103,2,1),VLOOKUP(I599,'Cd(v)'!$B$3:$C$103,2,1))</f>
        <v>0.43498504650884701</v>
      </c>
      <c r="L600" s="7">
        <f t="shared" ca="1" si="204"/>
        <v>-7.9525541441865455</v>
      </c>
      <c r="M600" s="110">
        <f t="shared" si="212"/>
        <v>134.76726593816568</v>
      </c>
      <c r="N600" s="110">
        <f t="shared" si="213"/>
        <v>58.88874482049988</v>
      </c>
      <c r="O600" s="110">
        <f t="shared" ca="1" si="214"/>
        <v>-78.014556154470014</v>
      </c>
      <c r="P600" s="110">
        <f t="shared" ca="1" si="215"/>
        <v>-2.1360350368042162</v>
      </c>
      <c r="Q600" s="110">
        <f t="shared" ca="1" si="217"/>
        <v>-0.35583206561663455</v>
      </c>
      <c r="R600" s="110" t="e">
        <f>'prueba 1'!#REF!</f>
        <v>#REF!</v>
      </c>
      <c r="S600" s="105">
        <f>'prueba 1'!AN597</f>
        <v>1.7063028804593578E-3</v>
      </c>
      <c r="T600" s="105">
        <f t="shared" si="218"/>
        <v>1.6329765950051092</v>
      </c>
      <c r="U600" s="177">
        <f t="shared" si="219"/>
        <v>6.0029301549948908</v>
      </c>
      <c r="V600" s="161">
        <f t="shared" si="205"/>
        <v>5.7245178100343581E-2</v>
      </c>
      <c r="W600" s="178">
        <f t="shared" si="216"/>
        <v>2.4750000000000001</v>
      </c>
      <c r="X600" s="178">
        <f t="shared" ca="1" si="220"/>
        <v>-0.35583206561663455</v>
      </c>
      <c r="Y600" s="178">
        <f t="shared" ca="1" si="221"/>
        <v>235.19773462040337</v>
      </c>
      <c r="Z600" s="178">
        <f t="shared" si="222"/>
        <v>4.1670000000002538E-3</v>
      </c>
      <c r="AA600" s="178">
        <f t="shared" ca="1" si="223"/>
        <v>2.4750000000000001</v>
      </c>
      <c r="AB600" s="178">
        <f t="shared" ca="1" si="224"/>
        <v>281.20282971647185</v>
      </c>
    </row>
    <row r="601" spans="1:28" x14ac:dyDescent="0.25">
      <c r="A601" s="200">
        <v>2.4791669999999999</v>
      </c>
      <c r="B601" s="105">
        <v>13.737743724583655</v>
      </c>
      <c r="D601" s="194">
        <f t="shared" si="206"/>
        <v>4.1669999999998097E-3</v>
      </c>
      <c r="E601" s="174">
        <f t="shared" ca="1" si="203"/>
        <v>-1.4708846502035273E-3</v>
      </c>
      <c r="F601" s="179">
        <f t="shared" ca="1" si="207"/>
        <v>0.98006283098683866</v>
      </c>
      <c r="G601" s="272">
        <f t="shared" si="208"/>
        <v>2.4791669999999999</v>
      </c>
      <c r="H601" s="181">
        <f t="shared" ca="1" si="209"/>
        <v>-0.35298407732267684</v>
      </c>
      <c r="I601" s="182">
        <f t="shared" ca="1" si="210"/>
        <v>235.19626373575315</v>
      </c>
      <c r="J601" s="181">
        <f t="shared" ca="1" si="211"/>
        <v>282.18289254745866</v>
      </c>
      <c r="K601" s="175">
        <f ca="1">IF(I600&lt;0,VLOOKUP(-I600,'Cd(v)'!$B$3:$C$103,2,1),VLOOKUP(I600,'Cd(v)'!$B$3:$C$103,2,1))</f>
        <v>0.43498504650884701</v>
      </c>
      <c r="L601" s="7">
        <f t="shared" ca="1" si="204"/>
        <v>-7.9524538748892715</v>
      </c>
      <c r="M601" s="110">
        <f t="shared" si="212"/>
        <v>134.76726593816568</v>
      </c>
      <c r="N601" s="110">
        <f t="shared" si="213"/>
        <v>58.872030781836138</v>
      </c>
      <c r="O601" s="110">
        <f t="shared" ca="1" si="214"/>
        <v>-78.013572512663757</v>
      </c>
      <c r="P601" s="110">
        <f t="shared" ca="1" si="215"/>
        <v>-2.1183373563342229</v>
      </c>
      <c r="Q601" s="110">
        <f t="shared" ca="1" si="217"/>
        <v>-0.352984077322678</v>
      </c>
      <c r="R601" s="110" t="e">
        <f>'prueba 1'!#REF!</f>
        <v>#REF!</v>
      </c>
      <c r="S601" s="105">
        <f>'prueba 1'!AN598</f>
        <v>1.7037756028285488E-3</v>
      </c>
      <c r="T601" s="105">
        <f t="shared" si="218"/>
        <v>1.6346803706079378</v>
      </c>
      <c r="U601" s="177">
        <f t="shared" si="219"/>
        <v>6.0012263793920626</v>
      </c>
      <c r="V601" s="161">
        <f t="shared" si="205"/>
        <v>5.7245178100337475E-2</v>
      </c>
      <c r="W601" s="178">
        <f t="shared" si="216"/>
        <v>2.4791669999999999</v>
      </c>
      <c r="X601" s="178">
        <f t="shared" ca="1" si="220"/>
        <v>-0.35298407732267684</v>
      </c>
      <c r="Y601" s="178">
        <f t="shared" ca="1" si="221"/>
        <v>235.19626373575315</v>
      </c>
      <c r="Z601" s="178">
        <f t="shared" si="222"/>
        <v>4.1669999999998097E-3</v>
      </c>
      <c r="AA601" s="178">
        <f t="shared" ca="1" si="223"/>
        <v>2.4791669999999999</v>
      </c>
      <c r="AB601" s="178">
        <f t="shared" ca="1" si="224"/>
        <v>282.18289254745866</v>
      </c>
    </row>
    <row r="602" spans="1:28" x14ac:dyDescent="0.25">
      <c r="A602" s="200">
        <v>2.483333</v>
      </c>
      <c r="B602" s="105">
        <v>13.855937288197133</v>
      </c>
      <c r="D602" s="194">
        <f t="shared" si="206"/>
        <v>4.1660000000001141E-3</v>
      </c>
      <c r="E602" s="174">
        <f t="shared" ca="1" si="203"/>
        <v>-6.5351120387489609E-4</v>
      </c>
      <c r="F602" s="179">
        <f t="shared" ca="1" si="207"/>
        <v>0.97982491219549916</v>
      </c>
      <c r="G602" s="272">
        <f t="shared" si="208"/>
        <v>2.483333</v>
      </c>
      <c r="H602" s="181">
        <f t="shared" ca="1" si="209"/>
        <v>-0.15686778777601493</v>
      </c>
      <c r="I602" s="182">
        <f t="shared" ca="1" si="210"/>
        <v>235.19561022454928</v>
      </c>
      <c r="J602" s="181">
        <f t="shared" ca="1" si="211"/>
        <v>283.16271745965417</v>
      </c>
      <c r="K602" s="175">
        <f ca="1">IF(I601&lt;0,VLOOKUP(-I601,'Cd(v)'!$B$3:$C$103,2,1),VLOOKUP(I601,'Cd(v)'!$B$3:$C$103,2,1))</f>
        <v>0.43498504650884701</v>
      </c>
      <c r="L602" s="7">
        <f t="shared" ca="1" si="204"/>
        <v>-7.9523544087462072</v>
      </c>
      <c r="M602" s="110">
        <f t="shared" si="212"/>
        <v>135.92674479721387</v>
      </c>
      <c r="N602" s="110">
        <f t="shared" si="213"/>
        <v>58.85527928703609</v>
      </c>
      <c r="O602" s="110">
        <f t="shared" ca="1" si="214"/>
        <v>-78.012596749800295</v>
      </c>
      <c r="P602" s="110">
        <f t="shared" ca="1" si="215"/>
        <v>-0.94113123962252132</v>
      </c>
      <c r="Q602" s="110">
        <f t="shared" ca="1" si="217"/>
        <v>-0.15686778777601612</v>
      </c>
      <c r="R602" s="110" t="e">
        <f>'prueba 1'!#REF!</f>
        <v>#REF!</v>
      </c>
      <c r="S602" s="105">
        <f>'prueba 1'!AN599</f>
        <v>1.7075937614725901E-3</v>
      </c>
      <c r="T602" s="105">
        <f t="shared" si="218"/>
        <v>1.6363879643694104</v>
      </c>
      <c r="U602" s="177">
        <f t="shared" si="219"/>
        <v>5.99951878563059</v>
      </c>
      <c r="V602" s="161">
        <f t="shared" si="205"/>
        <v>5.7723834742630833E-2</v>
      </c>
      <c r="W602" s="178">
        <f t="shared" si="216"/>
        <v>2.483333</v>
      </c>
      <c r="X602" s="178">
        <f t="shared" ca="1" si="220"/>
        <v>-0.15686778777601493</v>
      </c>
      <c r="Y602" s="178">
        <f t="shared" ca="1" si="221"/>
        <v>235.19561022454928</v>
      </c>
      <c r="Z602" s="178">
        <f t="shared" si="222"/>
        <v>4.1660000000001141E-3</v>
      </c>
      <c r="AA602" s="178">
        <f t="shared" ca="1" si="223"/>
        <v>2.483333</v>
      </c>
      <c r="AB602" s="178">
        <f t="shared" ca="1" si="224"/>
        <v>283.16271745965417</v>
      </c>
    </row>
    <row r="603" spans="1:28" x14ac:dyDescent="0.25">
      <c r="A603" s="200">
        <v>2.4874999999999998</v>
      </c>
      <c r="B603" s="105">
        <v>13.855937288197133</v>
      </c>
      <c r="D603" s="194">
        <f t="shared" si="206"/>
        <v>4.1669999999998097E-3</v>
      </c>
      <c r="E603" s="174">
        <f t="shared" ca="1" si="203"/>
        <v>-6.4192922842894575E-4</v>
      </c>
      <c r="F603" s="179">
        <f t="shared" ca="1" si="207"/>
        <v>0.98005743288655722</v>
      </c>
      <c r="G603" s="272">
        <f t="shared" si="208"/>
        <v>2.4874999999999998</v>
      </c>
      <c r="H603" s="181">
        <f t="shared" ca="1" si="209"/>
        <v>-0.15405069076769259</v>
      </c>
      <c r="I603" s="182">
        <f t="shared" ca="1" si="210"/>
        <v>235.19496829532085</v>
      </c>
      <c r="J603" s="181">
        <f t="shared" ca="1" si="211"/>
        <v>284.14277489254073</v>
      </c>
      <c r="K603" s="175">
        <f ca="1">IF(I602&lt;0,VLOOKUP(-I602,'Cd(v)'!$B$3:$C$103,2,1),VLOOKUP(I602,'Cd(v)'!$B$3:$C$103,2,1))</f>
        <v>0.43498504650884701</v>
      </c>
      <c r="L603" s="7">
        <f t="shared" ca="1" si="204"/>
        <v>-7.9523102163308961</v>
      </c>
      <c r="M603" s="110">
        <f t="shared" si="212"/>
        <v>135.92674479721387</v>
      </c>
      <c r="N603" s="110">
        <f t="shared" si="213"/>
        <v>58.838548863094246</v>
      </c>
      <c r="O603" s="110">
        <f t="shared" ca="1" si="214"/>
        <v>-78.012163222206098</v>
      </c>
      <c r="P603" s="110">
        <f t="shared" ca="1" si="215"/>
        <v>-0.9239672880864731</v>
      </c>
      <c r="Q603" s="110">
        <f t="shared" ca="1" si="217"/>
        <v>-0.15405069076769259</v>
      </c>
      <c r="R603" s="110" t="e">
        <f>'prueba 1'!#REF!</f>
        <v>#REF!</v>
      </c>
      <c r="S603" s="105">
        <f>'prueba 1'!AN600</f>
        <v>1.7054458656312491E-3</v>
      </c>
      <c r="T603" s="105">
        <f t="shared" si="218"/>
        <v>1.6380934102350415</v>
      </c>
      <c r="U603" s="177">
        <f t="shared" si="219"/>
        <v>5.9978133397649582</v>
      </c>
      <c r="V603" s="161">
        <f t="shared" si="205"/>
        <v>5.7737690679914813E-2</v>
      </c>
      <c r="W603" s="178">
        <f t="shared" si="216"/>
        <v>2.4874999999999998</v>
      </c>
      <c r="X603" s="178">
        <f t="shared" ca="1" si="220"/>
        <v>-0.15405069076769259</v>
      </c>
      <c r="Y603" s="178">
        <f t="shared" ca="1" si="221"/>
        <v>235.19496829532085</v>
      </c>
      <c r="Z603" s="178">
        <f t="shared" si="222"/>
        <v>4.1669999999998097E-3</v>
      </c>
      <c r="AA603" s="178">
        <f t="shared" ca="1" si="223"/>
        <v>2.4874999999999998</v>
      </c>
      <c r="AB603" s="178">
        <f t="shared" ca="1" si="224"/>
        <v>284.14277489254073</v>
      </c>
    </row>
    <row r="604" spans="1:28" x14ac:dyDescent="0.25">
      <c r="A604" s="200">
        <v>2.4916670000000001</v>
      </c>
      <c r="B604" s="105">
        <v>13.678646942776915</v>
      </c>
      <c r="D604" s="194">
        <f t="shared" si="206"/>
        <v>4.1670000000002538E-3</v>
      </c>
      <c r="E604" s="174">
        <f t="shared" ca="1" si="203"/>
        <v>-1.8389427417629931E-3</v>
      </c>
      <c r="F604" s="179">
        <f t="shared" ca="1" si="207"/>
        <v>0.98004977001225679</v>
      </c>
      <c r="G604" s="272">
        <f t="shared" si="208"/>
        <v>2.4916670000000001</v>
      </c>
      <c r="H604" s="181">
        <f t="shared" ca="1" si="209"/>
        <v>-0.44131095314683971</v>
      </c>
      <c r="I604" s="182">
        <f t="shared" ca="1" si="210"/>
        <v>235.19312935257909</v>
      </c>
      <c r="J604" s="181">
        <f t="shared" ca="1" si="211"/>
        <v>285.122824662553</v>
      </c>
      <c r="K604" s="175">
        <f ca="1">IF(I603&lt;0,VLOOKUP(-I603,'Cd(v)'!$B$3:$C$103,2,1),VLOOKUP(I603,'Cd(v)'!$B$3:$C$103,2,1))</f>
        <v>0.43498504650884701</v>
      </c>
      <c r="L604" s="7">
        <f t="shared" ca="1" si="204"/>
        <v>-7.9522668072435394</v>
      </c>
      <c r="M604" s="110">
        <f t="shared" si="212"/>
        <v>134.18752650864155</v>
      </c>
      <c r="N604" s="110">
        <f t="shared" si="213"/>
        <v>58.821942814539973</v>
      </c>
      <c r="O604" s="110">
        <f t="shared" ca="1" si="214"/>
        <v>-78.011737379059127</v>
      </c>
      <c r="P604" s="110">
        <f t="shared" ca="1" si="215"/>
        <v>-2.6461536849575396</v>
      </c>
      <c r="Q604" s="110">
        <f t="shared" ca="1" si="217"/>
        <v>-0.44131095314683855</v>
      </c>
      <c r="R604" s="110" t="e">
        <f>'prueba 1'!#REF!</f>
        <v>#REF!</v>
      </c>
      <c r="S604" s="105">
        <f>'prueba 1'!AN601</f>
        <v>1.6927674367253512E-3</v>
      </c>
      <c r="T604" s="105">
        <f t="shared" si="218"/>
        <v>1.6397861776717668</v>
      </c>
      <c r="U604" s="177">
        <f t="shared" si="219"/>
        <v>5.9961205723282331</v>
      </c>
      <c r="V604" s="161">
        <f t="shared" si="205"/>
        <v>5.6998921810554874E-2</v>
      </c>
      <c r="W604" s="178">
        <f t="shared" si="216"/>
        <v>2.4916670000000001</v>
      </c>
      <c r="X604" s="178">
        <f t="shared" ca="1" si="220"/>
        <v>-0.44131095314683971</v>
      </c>
      <c r="Y604" s="178">
        <f t="shared" ca="1" si="221"/>
        <v>235.19312935257909</v>
      </c>
      <c r="Z604" s="178">
        <f t="shared" si="222"/>
        <v>4.1670000000002538E-3</v>
      </c>
      <c r="AA604" s="178">
        <f t="shared" ca="1" si="223"/>
        <v>2.4916670000000001</v>
      </c>
      <c r="AB604" s="178">
        <f t="shared" ca="1" si="224"/>
        <v>285.122824662553</v>
      </c>
    </row>
    <row r="605" spans="1:28" x14ac:dyDescent="0.25">
      <c r="A605" s="200">
        <v>2.4958330000000002</v>
      </c>
      <c r="B605" s="105">
        <v>12.910388779289308</v>
      </c>
      <c r="D605" s="194">
        <f t="shared" si="206"/>
        <v>4.1660000000001141E-3</v>
      </c>
      <c r="E605" s="174">
        <f t="shared" ca="1" si="203"/>
        <v>-7.064683435353554E-3</v>
      </c>
      <c r="F605" s="179">
        <f t="shared" ca="1" si="207"/>
        <v>0.97978514541167971</v>
      </c>
      <c r="G605" s="272">
        <f t="shared" si="208"/>
        <v>2.4958330000000002</v>
      </c>
      <c r="H605" s="181">
        <f t="shared" ca="1" si="209"/>
        <v>-1.6957953517410851</v>
      </c>
      <c r="I605" s="182">
        <f t="shared" ca="1" si="210"/>
        <v>235.18606466914375</v>
      </c>
      <c r="J605" s="181">
        <f t="shared" ca="1" si="211"/>
        <v>286.10260980796465</v>
      </c>
      <c r="K605" s="175">
        <f ca="1">IF(I604&lt;0,VLOOKUP(-I604,'Cd(v)'!$B$3:$C$103,2,1),VLOOKUP(I604,'Cd(v)'!$B$3:$C$103,2,1))</f>
        <v>0.43498504650884701</v>
      </c>
      <c r="L605" s="7">
        <f t="shared" ca="1" si="204"/>
        <v>-7.9521424533403797</v>
      </c>
      <c r="M605" s="110">
        <f t="shared" si="212"/>
        <v>126.65091392482812</v>
      </c>
      <c r="N605" s="110">
        <f t="shared" si="213"/>
        <v>58.805799204366828</v>
      </c>
      <c r="O605" s="110">
        <f t="shared" ca="1" si="214"/>
        <v>-78.010517467269125</v>
      </c>
      <c r="P605" s="110">
        <f t="shared" ca="1" si="215"/>
        <v>-10.165402746807843</v>
      </c>
      <c r="Q605" s="110">
        <f t="shared" ca="1" si="217"/>
        <v>-1.6957953517410862</v>
      </c>
      <c r="R605" s="110" t="e">
        <f>'prueba 1'!#REF!</f>
        <v>#REF!</v>
      </c>
      <c r="S605" s="105">
        <f>'prueba 1'!AN602</f>
        <v>1.6456279483326348E-3</v>
      </c>
      <c r="T605" s="105">
        <f t="shared" si="218"/>
        <v>1.6414318056200994</v>
      </c>
      <c r="U605" s="177">
        <f t="shared" si="219"/>
        <v>5.9944749443799008</v>
      </c>
      <c r="V605" s="161">
        <f t="shared" si="205"/>
        <v>5.3784679654520731E-2</v>
      </c>
      <c r="W605" s="178">
        <f t="shared" si="216"/>
        <v>2.4958330000000002</v>
      </c>
      <c r="X605" s="178">
        <f t="shared" ca="1" si="220"/>
        <v>-1.6957953517410851</v>
      </c>
      <c r="Y605" s="178">
        <f t="shared" ca="1" si="221"/>
        <v>235.18606466914375</v>
      </c>
      <c r="Z605" s="178">
        <f t="shared" si="222"/>
        <v>4.1660000000001141E-3</v>
      </c>
      <c r="AA605" s="178">
        <f t="shared" ca="1" si="223"/>
        <v>2.4958330000000002</v>
      </c>
      <c r="AB605" s="178">
        <f t="shared" ca="1" si="224"/>
        <v>286.10260980796465</v>
      </c>
    </row>
    <row r="606" spans="1:28" x14ac:dyDescent="0.25">
      <c r="A606" s="200">
        <v>2.5</v>
      </c>
      <c r="B606" s="105">
        <v>12.674001652062351</v>
      </c>
      <c r="D606" s="194">
        <f t="shared" si="206"/>
        <v>4.1669999999998097E-3</v>
      </c>
      <c r="E606" s="174">
        <f t="shared" ca="1" si="203"/>
        <v>-8.6663636891111291E-3</v>
      </c>
      <c r="F606" s="179">
        <f t="shared" ca="1" si="207"/>
        <v>0.97998421873878472</v>
      </c>
      <c r="G606" s="272">
        <f t="shared" si="208"/>
        <v>2.5</v>
      </c>
      <c r="H606" s="181">
        <f t="shared" ca="1" si="209"/>
        <v>-2.079760904514405</v>
      </c>
      <c r="I606" s="182">
        <f t="shared" ca="1" si="210"/>
        <v>235.17739830545463</v>
      </c>
      <c r="J606" s="181">
        <f t="shared" ca="1" si="211"/>
        <v>287.08259402670342</v>
      </c>
      <c r="K606" s="175">
        <f ca="1">IF(I605&lt;0,VLOOKUP(-I605,'Cd(v)'!$B$3:$C$103,2,1),VLOOKUP(I605,'Cd(v)'!$B$3:$C$103,2,1))</f>
        <v>0.43498504650884701</v>
      </c>
      <c r="L606" s="7">
        <f t="shared" ca="1" si="204"/>
        <v>-7.9516647308365984</v>
      </c>
      <c r="M606" s="110">
        <f t="shared" si="212"/>
        <v>124.33195620673168</v>
      </c>
      <c r="N606" s="110">
        <f t="shared" si="213"/>
        <v>58.789810065535328</v>
      </c>
      <c r="O606" s="110">
        <f t="shared" ca="1" si="214"/>
        <v>-78.005831009507034</v>
      </c>
      <c r="P606" s="110">
        <f t="shared" ca="1" si="215"/>
        <v>-12.463684868310679</v>
      </c>
      <c r="Q606" s="110">
        <f t="shared" ca="1" si="217"/>
        <v>-2.0797609045144041</v>
      </c>
      <c r="R606" s="110" t="e">
        <f>'prueba 1'!#REF!</f>
        <v>#REF!</v>
      </c>
      <c r="S606" s="105">
        <f>'prueba 1'!AN603</f>
        <v>1.6298816341994071E-3</v>
      </c>
      <c r="T606" s="105">
        <f t="shared" si="218"/>
        <v>1.6430616872542987</v>
      </c>
      <c r="U606" s="177">
        <f t="shared" si="219"/>
        <v>5.9928450627457011</v>
      </c>
      <c r="V606" s="161">
        <f t="shared" si="205"/>
        <v>5.2812564884141405E-2</v>
      </c>
      <c r="W606" s="178">
        <f t="shared" si="216"/>
        <v>2.5</v>
      </c>
      <c r="X606" s="178">
        <f t="shared" ca="1" si="220"/>
        <v>-2.079760904514405</v>
      </c>
      <c r="Y606" s="178">
        <f t="shared" ca="1" si="221"/>
        <v>235.17739830545463</v>
      </c>
      <c r="Z606" s="178">
        <f t="shared" si="222"/>
        <v>4.1669999999998097E-3</v>
      </c>
      <c r="AA606" s="178">
        <f t="shared" ca="1" si="223"/>
        <v>2.5</v>
      </c>
      <c r="AB606" s="178">
        <f t="shared" ca="1" si="224"/>
        <v>287.08259402670342</v>
      </c>
    </row>
    <row r="607" spans="1:28" x14ac:dyDescent="0.25">
      <c r="A607" s="200">
        <v>2.5041669999999998</v>
      </c>
      <c r="B607" s="105">
        <v>12.437614524835396</v>
      </c>
      <c r="D607" s="194">
        <f t="shared" si="206"/>
        <v>4.1669999999998097E-3</v>
      </c>
      <c r="E607" s="174">
        <f t="shared" ca="1" si="203"/>
        <v>-1.026656238668189E-2</v>
      </c>
      <c r="F607" s="179">
        <f t="shared" ca="1" si="207"/>
        <v>0.97994143797331945</v>
      </c>
      <c r="G607" s="272">
        <f t="shared" si="208"/>
        <v>2.5041669999999998</v>
      </c>
      <c r="H607" s="181">
        <f t="shared" ca="1" si="209"/>
        <v>-2.4637778705741202</v>
      </c>
      <c r="I607" s="182">
        <f t="shared" ca="1" si="210"/>
        <v>235.16713174306796</v>
      </c>
      <c r="J607" s="181">
        <f t="shared" ca="1" si="211"/>
        <v>288.06253546467673</v>
      </c>
      <c r="K607" s="175">
        <f ca="1">IF(I606&lt;0,VLOOKUP(-I606,'Cd(v)'!$B$3:$C$103,2,1),VLOOKUP(I606,'Cd(v)'!$B$3:$C$103,2,1))</f>
        <v>0.43498504650884701</v>
      </c>
      <c r="L607" s="7">
        <f t="shared" ca="1" si="204"/>
        <v>-7.9510787203608508</v>
      </c>
      <c r="M607" s="110">
        <f t="shared" si="212"/>
        <v>122.01299848863525</v>
      </c>
      <c r="N607" s="110">
        <f t="shared" si="213"/>
        <v>58.773979431348366</v>
      </c>
      <c r="O607" s="110">
        <f t="shared" ca="1" si="214"/>
        <v>-78.00008224673995</v>
      </c>
      <c r="P607" s="110">
        <f t="shared" ca="1" si="215"/>
        <v>-14.761063189453068</v>
      </c>
      <c r="Q607" s="110">
        <f t="shared" ca="1" si="217"/>
        <v>-2.4637778705741202</v>
      </c>
      <c r="R607" s="110" t="e">
        <f>'prueba 1'!#REF!</f>
        <v>#REF!</v>
      </c>
      <c r="S607" s="105">
        <f>'prueba 1'!AN604</f>
        <v>1.613724178080235E-3</v>
      </c>
      <c r="T607" s="105">
        <f t="shared" si="218"/>
        <v>1.6446754114323789</v>
      </c>
      <c r="U607" s="177">
        <f t="shared" si="219"/>
        <v>5.991231338567621</v>
      </c>
      <c r="V607" s="161">
        <f t="shared" si="205"/>
        <v>5.1827539724986729E-2</v>
      </c>
      <c r="W607" s="178">
        <f t="shared" si="216"/>
        <v>2.5041669999999998</v>
      </c>
      <c r="X607" s="178">
        <f t="shared" ca="1" si="220"/>
        <v>-2.4637778705741202</v>
      </c>
      <c r="Y607" s="178">
        <f t="shared" ca="1" si="221"/>
        <v>235.16713174306796</v>
      </c>
      <c r="Z607" s="178">
        <f t="shared" si="222"/>
        <v>4.1669999999998097E-3</v>
      </c>
      <c r="AA607" s="178">
        <f t="shared" ca="1" si="223"/>
        <v>2.5041669999999998</v>
      </c>
      <c r="AB607" s="178">
        <f t="shared" ca="1" si="224"/>
        <v>288.06253546467673</v>
      </c>
    </row>
    <row r="608" spans="1:28" x14ac:dyDescent="0.25">
      <c r="A608" s="200">
        <v>2.5083329999999999</v>
      </c>
      <c r="B608" s="105">
        <v>12.674001652062351</v>
      </c>
      <c r="D608" s="194">
        <f t="shared" si="206"/>
        <v>4.1660000000001141E-3</v>
      </c>
      <c r="E608" s="174">
        <f t="shared" ca="1" si="203"/>
        <v>-8.6381365873134681E-3</v>
      </c>
      <c r="F608" s="179">
        <f t="shared" ca="1" si="207"/>
        <v>0.97967028436462522</v>
      </c>
      <c r="G608" s="272">
        <f t="shared" si="208"/>
        <v>2.5083329999999999</v>
      </c>
      <c r="H608" s="181">
        <f t="shared" ca="1" si="209"/>
        <v>-2.0734845384813325</v>
      </c>
      <c r="I608" s="182">
        <f t="shared" ca="1" si="210"/>
        <v>235.15849360648065</v>
      </c>
      <c r="J608" s="181">
        <f t="shared" ca="1" si="211"/>
        <v>289.04220574904133</v>
      </c>
      <c r="K608" s="175">
        <f ca="1">IF(I607&lt;0,VLOOKUP(-I607,'Cd(v)'!$B$3:$C$103,2,1),VLOOKUP(I607,'Cd(v)'!$B$3:$C$103,2,1))</f>
        <v>0.43498504650884701</v>
      </c>
      <c r="L608" s="7">
        <f t="shared" ca="1" si="204"/>
        <v>-7.950384534061091</v>
      </c>
      <c r="M608" s="110">
        <f t="shared" si="212"/>
        <v>124.33195620673168</v>
      </c>
      <c r="N608" s="110">
        <f t="shared" si="213"/>
        <v>58.758040566294845</v>
      </c>
      <c r="O608" s="110">
        <f t="shared" ca="1" si="214"/>
        <v>-77.993272279139305</v>
      </c>
      <c r="P608" s="110">
        <f t="shared" ca="1" si="215"/>
        <v>-12.419356638702467</v>
      </c>
      <c r="Q608" s="110">
        <f t="shared" ca="1" si="217"/>
        <v>-2.0734845384813312</v>
      </c>
      <c r="R608" s="110" t="e">
        <f>'prueba 1'!#REF!</f>
        <v>#REF!</v>
      </c>
      <c r="S608" s="105">
        <f>'prueba 1'!AN605</f>
        <v>1.6247568861903461E-3</v>
      </c>
      <c r="T608" s="105">
        <f t="shared" si="218"/>
        <v>1.6463001683185692</v>
      </c>
      <c r="U608" s="177">
        <f t="shared" si="219"/>
        <v>5.9896065816814312</v>
      </c>
      <c r="V608" s="161">
        <f t="shared" si="205"/>
        <v>5.2799890882493199E-2</v>
      </c>
      <c r="W608" s="178">
        <f t="shared" si="216"/>
        <v>2.5083329999999999</v>
      </c>
      <c r="X608" s="178">
        <f t="shared" ca="1" si="220"/>
        <v>-2.0734845384813325</v>
      </c>
      <c r="Y608" s="178">
        <f t="shared" ca="1" si="221"/>
        <v>235.15849360648065</v>
      </c>
      <c r="Z608" s="178">
        <f t="shared" si="222"/>
        <v>4.1660000000001141E-3</v>
      </c>
      <c r="AA608" s="178">
        <f t="shared" ca="1" si="223"/>
        <v>2.5083329999999999</v>
      </c>
      <c r="AB608" s="178">
        <f t="shared" ca="1" si="224"/>
        <v>289.04220574904133</v>
      </c>
    </row>
    <row r="609" spans="1:28" x14ac:dyDescent="0.25">
      <c r="A609" s="200">
        <v>2.5125000000000002</v>
      </c>
      <c r="B609" s="105">
        <v>12.792195215675831</v>
      </c>
      <c r="D609" s="194">
        <f t="shared" si="206"/>
        <v>4.1670000000002538E-3</v>
      </c>
      <c r="E609" s="174">
        <f t="shared" ref="E609:E672" ca="1" si="225">IF( AND(J608&lt;=0,I608&lt;=0,H609&lt;=0),0,+D609*H609)</f>
        <v>-7.8205745057954423E-3</v>
      </c>
      <c r="F609" s="179">
        <f t="shared" ca="1" si="207"/>
        <v>0.97987285452429895</v>
      </c>
      <c r="G609" s="272">
        <f t="shared" si="208"/>
        <v>2.5125000000000002</v>
      </c>
      <c r="H609" s="181">
        <f t="shared" ca="1" si="209"/>
        <v>-1.8767877383717222</v>
      </c>
      <c r="I609" s="182">
        <f t="shared" ca="1" si="210"/>
        <v>235.15067303197486</v>
      </c>
      <c r="J609" s="181">
        <f t="shared" ca="1" si="211"/>
        <v>290.0220786035656</v>
      </c>
      <c r="K609" s="175">
        <f ca="1">IF(I608&lt;0,VLOOKUP(-I608,'Cd(v)'!$B$3:$C$103,2,1),VLOOKUP(I608,'Cd(v)'!$B$3:$C$103,2,1))</f>
        <v>0.43498504650884701</v>
      </c>
      <c r="L609" s="7">
        <f t="shared" ca="1" si="204"/>
        <v>-7.9498004792596539</v>
      </c>
      <c r="M609" s="110">
        <f t="shared" si="212"/>
        <v>125.49143506577991</v>
      </c>
      <c r="N609" s="110">
        <f t="shared" si="213"/>
        <v>58.742054129479769</v>
      </c>
      <c r="O609" s="110">
        <f t="shared" ca="1" si="214"/>
        <v>-77.987542701537208</v>
      </c>
      <c r="P609" s="110">
        <f t="shared" ca="1" si="215"/>
        <v>-11.238161765237066</v>
      </c>
      <c r="Q609" s="110">
        <f t="shared" ca="1" si="217"/>
        <v>-1.8767877383717222</v>
      </c>
      <c r="R609" s="110" t="e">
        <f>'prueba 1'!#REF!</f>
        <v>#REF!</v>
      </c>
      <c r="S609" s="105">
        <f>'prueba 1'!AN606</f>
        <v>1.6296061992932863E-3</v>
      </c>
      <c r="T609" s="105">
        <f t="shared" si="218"/>
        <v>1.6479297745178625</v>
      </c>
      <c r="U609" s="177">
        <f t="shared" si="219"/>
        <v>5.9879769754821375</v>
      </c>
      <c r="V609" s="161">
        <f t="shared" si="205"/>
        <v>5.3305077463724433E-2</v>
      </c>
      <c r="W609" s="178">
        <f t="shared" si="216"/>
        <v>2.5125000000000002</v>
      </c>
      <c r="X609" s="178">
        <f t="shared" ca="1" si="220"/>
        <v>-1.8767877383717222</v>
      </c>
      <c r="Y609" s="178">
        <f t="shared" ca="1" si="221"/>
        <v>235.15067303197486</v>
      </c>
      <c r="Z609" s="178">
        <f t="shared" si="222"/>
        <v>4.1670000000002538E-3</v>
      </c>
      <c r="AA609" s="178">
        <f t="shared" ca="1" si="223"/>
        <v>2.5125000000000002</v>
      </c>
      <c r="AB609" s="178">
        <f t="shared" ca="1" si="224"/>
        <v>290.0220786035656</v>
      </c>
    </row>
    <row r="610" spans="1:28" x14ac:dyDescent="0.25">
      <c r="A610" s="200">
        <v>2.516667</v>
      </c>
      <c r="B610" s="105">
        <v>12.792195215675831</v>
      </c>
      <c r="D610" s="194">
        <f t="shared" si="206"/>
        <v>4.1669999999998097E-3</v>
      </c>
      <c r="E610" s="174">
        <f t="shared" ca="1" si="225"/>
        <v>-7.8079781670699396E-3</v>
      </c>
      <c r="F610" s="179">
        <f t="shared" ca="1" si="207"/>
        <v>0.97984031867917232</v>
      </c>
      <c r="G610" s="272">
        <f t="shared" si="208"/>
        <v>2.516667</v>
      </c>
      <c r="H610" s="181">
        <f t="shared" ca="1" si="209"/>
        <v>-1.8737648589081584</v>
      </c>
      <c r="I610" s="182">
        <f t="shared" ca="1" si="210"/>
        <v>235.14286505380778</v>
      </c>
      <c r="J610" s="181">
        <f t="shared" ca="1" si="211"/>
        <v>291.00191892224478</v>
      </c>
      <c r="K610" s="175">
        <f ca="1">IF(I609&lt;0,VLOOKUP(-I609,'Cd(v)'!$B$3:$C$103,2,1),VLOOKUP(I609,'Cd(v)'!$B$3:$C$103,2,1))</f>
        <v>0.43498504650884701</v>
      </c>
      <c r="L610" s="7">
        <f t="shared" ca="1" si="204"/>
        <v>-7.9492717212106845</v>
      </c>
      <c r="M610" s="110">
        <f t="shared" si="212"/>
        <v>125.49143506577991</v>
      </c>
      <c r="N610" s="110">
        <f t="shared" si="213"/>
        <v>58.726091329191355</v>
      </c>
      <c r="O610" s="110">
        <f t="shared" ca="1" si="214"/>
        <v>-77.982355585076817</v>
      </c>
      <c r="P610" s="110">
        <f t="shared" ca="1" si="215"/>
        <v>-11.217011848488255</v>
      </c>
      <c r="Q610" s="110">
        <f t="shared" ca="1" si="217"/>
        <v>-1.8737648589081572</v>
      </c>
      <c r="R610" s="110" t="e">
        <f>'prueba 1'!#REF!</f>
        <v>#REF!</v>
      </c>
      <c r="S610" s="105">
        <f>'prueba 1'!AN607</f>
        <v>1.6271967674228549E-3</v>
      </c>
      <c r="T610" s="105">
        <f t="shared" si="218"/>
        <v>1.6495569712852853</v>
      </c>
      <c r="U610" s="177">
        <f t="shared" si="219"/>
        <v>5.9863497787147146</v>
      </c>
      <c r="V610" s="161">
        <f t="shared" si="205"/>
        <v>5.330507746371875E-2</v>
      </c>
      <c r="W610" s="178">
        <f t="shared" si="216"/>
        <v>2.516667</v>
      </c>
      <c r="X610" s="178">
        <f t="shared" ca="1" si="220"/>
        <v>-1.8737648589081584</v>
      </c>
      <c r="Y610" s="178">
        <f t="shared" ca="1" si="221"/>
        <v>235.14286505380778</v>
      </c>
      <c r="Z610" s="178">
        <f t="shared" si="222"/>
        <v>4.1669999999998097E-3</v>
      </c>
      <c r="AA610" s="178">
        <f t="shared" ca="1" si="223"/>
        <v>2.516667</v>
      </c>
      <c r="AB610" s="178">
        <f t="shared" ca="1" si="224"/>
        <v>291.00191892224478</v>
      </c>
    </row>
    <row r="611" spans="1:28" x14ac:dyDescent="0.25">
      <c r="A611" s="200">
        <v>2.5208330000000001</v>
      </c>
      <c r="B611" s="105">
        <v>12.792195215675831</v>
      </c>
      <c r="D611" s="194">
        <f t="shared" si="206"/>
        <v>4.1660000000001141E-3</v>
      </c>
      <c r="E611" s="174">
        <f t="shared" ca="1" si="225"/>
        <v>-7.7935256671075315E-3</v>
      </c>
      <c r="F611" s="179">
        <f t="shared" ca="1" si="207"/>
        <v>0.97957270798626095</v>
      </c>
      <c r="G611" s="272">
        <f t="shared" si="208"/>
        <v>2.5208330000000001</v>
      </c>
      <c r="H611" s="181">
        <f t="shared" ca="1" si="209"/>
        <v>-1.8707454793824576</v>
      </c>
      <c r="I611" s="182">
        <f t="shared" ca="1" si="210"/>
        <v>235.13507152814068</v>
      </c>
      <c r="J611" s="181">
        <f t="shared" ca="1" si="211"/>
        <v>291.98149163023106</v>
      </c>
      <c r="K611" s="175">
        <f ca="1">IF(I610&lt;0,VLOOKUP(-I610,'Cd(v)'!$B$3:$C$103,2,1),VLOOKUP(I610,'Cd(v)'!$B$3:$C$103,2,1))</f>
        <v>0.43498504650884701</v>
      </c>
      <c r="L611" s="7">
        <f t="shared" ca="1" si="204"/>
        <v>-7.948743832357211</v>
      </c>
      <c r="M611" s="110">
        <f t="shared" si="212"/>
        <v>125.49143506577991</v>
      </c>
      <c r="N611" s="110">
        <f t="shared" si="213"/>
        <v>58.710156030359016</v>
      </c>
      <c r="O611" s="110">
        <f t="shared" ca="1" si="214"/>
        <v>-77.977176995424244</v>
      </c>
      <c r="P611" s="110">
        <f t="shared" ca="1" si="215"/>
        <v>-11.19589796000335</v>
      </c>
      <c r="Q611" s="110">
        <f t="shared" ca="1" si="217"/>
        <v>-1.8707454793824576</v>
      </c>
      <c r="R611" s="110" t="e">
        <f>'prueba 1'!#REF!</f>
        <v>#REF!</v>
      </c>
      <c r="S611" s="105">
        <f>'prueba 1'!AN608</f>
        <v>1.6243933570169074E-3</v>
      </c>
      <c r="T611" s="105">
        <f t="shared" si="218"/>
        <v>1.6511813646423021</v>
      </c>
      <c r="U611" s="177">
        <f t="shared" si="219"/>
        <v>5.9847253853576978</v>
      </c>
      <c r="V611" s="161">
        <f t="shared" si="205"/>
        <v>5.3292285268506968E-2</v>
      </c>
      <c r="W611" s="178">
        <f t="shared" si="216"/>
        <v>2.5208330000000001</v>
      </c>
      <c r="X611" s="178">
        <f t="shared" ca="1" si="220"/>
        <v>-1.8707454793824576</v>
      </c>
      <c r="Y611" s="178">
        <f t="shared" ca="1" si="221"/>
        <v>235.13507152814068</v>
      </c>
      <c r="Z611" s="178">
        <f t="shared" si="222"/>
        <v>4.1660000000001141E-3</v>
      </c>
      <c r="AA611" s="178">
        <f t="shared" ca="1" si="223"/>
        <v>2.5208330000000001</v>
      </c>
      <c r="AB611" s="178">
        <f t="shared" ca="1" si="224"/>
        <v>291.98149163023106</v>
      </c>
    </row>
    <row r="612" spans="1:28" x14ac:dyDescent="0.25">
      <c r="A612" s="200">
        <v>2.5249999999999999</v>
      </c>
      <c r="B612" s="105">
        <v>12.910388779289308</v>
      </c>
      <c r="D612" s="194">
        <f t="shared" si="206"/>
        <v>4.1669999999998097E-3</v>
      </c>
      <c r="E612" s="174">
        <f t="shared" ca="1" si="225"/>
        <v>-6.9752551260861507E-3</v>
      </c>
      <c r="F612" s="179">
        <f t="shared" ca="1" si="207"/>
        <v>0.97977877716960704</v>
      </c>
      <c r="G612" s="272">
        <f t="shared" si="208"/>
        <v>2.5249999999999999</v>
      </c>
      <c r="H612" s="181">
        <f t="shared" ca="1" si="209"/>
        <v>-1.6739273160754666</v>
      </c>
      <c r="I612" s="182">
        <f t="shared" ca="1" si="210"/>
        <v>235.12809627301459</v>
      </c>
      <c r="J612" s="181">
        <f t="shared" ca="1" si="211"/>
        <v>292.96127040740066</v>
      </c>
      <c r="K612" s="175">
        <f ca="1">IF(I611&lt;0,VLOOKUP(-I611,'Cd(v)'!$B$3:$C$103,2,1),VLOOKUP(I611,'Cd(v)'!$B$3:$C$103,2,1))</f>
        <v>0.43498504650884701</v>
      </c>
      <c r="L612" s="7">
        <f t="shared" ca="1" si="204"/>
        <v>-7.9482169381011891</v>
      </c>
      <c r="M612" s="110">
        <f t="shared" si="212"/>
        <v>126.65091392482812</v>
      </c>
      <c r="N612" s="110">
        <f t="shared" si="213"/>
        <v>58.694173967902252</v>
      </c>
      <c r="O612" s="110">
        <f t="shared" ca="1" si="214"/>
        <v>-77.972008162772667</v>
      </c>
      <c r="P612" s="110">
        <f t="shared" ca="1" si="215"/>
        <v>-10.015268205846795</v>
      </c>
      <c r="Q612" s="110">
        <f t="shared" ca="1" si="217"/>
        <v>-1.6739273160754653</v>
      </c>
      <c r="R612" s="110" t="e">
        <f>'prueba 1'!#REF!</f>
        <v>#REF!</v>
      </c>
      <c r="S612" s="105">
        <f>'prueba 1'!AN609</f>
        <v>1.6291602912102195E-3</v>
      </c>
      <c r="T612" s="105">
        <f t="shared" si="218"/>
        <v>1.6528105249335123</v>
      </c>
      <c r="U612" s="177">
        <f t="shared" si="219"/>
        <v>5.9830962250664879</v>
      </c>
      <c r="V612" s="161">
        <f t="shared" si="205"/>
        <v>5.3797590043296088E-2</v>
      </c>
      <c r="W612" s="178">
        <f t="shared" si="216"/>
        <v>2.5249999999999999</v>
      </c>
      <c r="X612" s="178">
        <f t="shared" ca="1" si="220"/>
        <v>-1.6739273160754666</v>
      </c>
      <c r="Y612" s="178">
        <f t="shared" ca="1" si="221"/>
        <v>235.12809627301459</v>
      </c>
      <c r="Z612" s="178">
        <f t="shared" si="222"/>
        <v>4.1669999999998097E-3</v>
      </c>
      <c r="AA612" s="178">
        <f t="shared" ca="1" si="223"/>
        <v>2.5249999999999999</v>
      </c>
      <c r="AB612" s="178">
        <f t="shared" ca="1" si="224"/>
        <v>292.96127040740066</v>
      </c>
    </row>
    <row r="613" spans="1:28" x14ac:dyDescent="0.25">
      <c r="A613" s="200">
        <v>2.5291670000000002</v>
      </c>
      <c r="B613" s="105">
        <v>12.555808088448876</v>
      </c>
      <c r="D613" s="194">
        <f t="shared" si="206"/>
        <v>4.1670000000002538E-3</v>
      </c>
      <c r="E613" s="174">
        <f t="shared" ca="1" si="225"/>
        <v>-9.3861778649235606E-3</v>
      </c>
      <c r="F613" s="179">
        <f t="shared" ca="1" si="207"/>
        <v>0.97973966496654841</v>
      </c>
      <c r="G613" s="272">
        <f t="shared" si="208"/>
        <v>2.5291670000000002</v>
      </c>
      <c r="H613" s="181">
        <f t="shared" ca="1" si="209"/>
        <v>-2.2525024873825266</v>
      </c>
      <c r="I613" s="182">
        <f t="shared" ca="1" si="210"/>
        <v>235.11871009514968</v>
      </c>
      <c r="J613" s="181">
        <f t="shared" ca="1" si="211"/>
        <v>293.94101007236719</v>
      </c>
      <c r="K613" s="175">
        <f ca="1">IF(I612&lt;0,VLOOKUP(-I612,'Cd(v)'!$B$3:$C$103,2,1),VLOOKUP(I612,'Cd(v)'!$B$3:$C$103,2,1))</f>
        <v>0.43498504650884701</v>
      </c>
      <c r="L613" s="7">
        <f t="shared" ca="1" si="204"/>
        <v>-7.9477453791945791</v>
      </c>
      <c r="M613" s="110">
        <f t="shared" si="212"/>
        <v>123.17247734768348</v>
      </c>
      <c r="N613" s="110">
        <f t="shared" si="213"/>
        <v>58.67841609655764</v>
      </c>
      <c r="O613" s="110">
        <f t="shared" ca="1" si="214"/>
        <v>-77.967382169898826</v>
      </c>
      <c r="P613" s="110">
        <f t="shared" ca="1" si="215"/>
        <v>-13.473320918772984</v>
      </c>
      <c r="Q613" s="110">
        <f t="shared" ca="1" si="217"/>
        <v>-2.2525024873825266</v>
      </c>
      <c r="R613" s="110" t="e">
        <f>'prueba 1'!#REF!</f>
        <v>#REF!</v>
      </c>
      <c r="S613" s="105">
        <f>'prueba 1'!AN610</f>
        <v>1.606306966830523E-3</v>
      </c>
      <c r="T613" s="105">
        <f t="shared" si="218"/>
        <v>1.6544168319003429</v>
      </c>
      <c r="U613" s="177">
        <f t="shared" si="219"/>
        <v>5.9814899180996575</v>
      </c>
      <c r="V613" s="161">
        <f t="shared" si="205"/>
        <v>5.2320052304569653E-2</v>
      </c>
      <c r="W613" s="178">
        <f t="shared" si="216"/>
        <v>2.5291670000000002</v>
      </c>
      <c r="X613" s="178">
        <f t="shared" ca="1" si="220"/>
        <v>-2.2525024873825266</v>
      </c>
      <c r="Y613" s="178">
        <f t="shared" ca="1" si="221"/>
        <v>235.11871009514968</v>
      </c>
      <c r="Z613" s="178">
        <f t="shared" si="222"/>
        <v>4.1670000000002538E-3</v>
      </c>
      <c r="AA613" s="178">
        <f t="shared" ca="1" si="223"/>
        <v>2.5291670000000002</v>
      </c>
      <c r="AB613" s="178">
        <f t="shared" ca="1" si="224"/>
        <v>293.94101007236719</v>
      </c>
    </row>
    <row r="614" spans="1:28" x14ac:dyDescent="0.25">
      <c r="A614" s="200">
        <v>2.5333329999999998</v>
      </c>
      <c r="B614" s="105">
        <v>11.964840270381487</v>
      </c>
      <c r="D614" s="194">
        <f t="shared" si="206"/>
        <v>4.16599999999967E-3</v>
      </c>
      <c r="E614" s="174">
        <f t="shared" ca="1" si="225"/>
        <v>-1.3410167123209877E-2</v>
      </c>
      <c r="F614" s="179">
        <f t="shared" ca="1" si="207"/>
        <v>0.97944867950008074</v>
      </c>
      <c r="G614" s="272">
        <f t="shared" si="208"/>
        <v>2.5333329999999998</v>
      </c>
      <c r="H614" s="181">
        <f t="shared" ca="1" si="209"/>
        <v>-3.2189551423934084</v>
      </c>
      <c r="I614" s="182">
        <f t="shared" ca="1" si="210"/>
        <v>235.10529992802648</v>
      </c>
      <c r="J614" s="181">
        <f t="shared" ca="1" si="211"/>
        <v>294.92045875186727</v>
      </c>
      <c r="K614" s="175">
        <f ca="1">IF(I613&lt;0,VLOOKUP(-I613,'Cd(v)'!$B$3:$C$103,2,1),VLOOKUP(I613,'Cd(v)'!$B$3:$C$103,2,1))</f>
        <v>0.43498504650884701</v>
      </c>
      <c r="L614" s="7">
        <f t="shared" ca="1" si="204"/>
        <v>-7.947110853045106</v>
      </c>
      <c r="M614" s="110">
        <f t="shared" si="212"/>
        <v>117.37508305244239</v>
      </c>
      <c r="N614" s="110">
        <f t="shared" si="213"/>
        <v>58.663022075096343</v>
      </c>
      <c r="O614" s="110">
        <f t="shared" ca="1" si="214"/>
        <v>-77.961157468372491</v>
      </c>
      <c r="P614" s="110">
        <f t="shared" ca="1" si="215"/>
        <v>-19.249096491026442</v>
      </c>
      <c r="Q614" s="110">
        <f t="shared" ca="1" si="217"/>
        <v>-3.2189551423934084</v>
      </c>
      <c r="R614" s="110" t="e">
        <f>'prueba 1'!#REF!</f>
        <v>#REF!</v>
      </c>
      <c r="S614" s="105">
        <f>'prueba 1'!AN611</f>
        <v>1.5692172743424835E-3</v>
      </c>
      <c r="T614" s="105">
        <f t="shared" si="218"/>
        <v>1.6559860491746854</v>
      </c>
      <c r="U614" s="177">
        <f t="shared" si="219"/>
        <v>5.979920700825315</v>
      </c>
      <c r="V614" s="161">
        <f t="shared" si="205"/>
        <v>4.9845524566405328E-2</v>
      </c>
      <c r="W614" s="178">
        <f t="shared" si="216"/>
        <v>2.5333329999999998</v>
      </c>
      <c r="X614" s="178">
        <f t="shared" ca="1" si="220"/>
        <v>-3.2189551423934084</v>
      </c>
      <c r="Y614" s="178">
        <f t="shared" ca="1" si="221"/>
        <v>235.10529992802648</v>
      </c>
      <c r="Z614" s="178">
        <f t="shared" si="222"/>
        <v>4.16599999999967E-3</v>
      </c>
      <c r="AA614" s="178">
        <f t="shared" ca="1" si="223"/>
        <v>2.5333329999999998</v>
      </c>
      <c r="AB614" s="178">
        <f t="shared" ca="1" si="224"/>
        <v>294.92045875186727</v>
      </c>
    </row>
    <row r="615" spans="1:28" x14ac:dyDescent="0.25">
      <c r="A615" s="200">
        <v>2.5375000000000001</v>
      </c>
      <c r="B615" s="105">
        <v>11.72845314315453</v>
      </c>
      <c r="D615" s="194">
        <f t="shared" si="206"/>
        <v>4.1670000000002538E-3</v>
      </c>
      <c r="E615" s="174">
        <f t="shared" ca="1" si="225"/>
        <v>-1.501639473931954E-2</v>
      </c>
      <c r="F615" s="179">
        <f t="shared" ca="1" si="207"/>
        <v>0.97962121148326731</v>
      </c>
      <c r="G615" s="272">
        <f t="shared" si="208"/>
        <v>2.5375000000000001</v>
      </c>
      <c r="H615" s="181">
        <f t="shared" ca="1" si="209"/>
        <v>-3.6036464457208126</v>
      </c>
      <c r="I615" s="182">
        <f t="shared" ca="1" si="210"/>
        <v>235.09028353328716</v>
      </c>
      <c r="J615" s="181">
        <f t="shared" ca="1" si="211"/>
        <v>295.90007996335055</v>
      </c>
      <c r="K615" s="175">
        <f ca="1">IF(I614&lt;0,VLOOKUP(-I614,'Cd(v)'!$B$3:$C$103,2,1),VLOOKUP(I614,'Cd(v)'!$B$3:$C$103,2,1))</f>
        <v>0.43498504650884701</v>
      </c>
      <c r="L615" s="7">
        <f t="shared" ca="1" si="204"/>
        <v>-7.9462043403695768</v>
      </c>
      <c r="M615" s="110">
        <f t="shared" si="212"/>
        <v>115.05612533434595</v>
      </c>
      <c r="N615" s="110">
        <f t="shared" si="213"/>
        <v>58.647782603156443</v>
      </c>
      <c r="O615" s="110">
        <f t="shared" ca="1" si="214"/>
        <v>-77.952264579025552</v>
      </c>
      <c r="P615" s="110">
        <f t="shared" ca="1" si="215"/>
        <v>-21.543921847836046</v>
      </c>
      <c r="Q615" s="110">
        <f t="shared" ca="1" si="217"/>
        <v>-3.6036464457208126</v>
      </c>
      <c r="R615" s="110" t="e">
        <f>'prueba 1'!#REF!</f>
        <v>#REF!</v>
      </c>
      <c r="S615" s="105">
        <f>'prueba 1'!AN612</f>
        <v>1.5534629908156331E-3</v>
      </c>
      <c r="T615" s="105">
        <f t="shared" si="218"/>
        <v>1.657539512165501</v>
      </c>
      <c r="U615" s="177">
        <f t="shared" si="219"/>
        <v>5.9783672378344992</v>
      </c>
      <c r="V615" s="161">
        <f t="shared" si="205"/>
        <v>4.8872464247527905E-2</v>
      </c>
      <c r="W615" s="178">
        <f t="shared" si="216"/>
        <v>2.5375000000000001</v>
      </c>
      <c r="X615" s="178">
        <f t="shared" ca="1" si="220"/>
        <v>-3.6036464457208126</v>
      </c>
      <c r="Y615" s="178">
        <f t="shared" ca="1" si="221"/>
        <v>235.09028353328716</v>
      </c>
      <c r="Z615" s="178">
        <f t="shared" si="222"/>
        <v>4.1670000000002538E-3</v>
      </c>
      <c r="AA615" s="178">
        <f t="shared" ca="1" si="223"/>
        <v>2.5375000000000001</v>
      </c>
      <c r="AB615" s="178">
        <f t="shared" ca="1" si="224"/>
        <v>295.90007996335055</v>
      </c>
    </row>
    <row r="616" spans="1:28" x14ac:dyDescent="0.25">
      <c r="A616" s="200">
        <v>2.5416669999999999</v>
      </c>
      <c r="B616" s="105">
        <v>11.72845314315453</v>
      </c>
      <c r="D616" s="194">
        <f t="shared" si="206"/>
        <v>4.1669999999998097E-3</v>
      </c>
      <c r="E616" s="174">
        <f t="shared" ca="1" si="225"/>
        <v>-1.50027403342879E-2</v>
      </c>
      <c r="F616" s="179">
        <f t="shared" ca="1" si="207"/>
        <v>0.97955869506418991</v>
      </c>
      <c r="G616" s="272">
        <f t="shared" si="208"/>
        <v>2.5416669999999999</v>
      </c>
      <c r="H616" s="181">
        <f t="shared" ca="1" si="209"/>
        <v>-3.6003696506572078</v>
      </c>
      <c r="I616" s="182">
        <f t="shared" ca="1" si="210"/>
        <v>235.07528079295287</v>
      </c>
      <c r="J616" s="181">
        <f t="shared" ca="1" si="211"/>
        <v>296.87963865841476</v>
      </c>
      <c r="K616" s="175">
        <f ca="1">IF(I615&lt;0,VLOOKUP(-I615,'Cd(v)'!$B$3:$C$103,2,1),VLOOKUP(I615,'Cd(v)'!$B$3:$C$103,2,1))</f>
        <v>0.43498504650884701</v>
      </c>
      <c r="L616" s="7">
        <f t="shared" ca="1" si="204"/>
        <v>-7.9451893098241637</v>
      </c>
      <c r="M616" s="110">
        <f t="shared" si="212"/>
        <v>115.05612533434595</v>
      </c>
      <c r="N616" s="110">
        <f t="shared" si="213"/>
        <v>58.63256524267959</v>
      </c>
      <c r="O616" s="110">
        <f t="shared" ca="1" si="214"/>
        <v>-77.942307129375052</v>
      </c>
      <c r="P616" s="110">
        <f t="shared" ca="1" si="215"/>
        <v>-21.518747037708692</v>
      </c>
      <c r="Q616" s="110">
        <f t="shared" ca="1" si="217"/>
        <v>-3.6003696506572078</v>
      </c>
      <c r="R616" s="110" t="e">
        <f>'prueba 1'!#REF!</f>
        <v>#REF!</v>
      </c>
      <c r="S616" s="105">
        <f>'prueba 1'!AN613</f>
        <v>1.5512090190460527E-3</v>
      </c>
      <c r="T616" s="105">
        <f t="shared" si="218"/>
        <v>1.6590907211845471</v>
      </c>
      <c r="U616" s="177">
        <f t="shared" si="219"/>
        <v>5.9768160288154526</v>
      </c>
      <c r="V616" s="161">
        <f t="shared" si="205"/>
        <v>4.8872464247522694E-2</v>
      </c>
      <c r="W616" s="178">
        <f t="shared" si="216"/>
        <v>2.5416669999999999</v>
      </c>
      <c r="X616" s="178">
        <f t="shared" ca="1" si="220"/>
        <v>-3.6003696506572078</v>
      </c>
      <c r="Y616" s="178">
        <f t="shared" ca="1" si="221"/>
        <v>235.07528079295287</v>
      </c>
      <c r="Z616" s="178">
        <f t="shared" si="222"/>
        <v>4.1669999999998097E-3</v>
      </c>
      <c r="AA616" s="178">
        <f t="shared" ca="1" si="223"/>
        <v>2.5416669999999999</v>
      </c>
      <c r="AB616" s="178">
        <f t="shared" ca="1" si="224"/>
        <v>296.87963865841476</v>
      </c>
    </row>
    <row r="617" spans="1:28" x14ac:dyDescent="0.25">
      <c r="A617" s="200">
        <v>2.545833</v>
      </c>
      <c r="B617" s="105">
        <v>11.72845314315453</v>
      </c>
      <c r="D617" s="194">
        <f t="shared" si="206"/>
        <v>4.1660000000001141E-3</v>
      </c>
      <c r="E617" s="174">
        <f t="shared" ca="1" si="225"/>
        <v>-1.4985499893356357E-2</v>
      </c>
      <c r="F617" s="179">
        <f t="shared" ca="1" si="207"/>
        <v>0.97926119019091273</v>
      </c>
      <c r="G617" s="272">
        <f t="shared" si="208"/>
        <v>2.545833</v>
      </c>
      <c r="H617" s="181">
        <f t="shared" ca="1" si="209"/>
        <v>-3.597095509686977</v>
      </c>
      <c r="I617" s="182">
        <f t="shared" ca="1" si="210"/>
        <v>235.06029529305951</v>
      </c>
      <c r="J617" s="181">
        <f t="shared" ca="1" si="211"/>
        <v>297.85889984860569</v>
      </c>
      <c r="K617" s="175">
        <f ca="1">IF(I616&lt;0,VLOOKUP(-I616,'Cd(v)'!$B$3:$C$103,2,1),VLOOKUP(I616,'Cd(v)'!$B$3:$C$103,2,1))</f>
        <v>0.43498504650884701</v>
      </c>
      <c r="L617" s="7">
        <f t="shared" ca="1" si="204"/>
        <v>-7.9441752669904577</v>
      </c>
      <c r="M617" s="110">
        <f t="shared" si="212"/>
        <v>115.05612533434595</v>
      </c>
      <c r="N617" s="110">
        <f t="shared" si="213"/>
        <v>58.617373675410342</v>
      </c>
      <c r="O617" s="110">
        <f t="shared" ca="1" si="214"/>
        <v>-77.932359369176396</v>
      </c>
      <c r="P617" s="110">
        <f t="shared" ca="1" si="215"/>
        <v>-21.493607710240788</v>
      </c>
      <c r="Q617" s="110">
        <f t="shared" ca="1" si="217"/>
        <v>-3.597095509686977</v>
      </c>
      <c r="R617" s="110" t="e">
        <f>'prueba 1'!#REF!</f>
        <v>#REF!</v>
      </c>
      <c r="S617" s="105">
        <f>'prueba 1'!AN614</f>
        <v>1.5485797420241245E-3</v>
      </c>
      <c r="T617" s="105">
        <f t="shared" si="218"/>
        <v>1.6606393009265712</v>
      </c>
      <c r="U617" s="177">
        <f t="shared" si="219"/>
        <v>5.9752674490734288</v>
      </c>
      <c r="V617" s="161">
        <f t="shared" si="205"/>
        <v>4.886073579438311E-2</v>
      </c>
      <c r="W617" s="178">
        <f t="shared" si="216"/>
        <v>2.545833</v>
      </c>
      <c r="X617" s="178">
        <f t="shared" ca="1" si="220"/>
        <v>-3.597095509686977</v>
      </c>
      <c r="Y617" s="178">
        <f t="shared" ca="1" si="221"/>
        <v>235.06029529305951</v>
      </c>
      <c r="Z617" s="178">
        <f t="shared" si="222"/>
        <v>4.1660000000001141E-3</v>
      </c>
      <c r="AA617" s="178">
        <f t="shared" ca="1" si="223"/>
        <v>2.545833</v>
      </c>
      <c r="AB617" s="178">
        <f t="shared" ca="1" si="224"/>
        <v>297.85889984860569</v>
      </c>
    </row>
    <row r="618" spans="1:28" x14ac:dyDescent="0.25">
      <c r="A618" s="200">
        <v>2.5499999999999998</v>
      </c>
      <c r="B618" s="105">
        <v>11.72845314315453</v>
      </c>
      <c r="D618" s="194">
        <f t="shared" si="206"/>
        <v>4.1669999999998097E-3</v>
      </c>
      <c r="E618" s="174">
        <f t="shared" ca="1" si="225"/>
        <v>-1.497546318353541E-2</v>
      </c>
      <c r="F618" s="179">
        <f t="shared" ca="1" si="207"/>
        <v>0.97943384773104847</v>
      </c>
      <c r="G618" s="272">
        <f t="shared" si="208"/>
        <v>2.5499999999999998</v>
      </c>
      <c r="H618" s="181">
        <f t="shared" ca="1" si="209"/>
        <v>-3.5938236581560101</v>
      </c>
      <c r="I618" s="182">
        <f t="shared" ca="1" si="210"/>
        <v>235.04531982987598</v>
      </c>
      <c r="J618" s="181">
        <f t="shared" ca="1" si="211"/>
        <v>298.83833369633675</v>
      </c>
      <c r="K618" s="175">
        <f ca="1">IF(I617&lt;0,VLOOKUP(-I617,'Cd(v)'!$B$3:$C$103,2,1),VLOOKUP(I617,'Cd(v)'!$B$3:$C$103,2,1))</f>
        <v>0.43498504650884701</v>
      </c>
      <c r="L618" s="7">
        <f t="shared" ca="1" si="204"/>
        <v>-7.9431624540505634</v>
      </c>
      <c r="M618" s="110">
        <f t="shared" si="212"/>
        <v>115.05612533434595</v>
      </c>
      <c r="N618" s="110">
        <f t="shared" si="213"/>
        <v>58.602200654046513</v>
      </c>
      <c r="O618" s="110">
        <f t="shared" ca="1" si="214"/>
        <v>-77.922423674236029</v>
      </c>
      <c r="P618" s="110">
        <f t="shared" ca="1" si="215"/>
        <v>-21.468498993936592</v>
      </c>
      <c r="Q618" s="110">
        <f t="shared" ca="1" si="217"/>
        <v>-3.5938236581560101</v>
      </c>
      <c r="R618" s="110" t="e">
        <f>'prueba 1'!#REF!</f>
        <v>#REF!</v>
      </c>
      <c r="S618" s="105">
        <f>'prueba 1'!AN615</f>
        <v>1.5466892317870895E-3</v>
      </c>
      <c r="T618" s="105">
        <f t="shared" si="218"/>
        <v>1.6621859901583582</v>
      </c>
      <c r="U618" s="177">
        <f t="shared" si="219"/>
        <v>5.9737207598416422</v>
      </c>
      <c r="V618" s="161">
        <f t="shared" si="205"/>
        <v>4.8872464247522694E-2</v>
      </c>
      <c r="W618" s="178">
        <f t="shared" si="216"/>
        <v>2.5499999999999998</v>
      </c>
      <c r="X618" s="178">
        <f t="shared" ca="1" si="220"/>
        <v>-3.5938236581560101</v>
      </c>
      <c r="Y618" s="178">
        <f t="shared" ca="1" si="221"/>
        <v>235.04531982987598</v>
      </c>
      <c r="Z618" s="178">
        <f t="shared" si="222"/>
        <v>4.1669999999998097E-3</v>
      </c>
      <c r="AA618" s="178">
        <f t="shared" ca="1" si="223"/>
        <v>2.5499999999999998</v>
      </c>
      <c r="AB618" s="178">
        <f t="shared" ca="1" si="224"/>
        <v>298.83833369633675</v>
      </c>
    </row>
    <row r="619" spans="1:28" x14ac:dyDescent="0.25">
      <c r="A619" s="200">
        <v>2.5541670000000001</v>
      </c>
      <c r="B619" s="105">
        <v>11.669356361347791</v>
      </c>
      <c r="D619" s="194">
        <f t="shared" si="206"/>
        <v>4.1670000000002538E-3</v>
      </c>
      <c r="E619" s="174">
        <f t="shared" ca="1" si="225"/>
        <v>-1.5366356816328121E-2</v>
      </c>
      <c r="F619" s="179">
        <f t="shared" ca="1" si="207"/>
        <v>0.97936981612229923</v>
      </c>
      <c r="G619" s="272">
        <f t="shared" si="208"/>
        <v>2.5541670000000001</v>
      </c>
      <c r="H619" s="181">
        <f t="shared" ca="1" si="209"/>
        <v>-3.6876306254684867</v>
      </c>
      <c r="I619" s="182">
        <f t="shared" ca="1" si="210"/>
        <v>235.02995347305966</v>
      </c>
      <c r="J619" s="181">
        <f t="shared" ca="1" si="211"/>
        <v>299.81770351245905</v>
      </c>
      <c r="K619" s="175">
        <f ca="1">IF(I618&lt;0,VLOOKUP(-I618,'Cd(v)'!$B$3:$C$103,2,1),VLOOKUP(I618,'Cd(v)'!$B$3:$C$103,2,1))</f>
        <v>0.43498504650884701</v>
      </c>
      <c r="L619" s="7">
        <f t="shared" ca="1" si="204"/>
        <v>-7.942150383955374</v>
      </c>
      <c r="M619" s="110">
        <f t="shared" si="212"/>
        <v>114.47638590482184</v>
      </c>
      <c r="N619" s="110">
        <f t="shared" si="213"/>
        <v>58.587083728247237</v>
      </c>
      <c r="O619" s="110">
        <f t="shared" ca="1" si="214"/>
        <v>-77.912495266602221</v>
      </c>
      <c r="P619" s="110">
        <f t="shared" ca="1" si="215"/>
        <v>-22.023193090027618</v>
      </c>
      <c r="Q619" s="110">
        <f t="shared" ca="1" si="217"/>
        <v>-3.6876306254684867</v>
      </c>
      <c r="R619" s="110">
        <f>'prueba 1'!I616</f>
        <v>0</v>
      </c>
      <c r="S619" s="105">
        <f>'prueba 1'!AN616</f>
        <v>1.5409710294885372E-3</v>
      </c>
      <c r="T619" s="105">
        <f t="shared" si="218"/>
        <v>1.6637269611878467</v>
      </c>
      <c r="U619" s="177">
        <f t="shared" si="219"/>
        <v>5.9721797888121539</v>
      </c>
      <c r="V619" s="161">
        <f t="shared" si="205"/>
        <v>4.8626207957739205E-2</v>
      </c>
      <c r="W619" s="178">
        <f t="shared" si="216"/>
        <v>2.5541670000000001</v>
      </c>
      <c r="X619" s="178">
        <f t="shared" ca="1" si="220"/>
        <v>-3.6876306254684867</v>
      </c>
      <c r="Y619" s="178">
        <f t="shared" ca="1" si="221"/>
        <v>235.02995347305966</v>
      </c>
      <c r="Z619" s="178">
        <f t="shared" si="222"/>
        <v>4.1670000000002538E-3</v>
      </c>
      <c r="AA619" s="178">
        <f t="shared" ca="1" si="223"/>
        <v>2.5541670000000001</v>
      </c>
      <c r="AB619" s="178">
        <f t="shared" ca="1" si="224"/>
        <v>299.81770351245905</v>
      </c>
    </row>
    <row r="620" spans="1:28" x14ac:dyDescent="0.25">
      <c r="A620" s="200">
        <v>2.5583330000000002</v>
      </c>
      <c r="B620" s="105">
        <v>11.610259579541053</v>
      </c>
      <c r="D620" s="194">
        <f t="shared" si="206"/>
        <v>4.1660000000001141E-3</v>
      </c>
      <c r="E620" s="174">
        <f t="shared" ca="1" si="225"/>
        <v>-1.5753515944346621E-2</v>
      </c>
      <c r="F620" s="179">
        <f t="shared" ca="1" si="207"/>
        <v>0.97906915702136921</v>
      </c>
      <c r="G620" s="272">
        <f t="shared" si="208"/>
        <v>2.5583330000000002</v>
      </c>
      <c r="H620" s="181">
        <f t="shared" ca="1" si="209"/>
        <v>-3.7814488584604393</v>
      </c>
      <c r="I620" s="182">
        <f t="shared" ca="1" si="210"/>
        <v>235.01419995711532</v>
      </c>
      <c r="J620" s="181">
        <f t="shared" ca="1" si="211"/>
        <v>300.79677266948039</v>
      </c>
      <c r="K620" s="175">
        <f ca="1">IF(I619&lt;0,VLOOKUP(-I619,'Cd(v)'!$B$3:$C$103,2,1),VLOOKUP(I619,'Cd(v)'!$B$3:$C$103,2,1))</f>
        <v>0.43498504650884701</v>
      </c>
      <c r="L620" s="7">
        <f t="shared" ca="1" si="204"/>
        <v>-7.9411119635566028</v>
      </c>
      <c r="M620" s="110">
        <f t="shared" si="212"/>
        <v>113.89664647529773</v>
      </c>
      <c r="N620" s="110">
        <f t="shared" si="213"/>
        <v>58.572026444892352</v>
      </c>
      <c r="O620" s="110">
        <f t="shared" ca="1" si="214"/>
        <v>-77.902308362490274</v>
      </c>
      <c r="P620" s="110">
        <f t="shared" ca="1" si="215"/>
        <v>-22.577688332084897</v>
      </c>
      <c r="Q620" s="110">
        <f t="shared" ca="1" si="217"/>
        <v>-3.7814488584604393</v>
      </c>
      <c r="R620" s="110">
        <f>'prueba 1'!I617</f>
        <v>0</v>
      </c>
      <c r="S620" s="105">
        <f>'prueba 1'!AN617</f>
        <v>1.5348912696095886E-3</v>
      </c>
      <c r="T620" s="105">
        <f t="shared" si="218"/>
        <v>1.6652618524574563</v>
      </c>
      <c r="U620" s="177">
        <f t="shared" si="219"/>
        <v>5.9706448975425435</v>
      </c>
      <c r="V620" s="161">
        <f t="shared" si="205"/>
        <v>4.8368341408369347E-2</v>
      </c>
      <c r="W620" s="178">
        <f t="shared" si="216"/>
        <v>2.5583330000000002</v>
      </c>
      <c r="X620" s="178">
        <f t="shared" ca="1" si="220"/>
        <v>-3.7814488584604393</v>
      </c>
      <c r="Y620" s="178">
        <f t="shared" ca="1" si="221"/>
        <v>235.01419995711532</v>
      </c>
      <c r="Z620" s="178">
        <f t="shared" si="222"/>
        <v>4.1660000000001141E-3</v>
      </c>
      <c r="AA620" s="178">
        <f t="shared" ca="1" si="223"/>
        <v>2.5583330000000002</v>
      </c>
      <c r="AB620" s="178">
        <f t="shared" ca="1" si="224"/>
        <v>300.79677266948039</v>
      </c>
    </row>
    <row r="621" spans="1:28" x14ac:dyDescent="0.25">
      <c r="A621" s="200">
        <v>2.5625</v>
      </c>
      <c r="B621" s="105">
        <v>11.72845314315453</v>
      </c>
      <c r="D621" s="194">
        <f t="shared" si="206"/>
        <v>4.1669999999998097E-3</v>
      </c>
      <c r="E621" s="174">
        <f t="shared" ca="1" si="225"/>
        <v>-1.4934100702124241E-2</v>
      </c>
      <c r="F621" s="179">
        <f t="shared" ca="1" si="207"/>
        <v>0.97924194082362903</v>
      </c>
      <c r="G621" s="272">
        <f t="shared" si="208"/>
        <v>2.5625</v>
      </c>
      <c r="H621" s="181">
        <f t="shared" ca="1" si="209"/>
        <v>-3.5838974567134443</v>
      </c>
      <c r="I621" s="182">
        <f t="shared" ca="1" si="210"/>
        <v>234.99926585641319</v>
      </c>
      <c r="J621" s="181">
        <f t="shared" ca="1" si="211"/>
        <v>301.776014610304</v>
      </c>
      <c r="K621" s="175">
        <f ca="1">IF(I620&lt;0,VLOOKUP(-I620,'Cd(v)'!$B$3:$C$103,2,1),VLOOKUP(I620,'Cd(v)'!$B$3:$C$103,2,1))</f>
        <v>0.43498504650884701</v>
      </c>
      <c r="L621" s="7">
        <f t="shared" ca="1" si="204"/>
        <v>-7.9400474503786995</v>
      </c>
      <c r="M621" s="110">
        <f t="shared" si="212"/>
        <v>115.05612533434595</v>
      </c>
      <c r="N621" s="110">
        <f t="shared" si="213"/>
        <v>58.556920088581386</v>
      </c>
      <c r="O621" s="110">
        <f t="shared" ca="1" si="214"/>
        <v>-77.891865488215046</v>
      </c>
      <c r="P621" s="110">
        <f t="shared" ca="1" si="215"/>
        <v>-21.392660242450482</v>
      </c>
      <c r="Q621" s="110">
        <f t="shared" ca="1" si="217"/>
        <v>-3.5838974567134443</v>
      </c>
      <c r="R621" s="110">
        <f>'prueba 1'!I618</f>
        <v>0</v>
      </c>
      <c r="S621" s="105">
        <f>'prueba 1'!AN618</f>
        <v>1.5398936096810728E-3</v>
      </c>
      <c r="T621" s="105">
        <f t="shared" si="218"/>
        <v>1.6668017460671374</v>
      </c>
      <c r="U621" s="177">
        <f t="shared" si="219"/>
        <v>5.9691050039328628</v>
      </c>
      <c r="V621" s="161">
        <f t="shared" si="205"/>
        <v>4.8872464247522694E-2</v>
      </c>
      <c r="W621" s="178">
        <f t="shared" si="216"/>
        <v>2.5625</v>
      </c>
      <c r="X621" s="178">
        <f t="shared" ca="1" si="220"/>
        <v>-3.5838974567134443</v>
      </c>
      <c r="Y621" s="178">
        <f t="shared" ca="1" si="221"/>
        <v>234.99926585641319</v>
      </c>
      <c r="Z621" s="178">
        <f t="shared" si="222"/>
        <v>4.1669999999998097E-3</v>
      </c>
      <c r="AA621" s="178">
        <f t="shared" ca="1" si="223"/>
        <v>2.5625</v>
      </c>
      <c r="AB621" s="178">
        <f t="shared" ca="1" si="224"/>
        <v>301.776014610304</v>
      </c>
    </row>
    <row r="622" spans="1:28" x14ac:dyDescent="0.25">
      <c r="A622" s="200">
        <v>2.5666669999999998</v>
      </c>
      <c r="B622" s="105">
        <v>11.72845314315453</v>
      </c>
      <c r="D622" s="194">
        <f t="shared" si="206"/>
        <v>4.1669999999998097E-3</v>
      </c>
      <c r="E622" s="174">
        <f t="shared" ca="1" si="225"/>
        <v>-1.4920503627477025E-2</v>
      </c>
      <c r="F622" s="179">
        <f t="shared" ca="1" si="207"/>
        <v>0.97917976708501331</v>
      </c>
      <c r="G622" s="272">
        <f t="shared" si="208"/>
        <v>2.5666669999999998</v>
      </c>
      <c r="H622" s="181">
        <f t="shared" ca="1" si="209"/>
        <v>-3.5806344198410622</v>
      </c>
      <c r="I622" s="182">
        <f t="shared" ca="1" si="210"/>
        <v>234.98434535278571</v>
      </c>
      <c r="J622" s="181">
        <f t="shared" ca="1" si="211"/>
        <v>302.75519437738899</v>
      </c>
      <c r="K622" s="175">
        <f ca="1">IF(I621&lt;0,VLOOKUP(-I621,'Cd(v)'!$B$3:$C$103,2,1),VLOOKUP(I621,'Cd(v)'!$B$3:$C$103,2,1))</f>
        <v>0.43498504650884701</v>
      </c>
      <c r="L622" s="7">
        <f t="shared" ca="1" si="204"/>
        <v>-7.9390383734744807</v>
      </c>
      <c r="M622" s="110">
        <f t="shared" si="212"/>
        <v>115.05612533434595</v>
      </c>
      <c r="N622" s="110">
        <f t="shared" si="213"/>
        <v>58.541836086476998</v>
      </c>
      <c r="O622" s="110">
        <f t="shared" ca="1" si="214"/>
        <v>-77.881966443784663</v>
      </c>
      <c r="P622" s="110">
        <f t="shared" ca="1" si="215"/>
        <v>-21.367677195915711</v>
      </c>
      <c r="Q622" s="110">
        <f t="shared" ca="1" si="217"/>
        <v>-3.5806344198410622</v>
      </c>
      <c r="R622" s="110">
        <f>'prueba 1'!I619</f>
        <v>0</v>
      </c>
      <c r="S622" s="105">
        <f>'prueba 1'!AN619</f>
        <v>1.5376148934136739E-3</v>
      </c>
      <c r="T622" s="105">
        <f t="shared" si="218"/>
        <v>1.668339360960551</v>
      </c>
      <c r="U622" s="177">
        <f t="shared" si="219"/>
        <v>5.9675673890394494</v>
      </c>
      <c r="V622" s="161">
        <f t="shared" si="205"/>
        <v>4.8872464247522694E-2</v>
      </c>
      <c r="W622" s="178">
        <f t="shared" si="216"/>
        <v>2.5666669999999998</v>
      </c>
      <c r="X622" s="178">
        <f t="shared" ca="1" si="220"/>
        <v>-3.5806344198410622</v>
      </c>
      <c r="Y622" s="178">
        <f t="shared" ca="1" si="221"/>
        <v>234.98434535278571</v>
      </c>
      <c r="Z622" s="178">
        <f t="shared" si="222"/>
        <v>4.1669999999998097E-3</v>
      </c>
      <c r="AA622" s="178">
        <f t="shared" ca="1" si="223"/>
        <v>2.5666669999999998</v>
      </c>
      <c r="AB622" s="178">
        <f t="shared" ca="1" si="224"/>
        <v>302.75519437738899</v>
      </c>
    </row>
    <row r="623" spans="1:28" x14ac:dyDescent="0.25">
      <c r="A623" s="200">
        <v>2.5708329999999999</v>
      </c>
      <c r="B623" s="105">
        <v>11.610259579541053</v>
      </c>
      <c r="D623" s="194">
        <f t="shared" si="206"/>
        <v>4.1660000000001141E-3</v>
      </c>
      <c r="E623" s="174">
        <f t="shared" ca="1" si="225"/>
        <v>-1.5713017846926036E-2</v>
      </c>
      <c r="F623" s="179">
        <f t="shared" ca="1" si="207"/>
        <v>0.97887932230738173</v>
      </c>
      <c r="G623" s="272">
        <f t="shared" si="208"/>
        <v>2.5708329999999999</v>
      </c>
      <c r="H623" s="181">
        <f t="shared" ca="1" si="209"/>
        <v>-3.771727759703698</v>
      </c>
      <c r="I623" s="182">
        <f t="shared" ca="1" si="210"/>
        <v>234.96863233493877</v>
      </c>
      <c r="J623" s="181">
        <f t="shared" ca="1" si="211"/>
        <v>303.73407369969635</v>
      </c>
      <c r="K623" s="175">
        <f ca="1">IF(I622&lt;0,VLOOKUP(-I622,'Cd(v)'!$B$3:$C$103,2,1),VLOOKUP(I622,'Cd(v)'!$B$3:$C$103,2,1))</f>
        <v>0.43498504650884701</v>
      </c>
      <c r="L623" s="7">
        <f t="shared" ca="1" si="204"/>
        <v>-7.9380302793429456</v>
      </c>
      <c r="M623" s="110">
        <f t="shared" si="212"/>
        <v>113.89664647529773</v>
      </c>
      <c r="N623" s="110">
        <f t="shared" si="213"/>
        <v>58.526845444029433</v>
      </c>
      <c r="O623" s="110">
        <f t="shared" ca="1" si="214"/>
        <v>-77.872077040354299</v>
      </c>
      <c r="P623" s="110">
        <f t="shared" ca="1" si="215"/>
        <v>-22.502276009086003</v>
      </c>
      <c r="Q623" s="110">
        <f t="shared" ca="1" si="217"/>
        <v>-3.771727759703698</v>
      </c>
      <c r="R623" s="110">
        <f>'prueba 1'!I620</f>
        <v>0</v>
      </c>
      <c r="S623" s="105">
        <f>'prueba 1'!AN620</f>
        <v>1.5280981088243927E-3</v>
      </c>
      <c r="T623" s="105">
        <f t="shared" si="218"/>
        <v>1.6698674590693754</v>
      </c>
      <c r="U623" s="177">
        <f t="shared" si="219"/>
        <v>5.9660392909306248</v>
      </c>
      <c r="V623" s="161">
        <f t="shared" si="205"/>
        <v>4.8368341408369347E-2</v>
      </c>
      <c r="W623" s="178">
        <f t="shared" si="216"/>
        <v>2.5708329999999999</v>
      </c>
      <c r="X623" s="178">
        <f t="shared" ca="1" si="220"/>
        <v>-3.771727759703698</v>
      </c>
      <c r="Y623" s="178">
        <f t="shared" ca="1" si="221"/>
        <v>234.96863233493877</v>
      </c>
      <c r="Z623" s="178">
        <f t="shared" si="222"/>
        <v>4.1660000000001141E-3</v>
      </c>
      <c r="AA623" s="178">
        <f t="shared" ca="1" si="223"/>
        <v>2.5708329999999999</v>
      </c>
      <c r="AB623" s="178">
        <f t="shared" ca="1" si="224"/>
        <v>303.73407369969635</v>
      </c>
    </row>
    <row r="624" spans="1:28" x14ac:dyDescent="0.25">
      <c r="A624" s="200">
        <v>2.5750000000000002</v>
      </c>
      <c r="B624" s="105">
        <v>11.72845314315453</v>
      </c>
      <c r="D624" s="194">
        <f t="shared" si="206"/>
        <v>4.1670000000002538E-3</v>
      </c>
      <c r="E624" s="174">
        <f t="shared" ca="1" si="225"/>
        <v>-1.4892996734384807E-2</v>
      </c>
      <c r="F624" s="179">
        <f t="shared" ca="1" si="207"/>
        <v>0.97905223182235734</v>
      </c>
      <c r="G624" s="272">
        <f t="shared" si="208"/>
        <v>2.5750000000000002</v>
      </c>
      <c r="H624" s="181">
        <f t="shared" ca="1" si="209"/>
        <v>-3.574033293588649</v>
      </c>
      <c r="I624" s="182">
        <f t="shared" ca="1" si="210"/>
        <v>234.9537393382044</v>
      </c>
      <c r="J624" s="181">
        <f t="shared" ca="1" si="211"/>
        <v>304.71312593151873</v>
      </c>
      <c r="K624" s="175">
        <f ca="1">IF(I623&lt;0,VLOOKUP(-I623,'Cd(v)'!$B$3:$C$103,2,1),VLOOKUP(I623,'Cd(v)'!$B$3:$C$103,2,1))</f>
        <v>0.43498504650884701</v>
      </c>
      <c r="L624" s="7">
        <f t="shared" ca="1" si="204"/>
        <v>-7.9369687087008449</v>
      </c>
      <c r="M624" s="110">
        <f t="shared" si="212"/>
        <v>115.05612533434595</v>
      </c>
      <c r="N624" s="110">
        <f t="shared" si="213"/>
        <v>58.511806165897035</v>
      </c>
      <c r="O624" s="110">
        <f t="shared" ca="1" si="214"/>
        <v>-77.861663032355295</v>
      </c>
      <c r="P624" s="110">
        <f t="shared" ca="1" si="215"/>
        <v>-21.31734386390638</v>
      </c>
      <c r="Q624" s="110">
        <f t="shared" ca="1" si="217"/>
        <v>-3.574033293588649</v>
      </c>
      <c r="R624" s="110">
        <f>'prueba 1'!I621</f>
        <v>0</v>
      </c>
      <c r="S624" s="105">
        <f>'prueba 1'!AN621</f>
        <v>1.5330558748624817E-3</v>
      </c>
      <c r="T624" s="105">
        <f t="shared" si="218"/>
        <v>1.6714005149442379</v>
      </c>
      <c r="U624" s="177">
        <f t="shared" si="219"/>
        <v>5.9645062350557625</v>
      </c>
      <c r="V624" s="161">
        <f t="shared" si="205"/>
        <v>4.8872464247527905E-2</v>
      </c>
      <c r="W624" s="178">
        <f t="shared" si="216"/>
        <v>2.5750000000000002</v>
      </c>
      <c r="X624" s="178">
        <f t="shared" ca="1" si="220"/>
        <v>-3.574033293588649</v>
      </c>
      <c r="Y624" s="178">
        <f t="shared" ca="1" si="221"/>
        <v>234.9537393382044</v>
      </c>
      <c r="Z624" s="178">
        <f t="shared" si="222"/>
        <v>4.1670000000002538E-3</v>
      </c>
      <c r="AA624" s="178">
        <f t="shared" ca="1" si="223"/>
        <v>2.5750000000000002</v>
      </c>
      <c r="AB624" s="178">
        <f t="shared" ca="1" si="224"/>
        <v>304.71312593151873</v>
      </c>
    </row>
    <row r="625" spans="1:28" x14ac:dyDescent="0.25">
      <c r="A625" s="200">
        <v>2.579167</v>
      </c>
      <c r="B625" s="105">
        <v>11.669356361347791</v>
      </c>
      <c r="D625" s="194">
        <f t="shared" si="206"/>
        <v>4.1669999999998097E-3</v>
      </c>
      <c r="E625" s="174">
        <f t="shared" ca="1" si="225"/>
        <v>-1.5284572487457255E-2</v>
      </c>
      <c r="F625" s="179">
        <f t="shared" ca="1" si="207"/>
        <v>0.97898854100869781</v>
      </c>
      <c r="G625" s="272">
        <f t="shared" si="208"/>
        <v>2.579167</v>
      </c>
      <c r="H625" s="181">
        <f t="shared" ca="1" si="209"/>
        <v>-3.6680039566733749</v>
      </c>
      <c r="I625" s="182">
        <f t="shared" ca="1" si="210"/>
        <v>234.93845476571695</v>
      </c>
      <c r="J625" s="181">
        <f t="shared" ca="1" si="211"/>
        <v>305.69211447252741</v>
      </c>
      <c r="K625" s="175">
        <f ca="1">IF(I624&lt;0,VLOOKUP(-I624,'Cd(v)'!$B$3:$C$103,2,1),VLOOKUP(I624,'Cd(v)'!$B$3:$C$103,2,1))</f>
        <v>0.43498504650884701</v>
      </c>
      <c r="L625" s="7">
        <f t="shared" ca="1" si="204"/>
        <v>-7.9359626041686067</v>
      </c>
      <c r="M625" s="110">
        <f t="shared" si="212"/>
        <v>114.47638590482184</v>
      </c>
      <c r="N625" s="110">
        <f t="shared" si="213"/>
        <v>58.496822925446679</v>
      </c>
      <c r="O625" s="110">
        <f t="shared" ca="1" si="214"/>
        <v>-77.851793146894039</v>
      </c>
      <c r="P625" s="110">
        <f t="shared" ca="1" si="215"/>
        <v>-21.872230167518879</v>
      </c>
      <c r="Q625" s="110">
        <f t="shared" ca="1" si="217"/>
        <v>-3.6680039566733749</v>
      </c>
      <c r="R625" s="110">
        <f>'prueba 1'!I622</f>
        <v>0</v>
      </c>
      <c r="S625" s="105">
        <f>'prueba 1'!AN622</f>
        <v>1.527343572920396E-3</v>
      </c>
      <c r="T625" s="105">
        <f t="shared" si="218"/>
        <v>1.6729278585171583</v>
      </c>
      <c r="U625" s="177">
        <f t="shared" si="219"/>
        <v>5.9629788914828419</v>
      </c>
      <c r="V625" s="161">
        <f t="shared" si="205"/>
        <v>4.8626207957734029E-2</v>
      </c>
      <c r="W625" s="178">
        <f t="shared" si="216"/>
        <v>2.579167</v>
      </c>
      <c r="X625" s="178">
        <f t="shared" ca="1" si="220"/>
        <v>-3.6680039566733749</v>
      </c>
      <c r="Y625" s="178">
        <f t="shared" ca="1" si="221"/>
        <v>234.93845476571695</v>
      </c>
      <c r="Z625" s="178">
        <f t="shared" si="222"/>
        <v>4.1669999999998097E-3</v>
      </c>
      <c r="AA625" s="178">
        <f t="shared" ca="1" si="223"/>
        <v>2.579167</v>
      </c>
      <c r="AB625" s="178">
        <f t="shared" ca="1" si="224"/>
        <v>305.69211447252741</v>
      </c>
    </row>
    <row r="626" spans="1:28" x14ac:dyDescent="0.25">
      <c r="A626" s="200">
        <v>2.5833330000000001</v>
      </c>
      <c r="B626" s="105">
        <v>11.72845314315453</v>
      </c>
      <c r="D626" s="194">
        <f t="shared" si="206"/>
        <v>4.1660000000001141E-3</v>
      </c>
      <c r="E626" s="174">
        <f t="shared" ca="1" si="225"/>
        <v>-1.4862132032733413E-2</v>
      </c>
      <c r="F626" s="179">
        <f t="shared" ca="1" si="207"/>
        <v>0.97869168691195529</v>
      </c>
      <c r="G626" s="272">
        <f t="shared" si="208"/>
        <v>2.5833330000000001</v>
      </c>
      <c r="H626" s="181">
        <f t="shared" ca="1" si="209"/>
        <v>-3.5674824850535303</v>
      </c>
      <c r="I626" s="182">
        <f t="shared" ca="1" si="210"/>
        <v>234.92359263368422</v>
      </c>
      <c r="J626" s="181">
        <f t="shared" ca="1" si="211"/>
        <v>306.67080615943934</v>
      </c>
      <c r="K626" s="175">
        <f ca="1">IF(I625&lt;0,VLOOKUP(-I625,'Cd(v)'!$B$3:$C$103,2,1),VLOOKUP(I625,'Cd(v)'!$B$3:$C$103,2,1))</f>
        <v>0.43498504650884701</v>
      </c>
      <c r="L626" s="7">
        <f t="shared" ca="1" si="204"/>
        <v>-7.9349301128313998</v>
      </c>
      <c r="M626" s="110">
        <f t="shared" si="212"/>
        <v>115.05612533434595</v>
      </c>
      <c r="N626" s="110">
        <f t="shared" si="213"/>
        <v>58.481832181388825</v>
      </c>
      <c r="O626" s="110">
        <f t="shared" ca="1" si="214"/>
        <v>-77.841664406876035</v>
      </c>
      <c r="P626" s="110">
        <f t="shared" ca="1" si="215"/>
        <v>-21.26737125391891</v>
      </c>
      <c r="Q626" s="110">
        <f t="shared" ca="1" si="217"/>
        <v>-3.5674824850535303</v>
      </c>
      <c r="R626" s="110">
        <f>'prueba 1'!I623</f>
        <v>0</v>
      </c>
      <c r="S626" s="105">
        <f>'prueba 1'!AN623</f>
        <v>1.5281084666522904E-3</v>
      </c>
      <c r="T626" s="105">
        <f t="shared" si="218"/>
        <v>1.6744559669838106</v>
      </c>
      <c r="U626" s="177">
        <f t="shared" si="219"/>
        <v>5.9614507830161898</v>
      </c>
      <c r="V626" s="161">
        <f t="shared" si="205"/>
        <v>4.886073579438311E-2</v>
      </c>
      <c r="W626" s="178">
        <f t="shared" si="216"/>
        <v>2.5833330000000001</v>
      </c>
      <c r="X626" s="178">
        <f t="shared" ca="1" si="220"/>
        <v>-3.5674824850535303</v>
      </c>
      <c r="Y626" s="178">
        <f t="shared" ca="1" si="221"/>
        <v>234.92359263368422</v>
      </c>
      <c r="Z626" s="178">
        <f t="shared" si="222"/>
        <v>4.1660000000001141E-3</v>
      </c>
      <c r="AA626" s="178">
        <f t="shared" ca="1" si="223"/>
        <v>2.5833330000000001</v>
      </c>
      <c r="AB626" s="178">
        <f t="shared" ca="1" si="224"/>
        <v>306.67080615943934</v>
      </c>
    </row>
    <row r="627" spans="1:28" x14ac:dyDescent="0.25">
      <c r="A627" s="200">
        <v>2.5874999999999999</v>
      </c>
      <c r="B627" s="105">
        <v>11.314775670507357</v>
      </c>
      <c r="D627" s="194">
        <f t="shared" si="206"/>
        <v>4.1669999999998097E-3</v>
      </c>
      <c r="E627" s="174">
        <f t="shared" ca="1" si="225"/>
        <v>-1.7689600730305968E-2</v>
      </c>
      <c r="F627" s="179">
        <f t="shared" ca="1" si="207"/>
        <v>0.97885289793827424</v>
      </c>
      <c r="G627" s="272">
        <f t="shared" si="208"/>
        <v>2.5874999999999999</v>
      </c>
      <c r="H627" s="181">
        <f t="shared" ca="1" si="209"/>
        <v>-4.2451645621086573</v>
      </c>
      <c r="I627" s="182">
        <f t="shared" ca="1" si="210"/>
        <v>234.90590303295392</v>
      </c>
      <c r="J627" s="181">
        <f t="shared" ca="1" si="211"/>
        <v>307.64965905737762</v>
      </c>
      <c r="K627" s="175">
        <f ca="1">IF(I626&lt;0,VLOOKUP(-I626,'Cd(v)'!$B$3:$C$103,2,1),VLOOKUP(I626,'Cd(v)'!$B$3:$C$103,2,1))</f>
        <v>0.43498504650884701</v>
      </c>
      <c r="L627" s="7">
        <f t="shared" ca="1" si="204"/>
        <v>-7.9339262222676483</v>
      </c>
      <c r="M627" s="110">
        <f t="shared" si="212"/>
        <v>110.99794932767718</v>
      </c>
      <c r="N627" s="110">
        <f t="shared" si="213"/>
        <v>58.467095607238392</v>
      </c>
      <c r="O627" s="110">
        <f t="shared" ca="1" si="214"/>
        <v>-77.831816240445633</v>
      </c>
      <c r="P627" s="110">
        <f t="shared" ca="1" si="215"/>
        <v>-25.300962520006848</v>
      </c>
      <c r="Q627" s="110">
        <f t="shared" ca="1" si="217"/>
        <v>-4.2451645621086573</v>
      </c>
      <c r="R627" s="110">
        <f>'prueba 1'!I624</f>
        <v>0</v>
      </c>
      <c r="S627" s="105">
        <f>'prueba 1'!AN624</f>
        <v>1.5021991998400623E-3</v>
      </c>
      <c r="T627" s="105">
        <f t="shared" si="218"/>
        <v>1.6759581661836507</v>
      </c>
      <c r="U627" s="177">
        <f t="shared" si="219"/>
        <v>5.9599485838163497</v>
      </c>
      <c r="V627" s="161">
        <f t="shared" si="205"/>
        <v>4.7148670219002008E-2</v>
      </c>
      <c r="W627" s="178">
        <f t="shared" si="216"/>
        <v>2.5874999999999999</v>
      </c>
      <c r="X627" s="178">
        <f t="shared" ca="1" si="220"/>
        <v>-4.2451645621086573</v>
      </c>
      <c r="Y627" s="178">
        <f t="shared" ca="1" si="221"/>
        <v>234.90590303295392</v>
      </c>
      <c r="Z627" s="178">
        <f t="shared" si="222"/>
        <v>4.1669999999998097E-3</v>
      </c>
      <c r="AA627" s="178">
        <f t="shared" ca="1" si="223"/>
        <v>2.5874999999999999</v>
      </c>
      <c r="AB627" s="178">
        <f t="shared" ca="1" si="224"/>
        <v>307.64965905737762</v>
      </c>
    </row>
    <row r="628" spans="1:28" x14ac:dyDescent="0.25">
      <c r="A628" s="200">
        <v>2.5916670000000002</v>
      </c>
      <c r="B628" s="105">
        <v>10.782904634246707</v>
      </c>
      <c r="D628" s="194">
        <f t="shared" si="206"/>
        <v>4.1670000000002538E-3</v>
      </c>
      <c r="E628" s="174">
        <f t="shared" ca="1" si="225"/>
        <v>-2.1324599470110298E-2</v>
      </c>
      <c r="F628" s="179">
        <f t="shared" ca="1" si="207"/>
        <v>0.97876403833238657</v>
      </c>
      <c r="G628" s="272">
        <f t="shared" si="208"/>
        <v>2.5916670000000002</v>
      </c>
      <c r="H628" s="181">
        <f t="shared" ca="1" si="209"/>
        <v>-5.1174944732682981</v>
      </c>
      <c r="I628" s="182">
        <f t="shared" ca="1" si="210"/>
        <v>234.8845784334838</v>
      </c>
      <c r="J628" s="181">
        <f t="shared" ca="1" si="211"/>
        <v>308.62842309570999</v>
      </c>
      <c r="K628" s="175">
        <f ca="1">IF(I627&lt;0,VLOOKUP(-I627,'Cd(v)'!$B$3:$C$103,2,1),VLOOKUP(I627,'Cd(v)'!$B$3:$C$103,2,1))</f>
        <v>0.43498504650884701</v>
      </c>
      <c r="L628" s="7">
        <f t="shared" ca="1" si="204"/>
        <v>-7.9327314278115946</v>
      </c>
      <c r="M628" s="110">
        <f t="shared" si="212"/>
        <v>105.7802944619602</v>
      </c>
      <c r="N628" s="110">
        <f t="shared" si="213"/>
        <v>58.452686341927631</v>
      </c>
      <c r="O628" s="110">
        <f t="shared" ca="1" si="214"/>
        <v>-77.820095306831746</v>
      </c>
      <c r="P628" s="110">
        <f t="shared" ca="1" si="215"/>
        <v>-30.492487186799181</v>
      </c>
      <c r="Q628" s="110">
        <f t="shared" ca="1" si="217"/>
        <v>-5.1174944732682981</v>
      </c>
      <c r="R628" s="110">
        <f>'prueba 1'!I625</f>
        <v>0</v>
      </c>
      <c r="S628" s="105">
        <f>'prueba 1'!AN625</f>
        <v>1.4688343843793751E-3</v>
      </c>
      <c r="T628" s="105">
        <f t="shared" si="218"/>
        <v>1.6774270005680301</v>
      </c>
      <c r="U628" s="177">
        <f t="shared" si="219"/>
        <v>5.9584797494319703</v>
      </c>
      <c r="V628" s="161">
        <f t="shared" si="205"/>
        <v>4.4932363610908764E-2</v>
      </c>
      <c r="W628" s="178">
        <f t="shared" si="216"/>
        <v>2.5916670000000002</v>
      </c>
      <c r="X628" s="178">
        <f t="shared" ca="1" si="220"/>
        <v>-5.1174944732682981</v>
      </c>
      <c r="Y628" s="178">
        <f t="shared" ca="1" si="221"/>
        <v>234.8845784334838</v>
      </c>
      <c r="Z628" s="178">
        <f t="shared" si="222"/>
        <v>4.1670000000002538E-3</v>
      </c>
      <c r="AA628" s="178">
        <f t="shared" ca="1" si="223"/>
        <v>2.5916670000000002</v>
      </c>
      <c r="AB628" s="178">
        <f t="shared" ca="1" si="224"/>
        <v>308.62842309570999</v>
      </c>
    </row>
    <row r="629" spans="1:28" x14ac:dyDescent="0.25">
      <c r="A629" s="200">
        <v>2.5958329999999998</v>
      </c>
      <c r="B629" s="105">
        <v>10.782904634246707</v>
      </c>
      <c r="D629" s="194">
        <f t="shared" si="206"/>
        <v>4.16599999999967E-3</v>
      </c>
      <c r="E629" s="174">
        <f t="shared" ca="1" si="225"/>
        <v>-2.1304789409291272E-2</v>
      </c>
      <c r="F629" s="179">
        <f t="shared" ca="1" si="207"/>
        <v>0.9784403980011368</v>
      </c>
      <c r="G629" s="272">
        <f t="shared" si="208"/>
        <v>2.5958329999999998</v>
      </c>
      <c r="H629" s="181">
        <f t="shared" ca="1" si="209"/>
        <v>-5.1139676930612001</v>
      </c>
      <c r="I629" s="182">
        <f t="shared" ca="1" si="210"/>
        <v>234.8632736440745</v>
      </c>
      <c r="J629" s="181">
        <f t="shared" ca="1" si="211"/>
        <v>309.6068634937111</v>
      </c>
      <c r="K629" s="175">
        <f ca="1">IF(I628&lt;0,VLOOKUP(-I628,'Cd(v)'!$B$3:$C$103,2,1),VLOOKUP(I628,'Cd(v)'!$B$3:$C$103,2,1))</f>
        <v>0.43498504650884701</v>
      </c>
      <c r="L629" s="7">
        <f t="shared" ca="1" si="204"/>
        <v>-7.9312912371650635</v>
      </c>
      <c r="M629" s="110">
        <f t="shared" si="212"/>
        <v>105.7802944619602</v>
      </c>
      <c r="N629" s="110">
        <f t="shared" si="213"/>
        <v>58.43830155031025</v>
      </c>
      <c r="O629" s="110">
        <f t="shared" ca="1" si="214"/>
        <v>-77.80596703658928</v>
      </c>
      <c r="P629" s="110">
        <f t="shared" ca="1" si="215"/>
        <v>-30.463974124939334</v>
      </c>
      <c r="Q629" s="110">
        <f t="shared" ca="1" si="217"/>
        <v>-5.1139676930612001</v>
      </c>
      <c r="R629" s="110">
        <f>'prueba 1'!I626</f>
        <v>0</v>
      </c>
      <c r="S629" s="105">
        <f>'prueba 1'!AN626</f>
        <v>1.4663396144116373E-3</v>
      </c>
      <c r="T629" s="105">
        <f t="shared" si="218"/>
        <v>1.6788933401824417</v>
      </c>
      <c r="U629" s="177">
        <f t="shared" si="219"/>
        <v>5.9570134098175584</v>
      </c>
      <c r="V629" s="161">
        <f t="shared" si="205"/>
        <v>4.492158070626822E-2</v>
      </c>
      <c r="W629" s="178">
        <f t="shared" si="216"/>
        <v>2.5958329999999998</v>
      </c>
      <c r="X629" s="178">
        <f t="shared" ca="1" si="220"/>
        <v>-5.1139676930612001</v>
      </c>
      <c r="Y629" s="178">
        <f t="shared" ca="1" si="221"/>
        <v>234.8632736440745</v>
      </c>
      <c r="Z629" s="178">
        <f t="shared" si="222"/>
        <v>4.16599999999967E-3</v>
      </c>
      <c r="AA629" s="178">
        <f t="shared" ca="1" si="223"/>
        <v>2.5958329999999998</v>
      </c>
      <c r="AB629" s="178">
        <f t="shared" ca="1" si="224"/>
        <v>309.6068634937111</v>
      </c>
    </row>
    <row r="630" spans="1:28" x14ac:dyDescent="0.25">
      <c r="A630" s="200">
        <v>2.6</v>
      </c>
      <c r="B630" s="105">
        <v>10.782904634246707</v>
      </c>
      <c r="D630" s="194">
        <f t="shared" si="206"/>
        <v>4.1670000000002538E-3</v>
      </c>
      <c r="E630" s="174">
        <f t="shared" ca="1" si="225"/>
        <v>-2.1295216028912024E-2</v>
      </c>
      <c r="F630" s="179">
        <f t="shared" ca="1" si="207"/>
        <v>0.97858652410972558</v>
      </c>
      <c r="G630" s="272">
        <f t="shared" si="208"/>
        <v>2.6</v>
      </c>
      <c r="H630" s="181">
        <f t="shared" ca="1" si="209"/>
        <v>-5.1104430114976545</v>
      </c>
      <c r="I630" s="182">
        <f t="shared" ca="1" si="210"/>
        <v>234.84197842804559</v>
      </c>
      <c r="J630" s="181">
        <f t="shared" ca="1" si="211"/>
        <v>310.58545001782085</v>
      </c>
      <c r="K630" s="175">
        <f ca="1">IF(I629&lt;0,VLOOKUP(-I629,'Cd(v)'!$B$3:$C$103,2,1),VLOOKUP(I629,'Cd(v)'!$B$3:$C$103,2,1))</f>
        <v>0.43498504650884701</v>
      </c>
      <c r="L630" s="7">
        <f t="shared" ca="1" si="204"/>
        <v>-7.9298525149857477</v>
      </c>
      <c r="M630" s="110">
        <f t="shared" si="212"/>
        <v>105.7802944619602</v>
      </c>
      <c r="N630" s="110">
        <f t="shared" si="213"/>
        <v>58.42393436788781</v>
      </c>
      <c r="O630" s="110">
        <f t="shared" ca="1" si="214"/>
        <v>-77.791853172010192</v>
      </c>
      <c r="P630" s="110">
        <f t="shared" ca="1" si="215"/>
        <v>-30.435493077937807</v>
      </c>
      <c r="Q630" s="110">
        <f t="shared" ca="1" si="217"/>
        <v>-5.1104430114976545</v>
      </c>
      <c r="R630" s="110">
        <f>'prueba 1'!I627</f>
        <v>0</v>
      </c>
      <c r="S630" s="105">
        <f>'prueba 1'!AN627</f>
        <v>1.4645445894432916E-3</v>
      </c>
      <c r="T630" s="105">
        <f t="shared" si="218"/>
        <v>1.680357884771885</v>
      </c>
      <c r="U630" s="177">
        <f t="shared" si="219"/>
        <v>5.9555488652281152</v>
      </c>
      <c r="V630" s="161">
        <f t="shared" si="205"/>
        <v>4.4932363610908764E-2</v>
      </c>
      <c r="W630" s="178">
        <f t="shared" si="216"/>
        <v>2.6</v>
      </c>
      <c r="X630" s="178">
        <f t="shared" ca="1" si="220"/>
        <v>-5.1104430114976545</v>
      </c>
      <c r="Y630" s="178">
        <f t="shared" ca="1" si="221"/>
        <v>234.84197842804559</v>
      </c>
      <c r="Z630" s="178">
        <f t="shared" si="222"/>
        <v>4.1670000000002538E-3</v>
      </c>
      <c r="AA630" s="178">
        <f t="shared" ca="1" si="223"/>
        <v>2.6</v>
      </c>
      <c r="AB630" s="178">
        <f t="shared" ca="1" si="224"/>
        <v>310.58545001782085</v>
      </c>
    </row>
    <row r="631" spans="1:28" x14ac:dyDescent="0.25">
      <c r="A631" s="200">
        <v>2.6041669999999999</v>
      </c>
      <c r="B631" s="105">
        <v>10.664711070633228</v>
      </c>
      <c r="D631" s="194">
        <f t="shared" si="206"/>
        <v>4.1669999999998097E-3</v>
      </c>
      <c r="E631" s="174">
        <f t="shared" ca="1" si="225"/>
        <v>-2.2092023400475905E-2</v>
      </c>
      <c r="F631" s="179">
        <f t="shared" ca="1" si="207"/>
        <v>0.97849446664811146</v>
      </c>
      <c r="G631" s="272">
        <f t="shared" si="208"/>
        <v>2.6041669999999999</v>
      </c>
      <c r="H631" s="181">
        <f t="shared" ca="1" si="209"/>
        <v>-5.3016614831958035</v>
      </c>
      <c r="I631" s="182">
        <f t="shared" ca="1" si="210"/>
        <v>234.8198864046451</v>
      </c>
      <c r="J631" s="181">
        <f t="shared" ca="1" si="211"/>
        <v>311.56394448446895</v>
      </c>
      <c r="K631" s="175">
        <f ca="1">IF(I630&lt;0,VLOOKUP(-I630,'Cd(v)'!$B$3:$C$103,2,1),VLOOKUP(I630,'Cd(v)'!$B$3:$C$103,2,1))</f>
        <v>0.43498504650884701</v>
      </c>
      <c r="L631" s="7">
        <f t="shared" ca="1" si="204"/>
        <v>-7.9284145697159047</v>
      </c>
      <c r="M631" s="110">
        <f t="shared" si="212"/>
        <v>104.62081560291197</v>
      </c>
      <c r="N631" s="110">
        <f t="shared" si="213"/>
        <v>58.409656397895205</v>
      </c>
      <c r="O631" s="110">
        <f t="shared" ca="1" si="214"/>
        <v>-77.777746928913032</v>
      </c>
      <c r="P631" s="110">
        <f t="shared" ca="1" si="215"/>
        <v>-31.566587723896262</v>
      </c>
      <c r="Q631" s="110">
        <f t="shared" ca="1" si="217"/>
        <v>-5.3016614831958035</v>
      </c>
      <c r="R631" s="110">
        <f>'prueba 1'!I628</f>
        <v>0</v>
      </c>
      <c r="S631" s="105">
        <f>'prueba 1'!AN628</f>
        <v>1.4554505598987687E-3</v>
      </c>
      <c r="T631" s="105">
        <f t="shared" si="218"/>
        <v>1.6818133353317837</v>
      </c>
      <c r="U631" s="177">
        <f t="shared" si="219"/>
        <v>5.9540934146682165</v>
      </c>
      <c r="V631" s="161">
        <f t="shared" si="205"/>
        <v>4.4439851031326631E-2</v>
      </c>
      <c r="W631" s="178">
        <f t="shared" si="216"/>
        <v>2.6041669999999999</v>
      </c>
      <c r="X631" s="178">
        <f t="shared" ca="1" si="220"/>
        <v>-5.3016614831958035</v>
      </c>
      <c r="Y631" s="178">
        <f t="shared" ca="1" si="221"/>
        <v>234.8198864046451</v>
      </c>
      <c r="Z631" s="178">
        <f t="shared" si="222"/>
        <v>4.1669999999998097E-3</v>
      </c>
      <c r="AA631" s="178">
        <f t="shared" ca="1" si="223"/>
        <v>2.6041669999999999</v>
      </c>
      <c r="AB631" s="178">
        <f t="shared" ca="1" si="224"/>
        <v>311.56394448446895</v>
      </c>
    </row>
    <row r="632" spans="1:28" x14ac:dyDescent="0.25">
      <c r="A632" s="200">
        <v>2.608333</v>
      </c>
      <c r="B632" s="105">
        <v>10.723807852439968</v>
      </c>
      <c r="D632" s="194">
        <f t="shared" si="206"/>
        <v>4.1660000000001141E-3</v>
      </c>
      <c r="E632" s="174">
        <f t="shared" ca="1" si="225"/>
        <v>-2.1666150361311184E-2</v>
      </c>
      <c r="F632" s="179">
        <f t="shared" ca="1" si="207"/>
        <v>0.97816938557937305</v>
      </c>
      <c r="G632" s="272">
        <f t="shared" si="208"/>
        <v>2.608333</v>
      </c>
      <c r="H632" s="181">
        <f t="shared" ca="1" si="209"/>
        <v>-5.2007082000265461</v>
      </c>
      <c r="I632" s="182">
        <f t="shared" ca="1" si="210"/>
        <v>234.79822025428379</v>
      </c>
      <c r="J632" s="181">
        <f t="shared" ca="1" si="211"/>
        <v>312.5421138700483</v>
      </c>
      <c r="K632" s="175">
        <f ca="1">IF(I631&lt;0,VLOOKUP(-I631,'Cd(v)'!$B$3:$C$103,2,1),VLOOKUP(I631,'Cd(v)'!$B$3:$C$103,2,1))</f>
        <v>0.43498504650884701</v>
      </c>
      <c r="L632" s="7">
        <f t="shared" ca="1" si="204"/>
        <v>-7.9269229583540053</v>
      </c>
      <c r="M632" s="110">
        <f t="shared" si="212"/>
        <v>105.2005550324361</v>
      </c>
      <c r="N632" s="110">
        <f t="shared" si="213"/>
        <v>58.395368754327151</v>
      </c>
      <c r="O632" s="110">
        <f t="shared" ca="1" si="214"/>
        <v>-77.763114221452796</v>
      </c>
      <c r="P632" s="110">
        <f t="shared" ca="1" si="215"/>
        <v>-30.957927943343847</v>
      </c>
      <c r="Q632" s="110">
        <f t="shared" ca="1" si="217"/>
        <v>-5.2007082000265461</v>
      </c>
      <c r="R632" s="110">
        <f>'prueba 1'!I629</f>
        <v>0</v>
      </c>
      <c r="S632" s="105">
        <f>'prueba 1'!AN629</f>
        <v>1.4564366532168595E-3</v>
      </c>
      <c r="T632" s="105">
        <f t="shared" si="218"/>
        <v>1.6832697719850005</v>
      </c>
      <c r="U632" s="177">
        <f t="shared" si="219"/>
        <v>5.9526369780149997</v>
      </c>
      <c r="V632" s="161">
        <f t="shared" si="205"/>
        <v>4.467538351326613E-2</v>
      </c>
      <c r="W632" s="178">
        <f t="shared" si="216"/>
        <v>2.608333</v>
      </c>
      <c r="X632" s="178">
        <f t="shared" ca="1" si="220"/>
        <v>-5.2007082000265461</v>
      </c>
      <c r="Y632" s="178">
        <f t="shared" ca="1" si="221"/>
        <v>234.79822025428379</v>
      </c>
      <c r="Z632" s="178">
        <f t="shared" si="222"/>
        <v>4.1660000000001141E-3</v>
      </c>
      <c r="AA632" s="178">
        <f t="shared" ca="1" si="223"/>
        <v>2.608333</v>
      </c>
      <c r="AB632" s="178">
        <f t="shared" ca="1" si="224"/>
        <v>312.5421138700483</v>
      </c>
    </row>
    <row r="633" spans="1:28" x14ac:dyDescent="0.25">
      <c r="A633" s="200">
        <v>2.6124999999999998</v>
      </c>
      <c r="B633" s="105">
        <v>10.782904634246707</v>
      </c>
      <c r="D633" s="194">
        <f t="shared" si="206"/>
        <v>4.1669999999998097E-3</v>
      </c>
      <c r="E633" s="174">
        <f t="shared" ca="1" si="225"/>
        <v>-2.1250665805096169E-2</v>
      </c>
      <c r="F633" s="179">
        <f t="shared" ca="1" si="207"/>
        <v>0.97831563227514606</v>
      </c>
      <c r="G633" s="272">
        <f t="shared" si="208"/>
        <v>2.6124999999999998</v>
      </c>
      <c r="H633" s="181">
        <f t="shared" ca="1" si="209"/>
        <v>-5.0997518130782673</v>
      </c>
      <c r="I633" s="182">
        <f t="shared" ca="1" si="210"/>
        <v>234.77696958847869</v>
      </c>
      <c r="J633" s="181">
        <f t="shared" ca="1" si="211"/>
        <v>313.52042950232345</v>
      </c>
      <c r="K633" s="175">
        <f ca="1">IF(I632&lt;0,VLOOKUP(-I632,'Cd(v)'!$B$3:$C$103,2,1),VLOOKUP(I632,'Cd(v)'!$B$3:$C$103,2,1))</f>
        <v>0.43498504650884701</v>
      </c>
      <c r="L633" s="7">
        <f t="shared" ca="1" si="204"/>
        <v>-7.9254602374226621</v>
      </c>
      <c r="M633" s="110">
        <f t="shared" si="212"/>
        <v>105.7802944619602</v>
      </c>
      <c r="N633" s="110">
        <f t="shared" si="213"/>
        <v>58.381064819624918</v>
      </c>
      <c r="O633" s="110">
        <f t="shared" ca="1" si="214"/>
        <v>-77.748764929116319</v>
      </c>
      <c r="P633" s="110">
        <f t="shared" ca="1" si="215"/>
        <v>-30.349535286781041</v>
      </c>
      <c r="Q633" s="110">
        <f t="shared" ca="1" si="217"/>
        <v>-5.0997518130782673</v>
      </c>
      <c r="R633" s="110">
        <f>'prueba 1'!I630</f>
        <v>0</v>
      </c>
      <c r="S633" s="105">
        <f>'prueba 1'!AN630</f>
        <v>1.4580973192899686E-3</v>
      </c>
      <c r="T633" s="105">
        <f t="shared" si="218"/>
        <v>1.6847278693042904</v>
      </c>
      <c r="U633" s="177">
        <f t="shared" si="219"/>
        <v>5.9511788806957098</v>
      </c>
      <c r="V633" s="161">
        <f t="shared" si="205"/>
        <v>4.4932363610903976E-2</v>
      </c>
      <c r="W633" s="178">
        <f t="shared" si="216"/>
        <v>2.6124999999999998</v>
      </c>
      <c r="X633" s="178">
        <f t="shared" ca="1" si="220"/>
        <v>-5.0997518130782673</v>
      </c>
      <c r="Y633" s="178">
        <f t="shared" ca="1" si="221"/>
        <v>234.77696958847869</v>
      </c>
      <c r="Z633" s="178">
        <f t="shared" si="222"/>
        <v>4.1669999999998097E-3</v>
      </c>
      <c r="AA633" s="178">
        <f t="shared" ca="1" si="223"/>
        <v>2.6124999999999998</v>
      </c>
      <c r="AB633" s="178">
        <f t="shared" ca="1" si="224"/>
        <v>313.52042950232345</v>
      </c>
    </row>
    <row r="634" spans="1:28" x14ac:dyDescent="0.25">
      <c r="A634" s="200">
        <v>2.6166670000000001</v>
      </c>
      <c r="B634" s="105">
        <v>10.723807852439968</v>
      </c>
      <c r="D634" s="194">
        <f t="shared" si="206"/>
        <v>4.1670000000002538E-3</v>
      </c>
      <c r="E634" s="174">
        <f t="shared" ca="1" si="225"/>
        <v>-2.1642049174176784E-2</v>
      </c>
      <c r="F634" s="179">
        <f t="shared" ca="1" si="207"/>
        <v>0.97822544985634152</v>
      </c>
      <c r="G634" s="272">
        <f t="shared" si="208"/>
        <v>2.6166670000000001</v>
      </c>
      <c r="H634" s="181">
        <f t="shared" ca="1" si="209"/>
        <v>-5.1936763076974959</v>
      </c>
      <c r="I634" s="182">
        <f t="shared" ca="1" si="210"/>
        <v>234.75532753930452</v>
      </c>
      <c r="J634" s="181">
        <f t="shared" ca="1" si="211"/>
        <v>314.49865495217978</v>
      </c>
      <c r="K634" s="175">
        <f ca="1">IF(I633&lt;0,VLOOKUP(-I633,'Cd(v)'!$B$3:$C$103,2,1),VLOOKUP(I633,'Cd(v)'!$B$3:$C$103,2,1))</f>
        <v>0.43498504650884701</v>
      </c>
      <c r="L634" s="7">
        <f t="shared" ca="1" si="204"/>
        <v>-7.924025697713641</v>
      </c>
      <c r="M634" s="110">
        <f t="shared" si="212"/>
        <v>105.2005550324361</v>
      </c>
      <c r="N634" s="110">
        <f t="shared" si="213"/>
        <v>58.366815973008286</v>
      </c>
      <c r="O634" s="110">
        <f t="shared" ca="1" si="214"/>
        <v>-77.734692094570818</v>
      </c>
      <c r="P634" s="110">
        <f t="shared" ca="1" si="215"/>
        <v>-30.900953035143004</v>
      </c>
      <c r="Q634" s="110">
        <f t="shared" ca="1" si="217"/>
        <v>-5.1936763076974959</v>
      </c>
      <c r="R634" s="110">
        <f>'prueba 1'!I631</f>
        <v>0</v>
      </c>
      <c r="S634" s="105">
        <f>'prueba 1'!AN631</f>
        <v>1.4524818161700595E-3</v>
      </c>
      <c r="T634" s="105">
        <f t="shared" si="218"/>
        <v>1.6861803511204605</v>
      </c>
      <c r="U634" s="177">
        <f t="shared" si="219"/>
        <v>5.9497263988795392</v>
      </c>
      <c r="V634" s="161">
        <f t="shared" si="205"/>
        <v>4.4686107321120071E-2</v>
      </c>
      <c r="W634" s="178">
        <f t="shared" si="216"/>
        <v>2.6166670000000001</v>
      </c>
      <c r="X634" s="178">
        <f t="shared" ca="1" si="220"/>
        <v>-5.1936763076974959</v>
      </c>
      <c r="Y634" s="178">
        <f t="shared" ca="1" si="221"/>
        <v>234.75532753930452</v>
      </c>
      <c r="Z634" s="178">
        <f t="shared" si="222"/>
        <v>4.1670000000002538E-3</v>
      </c>
      <c r="AA634" s="178">
        <f t="shared" ca="1" si="223"/>
        <v>2.6166670000000001</v>
      </c>
      <c r="AB634" s="178">
        <f t="shared" ca="1" si="224"/>
        <v>314.49865495217978</v>
      </c>
    </row>
    <row r="635" spans="1:28" x14ac:dyDescent="0.25">
      <c r="A635" s="200">
        <v>2.6208330000000002</v>
      </c>
      <c r="B635" s="105">
        <v>10.664711070633228</v>
      </c>
      <c r="D635" s="194">
        <f t="shared" si="206"/>
        <v>4.1660000000001141E-3</v>
      </c>
      <c r="E635" s="174">
        <f t="shared" ca="1" si="225"/>
        <v>-2.2028174290681581E-2</v>
      </c>
      <c r="F635" s="179">
        <f t="shared" ca="1" si="207"/>
        <v>0.97789892515467436</v>
      </c>
      <c r="G635" s="272">
        <f t="shared" si="208"/>
        <v>2.6208330000000002</v>
      </c>
      <c r="H635" s="181">
        <f t="shared" ca="1" si="209"/>
        <v>-5.2876078470189576</v>
      </c>
      <c r="I635" s="182">
        <f t="shared" ca="1" si="210"/>
        <v>234.73329936501383</v>
      </c>
      <c r="J635" s="181">
        <f t="shared" ca="1" si="211"/>
        <v>315.47655387733442</v>
      </c>
      <c r="K635" s="175">
        <f ca="1">IF(I634&lt;0,VLOOKUP(-I634,'Cd(v)'!$B$3:$C$103,2,1),VLOOKUP(I634,'Cd(v)'!$B$3:$C$103,2,1))</f>
        <v>0.43498504650884701</v>
      </c>
      <c r="L635" s="7">
        <f t="shared" ca="1" si="204"/>
        <v>-7.9225648708708549</v>
      </c>
      <c r="M635" s="110">
        <f t="shared" si="212"/>
        <v>104.62081560291197</v>
      </c>
      <c r="N635" s="110">
        <f t="shared" si="213"/>
        <v>58.352625550395956</v>
      </c>
      <c r="O635" s="110">
        <f t="shared" ca="1" si="214"/>
        <v>-77.720361383243088</v>
      </c>
      <c r="P635" s="110">
        <f t="shared" ca="1" si="215"/>
        <v>-31.452171330727069</v>
      </c>
      <c r="Q635" s="110">
        <f t="shared" ca="1" si="217"/>
        <v>-5.2876078470189576</v>
      </c>
      <c r="R635" s="110">
        <f>'prueba 1'!I632</f>
        <v>0</v>
      </c>
      <c r="S635" s="105">
        <f>'prueba 1'!AN632</f>
        <v>1.4465262601764885E-3</v>
      </c>
      <c r="T635" s="105">
        <f t="shared" si="218"/>
        <v>1.6876268773806369</v>
      </c>
      <c r="U635" s="177">
        <f t="shared" si="219"/>
        <v>5.9482798726193629</v>
      </c>
      <c r="V635" s="161">
        <f t="shared" si="205"/>
        <v>4.4429186320259245E-2</v>
      </c>
      <c r="W635" s="178">
        <f t="shared" si="216"/>
        <v>2.6208330000000002</v>
      </c>
      <c r="X635" s="178">
        <f t="shared" ca="1" si="220"/>
        <v>-5.2876078470189576</v>
      </c>
      <c r="Y635" s="178">
        <f t="shared" ca="1" si="221"/>
        <v>234.73329936501383</v>
      </c>
      <c r="Z635" s="178">
        <f t="shared" si="222"/>
        <v>4.1660000000001141E-3</v>
      </c>
      <c r="AA635" s="178">
        <f t="shared" ca="1" si="223"/>
        <v>2.6208330000000002</v>
      </c>
      <c r="AB635" s="178">
        <f t="shared" ca="1" si="224"/>
        <v>315.47655387733442</v>
      </c>
    </row>
    <row r="636" spans="1:28" x14ac:dyDescent="0.25">
      <c r="A636" s="200">
        <v>2.625</v>
      </c>
      <c r="B636" s="105">
        <v>10.664711070633228</v>
      </c>
      <c r="D636" s="194">
        <f t="shared" si="206"/>
        <v>4.1669999999998097E-3</v>
      </c>
      <c r="E636" s="174">
        <f t="shared" ca="1" si="225"/>
        <v>-2.2018663875172782E-2</v>
      </c>
      <c r="F636" s="179">
        <f t="shared" ca="1" si="207"/>
        <v>0.97804190668160018</v>
      </c>
      <c r="G636" s="272">
        <f t="shared" si="208"/>
        <v>2.625</v>
      </c>
      <c r="H636" s="181">
        <f t="shared" ca="1" si="209"/>
        <v>-5.2840566055132676</v>
      </c>
      <c r="I636" s="182">
        <f t="shared" ca="1" si="210"/>
        <v>234.71128070113866</v>
      </c>
      <c r="J636" s="181">
        <f t="shared" ca="1" si="211"/>
        <v>316.45459578401602</v>
      </c>
      <c r="K636" s="175">
        <f ca="1">IF(I635&lt;0,VLOOKUP(-I635,'Cd(v)'!$B$3:$C$103,2,1),VLOOKUP(I635,'Cd(v)'!$B$3:$C$103,2,1))</f>
        <v>0.43498504650884701</v>
      </c>
      <c r="L636" s="7">
        <f t="shared" ref="L636:L699" ca="1" si="226">IF(I635&lt;0,+(+(0.5*1.29*K636*PI()/4*$E$1^2*I635^2)/9.81),+(-(0.5*1.29*K636*PI()/4*$E$1^2*I635^2)/9.81))</f>
        <v>-7.9210781190800175</v>
      </c>
      <c r="M636" s="110">
        <f t="shared" si="212"/>
        <v>104.62081560291197</v>
      </c>
      <c r="N636" s="110">
        <f t="shared" si="213"/>
        <v>58.338452798725989</v>
      </c>
      <c r="O636" s="110">
        <f t="shared" ca="1" si="214"/>
        <v>-77.705776348174979</v>
      </c>
      <c r="P636" s="110">
        <f t="shared" ca="1" si="215"/>
        <v>-31.423413543988993</v>
      </c>
      <c r="Q636" s="110">
        <f t="shared" ca="1" si="217"/>
        <v>-5.2840566055132676</v>
      </c>
      <c r="R636" s="110">
        <f>'prueba 1'!I633</f>
        <v>0</v>
      </c>
      <c r="S636" s="105">
        <f>'prueba 1'!AN633</f>
        <v>1.4447249408737371E-3</v>
      </c>
      <c r="T636" s="105">
        <f t="shared" si="218"/>
        <v>1.6890716023215107</v>
      </c>
      <c r="U636" s="177">
        <f t="shared" si="219"/>
        <v>5.94683514767849</v>
      </c>
      <c r="V636" s="161">
        <f t="shared" si="205"/>
        <v>4.4439851031326631E-2</v>
      </c>
      <c r="W636" s="178">
        <f t="shared" si="216"/>
        <v>2.625</v>
      </c>
      <c r="X636" s="178">
        <f t="shared" ca="1" si="220"/>
        <v>-5.2840566055132676</v>
      </c>
      <c r="Y636" s="178">
        <f t="shared" ca="1" si="221"/>
        <v>234.71128070113866</v>
      </c>
      <c r="Z636" s="178">
        <f t="shared" si="222"/>
        <v>4.1669999999998097E-3</v>
      </c>
      <c r="AA636" s="178">
        <f t="shared" ca="1" si="223"/>
        <v>2.625</v>
      </c>
      <c r="AB636" s="178">
        <f t="shared" ca="1" si="224"/>
        <v>316.45459578401602</v>
      </c>
    </row>
    <row r="637" spans="1:28" x14ac:dyDescent="0.25">
      <c r="A637" s="200">
        <v>2.6291669999999998</v>
      </c>
      <c r="B637" s="105">
        <v>10.782904634246707</v>
      </c>
      <c r="D637" s="194">
        <f t="shared" si="206"/>
        <v>4.1669999999998097E-3</v>
      </c>
      <c r="E637" s="174">
        <f t="shared" ca="1" si="225"/>
        <v>-2.1191193850178779E-2</v>
      </c>
      <c r="F637" s="179">
        <f t="shared" ca="1" si="207"/>
        <v>0.97795360297682654</v>
      </c>
      <c r="G637" s="272">
        <f t="shared" si="208"/>
        <v>2.6291669999999998</v>
      </c>
      <c r="H637" s="181">
        <f t="shared" ca="1" si="209"/>
        <v>-5.085479685668286</v>
      </c>
      <c r="I637" s="182">
        <f t="shared" ca="1" si="210"/>
        <v>234.69008950728849</v>
      </c>
      <c r="J637" s="181">
        <f t="shared" ca="1" si="211"/>
        <v>317.43254938699283</v>
      </c>
      <c r="K637" s="175">
        <f ca="1">IF(I636&lt;0,VLOOKUP(-I636,'Cd(v)'!$B$3:$C$103,2,1),VLOOKUP(I636,'Cd(v)'!$B$3:$C$103,2,1))</f>
        <v>0.43498504650884701</v>
      </c>
      <c r="L637" s="7">
        <f t="shared" ca="1" si="226"/>
        <v>-7.919592148602459</v>
      </c>
      <c r="M637" s="110">
        <f t="shared" si="212"/>
        <v>105.7802944619602</v>
      </c>
      <c r="N637" s="110">
        <f t="shared" si="213"/>
        <v>58.324233650519432</v>
      </c>
      <c r="O637" s="110">
        <f t="shared" ca="1" si="214"/>
        <v>-77.691198977790123</v>
      </c>
      <c r="P637" s="110">
        <f t="shared" ca="1" si="215"/>
        <v>-30.235138166349358</v>
      </c>
      <c r="Q637" s="110">
        <f t="shared" ca="1" si="217"/>
        <v>-5.085479685668286</v>
      </c>
      <c r="R637" s="110">
        <f>'prueba 1'!I634</f>
        <v>0</v>
      </c>
      <c r="S637" s="105">
        <f>'prueba 1'!AN634</f>
        <v>1.4494544553063594E-3</v>
      </c>
      <c r="T637" s="105">
        <f t="shared" si="218"/>
        <v>1.690521056776817</v>
      </c>
      <c r="U637" s="177">
        <f t="shared" si="219"/>
        <v>5.9453856932231837</v>
      </c>
      <c r="V637" s="161">
        <f t="shared" si="205"/>
        <v>4.4932363610903976E-2</v>
      </c>
      <c r="W637" s="178">
        <f t="shared" si="216"/>
        <v>2.6291669999999998</v>
      </c>
      <c r="X637" s="178">
        <f t="shared" ca="1" si="220"/>
        <v>-5.085479685668286</v>
      </c>
      <c r="Y637" s="178">
        <f t="shared" ca="1" si="221"/>
        <v>234.69008950728849</v>
      </c>
      <c r="Z637" s="178">
        <f t="shared" si="222"/>
        <v>4.1669999999998097E-3</v>
      </c>
      <c r="AA637" s="178">
        <f t="shared" ca="1" si="223"/>
        <v>2.6291669999999998</v>
      </c>
      <c r="AB637" s="178">
        <f t="shared" ca="1" si="224"/>
        <v>317.43254938699283</v>
      </c>
    </row>
    <row r="638" spans="1:28" x14ac:dyDescent="0.25">
      <c r="A638" s="200">
        <v>2.6333329999999999</v>
      </c>
      <c r="B638" s="105">
        <v>10.723807852439968</v>
      </c>
      <c r="D638" s="194">
        <f t="shared" si="206"/>
        <v>4.1660000000001141E-3</v>
      </c>
      <c r="E638" s="174">
        <f t="shared" ca="1" si="225"/>
        <v>-2.1577825049782669E-2</v>
      </c>
      <c r="F638" s="179">
        <f t="shared" ca="1" si="207"/>
        <v>0.97762901966823323</v>
      </c>
      <c r="G638" s="272">
        <f t="shared" si="208"/>
        <v>2.6333329999999999</v>
      </c>
      <c r="H638" s="181">
        <f t="shared" ca="1" si="209"/>
        <v>-5.1795067330249829</v>
      </c>
      <c r="I638" s="182">
        <f t="shared" ca="1" si="210"/>
        <v>234.66851168223872</v>
      </c>
      <c r="J638" s="181">
        <f t="shared" ca="1" si="211"/>
        <v>318.41017840666109</v>
      </c>
      <c r="K638" s="175">
        <f ca="1">IF(I637&lt;0,VLOOKUP(-I637,'Cd(v)'!$B$3:$C$103,2,1),VLOOKUP(I637,'Cd(v)'!$B$3:$C$103,2,1))</f>
        <v>0.43498504650884701</v>
      </c>
      <c r="L638" s="7">
        <f t="shared" ca="1" si="226"/>
        <v>-7.9181621531138395</v>
      </c>
      <c r="M638" s="110">
        <f t="shared" si="212"/>
        <v>105.2005550324361</v>
      </c>
      <c r="N638" s="110">
        <f t="shared" si="213"/>
        <v>58.310072926918707</v>
      </c>
      <c r="O638" s="110">
        <f t="shared" ca="1" si="214"/>
        <v>-77.677170722046768</v>
      </c>
      <c r="P638" s="110">
        <f t="shared" ca="1" si="215"/>
        <v>-30.786688616529375</v>
      </c>
      <c r="Q638" s="110">
        <f t="shared" ca="1" si="217"/>
        <v>-5.1795067330249829</v>
      </c>
      <c r="R638" s="110">
        <f>'prueba 1'!I635</f>
        <v>0</v>
      </c>
      <c r="S638" s="105">
        <f>'prueba 1'!AN635</f>
        <v>1.4434988379950302E-3</v>
      </c>
      <c r="T638" s="105">
        <f t="shared" si="218"/>
        <v>1.691964555614812</v>
      </c>
      <c r="U638" s="177">
        <f t="shared" si="219"/>
        <v>5.9439421943851887</v>
      </c>
      <c r="V638" s="161">
        <f t="shared" si="205"/>
        <v>4.467538351326613E-2</v>
      </c>
      <c r="W638" s="178">
        <f t="shared" si="216"/>
        <v>2.6333329999999999</v>
      </c>
      <c r="X638" s="178">
        <f t="shared" ca="1" si="220"/>
        <v>-5.1795067330249829</v>
      </c>
      <c r="Y638" s="178">
        <f t="shared" ca="1" si="221"/>
        <v>234.66851168223872</v>
      </c>
      <c r="Z638" s="178">
        <f t="shared" si="222"/>
        <v>4.1660000000001141E-3</v>
      </c>
      <c r="AA638" s="178">
        <f t="shared" ca="1" si="223"/>
        <v>2.6333329999999999</v>
      </c>
      <c r="AB638" s="178">
        <f t="shared" ca="1" si="224"/>
        <v>318.41017840666109</v>
      </c>
    </row>
    <row r="639" spans="1:28" x14ac:dyDescent="0.25">
      <c r="A639" s="200">
        <v>2.6375000000000002</v>
      </c>
      <c r="B639" s="105">
        <v>10.664711070633228</v>
      </c>
      <c r="D639" s="194">
        <f t="shared" si="206"/>
        <v>4.1670000000002538E-3</v>
      </c>
      <c r="E639" s="174">
        <f t="shared" ca="1" si="225"/>
        <v>-2.1974843773413161E-2</v>
      </c>
      <c r="F639" s="179">
        <f t="shared" ca="1" si="207"/>
        <v>0.97777211900594441</v>
      </c>
      <c r="G639" s="272">
        <f t="shared" si="208"/>
        <v>2.6375000000000002</v>
      </c>
      <c r="H639" s="181">
        <f t="shared" ca="1" si="209"/>
        <v>-5.2735406223690475</v>
      </c>
      <c r="I639" s="182">
        <f t="shared" ca="1" si="210"/>
        <v>234.64653683846529</v>
      </c>
      <c r="J639" s="181">
        <f t="shared" ca="1" si="211"/>
        <v>319.38795052566701</v>
      </c>
      <c r="K639" s="175">
        <f ca="1">IF(I638&lt;0,VLOOKUP(-I638,'Cd(v)'!$B$3:$C$103,2,1),VLOOKUP(I638,'Cd(v)'!$B$3:$C$103,2,1))</f>
        <v>0.43498504650884701</v>
      </c>
      <c r="L639" s="7">
        <f t="shared" ca="1" si="226"/>
        <v>-7.9167062001711415</v>
      </c>
      <c r="M639" s="110">
        <f t="shared" si="212"/>
        <v>104.62081560291197</v>
      </c>
      <c r="N639" s="110">
        <f t="shared" si="213"/>
        <v>58.295963768198092</v>
      </c>
      <c r="O639" s="110">
        <f t="shared" ca="1" si="214"/>
        <v>-77.662887823678901</v>
      </c>
      <c r="P639" s="110">
        <f t="shared" ca="1" si="215"/>
        <v>-31.338035988965018</v>
      </c>
      <c r="Q639" s="110">
        <f t="shared" ca="1" si="217"/>
        <v>-5.2735406223690475</v>
      </c>
      <c r="R639" s="110">
        <f>'prueba 1'!I636</f>
        <v>0</v>
      </c>
      <c r="S639" s="105">
        <f>'prueba 1'!AN636</f>
        <v>1.4382424791646589E-3</v>
      </c>
      <c r="T639" s="105">
        <f t="shared" si="218"/>
        <v>1.6934027980939765</v>
      </c>
      <c r="U639" s="177">
        <f t="shared" si="219"/>
        <v>5.9425039519060237</v>
      </c>
      <c r="V639" s="161">
        <f t="shared" si="205"/>
        <v>4.443985103133137E-2</v>
      </c>
      <c r="W639" s="178">
        <f t="shared" si="216"/>
        <v>2.6375000000000002</v>
      </c>
      <c r="X639" s="178">
        <f t="shared" ca="1" si="220"/>
        <v>-5.2735406223690475</v>
      </c>
      <c r="Y639" s="178">
        <f t="shared" ca="1" si="221"/>
        <v>234.64653683846529</v>
      </c>
      <c r="Z639" s="178">
        <f t="shared" si="222"/>
        <v>4.1670000000002538E-3</v>
      </c>
      <c r="AA639" s="178">
        <f t="shared" ca="1" si="223"/>
        <v>2.6375000000000002</v>
      </c>
      <c r="AB639" s="178">
        <f t="shared" ca="1" si="224"/>
        <v>319.38795052566701</v>
      </c>
    </row>
    <row r="640" spans="1:28" x14ac:dyDescent="0.25">
      <c r="A640" s="200">
        <v>2.641667</v>
      </c>
      <c r="B640" s="105">
        <v>10.723807852439968</v>
      </c>
      <c r="D640" s="194">
        <f t="shared" si="206"/>
        <v>4.1669999999998097E-3</v>
      </c>
      <c r="E640" s="174">
        <f t="shared" ca="1" si="225"/>
        <v>-2.1553439136221753E-2</v>
      </c>
      <c r="F640" s="179">
        <f t="shared" ca="1" si="207"/>
        <v>0.97768230582495963</v>
      </c>
      <c r="G640" s="272">
        <f t="shared" si="208"/>
        <v>2.641667</v>
      </c>
      <c r="H640" s="181">
        <f t="shared" ca="1" si="209"/>
        <v>-5.1724115997654758</v>
      </c>
      <c r="I640" s="182">
        <f t="shared" ca="1" si="210"/>
        <v>234.62498339932907</v>
      </c>
      <c r="J640" s="181">
        <f t="shared" ca="1" si="211"/>
        <v>320.36563283149195</v>
      </c>
      <c r="K640" s="175">
        <f ca="1">IF(I639&lt;0,VLOOKUP(-I639,'Cd(v)'!$B$3:$C$103,2,1),VLOOKUP(I639,'Cd(v)'!$B$3:$C$103,2,1))</f>
        <v>0.43498504650884701</v>
      </c>
      <c r="L640" s="7">
        <f t="shared" ca="1" si="226"/>
        <v>-7.9152235961752107</v>
      </c>
      <c r="M640" s="110">
        <f t="shared" si="212"/>
        <v>105.2005550324361</v>
      </c>
      <c r="N640" s="110">
        <f t="shared" si="213"/>
        <v>58.281842202868283</v>
      </c>
      <c r="O640" s="110">
        <f t="shared" ca="1" si="214"/>
        <v>-77.648343478478822</v>
      </c>
      <c r="P640" s="110">
        <f t="shared" ca="1" si="215"/>
        <v>-30.729630648911005</v>
      </c>
      <c r="Q640" s="110">
        <f t="shared" ca="1" si="217"/>
        <v>-5.1724115997654758</v>
      </c>
      <c r="R640" s="110">
        <f>'prueba 1'!I637</f>
        <v>0</v>
      </c>
      <c r="S640" s="105">
        <f>'prueba 1'!AN637</f>
        <v>1.4395071691961421E-3</v>
      </c>
      <c r="T640" s="105">
        <f t="shared" si="218"/>
        <v>1.6948423052631727</v>
      </c>
      <c r="U640" s="177">
        <f t="shared" si="219"/>
        <v>5.9410644447368277</v>
      </c>
      <c r="V640" s="161">
        <f t="shared" si="205"/>
        <v>4.4686107321115311E-2</v>
      </c>
      <c r="W640" s="178">
        <f t="shared" si="216"/>
        <v>2.641667</v>
      </c>
      <c r="X640" s="178">
        <f t="shared" ca="1" si="220"/>
        <v>-5.1724115997654758</v>
      </c>
      <c r="Y640" s="178">
        <f t="shared" ca="1" si="221"/>
        <v>234.62498339932907</v>
      </c>
      <c r="Z640" s="178">
        <f t="shared" si="222"/>
        <v>4.1669999999998097E-3</v>
      </c>
      <c r="AA640" s="178">
        <f t="shared" ca="1" si="223"/>
        <v>2.641667</v>
      </c>
      <c r="AB640" s="178">
        <f t="shared" ca="1" si="224"/>
        <v>320.36563283149195</v>
      </c>
    </row>
    <row r="641" spans="1:28" x14ac:dyDescent="0.25">
      <c r="A641" s="200">
        <v>2.6458330000000001</v>
      </c>
      <c r="B641" s="105">
        <v>10.664711070633228</v>
      </c>
      <c r="D641" s="194">
        <f t="shared" si="206"/>
        <v>4.1660000000001141E-3</v>
      </c>
      <c r="E641" s="174">
        <f t="shared" ca="1" si="225"/>
        <v>-2.1940222638970823E-2</v>
      </c>
      <c r="F641" s="179">
        <f t="shared" ca="1" si="207"/>
        <v>0.97735627787411772</v>
      </c>
      <c r="G641" s="272">
        <f t="shared" si="208"/>
        <v>2.6458330000000001</v>
      </c>
      <c r="H641" s="181">
        <f t="shared" ca="1" si="209"/>
        <v>-5.2664960727244896</v>
      </c>
      <c r="I641" s="182">
        <f t="shared" ca="1" si="210"/>
        <v>234.60304317669011</v>
      </c>
      <c r="J641" s="181">
        <f t="shared" ca="1" si="211"/>
        <v>321.34298910936604</v>
      </c>
      <c r="K641" s="175">
        <f ca="1">IF(I640&lt;0,VLOOKUP(-I640,'Cd(v)'!$B$3:$C$103,2,1),VLOOKUP(I640,'Cd(v)'!$B$3:$C$103,2,1))</f>
        <v>0.43498504650884701</v>
      </c>
      <c r="L641" s="7">
        <f t="shared" ca="1" si="226"/>
        <v>-7.9137695584801291</v>
      </c>
      <c r="M641" s="110">
        <f t="shared" si="212"/>
        <v>104.62081560291197</v>
      </c>
      <c r="N641" s="110">
        <f t="shared" si="213"/>
        <v>58.267778942246196</v>
      </c>
      <c r="O641" s="110">
        <f t="shared" ca="1" si="214"/>
        <v>-77.634079368690067</v>
      </c>
      <c r="P641" s="110">
        <f t="shared" ca="1" si="215"/>
        <v>-31.281042708024287</v>
      </c>
      <c r="Q641" s="110">
        <f t="shared" ca="1" si="217"/>
        <v>-5.2664960727244896</v>
      </c>
      <c r="R641" s="110">
        <f>'prueba 1'!I638</f>
        <v>0</v>
      </c>
      <c r="S641" s="105">
        <f>'prueba 1'!AN638</f>
        <v>1.4335637739129161E-3</v>
      </c>
      <c r="T641" s="105">
        <f t="shared" si="218"/>
        <v>1.6962758690370856</v>
      </c>
      <c r="U641" s="177">
        <f t="shared" si="219"/>
        <v>5.9396308809629144</v>
      </c>
      <c r="V641" s="161">
        <f t="shared" si="205"/>
        <v>4.4429186320259245E-2</v>
      </c>
      <c r="W641" s="178">
        <f t="shared" si="216"/>
        <v>2.6458330000000001</v>
      </c>
      <c r="X641" s="178">
        <f t="shared" ca="1" si="220"/>
        <v>-5.2664960727244896</v>
      </c>
      <c r="Y641" s="178">
        <f t="shared" ca="1" si="221"/>
        <v>234.60304317669011</v>
      </c>
      <c r="Z641" s="178">
        <f t="shared" si="222"/>
        <v>4.1660000000001141E-3</v>
      </c>
      <c r="AA641" s="178">
        <f t="shared" ca="1" si="223"/>
        <v>2.6458330000000001</v>
      </c>
      <c r="AB641" s="178">
        <f t="shared" ca="1" si="224"/>
        <v>321.34298910936604</v>
      </c>
    </row>
    <row r="642" spans="1:28" x14ac:dyDescent="0.25">
      <c r="A642" s="200">
        <v>2.65</v>
      </c>
      <c r="B642" s="105">
        <v>10.54651750701975</v>
      </c>
      <c r="D642" s="194">
        <f t="shared" si="206"/>
        <v>4.1669999999998097E-3</v>
      </c>
      <c r="E642" s="174">
        <f t="shared" ca="1" si="225"/>
        <v>-2.274439569848212E-2</v>
      </c>
      <c r="F642" s="179">
        <f t="shared" ca="1" si="207"/>
        <v>0.97749610502034745</v>
      </c>
      <c r="G642" s="272">
        <f t="shared" si="208"/>
        <v>2.65</v>
      </c>
      <c r="H642" s="181">
        <f t="shared" ca="1" si="209"/>
        <v>-5.4582183101711443</v>
      </c>
      <c r="I642" s="182">
        <f t="shared" ca="1" si="210"/>
        <v>234.58029878099163</v>
      </c>
      <c r="J642" s="181">
        <f t="shared" ca="1" si="211"/>
        <v>322.32048521438639</v>
      </c>
      <c r="K642" s="175">
        <f ca="1">IF(I641&lt;0,VLOOKUP(-I641,'Cd(v)'!$B$3:$C$103,2,1),VLOOKUP(I641,'Cd(v)'!$B$3:$C$103,2,1))</f>
        <v>0.43498504650884701</v>
      </c>
      <c r="L642" s="7">
        <f t="shared" ca="1" si="226"/>
        <v>-7.912289564787355</v>
      </c>
      <c r="M642" s="110">
        <f t="shared" si="212"/>
        <v>103.46133674386375</v>
      </c>
      <c r="N642" s="110">
        <f t="shared" si="213"/>
        <v>58.253800797034202</v>
      </c>
      <c r="O642" s="110">
        <f t="shared" ca="1" si="214"/>
        <v>-77.619560630563953</v>
      </c>
      <c r="P642" s="110">
        <f t="shared" ca="1" si="215"/>
        <v>-32.412024683734401</v>
      </c>
      <c r="Q642" s="110">
        <f t="shared" ca="1" si="217"/>
        <v>-5.4582183101711443</v>
      </c>
      <c r="R642" s="110">
        <f>'prueba 1'!I639</f>
        <v>0</v>
      </c>
      <c r="S642" s="105">
        <f>'prueba 1'!AN639</f>
        <v>1.4248873814472064E-3</v>
      </c>
      <c r="T642" s="105">
        <f t="shared" si="218"/>
        <v>1.6977007564185329</v>
      </c>
      <c r="U642" s="177">
        <f t="shared" si="219"/>
        <v>5.9382059935814677</v>
      </c>
      <c r="V642" s="161">
        <f t="shared" si="205"/>
        <v>4.3947338451749293E-2</v>
      </c>
      <c r="W642" s="178">
        <f t="shared" si="216"/>
        <v>2.65</v>
      </c>
      <c r="X642" s="178">
        <f t="shared" ca="1" si="220"/>
        <v>-5.4582183101711443</v>
      </c>
      <c r="Y642" s="178">
        <f t="shared" ca="1" si="221"/>
        <v>234.58029878099163</v>
      </c>
      <c r="Z642" s="178">
        <f t="shared" si="222"/>
        <v>4.1669999999998097E-3</v>
      </c>
      <c r="AA642" s="178">
        <f t="shared" ca="1" si="223"/>
        <v>2.65</v>
      </c>
      <c r="AB642" s="178">
        <f t="shared" ca="1" si="224"/>
        <v>322.32048521438639</v>
      </c>
    </row>
    <row r="643" spans="1:28" x14ac:dyDescent="0.25">
      <c r="A643" s="200">
        <v>2.6541670000000002</v>
      </c>
      <c r="B643" s="105">
        <v>10.782904634246707</v>
      </c>
      <c r="D643" s="194">
        <f t="shared" si="206"/>
        <v>4.1670000000002538E-3</v>
      </c>
      <c r="E643" s="174">
        <f t="shared" ca="1" si="225"/>
        <v>-2.1101775900497739E-2</v>
      </c>
      <c r="F643" s="179">
        <f t="shared" ca="1" si="207"/>
        <v>0.97740817392027435</v>
      </c>
      <c r="G643" s="272">
        <f t="shared" si="208"/>
        <v>2.6541670000000002</v>
      </c>
      <c r="H643" s="181">
        <f t="shared" ca="1" si="209"/>
        <v>-5.0640210944315944</v>
      </c>
      <c r="I643" s="182">
        <f t="shared" ca="1" si="210"/>
        <v>234.55919700509114</v>
      </c>
      <c r="J643" s="181">
        <f t="shared" ca="1" si="211"/>
        <v>323.29789338830665</v>
      </c>
      <c r="K643" s="175">
        <f ca="1">IF(I642&lt;0,VLOOKUP(-I642,'Cd(v)'!$B$3:$C$103,2,1),VLOOKUP(I642,'Cd(v)'!$B$3:$C$103,2,1))</f>
        <v>0.43498504650884701</v>
      </c>
      <c r="L643" s="7">
        <f t="shared" ca="1" si="226"/>
        <v>-7.9107554711210959</v>
      </c>
      <c r="M643" s="110">
        <f t="shared" si="212"/>
        <v>105.7802944619602</v>
      </c>
      <c r="N643" s="110">
        <f t="shared" si="213"/>
        <v>58.239709778981592</v>
      </c>
      <c r="O643" s="110">
        <f t="shared" ca="1" si="214"/>
        <v>-77.604511171697951</v>
      </c>
      <c r="P643" s="110">
        <f t="shared" ca="1" si="215"/>
        <v>-30.063926488719346</v>
      </c>
      <c r="Q643" s="110">
        <f t="shared" ca="1" si="217"/>
        <v>-5.0640210944315944</v>
      </c>
      <c r="R643" s="110">
        <f>'prueba 1'!I640</f>
        <v>0</v>
      </c>
      <c r="S643" s="105">
        <f>'prueba 1'!AN640</f>
        <v>1.4363932775336165E-3</v>
      </c>
      <c r="T643" s="105">
        <f t="shared" si="218"/>
        <v>1.6991371496960666</v>
      </c>
      <c r="U643" s="177">
        <f t="shared" si="219"/>
        <v>5.9367696003039336</v>
      </c>
      <c r="V643" s="161">
        <f t="shared" si="205"/>
        <v>4.4932363610908764E-2</v>
      </c>
      <c r="W643" s="178">
        <f t="shared" si="216"/>
        <v>2.6541670000000002</v>
      </c>
      <c r="X643" s="178">
        <f t="shared" ca="1" si="220"/>
        <v>-5.0640210944315944</v>
      </c>
      <c r="Y643" s="178">
        <f t="shared" ca="1" si="221"/>
        <v>234.55919700509114</v>
      </c>
      <c r="Z643" s="178">
        <f t="shared" si="222"/>
        <v>4.1670000000002538E-3</v>
      </c>
      <c r="AA643" s="178">
        <f t="shared" ca="1" si="223"/>
        <v>2.6541670000000002</v>
      </c>
      <c r="AB643" s="178">
        <f t="shared" ca="1" si="224"/>
        <v>323.29789338830665</v>
      </c>
    </row>
    <row r="644" spans="1:28" x14ac:dyDescent="0.25">
      <c r="A644" s="200">
        <v>2.6583329999999998</v>
      </c>
      <c r="B644" s="105">
        <v>10.664711070633228</v>
      </c>
      <c r="D644" s="194">
        <f t="shared" si="206"/>
        <v>4.16599999999967E-3</v>
      </c>
      <c r="E644" s="174">
        <f t="shared" ca="1" si="225"/>
        <v>-2.1895993654068052E-2</v>
      </c>
      <c r="F644" s="179">
        <f t="shared" ca="1" si="207"/>
        <v>0.9770823960135695</v>
      </c>
      <c r="G644" s="272">
        <f t="shared" si="208"/>
        <v>2.6583329999999998</v>
      </c>
      <c r="H644" s="181">
        <f t="shared" ca="1" si="209"/>
        <v>-5.2558794176835786</v>
      </c>
      <c r="I644" s="182">
        <f t="shared" ca="1" si="210"/>
        <v>234.53730101143708</v>
      </c>
      <c r="J644" s="181">
        <f t="shared" ca="1" si="211"/>
        <v>324.27497578432019</v>
      </c>
      <c r="K644" s="175">
        <f ca="1">IF(I643&lt;0,VLOOKUP(-I643,'Cd(v)'!$B$3:$C$103,2,1),VLOOKUP(I643,'Cd(v)'!$B$3:$C$103,2,1))</f>
        <v>0.43498504650884701</v>
      </c>
      <c r="L644" s="7">
        <f t="shared" ca="1" si="226"/>
        <v>-7.9093323040278083</v>
      </c>
      <c r="M644" s="110">
        <f t="shared" si="212"/>
        <v>104.62081560291197</v>
      </c>
      <c r="N644" s="110">
        <f t="shared" si="213"/>
        <v>58.225710480867534</v>
      </c>
      <c r="O644" s="110">
        <f t="shared" ca="1" si="214"/>
        <v>-77.590549902512805</v>
      </c>
      <c r="P644" s="110">
        <f t="shared" ca="1" si="215"/>
        <v>-31.195444780468364</v>
      </c>
      <c r="Q644" s="110">
        <f t="shared" ca="1" si="217"/>
        <v>-5.2558794176835786</v>
      </c>
      <c r="R644" s="110">
        <f>'prueba 1'!I641</f>
        <v>0</v>
      </c>
      <c r="S644" s="105">
        <f>'prueba 1'!AN641</f>
        <v>1.4270436405767206E-3</v>
      </c>
      <c r="T644" s="105">
        <f t="shared" si="218"/>
        <v>1.7005641933366433</v>
      </c>
      <c r="U644" s="177">
        <f t="shared" si="219"/>
        <v>5.9353425566633566</v>
      </c>
      <c r="V644" s="161">
        <f t="shared" si="205"/>
        <v>4.4429186320254506E-2</v>
      </c>
      <c r="W644" s="178">
        <f t="shared" si="216"/>
        <v>2.6583329999999998</v>
      </c>
      <c r="X644" s="178">
        <f t="shared" ca="1" si="220"/>
        <v>-5.2558794176835786</v>
      </c>
      <c r="Y644" s="178">
        <f t="shared" ca="1" si="221"/>
        <v>234.53730101143708</v>
      </c>
      <c r="Z644" s="178">
        <f t="shared" si="222"/>
        <v>4.16599999999967E-3</v>
      </c>
      <c r="AA644" s="178">
        <f t="shared" ca="1" si="223"/>
        <v>2.6583329999999998</v>
      </c>
      <c r="AB644" s="178">
        <f t="shared" ca="1" si="224"/>
        <v>324.27497578432019</v>
      </c>
    </row>
    <row r="645" spans="1:28" x14ac:dyDescent="0.25">
      <c r="A645" s="200">
        <v>2.6625000000000001</v>
      </c>
      <c r="B645" s="105">
        <v>10.723807852439968</v>
      </c>
      <c r="D645" s="194">
        <f t="shared" si="206"/>
        <v>4.1670000000002538E-3</v>
      </c>
      <c r="E645" s="174">
        <f t="shared" ca="1" si="225"/>
        <v>-2.1479395489446735E-2</v>
      </c>
      <c r="F645" s="179">
        <f t="shared" ca="1" si="207"/>
        <v>0.97722742867371326</v>
      </c>
      <c r="G645" s="272">
        <f t="shared" si="208"/>
        <v>2.6625000000000001</v>
      </c>
      <c r="H645" s="181">
        <f t="shared" ca="1" si="209"/>
        <v>-5.1546425460632177</v>
      </c>
      <c r="I645" s="182">
        <f t="shared" ca="1" si="210"/>
        <v>234.51582161594763</v>
      </c>
      <c r="J645" s="181">
        <f t="shared" ca="1" si="211"/>
        <v>325.25220321299389</v>
      </c>
      <c r="K645" s="175">
        <f ca="1">IF(I644&lt;0,VLOOKUP(-I644,'Cd(v)'!$B$3:$C$103,2,1),VLOOKUP(I644,'Cd(v)'!$B$3:$C$103,2,1))</f>
        <v>0.43498504650884701</v>
      </c>
      <c r="L645" s="7">
        <f t="shared" ca="1" si="226"/>
        <v>-7.9078557078517848</v>
      </c>
      <c r="M645" s="110">
        <f t="shared" si="212"/>
        <v>105.2005550324361</v>
      </c>
      <c r="N645" s="110">
        <f t="shared" si="213"/>
        <v>58.211695850043945</v>
      </c>
      <c r="O645" s="110">
        <f t="shared" ca="1" si="214"/>
        <v>-77.576064494026014</v>
      </c>
      <c r="P645" s="110">
        <f t="shared" ca="1" si="215"/>
        <v>-30.587205311633859</v>
      </c>
      <c r="Q645" s="110">
        <f t="shared" ca="1" si="217"/>
        <v>-5.1546425460632177</v>
      </c>
      <c r="R645" s="110">
        <f>'prueba 1'!I642</f>
        <v>0</v>
      </c>
      <c r="S645" s="105">
        <f>'prueba 1'!AN642</f>
        <v>1.4286066079090356E-3</v>
      </c>
      <c r="T645" s="105">
        <f t="shared" si="218"/>
        <v>1.7019927999445523</v>
      </c>
      <c r="U645" s="177">
        <f t="shared" si="219"/>
        <v>5.9339139500554481</v>
      </c>
      <c r="V645" s="161">
        <f t="shared" si="205"/>
        <v>4.4686107321120071E-2</v>
      </c>
      <c r="W645" s="178">
        <f t="shared" si="216"/>
        <v>2.6625000000000001</v>
      </c>
      <c r="X645" s="178">
        <f t="shared" ca="1" si="220"/>
        <v>-5.1546425460632177</v>
      </c>
      <c r="Y645" s="178">
        <f t="shared" ca="1" si="221"/>
        <v>234.51582161594763</v>
      </c>
      <c r="Z645" s="178">
        <f t="shared" si="222"/>
        <v>4.1670000000002538E-3</v>
      </c>
      <c r="AA645" s="178">
        <f t="shared" ca="1" si="223"/>
        <v>2.6625000000000001</v>
      </c>
      <c r="AB645" s="178">
        <f t="shared" ca="1" si="224"/>
        <v>325.25220321299389</v>
      </c>
    </row>
    <row r="646" spans="1:28" x14ac:dyDescent="0.25">
      <c r="A646" s="200">
        <v>2.6666669999999999</v>
      </c>
      <c r="B646" s="105">
        <v>10.664711070633228</v>
      </c>
      <c r="D646" s="194">
        <f>+A646-A645</f>
        <v>4.1669999999998097E-3</v>
      </c>
      <c r="E646" s="174">
        <f t="shared" ca="1" si="225"/>
        <v>-2.1871973002229001E-2</v>
      </c>
      <c r="F646" s="179">
        <f t="shared" ca="1" si="207"/>
        <v>0.97713628816210896</v>
      </c>
      <c r="G646" s="272">
        <f t="shared" si="208"/>
        <v>2.6666669999999999</v>
      </c>
      <c r="H646" s="181">
        <f t="shared" ca="1" si="209"/>
        <v>-5.2488536122462204</v>
      </c>
      <c r="I646" s="182">
        <f t="shared" ca="1" si="210"/>
        <v>234.49394964294541</v>
      </c>
      <c r="J646" s="181">
        <f t="shared" ca="1" si="211"/>
        <v>326.22933950115601</v>
      </c>
      <c r="K646" s="175">
        <f ca="1">IF(I645&lt;0,VLOOKUP(-I645,'Cd(v)'!$B$3:$C$103,2,1),VLOOKUP(I645,'Cd(v)'!$B$3:$C$103,2,1))</f>
        <v>0.43498504650884701</v>
      </c>
      <c r="L646" s="7">
        <f t="shared" ca="1" si="226"/>
        <v>-7.9064073396679992</v>
      </c>
      <c r="M646" s="110">
        <f t="shared" si="212"/>
        <v>104.62081560291197</v>
      </c>
      <c r="N646" s="110">
        <f t="shared" si="213"/>
        <v>58.197736077106669</v>
      </c>
      <c r="O646" s="110">
        <f t="shared" ca="1" si="214"/>
        <v>-77.561856002143074</v>
      </c>
      <c r="P646" s="110">
        <f t="shared" ca="1" si="215"/>
        <v>-31.138776476337767</v>
      </c>
      <c r="Q646" s="110">
        <f t="shared" ca="1" si="217"/>
        <v>-5.2488536122462204</v>
      </c>
      <c r="R646" s="110">
        <f>'prueba 1'!I643</f>
        <v>0</v>
      </c>
      <c r="S646" s="105">
        <f>'prueba 1'!AN643</f>
        <v>1.4230145705684087E-3</v>
      </c>
      <c r="T646" s="105">
        <f t="shared" si="218"/>
        <v>1.7034158145151208</v>
      </c>
      <c r="U646" s="177">
        <f t="shared" si="219"/>
        <v>5.9324909354848794</v>
      </c>
      <c r="V646" s="161">
        <f t="shared" ref="V646:V709" si="227">IF(B646&lt;0,0,+D646*B646)</f>
        <v>4.4439851031326631E-2</v>
      </c>
      <c r="W646" s="178">
        <f t="shared" si="216"/>
        <v>2.6666669999999999</v>
      </c>
      <c r="X646" s="178">
        <f t="shared" ca="1" si="220"/>
        <v>-5.2488536122462204</v>
      </c>
      <c r="Y646" s="178">
        <f t="shared" ca="1" si="221"/>
        <v>234.49394964294541</v>
      </c>
      <c r="Z646" s="178">
        <f t="shared" si="222"/>
        <v>4.1669999999998097E-3</v>
      </c>
      <c r="AA646" s="178">
        <f t="shared" ca="1" si="223"/>
        <v>2.6666669999999999</v>
      </c>
      <c r="AB646" s="178">
        <f t="shared" ca="1" si="224"/>
        <v>326.22933950115601</v>
      </c>
    </row>
    <row r="647" spans="1:28" x14ac:dyDescent="0.25">
      <c r="A647" s="200">
        <v>2.670833</v>
      </c>
      <c r="B647" s="105">
        <v>10.782904634246707</v>
      </c>
      <c r="D647" s="194">
        <f>+A647-A646</f>
        <v>4.1660000000001141E-3</v>
      </c>
      <c r="E647" s="174">
        <f t="shared" ca="1" si="225"/>
        <v>-2.1037567945333856E-2</v>
      </c>
      <c r="F647" s="179">
        <f t="shared" ref="F647:F710" ca="1" si="228">IF(AND(I646&lt;=0,J646&lt;=0),0,+I647*D647)</f>
        <v>0.97681415170447705</v>
      </c>
      <c r="G647" s="272">
        <f t="shared" ref="G647:G710" si="229">+G646+D647</f>
        <v>2.670833</v>
      </c>
      <c r="H647" s="181">
        <f t="shared" ref="H647:H710" ca="1" si="230">IF(CELL("tipo",U647)="b",+(B647*9.81+L647*9.81-$E$2*9.81)/$E$2,+(B647*9.81+L647*9.81-U647*9.81)/U647)</f>
        <v>-5.0498242787645893</v>
      </c>
      <c r="I647" s="182">
        <f t="shared" ref="I647:I710" ca="1" si="231">+I646+E647</f>
        <v>234.47291207500007</v>
      </c>
      <c r="J647" s="181">
        <f t="shared" ref="J647:J710" ca="1" si="232">IF(AND(I647&lt;=0,J646&lt;=0),0,+J646+F647)</f>
        <v>327.20615365286051</v>
      </c>
      <c r="K647" s="175">
        <f ca="1">IF(I646&lt;0,VLOOKUP(-I646,'Cd(v)'!$B$3:$C$103,2,1),VLOOKUP(I646,'Cd(v)'!$B$3:$C$103,2,1))</f>
        <v>0.43498504650884701</v>
      </c>
      <c r="L647" s="7">
        <f t="shared" ca="1" si="226"/>
        <v>-7.90493263606258</v>
      </c>
      <c r="M647" s="110">
        <f t="shared" ref="M647:M710" si="233">+B647*9.81</f>
        <v>105.7802944619602</v>
      </c>
      <c r="N647" s="110">
        <f t="shared" ref="N647:N710" si="234">+U647*9.81</f>
        <v>58.183734642167074</v>
      </c>
      <c r="O647" s="110">
        <f t="shared" ref="O647:O710" ca="1" si="235">+L647*9.81</f>
        <v>-77.547389159773914</v>
      </c>
      <c r="P647" s="110">
        <f t="shared" ref="P647:P710" ca="1" si="236">+M647-N647+O647</f>
        <v>-29.950829339980793</v>
      </c>
      <c r="Q647" s="110">
        <f t="shared" ca="1" si="217"/>
        <v>-5.0498242787645893</v>
      </c>
      <c r="R647" s="110">
        <f>'prueba 1'!I644</f>
        <v>0</v>
      </c>
      <c r="S647" s="105">
        <f>'prueba 1'!AN644</f>
        <v>1.4272614617324856E-3</v>
      </c>
      <c r="T647" s="105">
        <f t="shared" si="218"/>
        <v>1.7048430759768534</v>
      </c>
      <c r="U647" s="177">
        <f t="shared" si="219"/>
        <v>5.9310636740231466</v>
      </c>
      <c r="V647" s="161">
        <f t="shared" si="227"/>
        <v>4.4921580706273008E-2</v>
      </c>
      <c r="W647" s="178">
        <f t="shared" ref="W647:W710" si="237">+G647</f>
        <v>2.670833</v>
      </c>
      <c r="X647" s="178">
        <f t="shared" ca="1" si="220"/>
        <v>-5.0498242787645893</v>
      </c>
      <c r="Y647" s="178">
        <f t="shared" ca="1" si="221"/>
        <v>234.47291207500007</v>
      </c>
      <c r="Z647" s="178">
        <f t="shared" si="222"/>
        <v>4.1660000000001141E-3</v>
      </c>
      <c r="AA647" s="178">
        <f t="shared" ca="1" si="223"/>
        <v>2.670833</v>
      </c>
      <c r="AB647" s="178">
        <f t="shared" ca="1" si="224"/>
        <v>327.20615365286051</v>
      </c>
    </row>
    <row r="648" spans="1:28" x14ac:dyDescent="0.25">
      <c r="A648" s="200">
        <v>2.6749999999999998</v>
      </c>
      <c r="B648" s="105">
        <v>11.078388543280402</v>
      </c>
      <c r="D648" s="194">
        <f>+A648-A647</f>
        <v>4.1669999999998097E-3</v>
      </c>
      <c r="E648" s="174">
        <f t="shared" ca="1" si="225"/>
        <v>-1.8990976399575404E-2</v>
      </c>
      <c r="F648" s="179">
        <f t="shared" ca="1" si="228"/>
        <v>0.97696948921782367</v>
      </c>
      <c r="G648" s="272">
        <f t="shared" si="229"/>
        <v>2.6749999999999998</v>
      </c>
      <c r="H648" s="181">
        <f t="shared" ca="1" si="230"/>
        <v>-4.5574697383192397</v>
      </c>
      <c r="I648" s="182">
        <f t="shared" ca="1" si="231"/>
        <v>234.45392109860049</v>
      </c>
      <c r="J648" s="181">
        <f t="shared" ca="1" si="232"/>
        <v>328.18312314207833</v>
      </c>
      <c r="K648" s="175">
        <f ca="1">IF(I647&lt;0,VLOOKUP(-I647,'Cd(v)'!$B$3:$C$103,2,1),VLOOKUP(I647,'Cd(v)'!$B$3:$C$103,2,1))</f>
        <v>0.43498504650884701</v>
      </c>
      <c r="L648" s="7">
        <f t="shared" ca="1" si="226"/>
        <v>-7.9035143214503654</v>
      </c>
      <c r="M648" s="110">
        <f t="shared" si="233"/>
        <v>108.67899160958075</v>
      </c>
      <c r="N648" s="110">
        <f t="shared" si="234"/>
        <v>58.169586442646882</v>
      </c>
      <c r="O648" s="110">
        <f t="shared" ca="1" si="235"/>
        <v>-77.533475493428085</v>
      </c>
      <c r="P648" s="110">
        <f t="shared" ca="1" si="236"/>
        <v>-27.024070326494218</v>
      </c>
      <c r="Q648" s="110">
        <f t="shared" ref="Q648:Q711" ca="1" si="238">+P648/U648</f>
        <v>-4.5574697383192397</v>
      </c>
      <c r="R648" s="110">
        <f>'prueba 1'!I645</f>
        <v>0</v>
      </c>
      <c r="S648" s="105">
        <f>'prueba 1'!AN645</f>
        <v>1.4422221733119806E-3</v>
      </c>
      <c r="T648" s="105">
        <f t="shared" ref="T648:T711" si="239">S648+T647</f>
        <v>1.7062852981501653</v>
      </c>
      <c r="U648" s="177">
        <f t="shared" ref="U648:U711" si="240">+$E$2-T648</f>
        <v>5.9296214518498349</v>
      </c>
      <c r="V648" s="161">
        <f t="shared" si="227"/>
        <v>4.6163645059847332E-2</v>
      </c>
      <c r="W648" s="178">
        <f t="shared" si="237"/>
        <v>2.6749999999999998</v>
      </c>
      <c r="X648" s="178">
        <f t="shared" ca="1" si="220"/>
        <v>-4.5574697383192397</v>
      </c>
      <c r="Y648" s="178">
        <f t="shared" ca="1" si="221"/>
        <v>234.45392109860049</v>
      </c>
      <c r="Z648" s="178">
        <f t="shared" si="222"/>
        <v>4.1669999999998097E-3</v>
      </c>
      <c r="AA648" s="178">
        <f t="shared" ca="1" si="223"/>
        <v>2.6749999999999998</v>
      </c>
      <c r="AB648" s="178">
        <f t="shared" ca="1" si="224"/>
        <v>328.18312314207833</v>
      </c>
    </row>
    <row r="649" spans="1:28" x14ac:dyDescent="0.25">
      <c r="A649" s="200">
        <v>2.6791670000000001</v>
      </c>
      <c r="B649" s="105">
        <v>11.255678888700619</v>
      </c>
      <c r="D649" s="194">
        <f>+A649-A648</f>
        <v>4.1670000000002538E-3</v>
      </c>
      <c r="E649" s="174">
        <f t="shared" ca="1" si="225"/>
        <v>-1.7754272600414529E-2</v>
      </c>
      <c r="F649" s="179">
        <f t="shared" ca="1" si="228"/>
        <v>0.97689550716400175</v>
      </c>
      <c r="G649" s="272">
        <f t="shared" si="229"/>
        <v>2.6791670000000001</v>
      </c>
      <c r="H649" s="181">
        <f t="shared" ca="1" si="230"/>
        <v>-4.260684569333681</v>
      </c>
      <c r="I649" s="182">
        <f t="shared" ca="1" si="231"/>
        <v>234.43616682600006</v>
      </c>
      <c r="J649" s="181">
        <f t="shared" ca="1" si="232"/>
        <v>329.16001864924232</v>
      </c>
      <c r="K649" s="175">
        <f ca="1">IF(I648&lt;0,VLOOKUP(-I648,'Cd(v)'!$B$3:$C$103,2,1),VLOOKUP(I648,'Cd(v)'!$B$3:$C$103,2,1))</f>
        <v>0.43498504650884701</v>
      </c>
      <c r="L649" s="7">
        <f t="shared" ca="1" si="226"/>
        <v>-7.9022340936049922</v>
      </c>
      <c r="M649" s="110">
        <f t="shared" si="233"/>
        <v>110.41820989815308</v>
      </c>
      <c r="N649" s="110">
        <f t="shared" si="234"/>
        <v>58.155362166275751</v>
      </c>
      <c r="O649" s="110">
        <f t="shared" ca="1" si="235"/>
        <v>-77.520916458264978</v>
      </c>
      <c r="P649" s="110">
        <f t="shared" ca="1" si="236"/>
        <v>-25.258068726387648</v>
      </c>
      <c r="Q649" s="110">
        <f t="shared" ca="1" si="238"/>
        <v>-4.260684569333681</v>
      </c>
      <c r="R649" s="110">
        <f>'prueba 1'!I646</f>
        <v>0</v>
      </c>
      <c r="S649" s="105">
        <f>'prueba 1'!AN646</f>
        <v>1.4499772039887552E-3</v>
      </c>
      <c r="T649" s="105">
        <f t="shared" si="239"/>
        <v>1.7077352753541539</v>
      </c>
      <c r="U649" s="177">
        <f t="shared" si="240"/>
        <v>5.928171474645846</v>
      </c>
      <c r="V649" s="161">
        <f t="shared" si="227"/>
        <v>4.6902413929218331E-2</v>
      </c>
      <c r="W649" s="178">
        <f t="shared" si="237"/>
        <v>2.6791670000000001</v>
      </c>
      <c r="X649" s="178">
        <f t="shared" ref="X649:X712" ca="1" si="241">IF(I649&lt;-0.01,0,H649)</f>
        <v>-4.260684569333681</v>
      </c>
      <c r="Y649" s="178">
        <f t="shared" ref="Y649:Y712" ca="1" si="242">IF(I649&lt;-0.01,$L$1,I649)</f>
        <v>234.43616682600006</v>
      </c>
      <c r="Z649" s="178">
        <f t="shared" ref="Z649:Z712" si="243">+D649</f>
        <v>4.1670000000002538E-3</v>
      </c>
      <c r="AA649" s="178">
        <f t="shared" ref="AA649:AA712" ca="1" si="244">IF(I649&lt;-0.01,AA648+Z649,G649)</f>
        <v>2.6791670000000001</v>
      </c>
      <c r="AB649" s="178">
        <f t="shared" ref="AB649:AB712" ca="1" si="245">IF(I649&lt;-0.01,AB648-($L$1*Z649),J649)</f>
        <v>329.16001864924232</v>
      </c>
    </row>
    <row r="650" spans="1:28" x14ac:dyDescent="0.25">
      <c r="A650" s="200">
        <v>2.6833330000000002</v>
      </c>
      <c r="B650" s="105">
        <v>11.492066015927573</v>
      </c>
      <c r="D650" s="194">
        <f t="shared" ref="D650:D713" si="246">+A650-A649</f>
        <v>4.1660000000001141E-3</v>
      </c>
      <c r="E650" s="174">
        <f t="shared" ca="1" si="225"/>
        <v>-1.610602171352471E-2</v>
      </c>
      <c r="F650" s="179">
        <f t="shared" ca="1" si="228"/>
        <v>0.97659397331068454</v>
      </c>
      <c r="G650" s="272">
        <f t="shared" si="229"/>
        <v>2.6833330000000002</v>
      </c>
      <c r="H650" s="181">
        <f t="shared" ca="1" si="230"/>
        <v>-3.8660637814508569</v>
      </c>
      <c r="I650" s="182">
        <f t="shared" ca="1" si="231"/>
        <v>234.42006080428655</v>
      </c>
      <c r="J650" s="181">
        <f t="shared" ca="1" si="232"/>
        <v>330.136612622553</v>
      </c>
      <c r="K650" s="175">
        <f ca="1">IF(I649&lt;0,VLOOKUP(-I649,'Cd(v)'!$B$3:$C$103,2,1),VLOOKUP(I649,'Cd(v)'!$B$3:$C$103,2,1))</f>
        <v>0.43498504650884701</v>
      </c>
      <c r="L650" s="7">
        <f t="shared" ca="1" si="226"/>
        <v>-7.9010373287526967</v>
      </c>
      <c r="M650" s="110">
        <f t="shared" si="233"/>
        <v>112.73716761624949</v>
      </c>
      <c r="N650" s="110">
        <f t="shared" si="234"/>
        <v>58.141033674514162</v>
      </c>
      <c r="O650" s="110">
        <f t="shared" ca="1" si="235"/>
        <v>-77.509176195063958</v>
      </c>
      <c r="P650" s="110">
        <f t="shared" ca="1" si="236"/>
        <v>-22.913042253328626</v>
      </c>
      <c r="Q650" s="110">
        <f t="shared" ca="1" si="238"/>
        <v>-3.8660637814508569</v>
      </c>
      <c r="R650" s="110">
        <f>'prueba 1'!I647</f>
        <v>0</v>
      </c>
      <c r="S650" s="105">
        <f>'prueba 1'!AN647</f>
        <v>1.4606005873184088E-3</v>
      </c>
      <c r="T650" s="105">
        <f t="shared" si="239"/>
        <v>1.7091958759414723</v>
      </c>
      <c r="U650" s="177">
        <f t="shared" si="240"/>
        <v>5.9267108740585277</v>
      </c>
      <c r="V650" s="161">
        <f t="shared" si="227"/>
        <v>4.7875947022355585E-2</v>
      </c>
      <c r="W650" s="178">
        <f t="shared" si="237"/>
        <v>2.6833330000000002</v>
      </c>
      <c r="X650" s="178">
        <f t="shared" ca="1" si="241"/>
        <v>-3.8660637814508569</v>
      </c>
      <c r="Y650" s="178">
        <f t="shared" ca="1" si="242"/>
        <v>234.42006080428655</v>
      </c>
      <c r="Z650" s="178">
        <f t="shared" si="243"/>
        <v>4.1660000000001141E-3</v>
      </c>
      <c r="AA650" s="178">
        <f t="shared" ca="1" si="244"/>
        <v>2.6833330000000002</v>
      </c>
      <c r="AB650" s="178">
        <f t="shared" ca="1" si="245"/>
        <v>330.136612622553</v>
      </c>
    </row>
    <row r="651" spans="1:28" x14ac:dyDescent="0.25">
      <c r="A651" s="200">
        <v>2.6875</v>
      </c>
      <c r="B651" s="105">
        <v>11.551162797734312</v>
      </c>
      <c r="D651" s="194">
        <f t="shared" si="246"/>
        <v>4.1669999999998097E-3</v>
      </c>
      <c r="E651" s="174">
        <f t="shared" ca="1" si="225"/>
        <v>-1.568857891858981E-2</v>
      </c>
      <c r="F651" s="179">
        <f t="shared" ca="1" si="228"/>
        <v>0.97676301906306362</v>
      </c>
      <c r="G651" s="272">
        <f t="shared" si="229"/>
        <v>2.6875</v>
      </c>
      <c r="H651" s="181">
        <f t="shared" ca="1" si="230"/>
        <v>-3.7649577438422188</v>
      </c>
      <c r="I651" s="182">
        <f t="shared" ca="1" si="231"/>
        <v>234.40437222536795</v>
      </c>
      <c r="J651" s="181">
        <f t="shared" ca="1" si="232"/>
        <v>331.11337564161607</v>
      </c>
      <c r="K651" s="175">
        <f ca="1">IF(I650&lt;0,VLOOKUP(-I650,'Cd(v)'!$B$3:$C$103,2,1),VLOOKUP(I650,'Cd(v)'!$B$3:$C$103,2,1))</f>
        <v>0.43498504650884701</v>
      </c>
      <c r="L651" s="7">
        <f t="shared" ca="1" si="226"/>
        <v>-7.8999517461888402</v>
      </c>
      <c r="M651" s="110">
        <f t="shared" si="233"/>
        <v>113.3169070457736</v>
      </c>
      <c r="N651" s="110">
        <f t="shared" si="234"/>
        <v>58.126692418023012</v>
      </c>
      <c r="O651" s="110">
        <f t="shared" ca="1" si="235"/>
        <v>-77.498526630112522</v>
      </c>
      <c r="P651" s="110">
        <f t="shared" ca="1" si="236"/>
        <v>-22.30831200236193</v>
      </c>
      <c r="Q651" s="110">
        <f t="shared" ca="1" si="238"/>
        <v>-3.7649577438422188</v>
      </c>
      <c r="R651" s="110">
        <f>'prueba 1'!I648</f>
        <v>0</v>
      </c>
      <c r="S651" s="105">
        <f>'prueba 1'!AN648</f>
        <v>1.4619017829920963E-3</v>
      </c>
      <c r="T651" s="105">
        <f t="shared" si="239"/>
        <v>1.7106577777244643</v>
      </c>
      <c r="U651" s="177">
        <f t="shared" si="240"/>
        <v>5.9252489722755364</v>
      </c>
      <c r="V651" s="161">
        <f t="shared" si="227"/>
        <v>4.8133695378156684E-2</v>
      </c>
      <c r="W651" s="178">
        <f t="shared" si="237"/>
        <v>2.6875</v>
      </c>
      <c r="X651" s="178">
        <f t="shared" ca="1" si="241"/>
        <v>-3.7649577438422188</v>
      </c>
      <c r="Y651" s="178">
        <f t="shared" ca="1" si="242"/>
        <v>234.40437222536795</v>
      </c>
      <c r="Z651" s="178">
        <f t="shared" si="243"/>
        <v>4.1669999999998097E-3</v>
      </c>
      <c r="AA651" s="178">
        <f t="shared" ca="1" si="244"/>
        <v>2.6875</v>
      </c>
      <c r="AB651" s="178">
        <f t="shared" ca="1" si="245"/>
        <v>331.11337564161607</v>
      </c>
    </row>
    <row r="652" spans="1:28" x14ac:dyDescent="0.25">
      <c r="A652" s="200">
        <v>2.6916669999999998</v>
      </c>
      <c r="B652" s="105">
        <v>11.255678888700619</v>
      </c>
      <c r="D652" s="194">
        <f t="shared" si="246"/>
        <v>4.1669999999998097E-3</v>
      </c>
      <c r="E652" s="174">
        <f t="shared" ca="1" si="225"/>
        <v>-1.7714185206052304E-2</v>
      </c>
      <c r="F652" s="179">
        <f t="shared" ca="1" si="228"/>
        <v>0.97668920405331006</v>
      </c>
      <c r="G652" s="272">
        <f t="shared" si="229"/>
        <v>2.6916669999999998</v>
      </c>
      <c r="H652" s="181">
        <f t="shared" ca="1" si="230"/>
        <v>-4.2510643643036028</v>
      </c>
      <c r="I652" s="182">
        <f t="shared" ca="1" si="231"/>
        <v>234.3866580401619</v>
      </c>
      <c r="J652" s="181">
        <f t="shared" ca="1" si="232"/>
        <v>332.09006484566936</v>
      </c>
      <c r="K652" s="175">
        <f ca="1">IF(I651&lt;0,VLOOKUP(-I651,'Cd(v)'!$B$3:$C$103,2,1),VLOOKUP(I651,'Cd(v)'!$B$3:$C$103,2,1))</f>
        <v>0.43498504650884701</v>
      </c>
      <c r="L652" s="7">
        <f t="shared" ca="1" si="226"/>
        <v>-7.8988943719292797</v>
      </c>
      <c r="M652" s="110">
        <f t="shared" si="233"/>
        <v>110.41820989815308</v>
      </c>
      <c r="N652" s="110">
        <f t="shared" si="234"/>
        <v>58.11253657265793</v>
      </c>
      <c r="O652" s="110">
        <f t="shared" ca="1" si="235"/>
        <v>-77.488153788626235</v>
      </c>
      <c r="P652" s="110">
        <f t="shared" ca="1" si="236"/>
        <v>-25.182480463131085</v>
      </c>
      <c r="Q652" s="110">
        <f t="shared" ca="1" si="238"/>
        <v>-4.2510643643036028</v>
      </c>
      <c r="R652" s="110">
        <f>'prueba 1'!I649</f>
        <v>0</v>
      </c>
      <c r="S652" s="105">
        <f>'prueba 1'!AN649</f>
        <v>1.4430015662662283E-3</v>
      </c>
      <c r="T652" s="105">
        <f t="shared" si="239"/>
        <v>1.7121007792907306</v>
      </c>
      <c r="U652" s="177">
        <f t="shared" si="240"/>
        <v>5.9238059707092692</v>
      </c>
      <c r="V652" s="161">
        <f t="shared" si="227"/>
        <v>4.6902413929213335E-2</v>
      </c>
      <c r="W652" s="178">
        <f t="shared" si="237"/>
        <v>2.6916669999999998</v>
      </c>
      <c r="X652" s="178">
        <f t="shared" ca="1" si="241"/>
        <v>-4.2510643643036028</v>
      </c>
      <c r="Y652" s="178">
        <f t="shared" ca="1" si="242"/>
        <v>234.3866580401619</v>
      </c>
      <c r="Z652" s="178">
        <f t="shared" si="243"/>
        <v>4.1669999999998097E-3</v>
      </c>
      <c r="AA652" s="178">
        <f t="shared" ca="1" si="244"/>
        <v>2.6916669999999998</v>
      </c>
      <c r="AB652" s="178">
        <f t="shared" ca="1" si="245"/>
        <v>332.09006484566936</v>
      </c>
    </row>
    <row r="653" spans="1:28" x14ac:dyDescent="0.25">
      <c r="A653" s="200">
        <v>2.6958329999999999</v>
      </c>
      <c r="B653" s="105">
        <v>10.842001416053444</v>
      </c>
      <c r="D653" s="194">
        <f t="shared" si="246"/>
        <v>4.1660000000001141E-3</v>
      </c>
      <c r="E653" s="174">
        <f t="shared" ca="1" si="225"/>
        <v>-2.0550807269382902E-2</v>
      </c>
      <c r="F653" s="179">
        <f t="shared" ca="1" si="228"/>
        <v>0.97636920273225691</v>
      </c>
      <c r="G653" s="272">
        <f t="shared" si="229"/>
        <v>2.6958329999999999</v>
      </c>
      <c r="H653" s="181">
        <f t="shared" ca="1" si="230"/>
        <v>-4.9329830219352715</v>
      </c>
      <c r="I653" s="182">
        <f t="shared" ca="1" si="231"/>
        <v>234.36610723289252</v>
      </c>
      <c r="J653" s="181">
        <f t="shared" ca="1" si="232"/>
        <v>333.06643404840162</v>
      </c>
      <c r="K653" s="175">
        <f ca="1">IF(I652&lt;0,VLOOKUP(-I652,'Cd(v)'!$B$3:$C$103,2,1),VLOOKUP(I652,'Cd(v)'!$B$3:$C$103,2,1))</f>
        <v>0.43498504650884701</v>
      </c>
      <c r="L653" s="7">
        <f t="shared" ca="1" si="226"/>
        <v>-7.8977005615113711</v>
      </c>
      <c r="M653" s="110">
        <f t="shared" si="233"/>
        <v>106.36003389148429</v>
      </c>
      <c r="N653" s="110">
        <f t="shared" si="234"/>
        <v>58.098635445028322</v>
      </c>
      <c r="O653" s="110">
        <f t="shared" ca="1" si="235"/>
        <v>-77.476442508426558</v>
      </c>
      <c r="P653" s="110">
        <f t="shared" ca="1" si="236"/>
        <v>-29.215044061970588</v>
      </c>
      <c r="Q653" s="110">
        <f t="shared" ca="1" si="238"/>
        <v>-4.9329830219352715</v>
      </c>
      <c r="R653" s="110">
        <f>'prueba 1'!I650</f>
        <v>0</v>
      </c>
      <c r="S653" s="105">
        <f>'prueba 1'!AN650</f>
        <v>1.4170364556184483E-3</v>
      </c>
      <c r="T653" s="105">
        <f t="shared" si="239"/>
        <v>1.7135178157463491</v>
      </c>
      <c r="U653" s="177">
        <f t="shared" si="240"/>
        <v>5.9223889342536511</v>
      </c>
      <c r="V653" s="161">
        <f t="shared" si="227"/>
        <v>4.5167777899279886E-2</v>
      </c>
      <c r="W653" s="178">
        <f t="shared" si="237"/>
        <v>2.6958329999999999</v>
      </c>
      <c r="X653" s="178">
        <f t="shared" ca="1" si="241"/>
        <v>-4.9329830219352715</v>
      </c>
      <c r="Y653" s="178">
        <f t="shared" ca="1" si="242"/>
        <v>234.36610723289252</v>
      </c>
      <c r="Z653" s="178">
        <f t="shared" si="243"/>
        <v>4.1660000000001141E-3</v>
      </c>
      <c r="AA653" s="178">
        <f t="shared" ca="1" si="244"/>
        <v>2.6958329999999999</v>
      </c>
      <c r="AB653" s="178">
        <f t="shared" ca="1" si="245"/>
        <v>333.06643404840162</v>
      </c>
    </row>
    <row r="654" spans="1:28" x14ac:dyDescent="0.25">
      <c r="A654" s="200">
        <v>2.7</v>
      </c>
      <c r="B654" s="105">
        <v>10.664711070633228</v>
      </c>
      <c r="D654" s="194">
        <f t="shared" si="246"/>
        <v>4.1670000000002538E-3</v>
      </c>
      <c r="E654" s="174">
        <f t="shared" ca="1" si="225"/>
        <v>-2.1765363014383483E-2</v>
      </c>
      <c r="F654" s="179">
        <f t="shared" ca="1" si="228"/>
        <v>0.97651287257184161</v>
      </c>
      <c r="G654" s="272">
        <f t="shared" si="229"/>
        <v>2.7</v>
      </c>
      <c r="H654" s="181">
        <f t="shared" ca="1" si="230"/>
        <v>-5.2232692619107652</v>
      </c>
      <c r="I654" s="182">
        <f t="shared" ca="1" si="231"/>
        <v>234.34434186987812</v>
      </c>
      <c r="J654" s="181">
        <f t="shared" ca="1" si="232"/>
        <v>334.04294692097346</v>
      </c>
      <c r="K654" s="175">
        <f ca="1">IF(I653&lt;0,VLOOKUP(-I653,'Cd(v)'!$B$3:$C$103,2,1),VLOOKUP(I653,'Cd(v)'!$B$3:$C$103,2,1))</f>
        <v>0.43498504650884701</v>
      </c>
      <c r="L654" s="7">
        <f t="shared" ca="1" si="226"/>
        <v>-7.8963156959381369</v>
      </c>
      <c r="M654" s="110">
        <f t="shared" si="233"/>
        <v>104.62081560291197</v>
      </c>
      <c r="N654" s="110">
        <f t="shared" si="234"/>
        <v>58.084851571139062</v>
      </c>
      <c r="O654" s="110">
        <f t="shared" ca="1" si="235"/>
        <v>-77.462856977153123</v>
      </c>
      <c r="P654" s="110">
        <f t="shared" ca="1" si="236"/>
        <v>-30.92689294538021</v>
      </c>
      <c r="Q654" s="110">
        <f t="shared" ca="1" si="238"/>
        <v>-5.2232692619107652</v>
      </c>
      <c r="R654" s="110">
        <f>'prueba 1'!I651</f>
        <v>0</v>
      </c>
      <c r="S654" s="105">
        <f>'prueba 1'!AN651</f>
        <v>1.4050839846330885E-3</v>
      </c>
      <c r="T654" s="105">
        <f t="shared" si="239"/>
        <v>1.7149228997309822</v>
      </c>
      <c r="U654" s="177">
        <f t="shared" si="240"/>
        <v>5.9209838502690175</v>
      </c>
      <c r="V654" s="161">
        <f t="shared" si="227"/>
        <v>4.443985103133137E-2</v>
      </c>
      <c r="W654" s="178">
        <f t="shared" si="237"/>
        <v>2.7</v>
      </c>
      <c r="X654" s="178">
        <f t="shared" ca="1" si="241"/>
        <v>-5.2232692619107652</v>
      </c>
      <c r="Y654" s="178">
        <f t="shared" ca="1" si="242"/>
        <v>234.34434186987812</v>
      </c>
      <c r="Z654" s="178">
        <f t="shared" si="243"/>
        <v>4.1670000000002538E-3</v>
      </c>
      <c r="AA654" s="178">
        <f t="shared" ca="1" si="244"/>
        <v>2.7</v>
      </c>
      <c r="AB654" s="178">
        <f t="shared" ca="1" si="245"/>
        <v>334.04294692097346</v>
      </c>
    </row>
    <row r="655" spans="1:28" x14ac:dyDescent="0.25">
      <c r="A655" s="200">
        <v>2.704167</v>
      </c>
      <c r="B655" s="105">
        <v>10.369227161599534</v>
      </c>
      <c r="D655" s="194">
        <f t="shared" si="246"/>
        <v>4.1669999999998097E-3</v>
      </c>
      <c r="E655" s="174">
        <f t="shared" ca="1" si="225"/>
        <v>-2.3791248687144769E-2</v>
      </c>
      <c r="F655" s="179">
        <f t="shared" ca="1" si="228"/>
        <v>0.97641373443845825</v>
      </c>
      <c r="G655" s="272">
        <f t="shared" si="229"/>
        <v>2.704167</v>
      </c>
      <c r="H655" s="181">
        <f t="shared" ca="1" si="230"/>
        <v>-5.7094429294806472</v>
      </c>
      <c r="I655" s="182">
        <f t="shared" ca="1" si="231"/>
        <v>234.32055062119099</v>
      </c>
      <c r="J655" s="181">
        <f t="shared" ca="1" si="232"/>
        <v>335.0193606554119</v>
      </c>
      <c r="K655" s="175">
        <f ca="1">IF(I654&lt;0,VLOOKUP(-I654,'Cd(v)'!$B$3:$C$103,2,1),VLOOKUP(I654,'Cd(v)'!$B$3:$C$103,2,1))</f>
        <v>0.43498504650884701</v>
      </c>
      <c r="L655" s="7">
        <f t="shared" ca="1" si="226"/>
        <v>-7.8948491170108239</v>
      </c>
      <c r="M655" s="110">
        <f t="shared" si="233"/>
        <v>101.72211845529144</v>
      </c>
      <c r="N655" s="110">
        <f t="shared" si="234"/>
        <v>58.071254427556134</v>
      </c>
      <c r="O655" s="110">
        <f t="shared" ca="1" si="235"/>
        <v>-77.448469837876189</v>
      </c>
      <c r="P655" s="110">
        <f t="shared" ca="1" si="236"/>
        <v>-33.797605810140887</v>
      </c>
      <c r="Q655" s="110">
        <f t="shared" ca="1" si="238"/>
        <v>-5.7094429294806472</v>
      </c>
      <c r="R655" s="110">
        <f>'prueba 1'!I652</f>
        <v>0</v>
      </c>
      <c r="S655" s="105">
        <f>'prueba 1'!AN652</f>
        <v>1.3860492948970416E-3</v>
      </c>
      <c r="T655" s="105">
        <f t="shared" si="239"/>
        <v>1.7163089490258792</v>
      </c>
      <c r="U655" s="177">
        <f t="shared" si="240"/>
        <v>5.9195978009741212</v>
      </c>
      <c r="V655" s="161">
        <f t="shared" si="227"/>
        <v>4.3208569582383283E-2</v>
      </c>
      <c r="W655" s="178">
        <f t="shared" si="237"/>
        <v>2.704167</v>
      </c>
      <c r="X655" s="178">
        <f t="shared" ca="1" si="241"/>
        <v>-5.7094429294806472</v>
      </c>
      <c r="Y655" s="178">
        <f t="shared" ca="1" si="242"/>
        <v>234.32055062119099</v>
      </c>
      <c r="Z655" s="178">
        <f t="shared" si="243"/>
        <v>4.1669999999998097E-3</v>
      </c>
      <c r="AA655" s="178">
        <f t="shared" ca="1" si="244"/>
        <v>2.704167</v>
      </c>
      <c r="AB655" s="178">
        <f t="shared" ca="1" si="245"/>
        <v>335.0193606554119</v>
      </c>
    </row>
    <row r="656" spans="1:28" x14ac:dyDescent="0.25">
      <c r="A656" s="200">
        <v>2.7083330000000001</v>
      </c>
      <c r="B656" s="105">
        <v>9.8964529071456226</v>
      </c>
      <c r="D656" s="194">
        <f t="shared" si="246"/>
        <v>4.1660000000001141E-3</v>
      </c>
      <c r="E656" s="174">
        <f t="shared" ca="1" si="225"/>
        <v>-2.7035301039171924E-2</v>
      </c>
      <c r="F656" s="179">
        <f t="shared" ca="1" si="228"/>
        <v>0.97606678482377918</v>
      </c>
      <c r="G656" s="272">
        <f t="shared" si="229"/>
        <v>2.7083330000000001</v>
      </c>
      <c r="H656" s="181">
        <f t="shared" ca="1" si="230"/>
        <v>-6.4895105710924588</v>
      </c>
      <c r="I656" s="182">
        <f t="shared" ca="1" si="231"/>
        <v>234.29351532015181</v>
      </c>
      <c r="J656" s="181">
        <f t="shared" ca="1" si="232"/>
        <v>335.99542744023569</v>
      </c>
      <c r="K656" s="175">
        <f ca="1">IF(I655&lt;0,VLOOKUP(-I655,'Cd(v)'!$B$3:$C$103,2,1),VLOOKUP(I655,'Cd(v)'!$B$3:$C$103,2,1))</f>
        <v>0.43498504650884701</v>
      </c>
      <c r="L656" s="7">
        <f t="shared" ca="1" si="226"/>
        <v>-7.8932461870422044</v>
      </c>
      <c r="M656" s="110">
        <f t="shared" si="233"/>
        <v>97.084203019098567</v>
      </c>
      <c r="N656" s="110">
        <f t="shared" si="234"/>
        <v>58.057947891124755</v>
      </c>
      <c r="O656" s="110">
        <f t="shared" ca="1" si="235"/>
        <v>-77.432745094884027</v>
      </c>
      <c r="P656" s="110">
        <f t="shared" ca="1" si="236"/>
        <v>-38.406489966910215</v>
      </c>
      <c r="Q656" s="110">
        <f t="shared" ca="1" si="238"/>
        <v>-6.4895105710924588</v>
      </c>
      <c r="R656" s="110">
        <f>'prueba 1'!I653</f>
        <v>0</v>
      </c>
      <c r="S656" s="105">
        <f>'prueba 1'!AN653</f>
        <v>1.3564257320462475E-3</v>
      </c>
      <c r="T656" s="105">
        <f t="shared" si="239"/>
        <v>1.7176653747579254</v>
      </c>
      <c r="U656" s="177">
        <f t="shared" si="240"/>
        <v>5.9182413752420748</v>
      </c>
      <c r="V656" s="161">
        <f t="shared" si="227"/>
        <v>4.1228622811169791E-2</v>
      </c>
      <c r="W656" s="178">
        <f t="shared" si="237"/>
        <v>2.7083330000000001</v>
      </c>
      <c r="X656" s="178">
        <f t="shared" ca="1" si="241"/>
        <v>-6.4895105710924588</v>
      </c>
      <c r="Y656" s="178">
        <f t="shared" ca="1" si="242"/>
        <v>234.29351532015181</v>
      </c>
      <c r="Z656" s="178">
        <f t="shared" si="243"/>
        <v>4.1660000000001141E-3</v>
      </c>
      <c r="AA656" s="178">
        <f t="shared" ca="1" si="244"/>
        <v>2.7083330000000001</v>
      </c>
      <c r="AB656" s="178">
        <f t="shared" ca="1" si="245"/>
        <v>335.99542744023569</v>
      </c>
    </row>
    <row r="657" spans="1:28" x14ac:dyDescent="0.25">
      <c r="A657" s="200">
        <v>2.7124999999999999</v>
      </c>
      <c r="B657" s="105">
        <v>9.8964529071456226</v>
      </c>
      <c r="D657" s="194">
        <f t="shared" si="246"/>
        <v>4.1669999999998097E-3</v>
      </c>
      <c r="E657" s="174">
        <f t="shared" ca="1" si="225"/>
        <v>-2.7026039807901081E-2</v>
      </c>
      <c r="F657" s="179">
        <f t="shared" ca="1" si="228"/>
        <v>0.97618846083114852</v>
      </c>
      <c r="G657" s="272">
        <f t="shared" si="229"/>
        <v>2.7124999999999999</v>
      </c>
      <c r="H657" s="181">
        <f t="shared" ca="1" si="230"/>
        <v>-6.4857306954409202</v>
      </c>
      <c r="I657" s="182">
        <f t="shared" ca="1" si="231"/>
        <v>234.2664892803439</v>
      </c>
      <c r="J657" s="181">
        <f t="shared" ca="1" si="232"/>
        <v>336.97161590106685</v>
      </c>
      <c r="K657" s="175">
        <f ca="1">IF(I656&lt;0,VLOOKUP(-I656,'Cd(v)'!$B$3:$C$103,2,1),VLOOKUP(I656,'Cd(v)'!$B$3:$C$103,2,1))</f>
        <v>0.43498504650884701</v>
      </c>
      <c r="L657" s="7">
        <f t="shared" ca="1" si="226"/>
        <v>-7.8914248873250381</v>
      </c>
      <c r="M657" s="110">
        <f t="shared" si="233"/>
        <v>97.084203019098567</v>
      </c>
      <c r="N657" s="110">
        <f t="shared" si="234"/>
        <v>58.044658642314417</v>
      </c>
      <c r="O657" s="110">
        <f t="shared" ca="1" si="235"/>
        <v>-77.41487814465863</v>
      </c>
      <c r="P657" s="110">
        <f t="shared" ca="1" si="236"/>
        <v>-38.37533376787448</v>
      </c>
      <c r="Q657" s="110">
        <f t="shared" ca="1" si="238"/>
        <v>-6.4857306954409202</v>
      </c>
      <c r="R657" s="110">
        <f>'prueba 1'!I654</f>
        <v>0</v>
      </c>
      <c r="S657" s="105">
        <f>'prueba 1'!AN654</f>
        <v>1.3546634872930164E-3</v>
      </c>
      <c r="T657" s="105">
        <f t="shared" si="239"/>
        <v>1.7190200382452183</v>
      </c>
      <c r="U657" s="177">
        <f t="shared" si="240"/>
        <v>5.9168867117547821</v>
      </c>
      <c r="V657" s="161">
        <f t="shared" si="227"/>
        <v>4.1238519264073924E-2</v>
      </c>
      <c r="W657" s="178">
        <f t="shared" si="237"/>
        <v>2.7124999999999999</v>
      </c>
      <c r="X657" s="178">
        <f t="shared" ca="1" si="241"/>
        <v>-6.4857306954409202</v>
      </c>
      <c r="Y657" s="178">
        <f t="shared" ca="1" si="242"/>
        <v>234.2664892803439</v>
      </c>
      <c r="Z657" s="178">
        <f t="shared" si="243"/>
        <v>4.1669999999998097E-3</v>
      </c>
      <c r="AA657" s="178">
        <f t="shared" ca="1" si="244"/>
        <v>2.7124999999999999</v>
      </c>
      <c r="AB657" s="178">
        <f t="shared" ca="1" si="245"/>
        <v>336.97161590106685</v>
      </c>
    </row>
    <row r="658" spans="1:28" x14ac:dyDescent="0.25">
      <c r="A658" s="200">
        <v>2.7166670000000002</v>
      </c>
      <c r="B658" s="105">
        <v>9.8373561253388839</v>
      </c>
      <c r="D658" s="194">
        <f t="shared" si="246"/>
        <v>4.1670000000002538E-3</v>
      </c>
      <c r="E658" s="174">
        <f t="shared" ca="1" si="225"/>
        <v>-2.7418678297183134E-2</v>
      </c>
      <c r="F658" s="179">
        <f t="shared" ca="1" si="228"/>
        <v>0.97607420719878812</v>
      </c>
      <c r="G658" s="272">
        <f t="shared" si="229"/>
        <v>2.7166670000000002</v>
      </c>
      <c r="H658" s="181">
        <f t="shared" ca="1" si="230"/>
        <v>-6.5799563948119664</v>
      </c>
      <c r="I658" s="182">
        <f t="shared" ca="1" si="231"/>
        <v>234.23907060204672</v>
      </c>
      <c r="J658" s="181">
        <f t="shared" ca="1" si="232"/>
        <v>337.94769010826565</v>
      </c>
      <c r="K658" s="175">
        <f ca="1">IF(I657&lt;0,VLOOKUP(-I657,'Cd(v)'!$B$3:$C$103,2,1),VLOOKUP(I657,'Cd(v)'!$B$3:$C$103,2,1))</f>
        <v>0.43498504650884701</v>
      </c>
      <c r="L658" s="7">
        <f t="shared" ca="1" si="226"/>
        <v>-7.8896044215545702</v>
      </c>
      <c r="M658" s="110">
        <f t="shared" si="233"/>
        <v>96.504463589574456</v>
      </c>
      <c r="N658" s="110">
        <f t="shared" si="234"/>
        <v>58.031423303229893</v>
      </c>
      <c r="O658" s="110">
        <f t="shared" ca="1" si="235"/>
        <v>-77.397019375450341</v>
      </c>
      <c r="P658" s="110">
        <f t="shared" ca="1" si="236"/>
        <v>-38.923979089105778</v>
      </c>
      <c r="Q658" s="110">
        <f t="shared" ca="1" si="238"/>
        <v>-6.5799563948119664</v>
      </c>
      <c r="R658" s="110">
        <f>'prueba 1'!I655</f>
        <v>0</v>
      </c>
      <c r="S658" s="105">
        <f>'prueba 1'!AN655</f>
        <v>1.3491681023972805E-3</v>
      </c>
      <c r="T658" s="105">
        <f t="shared" si="239"/>
        <v>1.7203692063476157</v>
      </c>
      <c r="U658" s="177">
        <f t="shared" si="240"/>
        <v>5.915537543652384</v>
      </c>
      <c r="V658" s="161">
        <f t="shared" si="227"/>
        <v>4.099226297428963E-2</v>
      </c>
      <c r="W658" s="178">
        <f t="shared" si="237"/>
        <v>2.7166670000000002</v>
      </c>
      <c r="X658" s="178">
        <f t="shared" ca="1" si="241"/>
        <v>-6.5799563948119664</v>
      </c>
      <c r="Y658" s="178">
        <f t="shared" ca="1" si="242"/>
        <v>234.23907060204672</v>
      </c>
      <c r="Z658" s="178">
        <f t="shared" si="243"/>
        <v>4.1670000000002538E-3</v>
      </c>
      <c r="AA658" s="178">
        <f t="shared" ca="1" si="244"/>
        <v>2.7166670000000002</v>
      </c>
      <c r="AB658" s="178">
        <f t="shared" ca="1" si="245"/>
        <v>337.94769010826565</v>
      </c>
    </row>
    <row r="659" spans="1:28" x14ac:dyDescent="0.25">
      <c r="A659" s="200">
        <v>2.7208329999999998</v>
      </c>
      <c r="B659" s="105">
        <v>9.8373561253388839</v>
      </c>
      <c r="D659" s="194">
        <f t="shared" si="246"/>
        <v>4.16599999999967E-3</v>
      </c>
      <c r="E659" s="174">
        <f t="shared" ca="1" si="225"/>
        <v>-2.7396272970311875E-2</v>
      </c>
      <c r="F659" s="179">
        <f t="shared" ca="1" si="228"/>
        <v>0.97572583525485501</v>
      </c>
      <c r="G659" s="272">
        <f t="shared" si="229"/>
        <v>2.7208329999999998</v>
      </c>
      <c r="H659" s="181">
        <f t="shared" ca="1" si="230"/>
        <v>-6.5761576981070684</v>
      </c>
      <c r="I659" s="182">
        <f t="shared" ca="1" si="231"/>
        <v>234.2116743290764</v>
      </c>
      <c r="J659" s="181">
        <f t="shared" ca="1" si="232"/>
        <v>338.92341594352052</v>
      </c>
      <c r="K659" s="175">
        <f ca="1">IF(I658&lt;0,VLOOKUP(-I658,'Cd(v)'!$B$3:$C$103,2,1),VLOOKUP(I658,'Cd(v)'!$B$3:$C$103,2,1))</f>
        <v>0.43498504650884701</v>
      </c>
      <c r="L659" s="7">
        <f t="shared" ca="1" si="226"/>
        <v>-7.8877577223793054</v>
      </c>
      <c r="M659" s="110">
        <f t="shared" si="233"/>
        <v>96.504463589574456</v>
      </c>
      <c r="N659" s="110">
        <f t="shared" si="234"/>
        <v>58.018211573654582</v>
      </c>
      <c r="O659" s="110">
        <f t="shared" ca="1" si="235"/>
        <v>-77.378903256540994</v>
      </c>
      <c r="P659" s="110">
        <f t="shared" ca="1" si="236"/>
        <v>-38.89265124062112</v>
      </c>
      <c r="Q659" s="110">
        <f t="shared" ca="1" si="238"/>
        <v>-6.5761576981070684</v>
      </c>
      <c r="R659" s="110">
        <f>'prueba 1'!I656</f>
        <v>0</v>
      </c>
      <c r="S659" s="105">
        <f>'prueba 1'!AN656</f>
        <v>1.3467614245982031E-3</v>
      </c>
      <c r="T659" s="105">
        <f t="shared" si="239"/>
        <v>1.7217159677722138</v>
      </c>
      <c r="U659" s="177">
        <f t="shared" si="240"/>
        <v>5.9141907822277862</v>
      </c>
      <c r="V659" s="161">
        <f t="shared" si="227"/>
        <v>4.0982425618158541E-2</v>
      </c>
      <c r="W659" s="178">
        <f t="shared" si="237"/>
        <v>2.7208329999999998</v>
      </c>
      <c r="X659" s="178">
        <f t="shared" ca="1" si="241"/>
        <v>-6.5761576981070684</v>
      </c>
      <c r="Y659" s="178">
        <f t="shared" ca="1" si="242"/>
        <v>234.2116743290764</v>
      </c>
      <c r="Z659" s="178">
        <f t="shared" si="243"/>
        <v>4.16599999999967E-3</v>
      </c>
      <c r="AA659" s="178">
        <f t="shared" ca="1" si="244"/>
        <v>2.7208329999999998</v>
      </c>
      <c r="AB659" s="178">
        <f t="shared" ca="1" si="245"/>
        <v>338.92341594352052</v>
      </c>
    </row>
    <row r="660" spans="1:28" x14ac:dyDescent="0.25">
      <c r="A660" s="200">
        <v>2.7250000000000001</v>
      </c>
      <c r="B660" s="105">
        <v>9.8373561253388839</v>
      </c>
      <c r="D660" s="194">
        <f t="shared" si="246"/>
        <v>4.1670000000002538E-3</v>
      </c>
      <c r="E660" s="174">
        <f t="shared" ca="1" si="225"/>
        <v>-2.7387028697991058E-2</v>
      </c>
      <c r="F660" s="179">
        <f t="shared" ca="1" si="228"/>
        <v>0.97584592518073621</v>
      </c>
      <c r="G660" s="272">
        <f t="shared" si="229"/>
        <v>2.7250000000000001</v>
      </c>
      <c r="H660" s="181">
        <f t="shared" ca="1" si="230"/>
        <v>-6.5723610986295631</v>
      </c>
      <c r="I660" s="182">
        <f t="shared" ca="1" si="231"/>
        <v>234.1842873003784</v>
      </c>
      <c r="J660" s="181">
        <f t="shared" ca="1" si="232"/>
        <v>339.89926186870127</v>
      </c>
      <c r="K660" s="175">
        <f ca="1">IF(I659&lt;0,VLOOKUP(-I659,'Cd(v)'!$B$3:$C$103,2,1),VLOOKUP(I659,'Cd(v)'!$B$3:$C$103,2,1))</f>
        <v>0.43498504650884701</v>
      </c>
      <c r="L660" s="7">
        <f t="shared" ca="1" si="226"/>
        <v>-7.885912748131096</v>
      </c>
      <c r="M660" s="110">
        <f t="shared" si="233"/>
        <v>96.504463589574456</v>
      </c>
      <c r="N660" s="110">
        <f t="shared" si="234"/>
        <v>58.005017148087191</v>
      </c>
      <c r="O660" s="110">
        <f t="shared" ca="1" si="235"/>
        <v>-77.360804059166057</v>
      </c>
      <c r="P660" s="110">
        <f t="shared" ca="1" si="236"/>
        <v>-38.861357617678792</v>
      </c>
      <c r="Q660" s="110">
        <f t="shared" ca="1" si="238"/>
        <v>-6.5723610986295631</v>
      </c>
      <c r="R660" s="110">
        <f>'prueba 1'!I657</f>
        <v>0</v>
      </c>
      <c r="S660" s="105">
        <f>'prueba 1'!AN657</f>
        <v>1.3449975094184292E-3</v>
      </c>
      <c r="T660" s="105">
        <f t="shared" si="239"/>
        <v>1.7230609652816322</v>
      </c>
      <c r="U660" s="177">
        <f t="shared" si="240"/>
        <v>5.9128457847183675</v>
      </c>
      <c r="V660" s="161">
        <f t="shared" si="227"/>
        <v>4.099226297428963E-2</v>
      </c>
      <c r="W660" s="178">
        <f t="shared" si="237"/>
        <v>2.7250000000000001</v>
      </c>
      <c r="X660" s="178">
        <f t="shared" ca="1" si="241"/>
        <v>-6.5723610986295631</v>
      </c>
      <c r="Y660" s="178">
        <f t="shared" ca="1" si="242"/>
        <v>234.1842873003784</v>
      </c>
      <c r="Z660" s="178">
        <f t="shared" si="243"/>
        <v>4.1670000000002538E-3</v>
      </c>
      <c r="AA660" s="178">
        <f t="shared" ca="1" si="244"/>
        <v>2.7250000000000001</v>
      </c>
      <c r="AB660" s="178">
        <f t="shared" ca="1" si="245"/>
        <v>339.89926186870127</v>
      </c>
    </row>
    <row r="661" spans="1:28" x14ac:dyDescent="0.25">
      <c r="A661" s="200">
        <v>2.7291669999999999</v>
      </c>
      <c r="B661" s="105">
        <v>9.8964529071456226</v>
      </c>
      <c r="D661" s="194">
        <f t="shared" si="246"/>
        <v>4.1669999999998097E-3</v>
      </c>
      <c r="E661" s="174">
        <f t="shared" ca="1" si="225"/>
        <v>-2.6962547144094334E-2</v>
      </c>
      <c r="F661" s="179">
        <f t="shared" ca="1" si="228"/>
        <v>0.97573357224668289</v>
      </c>
      <c r="G661" s="272">
        <f t="shared" si="229"/>
        <v>2.7291669999999999</v>
      </c>
      <c r="H661" s="181">
        <f t="shared" ca="1" si="230"/>
        <v>-6.4704936750889281</v>
      </c>
      <c r="I661" s="182">
        <f t="shared" ca="1" si="231"/>
        <v>234.15732475323432</v>
      </c>
      <c r="J661" s="181">
        <f t="shared" ca="1" si="232"/>
        <v>340.87499544094794</v>
      </c>
      <c r="K661" s="175">
        <f ca="1">IF(I660&lt;0,VLOOKUP(-I660,'Cd(v)'!$B$3:$C$103,2,1),VLOOKUP(I660,'Cd(v)'!$B$3:$C$103,2,1))</f>
        <v>0.43498504650884701</v>
      </c>
      <c r="L661" s="7">
        <f t="shared" ca="1" si="226"/>
        <v>-7.8840686121180497</v>
      </c>
      <c r="M661" s="110">
        <f t="shared" si="233"/>
        <v>97.084203019098567</v>
      </c>
      <c r="N661" s="110">
        <f t="shared" si="234"/>
        <v>57.99180999001706</v>
      </c>
      <c r="O661" s="110">
        <f t="shared" ca="1" si="235"/>
        <v>-77.342713084878071</v>
      </c>
      <c r="P661" s="110">
        <f t="shared" ca="1" si="236"/>
        <v>-38.250320055796564</v>
      </c>
      <c r="Q661" s="110">
        <f t="shared" ca="1" si="238"/>
        <v>-6.4704936750889281</v>
      </c>
      <c r="R661" s="110">
        <f>'prueba 1'!I658</f>
        <v>0</v>
      </c>
      <c r="S661" s="105">
        <f>'prueba 1'!AN658</f>
        <v>1.3462954199926584E-3</v>
      </c>
      <c r="T661" s="105">
        <f t="shared" si="239"/>
        <v>1.724407260701625</v>
      </c>
      <c r="U661" s="177">
        <f t="shared" si="240"/>
        <v>5.9114994892983752</v>
      </c>
      <c r="V661" s="161">
        <f t="shared" si="227"/>
        <v>4.1238519264073924E-2</v>
      </c>
      <c r="W661" s="178">
        <f t="shared" si="237"/>
        <v>2.7291669999999999</v>
      </c>
      <c r="X661" s="178">
        <f t="shared" ca="1" si="241"/>
        <v>-6.4704936750889281</v>
      </c>
      <c r="Y661" s="178">
        <f t="shared" ca="1" si="242"/>
        <v>234.15732475323432</v>
      </c>
      <c r="Z661" s="178">
        <f t="shared" si="243"/>
        <v>4.1669999999998097E-3</v>
      </c>
      <c r="AA661" s="178">
        <f t="shared" ca="1" si="244"/>
        <v>2.7291669999999999</v>
      </c>
      <c r="AB661" s="178">
        <f t="shared" ca="1" si="245"/>
        <v>340.87499544094794</v>
      </c>
    </row>
    <row r="662" spans="1:28" x14ac:dyDescent="0.25">
      <c r="A662" s="200">
        <v>2.733333</v>
      </c>
      <c r="B662" s="105">
        <v>10.191936816179318</v>
      </c>
      <c r="D662" s="194">
        <f t="shared" si="246"/>
        <v>4.1660000000001141E-3</v>
      </c>
      <c r="E662" s="174">
        <f t="shared" ca="1" si="225"/>
        <v>-2.4897056784514787E-2</v>
      </c>
      <c r="F662" s="179">
        <f t="shared" ca="1" si="228"/>
        <v>0.9753956937834366</v>
      </c>
      <c r="G662" s="272">
        <f t="shared" si="229"/>
        <v>2.733333</v>
      </c>
      <c r="H662" s="181">
        <f t="shared" ca="1" si="230"/>
        <v>-5.9762498282559067</v>
      </c>
      <c r="I662" s="182">
        <f t="shared" ca="1" si="231"/>
        <v>234.13242769644981</v>
      </c>
      <c r="J662" s="181">
        <f t="shared" ca="1" si="232"/>
        <v>341.85039113473135</v>
      </c>
      <c r="K662" s="175">
        <f ca="1">IF(I661&lt;0,VLOOKUP(-I661,'Cd(v)'!$B$3:$C$103,2,1),VLOOKUP(I661,'Cd(v)'!$B$3:$C$103,2,1))</f>
        <v>0.43498504650884701</v>
      </c>
      <c r="L662" s="7">
        <f t="shared" ca="1" si="226"/>
        <v>-7.8822532697069629</v>
      </c>
      <c r="M662" s="110">
        <f t="shared" si="233"/>
        <v>99.982900166719119</v>
      </c>
      <c r="N662" s="110">
        <f t="shared" si="234"/>
        <v>57.9784615035435</v>
      </c>
      <c r="O662" s="110">
        <f t="shared" ca="1" si="235"/>
        <v>-77.324904575825315</v>
      </c>
      <c r="P662" s="110">
        <f t="shared" ca="1" si="236"/>
        <v>-35.320465912649695</v>
      </c>
      <c r="Q662" s="110">
        <f t="shared" ca="1" si="238"/>
        <v>-5.9762498282559067</v>
      </c>
      <c r="R662" s="110">
        <f>'prueba 1'!I659</f>
        <v>0</v>
      </c>
      <c r="S662" s="105">
        <f>'prueba 1'!AN659</f>
        <v>1.3607019850731168E-3</v>
      </c>
      <c r="T662" s="105">
        <f t="shared" si="239"/>
        <v>1.7257679626866982</v>
      </c>
      <c r="U662" s="177">
        <f t="shared" si="240"/>
        <v>5.9101387873133024</v>
      </c>
      <c r="V662" s="161">
        <f t="shared" si="227"/>
        <v>4.2459608776204201E-2</v>
      </c>
      <c r="W662" s="178">
        <f t="shared" si="237"/>
        <v>2.733333</v>
      </c>
      <c r="X662" s="178">
        <f t="shared" ca="1" si="241"/>
        <v>-5.9762498282559067</v>
      </c>
      <c r="Y662" s="178">
        <f t="shared" ca="1" si="242"/>
        <v>234.13242769644981</v>
      </c>
      <c r="Z662" s="178">
        <f t="shared" si="243"/>
        <v>4.1660000000001141E-3</v>
      </c>
      <c r="AA662" s="178">
        <f t="shared" ca="1" si="244"/>
        <v>2.733333</v>
      </c>
      <c r="AB662" s="178">
        <f t="shared" ca="1" si="245"/>
        <v>341.85039113473135</v>
      </c>
    </row>
    <row r="663" spans="1:28" x14ac:dyDescent="0.25">
      <c r="A663" s="200">
        <v>2.7374999999999998</v>
      </c>
      <c r="B663" s="105">
        <v>10.487420725213012</v>
      </c>
      <c r="D663" s="194">
        <f t="shared" si="246"/>
        <v>4.1669999999998097E-3</v>
      </c>
      <c r="E663" s="174">
        <f t="shared" ca="1" si="225"/>
        <v>-2.2843488429279701E-2</v>
      </c>
      <c r="F663" s="179">
        <f t="shared" ca="1" si="228"/>
        <v>0.97553463739477697</v>
      </c>
      <c r="G663" s="272">
        <f t="shared" si="229"/>
        <v>2.7374999999999998</v>
      </c>
      <c r="H663" s="181">
        <f t="shared" ca="1" si="230"/>
        <v>-5.4819986631343278</v>
      </c>
      <c r="I663" s="182">
        <f t="shared" ca="1" si="231"/>
        <v>234.10958420802052</v>
      </c>
      <c r="J663" s="181">
        <f t="shared" ca="1" si="232"/>
        <v>342.82592577212614</v>
      </c>
      <c r="K663" s="175">
        <f ca="1">IF(I662&lt;0,VLOOKUP(-I662,'Cd(v)'!$B$3:$C$103,2,1),VLOOKUP(I662,'Cd(v)'!$B$3:$C$103,2,1))</f>
        <v>0.43498504650884701</v>
      </c>
      <c r="L663" s="7">
        <f t="shared" ca="1" si="226"/>
        <v>-7.8805771788610697</v>
      </c>
      <c r="M663" s="110">
        <f t="shared" si="233"/>
        <v>102.88159731433964</v>
      </c>
      <c r="N663" s="110">
        <f t="shared" si="234"/>
        <v>57.964967356678613</v>
      </c>
      <c r="O663" s="110">
        <f t="shared" ca="1" si="235"/>
        <v>-77.308462124627098</v>
      </c>
      <c r="P663" s="110">
        <f t="shared" ca="1" si="236"/>
        <v>-32.391832166966068</v>
      </c>
      <c r="Q663" s="110">
        <f t="shared" ca="1" si="238"/>
        <v>-5.4819986631343278</v>
      </c>
      <c r="R663" s="110">
        <f>'prueba 1'!I660</f>
        <v>0</v>
      </c>
      <c r="S663" s="105">
        <f>'prueba 1'!AN660</f>
        <v>1.3755501391317477E-3</v>
      </c>
      <c r="T663" s="105">
        <f t="shared" si="239"/>
        <v>1.7271435128258299</v>
      </c>
      <c r="U663" s="177">
        <f t="shared" si="240"/>
        <v>5.9087632371741705</v>
      </c>
      <c r="V663" s="161">
        <f t="shared" si="227"/>
        <v>4.3701082161960621E-2</v>
      </c>
      <c r="W663" s="178">
        <f t="shared" si="237"/>
        <v>2.7374999999999998</v>
      </c>
      <c r="X663" s="178">
        <f t="shared" ca="1" si="241"/>
        <v>-5.4819986631343278</v>
      </c>
      <c r="Y663" s="178">
        <f t="shared" ca="1" si="242"/>
        <v>234.10958420802052</v>
      </c>
      <c r="Z663" s="178">
        <f t="shared" si="243"/>
        <v>4.1669999999998097E-3</v>
      </c>
      <c r="AA663" s="178">
        <f t="shared" ca="1" si="244"/>
        <v>2.7374999999999998</v>
      </c>
      <c r="AB663" s="178">
        <f t="shared" ca="1" si="245"/>
        <v>342.82592577212614</v>
      </c>
    </row>
    <row r="664" spans="1:28" x14ac:dyDescent="0.25">
      <c r="A664" s="200">
        <v>2.7416670000000001</v>
      </c>
      <c r="B664" s="105">
        <v>10.664711070633228</v>
      </c>
      <c r="D664" s="194">
        <f t="shared" si="246"/>
        <v>4.1670000000002538E-3</v>
      </c>
      <c r="E664" s="174">
        <f t="shared" ca="1" si="225"/>
        <v>-2.1601799645805161E-2</v>
      </c>
      <c r="F664" s="179">
        <f t="shared" ca="1" si="228"/>
        <v>0.97544462269575694</v>
      </c>
      <c r="G664" s="272">
        <f t="shared" si="229"/>
        <v>2.7416670000000001</v>
      </c>
      <c r="H664" s="181">
        <f t="shared" ca="1" si="230"/>
        <v>-5.1840171936174331</v>
      </c>
      <c r="I664" s="182">
        <f t="shared" ca="1" si="231"/>
        <v>234.08798240837473</v>
      </c>
      <c r="J664" s="181">
        <f t="shared" ca="1" si="232"/>
        <v>343.8013703948219</v>
      </c>
      <c r="K664" s="175">
        <f ca="1">IF(I663&lt;0,VLOOKUP(-I663,'Cd(v)'!$B$3:$C$103,2,1),VLOOKUP(I663,'Cd(v)'!$B$3:$C$103,2,1))</f>
        <v>0.43498504650884701</v>
      </c>
      <c r="L664" s="7">
        <f t="shared" ca="1" si="226"/>
        <v>-7.8790394927454352</v>
      </c>
      <c r="M664" s="110">
        <f t="shared" si="233"/>
        <v>104.62081560291197</v>
      </c>
      <c r="N664" s="110">
        <f t="shared" si="234"/>
        <v>57.9513975207363</v>
      </c>
      <c r="O664" s="110">
        <f t="shared" ca="1" si="235"/>
        <v>-77.293377423832723</v>
      </c>
      <c r="P664" s="110">
        <f t="shared" ca="1" si="236"/>
        <v>-30.623959341657049</v>
      </c>
      <c r="Q664" s="110">
        <f t="shared" ca="1" si="238"/>
        <v>-5.1840171936174331</v>
      </c>
      <c r="R664" s="110">
        <f>'prueba 1'!I661</f>
        <v>0</v>
      </c>
      <c r="S664" s="105">
        <f>'prueba 1'!AN661</f>
        <v>1.3832656414185845E-3</v>
      </c>
      <c r="T664" s="105">
        <f t="shared" si="239"/>
        <v>1.7285267784672484</v>
      </c>
      <c r="U664" s="177">
        <f t="shared" si="240"/>
        <v>5.9073799715327517</v>
      </c>
      <c r="V664" s="161">
        <f t="shared" si="227"/>
        <v>4.443985103133137E-2</v>
      </c>
      <c r="W664" s="178">
        <f t="shared" si="237"/>
        <v>2.7416670000000001</v>
      </c>
      <c r="X664" s="178">
        <f t="shared" ca="1" si="241"/>
        <v>-5.1840171936174331</v>
      </c>
      <c r="Y664" s="178">
        <f t="shared" ca="1" si="242"/>
        <v>234.08798240837473</v>
      </c>
      <c r="Z664" s="178">
        <f t="shared" si="243"/>
        <v>4.1670000000002538E-3</v>
      </c>
      <c r="AA664" s="178">
        <f t="shared" ca="1" si="244"/>
        <v>2.7416670000000001</v>
      </c>
      <c r="AB664" s="178">
        <f t="shared" ca="1" si="245"/>
        <v>343.8013703948219</v>
      </c>
    </row>
    <row r="665" spans="1:28" x14ac:dyDescent="0.25">
      <c r="A665" s="200">
        <v>2.7458330000000002</v>
      </c>
      <c r="B665" s="105">
        <v>10.073743252565839</v>
      </c>
      <c r="D665" s="194">
        <f t="shared" si="246"/>
        <v>4.1660000000001141E-3</v>
      </c>
      <c r="E665" s="174">
        <f t="shared" ca="1" si="225"/>
        <v>-2.5671526372485803E-2</v>
      </c>
      <c r="F665" s="179">
        <f t="shared" ca="1" si="228"/>
        <v>0.975103587134448</v>
      </c>
      <c r="G665" s="272">
        <f t="shared" si="229"/>
        <v>2.7458330000000002</v>
      </c>
      <c r="H665" s="181">
        <f t="shared" ca="1" si="230"/>
        <v>-6.1621522737602259</v>
      </c>
      <c r="I665" s="182">
        <f t="shared" ca="1" si="231"/>
        <v>234.06231088200224</v>
      </c>
      <c r="J665" s="181">
        <f t="shared" ca="1" si="232"/>
        <v>344.77647398195637</v>
      </c>
      <c r="K665" s="175">
        <f ca="1">IF(I664&lt;0,VLOOKUP(-I664,'Cd(v)'!$B$3:$C$103,2,1),VLOOKUP(I664,'Cd(v)'!$B$3:$C$103,2,1))</f>
        <v>0.43498504650884701</v>
      </c>
      <c r="L665" s="7">
        <f t="shared" ca="1" si="226"/>
        <v>-7.8775855276660343</v>
      </c>
      <c r="M665" s="110">
        <f t="shared" si="233"/>
        <v>98.823421307670884</v>
      </c>
      <c r="N665" s="110">
        <f t="shared" si="234"/>
        <v>57.938178973027121</v>
      </c>
      <c r="O665" s="110">
        <f t="shared" ca="1" si="235"/>
        <v>-77.279114026403803</v>
      </c>
      <c r="P665" s="110">
        <f t="shared" ca="1" si="236"/>
        <v>-36.39387169176004</v>
      </c>
      <c r="Q665" s="110">
        <f t="shared" ca="1" si="238"/>
        <v>-6.1621522737602259</v>
      </c>
      <c r="R665" s="110">
        <f>'prueba 1'!I662</f>
        <v>0</v>
      </c>
      <c r="S665" s="105">
        <f>'prueba 1'!AN662</f>
        <v>1.3474564433404864E-3</v>
      </c>
      <c r="T665" s="105">
        <f t="shared" si="239"/>
        <v>1.7298742349105889</v>
      </c>
      <c r="U665" s="177">
        <f t="shared" si="240"/>
        <v>5.9060325150894109</v>
      </c>
      <c r="V665" s="161">
        <f t="shared" si="227"/>
        <v>4.1967214390190431E-2</v>
      </c>
      <c r="W665" s="178">
        <f t="shared" si="237"/>
        <v>2.7458330000000002</v>
      </c>
      <c r="X665" s="178">
        <f t="shared" ca="1" si="241"/>
        <v>-6.1621522737602259</v>
      </c>
      <c r="Y665" s="178">
        <f t="shared" ca="1" si="242"/>
        <v>234.06231088200224</v>
      </c>
      <c r="Z665" s="178">
        <f t="shared" si="243"/>
        <v>4.1660000000001141E-3</v>
      </c>
      <c r="AA665" s="178">
        <f t="shared" ca="1" si="244"/>
        <v>2.7458330000000002</v>
      </c>
      <c r="AB665" s="178">
        <f t="shared" ca="1" si="245"/>
        <v>344.77647398195637</v>
      </c>
    </row>
    <row r="666" spans="1:28" x14ac:dyDescent="0.25">
      <c r="A666" s="200">
        <v>2.75</v>
      </c>
      <c r="B666" s="105">
        <v>9.7191625617254047</v>
      </c>
      <c r="D666" s="194">
        <f t="shared" si="246"/>
        <v>4.1669999999998097E-3</v>
      </c>
      <c r="E666" s="174">
        <f t="shared" ca="1" si="225"/>
        <v>-2.8117076479702057E-2</v>
      </c>
      <c r="F666" s="179">
        <f t="shared" ca="1" si="228"/>
        <v>0.97522048558756791</v>
      </c>
      <c r="G666" s="272">
        <f t="shared" si="229"/>
        <v>2.75</v>
      </c>
      <c r="H666" s="181">
        <f t="shared" ca="1" si="230"/>
        <v>-6.7475585504447659</v>
      </c>
      <c r="I666" s="182">
        <f t="shared" ca="1" si="231"/>
        <v>234.03419380552253</v>
      </c>
      <c r="J666" s="181">
        <f t="shared" ca="1" si="232"/>
        <v>345.75169446754393</v>
      </c>
      <c r="K666" s="175">
        <f ca="1">IF(I665&lt;0,VLOOKUP(-I665,'Cd(v)'!$B$3:$C$103,2,1),VLOOKUP(I665,'Cd(v)'!$B$3:$C$103,2,1))</f>
        <v>0.43498504650884701</v>
      </c>
      <c r="L666" s="7">
        <f t="shared" ca="1" si="226"/>
        <v>-7.8758578135504118</v>
      </c>
      <c r="M666" s="110">
        <f t="shared" si="233"/>
        <v>95.344984730526221</v>
      </c>
      <c r="N666" s="110">
        <f t="shared" si="234"/>
        <v>57.925176039400363</v>
      </c>
      <c r="O666" s="110">
        <f t="shared" ca="1" si="235"/>
        <v>-77.262165150929548</v>
      </c>
      <c r="P666" s="110">
        <f t="shared" ca="1" si="236"/>
        <v>-39.842356459803689</v>
      </c>
      <c r="Q666" s="110">
        <f t="shared" ca="1" si="238"/>
        <v>-6.7475585504447659</v>
      </c>
      <c r="R666" s="110">
        <f>'prueba 1'!I663</f>
        <v>0</v>
      </c>
      <c r="S666" s="105">
        <f>'prueba 1'!AN663</f>
        <v>1.325477433921002E-3</v>
      </c>
      <c r="T666" s="105">
        <f t="shared" si="239"/>
        <v>1.73119971234451</v>
      </c>
      <c r="U666" s="177">
        <f t="shared" si="240"/>
        <v>5.9047070376554904</v>
      </c>
      <c r="V666" s="161">
        <f t="shared" si="227"/>
        <v>4.0499750394707913E-2</v>
      </c>
      <c r="W666" s="178">
        <f t="shared" si="237"/>
        <v>2.75</v>
      </c>
      <c r="X666" s="178">
        <f t="shared" ca="1" si="241"/>
        <v>-6.7475585504447659</v>
      </c>
      <c r="Y666" s="178">
        <f t="shared" ca="1" si="242"/>
        <v>234.03419380552253</v>
      </c>
      <c r="Z666" s="178">
        <f t="shared" si="243"/>
        <v>4.1669999999998097E-3</v>
      </c>
      <c r="AA666" s="178">
        <f t="shared" ca="1" si="244"/>
        <v>2.75</v>
      </c>
      <c r="AB666" s="178">
        <f t="shared" ca="1" si="245"/>
        <v>345.75169446754393</v>
      </c>
    </row>
    <row r="667" spans="1:28" x14ac:dyDescent="0.25">
      <c r="A667" s="200">
        <v>2.7541669999999998</v>
      </c>
      <c r="B667" s="105">
        <v>9.7782593435321452</v>
      </c>
      <c r="D667" s="194">
        <f t="shared" si="246"/>
        <v>4.1669999999998097E-3</v>
      </c>
      <c r="E667" s="174">
        <f t="shared" ca="1" si="225"/>
        <v>-2.7691887827599997E-2</v>
      </c>
      <c r="F667" s="179">
        <f t="shared" ca="1" si="228"/>
        <v>0.97510509349099028</v>
      </c>
      <c r="G667" s="272">
        <f t="shared" si="229"/>
        <v>2.7541669999999998</v>
      </c>
      <c r="H667" s="181">
        <f t="shared" ca="1" si="230"/>
        <v>-6.64552143690935</v>
      </c>
      <c r="I667" s="182">
        <f t="shared" ca="1" si="231"/>
        <v>234.00650191769495</v>
      </c>
      <c r="J667" s="181">
        <f t="shared" ca="1" si="232"/>
        <v>346.72679956103491</v>
      </c>
      <c r="K667" s="175">
        <f ca="1">IF(I666&lt;0,VLOOKUP(-I666,'Cd(v)'!$B$3:$C$103,2,1),VLOOKUP(I666,'Cd(v)'!$B$3:$C$103,2,1))</f>
        <v>0.43498504650884701</v>
      </c>
      <c r="L667" s="7">
        <f t="shared" ca="1" si="226"/>
        <v>-7.8739657293879963</v>
      </c>
      <c r="M667" s="110">
        <f t="shared" si="233"/>
        <v>95.924724160050346</v>
      </c>
      <c r="N667" s="110">
        <f t="shared" si="234"/>
        <v>57.912160574458589</v>
      </c>
      <c r="O667" s="110">
        <f t="shared" ca="1" si="235"/>
        <v>-77.243603805296246</v>
      </c>
      <c r="P667" s="110">
        <f t="shared" ca="1" si="236"/>
        <v>-39.231040219704489</v>
      </c>
      <c r="Q667" s="110">
        <f t="shared" ca="1" si="238"/>
        <v>-6.64552143690935</v>
      </c>
      <c r="R667" s="110">
        <f>'prueba 1'!I664</f>
        <v>0</v>
      </c>
      <c r="S667" s="105">
        <f>'prueba 1'!AN664</f>
        <v>1.3267548360625108E-3</v>
      </c>
      <c r="T667" s="105">
        <f t="shared" si="239"/>
        <v>1.7325264671805725</v>
      </c>
      <c r="U667" s="177">
        <f t="shared" si="240"/>
        <v>5.9033802828194277</v>
      </c>
      <c r="V667" s="161">
        <f t="shared" si="227"/>
        <v>4.0746006684496586E-2</v>
      </c>
      <c r="W667" s="178">
        <f t="shared" si="237"/>
        <v>2.7541669999999998</v>
      </c>
      <c r="X667" s="178">
        <f t="shared" ca="1" si="241"/>
        <v>-6.64552143690935</v>
      </c>
      <c r="Y667" s="178">
        <f t="shared" ca="1" si="242"/>
        <v>234.00650191769495</v>
      </c>
      <c r="Z667" s="178">
        <f t="shared" si="243"/>
        <v>4.1669999999998097E-3</v>
      </c>
      <c r="AA667" s="178">
        <f t="shared" ca="1" si="244"/>
        <v>2.7541669999999998</v>
      </c>
      <c r="AB667" s="178">
        <f t="shared" ca="1" si="245"/>
        <v>346.72679956103491</v>
      </c>
    </row>
    <row r="668" spans="1:28" x14ac:dyDescent="0.25">
      <c r="A668" s="200">
        <v>2.7583329999999999</v>
      </c>
      <c r="B668" s="105">
        <v>9.7782593435321452</v>
      </c>
      <c r="D668" s="194">
        <f t="shared" si="246"/>
        <v>4.1660000000001141E-3</v>
      </c>
      <c r="E668" s="174">
        <f t="shared" ca="1" si="225"/>
        <v>-2.7669382216570986E-2</v>
      </c>
      <c r="F668" s="179">
        <f t="shared" ca="1" si="228"/>
        <v>0.9747558163428296</v>
      </c>
      <c r="G668" s="272">
        <f t="shared" si="229"/>
        <v>2.7583329999999999</v>
      </c>
      <c r="H668" s="181">
        <f t="shared" ca="1" si="230"/>
        <v>-6.6417144062818601</v>
      </c>
      <c r="I668" s="182">
        <f t="shared" ca="1" si="231"/>
        <v>233.97883253547838</v>
      </c>
      <c r="J668" s="181">
        <f t="shared" ca="1" si="232"/>
        <v>347.70155537737776</v>
      </c>
      <c r="K668" s="175">
        <f ca="1">IF(I667&lt;0,VLOOKUP(-I667,'Cd(v)'!$B$3:$C$103,2,1),VLOOKUP(I667,'Cd(v)'!$B$3:$C$103,2,1))</f>
        <v>0.43498504650884701</v>
      </c>
      <c r="L668" s="7">
        <f t="shared" ca="1" si="226"/>
        <v>-7.8721024796448509</v>
      </c>
      <c r="M668" s="110">
        <f t="shared" si="233"/>
        <v>95.924724160050346</v>
      </c>
      <c r="N668" s="110">
        <f t="shared" si="234"/>
        <v>57.899168854114187</v>
      </c>
      <c r="O668" s="110">
        <f t="shared" ca="1" si="235"/>
        <v>-77.225325325315993</v>
      </c>
      <c r="P668" s="110">
        <f t="shared" ca="1" si="236"/>
        <v>-39.199770019379834</v>
      </c>
      <c r="Q668" s="110">
        <f t="shared" ca="1" si="238"/>
        <v>-6.6417144062818601</v>
      </c>
      <c r="R668" s="110">
        <f>'prueba 1'!I665</f>
        <v>0</v>
      </c>
      <c r="S668" s="105">
        <f>'prueba 1'!AN665</f>
        <v>1.3243343878083084E-3</v>
      </c>
      <c r="T668" s="105">
        <f t="shared" si="239"/>
        <v>1.7338508015683807</v>
      </c>
      <c r="U668" s="177">
        <f t="shared" si="240"/>
        <v>5.9020559484316193</v>
      </c>
      <c r="V668" s="161">
        <f t="shared" si="227"/>
        <v>4.0736228425156035E-2</v>
      </c>
      <c r="W668" s="178">
        <f t="shared" si="237"/>
        <v>2.7583329999999999</v>
      </c>
      <c r="X668" s="178">
        <f t="shared" ca="1" si="241"/>
        <v>-6.6417144062818601</v>
      </c>
      <c r="Y668" s="178">
        <f t="shared" ca="1" si="242"/>
        <v>233.97883253547838</v>
      </c>
      <c r="Z668" s="178">
        <f t="shared" si="243"/>
        <v>4.1660000000001141E-3</v>
      </c>
      <c r="AA668" s="178">
        <f t="shared" ca="1" si="244"/>
        <v>2.7583329999999999</v>
      </c>
      <c r="AB668" s="178">
        <f t="shared" ca="1" si="245"/>
        <v>347.70155537737776</v>
      </c>
    </row>
    <row r="669" spans="1:28" x14ac:dyDescent="0.25">
      <c r="A669" s="200">
        <v>2.7625000000000002</v>
      </c>
      <c r="B669" s="105">
        <v>9.8373561253388839</v>
      </c>
      <c r="D669" s="194">
        <f t="shared" si="246"/>
        <v>4.1670000000002538E-3</v>
      </c>
      <c r="E669" s="174">
        <f t="shared" ca="1" si="225"/>
        <v>-2.7250758834035937E-2</v>
      </c>
      <c r="F669" s="179">
        <f t="shared" ca="1" si="228"/>
        <v>0.97487624126333627</v>
      </c>
      <c r="G669" s="272">
        <f t="shared" si="229"/>
        <v>2.7625000000000002</v>
      </c>
      <c r="H669" s="181">
        <f t="shared" ca="1" si="230"/>
        <v>-6.5396589474524305</v>
      </c>
      <c r="I669" s="182">
        <f t="shared" ca="1" si="231"/>
        <v>233.95158177664433</v>
      </c>
      <c r="J669" s="181">
        <f t="shared" ca="1" si="232"/>
        <v>348.67643161864112</v>
      </c>
      <c r="K669" s="175">
        <f ca="1">IF(I668&lt;0,VLOOKUP(-I668,'Cd(v)'!$B$3:$C$103,2,1),VLOOKUP(I668,'Cd(v)'!$B$3:$C$103,2,1))</f>
        <v>0.43498504650884701</v>
      </c>
      <c r="L669" s="7">
        <f t="shared" ca="1" si="226"/>
        <v>-7.8702409644043172</v>
      </c>
      <c r="M669" s="110">
        <f t="shared" si="233"/>
        <v>96.504463589574456</v>
      </c>
      <c r="N669" s="110">
        <f t="shared" si="234"/>
        <v>57.886161809254119</v>
      </c>
      <c r="O669" s="110">
        <f t="shared" ca="1" si="235"/>
        <v>-77.207063860806358</v>
      </c>
      <c r="P669" s="110">
        <f t="shared" ca="1" si="236"/>
        <v>-38.588762080486021</v>
      </c>
      <c r="Q669" s="110">
        <f t="shared" ca="1" si="238"/>
        <v>-6.5396589474524305</v>
      </c>
      <c r="R669" s="110">
        <f>'prueba 1'!I666</f>
        <v>0</v>
      </c>
      <c r="S669" s="105">
        <f>'prueba 1'!AN666</f>
        <v>1.3258965198847028E-3</v>
      </c>
      <c r="T669" s="105">
        <f t="shared" si="239"/>
        <v>1.7351766980882655</v>
      </c>
      <c r="U669" s="177">
        <f t="shared" si="240"/>
        <v>5.9007300519117347</v>
      </c>
      <c r="V669" s="161">
        <f t="shared" si="227"/>
        <v>4.099226297428963E-2</v>
      </c>
      <c r="W669" s="178">
        <f t="shared" si="237"/>
        <v>2.7625000000000002</v>
      </c>
      <c r="X669" s="178">
        <f t="shared" ca="1" si="241"/>
        <v>-6.5396589474524305</v>
      </c>
      <c r="Y669" s="178">
        <f t="shared" ca="1" si="242"/>
        <v>233.95158177664433</v>
      </c>
      <c r="Z669" s="178">
        <f t="shared" si="243"/>
        <v>4.1670000000002538E-3</v>
      </c>
      <c r="AA669" s="178">
        <f t="shared" ca="1" si="244"/>
        <v>2.7625000000000002</v>
      </c>
      <c r="AB669" s="178">
        <f t="shared" ca="1" si="245"/>
        <v>348.67643161864112</v>
      </c>
    </row>
    <row r="670" spans="1:28" x14ac:dyDescent="0.25">
      <c r="A670" s="200">
        <v>2.766667</v>
      </c>
      <c r="B670" s="105">
        <v>9.7782593435321452</v>
      </c>
      <c r="D670" s="194">
        <f t="shared" si="246"/>
        <v>4.1669999999998097E-3</v>
      </c>
      <c r="E670" s="174">
        <f t="shared" ca="1" si="225"/>
        <v>-2.7644500703452635E-2</v>
      </c>
      <c r="F670" s="179">
        <f t="shared" ca="1" si="228"/>
        <v>0.97476104662880114</v>
      </c>
      <c r="G670" s="272">
        <f t="shared" si="229"/>
        <v>2.766667</v>
      </c>
      <c r="H670" s="181">
        <f t="shared" ca="1" si="230"/>
        <v>-6.6341494368739857</v>
      </c>
      <c r="I670" s="182">
        <f t="shared" ca="1" si="231"/>
        <v>233.92393727594089</v>
      </c>
      <c r="J670" s="181">
        <f t="shared" ca="1" si="232"/>
        <v>349.65119266526995</v>
      </c>
      <c r="K670" s="175">
        <f ca="1">IF(I669&lt;0,VLOOKUP(-I669,'Cd(v)'!$B$3:$C$103,2,1),VLOOKUP(I669,'Cd(v)'!$B$3:$C$103,2,1))</f>
        <v>0.43498504650884701</v>
      </c>
      <c r="L670" s="7">
        <f t="shared" ca="1" si="226"/>
        <v>-7.8684078280744494</v>
      </c>
      <c r="M670" s="110">
        <f t="shared" si="233"/>
        <v>95.924724160050346</v>
      </c>
      <c r="N670" s="110">
        <f t="shared" si="234"/>
        <v>57.873208381009526</v>
      </c>
      <c r="O670" s="110">
        <f t="shared" ca="1" si="235"/>
        <v>-77.189080793410355</v>
      </c>
      <c r="P670" s="110">
        <f t="shared" ca="1" si="236"/>
        <v>-39.137565014369535</v>
      </c>
      <c r="Q670" s="110">
        <f t="shared" ca="1" si="238"/>
        <v>-6.6341494368739857</v>
      </c>
      <c r="R670" s="110">
        <f>'prueba 1'!I667</f>
        <v>0</v>
      </c>
      <c r="S670" s="105">
        <f>'prueba 1'!AN667</f>
        <v>1.3204310137210182E-3</v>
      </c>
      <c r="T670" s="105">
        <f t="shared" si="239"/>
        <v>1.7364971291019864</v>
      </c>
      <c r="U670" s="177">
        <f t="shared" si="240"/>
        <v>5.8994096208980142</v>
      </c>
      <c r="V670" s="161">
        <f t="shared" si="227"/>
        <v>4.0746006684496586E-2</v>
      </c>
      <c r="W670" s="178">
        <f t="shared" si="237"/>
        <v>2.766667</v>
      </c>
      <c r="X670" s="178">
        <f t="shared" ca="1" si="241"/>
        <v>-6.6341494368739857</v>
      </c>
      <c r="Y670" s="178">
        <f t="shared" ca="1" si="242"/>
        <v>233.92393727594089</v>
      </c>
      <c r="Z670" s="178">
        <f t="shared" si="243"/>
        <v>4.1669999999998097E-3</v>
      </c>
      <c r="AA670" s="178">
        <f t="shared" ca="1" si="244"/>
        <v>2.766667</v>
      </c>
      <c r="AB670" s="178">
        <f t="shared" ca="1" si="245"/>
        <v>349.65119266526995</v>
      </c>
    </row>
    <row r="671" spans="1:28" x14ac:dyDescent="0.25">
      <c r="A671" s="200">
        <v>2.7708330000000001</v>
      </c>
      <c r="B671" s="105">
        <v>9.7782593435321452</v>
      </c>
      <c r="D671" s="194">
        <f t="shared" si="246"/>
        <v>4.1660000000001141E-3</v>
      </c>
      <c r="E671" s="174">
        <f t="shared" ca="1" si="225"/>
        <v>-2.7622026012394274E-2</v>
      </c>
      <c r="F671" s="179">
        <f t="shared" ca="1" si="228"/>
        <v>0.97441204933122882</v>
      </c>
      <c r="G671" s="272">
        <f t="shared" si="229"/>
        <v>2.7708330000000001</v>
      </c>
      <c r="H671" s="181">
        <f t="shared" ca="1" si="230"/>
        <v>-6.6303470985102058</v>
      </c>
      <c r="I671" s="182">
        <f t="shared" ca="1" si="231"/>
        <v>233.89631524992851</v>
      </c>
      <c r="J671" s="181">
        <f t="shared" ca="1" si="232"/>
        <v>350.6256047146012</v>
      </c>
      <c r="K671" s="175">
        <f ca="1">IF(I670&lt;0,VLOOKUP(-I670,'Cd(v)'!$B$3:$C$103,2,1),VLOOKUP(I670,'Cd(v)'!$B$3:$C$103,2,1))</f>
        <v>0.43498504650884701</v>
      </c>
      <c r="L671" s="7">
        <f t="shared" ca="1" si="226"/>
        <v>-7.8665484232117224</v>
      </c>
      <c r="M671" s="110">
        <f t="shared" si="233"/>
        <v>95.924724160050346</v>
      </c>
      <c r="N671" s="110">
        <f t="shared" si="234"/>
        <v>57.860278778494433</v>
      </c>
      <c r="O671" s="110">
        <f t="shared" ca="1" si="235"/>
        <v>-77.170840031707002</v>
      </c>
      <c r="P671" s="110">
        <f t="shared" ca="1" si="236"/>
        <v>-39.106394650151088</v>
      </c>
      <c r="Q671" s="110">
        <f t="shared" ca="1" si="238"/>
        <v>-6.6303470985102058</v>
      </c>
      <c r="R671" s="110">
        <f>'prueba 1'!I668</f>
        <v>0</v>
      </c>
      <c r="S671" s="105">
        <f>'prueba 1'!AN668</f>
        <v>1.3180022951156571E-3</v>
      </c>
      <c r="T671" s="105">
        <f t="shared" si="239"/>
        <v>1.737815131397102</v>
      </c>
      <c r="U671" s="177">
        <f t="shared" si="240"/>
        <v>5.8980916186028978</v>
      </c>
      <c r="V671" s="161">
        <f t="shared" si="227"/>
        <v>4.0736228425156035E-2</v>
      </c>
      <c r="W671" s="178">
        <f t="shared" si="237"/>
        <v>2.7708330000000001</v>
      </c>
      <c r="X671" s="178">
        <f t="shared" ca="1" si="241"/>
        <v>-6.6303470985102058</v>
      </c>
      <c r="Y671" s="178">
        <f t="shared" ca="1" si="242"/>
        <v>233.89631524992851</v>
      </c>
      <c r="Z671" s="178">
        <f t="shared" si="243"/>
        <v>4.1660000000001141E-3</v>
      </c>
      <c r="AA671" s="178">
        <f t="shared" ca="1" si="244"/>
        <v>2.7708330000000001</v>
      </c>
      <c r="AB671" s="178">
        <f t="shared" ca="1" si="245"/>
        <v>350.6256047146012</v>
      </c>
    </row>
    <row r="672" spans="1:28" x14ac:dyDescent="0.25">
      <c r="A672" s="200">
        <v>2.7749999999999999</v>
      </c>
      <c r="B672" s="105">
        <v>9.4827754344984498</v>
      </c>
      <c r="D672" s="194">
        <f t="shared" si="246"/>
        <v>4.1669999999998097E-3</v>
      </c>
      <c r="E672" s="174">
        <f t="shared" ca="1" si="225"/>
        <v>-2.9661238644825037E-2</v>
      </c>
      <c r="F672" s="179">
        <f t="shared" ca="1" si="228"/>
        <v>0.97452234726497466</v>
      </c>
      <c r="G672" s="272">
        <f t="shared" si="229"/>
        <v>2.7749999999999999</v>
      </c>
      <c r="H672" s="181">
        <f t="shared" ca="1" si="230"/>
        <v>-7.1181278245323716</v>
      </c>
      <c r="I672" s="182">
        <f t="shared" ca="1" si="231"/>
        <v>233.86665401128369</v>
      </c>
      <c r="J672" s="181">
        <f t="shared" ca="1" si="232"/>
        <v>351.60012706186615</v>
      </c>
      <c r="K672" s="175">
        <f ca="1">IF(I671&lt;0,VLOOKUP(-I671,'Cd(v)'!$B$3:$C$103,2,1),VLOOKUP(I671,'Cd(v)'!$B$3:$C$103,2,1))</f>
        <v>0.43498504650884701</v>
      </c>
      <c r="L672" s="7">
        <f t="shared" ca="1" si="226"/>
        <v>-7.8646907494843683</v>
      </c>
      <c r="M672" s="110">
        <f t="shared" si="233"/>
        <v>93.026027012429793</v>
      </c>
      <c r="N672" s="110">
        <f t="shared" si="234"/>
        <v>57.847531162371183</v>
      </c>
      <c r="O672" s="110">
        <f t="shared" ca="1" si="235"/>
        <v>-77.152616252441661</v>
      </c>
      <c r="P672" s="110">
        <f t="shared" ca="1" si="236"/>
        <v>-41.974120402383051</v>
      </c>
      <c r="Q672" s="110">
        <f t="shared" ca="1" si="238"/>
        <v>-7.1181278245323716</v>
      </c>
      <c r="R672" s="110">
        <f>'prueba 1'!I669</f>
        <v>0</v>
      </c>
      <c r="S672" s="105">
        <f>'prueba 1'!AN669</f>
        <v>1.2994511848365275E-3</v>
      </c>
      <c r="T672" s="105">
        <f t="shared" si="239"/>
        <v>1.7391145825819385</v>
      </c>
      <c r="U672" s="177">
        <f t="shared" si="240"/>
        <v>5.8967921674180612</v>
      </c>
      <c r="V672" s="161">
        <f t="shared" si="227"/>
        <v>3.9514725235553237E-2</v>
      </c>
      <c r="W672" s="178">
        <f t="shared" si="237"/>
        <v>2.7749999999999999</v>
      </c>
      <c r="X672" s="178">
        <f t="shared" ca="1" si="241"/>
        <v>-7.1181278245323716</v>
      </c>
      <c r="Y672" s="178">
        <f t="shared" ca="1" si="242"/>
        <v>233.86665401128369</v>
      </c>
      <c r="Z672" s="178">
        <f t="shared" si="243"/>
        <v>4.1669999999998097E-3</v>
      </c>
      <c r="AA672" s="178">
        <f t="shared" ca="1" si="244"/>
        <v>2.7749999999999999</v>
      </c>
      <c r="AB672" s="178">
        <f t="shared" ca="1" si="245"/>
        <v>351.60012706186615</v>
      </c>
    </row>
    <row r="673" spans="1:28" x14ac:dyDescent="0.25">
      <c r="A673" s="200">
        <v>2.7791670000000002</v>
      </c>
      <c r="B673" s="105">
        <v>9.069097961851277</v>
      </c>
      <c r="D673" s="194">
        <f t="shared" si="246"/>
        <v>4.1670000000002538E-3</v>
      </c>
      <c r="E673" s="174">
        <f t="shared" ref="E673:E736" ca="1" si="247">IF( AND(J672&lt;=0,I672&lt;=0,H673&lt;=0),0,+D673*H673)</f>
        <v>-3.2513336777114057E-2</v>
      </c>
      <c r="F673" s="179">
        <f t="shared" ca="1" si="228"/>
        <v>0.97438686419072829</v>
      </c>
      <c r="G673" s="272">
        <f t="shared" si="229"/>
        <v>2.7791670000000002</v>
      </c>
      <c r="H673" s="181">
        <f t="shared" ca="1" si="230"/>
        <v>-7.802576620377268</v>
      </c>
      <c r="I673" s="182">
        <f t="shared" ca="1" si="231"/>
        <v>233.83414067450659</v>
      </c>
      <c r="J673" s="181">
        <f t="shared" ca="1" si="232"/>
        <v>352.57451392605685</v>
      </c>
      <c r="K673" s="175">
        <f ca="1">IF(I672&lt;0,VLOOKUP(-I672,'Cd(v)'!$B$3:$C$103,2,1),VLOOKUP(I672,'Cd(v)'!$B$3:$C$103,2,1))</f>
        <v>0.43498504650884701</v>
      </c>
      <c r="L673" s="7">
        <f t="shared" ca="1" si="226"/>
        <v>-7.8626961761400045</v>
      </c>
      <c r="M673" s="110">
        <f t="shared" si="233"/>
        <v>88.967851005761034</v>
      </c>
      <c r="N673" s="110">
        <f t="shared" si="234"/>
        <v>57.835035732077557</v>
      </c>
      <c r="O673" s="110">
        <f t="shared" ca="1" si="235"/>
        <v>-77.133049487933448</v>
      </c>
      <c r="P673" s="110">
        <f t="shared" ca="1" si="236"/>
        <v>-46.000234214249971</v>
      </c>
      <c r="Q673" s="110">
        <f t="shared" ca="1" si="238"/>
        <v>-7.802576620377268</v>
      </c>
      <c r="R673" s="110">
        <f>'prueba 1'!I670</f>
        <v>0</v>
      </c>
      <c r="S673" s="105">
        <f>'prueba 1'!AN670</f>
        <v>1.2737441685655366E-3</v>
      </c>
      <c r="T673" s="105">
        <f t="shared" si="239"/>
        <v>1.740388326750504</v>
      </c>
      <c r="U673" s="177">
        <f t="shared" si="240"/>
        <v>5.8955184232494959</v>
      </c>
      <c r="V673" s="161">
        <f t="shared" si="227"/>
        <v>3.7790931207036575E-2</v>
      </c>
      <c r="W673" s="178">
        <f t="shared" si="237"/>
        <v>2.7791670000000002</v>
      </c>
      <c r="X673" s="178">
        <f t="shared" ca="1" si="241"/>
        <v>-7.802576620377268</v>
      </c>
      <c r="Y673" s="178">
        <f t="shared" ca="1" si="242"/>
        <v>233.83414067450659</v>
      </c>
      <c r="Z673" s="178">
        <f t="shared" si="243"/>
        <v>4.1670000000002538E-3</v>
      </c>
      <c r="AA673" s="178">
        <f t="shared" ca="1" si="244"/>
        <v>2.7791670000000002</v>
      </c>
      <c r="AB673" s="178">
        <f t="shared" ca="1" si="245"/>
        <v>352.57451392605685</v>
      </c>
    </row>
    <row r="674" spans="1:28" x14ac:dyDescent="0.25">
      <c r="A674" s="200">
        <v>2.7833329999999998</v>
      </c>
      <c r="B674" s="105">
        <v>8.8918076164310609</v>
      </c>
      <c r="D674" s="194">
        <f t="shared" si="246"/>
        <v>4.16599999999967E-3</v>
      </c>
      <c r="E674" s="174">
        <f t="shared" ca="1" si="247"/>
        <v>-3.3717848837868651E-2</v>
      </c>
      <c r="F674" s="179">
        <f t="shared" ca="1" si="228"/>
        <v>0.97401256149165871</v>
      </c>
      <c r="G674" s="272">
        <f t="shared" si="229"/>
        <v>2.7833329999999998</v>
      </c>
      <c r="H674" s="181">
        <f t="shared" ca="1" si="230"/>
        <v>-8.0935786936801062</v>
      </c>
      <c r="I674" s="182">
        <f t="shared" ca="1" si="231"/>
        <v>233.8004228256687</v>
      </c>
      <c r="J674" s="181">
        <f t="shared" ca="1" si="232"/>
        <v>353.54852648754849</v>
      </c>
      <c r="K674" s="175">
        <f ca="1">IF(I673&lt;0,VLOOKUP(-I673,'Cd(v)'!$B$3:$C$103,2,1),VLOOKUP(I673,'Cd(v)'!$B$3:$C$103,2,1))</f>
        <v>0.43498504650884701</v>
      </c>
      <c r="L674" s="7">
        <f t="shared" ca="1" si="226"/>
        <v>-7.8605101037435858</v>
      </c>
      <c r="M674" s="110">
        <f t="shared" si="233"/>
        <v>87.228632717188717</v>
      </c>
      <c r="N674" s="110">
        <f t="shared" si="234"/>
        <v>57.822662883122049</v>
      </c>
      <c r="O674" s="110">
        <f t="shared" ca="1" si="235"/>
        <v>-77.111604117724582</v>
      </c>
      <c r="P674" s="110">
        <f t="shared" ca="1" si="236"/>
        <v>-47.705634283657915</v>
      </c>
      <c r="Q674" s="110">
        <f t="shared" ca="1" si="238"/>
        <v>-8.0935786936801062</v>
      </c>
      <c r="R674" s="110">
        <f>'prueba 1'!I671</f>
        <v>0</v>
      </c>
      <c r="S674" s="105">
        <f>'prueba 1'!AN671</f>
        <v>1.2612486193173602E-3</v>
      </c>
      <c r="T674" s="105">
        <f t="shared" si="239"/>
        <v>1.7416495753698213</v>
      </c>
      <c r="U674" s="177">
        <f t="shared" si="240"/>
        <v>5.8942571746301784</v>
      </c>
      <c r="V674" s="161">
        <f t="shared" si="227"/>
        <v>3.7043270530048862E-2</v>
      </c>
      <c r="W674" s="178">
        <f t="shared" si="237"/>
        <v>2.7833329999999998</v>
      </c>
      <c r="X674" s="178">
        <f t="shared" ca="1" si="241"/>
        <v>-8.0935786936801062</v>
      </c>
      <c r="Y674" s="178">
        <f t="shared" ca="1" si="242"/>
        <v>233.8004228256687</v>
      </c>
      <c r="Z674" s="178">
        <f t="shared" si="243"/>
        <v>4.16599999999967E-3</v>
      </c>
      <c r="AA674" s="178">
        <f t="shared" ca="1" si="244"/>
        <v>2.7833329999999998</v>
      </c>
      <c r="AB674" s="178">
        <f t="shared" ca="1" si="245"/>
        <v>353.54852648754849</v>
      </c>
    </row>
    <row r="675" spans="1:28" x14ac:dyDescent="0.25">
      <c r="A675" s="200">
        <v>2.7875000000000001</v>
      </c>
      <c r="B675" s="105">
        <v>8.7736140528175817</v>
      </c>
      <c r="D675" s="194">
        <f t="shared" si="246"/>
        <v>4.1670000000002538E-3</v>
      </c>
      <c r="E675" s="174">
        <f t="shared" ca="1" si="247"/>
        <v>-3.4528576782863571E-2</v>
      </c>
      <c r="F675" s="179">
        <f t="shared" ca="1" si="228"/>
        <v>0.97410248133516664</v>
      </c>
      <c r="G675" s="272">
        <f t="shared" si="229"/>
        <v>2.7875000000000001</v>
      </c>
      <c r="H675" s="181">
        <f t="shared" ca="1" si="230"/>
        <v>-8.2861955322441734</v>
      </c>
      <c r="I675" s="182">
        <f t="shared" ca="1" si="231"/>
        <v>233.76589424888584</v>
      </c>
      <c r="J675" s="181">
        <f t="shared" ca="1" si="232"/>
        <v>354.52262896888368</v>
      </c>
      <c r="K675" s="175">
        <f ca="1">IF(I674&lt;0,VLOOKUP(-I674,'Cd(v)'!$B$3:$C$103,2,1),VLOOKUP(I674,'Cd(v)'!$B$3:$C$103,2,1))</f>
        <v>0.43498504650884701</v>
      </c>
      <c r="L675" s="7">
        <f t="shared" ca="1" si="226"/>
        <v>-7.8582433656022603</v>
      </c>
      <c r="M675" s="110">
        <f t="shared" si="233"/>
        <v>86.069153858140481</v>
      </c>
      <c r="N675" s="110">
        <f t="shared" si="234"/>
        <v>57.810373217804525</v>
      </c>
      <c r="O675" s="110">
        <f t="shared" ca="1" si="235"/>
        <v>-77.089367416558176</v>
      </c>
      <c r="P675" s="110">
        <f t="shared" ca="1" si="236"/>
        <v>-48.830586776222219</v>
      </c>
      <c r="Q675" s="110">
        <f t="shared" ca="1" si="238"/>
        <v>-8.2861955322441734</v>
      </c>
      <c r="R675" s="110">
        <f>'prueba 1'!I672</f>
        <v>0</v>
      </c>
      <c r="S675" s="105">
        <f>'prueba 1'!AN672</f>
        <v>1.2527691455185396E-3</v>
      </c>
      <c r="T675" s="105">
        <f t="shared" si="239"/>
        <v>1.74290234451534</v>
      </c>
      <c r="U675" s="177">
        <f t="shared" si="240"/>
        <v>5.8930044054846604</v>
      </c>
      <c r="V675" s="161">
        <f t="shared" si="227"/>
        <v>3.6559649758093088E-2</v>
      </c>
      <c r="W675" s="178">
        <f t="shared" si="237"/>
        <v>2.7875000000000001</v>
      </c>
      <c r="X675" s="178">
        <f t="shared" ca="1" si="241"/>
        <v>-8.2861955322441734</v>
      </c>
      <c r="Y675" s="178">
        <f t="shared" ca="1" si="242"/>
        <v>233.76589424888584</v>
      </c>
      <c r="Z675" s="178">
        <f t="shared" si="243"/>
        <v>4.1670000000002538E-3</v>
      </c>
      <c r="AA675" s="178">
        <f t="shared" ca="1" si="244"/>
        <v>2.7875000000000001</v>
      </c>
      <c r="AB675" s="178">
        <f t="shared" ca="1" si="245"/>
        <v>354.52262896888368</v>
      </c>
    </row>
    <row r="676" spans="1:28" x14ac:dyDescent="0.25">
      <c r="A676" s="200">
        <v>2.7916669999999999</v>
      </c>
      <c r="B676" s="105">
        <v>8.5963237073973655</v>
      </c>
      <c r="D676" s="194">
        <f t="shared" si="246"/>
        <v>4.1669999999998097E-3</v>
      </c>
      <c r="E676" s="174">
        <f t="shared" ca="1" si="247"/>
        <v>-3.5741213799135169E-2</v>
      </c>
      <c r="F676" s="179">
        <f t="shared" ca="1" si="228"/>
        <v>0.97395354769716191</v>
      </c>
      <c r="G676" s="272">
        <f t="shared" si="229"/>
        <v>2.7916669999999999</v>
      </c>
      <c r="H676" s="181">
        <f t="shared" ca="1" si="230"/>
        <v>-8.5772051353820018</v>
      </c>
      <c r="I676" s="182">
        <f t="shared" ca="1" si="231"/>
        <v>233.73015303508672</v>
      </c>
      <c r="J676" s="181">
        <f t="shared" ca="1" si="232"/>
        <v>355.49658251658082</v>
      </c>
      <c r="K676" s="175">
        <f ca="1">IF(I675&lt;0,VLOOKUP(-I675,'Cd(v)'!$B$3:$C$103,2,1),VLOOKUP(I675,'Cd(v)'!$B$3:$C$103,2,1))</f>
        <v>0.43498504650884701</v>
      </c>
      <c r="L676" s="7">
        <f t="shared" ca="1" si="226"/>
        <v>-7.8559224636953324</v>
      </c>
      <c r="M676" s="110">
        <f t="shared" si="233"/>
        <v>84.329935569568164</v>
      </c>
      <c r="N676" s="110">
        <f t="shared" si="234"/>
        <v>57.798203232386342</v>
      </c>
      <c r="O676" s="110">
        <f t="shared" ca="1" si="235"/>
        <v>-77.066599368851215</v>
      </c>
      <c r="P676" s="110">
        <f t="shared" ca="1" si="236"/>
        <v>-50.534867031669393</v>
      </c>
      <c r="Q676" s="110">
        <f t="shared" ca="1" si="238"/>
        <v>-8.5772051353820018</v>
      </c>
      <c r="R676" s="110">
        <f>'prueba 1'!I673</f>
        <v>0</v>
      </c>
      <c r="S676" s="105">
        <f>'prueba 1'!AN673</f>
        <v>1.2405693596508306E-3</v>
      </c>
      <c r="T676" s="105">
        <f t="shared" si="239"/>
        <v>1.7441429138749909</v>
      </c>
      <c r="U676" s="177">
        <f t="shared" si="240"/>
        <v>5.8917638361250093</v>
      </c>
      <c r="V676" s="161">
        <f t="shared" si="227"/>
        <v>3.5820880888723185E-2</v>
      </c>
      <c r="W676" s="178">
        <f t="shared" si="237"/>
        <v>2.7916669999999999</v>
      </c>
      <c r="X676" s="178">
        <f t="shared" ca="1" si="241"/>
        <v>-8.5772051353820018</v>
      </c>
      <c r="Y676" s="178">
        <f t="shared" ca="1" si="242"/>
        <v>233.73015303508672</v>
      </c>
      <c r="Z676" s="178">
        <f t="shared" si="243"/>
        <v>4.1669999999998097E-3</v>
      </c>
      <c r="AA676" s="178">
        <f t="shared" ca="1" si="244"/>
        <v>2.7916669999999999</v>
      </c>
      <c r="AB676" s="178">
        <f t="shared" ca="1" si="245"/>
        <v>355.49658251658082</v>
      </c>
    </row>
    <row r="677" spans="1:28" x14ac:dyDescent="0.25">
      <c r="A677" s="200">
        <v>2.795833</v>
      </c>
      <c r="B677" s="105">
        <v>8.7145172710108429</v>
      </c>
      <c r="D677" s="194">
        <f t="shared" si="246"/>
        <v>4.1660000000001141E-3</v>
      </c>
      <c r="E677" s="174">
        <f t="shared" ca="1" si="247"/>
        <v>-3.4894857720990102E-2</v>
      </c>
      <c r="F677" s="179">
        <f t="shared" ca="1" si="228"/>
        <v>0.97357444556693229</v>
      </c>
      <c r="G677" s="272">
        <f t="shared" si="229"/>
        <v>2.795833</v>
      </c>
      <c r="H677" s="181">
        <f t="shared" ca="1" si="230"/>
        <v>-8.3761060300021963</v>
      </c>
      <c r="I677" s="182">
        <f t="shared" ca="1" si="231"/>
        <v>233.69525817736573</v>
      </c>
      <c r="J677" s="181">
        <f t="shared" ca="1" si="232"/>
        <v>356.47015696214777</v>
      </c>
      <c r="K677" s="175">
        <f ca="1">IF(I676&lt;0,VLOOKUP(-I676,'Cd(v)'!$B$3:$C$103,2,1),VLOOKUP(I676,'Cd(v)'!$B$3:$C$103,2,1))</f>
        <v>0.43498504650884701</v>
      </c>
      <c r="L677" s="7">
        <f t="shared" ca="1" si="226"/>
        <v>-7.8535204132116601</v>
      </c>
      <c r="M677" s="110">
        <f t="shared" si="233"/>
        <v>85.489414428616371</v>
      </c>
      <c r="N677" s="110">
        <f t="shared" si="234"/>
        <v>57.785987974393116</v>
      </c>
      <c r="O677" s="110">
        <f t="shared" ca="1" si="235"/>
        <v>-77.043035253606391</v>
      </c>
      <c r="P677" s="110">
        <f t="shared" ca="1" si="236"/>
        <v>-49.339608799383136</v>
      </c>
      <c r="Q677" s="110">
        <f t="shared" ca="1" si="238"/>
        <v>-8.3761060300021963</v>
      </c>
      <c r="R677" s="110">
        <f>'prueba 1'!I674</f>
        <v>0</v>
      </c>
      <c r="S677" s="105">
        <f>'prueba 1'!AN674</f>
        <v>1.2451843010424968E-3</v>
      </c>
      <c r="T677" s="105">
        <f t="shared" si="239"/>
        <v>1.7453880981760335</v>
      </c>
      <c r="U677" s="177">
        <f t="shared" si="240"/>
        <v>5.8905186518239665</v>
      </c>
      <c r="V677" s="161">
        <f t="shared" si="227"/>
        <v>3.6304678951032163E-2</v>
      </c>
      <c r="W677" s="178">
        <f t="shared" si="237"/>
        <v>2.795833</v>
      </c>
      <c r="X677" s="178">
        <f t="shared" ca="1" si="241"/>
        <v>-8.3761060300021963</v>
      </c>
      <c r="Y677" s="178">
        <f t="shared" ca="1" si="242"/>
        <v>233.69525817736573</v>
      </c>
      <c r="Z677" s="178">
        <f t="shared" si="243"/>
        <v>4.1660000000001141E-3</v>
      </c>
      <c r="AA677" s="178">
        <f t="shared" ca="1" si="244"/>
        <v>2.795833</v>
      </c>
      <c r="AB677" s="178">
        <f t="shared" ca="1" si="245"/>
        <v>356.47015696214777</v>
      </c>
    </row>
    <row r="678" spans="1:28" x14ac:dyDescent="0.25">
      <c r="A678" s="200">
        <v>2.8</v>
      </c>
      <c r="B678" s="105">
        <v>8.7736140528175817</v>
      </c>
      <c r="D678" s="194">
        <f t="shared" si="246"/>
        <v>4.1669999999998097E-3</v>
      </c>
      <c r="E678" s="174">
        <f t="shared" ca="1" si="247"/>
        <v>-3.4475493887203244E-2</v>
      </c>
      <c r="F678" s="179">
        <f t="shared" ca="1" si="228"/>
        <v>0.97366448144201057</v>
      </c>
      <c r="G678" s="272">
        <f t="shared" si="229"/>
        <v>2.8</v>
      </c>
      <c r="H678" s="181">
        <f t="shared" ca="1" si="230"/>
        <v>-8.273456656396645</v>
      </c>
      <c r="I678" s="182">
        <f t="shared" ca="1" si="231"/>
        <v>233.66078268347852</v>
      </c>
      <c r="J678" s="181">
        <f t="shared" ca="1" si="232"/>
        <v>357.4438214435898</v>
      </c>
      <c r="K678" s="175">
        <f ca="1">IF(I677&lt;0,VLOOKUP(-I677,'Cd(v)'!$B$3:$C$103,2,1),VLOOKUP(I677,'Cd(v)'!$B$3:$C$103,2,1))</f>
        <v>0.43498504650884701</v>
      </c>
      <c r="L678" s="7">
        <f t="shared" ca="1" si="226"/>
        <v>-7.8511755979035502</v>
      </c>
      <c r="M678" s="110">
        <f t="shared" si="233"/>
        <v>86.069153858140481</v>
      </c>
      <c r="N678" s="110">
        <f t="shared" si="234"/>
        <v>57.773755462551968</v>
      </c>
      <c r="O678" s="110">
        <f t="shared" ca="1" si="235"/>
        <v>-77.020032615433834</v>
      </c>
      <c r="P678" s="110">
        <f t="shared" ca="1" si="236"/>
        <v>-48.724634219845321</v>
      </c>
      <c r="Q678" s="110">
        <f t="shared" ca="1" si="238"/>
        <v>-8.273456656396645</v>
      </c>
      <c r="R678" s="110">
        <f>'prueba 1'!I675</f>
        <v>0</v>
      </c>
      <c r="S678" s="105">
        <f>'prueba 1'!AN675</f>
        <v>1.2469431030734282E-3</v>
      </c>
      <c r="T678" s="105">
        <f t="shared" si="239"/>
        <v>1.746635041279107</v>
      </c>
      <c r="U678" s="177">
        <f t="shared" si="240"/>
        <v>5.8892717087208935</v>
      </c>
      <c r="V678" s="161">
        <f t="shared" si="227"/>
        <v>3.6559649758089195E-2</v>
      </c>
      <c r="W678" s="178">
        <f t="shared" si="237"/>
        <v>2.8</v>
      </c>
      <c r="X678" s="178">
        <f t="shared" ca="1" si="241"/>
        <v>-8.273456656396645</v>
      </c>
      <c r="Y678" s="178">
        <f t="shared" ca="1" si="242"/>
        <v>233.66078268347852</v>
      </c>
      <c r="Z678" s="178">
        <f t="shared" si="243"/>
        <v>4.1669999999998097E-3</v>
      </c>
      <c r="AA678" s="178">
        <f t="shared" ca="1" si="244"/>
        <v>2.8</v>
      </c>
      <c r="AB678" s="178">
        <f t="shared" ca="1" si="245"/>
        <v>357.4438214435898</v>
      </c>
    </row>
    <row r="679" spans="1:28" x14ac:dyDescent="0.25">
      <c r="A679" s="200">
        <v>2.8041670000000001</v>
      </c>
      <c r="B679" s="105">
        <v>8.8918076164310609</v>
      </c>
      <c r="D679" s="194">
        <f t="shared" si="246"/>
        <v>4.1670000000002538E-3</v>
      </c>
      <c r="E679" s="174">
        <f t="shared" ca="1" si="247"/>
        <v>-3.3637478865797182E-2</v>
      </c>
      <c r="F679" s="179">
        <f t="shared" ca="1" si="228"/>
        <v>0.97352431406768059</v>
      </c>
      <c r="G679" s="272">
        <f t="shared" si="229"/>
        <v>2.8041670000000001</v>
      </c>
      <c r="H679" s="181">
        <f t="shared" ca="1" si="230"/>
        <v>-8.072349139859643</v>
      </c>
      <c r="I679" s="182">
        <f t="shared" ca="1" si="231"/>
        <v>233.62714520461273</v>
      </c>
      <c r="J679" s="181">
        <f t="shared" ca="1" si="232"/>
        <v>358.41734575765747</v>
      </c>
      <c r="K679" s="175">
        <f ca="1">IF(I678&lt;0,VLOOKUP(-I678,'Cd(v)'!$B$3:$C$103,2,1),VLOOKUP(I678,'Cd(v)'!$B$3:$C$103,2,1))</f>
        <v>0.43498504650884701</v>
      </c>
      <c r="L679" s="7">
        <f t="shared" ca="1" si="226"/>
        <v>-7.8488593062239822</v>
      </c>
      <c r="M679" s="110">
        <f t="shared" si="233"/>
        <v>87.228632717188717</v>
      </c>
      <c r="N679" s="110">
        <f t="shared" si="234"/>
        <v>57.761475667103966</v>
      </c>
      <c r="O679" s="110">
        <f t="shared" ca="1" si="235"/>
        <v>-76.997309794057273</v>
      </c>
      <c r="P679" s="110">
        <f t="shared" ca="1" si="236"/>
        <v>-47.530152743972522</v>
      </c>
      <c r="Q679" s="110">
        <f t="shared" ca="1" si="238"/>
        <v>-8.072349139859643</v>
      </c>
      <c r="R679" s="110">
        <f>'prueba 1'!I676</f>
        <v>0</v>
      </c>
      <c r="S679" s="105">
        <f>'prueba 1'!AN676</f>
        <v>1.2517630426088777E-3</v>
      </c>
      <c r="T679" s="105">
        <f t="shared" si="239"/>
        <v>1.7478868043217157</v>
      </c>
      <c r="U679" s="177">
        <f t="shared" si="240"/>
        <v>5.888019945678284</v>
      </c>
      <c r="V679" s="161">
        <f t="shared" si="227"/>
        <v>3.7052162337670488E-2</v>
      </c>
      <c r="W679" s="178">
        <f t="shared" si="237"/>
        <v>2.8041670000000001</v>
      </c>
      <c r="X679" s="178">
        <f t="shared" ca="1" si="241"/>
        <v>-8.072349139859643</v>
      </c>
      <c r="Y679" s="178">
        <f t="shared" ca="1" si="242"/>
        <v>233.62714520461273</v>
      </c>
      <c r="Z679" s="178">
        <f t="shared" si="243"/>
        <v>4.1670000000002538E-3</v>
      </c>
      <c r="AA679" s="178">
        <f t="shared" ca="1" si="244"/>
        <v>2.8041670000000001</v>
      </c>
      <c r="AB679" s="178">
        <f t="shared" ca="1" si="245"/>
        <v>358.41734575765747</v>
      </c>
    </row>
    <row r="680" spans="1:28" x14ac:dyDescent="0.25">
      <c r="A680" s="200">
        <v>2.8083330000000002</v>
      </c>
      <c r="B680" s="105">
        <v>9.069097961851277</v>
      </c>
      <c r="D680" s="194">
        <f t="shared" si="246"/>
        <v>4.1660000000001141E-3</v>
      </c>
      <c r="E680" s="174">
        <f t="shared" ca="1" si="247"/>
        <v>-3.238134307750952E-2</v>
      </c>
      <c r="F680" s="179">
        <f t="shared" ca="1" si="228"/>
        <v>0.97315578624718235</v>
      </c>
      <c r="G680" s="272">
        <f t="shared" si="229"/>
        <v>2.8083330000000002</v>
      </c>
      <c r="H680" s="181">
        <f t="shared" ca="1" si="230"/>
        <v>-7.7727659811590577</v>
      </c>
      <c r="I680" s="182">
        <f t="shared" ca="1" si="231"/>
        <v>233.59476386153523</v>
      </c>
      <c r="J680" s="181">
        <f t="shared" ca="1" si="232"/>
        <v>359.39050154390463</v>
      </c>
      <c r="K680" s="175">
        <f ca="1">IF(I679&lt;0,VLOOKUP(-I679,'Cd(v)'!$B$3:$C$103,2,1),VLOOKUP(I679,'Cd(v)'!$B$3:$C$103,2,1))</f>
        <v>0.43498504650884701</v>
      </c>
      <c r="L680" s="7">
        <f t="shared" ca="1" si="226"/>
        <v>-7.8465996473088095</v>
      </c>
      <c r="M680" s="110">
        <f t="shared" si="233"/>
        <v>88.967851005761034</v>
      </c>
      <c r="N680" s="110">
        <f t="shared" si="234"/>
        <v>57.749119129217625</v>
      </c>
      <c r="O680" s="110">
        <f t="shared" ca="1" si="235"/>
        <v>-76.975142540099426</v>
      </c>
      <c r="P680" s="110">
        <f t="shared" ca="1" si="236"/>
        <v>-45.756410663556018</v>
      </c>
      <c r="Q680" s="110">
        <f t="shared" ca="1" si="238"/>
        <v>-7.7727659811590577</v>
      </c>
      <c r="R680" s="110">
        <f>'prueba 1'!I677</f>
        <v>0</v>
      </c>
      <c r="S680" s="105">
        <f>'prueba 1'!AN677</f>
        <v>1.2595859211362436E-3</v>
      </c>
      <c r="T680" s="105">
        <f t="shared" si="239"/>
        <v>1.7491463902428519</v>
      </c>
      <c r="U680" s="177">
        <f t="shared" si="240"/>
        <v>5.8867603597571483</v>
      </c>
      <c r="V680" s="161">
        <f t="shared" si="227"/>
        <v>3.7781862109073451E-2</v>
      </c>
      <c r="W680" s="178">
        <f t="shared" si="237"/>
        <v>2.8083330000000002</v>
      </c>
      <c r="X680" s="178">
        <f t="shared" ca="1" si="241"/>
        <v>-7.7727659811590577</v>
      </c>
      <c r="Y680" s="178">
        <f t="shared" ca="1" si="242"/>
        <v>233.59476386153523</v>
      </c>
      <c r="Z680" s="178">
        <f t="shared" si="243"/>
        <v>4.1660000000001141E-3</v>
      </c>
      <c r="AA680" s="178">
        <f t="shared" ca="1" si="244"/>
        <v>2.8083330000000002</v>
      </c>
      <c r="AB680" s="178">
        <f t="shared" ca="1" si="245"/>
        <v>359.39050154390463</v>
      </c>
    </row>
    <row r="681" spans="1:28" x14ac:dyDescent="0.25">
      <c r="A681" s="200">
        <v>2.8125</v>
      </c>
      <c r="B681" s="105">
        <v>9.1872915254647545</v>
      </c>
      <c r="D681" s="194">
        <f t="shared" si="246"/>
        <v>4.1669999999998097E-3</v>
      </c>
      <c r="E681" s="174">
        <f t="shared" ca="1" si="247"/>
        <v>-3.1551260772567917E-2</v>
      </c>
      <c r="F681" s="179">
        <f t="shared" ca="1" si="228"/>
        <v>0.97325790690733349</v>
      </c>
      <c r="G681" s="272">
        <f t="shared" si="229"/>
        <v>2.8125</v>
      </c>
      <c r="H681" s="181">
        <f t="shared" ca="1" si="230"/>
        <v>-7.5716968496686725</v>
      </c>
      <c r="I681" s="182">
        <f t="shared" ca="1" si="231"/>
        <v>233.56321260076265</v>
      </c>
      <c r="J681" s="181">
        <f t="shared" ca="1" si="232"/>
        <v>360.36375945081198</v>
      </c>
      <c r="K681" s="175">
        <f ca="1">IF(I680&lt;0,VLOOKUP(-I680,'Cd(v)'!$B$3:$C$103,2,1),VLOOKUP(I680,'Cd(v)'!$B$3:$C$103,2,1))</f>
        <v>0.43498504650884701</v>
      </c>
      <c r="L681" s="7">
        <f t="shared" ca="1" si="226"/>
        <v>-7.8444246789280649</v>
      </c>
      <c r="M681" s="110">
        <f t="shared" si="233"/>
        <v>90.127329864809241</v>
      </c>
      <c r="N681" s="110">
        <f t="shared" si="234"/>
        <v>57.736713684587201</v>
      </c>
      <c r="O681" s="110">
        <f t="shared" ca="1" si="235"/>
        <v>-76.953806100284325</v>
      </c>
      <c r="P681" s="110">
        <f t="shared" ca="1" si="236"/>
        <v>-44.563189920062285</v>
      </c>
      <c r="Q681" s="110">
        <f t="shared" ca="1" si="238"/>
        <v>-7.5716968496686725</v>
      </c>
      <c r="R681" s="110">
        <f>'prueba 1'!I678</f>
        <v>0</v>
      </c>
      <c r="S681" s="105">
        <f>'prueba 1'!AN678</f>
        <v>1.2645713180861609E-3</v>
      </c>
      <c r="T681" s="105">
        <f t="shared" si="239"/>
        <v>1.750410961560938</v>
      </c>
      <c r="U681" s="177">
        <f t="shared" si="240"/>
        <v>5.8854957884390622</v>
      </c>
      <c r="V681" s="161">
        <f t="shared" si="227"/>
        <v>3.8283443786609882E-2</v>
      </c>
      <c r="W681" s="178">
        <f t="shared" si="237"/>
        <v>2.8125</v>
      </c>
      <c r="X681" s="178">
        <f t="shared" ca="1" si="241"/>
        <v>-7.5716968496686725</v>
      </c>
      <c r="Y681" s="178">
        <f t="shared" ca="1" si="242"/>
        <v>233.56321260076265</v>
      </c>
      <c r="Z681" s="178">
        <f t="shared" si="243"/>
        <v>4.1669999999998097E-3</v>
      </c>
      <c r="AA681" s="178">
        <f t="shared" ca="1" si="244"/>
        <v>2.8125</v>
      </c>
      <c r="AB681" s="178">
        <f t="shared" ca="1" si="245"/>
        <v>360.36375945081198</v>
      </c>
    </row>
    <row r="682" spans="1:28" x14ac:dyDescent="0.25">
      <c r="A682" s="200">
        <v>2.8166669999999998</v>
      </c>
      <c r="B682" s="105">
        <v>8.5372269255906268</v>
      </c>
      <c r="D682" s="194">
        <f t="shared" si="246"/>
        <v>4.1669999999998097E-3</v>
      </c>
      <c r="E682" s="174">
        <f t="shared" ca="1" si="247"/>
        <v>-3.6050623793113003E-2</v>
      </c>
      <c r="F682" s="179">
        <f t="shared" ca="1" si="228"/>
        <v>0.97310768395798775</v>
      </c>
      <c r="G682" s="272">
        <f t="shared" si="229"/>
        <v>2.8166669999999998</v>
      </c>
      <c r="H682" s="181">
        <f t="shared" ca="1" si="230"/>
        <v>-8.651457593740016</v>
      </c>
      <c r="I682" s="182">
        <f t="shared" ca="1" si="231"/>
        <v>233.52716197696955</v>
      </c>
      <c r="J682" s="181">
        <f t="shared" ca="1" si="232"/>
        <v>361.33686713476999</v>
      </c>
      <c r="K682" s="175">
        <f ca="1">IF(I681&lt;0,VLOOKUP(-I681,'Cd(v)'!$B$3:$C$103,2,1),VLOOKUP(I681,'Cd(v)'!$B$3:$C$103,2,1))</f>
        <v>0.43498504650884701</v>
      </c>
      <c r="L682" s="7">
        <f t="shared" ca="1" si="226"/>
        <v>-7.8423057549440269</v>
      </c>
      <c r="M682" s="110">
        <f t="shared" si="233"/>
        <v>83.750196140044054</v>
      </c>
      <c r="N682" s="110">
        <f t="shared" si="234"/>
        <v>57.724691741197859</v>
      </c>
      <c r="O682" s="110">
        <f t="shared" ca="1" si="235"/>
        <v>-76.933019456000906</v>
      </c>
      <c r="P682" s="110">
        <f t="shared" ca="1" si="236"/>
        <v>-50.907515057154711</v>
      </c>
      <c r="Q682" s="110">
        <f t="shared" ca="1" si="238"/>
        <v>-8.651457593740016</v>
      </c>
      <c r="R682" s="110">
        <f>'prueba 1'!I679</f>
        <v>0</v>
      </c>
      <c r="S682" s="105">
        <f>'prueba 1'!AN679</f>
        <v>1.2254784290869516E-3</v>
      </c>
      <c r="T682" s="105">
        <f t="shared" si="239"/>
        <v>1.7516364399900251</v>
      </c>
      <c r="U682" s="177">
        <f t="shared" si="240"/>
        <v>5.8842703100099749</v>
      </c>
      <c r="V682" s="161">
        <f t="shared" si="227"/>
        <v>3.5574624598934519E-2</v>
      </c>
      <c r="W682" s="178">
        <f t="shared" si="237"/>
        <v>2.8166669999999998</v>
      </c>
      <c r="X682" s="178">
        <f t="shared" ca="1" si="241"/>
        <v>-8.651457593740016</v>
      </c>
      <c r="Y682" s="178">
        <f t="shared" ca="1" si="242"/>
        <v>233.52716197696955</v>
      </c>
      <c r="Z682" s="178">
        <f t="shared" si="243"/>
        <v>4.1669999999998097E-3</v>
      </c>
      <c r="AA682" s="178">
        <f t="shared" ca="1" si="244"/>
        <v>2.8166669999999998</v>
      </c>
      <c r="AB682" s="178">
        <f t="shared" ca="1" si="245"/>
        <v>361.33686713476999</v>
      </c>
    </row>
    <row r="683" spans="1:28" x14ac:dyDescent="0.25">
      <c r="A683" s="200">
        <v>2.8208329999999999</v>
      </c>
      <c r="B683" s="105">
        <v>8.0053558893299765</v>
      </c>
      <c r="D683" s="194">
        <f t="shared" si="246"/>
        <v>4.1660000000001141E-3</v>
      </c>
      <c r="E683" s="174">
        <f t="shared" ca="1" si="247"/>
        <v>-3.9718969868357643E-2</v>
      </c>
      <c r="F683" s="179">
        <f t="shared" ca="1" si="228"/>
        <v>0.97270868756761031</v>
      </c>
      <c r="G683" s="272">
        <f t="shared" si="229"/>
        <v>2.8208329999999999</v>
      </c>
      <c r="H683" s="181">
        <f t="shared" ca="1" si="230"/>
        <v>-9.5340782209209198</v>
      </c>
      <c r="I683" s="182">
        <f t="shared" ca="1" si="231"/>
        <v>233.48744300710121</v>
      </c>
      <c r="J683" s="181">
        <f t="shared" ca="1" si="232"/>
        <v>362.30957582233759</v>
      </c>
      <c r="K683" s="175">
        <f ca="1">IF(I682&lt;0,VLOOKUP(-I682,'Cd(v)'!$B$3:$C$103,2,1),VLOOKUP(I682,'Cd(v)'!$B$3:$C$103,2,1))</f>
        <v>0.43498504650884701</v>
      </c>
      <c r="L683" s="7">
        <f t="shared" ca="1" si="226"/>
        <v>-7.8398850124624424</v>
      </c>
      <c r="M683" s="110">
        <f t="shared" si="233"/>
        <v>78.532541274327073</v>
      </c>
      <c r="N683" s="110">
        <f t="shared" si="234"/>
        <v>57.712993539186385</v>
      </c>
      <c r="O683" s="110">
        <f t="shared" ca="1" si="235"/>
        <v>-76.909271972256562</v>
      </c>
      <c r="P683" s="110">
        <f t="shared" ca="1" si="236"/>
        <v>-56.089724237115874</v>
      </c>
      <c r="Q683" s="110">
        <f t="shared" ca="1" si="238"/>
        <v>-9.5340782209209198</v>
      </c>
      <c r="R683" s="110">
        <f>'prueba 1'!I680</f>
        <v>0</v>
      </c>
      <c r="S683" s="105">
        <f>'prueba 1'!AN680</f>
        <v>1.1924772692630359E-3</v>
      </c>
      <c r="T683" s="105">
        <f t="shared" si="239"/>
        <v>1.7528289172592881</v>
      </c>
      <c r="U683" s="177">
        <f t="shared" si="240"/>
        <v>5.8830778327407121</v>
      </c>
      <c r="V683" s="161">
        <f t="shared" si="227"/>
        <v>3.3350312634949593E-2</v>
      </c>
      <c r="W683" s="178">
        <f t="shared" si="237"/>
        <v>2.8208329999999999</v>
      </c>
      <c r="X683" s="178">
        <f t="shared" ca="1" si="241"/>
        <v>-9.5340782209209198</v>
      </c>
      <c r="Y683" s="178">
        <f t="shared" ca="1" si="242"/>
        <v>233.48744300710121</v>
      </c>
      <c r="Z683" s="178">
        <f t="shared" si="243"/>
        <v>4.1660000000001141E-3</v>
      </c>
      <c r="AA683" s="178">
        <f t="shared" ca="1" si="244"/>
        <v>2.8208329999999999</v>
      </c>
      <c r="AB683" s="178">
        <f t="shared" ca="1" si="245"/>
        <v>362.30957582233759</v>
      </c>
    </row>
    <row r="684" spans="1:28" x14ac:dyDescent="0.25">
      <c r="A684" s="200">
        <v>2.8250000000000002</v>
      </c>
      <c r="B684" s="105">
        <v>7.9462591075232378</v>
      </c>
      <c r="D684" s="194">
        <f t="shared" si="246"/>
        <v>4.1670000000002538E-3</v>
      </c>
      <c r="E684" s="174">
        <f t="shared" ca="1" si="247"/>
        <v>-4.012045302612046E-2</v>
      </c>
      <c r="F684" s="179">
        <f t="shared" ca="1" si="228"/>
        <v>0.97277499308289006</v>
      </c>
      <c r="G684" s="272">
        <f t="shared" si="229"/>
        <v>2.8250000000000002</v>
      </c>
      <c r="H684" s="181">
        <f t="shared" ca="1" si="230"/>
        <v>-9.6281384751903083</v>
      </c>
      <c r="I684" s="182">
        <f t="shared" ca="1" si="231"/>
        <v>233.44732255407507</v>
      </c>
      <c r="J684" s="181">
        <f t="shared" ca="1" si="232"/>
        <v>363.2823508154205</v>
      </c>
      <c r="K684" s="175">
        <f ca="1">IF(I683&lt;0,VLOOKUP(-I683,'Cd(v)'!$B$3:$C$103,2,1),VLOOKUP(I683,'Cd(v)'!$B$3:$C$103,2,1))</f>
        <v>0.43498504650884701</v>
      </c>
      <c r="L684" s="7">
        <f t="shared" ca="1" si="226"/>
        <v>-7.8372183789735619</v>
      </c>
      <c r="M684" s="110">
        <f t="shared" si="233"/>
        <v>77.952801844802963</v>
      </c>
      <c r="N684" s="110">
        <f t="shared" si="234"/>
        <v>57.701344293469312</v>
      </c>
      <c r="O684" s="110">
        <f t="shared" ca="1" si="235"/>
        <v>-76.883112297730648</v>
      </c>
      <c r="P684" s="110">
        <f t="shared" ca="1" si="236"/>
        <v>-56.631654746396997</v>
      </c>
      <c r="Q684" s="110">
        <f t="shared" ca="1" si="238"/>
        <v>-9.6281384751903083</v>
      </c>
      <c r="R684" s="110">
        <f>'prueba 1'!I681</f>
        <v>0</v>
      </c>
      <c r="S684" s="105">
        <f>'prueba 1'!AN681</f>
        <v>1.1874868213126511E-3</v>
      </c>
      <c r="T684" s="105">
        <f t="shared" si="239"/>
        <v>1.7540164040806008</v>
      </c>
      <c r="U684" s="177">
        <f t="shared" si="240"/>
        <v>5.8818903459193992</v>
      </c>
      <c r="V684" s="161">
        <f t="shared" si="227"/>
        <v>3.3112061701051347E-2</v>
      </c>
      <c r="W684" s="178">
        <f t="shared" si="237"/>
        <v>2.8250000000000002</v>
      </c>
      <c r="X684" s="178">
        <f t="shared" ca="1" si="241"/>
        <v>-9.6281384751903083</v>
      </c>
      <c r="Y684" s="178">
        <f t="shared" ca="1" si="242"/>
        <v>233.44732255407507</v>
      </c>
      <c r="Z684" s="178">
        <f t="shared" si="243"/>
        <v>4.1670000000002538E-3</v>
      </c>
      <c r="AA684" s="178">
        <f t="shared" ca="1" si="244"/>
        <v>2.8250000000000002</v>
      </c>
      <c r="AB684" s="178">
        <f t="shared" ca="1" si="245"/>
        <v>363.2823508154205</v>
      </c>
    </row>
    <row r="685" spans="1:28" x14ac:dyDescent="0.25">
      <c r="A685" s="200">
        <v>2.829167</v>
      </c>
      <c r="B685" s="105">
        <v>8.0053558893299765</v>
      </c>
      <c r="D685" s="194">
        <f t="shared" si="246"/>
        <v>4.1669999999998097E-3</v>
      </c>
      <c r="E685" s="174">
        <f t="shared" ca="1" si="247"/>
        <v>-3.9690782206156607E-2</v>
      </c>
      <c r="F685" s="179">
        <f t="shared" ca="1" si="228"/>
        <v>0.97260960159333343</v>
      </c>
      <c r="G685" s="272">
        <f t="shared" si="229"/>
        <v>2.829167</v>
      </c>
      <c r="H685" s="181">
        <f t="shared" ca="1" si="230"/>
        <v>-9.5250257274198269</v>
      </c>
      <c r="I685" s="182">
        <f t="shared" ca="1" si="231"/>
        <v>233.40763177186892</v>
      </c>
      <c r="J685" s="181">
        <f t="shared" ca="1" si="232"/>
        <v>364.25496041701382</v>
      </c>
      <c r="K685" s="175">
        <f ca="1">IF(I684&lt;0,VLOOKUP(-I684,'Cd(v)'!$B$3:$C$103,2,1),VLOOKUP(I684,'Cd(v)'!$B$3:$C$103,2,1))</f>
        <v>0.43498504650884701</v>
      </c>
      <c r="L685" s="7">
        <f t="shared" ca="1" si="226"/>
        <v>-7.8345252513853358</v>
      </c>
      <c r="M685" s="110">
        <f t="shared" si="233"/>
        <v>78.532541274327073</v>
      </c>
      <c r="N685" s="110">
        <f t="shared" si="234"/>
        <v>57.689679168069588</v>
      </c>
      <c r="O685" s="110">
        <f t="shared" ca="1" si="235"/>
        <v>-76.856692716090151</v>
      </c>
      <c r="P685" s="110">
        <f t="shared" ca="1" si="236"/>
        <v>-56.013830609832667</v>
      </c>
      <c r="Q685" s="110">
        <f t="shared" ca="1" si="238"/>
        <v>-9.5250257274198269</v>
      </c>
      <c r="R685" s="110">
        <f>'prueba 1'!I682</f>
        <v>0</v>
      </c>
      <c r="S685" s="105">
        <f>'prueba 1'!AN682</f>
        <v>1.1891055453332564E-3</v>
      </c>
      <c r="T685" s="105">
        <f t="shared" si="239"/>
        <v>1.755205509625934</v>
      </c>
      <c r="U685" s="177">
        <f t="shared" si="240"/>
        <v>5.8807012403740657</v>
      </c>
      <c r="V685" s="161">
        <f t="shared" si="227"/>
        <v>3.3358317990836488E-2</v>
      </c>
      <c r="W685" s="178">
        <f t="shared" si="237"/>
        <v>2.829167</v>
      </c>
      <c r="X685" s="178">
        <f t="shared" ca="1" si="241"/>
        <v>-9.5250257274198269</v>
      </c>
      <c r="Y685" s="178">
        <f t="shared" ca="1" si="242"/>
        <v>233.40763177186892</v>
      </c>
      <c r="Z685" s="178">
        <f t="shared" si="243"/>
        <v>4.1669999999998097E-3</v>
      </c>
      <c r="AA685" s="178">
        <f t="shared" ca="1" si="244"/>
        <v>2.829167</v>
      </c>
      <c r="AB685" s="178">
        <f t="shared" ca="1" si="245"/>
        <v>364.25496041701382</v>
      </c>
    </row>
    <row r="686" spans="1:28" x14ac:dyDescent="0.25">
      <c r="A686" s="200">
        <v>2.8333330000000001</v>
      </c>
      <c r="B686" s="105">
        <v>7.8871623257164973</v>
      </c>
      <c r="D686" s="194">
        <f t="shared" si="246"/>
        <v>4.1660000000001141E-3</v>
      </c>
      <c r="E686" s="174">
        <f t="shared" ca="1" si="247"/>
        <v>-4.0484064272874383E-2</v>
      </c>
      <c r="F686" s="179">
        <f t="shared" ca="1" si="228"/>
        <v>0.97220753734987175</v>
      </c>
      <c r="G686" s="272">
        <f t="shared" si="229"/>
        <v>2.8333330000000001</v>
      </c>
      <c r="H686" s="181">
        <f t="shared" ca="1" si="230"/>
        <v>-9.7177302623315587</v>
      </c>
      <c r="I686" s="182">
        <f t="shared" ca="1" si="231"/>
        <v>233.36714770759605</v>
      </c>
      <c r="J686" s="181">
        <f t="shared" ca="1" si="232"/>
        <v>365.22716795436367</v>
      </c>
      <c r="K686" s="175">
        <f ca="1">IF(I685&lt;0,VLOOKUP(-I685,'Cd(v)'!$B$3:$C$103,2,1),VLOOKUP(I685,'Cd(v)'!$B$3:$C$103,2,1))</f>
        <v>0.43498504650884701</v>
      </c>
      <c r="L686" s="7">
        <f t="shared" ca="1" si="226"/>
        <v>-7.8318614212979538</v>
      </c>
      <c r="M686" s="110">
        <f t="shared" si="233"/>
        <v>77.373062415278838</v>
      </c>
      <c r="N686" s="110">
        <f t="shared" si="234"/>
        <v>57.678102292184285</v>
      </c>
      <c r="O686" s="110">
        <f t="shared" ca="1" si="235"/>
        <v>-76.830560542932929</v>
      </c>
      <c r="P686" s="110">
        <f t="shared" ca="1" si="236"/>
        <v>-57.135600419838376</v>
      </c>
      <c r="Q686" s="110">
        <f t="shared" ca="1" si="238"/>
        <v>-9.7177302623315587</v>
      </c>
      <c r="R686" s="110">
        <f>'prueba 1'!I683</f>
        <v>0</v>
      </c>
      <c r="S686" s="105">
        <f>'prueba 1'!AN683</f>
        <v>1.180109672304116E-3</v>
      </c>
      <c r="T686" s="105">
        <f t="shared" si="239"/>
        <v>1.7563856192982381</v>
      </c>
      <c r="U686" s="177">
        <f t="shared" si="240"/>
        <v>5.8795211307017619</v>
      </c>
      <c r="V686" s="161">
        <f t="shared" si="227"/>
        <v>3.285791824893583E-2</v>
      </c>
      <c r="W686" s="178">
        <f t="shared" si="237"/>
        <v>2.8333330000000001</v>
      </c>
      <c r="X686" s="178">
        <f t="shared" ca="1" si="241"/>
        <v>-9.7177302623315587</v>
      </c>
      <c r="Y686" s="178">
        <f t="shared" ca="1" si="242"/>
        <v>233.36714770759605</v>
      </c>
      <c r="Z686" s="178">
        <f t="shared" si="243"/>
        <v>4.1660000000001141E-3</v>
      </c>
      <c r="AA686" s="178">
        <f t="shared" ca="1" si="244"/>
        <v>2.8333330000000001</v>
      </c>
      <c r="AB686" s="178">
        <f t="shared" ca="1" si="245"/>
        <v>365.22716795436367</v>
      </c>
    </row>
    <row r="687" spans="1:28" x14ac:dyDescent="0.25">
      <c r="A687" s="200">
        <v>2.8374999999999999</v>
      </c>
      <c r="B687" s="105">
        <v>8.0053558893299765</v>
      </c>
      <c r="D687" s="194">
        <f t="shared" si="246"/>
        <v>4.1669999999998097E-3</v>
      </c>
      <c r="E687" s="174">
        <f t="shared" ca="1" si="247"/>
        <v>-3.9652888502030886E-2</v>
      </c>
      <c r="F687" s="179">
        <f t="shared" ca="1" si="228"/>
        <v>0.97227567091112044</v>
      </c>
      <c r="G687" s="272">
        <f t="shared" si="229"/>
        <v>2.8374999999999999</v>
      </c>
      <c r="H687" s="181">
        <f t="shared" ca="1" si="230"/>
        <v>-9.515931965930573</v>
      </c>
      <c r="I687" s="182">
        <f t="shared" ca="1" si="231"/>
        <v>233.32749481909403</v>
      </c>
      <c r="J687" s="181">
        <f t="shared" ca="1" si="232"/>
        <v>366.1994436252748</v>
      </c>
      <c r="K687" s="175">
        <f ca="1">IF(I686&lt;0,VLOOKUP(-I686,'Cd(v)'!$B$3:$C$103,2,1),VLOOKUP(I686,'Cd(v)'!$B$3:$C$103,2,1))</f>
        <v>0.43498504650884701</v>
      </c>
      <c r="L687" s="7">
        <f t="shared" ca="1" si="226"/>
        <v>-7.8291448170329678</v>
      </c>
      <c r="M687" s="110">
        <f t="shared" si="233"/>
        <v>78.532541274327073</v>
      </c>
      <c r="N687" s="110">
        <f t="shared" si="234"/>
        <v>57.66647309472129</v>
      </c>
      <c r="O687" s="110">
        <f t="shared" ca="1" si="235"/>
        <v>-76.803910655093418</v>
      </c>
      <c r="P687" s="110">
        <f t="shared" ca="1" si="236"/>
        <v>-55.937842475487635</v>
      </c>
      <c r="Q687" s="110">
        <f t="shared" ca="1" si="238"/>
        <v>-9.515931965930573</v>
      </c>
      <c r="R687" s="110">
        <f>'prueba 1'!I684</f>
        <v>0</v>
      </c>
      <c r="S687" s="105">
        <f>'prueba 1'!AN684</f>
        <v>1.1854431664629125E-3</v>
      </c>
      <c r="T687" s="105">
        <f t="shared" si="239"/>
        <v>1.757571062464701</v>
      </c>
      <c r="U687" s="177">
        <f t="shared" si="240"/>
        <v>5.8783356875352997</v>
      </c>
      <c r="V687" s="161">
        <f t="shared" si="227"/>
        <v>3.3358317990836488E-2</v>
      </c>
      <c r="W687" s="178">
        <f t="shared" si="237"/>
        <v>2.8374999999999999</v>
      </c>
      <c r="X687" s="178">
        <f t="shared" ca="1" si="241"/>
        <v>-9.515931965930573</v>
      </c>
      <c r="Y687" s="178">
        <f t="shared" ca="1" si="242"/>
        <v>233.32749481909403</v>
      </c>
      <c r="Z687" s="178">
        <f t="shared" si="243"/>
        <v>4.1669999999998097E-3</v>
      </c>
      <c r="AA687" s="178">
        <f t="shared" ca="1" si="244"/>
        <v>2.8374999999999999</v>
      </c>
      <c r="AB687" s="178">
        <f t="shared" ca="1" si="245"/>
        <v>366.1994436252748</v>
      </c>
    </row>
    <row r="688" spans="1:28" x14ac:dyDescent="0.25">
      <c r="A688" s="200">
        <v>2.8416670000000002</v>
      </c>
      <c r="B688" s="105">
        <v>7.7689687621030208</v>
      </c>
      <c r="D688" s="194">
        <f t="shared" si="246"/>
        <v>4.1670000000002538E-3</v>
      </c>
      <c r="E688" s="174">
        <f t="shared" ca="1" si="247"/>
        <v>-4.1278316833047606E-2</v>
      </c>
      <c r="F688" s="179">
        <f t="shared" ca="1" si="228"/>
        <v>0.97210366416498073</v>
      </c>
      <c r="G688" s="272">
        <f t="shared" si="229"/>
        <v>2.8416670000000002</v>
      </c>
      <c r="H688" s="181">
        <f t="shared" ca="1" si="230"/>
        <v>-9.9060035596460505</v>
      </c>
      <c r="I688" s="182">
        <f t="shared" ca="1" si="231"/>
        <v>233.28621650226097</v>
      </c>
      <c r="J688" s="181">
        <f t="shared" ca="1" si="232"/>
        <v>367.17154728943979</v>
      </c>
      <c r="K688" s="175">
        <f ca="1">IF(I687&lt;0,VLOOKUP(-I687,'Cd(v)'!$B$3:$C$103,2,1),VLOOKUP(I687,'Cd(v)'!$B$3:$C$103,2,1))</f>
        <v>0.43498504650884701</v>
      </c>
      <c r="L688" s="7">
        <f t="shared" ca="1" si="226"/>
        <v>-7.8264844440161498</v>
      </c>
      <c r="M688" s="110">
        <f t="shared" si="233"/>
        <v>76.213583556230631</v>
      </c>
      <c r="N688" s="110">
        <f t="shared" si="234"/>
        <v>57.654996716445929</v>
      </c>
      <c r="O688" s="110">
        <f t="shared" ca="1" si="235"/>
        <v>-76.777812395798435</v>
      </c>
      <c r="P688" s="110">
        <f t="shared" ca="1" si="236"/>
        <v>-58.219225556013733</v>
      </c>
      <c r="Q688" s="110">
        <f t="shared" ca="1" si="238"/>
        <v>-9.9060035596460505</v>
      </c>
      <c r="R688" s="110">
        <f>'prueba 1'!I685</f>
        <v>0</v>
      </c>
      <c r="S688" s="105">
        <f>'prueba 1'!AN685</f>
        <v>1.1698652676204865E-3</v>
      </c>
      <c r="T688" s="105">
        <f t="shared" si="239"/>
        <v>1.7587409277323214</v>
      </c>
      <c r="U688" s="177">
        <f t="shared" si="240"/>
        <v>5.8771658222676786</v>
      </c>
      <c r="V688" s="161">
        <f t="shared" si="227"/>
        <v>3.237329283168526E-2</v>
      </c>
      <c r="W688" s="178">
        <f t="shared" si="237"/>
        <v>2.8416670000000002</v>
      </c>
      <c r="X688" s="178">
        <f t="shared" ca="1" si="241"/>
        <v>-9.9060035596460505</v>
      </c>
      <c r="Y688" s="178">
        <f t="shared" ca="1" si="242"/>
        <v>233.28621650226097</v>
      </c>
      <c r="Z688" s="178">
        <f t="shared" si="243"/>
        <v>4.1670000000002538E-3</v>
      </c>
      <c r="AA688" s="178">
        <f t="shared" ca="1" si="244"/>
        <v>2.8416670000000002</v>
      </c>
      <c r="AB688" s="178">
        <f t="shared" ca="1" si="245"/>
        <v>367.17154728943979</v>
      </c>
    </row>
    <row r="689" spans="1:28" x14ac:dyDescent="0.25">
      <c r="A689" s="200">
        <v>2.8458329999999998</v>
      </c>
      <c r="B689" s="105">
        <v>7.5916784166828037</v>
      </c>
      <c r="D689" s="194">
        <f t="shared" si="246"/>
        <v>4.16599999999967E-3</v>
      </c>
      <c r="E689" s="174">
        <f t="shared" ca="1" si="247"/>
        <v>-4.2482310352560039E-2</v>
      </c>
      <c r="F689" s="179">
        <f t="shared" ca="1" si="228"/>
        <v>0.97169339664341348</v>
      </c>
      <c r="G689" s="272">
        <f t="shared" si="229"/>
        <v>2.8458329999999998</v>
      </c>
      <c r="H689" s="181">
        <f t="shared" ca="1" si="230"/>
        <v>-10.197386066385839</v>
      </c>
      <c r="I689" s="182">
        <f t="shared" ca="1" si="231"/>
        <v>233.2437341919084</v>
      </c>
      <c r="J689" s="181">
        <f t="shared" ca="1" si="232"/>
        <v>368.14324068608317</v>
      </c>
      <c r="K689" s="175">
        <f ca="1">IF(I688&lt;0,VLOOKUP(-I688,'Cd(v)'!$B$3:$C$103,2,1),VLOOKUP(I688,'Cd(v)'!$B$3:$C$103,2,1))</f>
        <v>0.43498504650884701</v>
      </c>
      <c r="L689" s="7">
        <f t="shared" ca="1" si="226"/>
        <v>-7.8237154987793938</v>
      </c>
      <c r="M689" s="110">
        <f t="shared" si="233"/>
        <v>74.474365267658314</v>
      </c>
      <c r="N689" s="110">
        <f t="shared" si="234"/>
        <v>57.64364228349524</v>
      </c>
      <c r="O689" s="110">
        <f t="shared" ca="1" si="235"/>
        <v>-76.750649043025859</v>
      </c>
      <c r="P689" s="110">
        <f t="shared" ca="1" si="236"/>
        <v>-59.919926058862785</v>
      </c>
      <c r="Q689" s="110">
        <f t="shared" ca="1" si="238"/>
        <v>-10.197386066385839</v>
      </c>
      <c r="R689" s="110">
        <f>'prueba 1'!I686</f>
        <v>0</v>
      </c>
      <c r="S689" s="105">
        <f>'prueba 1'!AN686</f>
        <v>1.1574345515490616E-3</v>
      </c>
      <c r="T689" s="105">
        <f t="shared" si="239"/>
        <v>1.7598983622838704</v>
      </c>
      <c r="U689" s="177">
        <f t="shared" si="240"/>
        <v>5.87600838771613</v>
      </c>
      <c r="V689" s="161">
        <f t="shared" si="227"/>
        <v>3.1626932283898054E-2</v>
      </c>
      <c r="W689" s="178">
        <f t="shared" si="237"/>
        <v>2.8458329999999998</v>
      </c>
      <c r="X689" s="178">
        <f t="shared" ca="1" si="241"/>
        <v>-10.197386066385839</v>
      </c>
      <c r="Y689" s="178">
        <f t="shared" ca="1" si="242"/>
        <v>233.2437341919084</v>
      </c>
      <c r="Z689" s="178">
        <f t="shared" si="243"/>
        <v>4.16599999999967E-3</v>
      </c>
      <c r="AA689" s="178">
        <f t="shared" ca="1" si="244"/>
        <v>2.8458329999999998</v>
      </c>
      <c r="AB689" s="178">
        <f t="shared" ca="1" si="245"/>
        <v>368.14324068608317</v>
      </c>
    </row>
    <row r="690" spans="1:28" x14ac:dyDescent="0.25">
      <c r="A690" s="200">
        <v>2.85</v>
      </c>
      <c r="B690" s="105">
        <v>7.4143880712625867</v>
      </c>
      <c r="D690" s="194">
        <f t="shared" si="246"/>
        <v>4.1670000000002538E-3</v>
      </c>
      <c r="E690" s="174">
        <f t="shared" ca="1" si="247"/>
        <v>-4.3706612939703036E-2</v>
      </c>
      <c r="F690" s="179">
        <f t="shared" ca="1" si="228"/>
        <v>0.97174451492162173</v>
      </c>
      <c r="G690" s="272">
        <f t="shared" si="229"/>
        <v>2.85</v>
      </c>
      <c r="H690" s="181">
        <f t="shared" ca="1" si="230"/>
        <v>-10.488748005687635</v>
      </c>
      <c r="I690" s="182">
        <f t="shared" ca="1" si="231"/>
        <v>233.2000275789687</v>
      </c>
      <c r="J690" s="181">
        <f t="shared" ca="1" si="232"/>
        <v>369.1149852010048</v>
      </c>
      <c r="K690" s="175">
        <f ca="1">IF(I689&lt;0,VLOOKUP(-I689,'Cd(v)'!$B$3:$C$103,2,1),VLOOKUP(I689,'Cd(v)'!$B$3:$C$103,2,1))</f>
        <v>0.43498504650884701</v>
      </c>
      <c r="L690" s="7">
        <f t="shared" ca="1" si="226"/>
        <v>-7.8208663013254327</v>
      </c>
      <c r="M690" s="110">
        <f t="shared" si="233"/>
        <v>72.735146979085982</v>
      </c>
      <c r="N690" s="110">
        <f t="shared" si="234"/>
        <v>57.632404468755759</v>
      </c>
      <c r="O690" s="110">
        <f t="shared" ca="1" si="235"/>
        <v>-76.722698416002501</v>
      </c>
      <c r="P690" s="110">
        <f t="shared" ca="1" si="236"/>
        <v>-61.619955905672278</v>
      </c>
      <c r="Q690" s="110">
        <f t="shared" ca="1" si="238"/>
        <v>-10.488748005687635</v>
      </c>
      <c r="R690" s="110">
        <f>'prueba 1'!I687</f>
        <v>0</v>
      </c>
      <c r="S690" s="105">
        <f>'prueba 1'!AN687</f>
        <v>1.145546864370696E-3</v>
      </c>
      <c r="T690" s="105">
        <f t="shared" si="239"/>
        <v>1.761043909148241</v>
      </c>
      <c r="U690" s="177">
        <f t="shared" si="240"/>
        <v>5.8748628408517591</v>
      </c>
      <c r="V690" s="161">
        <f t="shared" si="227"/>
        <v>3.089575509295308E-2</v>
      </c>
      <c r="W690" s="178">
        <f t="shared" si="237"/>
        <v>2.85</v>
      </c>
      <c r="X690" s="178">
        <f t="shared" ca="1" si="241"/>
        <v>-10.488748005687635</v>
      </c>
      <c r="Y690" s="178">
        <f t="shared" ca="1" si="242"/>
        <v>233.2000275789687</v>
      </c>
      <c r="Z690" s="178">
        <f t="shared" si="243"/>
        <v>4.1670000000002538E-3</v>
      </c>
      <c r="AA690" s="178">
        <f t="shared" ca="1" si="244"/>
        <v>2.85</v>
      </c>
      <c r="AB690" s="178">
        <f t="shared" ca="1" si="245"/>
        <v>369.1149852010048</v>
      </c>
    </row>
    <row r="691" spans="1:28" x14ac:dyDescent="0.25">
      <c r="A691" s="200">
        <v>2.8541669999999999</v>
      </c>
      <c r="B691" s="105">
        <v>7.000710598615413</v>
      </c>
      <c r="D691" s="194">
        <f t="shared" si="246"/>
        <v>4.1669999999998097E-3</v>
      </c>
      <c r="E691" s="174">
        <f t="shared" ca="1" si="247"/>
        <v>-4.656574029255401E-2</v>
      </c>
      <c r="F691" s="179">
        <f t="shared" ca="1" si="228"/>
        <v>0.97155047548171913</v>
      </c>
      <c r="G691" s="272">
        <f t="shared" si="229"/>
        <v>2.8541669999999999</v>
      </c>
      <c r="H691" s="181">
        <f t="shared" ca="1" si="230"/>
        <v>-11.174883679519111</v>
      </c>
      <c r="I691" s="182">
        <f t="shared" ca="1" si="231"/>
        <v>233.15346183867615</v>
      </c>
      <c r="J691" s="181">
        <f t="shared" ca="1" si="232"/>
        <v>370.08653567648651</v>
      </c>
      <c r="K691" s="175">
        <f ca="1">IF(I690&lt;0,VLOOKUP(-I690,'Cd(v)'!$B$3:$C$103,2,1),VLOOKUP(I690,'Cd(v)'!$B$3:$C$103,2,1))</f>
        <v>0.43498504650884701</v>
      </c>
      <c r="L691" s="7">
        <f t="shared" ca="1" si="226"/>
        <v>-7.817935534066101</v>
      </c>
      <c r="M691" s="110">
        <f t="shared" si="233"/>
        <v>68.676970972417209</v>
      </c>
      <c r="N691" s="110">
        <f t="shared" si="234"/>
        <v>57.621423562068948</v>
      </c>
      <c r="O691" s="110">
        <f t="shared" ca="1" si="235"/>
        <v>-76.693947589188454</v>
      </c>
      <c r="P691" s="110">
        <f t="shared" ca="1" si="236"/>
        <v>-65.638400178840186</v>
      </c>
      <c r="Q691" s="110">
        <f t="shared" ca="1" si="238"/>
        <v>-11.174883679519111</v>
      </c>
      <c r="R691" s="110">
        <f>'prueba 1'!I688</f>
        <v>0</v>
      </c>
      <c r="S691" s="105">
        <f>'prueba 1'!AN688</f>
        <v>1.1193584797975305E-3</v>
      </c>
      <c r="T691" s="105">
        <f t="shared" si="239"/>
        <v>1.7621632676280385</v>
      </c>
      <c r="U691" s="177">
        <f t="shared" si="240"/>
        <v>5.8737434823719621</v>
      </c>
      <c r="V691" s="161">
        <f t="shared" si="227"/>
        <v>2.9171961064429094E-2</v>
      </c>
      <c r="W691" s="178">
        <f t="shared" si="237"/>
        <v>2.8541669999999999</v>
      </c>
      <c r="X691" s="178">
        <f t="shared" ca="1" si="241"/>
        <v>-11.174883679519111</v>
      </c>
      <c r="Y691" s="178">
        <f t="shared" ca="1" si="242"/>
        <v>233.15346183867615</v>
      </c>
      <c r="Z691" s="178">
        <f t="shared" si="243"/>
        <v>4.1669999999998097E-3</v>
      </c>
      <c r="AA691" s="178">
        <f t="shared" ca="1" si="244"/>
        <v>2.8541669999999999</v>
      </c>
      <c r="AB691" s="178">
        <f t="shared" ca="1" si="245"/>
        <v>370.08653567648651</v>
      </c>
    </row>
    <row r="692" spans="1:28" x14ac:dyDescent="0.25">
      <c r="A692" s="200">
        <v>2.858333</v>
      </c>
      <c r="B692" s="105">
        <v>7.000710598615413</v>
      </c>
      <c r="D692" s="194">
        <f t="shared" si="246"/>
        <v>4.1660000000001141E-3</v>
      </c>
      <c r="E692" s="174">
        <f t="shared" ca="1" si="247"/>
        <v>-4.6533921700165008E-2</v>
      </c>
      <c r="F692" s="179">
        <f t="shared" ca="1" si="228"/>
        <v>0.97112346170214858</v>
      </c>
      <c r="G692" s="272">
        <f t="shared" si="229"/>
        <v>2.858333</v>
      </c>
      <c r="H692" s="181">
        <f t="shared" ca="1" si="230"/>
        <v>-11.169928396582749</v>
      </c>
      <c r="I692" s="182">
        <f t="shared" ca="1" si="231"/>
        <v>233.10692791697599</v>
      </c>
      <c r="J692" s="181">
        <f t="shared" ca="1" si="232"/>
        <v>371.05765913818863</v>
      </c>
      <c r="K692" s="175">
        <f ca="1">IF(I691&lt;0,VLOOKUP(-I691,'Cd(v)'!$B$3:$C$103,2,1),VLOOKUP(I691,'Cd(v)'!$B$3:$C$103,2,1))</f>
        <v>0.43498504650884701</v>
      </c>
      <c r="L692" s="7">
        <f t="shared" ca="1" si="226"/>
        <v>-7.8148136509972668</v>
      </c>
      <c r="M692" s="110">
        <f t="shared" si="233"/>
        <v>68.676970972417209</v>
      </c>
      <c r="N692" s="110">
        <f t="shared" si="234"/>
        <v>57.61046166562501</v>
      </c>
      <c r="O692" s="110">
        <f t="shared" ca="1" si="235"/>
        <v>-76.663321916283195</v>
      </c>
      <c r="P692" s="110">
        <f t="shared" ca="1" si="236"/>
        <v>-65.596812609490996</v>
      </c>
      <c r="Q692" s="110">
        <f t="shared" ca="1" si="238"/>
        <v>-11.169928396582749</v>
      </c>
      <c r="R692" s="110">
        <f>'prueba 1'!I689</f>
        <v>0</v>
      </c>
      <c r="S692" s="105">
        <f>'prueba 1'!AN689</f>
        <v>1.1174206364868327E-3</v>
      </c>
      <c r="T692" s="105">
        <f t="shared" si="239"/>
        <v>1.7632806882645253</v>
      </c>
      <c r="U692" s="177">
        <f t="shared" si="240"/>
        <v>5.8726260617354749</v>
      </c>
      <c r="V692" s="161">
        <f t="shared" si="227"/>
        <v>2.9164960353832609E-2</v>
      </c>
      <c r="W692" s="178">
        <f t="shared" si="237"/>
        <v>2.858333</v>
      </c>
      <c r="X692" s="178">
        <f t="shared" ca="1" si="241"/>
        <v>-11.169928396582749</v>
      </c>
      <c r="Y692" s="178">
        <f t="shared" ca="1" si="242"/>
        <v>233.10692791697599</v>
      </c>
      <c r="Z692" s="178">
        <f t="shared" si="243"/>
        <v>4.1660000000001141E-3</v>
      </c>
      <c r="AA692" s="178">
        <f t="shared" ca="1" si="244"/>
        <v>2.858333</v>
      </c>
      <c r="AB692" s="178">
        <f t="shared" ca="1" si="245"/>
        <v>371.05765913818863</v>
      </c>
    </row>
    <row r="693" spans="1:28" x14ac:dyDescent="0.25">
      <c r="A693" s="200">
        <v>2.8624999999999998</v>
      </c>
      <c r="B693" s="105">
        <v>6.9416138168086743</v>
      </c>
      <c r="D693" s="194">
        <f t="shared" si="246"/>
        <v>4.1669999999998097E-3</v>
      </c>
      <c r="E693" s="174">
        <f t="shared" ca="1" si="247"/>
        <v>-4.6935889341428755E-2</v>
      </c>
      <c r="F693" s="179">
        <f t="shared" ca="1" si="228"/>
        <v>0.97116098677910889</v>
      </c>
      <c r="G693" s="272">
        <f t="shared" si="229"/>
        <v>2.8624999999999998</v>
      </c>
      <c r="H693" s="181">
        <f t="shared" ca="1" si="230"/>
        <v>-11.263712344955819</v>
      </c>
      <c r="I693" s="182">
        <f t="shared" ca="1" si="231"/>
        <v>233.05999202763456</v>
      </c>
      <c r="J693" s="181">
        <f t="shared" ca="1" si="232"/>
        <v>372.02882012496775</v>
      </c>
      <c r="K693" s="175">
        <f ca="1">IF(I692&lt;0,VLOOKUP(-I692,'Cd(v)'!$B$3:$C$103,2,1),VLOOKUP(I692,'Cd(v)'!$B$3:$C$103,2,1))</f>
        <v>0.43498504650884701</v>
      </c>
      <c r="L693" s="7">
        <f t="shared" ca="1" si="226"/>
        <v>-7.8116945239318216</v>
      </c>
      <c r="M693" s="110">
        <f t="shared" si="233"/>
        <v>68.097231542893098</v>
      </c>
      <c r="N693" s="110">
        <f t="shared" si="234"/>
        <v>57.599547963747064</v>
      </c>
      <c r="O693" s="110">
        <f t="shared" ca="1" si="235"/>
        <v>-76.63272327977117</v>
      </c>
      <c r="P693" s="110">
        <f t="shared" ca="1" si="236"/>
        <v>-66.135039700625128</v>
      </c>
      <c r="Q693" s="110">
        <f t="shared" ca="1" si="238"/>
        <v>-11.263712344955819</v>
      </c>
      <c r="R693" s="110">
        <f>'prueba 1'!I690</f>
        <v>0</v>
      </c>
      <c r="S693" s="105">
        <f>'prueba 1'!AN690</f>
        <v>1.1125078366920891E-3</v>
      </c>
      <c r="T693" s="105">
        <f t="shared" si="239"/>
        <v>1.7643931961012174</v>
      </c>
      <c r="U693" s="177">
        <f t="shared" si="240"/>
        <v>5.871513553898783</v>
      </c>
      <c r="V693" s="161">
        <f t="shared" si="227"/>
        <v>2.8925704774640425E-2</v>
      </c>
      <c r="W693" s="178">
        <f t="shared" si="237"/>
        <v>2.8624999999999998</v>
      </c>
      <c r="X693" s="178">
        <f t="shared" ca="1" si="241"/>
        <v>-11.263712344955819</v>
      </c>
      <c r="Y693" s="178">
        <f t="shared" ca="1" si="242"/>
        <v>233.05999202763456</v>
      </c>
      <c r="Z693" s="178">
        <f t="shared" si="243"/>
        <v>4.1669999999998097E-3</v>
      </c>
      <c r="AA693" s="178">
        <f t="shared" ca="1" si="244"/>
        <v>2.8624999999999998</v>
      </c>
      <c r="AB693" s="178">
        <f t="shared" ca="1" si="245"/>
        <v>372.02882012496775</v>
      </c>
    </row>
    <row r="694" spans="1:28" x14ac:dyDescent="0.25">
      <c r="A694" s="200">
        <v>2.8666670000000001</v>
      </c>
      <c r="B694" s="105">
        <v>6.8825170350019365</v>
      </c>
      <c r="D694" s="194">
        <f t="shared" si="246"/>
        <v>4.1670000000002538E-3</v>
      </c>
      <c r="E694" s="174">
        <f t="shared" ca="1" si="247"/>
        <v>-4.7326646263522822E-2</v>
      </c>
      <c r="F694" s="179">
        <f t="shared" ca="1" si="228"/>
        <v>0.97096377664423228</v>
      </c>
      <c r="G694" s="272">
        <f t="shared" si="229"/>
        <v>2.8666670000000001</v>
      </c>
      <c r="H694" s="181">
        <f t="shared" ca="1" si="230"/>
        <v>-11.35748650432444</v>
      </c>
      <c r="I694" s="182">
        <f t="shared" ca="1" si="231"/>
        <v>233.01266538137105</v>
      </c>
      <c r="J694" s="181">
        <f t="shared" ca="1" si="232"/>
        <v>372.99978390161198</v>
      </c>
      <c r="K694" s="175">
        <f ca="1">IF(I693&lt;0,VLOOKUP(-I693,'Cd(v)'!$B$3:$C$103,2,1),VLOOKUP(I693,'Cd(v)'!$B$3:$C$103,2,1))</f>
        <v>0.43498504650884701</v>
      </c>
      <c r="L694" s="7">
        <f t="shared" ca="1" si="226"/>
        <v>-7.8085490840189085</v>
      </c>
      <c r="M694" s="110">
        <f t="shared" si="233"/>
        <v>67.517492113369002</v>
      </c>
      <c r="N694" s="110">
        <f t="shared" si="234"/>
        <v>57.58868502139655</v>
      </c>
      <c r="O694" s="110">
        <f t="shared" ca="1" si="235"/>
        <v>-76.601866514225492</v>
      </c>
      <c r="P694" s="110">
        <f t="shared" ca="1" si="236"/>
        <v>-66.673059422253033</v>
      </c>
      <c r="Q694" s="110">
        <f t="shared" ca="1" si="238"/>
        <v>-11.35748650432444</v>
      </c>
      <c r="R694" s="110">
        <f>'prueba 1'!I691</f>
        <v>0</v>
      </c>
      <c r="S694" s="105">
        <f>'prueba 1'!AN691</f>
        <v>1.107333572937428E-3</v>
      </c>
      <c r="T694" s="105">
        <f t="shared" si="239"/>
        <v>1.7655005296741548</v>
      </c>
      <c r="U694" s="177">
        <f t="shared" si="240"/>
        <v>5.8704062203258456</v>
      </c>
      <c r="V694" s="161">
        <f t="shared" si="227"/>
        <v>2.8679448484854816E-2</v>
      </c>
      <c r="W694" s="178">
        <f t="shared" si="237"/>
        <v>2.8666670000000001</v>
      </c>
      <c r="X694" s="178">
        <f t="shared" ca="1" si="241"/>
        <v>-11.35748650432444</v>
      </c>
      <c r="Y694" s="178">
        <f t="shared" ca="1" si="242"/>
        <v>233.01266538137105</v>
      </c>
      <c r="Z694" s="178">
        <f t="shared" si="243"/>
        <v>4.1670000000002538E-3</v>
      </c>
      <c r="AA694" s="178">
        <f t="shared" ca="1" si="244"/>
        <v>2.8666670000000001</v>
      </c>
      <c r="AB694" s="178">
        <f t="shared" ca="1" si="245"/>
        <v>372.99978390161198</v>
      </c>
    </row>
    <row r="695" spans="1:28" x14ac:dyDescent="0.25">
      <c r="A695" s="200">
        <v>2.8708330000000002</v>
      </c>
      <c r="B695" s="105">
        <v>6.9416138168086743</v>
      </c>
      <c r="D695" s="194">
        <f t="shared" si="246"/>
        <v>4.1660000000001141E-3</v>
      </c>
      <c r="E695" s="174">
        <f t="shared" ca="1" si="247"/>
        <v>-4.6882930587870721E-2</v>
      </c>
      <c r="F695" s="179">
        <f t="shared" ca="1" si="228"/>
        <v>0.97053544968998928</v>
      </c>
      <c r="G695" s="272">
        <f t="shared" si="229"/>
        <v>2.8708330000000002</v>
      </c>
      <c r="H695" s="181">
        <f t="shared" ca="1" si="230"/>
        <v>-11.253703933718059</v>
      </c>
      <c r="I695" s="182">
        <f t="shared" ca="1" si="231"/>
        <v>232.96578245078317</v>
      </c>
      <c r="J695" s="181">
        <f t="shared" ca="1" si="232"/>
        <v>373.97031935130195</v>
      </c>
      <c r="K695" s="175">
        <f ca="1">IF(I694&lt;0,VLOOKUP(-I694,'Cd(v)'!$B$3:$C$103,2,1),VLOOKUP(I694,'Cd(v)'!$B$3:$C$103,2,1))</f>
        <v>0.43498504650884701</v>
      </c>
      <c r="L695" s="7">
        <f t="shared" ca="1" si="226"/>
        <v>-7.8053780985976875</v>
      </c>
      <c r="M695" s="110">
        <f t="shared" si="233"/>
        <v>68.097231542893098</v>
      </c>
      <c r="N695" s="110">
        <f t="shared" si="234"/>
        <v>57.577806541399411</v>
      </c>
      <c r="O695" s="110">
        <f t="shared" ca="1" si="235"/>
        <v>-76.570759147243322</v>
      </c>
      <c r="P695" s="110">
        <f t="shared" ca="1" si="236"/>
        <v>-66.051334145749635</v>
      </c>
      <c r="Q695" s="110">
        <f t="shared" ca="1" si="238"/>
        <v>-11.253703933718059</v>
      </c>
      <c r="R695" s="110">
        <f>'prueba 1'!I692</f>
        <v>0</v>
      </c>
      <c r="S695" s="105">
        <f>'prueba 1'!AN692</f>
        <v>1.1089174309000609E-3</v>
      </c>
      <c r="T695" s="105">
        <f t="shared" si="239"/>
        <v>1.7666094471050549</v>
      </c>
      <c r="U695" s="177">
        <f t="shared" si="240"/>
        <v>5.8692973028949451</v>
      </c>
      <c r="V695" s="161">
        <f t="shared" si="227"/>
        <v>2.8918763160825728E-2</v>
      </c>
      <c r="W695" s="178">
        <f t="shared" si="237"/>
        <v>2.8708330000000002</v>
      </c>
      <c r="X695" s="178">
        <f t="shared" ca="1" si="241"/>
        <v>-11.253703933718059</v>
      </c>
      <c r="Y695" s="178">
        <f t="shared" ca="1" si="242"/>
        <v>232.96578245078317</v>
      </c>
      <c r="Z695" s="178">
        <f t="shared" si="243"/>
        <v>4.1660000000001141E-3</v>
      </c>
      <c r="AA695" s="178">
        <f t="shared" ca="1" si="244"/>
        <v>2.8708330000000002</v>
      </c>
      <c r="AB695" s="178">
        <f t="shared" ca="1" si="245"/>
        <v>373.97031935130195</v>
      </c>
    </row>
    <row r="696" spans="1:28" x14ac:dyDescent="0.25">
      <c r="A696" s="200">
        <v>2.875</v>
      </c>
      <c r="B696" s="105">
        <v>6.8825170350019365</v>
      </c>
      <c r="D696" s="194">
        <f t="shared" si="246"/>
        <v>4.1669999999998097E-3</v>
      </c>
      <c r="E696" s="174">
        <f t="shared" ca="1" si="247"/>
        <v>-4.7285110871361606E-2</v>
      </c>
      <c r="F696" s="179">
        <f t="shared" ca="1" si="228"/>
        <v>0.97057137841536811</v>
      </c>
      <c r="G696" s="272">
        <f t="shared" si="229"/>
        <v>2.875</v>
      </c>
      <c r="H696" s="181">
        <f t="shared" ca="1" si="230"/>
        <v>-11.347518807622693</v>
      </c>
      <c r="I696" s="182">
        <f t="shared" ca="1" si="231"/>
        <v>232.9184973399118</v>
      </c>
      <c r="J696" s="181">
        <f t="shared" ca="1" si="232"/>
        <v>374.9408907297173</v>
      </c>
      <c r="K696" s="175">
        <f ca="1">IF(I695&lt;0,VLOOKUP(-I695,'Cd(v)'!$B$3:$C$103,2,1),VLOOKUP(I695,'Cd(v)'!$B$3:$C$103,2,1))</f>
        <v>0.43498504650884701</v>
      </c>
      <c r="L696" s="7">
        <f t="shared" ca="1" si="226"/>
        <v>-7.8022374780229899</v>
      </c>
      <c r="M696" s="110">
        <f t="shared" si="233"/>
        <v>67.517492113369002</v>
      </c>
      <c r="N696" s="110">
        <f t="shared" si="234"/>
        <v>57.566976148716343</v>
      </c>
      <c r="O696" s="110">
        <f t="shared" ca="1" si="235"/>
        <v>-76.539949659405536</v>
      </c>
      <c r="P696" s="110">
        <f t="shared" ca="1" si="236"/>
        <v>-66.58943369475287</v>
      </c>
      <c r="Q696" s="110">
        <f t="shared" ca="1" si="238"/>
        <v>-11.347518807622693</v>
      </c>
      <c r="R696" s="110">
        <f>'prueba 1'!I693</f>
        <v>0</v>
      </c>
      <c r="S696" s="105">
        <f>'prueba 1'!AN693</f>
        <v>1.1040155640238865E-3</v>
      </c>
      <c r="T696" s="105">
        <f t="shared" si="239"/>
        <v>1.7677134626690787</v>
      </c>
      <c r="U696" s="177">
        <f t="shared" si="240"/>
        <v>5.8681932873309215</v>
      </c>
      <c r="V696" s="161">
        <f t="shared" si="227"/>
        <v>2.8679448484851759E-2</v>
      </c>
      <c r="W696" s="178">
        <f t="shared" si="237"/>
        <v>2.875</v>
      </c>
      <c r="X696" s="178">
        <f t="shared" ca="1" si="241"/>
        <v>-11.347518807622693</v>
      </c>
      <c r="Y696" s="178">
        <f t="shared" ca="1" si="242"/>
        <v>232.9184973399118</v>
      </c>
      <c r="Z696" s="178">
        <f t="shared" si="243"/>
        <v>4.1669999999998097E-3</v>
      </c>
      <c r="AA696" s="178">
        <f t="shared" ca="1" si="244"/>
        <v>2.875</v>
      </c>
      <c r="AB696" s="178">
        <f t="shared" ca="1" si="245"/>
        <v>374.9408907297173</v>
      </c>
    </row>
    <row r="697" spans="1:28" x14ac:dyDescent="0.25">
      <c r="A697" s="200">
        <v>2.8791669999999998</v>
      </c>
      <c r="B697" s="105">
        <v>7.000710598615413</v>
      </c>
      <c r="D697" s="194">
        <f t="shared" si="246"/>
        <v>4.1669999999998097E-3</v>
      </c>
      <c r="E697" s="174">
        <f t="shared" ca="1" si="247"/>
        <v>-4.6440756267638224E-2</v>
      </c>
      <c r="F697" s="179">
        <f t="shared" ca="1" si="228"/>
        <v>0.97037785978400093</v>
      </c>
      <c r="G697" s="272">
        <f t="shared" si="229"/>
        <v>2.8791669999999998</v>
      </c>
      <c r="H697" s="181">
        <f t="shared" ca="1" si="230"/>
        <v>-11.14488991304064</v>
      </c>
      <c r="I697" s="182">
        <f t="shared" ca="1" si="231"/>
        <v>232.87205658364417</v>
      </c>
      <c r="J697" s="181">
        <f t="shared" ca="1" si="232"/>
        <v>375.91126858950128</v>
      </c>
      <c r="K697" s="175">
        <f ca="1">IF(I696&lt;0,VLOOKUP(-I696,'Cd(v)'!$B$3:$C$103,2,1),VLOOKUP(I696,'Cd(v)'!$B$3:$C$103,2,1))</f>
        <v>0.43498504650884701</v>
      </c>
      <c r="L697" s="7">
        <f t="shared" ca="1" si="226"/>
        <v>-7.7990705560875107</v>
      </c>
      <c r="M697" s="110">
        <f t="shared" si="233"/>
        <v>68.676970972417209</v>
      </c>
      <c r="N697" s="110">
        <f t="shared" si="234"/>
        <v>57.556093542031</v>
      </c>
      <c r="O697" s="110">
        <f t="shared" ca="1" si="235"/>
        <v>-76.508882155218487</v>
      </c>
      <c r="P697" s="110">
        <f t="shared" ca="1" si="236"/>
        <v>-65.388004724832285</v>
      </c>
      <c r="Q697" s="110">
        <f t="shared" ca="1" si="238"/>
        <v>-11.14488991304064</v>
      </c>
      <c r="R697" s="110">
        <f>'prueba 1'!I694</f>
        <v>0</v>
      </c>
      <c r="S697" s="105">
        <f>'prueba 1'!AN694</f>
        <v>1.1093380922883344E-3</v>
      </c>
      <c r="T697" s="105">
        <f t="shared" si="239"/>
        <v>1.7688228007613671</v>
      </c>
      <c r="U697" s="177">
        <f t="shared" si="240"/>
        <v>5.8670839492386335</v>
      </c>
      <c r="V697" s="161">
        <f t="shared" si="227"/>
        <v>2.9171961064429094E-2</v>
      </c>
      <c r="W697" s="178">
        <f t="shared" si="237"/>
        <v>2.8791669999999998</v>
      </c>
      <c r="X697" s="178">
        <f t="shared" ca="1" si="241"/>
        <v>-11.14488991304064</v>
      </c>
      <c r="Y697" s="178">
        <f t="shared" ca="1" si="242"/>
        <v>232.87205658364417</v>
      </c>
      <c r="Z697" s="178">
        <f t="shared" si="243"/>
        <v>4.1669999999998097E-3</v>
      </c>
      <c r="AA697" s="178">
        <f t="shared" ca="1" si="244"/>
        <v>2.8791669999999998</v>
      </c>
      <c r="AB697" s="178">
        <f t="shared" ca="1" si="245"/>
        <v>375.91126858950128</v>
      </c>
    </row>
    <row r="698" spans="1:28" x14ac:dyDescent="0.25">
      <c r="A698" s="200">
        <v>2.8833329999999999</v>
      </c>
      <c r="B698" s="105">
        <v>7.0598073804221535</v>
      </c>
      <c r="D698" s="194">
        <f t="shared" si="246"/>
        <v>4.1660000000001141E-3</v>
      </c>
      <c r="E698" s="174">
        <f t="shared" ca="1" si="247"/>
        <v>-4.5997269249347217E-2</v>
      </c>
      <c r="F698" s="179">
        <f t="shared" ca="1" si="228"/>
        <v>0.96995336310379543</v>
      </c>
      <c r="G698" s="272">
        <f t="shared" si="229"/>
        <v>2.8833329999999999</v>
      </c>
      <c r="H698" s="181">
        <f t="shared" ca="1" si="230"/>
        <v>-11.041111197634651</v>
      </c>
      <c r="I698" s="182">
        <f t="shared" ca="1" si="231"/>
        <v>232.82605931439483</v>
      </c>
      <c r="J698" s="181">
        <f t="shared" ca="1" si="232"/>
        <v>376.88122195260507</v>
      </c>
      <c r="K698" s="175">
        <f ca="1">IF(I697&lt;0,VLOOKUP(-I697,'Cd(v)'!$B$3:$C$103,2,1),VLOOKUP(I697,'Cd(v)'!$B$3:$C$103,2,1))</f>
        <v>0.43498504650884701</v>
      </c>
      <c r="L698" s="7">
        <f t="shared" ca="1" si="226"/>
        <v>-7.7959608105704108</v>
      </c>
      <c r="M698" s="110">
        <f t="shared" si="233"/>
        <v>69.256710401941334</v>
      </c>
      <c r="N698" s="110">
        <f t="shared" si="234"/>
        <v>57.545195962156164</v>
      </c>
      <c r="O698" s="110">
        <f t="shared" ca="1" si="235"/>
        <v>-76.478375551695734</v>
      </c>
      <c r="P698" s="110">
        <f t="shared" ca="1" si="236"/>
        <v>-64.766861111910572</v>
      </c>
      <c r="Q698" s="110">
        <f t="shared" ca="1" si="238"/>
        <v>-11.041111197634651</v>
      </c>
      <c r="R698" s="110">
        <f>'prueba 1'!I695</f>
        <v>0</v>
      </c>
      <c r="S698" s="105">
        <f>'prueba 1'!AN695</f>
        <v>1.1108644112976897E-3</v>
      </c>
      <c r="T698" s="105">
        <f t="shared" si="239"/>
        <v>1.7699336651726647</v>
      </c>
      <c r="U698" s="177">
        <f t="shared" si="240"/>
        <v>5.8659730848273357</v>
      </c>
      <c r="V698" s="161">
        <f t="shared" si="227"/>
        <v>2.9411157546839498E-2</v>
      </c>
      <c r="W698" s="178">
        <f t="shared" si="237"/>
        <v>2.8833329999999999</v>
      </c>
      <c r="X698" s="178">
        <f t="shared" ca="1" si="241"/>
        <v>-11.041111197634651</v>
      </c>
      <c r="Y698" s="178">
        <f t="shared" ca="1" si="242"/>
        <v>232.82605931439483</v>
      </c>
      <c r="Z698" s="178">
        <f t="shared" si="243"/>
        <v>4.1660000000001141E-3</v>
      </c>
      <c r="AA698" s="178">
        <f t="shared" ca="1" si="244"/>
        <v>2.8833329999999999</v>
      </c>
      <c r="AB698" s="178">
        <f t="shared" ca="1" si="245"/>
        <v>376.88122195260507</v>
      </c>
    </row>
    <row r="699" spans="1:28" x14ac:dyDescent="0.25">
      <c r="A699" s="200">
        <v>2.8875000000000002</v>
      </c>
      <c r="B699" s="105">
        <v>7.2961945076491084</v>
      </c>
      <c r="D699" s="194">
        <f t="shared" si="246"/>
        <v>4.1670000000002538E-3</v>
      </c>
      <c r="E699" s="174">
        <f t="shared" ca="1" si="247"/>
        <v>-4.434020003307293E-2</v>
      </c>
      <c r="F699" s="179">
        <f t="shared" ca="1" si="228"/>
        <v>0.9700014235496045</v>
      </c>
      <c r="G699" s="272">
        <f t="shared" si="229"/>
        <v>2.8875000000000002</v>
      </c>
      <c r="H699" s="181">
        <f t="shared" ca="1" si="230"/>
        <v>-10.640796744197319</v>
      </c>
      <c r="I699" s="182">
        <f t="shared" ca="1" si="231"/>
        <v>232.78171911436175</v>
      </c>
      <c r="J699" s="181">
        <f t="shared" ca="1" si="232"/>
        <v>377.85122337615468</v>
      </c>
      <c r="K699" s="175">
        <f ca="1">IF(I698&lt;0,VLOOKUP(-I698,'Cd(v)'!$B$3:$C$103,2,1),VLOOKUP(I698,'Cd(v)'!$B$3:$C$103,2,1))</f>
        <v>0.43498504650884701</v>
      </c>
      <c r="L699" s="7">
        <f t="shared" ca="1" si="226"/>
        <v>-7.7928813728843904</v>
      </c>
      <c r="M699" s="110">
        <f t="shared" si="233"/>
        <v>71.575668120037761</v>
      </c>
      <c r="N699" s="110">
        <f t="shared" si="234"/>
        <v>57.534176879389058</v>
      </c>
      <c r="O699" s="110">
        <f t="shared" ca="1" si="235"/>
        <v>-76.448166267995873</v>
      </c>
      <c r="P699" s="110">
        <f t="shared" ca="1" si="236"/>
        <v>-62.40667502734717</v>
      </c>
      <c r="Q699" s="110">
        <f t="shared" ca="1" si="238"/>
        <v>-10.640796744197319</v>
      </c>
      <c r="R699" s="110">
        <f>'prueba 1'!I696</f>
        <v>0</v>
      </c>
      <c r="S699" s="105">
        <f>'prueba 1'!AN696</f>
        <v>1.1232500272280567E-3</v>
      </c>
      <c r="T699" s="105">
        <f t="shared" si="239"/>
        <v>1.7710569151998927</v>
      </c>
      <c r="U699" s="177">
        <f t="shared" si="240"/>
        <v>5.8648498348001077</v>
      </c>
      <c r="V699" s="161">
        <f t="shared" si="227"/>
        <v>3.0403242513375686E-2</v>
      </c>
      <c r="W699" s="178">
        <f t="shared" si="237"/>
        <v>2.8875000000000002</v>
      </c>
      <c r="X699" s="178">
        <f t="shared" ca="1" si="241"/>
        <v>-10.640796744197319</v>
      </c>
      <c r="Y699" s="178">
        <f t="shared" ca="1" si="242"/>
        <v>232.78171911436175</v>
      </c>
      <c r="Z699" s="178">
        <f t="shared" si="243"/>
        <v>4.1670000000002538E-3</v>
      </c>
      <c r="AA699" s="178">
        <f t="shared" ca="1" si="244"/>
        <v>2.8875000000000002</v>
      </c>
      <c r="AB699" s="178">
        <f t="shared" ca="1" si="245"/>
        <v>377.85122337615468</v>
      </c>
    </row>
    <row r="700" spans="1:28" x14ac:dyDescent="0.25">
      <c r="A700" s="200">
        <v>2.891667</v>
      </c>
      <c r="B700" s="105">
        <v>7.2961945076491084</v>
      </c>
      <c r="D700" s="194">
        <f t="shared" si="246"/>
        <v>4.1669999999998097E-3</v>
      </c>
      <c r="E700" s="174">
        <f t="shared" ca="1" si="247"/>
        <v>-4.4320171647936585E-2</v>
      </c>
      <c r="F700" s="179">
        <f t="shared" ca="1" si="228"/>
        <v>0.96981674139424412</v>
      </c>
      <c r="G700" s="272">
        <f t="shared" si="229"/>
        <v>2.891667</v>
      </c>
      <c r="H700" s="181">
        <f t="shared" ca="1" si="230"/>
        <v>-10.635990316279964</v>
      </c>
      <c r="I700" s="182">
        <f t="shared" ca="1" si="231"/>
        <v>232.73739894271381</v>
      </c>
      <c r="J700" s="181">
        <f t="shared" ca="1" si="232"/>
        <v>378.82104011754893</v>
      </c>
      <c r="K700" s="175">
        <f ca="1">IF(I699&lt;0,VLOOKUP(-I699,'Cd(v)'!$B$3:$C$103,2,1),VLOOKUP(I699,'Cd(v)'!$B$3:$C$103,2,1))</f>
        <v>0.43498504650884701</v>
      </c>
      <c r="L700" s="7">
        <f t="shared" ref="L700:L763" ca="1" si="248">IF(I699&lt;0,+(+(0.5*1.29*K700*PI()/4*$E$1^2*I699^2)/9.81),+(-(0.5*1.29*K700*PI()/4*$E$1^2*I699^2)/9.81))</f>
        <v>-7.7899134489569155</v>
      </c>
      <c r="M700" s="110">
        <f t="shared" si="233"/>
        <v>71.575668120037761</v>
      </c>
      <c r="N700" s="110">
        <f t="shared" si="234"/>
        <v>57.523174873987138</v>
      </c>
      <c r="O700" s="110">
        <f t="shared" ca="1" si="235"/>
        <v>-76.419050934267347</v>
      </c>
      <c r="P700" s="110">
        <f t="shared" ca="1" si="236"/>
        <v>-62.366557688216723</v>
      </c>
      <c r="Q700" s="110">
        <f t="shared" ca="1" si="238"/>
        <v>-10.635990316279964</v>
      </c>
      <c r="R700" s="110">
        <f>'prueba 1'!I697</f>
        <v>0</v>
      </c>
      <c r="S700" s="105">
        <f>'prueba 1'!AN697</f>
        <v>1.1215092152820612E-3</v>
      </c>
      <c r="T700" s="105">
        <f t="shared" si="239"/>
        <v>1.7721784244151748</v>
      </c>
      <c r="U700" s="177">
        <f t="shared" si="240"/>
        <v>5.8637283255848249</v>
      </c>
      <c r="V700" s="161">
        <f t="shared" si="227"/>
        <v>3.0403242513372446E-2</v>
      </c>
      <c r="W700" s="178">
        <f t="shared" si="237"/>
        <v>2.891667</v>
      </c>
      <c r="X700" s="178">
        <f t="shared" ca="1" si="241"/>
        <v>-10.635990316279964</v>
      </c>
      <c r="Y700" s="178">
        <f t="shared" ca="1" si="242"/>
        <v>232.73739894271381</v>
      </c>
      <c r="Z700" s="178">
        <f t="shared" si="243"/>
        <v>4.1669999999998097E-3</v>
      </c>
      <c r="AA700" s="178">
        <f t="shared" ca="1" si="244"/>
        <v>2.891667</v>
      </c>
      <c r="AB700" s="178">
        <f t="shared" ca="1" si="245"/>
        <v>378.82104011754893</v>
      </c>
    </row>
    <row r="701" spans="1:28" x14ac:dyDescent="0.25">
      <c r="A701" s="200">
        <v>2.8958330000000001</v>
      </c>
      <c r="B701" s="105">
        <v>7.2961945076491084</v>
      </c>
      <c r="D701" s="194">
        <f t="shared" si="246"/>
        <v>4.1660000000001141E-3</v>
      </c>
      <c r="E701" s="174">
        <f t="shared" ca="1" si="247"/>
        <v>-4.4349620796791771E-2</v>
      </c>
      <c r="F701" s="179">
        <f t="shared" ca="1" si="228"/>
        <v>0.96939924347513284</v>
      </c>
      <c r="G701" s="272">
        <f t="shared" si="229"/>
        <v>2.8958330000000001</v>
      </c>
      <c r="H701" s="181">
        <f t="shared" ca="1" si="230"/>
        <v>-10.645612289196006</v>
      </c>
      <c r="I701" s="182">
        <f t="shared" ca="1" si="231"/>
        <v>232.69304932191702</v>
      </c>
      <c r="J701" s="181">
        <f t="shared" ca="1" si="232"/>
        <v>379.79043936102408</v>
      </c>
      <c r="K701" s="175">
        <f ca="1">IF(I700&lt;0,VLOOKUP(-I700,'Cd(v)'!$B$3:$C$103,2,1),VLOOKUP(I700,'Cd(v)'!$B$3:$C$103,2,1))</f>
        <v>0.435466678194737</v>
      </c>
      <c r="L701" s="7">
        <f t="shared" ca="1" si="248"/>
        <v>-7.7955694294883493</v>
      </c>
      <c r="M701" s="110">
        <f t="shared" si="233"/>
        <v>71.575668120037761</v>
      </c>
      <c r="N701" s="110">
        <f t="shared" si="234"/>
        <v>57.512192600533524</v>
      </c>
      <c r="O701" s="110">
        <f t="shared" ca="1" si="235"/>
        <v>-76.474536103280712</v>
      </c>
      <c r="P701" s="110">
        <f t="shared" ca="1" si="236"/>
        <v>-62.411060583776475</v>
      </c>
      <c r="Q701" s="110">
        <f t="shared" ca="1" si="238"/>
        <v>-10.645612289196006</v>
      </c>
      <c r="R701" s="110">
        <f>'prueba 1'!I698</f>
        <v>0</v>
      </c>
      <c r="S701" s="105">
        <f>'prueba 1'!AN698</f>
        <v>1.1194978036312532E-3</v>
      </c>
      <c r="T701" s="105">
        <f t="shared" si="239"/>
        <v>1.7732979222188061</v>
      </c>
      <c r="U701" s="177">
        <f t="shared" si="240"/>
        <v>5.8626088277811945</v>
      </c>
      <c r="V701" s="161">
        <f t="shared" si="227"/>
        <v>3.0395946318867016E-2</v>
      </c>
      <c r="W701" s="178">
        <f t="shared" si="237"/>
        <v>2.8958330000000001</v>
      </c>
      <c r="X701" s="178">
        <f t="shared" ca="1" si="241"/>
        <v>-10.645612289196006</v>
      </c>
      <c r="Y701" s="178">
        <f t="shared" ca="1" si="242"/>
        <v>232.69304932191702</v>
      </c>
      <c r="Z701" s="178">
        <f t="shared" si="243"/>
        <v>4.1660000000001141E-3</v>
      </c>
      <c r="AA701" s="178">
        <f t="shared" ca="1" si="244"/>
        <v>2.8958330000000001</v>
      </c>
      <c r="AB701" s="178">
        <f t="shared" ca="1" si="245"/>
        <v>379.79043936102408</v>
      </c>
    </row>
    <row r="702" spans="1:28" x14ac:dyDescent="0.25">
      <c r="A702" s="200">
        <v>2.9</v>
      </c>
      <c r="B702" s="105">
        <v>7.000710598615413</v>
      </c>
      <c r="D702" s="194">
        <f t="shared" si="246"/>
        <v>4.1669999999998097E-3</v>
      </c>
      <c r="E702" s="174">
        <f t="shared" ca="1" si="247"/>
        <v>-4.6400913041847389E-2</v>
      </c>
      <c r="F702" s="179">
        <f t="shared" ca="1" si="228"/>
        <v>0.96943858391973858</v>
      </c>
      <c r="G702" s="272">
        <f t="shared" si="229"/>
        <v>2.9</v>
      </c>
      <c r="H702" s="181">
        <f t="shared" ca="1" si="230"/>
        <v>-11.135328303779579</v>
      </c>
      <c r="I702" s="182">
        <f t="shared" ca="1" si="231"/>
        <v>232.64664840887517</v>
      </c>
      <c r="J702" s="181">
        <f t="shared" ca="1" si="232"/>
        <v>380.75987794494381</v>
      </c>
      <c r="K702" s="175">
        <f ca="1">IF(I701&lt;0,VLOOKUP(-I701,'Cd(v)'!$B$3:$C$103,2,1),VLOOKUP(I701,'Cd(v)'!$B$3:$C$103,2,1))</f>
        <v>0.435466678194737</v>
      </c>
      <c r="L702" s="7">
        <f t="shared" ca="1" si="248"/>
        <v>-7.7925987199327356</v>
      </c>
      <c r="M702" s="110">
        <f t="shared" si="233"/>
        <v>68.676970972417209</v>
      </c>
      <c r="N702" s="110">
        <f t="shared" si="234"/>
        <v>57.50139359023342</v>
      </c>
      <c r="O702" s="110">
        <f t="shared" ca="1" si="235"/>
        <v>-76.445393442540137</v>
      </c>
      <c r="P702" s="110">
        <f t="shared" ca="1" si="236"/>
        <v>-65.269816060356348</v>
      </c>
      <c r="Q702" s="110">
        <f t="shared" ca="1" si="238"/>
        <v>-11.135328303779579</v>
      </c>
      <c r="R702" s="110">
        <f>'prueba 1'!I699</f>
        <v>0</v>
      </c>
      <c r="S702" s="105">
        <f>'prueba 1'!AN699</f>
        <v>1.1008165443524601E-3</v>
      </c>
      <c r="T702" s="105">
        <f t="shared" si="239"/>
        <v>1.7743987387631586</v>
      </c>
      <c r="U702" s="177">
        <f t="shared" si="240"/>
        <v>5.8615080112368414</v>
      </c>
      <c r="V702" s="161">
        <f t="shared" si="227"/>
        <v>2.9171961064429094E-2</v>
      </c>
      <c r="W702" s="178">
        <f t="shared" si="237"/>
        <v>2.9</v>
      </c>
      <c r="X702" s="178">
        <f t="shared" ca="1" si="241"/>
        <v>-11.135328303779579</v>
      </c>
      <c r="Y702" s="178">
        <f t="shared" ca="1" si="242"/>
        <v>232.64664840887517</v>
      </c>
      <c r="Z702" s="178">
        <f t="shared" si="243"/>
        <v>4.1669999999998097E-3</v>
      </c>
      <c r="AA702" s="178">
        <f t="shared" ca="1" si="244"/>
        <v>2.9</v>
      </c>
      <c r="AB702" s="178">
        <f t="shared" ca="1" si="245"/>
        <v>380.75987794494381</v>
      </c>
    </row>
    <row r="703" spans="1:28" x14ac:dyDescent="0.25">
      <c r="A703" s="200">
        <v>2.9041670000000002</v>
      </c>
      <c r="B703" s="105">
        <v>6.8825170350019365</v>
      </c>
      <c r="D703" s="194">
        <f t="shared" si="246"/>
        <v>4.1670000000002538E-3</v>
      </c>
      <c r="E703" s="174">
        <f t="shared" ca="1" si="247"/>
        <v>-4.7204704258189296E-2</v>
      </c>
      <c r="F703" s="179">
        <f t="shared" ca="1" si="228"/>
        <v>0.96924188191719807</v>
      </c>
      <c r="G703" s="272">
        <f t="shared" si="229"/>
        <v>2.9041670000000002</v>
      </c>
      <c r="H703" s="181">
        <f t="shared" ca="1" si="230"/>
        <v>-11.328222764143609</v>
      </c>
      <c r="I703" s="182">
        <f t="shared" ca="1" si="231"/>
        <v>232.59944370461699</v>
      </c>
      <c r="J703" s="181">
        <f t="shared" ca="1" si="232"/>
        <v>381.72911982686099</v>
      </c>
      <c r="K703" s="175">
        <f ca="1">IF(I702&lt;0,VLOOKUP(-I702,'Cd(v)'!$B$3:$C$103,2,1),VLOOKUP(I702,'Cd(v)'!$B$3:$C$103,2,1))</f>
        <v>0.435466678194737</v>
      </c>
      <c r="L703" s="7">
        <f t="shared" ca="1" si="248"/>
        <v>-7.7894912128951024</v>
      </c>
      <c r="M703" s="110">
        <f t="shared" si="233"/>
        <v>67.517492113369002</v>
      </c>
      <c r="N703" s="110">
        <f t="shared" si="234"/>
        <v>57.490679064069425</v>
      </c>
      <c r="O703" s="110">
        <f t="shared" ca="1" si="235"/>
        <v>-76.41490879850096</v>
      </c>
      <c r="P703" s="110">
        <f t="shared" ca="1" si="236"/>
        <v>-66.388095749201383</v>
      </c>
      <c r="Q703" s="110">
        <f t="shared" ca="1" si="238"/>
        <v>-11.328222764143609</v>
      </c>
      <c r="R703" s="110">
        <f>'prueba 1'!I700</f>
        <v>0</v>
      </c>
      <c r="S703" s="105">
        <f>'prueba 1'!AN700</f>
        <v>1.0922045019363532E-3</v>
      </c>
      <c r="T703" s="105">
        <f t="shared" si="239"/>
        <v>1.7754909432650949</v>
      </c>
      <c r="U703" s="177">
        <f t="shared" si="240"/>
        <v>5.8604158067349053</v>
      </c>
      <c r="V703" s="161">
        <f t="shared" si="227"/>
        <v>2.8679448484854816E-2</v>
      </c>
      <c r="W703" s="178">
        <f t="shared" si="237"/>
        <v>2.9041670000000002</v>
      </c>
      <c r="X703" s="178">
        <f t="shared" ca="1" si="241"/>
        <v>-11.328222764143609</v>
      </c>
      <c r="Y703" s="178">
        <f t="shared" ca="1" si="242"/>
        <v>232.59944370461699</v>
      </c>
      <c r="Z703" s="178">
        <f t="shared" si="243"/>
        <v>4.1670000000002538E-3</v>
      </c>
      <c r="AA703" s="178">
        <f t="shared" ca="1" si="244"/>
        <v>2.9041670000000002</v>
      </c>
      <c r="AB703" s="178">
        <f t="shared" ca="1" si="245"/>
        <v>381.72911982686099</v>
      </c>
    </row>
    <row r="704" spans="1:28" x14ac:dyDescent="0.25">
      <c r="A704" s="200">
        <v>2.9083329999999998</v>
      </c>
      <c r="B704" s="105">
        <v>6.7643234713884572</v>
      </c>
      <c r="D704" s="194">
        <f t="shared" si="246"/>
        <v>4.16599999999967E-3</v>
      </c>
      <c r="E704" s="174">
        <f t="shared" ca="1" si="247"/>
        <v>-4.799689212630788E-2</v>
      </c>
      <c r="F704" s="179">
        <f t="shared" ca="1" si="228"/>
        <v>0.96880932742075931</v>
      </c>
      <c r="G704" s="272">
        <f t="shared" si="229"/>
        <v>2.9083329999999998</v>
      </c>
      <c r="H704" s="181">
        <f t="shared" ca="1" si="230"/>
        <v>-11.52109748591255</v>
      </c>
      <c r="I704" s="182">
        <f t="shared" ca="1" si="231"/>
        <v>232.55144681249067</v>
      </c>
      <c r="J704" s="181">
        <f t="shared" ca="1" si="232"/>
        <v>382.69792915428178</v>
      </c>
      <c r="K704" s="175">
        <f ca="1">IF(I703&lt;0,VLOOKUP(-I703,'Cd(v)'!$B$3:$C$103,2,1),VLOOKUP(I703,'Cd(v)'!$B$3:$C$103,2,1))</f>
        <v>0.435466678194737</v>
      </c>
      <c r="L704" s="7">
        <f t="shared" ca="1" si="248"/>
        <v>-7.7863305112236221</v>
      </c>
      <c r="M704" s="110">
        <f t="shared" si="233"/>
        <v>66.358013254320767</v>
      </c>
      <c r="N704" s="110">
        <f t="shared" si="234"/>
        <v>57.480051543543453</v>
      </c>
      <c r="O704" s="110">
        <f t="shared" ca="1" si="235"/>
        <v>-76.38390231510374</v>
      </c>
      <c r="P704" s="110">
        <f t="shared" ca="1" si="236"/>
        <v>-67.505940604326426</v>
      </c>
      <c r="Q704" s="110">
        <f t="shared" ca="1" si="238"/>
        <v>-11.52109748591255</v>
      </c>
      <c r="R704" s="110">
        <f>'prueba 1'!I701</f>
        <v>0</v>
      </c>
      <c r="S704" s="105">
        <f>'prueba 1'!AN701</f>
        <v>1.083335425684951E-3</v>
      </c>
      <c r="T704" s="105">
        <f t="shared" si="239"/>
        <v>1.7765742786907799</v>
      </c>
      <c r="U704" s="177">
        <f t="shared" si="240"/>
        <v>5.8593324713092203</v>
      </c>
      <c r="V704" s="161">
        <f t="shared" si="227"/>
        <v>2.8180171581802079E-2</v>
      </c>
      <c r="W704" s="178">
        <f t="shared" si="237"/>
        <v>2.9083329999999998</v>
      </c>
      <c r="X704" s="178">
        <f t="shared" ca="1" si="241"/>
        <v>-11.52109748591255</v>
      </c>
      <c r="Y704" s="178">
        <f t="shared" ca="1" si="242"/>
        <v>232.55144681249067</v>
      </c>
      <c r="Z704" s="178">
        <f t="shared" si="243"/>
        <v>4.16599999999967E-3</v>
      </c>
      <c r="AA704" s="178">
        <f t="shared" ca="1" si="244"/>
        <v>2.9083329999999998</v>
      </c>
      <c r="AB704" s="178">
        <f t="shared" ca="1" si="245"/>
        <v>382.69792915428178</v>
      </c>
    </row>
    <row r="705" spans="1:28" x14ac:dyDescent="0.25">
      <c r="A705" s="200">
        <v>2.9125000000000001</v>
      </c>
      <c r="B705" s="105">
        <v>6.3506459987412853</v>
      </c>
      <c r="D705" s="194">
        <f t="shared" si="246"/>
        <v>4.1670000000002538E-3</v>
      </c>
      <c r="E705" s="174">
        <f t="shared" ca="1" si="247"/>
        <v>-5.0873866632328124E-2</v>
      </c>
      <c r="F705" s="179">
        <f t="shared" ca="1" si="228"/>
        <v>0.96882988746545073</v>
      </c>
      <c r="G705" s="272">
        <f t="shared" si="229"/>
        <v>2.9125000000000001</v>
      </c>
      <c r="H705" s="181">
        <f t="shared" ca="1" si="230"/>
        <v>-12.208751291654673</v>
      </c>
      <c r="I705" s="182">
        <f t="shared" ca="1" si="231"/>
        <v>232.50057294585835</v>
      </c>
      <c r="J705" s="181">
        <f t="shared" ca="1" si="232"/>
        <v>383.66675904174724</v>
      </c>
      <c r="K705" s="175">
        <f ca="1">IF(I704&lt;0,VLOOKUP(-I704,'Cd(v)'!$B$3:$C$103,2,1),VLOOKUP(I704,'Cd(v)'!$B$3:$C$103,2,1))</f>
        <v>0.435466678194737</v>
      </c>
      <c r="L705" s="7">
        <f t="shared" ca="1" si="248"/>
        <v>-7.7831174243724135</v>
      </c>
      <c r="M705" s="110">
        <f t="shared" si="233"/>
        <v>62.299837247652015</v>
      </c>
      <c r="N705" s="110">
        <f t="shared" si="234"/>
        <v>57.469677595915464</v>
      </c>
      <c r="O705" s="110">
        <f t="shared" ca="1" si="235"/>
        <v>-76.352381933093383</v>
      </c>
      <c r="P705" s="110">
        <f t="shared" ca="1" si="236"/>
        <v>-71.522222281356832</v>
      </c>
      <c r="Q705" s="110">
        <f t="shared" ca="1" si="238"/>
        <v>-12.208751291654673</v>
      </c>
      <c r="R705" s="110">
        <f>'prueba 1'!I702</f>
        <v>0</v>
      </c>
      <c r="S705" s="105">
        <f>'prueba 1'!AN702</f>
        <v>1.057487016104924E-3</v>
      </c>
      <c r="T705" s="105">
        <f t="shared" si="239"/>
        <v>1.7776317657068847</v>
      </c>
      <c r="U705" s="177">
        <f t="shared" si="240"/>
        <v>5.8582749842931152</v>
      </c>
      <c r="V705" s="161">
        <f t="shared" si="227"/>
        <v>2.6463141876756548E-2</v>
      </c>
      <c r="W705" s="178">
        <f t="shared" si="237"/>
        <v>2.9125000000000001</v>
      </c>
      <c r="X705" s="178">
        <f t="shared" ca="1" si="241"/>
        <v>-12.208751291654673</v>
      </c>
      <c r="Y705" s="178">
        <f t="shared" ca="1" si="242"/>
        <v>232.50057294585835</v>
      </c>
      <c r="Z705" s="178">
        <f t="shared" si="243"/>
        <v>4.1670000000002538E-3</v>
      </c>
      <c r="AA705" s="178">
        <f t="shared" ca="1" si="244"/>
        <v>2.9125000000000001</v>
      </c>
      <c r="AB705" s="178">
        <f t="shared" ca="1" si="245"/>
        <v>383.66675904174724</v>
      </c>
    </row>
    <row r="706" spans="1:28" x14ac:dyDescent="0.25">
      <c r="A706" s="200">
        <v>2.9166669999999999</v>
      </c>
      <c r="B706" s="105">
        <v>6.232452435127807</v>
      </c>
      <c r="D706" s="194">
        <f t="shared" si="246"/>
        <v>4.1669999999998097E-3</v>
      </c>
      <c r="E706" s="174">
        <f t="shared" ca="1" si="247"/>
        <v>-5.1676779738882218E-2</v>
      </c>
      <c r="F706" s="179">
        <f t="shared" ca="1" si="228"/>
        <v>0.96861455032417565</v>
      </c>
      <c r="G706" s="272">
        <f t="shared" si="229"/>
        <v>2.9166669999999999</v>
      </c>
      <c r="H706" s="181">
        <f t="shared" ca="1" si="230"/>
        <v>-12.401435022530496</v>
      </c>
      <c r="I706" s="182">
        <f t="shared" ca="1" si="231"/>
        <v>232.44889616611948</v>
      </c>
      <c r="J706" s="181">
        <f t="shared" ca="1" si="232"/>
        <v>384.6353735920714</v>
      </c>
      <c r="K706" s="175">
        <f ca="1">IF(I705&lt;0,VLOOKUP(-I705,'Cd(v)'!$B$3:$C$103,2,1),VLOOKUP(I705,'Cd(v)'!$B$3:$C$103,2,1))</f>
        <v>0.435466678194737</v>
      </c>
      <c r="L706" s="7">
        <f t="shared" ca="1" si="248"/>
        <v>-7.7797124662637938</v>
      </c>
      <c r="M706" s="110">
        <f t="shared" si="233"/>
        <v>61.140358388603786</v>
      </c>
      <c r="N706" s="110">
        <f t="shared" si="234"/>
        <v>57.459388249297227</v>
      </c>
      <c r="O706" s="110">
        <f t="shared" ca="1" si="235"/>
        <v>-76.318979294047821</v>
      </c>
      <c r="P706" s="110">
        <f t="shared" ca="1" si="236"/>
        <v>-72.638009154741269</v>
      </c>
      <c r="Q706" s="110">
        <f t="shared" ca="1" si="238"/>
        <v>-12.401435022530496</v>
      </c>
      <c r="R706" s="110">
        <f>'prueba 1'!I703</f>
        <v>0</v>
      </c>
      <c r="S706" s="105">
        <f>'prueba 1'!AN703</f>
        <v>1.0488630599635325E-3</v>
      </c>
      <c r="T706" s="105">
        <f t="shared" si="239"/>
        <v>1.7786806287668482</v>
      </c>
      <c r="U706" s="177">
        <f t="shared" si="240"/>
        <v>5.8572261212331522</v>
      </c>
      <c r="V706" s="161">
        <f t="shared" si="227"/>
        <v>2.5970629297176386E-2</v>
      </c>
      <c r="W706" s="178">
        <f t="shared" si="237"/>
        <v>2.9166669999999999</v>
      </c>
      <c r="X706" s="178">
        <f t="shared" ca="1" si="241"/>
        <v>-12.401435022530496</v>
      </c>
      <c r="Y706" s="178">
        <f t="shared" ca="1" si="242"/>
        <v>232.44889616611948</v>
      </c>
      <c r="Z706" s="178">
        <f t="shared" si="243"/>
        <v>4.1669999999998097E-3</v>
      </c>
      <c r="AA706" s="178">
        <f t="shared" ca="1" si="244"/>
        <v>2.9166669999999999</v>
      </c>
      <c r="AB706" s="178">
        <f t="shared" ca="1" si="245"/>
        <v>384.6353735920714</v>
      </c>
    </row>
    <row r="707" spans="1:28" x14ac:dyDescent="0.25">
      <c r="A707" s="200">
        <v>2.920833</v>
      </c>
      <c r="B707" s="105">
        <v>6.05516208970759</v>
      </c>
      <c r="D707" s="194">
        <f t="shared" si="246"/>
        <v>4.1660000000001141E-3</v>
      </c>
      <c r="E707" s="174">
        <f t="shared" ca="1" si="247"/>
        <v>-5.2879409371849768E-2</v>
      </c>
      <c r="F707" s="179">
        <f t="shared" ca="1" si="228"/>
        <v>0.96816180580863709</v>
      </c>
      <c r="G707" s="272">
        <f t="shared" si="229"/>
        <v>2.920833</v>
      </c>
      <c r="H707" s="181">
        <f t="shared" ca="1" si="230"/>
        <v>-12.693089143506558</v>
      </c>
      <c r="I707" s="182">
        <f t="shared" ca="1" si="231"/>
        <v>232.39601675674763</v>
      </c>
      <c r="J707" s="181">
        <f t="shared" ca="1" si="232"/>
        <v>385.60353539788002</v>
      </c>
      <c r="K707" s="175">
        <f ca="1">IF(I706&lt;0,VLOOKUP(-I706,'Cd(v)'!$B$3:$C$103,2,1),VLOOKUP(I706,'Cd(v)'!$B$3:$C$103,2,1))</f>
        <v>0.435466678194737</v>
      </c>
      <c r="L707" s="7">
        <f t="shared" ca="1" si="248"/>
        <v>-7.7762545323432892</v>
      </c>
      <c r="M707" s="110">
        <f t="shared" si="233"/>
        <v>59.401140100031462</v>
      </c>
      <c r="N707" s="110">
        <f t="shared" si="234"/>
        <v>57.4492206707436</v>
      </c>
      <c r="O707" s="110">
        <f t="shared" ca="1" si="235"/>
        <v>-76.285056962287669</v>
      </c>
      <c r="P707" s="110">
        <f t="shared" ca="1" si="236"/>
        <v>-74.333137532999814</v>
      </c>
      <c r="Q707" s="110">
        <f t="shared" ca="1" si="238"/>
        <v>-12.693089143506558</v>
      </c>
      <c r="R707" s="110">
        <f>'prueba 1'!I704</f>
        <v>0</v>
      </c>
      <c r="S707" s="105">
        <f>'prueba 1'!AN704</f>
        <v>1.0364504132127483E-3</v>
      </c>
      <c r="T707" s="105">
        <f t="shared" si="239"/>
        <v>1.7797170791800609</v>
      </c>
      <c r="U707" s="177">
        <f t="shared" si="240"/>
        <v>5.8561896708199388</v>
      </c>
      <c r="V707" s="161">
        <f t="shared" si="227"/>
        <v>2.522580526572251E-2</v>
      </c>
      <c r="W707" s="178">
        <f t="shared" si="237"/>
        <v>2.920833</v>
      </c>
      <c r="X707" s="178">
        <f t="shared" ca="1" si="241"/>
        <v>-12.693089143506558</v>
      </c>
      <c r="Y707" s="178">
        <f t="shared" ca="1" si="242"/>
        <v>232.39601675674763</v>
      </c>
      <c r="Z707" s="178">
        <f t="shared" si="243"/>
        <v>4.1660000000001141E-3</v>
      </c>
      <c r="AA707" s="178">
        <f t="shared" ca="1" si="244"/>
        <v>2.920833</v>
      </c>
      <c r="AB707" s="178">
        <f t="shared" ca="1" si="245"/>
        <v>385.60353539788002</v>
      </c>
    </row>
    <row r="708" spans="1:28" x14ac:dyDescent="0.25">
      <c r="A708" s="200">
        <v>2.9249999999999998</v>
      </c>
      <c r="B708" s="105">
        <v>5.9960653079008512</v>
      </c>
      <c r="D708" s="194">
        <f t="shared" si="246"/>
        <v>4.1669999999998097E-3</v>
      </c>
      <c r="E708" s="174">
        <f t="shared" ca="1" si="247"/>
        <v>-5.3282110119566323E-2</v>
      </c>
      <c r="F708" s="179">
        <f t="shared" ca="1" si="228"/>
        <v>0.96817217527245492</v>
      </c>
      <c r="G708" s="272">
        <f t="shared" si="229"/>
        <v>2.9249999999999998</v>
      </c>
      <c r="H708" s="181">
        <f t="shared" ca="1" si="230"/>
        <v>-12.78668349401698</v>
      </c>
      <c r="I708" s="182">
        <f t="shared" ca="1" si="231"/>
        <v>232.34273464662806</v>
      </c>
      <c r="J708" s="181">
        <f t="shared" ca="1" si="232"/>
        <v>386.57170757315248</v>
      </c>
      <c r="K708" s="175">
        <f ca="1">IF(I707&lt;0,VLOOKUP(-I707,'Cd(v)'!$B$3:$C$103,2,1),VLOOKUP(I707,'Cd(v)'!$B$3:$C$103,2,1))</f>
        <v>0.435466678194737</v>
      </c>
      <c r="L708" s="7">
        <f t="shared" ca="1" si="248"/>
        <v>-7.7727169205795699</v>
      </c>
      <c r="M708" s="110">
        <f t="shared" si="233"/>
        <v>58.821400670507352</v>
      </c>
      <c r="N708" s="110">
        <f t="shared" si="234"/>
        <v>57.439100464180974</v>
      </c>
      <c r="O708" s="110">
        <f t="shared" ca="1" si="235"/>
        <v>-76.250352990885588</v>
      </c>
      <c r="P708" s="110">
        <f t="shared" ca="1" si="236"/>
        <v>-74.868052784559211</v>
      </c>
      <c r="Q708" s="110">
        <f t="shared" ca="1" si="238"/>
        <v>-12.78668349401698</v>
      </c>
      <c r="R708" s="110">
        <f>'prueba 1'!I705</f>
        <v>0</v>
      </c>
      <c r="S708" s="105">
        <f>'prueba 1'!AN705</f>
        <v>1.0316214640808496E-3</v>
      </c>
      <c r="T708" s="105">
        <f t="shared" si="239"/>
        <v>1.7807487006441418</v>
      </c>
      <c r="U708" s="177">
        <f t="shared" si="240"/>
        <v>5.8551580493558584</v>
      </c>
      <c r="V708" s="161">
        <f t="shared" si="227"/>
        <v>2.4985604138021707E-2</v>
      </c>
      <c r="W708" s="178">
        <f t="shared" si="237"/>
        <v>2.9249999999999998</v>
      </c>
      <c r="X708" s="178">
        <f t="shared" ca="1" si="241"/>
        <v>-12.78668349401698</v>
      </c>
      <c r="Y708" s="178">
        <f t="shared" ca="1" si="242"/>
        <v>232.34273464662806</v>
      </c>
      <c r="Z708" s="178">
        <f t="shared" si="243"/>
        <v>4.1669999999998097E-3</v>
      </c>
      <c r="AA708" s="178">
        <f t="shared" ca="1" si="244"/>
        <v>2.9249999999999998</v>
      </c>
      <c r="AB708" s="178">
        <f t="shared" ca="1" si="245"/>
        <v>386.57170757315248</v>
      </c>
    </row>
    <row r="709" spans="1:28" x14ac:dyDescent="0.25">
      <c r="A709" s="200">
        <v>2.9291670000000001</v>
      </c>
      <c r="B709" s="105">
        <v>5.9960653079008512</v>
      </c>
      <c r="D709" s="194">
        <f t="shared" si="246"/>
        <v>4.1670000000002538E-3</v>
      </c>
      <c r="E709" s="174">
        <f t="shared" ca="1" si="247"/>
        <v>-5.325940779447666E-2</v>
      </c>
      <c r="F709" s="179">
        <f t="shared" ca="1" si="228"/>
        <v>0.96795024332027846</v>
      </c>
      <c r="G709" s="272">
        <f t="shared" si="229"/>
        <v>2.9291670000000001</v>
      </c>
      <c r="H709" s="181">
        <f t="shared" ca="1" si="230"/>
        <v>-12.781235371843872</v>
      </c>
      <c r="I709" s="182">
        <f t="shared" ca="1" si="231"/>
        <v>232.28947523883357</v>
      </c>
      <c r="J709" s="181">
        <f t="shared" ca="1" si="232"/>
        <v>387.53965781647275</v>
      </c>
      <c r="K709" s="175">
        <f ca="1">IF(I708&lt;0,VLOOKUP(-I708,'Cd(v)'!$B$3:$C$103,2,1),VLOOKUP(I708,'Cd(v)'!$B$3:$C$103,2,1))</f>
        <v>0.435466678194737</v>
      </c>
      <c r="L709" s="7">
        <f t="shared" ca="1" si="248"/>
        <v>-7.7691531823679254</v>
      </c>
      <c r="M709" s="110">
        <f t="shared" si="233"/>
        <v>58.821400670507352</v>
      </c>
      <c r="N709" s="110">
        <f t="shared" si="234"/>
        <v>57.428995229721302</v>
      </c>
      <c r="O709" s="110">
        <f t="shared" ca="1" si="235"/>
        <v>-76.215392719029353</v>
      </c>
      <c r="P709" s="110">
        <f t="shared" ca="1" si="236"/>
        <v>-74.822987278243303</v>
      </c>
      <c r="Q709" s="110">
        <f t="shared" ca="1" si="238"/>
        <v>-12.781235371843872</v>
      </c>
      <c r="R709" s="110">
        <f>'prueba 1'!I706</f>
        <v>0</v>
      </c>
      <c r="S709" s="105">
        <f>'prueba 1'!AN706</f>
        <v>1.0300952558278727E-3</v>
      </c>
      <c r="T709" s="105">
        <f t="shared" si="239"/>
        <v>1.7817787958999698</v>
      </c>
      <c r="U709" s="177">
        <f t="shared" si="240"/>
        <v>5.8541279541000302</v>
      </c>
      <c r="V709" s="161">
        <f t="shared" si="227"/>
        <v>2.4985604138024368E-2</v>
      </c>
      <c r="W709" s="178">
        <f t="shared" si="237"/>
        <v>2.9291670000000001</v>
      </c>
      <c r="X709" s="178">
        <f t="shared" ca="1" si="241"/>
        <v>-12.781235371843872</v>
      </c>
      <c r="Y709" s="178">
        <f t="shared" ca="1" si="242"/>
        <v>232.28947523883357</v>
      </c>
      <c r="Z709" s="178">
        <f t="shared" si="243"/>
        <v>4.1670000000002538E-3</v>
      </c>
      <c r="AA709" s="178">
        <f t="shared" ca="1" si="244"/>
        <v>2.9291670000000001</v>
      </c>
      <c r="AB709" s="178">
        <f t="shared" ca="1" si="245"/>
        <v>387.53965781647275</v>
      </c>
    </row>
    <row r="710" spans="1:28" x14ac:dyDescent="0.25">
      <c r="A710" s="200">
        <v>2.9333330000000002</v>
      </c>
      <c r="B710" s="105">
        <v>5.9960653079008512</v>
      </c>
      <c r="D710" s="194">
        <f t="shared" si="246"/>
        <v>4.1660000000001141E-3</v>
      </c>
      <c r="E710" s="174">
        <f t="shared" ca="1" si="247"/>
        <v>-5.3223934251616548E-2</v>
      </c>
      <c r="F710" s="179">
        <f t="shared" ca="1" si="228"/>
        <v>0.967496222934915</v>
      </c>
      <c r="G710" s="272">
        <f t="shared" si="229"/>
        <v>2.9333330000000002</v>
      </c>
      <c r="H710" s="181">
        <f t="shared" ca="1" si="230"/>
        <v>-12.775788346523065</v>
      </c>
      <c r="I710" s="182">
        <f t="shared" ca="1" si="231"/>
        <v>232.23625130458197</v>
      </c>
      <c r="J710" s="181">
        <f t="shared" ca="1" si="232"/>
        <v>388.50715403940768</v>
      </c>
      <c r="K710" s="175">
        <f ca="1">IF(I709&lt;0,VLOOKUP(-I709,'Cd(v)'!$B$3:$C$103,2,1),VLOOKUP(I709,'Cd(v)'!$B$3:$C$103,2,1))</f>
        <v>0.435466678194737</v>
      </c>
      <c r="L710" s="7">
        <f t="shared" ca="1" si="248"/>
        <v>-7.7655917792261775</v>
      </c>
      <c r="M710" s="110">
        <f t="shared" si="233"/>
        <v>58.821400670507352</v>
      </c>
      <c r="N710" s="110">
        <f t="shared" si="234"/>
        <v>57.41890740340699</v>
      </c>
      <c r="O710" s="110">
        <f t="shared" ca="1" si="235"/>
        <v>-76.180455354208803</v>
      </c>
      <c r="P710" s="110">
        <f t="shared" ca="1" si="236"/>
        <v>-74.777962087108449</v>
      </c>
      <c r="Q710" s="110">
        <f t="shared" ca="1" si="238"/>
        <v>-12.775788346523065</v>
      </c>
      <c r="R710" s="110">
        <f>'prueba 1'!I707</f>
        <v>0</v>
      </c>
      <c r="S710" s="105">
        <f>'prueba 1'!AN707</f>
        <v>1.0283207252097819E-3</v>
      </c>
      <c r="T710" s="105">
        <f t="shared" si="239"/>
        <v>1.7828071166251795</v>
      </c>
      <c r="U710" s="177">
        <f t="shared" si="240"/>
        <v>5.8530996333748204</v>
      </c>
      <c r="V710" s="161">
        <f t="shared" ref="V710:V773" si="249">IF(B710&lt;0,0,+D710*B710)</f>
        <v>2.4979608072715629E-2</v>
      </c>
      <c r="W710" s="178">
        <f t="shared" si="237"/>
        <v>2.9333330000000002</v>
      </c>
      <c r="X710" s="178">
        <f t="shared" ca="1" si="241"/>
        <v>-12.775788346523065</v>
      </c>
      <c r="Y710" s="178">
        <f t="shared" ca="1" si="242"/>
        <v>232.23625130458197</v>
      </c>
      <c r="Z710" s="178">
        <f t="shared" si="243"/>
        <v>4.1660000000001141E-3</v>
      </c>
      <c r="AA710" s="178">
        <f t="shared" ca="1" si="244"/>
        <v>2.9333330000000002</v>
      </c>
      <c r="AB710" s="178">
        <f t="shared" ca="1" si="245"/>
        <v>388.50715403940768</v>
      </c>
    </row>
    <row r="711" spans="1:28" x14ac:dyDescent="0.25">
      <c r="A711" s="200">
        <v>2.9375</v>
      </c>
      <c r="B711" s="105">
        <v>6.05516208970759</v>
      </c>
      <c r="D711" s="194">
        <f t="shared" si="246"/>
        <v>4.1669999999998097E-3</v>
      </c>
      <c r="E711" s="174">
        <f t="shared" ca="1" si="247"/>
        <v>-5.2801224455168563E-2</v>
      </c>
      <c r="F711" s="179">
        <f t="shared" ref="F711:F774" ca="1" si="250">IF(AND(I710&lt;=0,J710&lt;=0),0,+I711*D711)</f>
        <v>0.9675084364838441</v>
      </c>
      <c r="G711" s="272">
        <f t="shared" ref="G711:G774" si="251">+G710+D711</f>
        <v>2.9375</v>
      </c>
      <c r="H711" s="181">
        <f t="shared" ref="H711:H774" ca="1" si="252">IF(CELL("tipo",U711)="b",+(B711*9.81+L711*9.81-$E$2*9.81)/$E$2,+(B711*9.81+L711*9.81-U711*9.81)/U711)</f>
        <v>-12.671280166827687</v>
      </c>
      <c r="I711" s="182">
        <f t="shared" ref="I711:I774" ca="1" si="253">+I710+E711</f>
        <v>232.18345008012679</v>
      </c>
      <c r="J711" s="181">
        <f t="shared" ref="J711:J774" ca="1" si="254">IF(AND(I711&lt;=0,J710&lt;=0),0,+J710+F711)</f>
        <v>389.47466247589153</v>
      </c>
      <c r="K711" s="175">
        <f ca="1">IF(I710&lt;0,VLOOKUP(-I710,'Cd(v)'!$B$3:$C$103,2,1),VLOOKUP(I710,'Cd(v)'!$B$3:$C$103,2,1))</f>
        <v>0.435466678194737</v>
      </c>
      <c r="L711" s="7">
        <f t="shared" ca="1" si="248"/>
        <v>-7.7620335638151952</v>
      </c>
      <c r="M711" s="110">
        <f t="shared" ref="M711:M774" si="255">+B711*9.81</f>
        <v>59.401140100031462</v>
      </c>
      <c r="N711" s="110">
        <f t="shared" ref="N711:N774" si="256">+U711*9.81</f>
        <v>57.408797563324839</v>
      </c>
      <c r="O711" s="110">
        <f t="shared" ref="O711:O774" ca="1" si="257">+L711*9.81</f>
        <v>-76.145549261027071</v>
      </c>
      <c r="P711" s="110">
        <f t="shared" ref="P711:P774" ca="1" si="258">+M711-N711+O711</f>
        <v>-74.153206724320455</v>
      </c>
      <c r="Q711" s="110">
        <f t="shared" ca="1" si="238"/>
        <v>-12.671280166827687</v>
      </c>
      <c r="R711" s="110">
        <f>'prueba 1'!I708</f>
        <v>0</v>
      </c>
      <c r="S711" s="105">
        <f>'prueba 1'!AN708</f>
        <v>1.0305647382424315E-3</v>
      </c>
      <c r="T711" s="105">
        <f t="shared" si="239"/>
        <v>1.783837681363422</v>
      </c>
      <c r="U711" s="177">
        <f t="shared" si="240"/>
        <v>5.8520690686365784</v>
      </c>
      <c r="V711" s="161">
        <f t="shared" si="249"/>
        <v>2.5231860427810376E-2</v>
      </c>
      <c r="W711" s="178">
        <f t="shared" ref="W711:W774" si="259">+G711</f>
        <v>2.9375</v>
      </c>
      <c r="X711" s="178">
        <f t="shared" ca="1" si="241"/>
        <v>-12.671280166827687</v>
      </c>
      <c r="Y711" s="178">
        <f t="shared" ca="1" si="242"/>
        <v>232.18345008012679</v>
      </c>
      <c r="Z711" s="178">
        <f t="shared" si="243"/>
        <v>4.1669999999998097E-3</v>
      </c>
      <c r="AA711" s="178">
        <f t="shared" ca="1" si="244"/>
        <v>2.9375</v>
      </c>
      <c r="AB711" s="178">
        <f t="shared" ca="1" si="245"/>
        <v>389.47466247589153</v>
      </c>
    </row>
    <row r="712" spans="1:28" x14ac:dyDescent="0.25">
      <c r="A712" s="200">
        <v>2.9416669999999998</v>
      </c>
      <c r="B712" s="105">
        <v>6.05516208970759</v>
      </c>
      <c r="D712" s="194">
        <f t="shared" si="246"/>
        <v>4.1669999999998097E-3</v>
      </c>
      <c r="E712" s="174">
        <f t="shared" ca="1" si="247"/>
        <v>-5.2778664951391746E-2</v>
      </c>
      <c r="F712" s="179">
        <f t="shared" ca="1" si="250"/>
        <v>0.96728850778699171</v>
      </c>
      <c r="G712" s="272">
        <f t="shared" si="251"/>
        <v>2.9416669999999998</v>
      </c>
      <c r="H712" s="181">
        <f t="shared" ca="1" si="252"/>
        <v>-12.665866319029075</v>
      </c>
      <c r="I712" s="182">
        <f t="shared" ca="1" si="253"/>
        <v>232.13067141517539</v>
      </c>
      <c r="J712" s="181">
        <f t="shared" ca="1" si="254"/>
        <v>390.44195098367851</v>
      </c>
      <c r="K712" s="175">
        <f ca="1">IF(I711&lt;0,VLOOKUP(-I711,'Cd(v)'!$B$3:$C$103,2,1),VLOOKUP(I711,'Cd(v)'!$B$3:$C$103,2,1))</f>
        <v>0.435466678194737</v>
      </c>
      <c r="L712" s="7">
        <f t="shared" ca="1" si="248"/>
        <v>-7.758504413796862</v>
      </c>
      <c r="M712" s="110">
        <f t="shared" si="255"/>
        <v>59.401140100031462</v>
      </c>
      <c r="N712" s="110">
        <f t="shared" si="256"/>
        <v>57.398702853506656</v>
      </c>
      <c r="O712" s="110">
        <f t="shared" ca="1" si="257"/>
        <v>-76.110928299347222</v>
      </c>
      <c r="P712" s="110">
        <f t="shared" ca="1" si="258"/>
        <v>-74.108491052822416</v>
      </c>
      <c r="Q712" s="110">
        <f t="shared" ref="Q712:Q775" ca="1" si="260">+P712/U712</f>
        <v>-12.665866319029075</v>
      </c>
      <c r="R712" s="110">
        <f>'prueba 1'!I709</f>
        <v>0</v>
      </c>
      <c r="S712" s="105">
        <f>'prueba 1'!AN709</f>
        <v>1.0290224075612264E-3</v>
      </c>
      <c r="T712" s="105">
        <f t="shared" ref="T712:T775" si="261">S712+T711</f>
        <v>1.7848667037709833</v>
      </c>
      <c r="U712" s="177">
        <f t="shared" ref="U712:U775" si="262">+$E$2-T712</f>
        <v>5.8510400462290164</v>
      </c>
      <c r="V712" s="161">
        <f t="shared" si="249"/>
        <v>2.5231860427810376E-2</v>
      </c>
      <c r="W712" s="178">
        <f t="shared" si="259"/>
        <v>2.9416669999999998</v>
      </c>
      <c r="X712" s="178">
        <f t="shared" ca="1" si="241"/>
        <v>-12.665866319029075</v>
      </c>
      <c r="Y712" s="178">
        <f t="shared" ca="1" si="242"/>
        <v>232.13067141517539</v>
      </c>
      <c r="Z712" s="178">
        <f t="shared" si="243"/>
        <v>4.1669999999998097E-3</v>
      </c>
      <c r="AA712" s="178">
        <f t="shared" ca="1" si="244"/>
        <v>2.9416669999999998</v>
      </c>
      <c r="AB712" s="178">
        <f t="shared" ca="1" si="245"/>
        <v>390.44195098367851</v>
      </c>
    </row>
    <row r="713" spans="1:28" x14ac:dyDescent="0.25">
      <c r="A713" s="200">
        <v>2.9458329999999999</v>
      </c>
      <c r="B713" s="105">
        <v>6.05516208970759</v>
      </c>
      <c r="D713" s="194">
        <f t="shared" si="246"/>
        <v>4.1660000000001141E-3</v>
      </c>
      <c r="E713" s="174">
        <f t="shared" ca="1" si="247"/>
        <v>-5.2743449562628594E-2</v>
      </c>
      <c r="F713" s="179">
        <f t="shared" ca="1" si="250"/>
        <v>0.9668366479047692</v>
      </c>
      <c r="G713" s="272">
        <f t="shared" si="251"/>
        <v>2.9458329999999999</v>
      </c>
      <c r="H713" s="181">
        <f t="shared" ca="1" si="252"/>
        <v>-12.660453567601332</v>
      </c>
      <c r="I713" s="182">
        <f t="shared" ca="1" si="253"/>
        <v>232.07792796561276</v>
      </c>
      <c r="J713" s="181">
        <f t="shared" ca="1" si="254"/>
        <v>391.40878763158327</v>
      </c>
      <c r="K713" s="175">
        <f ca="1">IF(I712&lt;0,VLOOKUP(-I712,'Cd(v)'!$B$3:$C$103,2,1),VLOOKUP(I712,'Cd(v)'!$B$3:$C$103,2,1))</f>
        <v>0.435466678194737</v>
      </c>
      <c r="L713" s="7">
        <f t="shared" ca="1" si="248"/>
        <v>-7.7549775735843554</v>
      </c>
      <c r="M713" s="110">
        <f t="shared" si="255"/>
        <v>59.401140100031462</v>
      </c>
      <c r="N713" s="110">
        <f t="shared" si="256"/>
        <v>57.388625707581326</v>
      </c>
      <c r="O713" s="110">
        <f t="shared" ca="1" si="257"/>
        <v>-76.076329996862526</v>
      </c>
      <c r="P713" s="110">
        <f t="shared" ca="1" si="258"/>
        <v>-74.063815604412383</v>
      </c>
      <c r="Q713" s="110">
        <f t="shared" ca="1" si="260"/>
        <v>-12.660453567601332</v>
      </c>
      <c r="R713" s="110">
        <f>'prueba 1'!I710</f>
        <v>0</v>
      </c>
      <c r="S713" s="105">
        <f>'prueba 1'!AN710</f>
        <v>1.0272320005433023E-3</v>
      </c>
      <c r="T713" s="105">
        <f t="shared" si="261"/>
        <v>1.7858939357715267</v>
      </c>
      <c r="U713" s="177">
        <f t="shared" si="262"/>
        <v>5.8500128142284735</v>
      </c>
      <c r="V713" s="161">
        <f t="shared" si="249"/>
        <v>2.522580526572251E-2</v>
      </c>
      <c r="W713" s="178">
        <f t="shared" si="259"/>
        <v>2.9458329999999999</v>
      </c>
      <c r="X713" s="178">
        <f t="shared" ref="X713:X776" ca="1" si="263">IF(I713&lt;-0.01,0,H713)</f>
        <v>-12.660453567601332</v>
      </c>
      <c r="Y713" s="178">
        <f t="shared" ref="Y713:Y776" ca="1" si="264">IF(I713&lt;-0.01,$L$1,I713)</f>
        <v>232.07792796561276</v>
      </c>
      <c r="Z713" s="178">
        <f t="shared" ref="Z713:Z772" si="265">+D713</f>
        <v>4.1660000000001141E-3</v>
      </c>
      <c r="AA713" s="178">
        <f t="shared" ref="AA713:AA776" ca="1" si="266">IF(I713&lt;-0.01,AA712+Z713,G713)</f>
        <v>2.9458329999999999</v>
      </c>
      <c r="AB713" s="178">
        <f t="shared" ref="AB713:AB776" ca="1" si="267">IF(I713&lt;-0.01,AB712-($L$1*Z713),J713)</f>
        <v>391.40878763158327</v>
      </c>
    </row>
    <row r="714" spans="1:28" x14ac:dyDescent="0.25">
      <c r="A714" s="200">
        <v>2.95</v>
      </c>
      <c r="B714" s="105">
        <v>6.1142588715143287</v>
      </c>
      <c r="D714" s="194">
        <f t="shared" ref="D714:D772" si="268">+A714-A713</f>
        <v>4.1670000000002538E-3</v>
      </c>
      <c r="E714" s="174">
        <f t="shared" ca="1" si="247"/>
        <v>-5.2320549039669727E-2</v>
      </c>
      <c r="F714" s="179">
        <f t="shared" ca="1" si="250"/>
        <v>0.96685070610491897</v>
      </c>
      <c r="G714" s="272">
        <f t="shared" si="251"/>
        <v>2.95</v>
      </c>
      <c r="H714" s="181">
        <f t="shared" ca="1" si="252"/>
        <v>-12.555927295336343</v>
      </c>
      <c r="I714" s="182">
        <f t="shared" ca="1" si="253"/>
        <v>232.02560741657308</v>
      </c>
      <c r="J714" s="181">
        <f t="shared" ca="1" si="254"/>
        <v>392.3756383376882</v>
      </c>
      <c r="K714" s="175">
        <f ca="1">IF(I713&lt;0,VLOOKUP(-I713,'Cd(v)'!$B$3:$C$103,2,1),VLOOKUP(I713,'Cd(v)'!$B$3:$C$103,2,1))</f>
        <v>0.435466678194737</v>
      </c>
      <c r="L714" s="7">
        <f t="shared" ca="1" si="248"/>
        <v>-7.7514538875681973</v>
      </c>
      <c r="M714" s="110">
        <f t="shared" si="255"/>
        <v>59.980879529555565</v>
      </c>
      <c r="N714" s="110">
        <f t="shared" si="256"/>
        <v>57.37852693771449</v>
      </c>
      <c r="O714" s="110">
        <f t="shared" ca="1" si="257"/>
        <v>-76.041762637044016</v>
      </c>
      <c r="P714" s="110">
        <f t="shared" ca="1" si="258"/>
        <v>-73.439410045202948</v>
      </c>
      <c r="Q714" s="110">
        <f t="shared" ca="1" si="260"/>
        <v>-12.555927295336343</v>
      </c>
      <c r="R714" s="110">
        <f>'prueba 1'!I711</f>
        <v>0</v>
      </c>
      <c r="S714" s="105">
        <f>'prueba 1'!AN711</f>
        <v>1.0294362759264914E-3</v>
      </c>
      <c r="T714" s="105">
        <f t="shared" si="261"/>
        <v>1.7869233720474531</v>
      </c>
      <c r="U714" s="177">
        <f t="shared" si="262"/>
        <v>5.8489833779525471</v>
      </c>
      <c r="V714" s="161">
        <f t="shared" si="249"/>
        <v>2.5478116717601761E-2</v>
      </c>
      <c r="W714" s="178">
        <f t="shared" si="259"/>
        <v>2.95</v>
      </c>
      <c r="X714" s="178">
        <f t="shared" ca="1" si="263"/>
        <v>-12.555927295336343</v>
      </c>
      <c r="Y714" s="178">
        <f t="shared" ca="1" si="264"/>
        <v>232.02560741657308</v>
      </c>
      <c r="Z714" s="178">
        <f t="shared" si="265"/>
        <v>4.1670000000002538E-3</v>
      </c>
      <c r="AA714" s="178">
        <f t="shared" ca="1" si="266"/>
        <v>2.95</v>
      </c>
      <c r="AB714" s="178">
        <f t="shared" ca="1" si="267"/>
        <v>392.3756383376882</v>
      </c>
    </row>
    <row r="715" spans="1:28" x14ac:dyDescent="0.25">
      <c r="A715" s="200">
        <v>2.954167</v>
      </c>
      <c r="B715" s="105">
        <v>6.7643234713884572</v>
      </c>
      <c r="D715" s="194">
        <f t="shared" si="268"/>
        <v>4.1669999999998097E-3</v>
      </c>
      <c r="E715" s="174">
        <f t="shared" ca="1" si="247"/>
        <v>-4.7754107224723952E-2</v>
      </c>
      <c r="F715" s="179">
        <f t="shared" ca="1" si="250"/>
        <v>0.96665171474001044</v>
      </c>
      <c r="G715" s="272">
        <f t="shared" si="251"/>
        <v>2.954167</v>
      </c>
      <c r="H715" s="181">
        <f t="shared" ca="1" si="252"/>
        <v>-11.460068928419998</v>
      </c>
      <c r="I715" s="182">
        <f t="shared" ca="1" si="253"/>
        <v>231.97785330934835</v>
      </c>
      <c r="J715" s="181">
        <f t="shared" ca="1" si="254"/>
        <v>393.34229005242821</v>
      </c>
      <c r="K715" s="175">
        <f ca="1">IF(I714&lt;0,VLOOKUP(-I714,'Cd(v)'!$B$3:$C$103,2,1),VLOOKUP(I714,'Cd(v)'!$B$3:$C$103,2,1))</f>
        <v>0.435466678194737</v>
      </c>
      <c r="L715" s="7">
        <f t="shared" ca="1" si="248"/>
        <v>-7.7479592458221136</v>
      </c>
      <c r="M715" s="110">
        <f t="shared" si="255"/>
        <v>66.358013254320767</v>
      </c>
      <c r="N715" s="110">
        <f t="shared" si="256"/>
        <v>57.368070582734042</v>
      </c>
      <c r="O715" s="110">
        <f t="shared" ca="1" si="257"/>
        <v>-76.007480201514937</v>
      </c>
      <c r="P715" s="110">
        <f t="shared" ca="1" si="258"/>
        <v>-67.017537529928205</v>
      </c>
      <c r="Q715" s="110">
        <f t="shared" ca="1" si="260"/>
        <v>-11.460068928419998</v>
      </c>
      <c r="R715" s="110">
        <f>'prueba 1'!I712</f>
        <v>0</v>
      </c>
      <c r="S715" s="105">
        <f>'prueba 1'!AN712</f>
        <v>1.0658873578441516E-3</v>
      </c>
      <c r="T715" s="105">
        <f t="shared" si="261"/>
        <v>1.7879892594052973</v>
      </c>
      <c r="U715" s="177">
        <f t="shared" si="262"/>
        <v>5.8479174905947033</v>
      </c>
      <c r="V715" s="161">
        <f t="shared" si="249"/>
        <v>2.8186935905274414E-2</v>
      </c>
      <c r="W715" s="178">
        <f t="shared" si="259"/>
        <v>2.954167</v>
      </c>
      <c r="X715" s="178">
        <f t="shared" ca="1" si="263"/>
        <v>-11.460068928419998</v>
      </c>
      <c r="Y715" s="178">
        <f t="shared" ca="1" si="264"/>
        <v>231.97785330934835</v>
      </c>
      <c r="Z715" s="178">
        <f t="shared" si="265"/>
        <v>4.1669999999998097E-3</v>
      </c>
      <c r="AA715" s="178">
        <f t="shared" ca="1" si="266"/>
        <v>2.954167</v>
      </c>
      <c r="AB715" s="178">
        <f t="shared" ca="1" si="267"/>
        <v>393.34229005242821</v>
      </c>
    </row>
    <row r="716" spans="1:28" x14ac:dyDescent="0.25">
      <c r="A716" s="200">
        <v>2.9583330000000001</v>
      </c>
      <c r="B716" s="105">
        <v>6.8825170350019365</v>
      </c>
      <c r="D716" s="194">
        <f t="shared" si="268"/>
        <v>4.1660000000001141E-3</v>
      </c>
      <c r="E716" s="174">
        <f t="shared" ca="1" si="247"/>
        <v>-4.6895463035775631E-2</v>
      </c>
      <c r="F716" s="179">
        <f t="shared" ca="1" si="250"/>
        <v>0.96622437038776465</v>
      </c>
      <c r="G716" s="272">
        <f t="shared" si="251"/>
        <v>2.9583330000000001</v>
      </c>
      <c r="H716" s="181">
        <f t="shared" ca="1" si="252"/>
        <v>-11.25671220253825</v>
      </c>
      <c r="I716" s="182">
        <f t="shared" ca="1" si="253"/>
        <v>231.93095784631257</v>
      </c>
      <c r="J716" s="181">
        <f t="shared" ca="1" si="254"/>
        <v>394.30851442281596</v>
      </c>
      <c r="K716" s="175">
        <f ca="1">IF(I715&lt;0,VLOOKUP(-I715,'Cd(v)'!$B$3:$C$103,2,1),VLOOKUP(I715,'Cd(v)'!$B$3:$C$103,2,1))</f>
        <v>0.435466678194737</v>
      </c>
      <c r="L716" s="7">
        <f t="shared" ca="1" si="248"/>
        <v>-7.7447702977964434</v>
      </c>
      <c r="M716" s="110">
        <f t="shared" si="255"/>
        <v>67.517492113369002</v>
      </c>
      <c r="N716" s="110">
        <f t="shared" si="256"/>
        <v>57.357566403345885</v>
      </c>
      <c r="O716" s="110">
        <f t="shared" ca="1" si="257"/>
        <v>-75.97619662138311</v>
      </c>
      <c r="P716" s="110">
        <f t="shared" ca="1" si="258"/>
        <v>-65.816270911359993</v>
      </c>
      <c r="Q716" s="110">
        <f t="shared" ca="1" si="260"/>
        <v>-11.25671220253825</v>
      </c>
      <c r="R716" s="110">
        <f>'prueba 1'!I713</f>
        <v>0</v>
      </c>
      <c r="S716" s="105">
        <f>'prueba 1'!AN713</f>
        <v>1.0707624248886922E-3</v>
      </c>
      <c r="T716" s="105">
        <f t="shared" si="261"/>
        <v>1.789060021830186</v>
      </c>
      <c r="U716" s="177">
        <f t="shared" si="262"/>
        <v>5.8468467281698144</v>
      </c>
      <c r="V716" s="161">
        <f t="shared" si="249"/>
        <v>2.8672565967818853E-2</v>
      </c>
      <c r="W716" s="178">
        <f t="shared" si="259"/>
        <v>2.9583330000000001</v>
      </c>
      <c r="X716" s="178">
        <f t="shared" ca="1" si="263"/>
        <v>-11.25671220253825</v>
      </c>
      <c r="Y716" s="178">
        <f t="shared" ca="1" si="264"/>
        <v>231.93095784631257</v>
      </c>
      <c r="Z716" s="178">
        <f t="shared" si="265"/>
        <v>4.1660000000001141E-3</v>
      </c>
      <c r="AA716" s="178">
        <f t="shared" ca="1" si="266"/>
        <v>2.9583330000000001</v>
      </c>
      <c r="AB716" s="178">
        <f t="shared" ca="1" si="267"/>
        <v>394.30851442281596</v>
      </c>
    </row>
    <row r="717" spans="1:28" x14ac:dyDescent="0.25">
      <c r="A717" s="200">
        <v>2.9624999999999999</v>
      </c>
      <c r="B717" s="105">
        <v>7.000710598615413</v>
      </c>
      <c r="D717" s="194">
        <f t="shared" si="268"/>
        <v>4.1669999999998097E-3</v>
      </c>
      <c r="E717" s="174">
        <f t="shared" ca="1" si="247"/>
        <v>-4.6059431989789235E-2</v>
      </c>
      <c r="F717" s="179">
        <f t="shared" ca="1" si="250"/>
        <v>0.96626437169243884</v>
      </c>
      <c r="G717" s="272">
        <f t="shared" si="251"/>
        <v>2.9624999999999999</v>
      </c>
      <c r="H717" s="181">
        <f t="shared" ca="1" si="252"/>
        <v>-11.053379407197346</v>
      </c>
      <c r="I717" s="182">
        <f t="shared" ca="1" si="253"/>
        <v>231.88489841432278</v>
      </c>
      <c r="J717" s="181">
        <f t="shared" ca="1" si="254"/>
        <v>395.27477879450839</v>
      </c>
      <c r="K717" s="175">
        <f ca="1">IF(I716&lt;0,VLOOKUP(-I716,'Cd(v)'!$B$3:$C$103,2,1),VLOOKUP(I716,'Cd(v)'!$B$3:$C$103,2,1))</f>
        <v>0.435466678194737</v>
      </c>
      <c r="L717" s="7">
        <f t="shared" ca="1" si="248"/>
        <v>-7.7416393275485955</v>
      </c>
      <c r="M717" s="110">
        <f t="shared" si="255"/>
        <v>68.676970972417209</v>
      </c>
      <c r="N717" s="110">
        <f t="shared" si="256"/>
        <v>57.347009961513251</v>
      </c>
      <c r="O717" s="110">
        <f t="shared" ca="1" si="257"/>
        <v>-75.945481803251724</v>
      </c>
      <c r="P717" s="110">
        <f t="shared" ca="1" si="258"/>
        <v>-64.615520792347766</v>
      </c>
      <c r="Q717" s="110">
        <f t="shared" ca="1" si="260"/>
        <v>-11.053379407197346</v>
      </c>
      <c r="R717" s="110">
        <f>'prueba 1'!I714</f>
        <v>0</v>
      </c>
      <c r="S717" s="105">
        <f>'prueba 1'!AN714</f>
        <v>1.0760898911961615E-3</v>
      </c>
      <c r="T717" s="105">
        <f t="shared" si="261"/>
        <v>1.7901361117213821</v>
      </c>
      <c r="U717" s="177">
        <f t="shared" si="262"/>
        <v>5.8457706382786183</v>
      </c>
      <c r="V717" s="161">
        <f t="shared" si="249"/>
        <v>2.9171961064429094E-2</v>
      </c>
      <c r="W717" s="178">
        <f t="shared" si="259"/>
        <v>2.9624999999999999</v>
      </c>
      <c r="X717" s="178">
        <f t="shared" ca="1" si="263"/>
        <v>-11.053379407197346</v>
      </c>
      <c r="Y717" s="178">
        <f t="shared" ca="1" si="264"/>
        <v>231.88489841432278</v>
      </c>
      <c r="Z717" s="178">
        <f t="shared" si="265"/>
        <v>4.1669999999998097E-3</v>
      </c>
      <c r="AA717" s="178">
        <f t="shared" ca="1" si="266"/>
        <v>2.9624999999999999</v>
      </c>
      <c r="AB717" s="178">
        <f t="shared" ca="1" si="267"/>
        <v>395.27477879450839</v>
      </c>
    </row>
    <row r="718" spans="1:28" x14ac:dyDescent="0.25">
      <c r="A718" s="200">
        <v>2.9666670000000002</v>
      </c>
      <c r="B718" s="105">
        <v>6.8825170350019365</v>
      </c>
      <c r="D718" s="194">
        <f t="shared" si="268"/>
        <v>4.1670000000002538E-3</v>
      </c>
      <c r="E718" s="174">
        <f t="shared" ca="1" si="247"/>
        <v>-4.6865529076756923E-2</v>
      </c>
      <c r="F718" s="179">
        <f t="shared" ca="1" si="250"/>
        <v>0.96606908303287897</v>
      </c>
      <c r="G718" s="272">
        <f t="shared" si="251"/>
        <v>2.9666670000000002</v>
      </c>
      <c r="H718" s="181">
        <f t="shared" ca="1" si="252"/>
        <v>-11.246827232242397</v>
      </c>
      <c r="I718" s="182">
        <f t="shared" ca="1" si="253"/>
        <v>231.83803288524601</v>
      </c>
      <c r="J718" s="181">
        <f t="shared" ca="1" si="254"/>
        <v>396.24084787754128</v>
      </c>
      <c r="K718" s="175">
        <f ca="1">IF(I717&lt;0,VLOOKUP(-I717,'Cd(v)'!$B$3:$C$103,2,1),VLOOKUP(I717,'Cd(v)'!$B$3:$C$103,2,1))</f>
        <v>0.435466678194737</v>
      </c>
      <c r="L718" s="7">
        <f t="shared" ca="1" si="248"/>
        <v>-7.7385647909965112</v>
      </c>
      <c r="M718" s="110">
        <f t="shared" si="255"/>
        <v>67.517492113369002</v>
      </c>
      <c r="N718" s="110">
        <f t="shared" si="256"/>
        <v>57.33653678187752</v>
      </c>
      <c r="O718" s="110">
        <f t="shared" ca="1" si="257"/>
        <v>-75.91532059967578</v>
      </c>
      <c r="P718" s="110">
        <f t="shared" ca="1" si="258"/>
        <v>-65.734365268184291</v>
      </c>
      <c r="Q718" s="110">
        <f t="shared" ca="1" si="260"/>
        <v>-11.246827232242397</v>
      </c>
      <c r="R718" s="110">
        <f>'prueba 1'!I715</f>
        <v>0</v>
      </c>
      <c r="S718" s="105">
        <f>'prueba 1'!AN715</f>
        <v>1.0676024093509184E-3</v>
      </c>
      <c r="T718" s="105">
        <f t="shared" si="261"/>
        <v>1.7912037141307331</v>
      </c>
      <c r="U718" s="177">
        <f t="shared" si="262"/>
        <v>5.8447030358692675</v>
      </c>
      <c r="V718" s="161">
        <f t="shared" si="249"/>
        <v>2.8679448484854816E-2</v>
      </c>
      <c r="W718" s="178">
        <f t="shared" si="259"/>
        <v>2.9666670000000002</v>
      </c>
      <c r="X718" s="178">
        <f t="shared" ca="1" si="263"/>
        <v>-11.246827232242397</v>
      </c>
      <c r="Y718" s="178">
        <f t="shared" ca="1" si="264"/>
        <v>231.83803288524601</v>
      </c>
      <c r="Z718" s="178">
        <f t="shared" si="265"/>
        <v>4.1670000000002538E-3</v>
      </c>
      <c r="AA718" s="178">
        <f t="shared" ca="1" si="266"/>
        <v>2.9666670000000002</v>
      </c>
      <c r="AB718" s="178">
        <f t="shared" ca="1" si="267"/>
        <v>396.24084787754128</v>
      </c>
    </row>
    <row r="719" spans="1:28" x14ac:dyDescent="0.25">
      <c r="A719" s="200">
        <v>2.9708329999999998</v>
      </c>
      <c r="B719" s="105">
        <v>6.9416138168086743</v>
      </c>
      <c r="D719" s="194">
        <f t="shared" si="268"/>
        <v>4.16599999999967E-3</v>
      </c>
      <c r="E719" s="174">
        <f t="shared" ca="1" si="247"/>
        <v>-4.6420199533451237E-2</v>
      </c>
      <c r="F719" s="179">
        <f t="shared" ca="1" si="250"/>
        <v>0.96564385844860201</v>
      </c>
      <c r="G719" s="272">
        <f t="shared" si="251"/>
        <v>2.9708329999999998</v>
      </c>
      <c r="H719" s="181">
        <f t="shared" ca="1" si="252"/>
        <v>-11.14263070894261</v>
      </c>
      <c r="I719" s="182">
        <f t="shared" ca="1" si="253"/>
        <v>231.79161268571255</v>
      </c>
      <c r="J719" s="181">
        <f t="shared" ca="1" si="254"/>
        <v>397.20649173598991</v>
      </c>
      <c r="K719" s="175">
        <f ca="1">IF(I718&lt;0,VLOOKUP(-I718,'Cd(v)'!$B$3:$C$103,2,1),VLOOKUP(I718,'Cd(v)'!$B$3:$C$103,2,1))</f>
        <v>0.435466678194737</v>
      </c>
      <c r="L719" s="7">
        <f t="shared" ca="1" si="248"/>
        <v>-7.7354370730083062</v>
      </c>
      <c r="M719" s="110">
        <f t="shared" si="255"/>
        <v>68.097231542893098</v>
      </c>
      <c r="N719" s="110">
        <f t="shared" si="256"/>
        <v>57.326049710027597</v>
      </c>
      <c r="O719" s="110">
        <f t="shared" ca="1" si="257"/>
        <v>-75.884637686211491</v>
      </c>
      <c r="P719" s="110">
        <f t="shared" ca="1" si="258"/>
        <v>-65.113455853345982</v>
      </c>
      <c r="Q719" s="110">
        <f t="shared" ca="1" si="260"/>
        <v>-11.14263070894261</v>
      </c>
      <c r="R719" s="110">
        <f>'prueba 1'!I716</f>
        <v>0</v>
      </c>
      <c r="S719" s="105">
        <f>'prueba 1'!AN716</f>
        <v>1.069018537197959E-3</v>
      </c>
      <c r="T719" s="105">
        <f t="shared" si="261"/>
        <v>1.7922727326679311</v>
      </c>
      <c r="U719" s="177">
        <f t="shared" si="262"/>
        <v>5.8436340173320689</v>
      </c>
      <c r="V719" s="161">
        <f t="shared" si="249"/>
        <v>2.8918763160822647E-2</v>
      </c>
      <c r="W719" s="178">
        <f t="shared" si="259"/>
        <v>2.9708329999999998</v>
      </c>
      <c r="X719" s="178">
        <f t="shared" ca="1" si="263"/>
        <v>-11.14263070894261</v>
      </c>
      <c r="Y719" s="178">
        <f t="shared" ca="1" si="264"/>
        <v>231.79161268571255</v>
      </c>
      <c r="Z719" s="178">
        <f t="shared" si="265"/>
        <v>4.16599999999967E-3</v>
      </c>
      <c r="AA719" s="178">
        <f t="shared" ca="1" si="266"/>
        <v>2.9708329999999998</v>
      </c>
      <c r="AB719" s="178">
        <f t="shared" ca="1" si="267"/>
        <v>397.20649173598991</v>
      </c>
    </row>
    <row r="720" spans="1:28" x14ac:dyDescent="0.25">
      <c r="A720" s="200">
        <v>2.9750000000000001</v>
      </c>
      <c r="B720" s="105">
        <v>6.9416138168086743</v>
      </c>
      <c r="D720" s="194">
        <f t="shared" si="268"/>
        <v>4.1670000000002538E-3</v>
      </c>
      <c r="E720" s="174">
        <f t="shared" ca="1" si="247"/>
        <v>-4.6410685644478859E-2</v>
      </c>
      <c r="F720" s="179">
        <f t="shared" ca="1" si="250"/>
        <v>0.96568225673434249</v>
      </c>
      <c r="G720" s="272">
        <f t="shared" si="251"/>
        <v>2.9750000000000001</v>
      </c>
      <c r="H720" s="181">
        <f t="shared" ca="1" si="252"/>
        <v>-11.137673540790985</v>
      </c>
      <c r="I720" s="182">
        <f t="shared" ca="1" si="253"/>
        <v>231.74520200006808</v>
      </c>
      <c r="J720" s="181">
        <f t="shared" ca="1" si="254"/>
        <v>398.17217399272425</v>
      </c>
      <c r="K720" s="175">
        <f ca="1">IF(I719&lt;0,VLOOKUP(-I719,'Cd(v)'!$B$3:$C$103,2,1),VLOOKUP(I719,'Cd(v)'!$B$3:$C$103,2,1))</f>
        <v>0.435466678194737</v>
      </c>
      <c r="L720" s="7">
        <f t="shared" ca="1" si="248"/>
        <v>-7.732339698697829</v>
      </c>
      <c r="M720" s="110">
        <f t="shared" si="255"/>
        <v>68.097231542893098</v>
      </c>
      <c r="N720" s="110">
        <f t="shared" si="256"/>
        <v>57.315576987952312</v>
      </c>
      <c r="O720" s="110">
        <f t="shared" ca="1" si="257"/>
        <v>-75.854252444225708</v>
      </c>
      <c r="P720" s="110">
        <f t="shared" ca="1" si="258"/>
        <v>-65.072597889284921</v>
      </c>
      <c r="Q720" s="110">
        <f t="shared" ca="1" si="260"/>
        <v>-11.137673540790985</v>
      </c>
      <c r="R720" s="110">
        <f>'prueba 1'!I717</f>
        <v>0</v>
      </c>
      <c r="S720" s="105">
        <f>'prueba 1'!AN717</f>
        <v>1.0675557671036996E-3</v>
      </c>
      <c r="T720" s="105">
        <f t="shared" si="261"/>
        <v>1.7933402884350347</v>
      </c>
      <c r="U720" s="177">
        <f t="shared" si="262"/>
        <v>5.8425664615649655</v>
      </c>
      <c r="V720" s="161">
        <f t="shared" si="249"/>
        <v>2.8925704774643509E-2</v>
      </c>
      <c r="W720" s="178">
        <f t="shared" si="259"/>
        <v>2.9750000000000001</v>
      </c>
      <c r="X720" s="178">
        <f t="shared" ca="1" si="263"/>
        <v>-11.137673540790985</v>
      </c>
      <c r="Y720" s="178">
        <f t="shared" ca="1" si="264"/>
        <v>231.74520200006808</v>
      </c>
      <c r="Z720" s="178">
        <f t="shared" si="265"/>
        <v>4.1670000000002538E-3</v>
      </c>
      <c r="AA720" s="178">
        <f t="shared" ca="1" si="266"/>
        <v>2.9750000000000001</v>
      </c>
      <c r="AB720" s="178">
        <f t="shared" ca="1" si="267"/>
        <v>398.17217399272425</v>
      </c>
    </row>
    <row r="721" spans="1:28" x14ac:dyDescent="0.25">
      <c r="A721" s="200">
        <v>2.9791669999999999</v>
      </c>
      <c r="B721" s="105">
        <v>7.17800094403563</v>
      </c>
      <c r="D721" s="194">
        <f t="shared" si="268"/>
        <v>4.1669999999998097E-3</v>
      </c>
      <c r="E721" s="174">
        <f t="shared" ca="1" si="247"/>
        <v>-4.4735822781176784E-2</v>
      </c>
      <c r="F721" s="179">
        <f t="shared" ca="1" si="250"/>
        <v>0.96549584256071042</v>
      </c>
      <c r="G721" s="272">
        <f t="shared" si="251"/>
        <v>2.9791669999999999</v>
      </c>
      <c r="H721" s="181">
        <f t="shared" ca="1" si="252"/>
        <v>-10.735738608394247</v>
      </c>
      <c r="I721" s="182">
        <f t="shared" ca="1" si="253"/>
        <v>231.7004661772869</v>
      </c>
      <c r="J721" s="181">
        <f t="shared" ca="1" si="254"/>
        <v>399.13766983528495</v>
      </c>
      <c r="K721" s="175">
        <f ca="1">IF(I720&lt;0,VLOOKUP(-I720,'Cd(v)'!$B$3:$C$103,2,1),VLOOKUP(I720,'Cd(v)'!$B$3:$C$103,2,1))</f>
        <v>0.435466678194737</v>
      </c>
      <c r="L721" s="7">
        <f t="shared" ca="1" si="248"/>
        <v>-7.729243579247763</v>
      </c>
      <c r="M721" s="110">
        <f t="shared" si="255"/>
        <v>70.41618926098954</v>
      </c>
      <c r="N721" s="110">
        <f t="shared" si="256"/>
        <v>57.304989643411382</v>
      </c>
      <c r="O721" s="110">
        <f t="shared" ca="1" si="257"/>
        <v>-75.823879512420561</v>
      </c>
      <c r="P721" s="110">
        <f t="shared" ca="1" si="258"/>
        <v>-62.712679894842402</v>
      </c>
      <c r="Q721" s="110">
        <f t="shared" ca="1" si="260"/>
        <v>-10.735738608394247</v>
      </c>
      <c r="R721" s="110">
        <f>'prueba 1'!I718</f>
        <v>0</v>
      </c>
      <c r="S721" s="105">
        <f>'prueba 1'!AN718</f>
        <v>1.0792400143664579E-3</v>
      </c>
      <c r="T721" s="105">
        <f t="shared" si="261"/>
        <v>1.7944195284494011</v>
      </c>
      <c r="U721" s="177">
        <f t="shared" si="262"/>
        <v>5.8414872215505991</v>
      </c>
      <c r="V721" s="161">
        <f t="shared" si="249"/>
        <v>2.9910729933795104E-2</v>
      </c>
      <c r="W721" s="178">
        <f t="shared" si="259"/>
        <v>2.9791669999999999</v>
      </c>
      <c r="X721" s="178">
        <f t="shared" ca="1" si="263"/>
        <v>-10.735738608394247</v>
      </c>
      <c r="Y721" s="178">
        <f t="shared" ca="1" si="264"/>
        <v>231.7004661772869</v>
      </c>
      <c r="Z721" s="178">
        <f t="shared" si="265"/>
        <v>4.1669999999998097E-3</v>
      </c>
      <c r="AA721" s="178">
        <f t="shared" ca="1" si="266"/>
        <v>2.9791669999999999</v>
      </c>
      <c r="AB721" s="178">
        <f t="shared" ca="1" si="267"/>
        <v>399.13766983528495</v>
      </c>
    </row>
    <row r="722" spans="1:28" x14ac:dyDescent="0.25">
      <c r="A722" s="200">
        <v>2.983333</v>
      </c>
      <c r="B722" s="105">
        <v>7.5325816348760632</v>
      </c>
      <c r="D722" s="194">
        <f t="shared" si="268"/>
        <v>4.1660000000001141E-3</v>
      </c>
      <c r="E722" s="174">
        <f t="shared" ca="1" si="247"/>
        <v>-4.2223733759719703E-2</v>
      </c>
      <c r="F722" s="179">
        <f t="shared" ca="1" si="250"/>
        <v>0.96508823801976062</v>
      </c>
      <c r="G722" s="272">
        <f t="shared" si="251"/>
        <v>2.983333</v>
      </c>
      <c r="H722" s="181">
        <f t="shared" ca="1" si="252"/>
        <v>-10.135317753172959</v>
      </c>
      <c r="I722" s="182">
        <f t="shared" ca="1" si="253"/>
        <v>231.65824244352717</v>
      </c>
      <c r="J722" s="181">
        <f t="shared" ca="1" si="254"/>
        <v>400.1027580733047</v>
      </c>
      <c r="K722" s="175">
        <f ca="1">IF(I721&lt;0,VLOOKUP(-I721,'Cd(v)'!$B$3:$C$103,2,1),VLOOKUP(I721,'Cd(v)'!$B$3:$C$103,2,1))</f>
        <v>0.435466678194737</v>
      </c>
      <c r="L722" s="7">
        <f t="shared" ca="1" si="248"/>
        <v>-7.7262597789869689</v>
      </c>
      <c r="M722" s="110">
        <f t="shared" si="255"/>
        <v>73.894625838134189</v>
      </c>
      <c r="N722" s="110">
        <f t="shared" si="256"/>
        <v>57.294227144627968</v>
      </c>
      <c r="O722" s="110">
        <f t="shared" ca="1" si="257"/>
        <v>-75.794608431862173</v>
      </c>
      <c r="P722" s="110">
        <f t="shared" ca="1" si="258"/>
        <v>-59.194209738355951</v>
      </c>
      <c r="Q722" s="110">
        <f t="shared" ca="1" si="260"/>
        <v>-10.135317753172959</v>
      </c>
      <c r="R722" s="110">
        <f>'prueba 1'!I719</f>
        <v>0</v>
      </c>
      <c r="S722" s="105">
        <f>'prueba 1'!AN719</f>
        <v>1.0970946772075184E-3</v>
      </c>
      <c r="T722" s="105">
        <f t="shared" si="261"/>
        <v>1.7955166231266086</v>
      </c>
      <c r="U722" s="177">
        <f t="shared" si="262"/>
        <v>5.8403901268733911</v>
      </c>
      <c r="V722" s="161">
        <f t="shared" si="249"/>
        <v>3.1380735090894542E-2</v>
      </c>
      <c r="W722" s="178">
        <f t="shared" si="259"/>
        <v>2.983333</v>
      </c>
      <c r="X722" s="178">
        <f t="shared" ca="1" si="263"/>
        <v>-10.135317753172959</v>
      </c>
      <c r="Y722" s="178">
        <f t="shared" ca="1" si="264"/>
        <v>231.65824244352717</v>
      </c>
      <c r="Z722" s="178">
        <f t="shared" si="265"/>
        <v>4.1660000000001141E-3</v>
      </c>
      <c r="AA722" s="178">
        <f t="shared" ca="1" si="266"/>
        <v>2.983333</v>
      </c>
      <c r="AB722" s="178">
        <f t="shared" ca="1" si="267"/>
        <v>400.1027580733047</v>
      </c>
    </row>
    <row r="723" spans="1:28" x14ac:dyDescent="0.25">
      <c r="A723" s="200">
        <v>2.9874999999999998</v>
      </c>
      <c r="B723" s="105">
        <v>7.8871623257164973</v>
      </c>
      <c r="D723" s="194">
        <f t="shared" si="268"/>
        <v>4.1669999999998097E-3</v>
      </c>
      <c r="E723" s="174">
        <f t="shared" ca="1" si="247"/>
        <v>-3.9732148342904478E-2</v>
      </c>
      <c r="F723" s="179">
        <f t="shared" ca="1" si="250"/>
        <v>0.96515433239998882</v>
      </c>
      <c r="G723" s="272">
        <f t="shared" si="251"/>
        <v>2.9874999999999998</v>
      </c>
      <c r="H723" s="181">
        <f t="shared" ca="1" si="252"/>
        <v>-9.534952806073024</v>
      </c>
      <c r="I723" s="182">
        <f t="shared" ca="1" si="253"/>
        <v>231.61851029518428</v>
      </c>
      <c r="J723" s="181">
        <f t="shared" ca="1" si="254"/>
        <v>401.0679124057047</v>
      </c>
      <c r="K723" s="175">
        <f ca="1">IF(I722&lt;0,VLOOKUP(-I722,'Cd(v)'!$B$3:$C$103,2,1),VLOOKUP(I722,'Cd(v)'!$B$3:$C$103,2,1))</f>
        <v>0.435466678194737</v>
      </c>
      <c r="L723" s="7">
        <f t="shared" ca="1" si="248"/>
        <v>-7.7234440590534916</v>
      </c>
      <c r="M723" s="110">
        <f t="shared" si="255"/>
        <v>77.373062415278838</v>
      </c>
      <c r="N723" s="110">
        <f t="shared" si="256"/>
        <v>57.283287487712556</v>
      </c>
      <c r="O723" s="110">
        <f t="shared" ca="1" si="257"/>
        <v>-75.766986219314759</v>
      </c>
      <c r="P723" s="110">
        <f t="shared" ca="1" si="258"/>
        <v>-55.677211291748478</v>
      </c>
      <c r="Q723" s="110">
        <f t="shared" ca="1" si="260"/>
        <v>-9.534952806073024</v>
      </c>
      <c r="R723" s="110">
        <f>'prueba 1'!I720</f>
        <v>0</v>
      </c>
      <c r="S723" s="105">
        <f>'prueba 1'!AN720</f>
        <v>1.115153610134121E-3</v>
      </c>
      <c r="T723" s="105">
        <f t="shared" si="261"/>
        <v>1.7966317767367428</v>
      </c>
      <c r="U723" s="177">
        <f t="shared" si="262"/>
        <v>5.8392749732632572</v>
      </c>
      <c r="V723" s="161">
        <f t="shared" si="249"/>
        <v>3.2865805411259143E-2</v>
      </c>
      <c r="W723" s="178">
        <f t="shared" si="259"/>
        <v>2.9874999999999998</v>
      </c>
      <c r="X723" s="178">
        <f t="shared" ca="1" si="263"/>
        <v>-9.534952806073024</v>
      </c>
      <c r="Y723" s="178">
        <f t="shared" ca="1" si="264"/>
        <v>231.61851029518428</v>
      </c>
      <c r="Z723" s="178">
        <f t="shared" si="265"/>
        <v>4.1669999999998097E-3</v>
      </c>
      <c r="AA723" s="178">
        <f t="shared" ca="1" si="266"/>
        <v>2.9874999999999998</v>
      </c>
      <c r="AB723" s="178">
        <f t="shared" ca="1" si="267"/>
        <v>401.0679124057047</v>
      </c>
    </row>
    <row r="724" spans="1:28" x14ac:dyDescent="0.25">
      <c r="A724" s="200">
        <v>2.9916670000000001</v>
      </c>
      <c r="B724" s="105">
        <v>7.8871623257164973</v>
      </c>
      <c r="D724" s="194">
        <f t="shared" si="268"/>
        <v>4.1670000000002538E-3</v>
      </c>
      <c r="E724" s="174">
        <f t="shared" ca="1" si="247"/>
        <v>-3.9713381054063392E-2</v>
      </c>
      <c r="F724" s="179">
        <f t="shared" ca="1" si="250"/>
        <v>0.96498884674123941</v>
      </c>
      <c r="G724" s="272">
        <f t="shared" si="251"/>
        <v>2.9916670000000001</v>
      </c>
      <c r="H724" s="181">
        <f t="shared" ca="1" si="252"/>
        <v>-9.5304490170532699</v>
      </c>
      <c r="I724" s="182">
        <f t="shared" ca="1" si="253"/>
        <v>231.57879691413021</v>
      </c>
      <c r="J724" s="181">
        <f t="shared" ca="1" si="254"/>
        <v>402.03290125244592</v>
      </c>
      <c r="K724" s="175">
        <f ca="1">IF(I723&lt;0,VLOOKUP(-I723,'Cd(v)'!$B$3:$C$103,2,1),VLOOKUP(I723,'Cd(v)'!$B$3:$C$103,2,1))</f>
        <v>0.435466678194737</v>
      </c>
      <c r="L724" s="7">
        <f t="shared" ca="1" si="248"/>
        <v>-7.7207949609166082</v>
      </c>
      <c r="M724" s="110">
        <f t="shared" si="255"/>
        <v>77.373062415278838</v>
      </c>
      <c r="N724" s="110">
        <f t="shared" si="256"/>
        <v>57.272366517378565</v>
      </c>
      <c r="O724" s="110">
        <f t="shared" ca="1" si="257"/>
        <v>-75.740998566591927</v>
      </c>
      <c r="P724" s="110">
        <f t="shared" ca="1" si="258"/>
        <v>-55.640302668691653</v>
      </c>
      <c r="Q724" s="110">
        <f t="shared" ca="1" si="260"/>
        <v>-9.5304490170532699</v>
      </c>
      <c r="R724" s="110">
        <f>'prueba 1'!I721</f>
        <v>0</v>
      </c>
      <c r="S724" s="105">
        <f>'prueba 1'!AN721</f>
        <v>1.1132487598360555E-3</v>
      </c>
      <c r="T724" s="105">
        <f t="shared" si="261"/>
        <v>1.7977450254965788</v>
      </c>
      <c r="U724" s="177">
        <f t="shared" si="262"/>
        <v>5.8381617245034212</v>
      </c>
      <c r="V724" s="161">
        <f t="shared" si="249"/>
        <v>3.2865805411262647E-2</v>
      </c>
      <c r="W724" s="178">
        <f t="shared" si="259"/>
        <v>2.9916670000000001</v>
      </c>
      <c r="X724" s="178">
        <f t="shared" ca="1" si="263"/>
        <v>-9.5304490170532699</v>
      </c>
      <c r="Y724" s="178">
        <f t="shared" ca="1" si="264"/>
        <v>231.57879691413021</v>
      </c>
      <c r="Z724" s="178">
        <f t="shared" si="265"/>
        <v>4.1670000000002538E-3</v>
      </c>
      <c r="AA724" s="178">
        <f t="shared" ca="1" si="266"/>
        <v>2.9916670000000001</v>
      </c>
      <c r="AB724" s="178">
        <f t="shared" ca="1" si="267"/>
        <v>402.03290125244592</v>
      </c>
    </row>
    <row r="725" spans="1:28" x14ac:dyDescent="0.25">
      <c r="A725" s="200">
        <v>2.9958330000000002</v>
      </c>
      <c r="B725" s="105">
        <v>7.8871623257164973</v>
      </c>
      <c r="D725" s="194">
        <f t="shared" si="268"/>
        <v>4.1660000000001141E-3</v>
      </c>
      <c r="E725" s="174">
        <f t="shared" ca="1" si="247"/>
        <v>-3.96850930438995E-2</v>
      </c>
      <c r="F725" s="179">
        <f t="shared" ca="1" si="250"/>
        <v>0.96459193984667202</v>
      </c>
      <c r="G725" s="272">
        <f t="shared" si="251"/>
        <v>2.9958330000000002</v>
      </c>
      <c r="H725" s="181">
        <f t="shared" ca="1" si="252"/>
        <v>-9.5259464819727349</v>
      </c>
      <c r="I725" s="182">
        <f t="shared" ca="1" si="253"/>
        <v>231.53911182108632</v>
      </c>
      <c r="J725" s="181">
        <f t="shared" ca="1" si="254"/>
        <v>402.99749319229261</v>
      </c>
      <c r="K725" s="175">
        <f ca="1">IF(I724&lt;0,VLOOKUP(-I724,'Cd(v)'!$B$3:$C$103,2,1),VLOOKUP(I724,'Cd(v)'!$B$3:$C$103,2,1))</f>
        <v>0.435466678194737</v>
      </c>
      <c r="L725" s="7">
        <f t="shared" ca="1" si="248"/>
        <v>-7.7181475681374261</v>
      </c>
      <c r="M725" s="110">
        <f t="shared" si="255"/>
        <v>77.373062415278838</v>
      </c>
      <c r="N725" s="110">
        <f t="shared" si="256"/>
        <v>57.261466870105444</v>
      </c>
      <c r="O725" s="110">
        <f t="shared" ca="1" si="257"/>
        <v>-75.715027643428158</v>
      </c>
      <c r="P725" s="110">
        <f t="shared" ca="1" si="258"/>
        <v>-55.603432098254764</v>
      </c>
      <c r="Q725" s="110">
        <f t="shared" ca="1" si="260"/>
        <v>-9.5259464819727349</v>
      </c>
      <c r="R725" s="110">
        <f>'prueba 1'!I722</f>
        <v>0</v>
      </c>
      <c r="S725" s="105">
        <f>'prueba 1'!AN722</f>
        <v>1.111075155262815E-3</v>
      </c>
      <c r="T725" s="105">
        <f t="shared" si="261"/>
        <v>1.7988561006518415</v>
      </c>
      <c r="U725" s="177">
        <f t="shared" si="262"/>
        <v>5.8370506493481589</v>
      </c>
      <c r="V725" s="161">
        <f t="shared" si="249"/>
        <v>3.285791824893583E-2</v>
      </c>
      <c r="W725" s="178">
        <f t="shared" si="259"/>
        <v>2.9958330000000002</v>
      </c>
      <c r="X725" s="178">
        <f t="shared" ca="1" si="263"/>
        <v>-9.5259464819727349</v>
      </c>
      <c r="Y725" s="178">
        <f t="shared" ca="1" si="264"/>
        <v>231.53911182108632</v>
      </c>
      <c r="Z725" s="178">
        <f t="shared" si="265"/>
        <v>4.1660000000001141E-3</v>
      </c>
      <c r="AA725" s="178">
        <f t="shared" ca="1" si="266"/>
        <v>2.9958330000000002</v>
      </c>
      <c r="AB725" s="178">
        <f t="shared" ca="1" si="267"/>
        <v>402.99749319229261</v>
      </c>
    </row>
    <row r="726" spans="1:28" x14ac:dyDescent="0.25">
      <c r="A726" s="200">
        <v>3</v>
      </c>
      <c r="B726" s="105">
        <v>7.7689687621030208</v>
      </c>
      <c r="D726" s="194">
        <f t="shared" si="268"/>
        <v>4.1669999999998097E-3</v>
      </c>
      <c r="E726" s="174">
        <f t="shared" ca="1" si="247"/>
        <v>-4.0503762240001476E-2</v>
      </c>
      <c r="F726" s="179">
        <f t="shared" ca="1" si="250"/>
        <v>0.96465469978116858</v>
      </c>
      <c r="G726" s="272">
        <f t="shared" si="251"/>
        <v>3</v>
      </c>
      <c r="H726" s="181">
        <f t="shared" ca="1" si="252"/>
        <v>-9.7201253275745927</v>
      </c>
      <c r="I726" s="182">
        <f t="shared" ca="1" si="253"/>
        <v>231.49860805884632</v>
      </c>
      <c r="J726" s="181">
        <f t="shared" ca="1" si="254"/>
        <v>403.9621478920738</v>
      </c>
      <c r="K726" s="175">
        <f ca="1">IF(I725&lt;0,VLOOKUP(-I725,'Cd(v)'!$B$3:$C$103,2,1),VLOOKUP(I725,'Cd(v)'!$B$3:$C$103,2,1))</f>
        <v>0.435466678194737</v>
      </c>
      <c r="L726" s="7">
        <f t="shared" ca="1" si="248"/>
        <v>-7.7155025145841547</v>
      </c>
      <c r="M726" s="110">
        <f t="shared" si="255"/>
        <v>76.213583556230631</v>
      </c>
      <c r="N726" s="110">
        <f t="shared" si="256"/>
        <v>57.250646973102846</v>
      </c>
      <c r="O726" s="110">
        <f t="shared" ca="1" si="257"/>
        <v>-75.689079668070562</v>
      </c>
      <c r="P726" s="110">
        <f t="shared" ca="1" si="258"/>
        <v>-56.726143084942777</v>
      </c>
      <c r="Q726" s="110">
        <f t="shared" ca="1" si="260"/>
        <v>-9.7201253275745927</v>
      </c>
      <c r="R726" s="110">
        <f>'prueba 1'!I723</f>
        <v>0</v>
      </c>
      <c r="S726" s="105">
        <f>'prueba 1'!AN723</f>
        <v>1.1029456679507923E-3</v>
      </c>
      <c r="T726" s="105">
        <f t="shared" si="261"/>
        <v>1.7999590463197923</v>
      </c>
      <c r="U726" s="177">
        <f t="shared" si="262"/>
        <v>5.8359477036802083</v>
      </c>
      <c r="V726" s="161">
        <f t="shared" si="249"/>
        <v>3.2373292831681812E-2</v>
      </c>
      <c r="W726" s="178">
        <f t="shared" si="259"/>
        <v>3</v>
      </c>
      <c r="X726" s="178">
        <f t="shared" ca="1" si="263"/>
        <v>-9.7201253275745927</v>
      </c>
      <c r="Y726" s="178">
        <f t="shared" ca="1" si="264"/>
        <v>231.49860805884632</v>
      </c>
      <c r="Z726" s="178">
        <f t="shared" si="265"/>
        <v>4.1669999999998097E-3</v>
      </c>
      <c r="AA726" s="178">
        <f t="shared" ca="1" si="266"/>
        <v>3</v>
      </c>
      <c r="AB726" s="178">
        <f t="shared" ca="1" si="267"/>
        <v>403.9621478920738</v>
      </c>
    </row>
    <row r="727" spans="1:28" x14ac:dyDescent="0.25">
      <c r="A727" s="200">
        <v>3.0041669999999998</v>
      </c>
      <c r="B727" s="105">
        <v>7.5916784166828037</v>
      </c>
      <c r="D727" s="194">
        <f t="shared" si="268"/>
        <v>4.1669999999998097E-3</v>
      </c>
      <c r="E727" s="174">
        <f t="shared" ca="1" si="247"/>
        <v>-4.1726856139506309E-2</v>
      </c>
      <c r="F727" s="179">
        <f t="shared" ca="1" si="250"/>
        <v>0.96448082397163515</v>
      </c>
      <c r="G727" s="272">
        <f t="shared" si="251"/>
        <v>3.0041669999999998</v>
      </c>
      <c r="H727" s="181">
        <f t="shared" ca="1" si="252"/>
        <v>-10.013644381931417</v>
      </c>
      <c r="I727" s="182">
        <f t="shared" ca="1" si="253"/>
        <v>231.4568812027068</v>
      </c>
      <c r="J727" s="181">
        <f t="shared" ca="1" si="254"/>
        <v>404.92662871604546</v>
      </c>
      <c r="K727" s="175">
        <f ca="1">IF(I726&lt;0,VLOOKUP(-I726,'Cd(v)'!$B$3:$C$103,2,1),VLOOKUP(I726,'Cd(v)'!$B$3:$C$103,2,1))</f>
        <v>0.435466678194737</v>
      </c>
      <c r="L727" s="7">
        <f t="shared" ca="1" si="248"/>
        <v>-7.7128033632993533</v>
      </c>
      <c r="M727" s="110">
        <f t="shared" si="255"/>
        <v>74.474365267658314</v>
      </c>
      <c r="N727" s="110">
        <f t="shared" si="256"/>
        <v>57.239941335629929</v>
      </c>
      <c r="O727" s="110">
        <f t="shared" ca="1" si="257"/>
        <v>-75.662600993966663</v>
      </c>
      <c r="P727" s="110">
        <f t="shared" ca="1" si="258"/>
        <v>-58.428177061938278</v>
      </c>
      <c r="Q727" s="110">
        <f t="shared" ca="1" si="260"/>
        <v>-10.013644381931417</v>
      </c>
      <c r="R727" s="110">
        <f>'prueba 1'!I724</f>
        <v>0</v>
      </c>
      <c r="S727" s="105">
        <f>'prueba 1'!AN724</f>
        <v>1.0912984172181408E-3</v>
      </c>
      <c r="T727" s="105">
        <f t="shared" si="261"/>
        <v>1.8010503447370105</v>
      </c>
      <c r="U727" s="177">
        <f t="shared" si="262"/>
        <v>5.8348564052629897</v>
      </c>
      <c r="V727" s="161">
        <f t="shared" si="249"/>
        <v>3.1634523962315801E-2</v>
      </c>
      <c r="W727" s="178">
        <f t="shared" si="259"/>
        <v>3.0041669999999998</v>
      </c>
      <c r="X727" s="178">
        <f t="shared" ca="1" si="263"/>
        <v>-10.013644381931417</v>
      </c>
      <c r="Y727" s="178">
        <f t="shared" ca="1" si="264"/>
        <v>231.4568812027068</v>
      </c>
      <c r="Z727" s="178">
        <f t="shared" si="265"/>
        <v>4.1669999999998097E-3</v>
      </c>
      <c r="AA727" s="178">
        <f t="shared" ca="1" si="266"/>
        <v>3.0041669999999998</v>
      </c>
      <c r="AB727" s="178">
        <f t="shared" ca="1" si="267"/>
        <v>404.92662871604546</v>
      </c>
    </row>
    <row r="728" spans="1:28" x14ac:dyDescent="0.25">
      <c r="A728" s="200">
        <v>3.0083329999999999</v>
      </c>
      <c r="B728" s="105">
        <v>7.2961945076491084</v>
      </c>
      <c r="D728" s="194">
        <f t="shared" si="268"/>
        <v>4.1660000000001141E-3</v>
      </c>
      <c r="E728" s="174">
        <f t="shared" ca="1" si="247"/>
        <v>-4.3767529036491018E-2</v>
      </c>
      <c r="F728" s="179">
        <f t="shared" ca="1" si="250"/>
        <v>0.96406703156453688</v>
      </c>
      <c r="G728" s="272">
        <f t="shared" si="251"/>
        <v>3.0083329999999999</v>
      </c>
      <c r="H728" s="181">
        <f t="shared" ca="1" si="252"/>
        <v>-10.505887910823288</v>
      </c>
      <c r="I728" s="182">
        <f t="shared" ca="1" si="253"/>
        <v>231.4131136736703</v>
      </c>
      <c r="J728" s="181">
        <f t="shared" ca="1" si="254"/>
        <v>405.89069574760998</v>
      </c>
      <c r="K728" s="175">
        <f ca="1">IF(I727&lt;0,VLOOKUP(-I727,'Cd(v)'!$B$3:$C$103,2,1),VLOOKUP(I727,'Cd(v)'!$B$3:$C$103,2,1))</f>
        <v>0.435466678194737</v>
      </c>
      <c r="L728" s="7">
        <f t="shared" ca="1" si="248"/>
        <v>-7.7100231994393384</v>
      </c>
      <c r="M728" s="110">
        <f t="shared" si="255"/>
        <v>71.575668120037761</v>
      </c>
      <c r="N728" s="110">
        <f t="shared" si="256"/>
        <v>57.229416902612144</v>
      </c>
      <c r="O728" s="110">
        <f t="shared" ca="1" si="257"/>
        <v>-75.635327586499912</v>
      </c>
      <c r="P728" s="110">
        <f t="shared" ca="1" si="258"/>
        <v>-61.289076369074294</v>
      </c>
      <c r="Q728" s="110">
        <f t="shared" ca="1" si="260"/>
        <v>-10.505887910823288</v>
      </c>
      <c r="R728" s="110">
        <f>'prueba 1'!I725</f>
        <v>0</v>
      </c>
      <c r="S728" s="105">
        <f>'prueba 1'!AN725</f>
        <v>1.0728270150654933E-3</v>
      </c>
      <c r="T728" s="105">
        <f t="shared" si="261"/>
        <v>1.802123171752076</v>
      </c>
      <c r="U728" s="177">
        <f t="shared" si="262"/>
        <v>5.8337835782479246</v>
      </c>
      <c r="V728" s="161">
        <f t="shared" si="249"/>
        <v>3.0395946318867016E-2</v>
      </c>
      <c r="W728" s="178">
        <f t="shared" si="259"/>
        <v>3.0083329999999999</v>
      </c>
      <c r="X728" s="178">
        <f t="shared" ca="1" si="263"/>
        <v>-10.505887910823288</v>
      </c>
      <c r="Y728" s="178">
        <f t="shared" ca="1" si="264"/>
        <v>231.4131136736703</v>
      </c>
      <c r="Z728" s="178">
        <f t="shared" si="265"/>
        <v>4.1660000000001141E-3</v>
      </c>
      <c r="AA728" s="178">
        <f t="shared" ca="1" si="266"/>
        <v>3.0083329999999999</v>
      </c>
      <c r="AB728" s="178">
        <f t="shared" ca="1" si="267"/>
        <v>405.89069574760998</v>
      </c>
    </row>
    <row r="729" spans="1:28" x14ac:dyDescent="0.25">
      <c r="A729" s="200">
        <v>3.0125000000000002</v>
      </c>
      <c r="B729" s="105">
        <v>7.17800094403563</v>
      </c>
      <c r="D729" s="194">
        <f t="shared" si="268"/>
        <v>4.1670000000002538E-3</v>
      </c>
      <c r="E729" s="174">
        <f t="shared" ca="1" si="247"/>
        <v>-4.458648319670263E-2</v>
      </c>
      <c r="F729" s="179">
        <f t="shared" ca="1" si="250"/>
        <v>0.96411265280276226</v>
      </c>
      <c r="G729" s="272">
        <f t="shared" si="251"/>
        <v>3.0125000000000002</v>
      </c>
      <c r="H729" s="181">
        <f t="shared" ca="1" si="252"/>
        <v>-10.699899975209963</v>
      </c>
      <c r="I729" s="182">
        <f t="shared" ca="1" si="253"/>
        <v>231.3685271904736</v>
      </c>
      <c r="J729" s="181">
        <f t="shared" ca="1" si="254"/>
        <v>406.85480840041276</v>
      </c>
      <c r="K729" s="175">
        <f ca="1">IF(I728&lt;0,VLOOKUP(-I728,'Cd(v)'!$B$3:$C$103,2,1),VLOOKUP(I728,'Cd(v)'!$B$3:$C$103,2,1))</f>
        <v>0.435466678194737</v>
      </c>
      <c r="L729" s="7">
        <f t="shared" ca="1" si="248"/>
        <v>-7.7071076087907997</v>
      </c>
      <c r="M729" s="110">
        <f t="shared" si="255"/>
        <v>70.41618926098954</v>
      </c>
      <c r="N729" s="110">
        <f t="shared" si="256"/>
        <v>57.218972152495098</v>
      </c>
      <c r="O729" s="110">
        <f t="shared" ca="1" si="257"/>
        <v>-75.606725642237748</v>
      </c>
      <c r="P729" s="110">
        <f t="shared" ca="1" si="258"/>
        <v>-62.409508533743306</v>
      </c>
      <c r="Q729" s="110">
        <f t="shared" ca="1" si="260"/>
        <v>-10.699899975209963</v>
      </c>
      <c r="R729" s="110">
        <f>'prueba 1'!I726</f>
        <v>0</v>
      </c>
      <c r="S729" s="105">
        <f>'prueba 1'!AN726</f>
        <v>1.0647043952134877E-3</v>
      </c>
      <c r="T729" s="105">
        <f t="shared" si="261"/>
        <v>1.8031878761472895</v>
      </c>
      <c r="U729" s="177">
        <f t="shared" si="262"/>
        <v>5.8327188738527109</v>
      </c>
      <c r="V729" s="161">
        <f t="shared" si="249"/>
        <v>2.9910729933798293E-2</v>
      </c>
      <c r="W729" s="178">
        <f t="shared" si="259"/>
        <v>3.0125000000000002</v>
      </c>
      <c r="X729" s="178">
        <f t="shared" ca="1" si="263"/>
        <v>-10.699899975209963</v>
      </c>
      <c r="Y729" s="178">
        <f t="shared" ca="1" si="264"/>
        <v>231.3685271904736</v>
      </c>
      <c r="Z729" s="178">
        <f t="shared" si="265"/>
        <v>4.1670000000002538E-3</v>
      </c>
      <c r="AA729" s="178">
        <f t="shared" ca="1" si="266"/>
        <v>3.0125000000000002</v>
      </c>
      <c r="AB729" s="178">
        <f t="shared" ca="1" si="267"/>
        <v>406.85480840041276</v>
      </c>
    </row>
    <row r="730" spans="1:28" x14ac:dyDescent="0.25">
      <c r="A730" s="200">
        <v>3.016667</v>
      </c>
      <c r="B730" s="105">
        <v>7.0598073804221535</v>
      </c>
      <c r="D730" s="194">
        <f t="shared" si="268"/>
        <v>4.1669999999998097E-3</v>
      </c>
      <c r="E730" s="174">
        <f t="shared" ca="1" si="247"/>
        <v>-4.5394841747756168E-2</v>
      </c>
      <c r="F730" s="179">
        <f t="shared" ca="1" si="250"/>
        <v>0.96392349249709652</v>
      </c>
      <c r="G730" s="272">
        <f t="shared" si="251"/>
        <v>3.016667</v>
      </c>
      <c r="H730" s="181">
        <f t="shared" ca="1" si="252"/>
        <v>-10.89389050822132</v>
      </c>
      <c r="I730" s="182">
        <f t="shared" ca="1" si="253"/>
        <v>231.32313234872584</v>
      </c>
      <c r="J730" s="181">
        <f t="shared" ca="1" si="254"/>
        <v>407.81873189290985</v>
      </c>
      <c r="K730" s="175">
        <f ca="1">IF(I729&lt;0,VLOOKUP(-I729,'Cd(v)'!$B$3:$C$103,2,1),VLOOKUP(I729,'Cd(v)'!$B$3:$C$103,2,1))</f>
        <v>0.435466678194737</v>
      </c>
      <c r="L730" s="7">
        <f t="shared" ca="1" si="248"/>
        <v>-7.7041380301486582</v>
      </c>
      <c r="M730" s="110">
        <f t="shared" si="255"/>
        <v>69.256710401941334</v>
      </c>
      <c r="N730" s="110">
        <f t="shared" si="256"/>
        <v>57.208609513428314</v>
      </c>
      <c r="O730" s="110">
        <f t="shared" ca="1" si="257"/>
        <v>-75.577594075758341</v>
      </c>
      <c r="P730" s="110">
        <f t="shared" ca="1" si="258"/>
        <v>-63.529493187245322</v>
      </c>
      <c r="Q730" s="110">
        <f t="shared" ca="1" si="260"/>
        <v>-10.89389050822132</v>
      </c>
      <c r="R730" s="110">
        <f>'prueba 1'!I727</f>
        <v>0</v>
      </c>
      <c r="S730" s="105">
        <f>'prueba 1'!AN727</f>
        <v>1.0563342575716558E-3</v>
      </c>
      <c r="T730" s="105">
        <f t="shared" si="261"/>
        <v>1.804244210404861</v>
      </c>
      <c r="U730" s="177">
        <f t="shared" si="262"/>
        <v>5.8316625395951389</v>
      </c>
      <c r="V730" s="161">
        <f t="shared" si="249"/>
        <v>2.941821735421777E-2</v>
      </c>
      <c r="W730" s="178">
        <f t="shared" si="259"/>
        <v>3.016667</v>
      </c>
      <c r="X730" s="178">
        <f t="shared" ca="1" si="263"/>
        <v>-10.89389050822132</v>
      </c>
      <c r="Y730" s="178">
        <f t="shared" ca="1" si="264"/>
        <v>231.32313234872584</v>
      </c>
      <c r="Z730" s="178">
        <f t="shared" si="265"/>
        <v>4.1669999999998097E-3</v>
      </c>
      <c r="AA730" s="178">
        <f t="shared" ca="1" si="266"/>
        <v>3.016667</v>
      </c>
      <c r="AB730" s="178">
        <f t="shared" ca="1" si="267"/>
        <v>407.81873189290985</v>
      </c>
    </row>
    <row r="731" spans="1:28" x14ac:dyDescent="0.25">
      <c r="A731" s="200">
        <v>3.0208330000000001</v>
      </c>
      <c r="B731" s="105">
        <v>7.000710598615413</v>
      </c>
      <c r="D731" s="194">
        <f t="shared" si="268"/>
        <v>4.1660000000001141E-3</v>
      </c>
      <c r="E731" s="174">
        <f t="shared" ca="1" si="247"/>
        <v>-4.5777800526470312E-2</v>
      </c>
      <c r="F731" s="179">
        <f t="shared" ca="1" si="250"/>
        <v>0.96350145904782492</v>
      </c>
      <c r="G731" s="272">
        <f t="shared" si="251"/>
        <v>3.0208330000000001</v>
      </c>
      <c r="H731" s="181">
        <f t="shared" ca="1" si="252"/>
        <v>-10.988430275196606</v>
      </c>
      <c r="I731" s="182">
        <f t="shared" ca="1" si="253"/>
        <v>231.27735454819936</v>
      </c>
      <c r="J731" s="181">
        <f t="shared" ca="1" si="254"/>
        <v>408.7822333519577</v>
      </c>
      <c r="K731" s="175">
        <f ca="1">IF(I730&lt;0,VLOOKUP(-I730,'Cd(v)'!$B$3:$C$103,2,1),VLOOKUP(I730,'Cd(v)'!$B$3:$C$103,2,1))</f>
        <v>0.435466678194737</v>
      </c>
      <c r="L731" s="7">
        <f t="shared" ca="1" si="248"/>
        <v>-7.7011152005326844</v>
      </c>
      <c r="M731" s="110">
        <f t="shared" si="255"/>
        <v>68.676970972417209</v>
      </c>
      <c r="N731" s="110">
        <f t="shared" si="256"/>
        <v>57.198299067227495</v>
      </c>
      <c r="O731" s="110">
        <f t="shared" ca="1" si="257"/>
        <v>-75.547940117225636</v>
      </c>
      <c r="P731" s="110">
        <f t="shared" ca="1" si="258"/>
        <v>-64.069268212035922</v>
      </c>
      <c r="Q731" s="110">
        <f t="shared" ca="1" si="260"/>
        <v>-10.988430275196606</v>
      </c>
      <c r="R731" s="110">
        <f>'prueba 1'!I728</f>
        <v>0</v>
      </c>
      <c r="S731" s="105">
        <f>'prueba 1'!AN728</f>
        <v>1.0510138838757822E-3</v>
      </c>
      <c r="T731" s="105">
        <f t="shared" si="261"/>
        <v>1.8052952242887368</v>
      </c>
      <c r="U731" s="177">
        <f t="shared" si="262"/>
        <v>5.8306115257112632</v>
      </c>
      <c r="V731" s="161">
        <f t="shared" si="249"/>
        <v>2.9164960353832609E-2</v>
      </c>
      <c r="W731" s="178">
        <f t="shared" si="259"/>
        <v>3.0208330000000001</v>
      </c>
      <c r="X731" s="178">
        <f t="shared" ca="1" si="263"/>
        <v>-10.988430275196606</v>
      </c>
      <c r="Y731" s="178">
        <f t="shared" ca="1" si="264"/>
        <v>231.27735454819936</v>
      </c>
      <c r="Z731" s="178">
        <f t="shared" si="265"/>
        <v>4.1660000000001141E-3</v>
      </c>
      <c r="AA731" s="178">
        <f t="shared" ca="1" si="266"/>
        <v>3.0208330000000001</v>
      </c>
      <c r="AB731" s="178">
        <f t="shared" ca="1" si="267"/>
        <v>408.7822333519577</v>
      </c>
    </row>
    <row r="732" spans="1:28" x14ac:dyDescent="0.25">
      <c r="A732" s="200">
        <v>3.0249999999999999</v>
      </c>
      <c r="B732" s="105">
        <v>7.17800094403563</v>
      </c>
      <c r="D732" s="194">
        <f t="shared" si="268"/>
        <v>4.1669999999998097E-3</v>
      </c>
      <c r="E732" s="174">
        <f t="shared" ca="1" si="247"/>
        <v>-4.4525105865060012E-2</v>
      </c>
      <c r="F732" s="179">
        <f t="shared" ca="1" si="250"/>
        <v>0.96354720028616303</v>
      </c>
      <c r="G732" s="272">
        <f t="shared" si="251"/>
        <v>3.0249999999999999</v>
      </c>
      <c r="H732" s="181">
        <f t="shared" ca="1" si="252"/>
        <v>-10.685170593967374</v>
      </c>
      <c r="I732" s="182">
        <f t="shared" ca="1" si="253"/>
        <v>231.23282944233429</v>
      </c>
      <c r="J732" s="181">
        <f t="shared" ca="1" si="254"/>
        <v>409.74578055224384</v>
      </c>
      <c r="K732" s="175">
        <f ca="1">IF(I731&lt;0,VLOOKUP(-I731,'Cd(v)'!$B$3:$C$103,2,1),VLOOKUP(I731,'Cd(v)'!$B$3:$C$103,2,1))</f>
        <v>0.435466678194737</v>
      </c>
      <c r="L732" s="7">
        <f t="shared" ca="1" si="248"/>
        <v>-7.6980674704690628</v>
      </c>
      <c r="M732" s="110">
        <f t="shared" si="255"/>
        <v>70.41618926098954</v>
      </c>
      <c r="N732" s="110">
        <f t="shared" si="256"/>
        <v>57.18790666584745</v>
      </c>
      <c r="O732" s="110">
        <f t="shared" ca="1" si="257"/>
        <v>-75.518041885301514</v>
      </c>
      <c r="P732" s="110">
        <f t="shared" ca="1" si="258"/>
        <v>-62.289759290159424</v>
      </c>
      <c r="Q732" s="110">
        <f t="shared" ca="1" si="260"/>
        <v>-10.685170593967374</v>
      </c>
      <c r="R732" s="110">
        <f>'prueba 1'!I729</f>
        <v>0</v>
      </c>
      <c r="S732" s="105">
        <f>'prueba 1'!AN729</f>
        <v>1.0593681325223845E-3</v>
      </c>
      <c r="T732" s="105">
        <f t="shared" si="261"/>
        <v>1.8063545924212592</v>
      </c>
      <c r="U732" s="177">
        <f t="shared" si="262"/>
        <v>5.8295521575787408</v>
      </c>
      <c r="V732" s="161">
        <f t="shared" si="249"/>
        <v>2.9910729933795104E-2</v>
      </c>
      <c r="W732" s="178">
        <f t="shared" si="259"/>
        <v>3.0249999999999999</v>
      </c>
      <c r="X732" s="178">
        <f t="shared" ca="1" si="263"/>
        <v>-10.685170593967374</v>
      </c>
      <c r="Y732" s="178">
        <f t="shared" ca="1" si="264"/>
        <v>231.23282944233429</v>
      </c>
      <c r="Z732" s="178">
        <f t="shared" si="265"/>
        <v>4.1669999999998097E-3</v>
      </c>
      <c r="AA732" s="178">
        <f t="shared" ca="1" si="266"/>
        <v>3.0249999999999999</v>
      </c>
      <c r="AB732" s="178">
        <f t="shared" ca="1" si="267"/>
        <v>409.74578055224384</v>
      </c>
    </row>
    <row r="733" spans="1:28" x14ac:dyDescent="0.25">
      <c r="A733" s="200">
        <v>3.0291670000000002</v>
      </c>
      <c r="B733" s="105">
        <v>7.4734848530693254</v>
      </c>
      <c r="D733" s="194">
        <f t="shared" si="268"/>
        <v>4.1670000000002538E-3</v>
      </c>
      <c r="E733" s="174">
        <f t="shared" ca="1" si="247"/>
        <v>-4.2432602945305493E-2</v>
      </c>
      <c r="F733" s="179">
        <f t="shared" ca="1" si="250"/>
        <v>0.96337038362979266</v>
      </c>
      <c r="G733" s="272">
        <f t="shared" si="251"/>
        <v>3.0291670000000002</v>
      </c>
      <c r="H733" s="181">
        <f t="shared" ca="1" si="252"/>
        <v>-10.183010066067412</v>
      </c>
      <c r="I733" s="182">
        <f t="shared" ca="1" si="253"/>
        <v>231.190396839389</v>
      </c>
      <c r="J733" s="181">
        <f t="shared" ca="1" si="254"/>
        <v>410.70915093587365</v>
      </c>
      <c r="K733" s="175">
        <f ca="1">IF(I732&lt;0,VLOOKUP(-I732,'Cd(v)'!$B$3:$C$103,2,1),VLOOKUP(I732,'Cd(v)'!$B$3:$C$103,2,1))</f>
        <v>0.435466678194737</v>
      </c>
      <c r="L733" s="7">
        <f t="shared" ca="1" si="248"/>
        <v>-7.6951037192082632</v>
      </c>
      <c r="M733" s="110">
        <f t="shared" si="255"/>
        <v>73.314886408610093</v>
      </c>
      <c r="N733" s="110">
        <f t="shared" si="256"/>
        <v>57.177372151074643</v>
      </c>
      <c r="O733" s="110">
        <f t="shared" ca="1" si="257"/>
        <v>-75.488967485433065</v>
      </c>
      <c r="P733" s="110">
        <f t="shared" ca="1" si="258"/>
        <v>-59.351453227897615</v>
      </c>
      <c r="Q733" s="110">
        <f t="shared" ca="1" si="260"/>
        <v>-10.183010066067412</v>
      </c>
      <c r="R733" s="110">
        <f>'prueba 1'!I730</f>
        <v>0</v>
      </c>
      <c r="S733" s="105">
        <f>'prueba 1'!AN730</f>
        <v>1.0738547169015838E-3</v>
      </c>
      <c r="T733" s="105">
        <f t="shared" si="261"/>
        <v>1.8074284471381608</v>
      </c>
      <c r="U733" s="177">
        <f t="shared" si="262"/>
        <v>5.8284783028618392</v>
      </c>
      <c r="V733" s="161">
        <f t="shared" si="249"/>
        <v>3.1142011382741776E-2</v>
      </c>
      <c r="W733" s="178">
        <f t="shared" si="259"/>
        <v>3.0291670000000002</v>
      </c>
      <c r="X733" s="178">
        <f t="shared" ca="1" si="263"/>
        <v>-10.183010066067412</v>
      </c>
      <c r="Y733" s="178">
        <f t="shared" ca="1" si="264"/>
        <v>231.190396839389</v>
      </c>
      <c r="Z733" s="178">
        <f t="shared" si="265"/>
        <v>4.1670000000002538E-3</v>
      </c>
      <c r="AA733" s="178">
        <f t="shared" ca="1" si="266"/>
        <v>3.0291670000000002</v>
      </c>
      <c r="AB733" s="178">
        <f t="shared" ca="1" si="267"/>
        <v>410.70915093587365</v>
      </c>
    </row>
    <row r="734" spans="1:28" x14ac:dyDescent="0.25">
      <c r="A734" s="200">
        <v>3.0333329999999998</v>
      </c>
      <c r="B734" s="105">
        <v>7.3552912894558471</v>
      </c>
      <c r="D734" s="194">
        <f t="shared" si="268"/>
        <v>4.16599999999967E-3</v>
      </c>
      <c r="E734" s="174">
        <f t="shared" ca="1" si="247"/>
        <v>-4.323180728705768E-2</v>
      </c>
      <c r="F734" s="179">
        <f t="shared" ca="1" si="250"/>
        <v>0.96295908952366038</v>
      </c>
      <c r="G734" s="272">
        <f t="shared" si="251"/>
        <v>3.0333329999999998</v>
      </c>
      <c r="H734" s="181">
        <f t="shared" ca="1" si="252"/>
        <v>-10.377294115953218</v>
      </c>
      <c r="I734" s="182">
        <f t="shared" ca="1" si="253"/>
        <v>231.14716503210192</v>
      </c>
      <c r="J734" s="181">
        <f t="shared" ca="1" si="254"/>
        <v>411.67211002539733</v>
      </c>
      <c r="K734" s="175">
        <f ca="1">IF(I733&lt;0,VLOOKUP(-I733,'Cd(v)'!$B$3:$C$103,2,1),VLOOKUP(I733,'Cd(v)'!$B$3:$C$103,2,1))</f>
        <v>0.435466678194737</v>
      </c>
      <c r="L734" s="7">
        <f t="shared" ca="1" si="248"/>
        <v>-7.6922797835063736</v>
      </c>
      <c r="M734" s="110">
        <f t="shared" si="255"/>
        <v>72.155407549561858</v>
      </c>
      <c r="N734" s="110">
        <f t="shared" si="256"/>
        <v>57.166921884609081</v>
      </c>
      <c r="O734" s="110">
        <f t="shared" ca="1" si="257"/>
        <v>-75.46126467619753</v>
      </c>
      <c r="P734" s="110">
        <f t="shared" ca="1" si="258"/>
        <v>-60.472779011244754</v>
      </c>
      <c r="Q734" s="110">
        <f t="shared" ca="1" si="260"/>
        <v>-10.377294115953218</v>
      </c>
      <c r="R734" s="110">
        <f>'prueba 1'!I731</f>
        <v>0</v>
      </c>
      <c r="S734" s="105">
        <f>'prueba 1'!AN731</f>
        <v>1.0652667141249946E-3</v>
      </c>
      <c r="T734" s="105">
        <f t="shared" si="261"/>
        <v>1.8084937138522859</v>
      </c>
      <c r="U734" s="177">
        <f t="shared" si="262"/>
        <v>5.8274130361477141</v>
      </c>
      <c r="V734" s="161">
        <f t="shared" si="249"/>
        <v>3.0642143511870633E-2</v>
      </c>
      <c r="W734" s="178">
        <f t="shared" si="259"/>
        <v>3.0333329999999998</v>
      </c>
      <c r="X734" s="178">
        <f t="shared" ca="1" si="263"/>
        <v>-10.377294115953218</v>
      </c>
      <c r="Y734" s="178">
        <f t="shared" ca="1" si="264"/>
        <v>231.14716503210192</v>
      </c>
      <c r="Z734" s="178">
        <f t="shared" si="265"/>
        <v>4.16599999999967E-3</v>
      </c>
      <c r="AA734" s="178">
        <f t="shared" ca="1" si="266"/>
        <v>3.0333329999999998</v>
      </c>
      <c r="AB734" s="178">
        <f t="shared" ca="1" si="267"/>
        <v>411.67211002539733</v>
      </c>
    </row>
    <row r="735" spans="1:28" x14ac:dyDescent="0.25">
      <c r="A735" s="200">
        <v>3.0375000000000001</v>
      </c>
      <c r="B735" s="105">
        <v>7.7098719802962803</v>
      </c>
      <c r="D735" s="194">
        <f t="shared" si="268"/>
        <v>4.1670000000002538E-3</v>
      </c>
      <c r="E735" s="174">
        <f t="shared" ca="1" si="247"/>
        <v>-4.0734658392351263E-2</v>
      </c>
      <c r="F735" s="179">
        <f t="shared" ca="1" si="250"/>
        <v>0.96302049536730649</v>
      </c>
      <c r="G735" s="272">
        <f t="shared" si="251"/>
        <v>3.0375000000000001</v>
      </c>
      <c r="H735" s="181">
        <f t="shared" ca="1" si="252"/>
        <v>-9.7755359712860042</v>
      </c>
      <c r="I735" s="182">
        <f t="shared" ca="1" si="253"/>
        <v>231.10643037370957</v>
      </c>
      <c r="J735" s="181">
        <f t="shared" ca="1" si="254"/>
        <v>412.63513052076462</v>
      </c>
      <c r="K735" s="175">
        <f ca="1">IF(I734&lt;0,VLOOKUP(-I734,'Cd(v)'!$B$3:$C$103,2,1),VLOOKUP(I734,'Cd(v)'!$B$3:$C$103,2,1))</f>
        <v>0.435466678194737</v>
      </c>
      <c r="L735" s="7">
        <f t="shared" ca="1" si="248"/>
        <v>-7.6894031928799045</v>
      </c>
      <c r="M735" s="110">
        <f t="shared" si="255"/>
        <v>75.633844126706506</v>
      </c>
      <c r="N735" s="110">
        <f t="shared" si="256"/>
        <v>57.156297339115987</v>
      </c>
      <c r="O735" s="110">
        <f t="shared" ca="1" si="257"/>
        <v>-75.43304532215187</v>
      </c>
      <c r="P735" s="110">
        <f t="shared" ca="1" si="258"/>
        <v>-56.95549853456135</v>
      </c>
      <c r="Q735" s="110">
        <f t="shared" ca="1" si="260"/>
        <v>-9.7755359712860042</v>
      </c>
      <c r="R735" s="110">
        <f>'prueba 1'!I732</f>
        <v>0</v>
      </c>
      <c r="S735" s="105">
        <f>'prueba 1'!AN732</f>
        <v>1.0830321603554677E-3</v>
      </c>
      <c r="T735" s="105">
        <f t="shared" si="261"/>
        <v>1.8095767460126413</v>
      </c>
      <c r="U735" s="177">
        <f t="shared" si="262"/>
        <v>5.8263300039873585</v>
      </c>
      <c r="V735" s="161">
        <f t="shared" si="249"/>
        <v>3.212703654189656E-2</v>
      </c>
      <c r="W735" s="178">
        <f t="shared" si="259"/>
        <v>3.0375000000000001</v>
      </c>
      <c r="X735" s="178">
        <f t="shared" ca="1" si="263"/>
        <v>-9.7755359712860042</v>
      </c>
      <c r="Y735" s="178">
        <f t="shared" ca="1" si="264"/>
        <v>231.10643037370957</v>
      </c>
      <c r="Z735" s="178">
        <f t="shared" si="265"/>
        <v>4.1670000000002538E-3</v>
      </c>
      <c r="AA735" s="178">
        <f t="shared" ca="1" si="266"/>
        <v>3.0375000000000001</v>
      </c>
      <c r="AB735" s="178">
        <f t="shared" ca="1" si="267"/>
        <v>412.63513052076462</v>
      </c>
    </row>
    <row r="736" spans="1:28" x14ac:dyDescent="0.25">
      <c r="A736" s="200">
        <v>3.0416669999999999</v>
      </c>
      <c r="B736" s="105">
        <v>7.0598073804221535</v>
      </c>
      <c r="D736" s="194">
        <f t="shared" si="268"/>
        <v>4.1669999999998097E-3</v>
      </c>
      <c r="E736" s="174">
        <f t="shared" ca="1" si="247"/>
        <v>-4.5277370196889287E-2</v>
      </c>
      <c r="F736" s="179">
        <f t="shared" ca="1" si="250"/>
        <v>0.96283182456559335</v>
      </c>
      <c r="G736" s="272">
        <f t="shared" si="251"/>
        <v>3.0416669999999999</v>
      </c>
      <c r="H736" s="181">
        <f t="shared" ca="1" si="252"/>
        <v>-10.865699591286623</v>
      </c>
      <c r="I736" s="182">
        <f t="shared" ca="1" si="253"/>
        <v>231.06115300351269</v>
      </c>
      <c r="J736" s="181">
        <f t="shared" ca="1" si="254"/>
        <v>413.59796234533019</v>
      </c>
      <c r="K736" s="175">
        <f ca="1">IF(I735&lt;0,VLOOKUP(-I735,'Cd(v)'!$B$3:$C$103,2,1),VLOOKUP(I735,'Cd(v)'!$B$3:$C$103,2,1))</f>
        <v>0.435466678194737</v>
      </c>
      <c r="L736" s="7">
        <f t="shared" ca="1" si="248"/>
        <v>-7.6866932516812296</v>
      </c>
      <c r="M736" s="110">
        <f t="shared" si="255"/>
        <v>69.256710401941334</v>
      </c>
      <c r="N736" s="110">
        <f t="shared" si="256"/>
        <v>57.14604030636233</v>
      </c>
      <c r="O736" s="110">
        <f t="shared" ca="1" si="257"/>
        <v>-75.406460798992867</v>
      </c>
      <c r="P736" s="110">
        <f t="shared" ca="1" si="258"/>
        <v>-63.295790703413864</v>
      </c>
      <c r="Q736" s="110">
        <f t="shared" ca="1" si="260"/>
        <v>-10.865699591286623</v>
      </c>
      <c r="R736" s="110">
        <f>'prueba 1'!I733</f>
        <v>0</v>
      </c>
      <c r="S736" s="105">
        <f>'prueba 1'!AN733</f>
        <v>1.0455690880386691E-3</v>
      </c>
      <c r="T736" s="105">
        <f t="shared" si="261"/>
        <v>1.8106223151006799</v>
      </c>
      <c r="U736" s="177">
        <f t="shared" si="262"/>
        <v>5.82528443489932</v>
      </c>
      <c r="V736" s="161">
        <f t="shared" si="249"/>
        <v>2.941821735421777E-2</v>
      </c>
      <c r="W736" s="178">
        <f t="shared" si="259"/>
        <v>3.0416669999999999</v>
      </c>
      <c r="X736" s="178">
        <f t="shared" ca="1" si="263"/>
        <v>-10.865699591286623</v>
      </c>
      <c r="Y736" s="178">
        <f t="shared" ca="1" si="264"/>
        <v>231.06115300351269</v>
      </c>
      <c r="Z736" s="178">
        <f t="shared" si="265"/>
        <v>4.1669999999998097E-3</v>
      </c>
      <c r="AA736" s="178">
        <f t="shared" ca="1" si="266"/>
        <v>3.0416669999999999</v>
      </c>
      <c r="AB736" s="178">
        <f t="shared" ca="1" si="267"/>
        <v>413.59796234533019</v>
      </c>
    </row>
    <row r="737" spans="1:28" x14ac:dyDescent="0.25">
      <c r="A737" s="200">
        <v>3.045833</v>
      </c>
      <c r="B737" s="105">
        <v>6.7052266895817194</v>
      </c>
      <c r="D737" s="194">
        <f t="shared" si="268"/>
        <v>4.1660000000001141E-3</v>
      </c>
      <c r="E737" s="174">
        <f t="shared" ref="E737:E800" ca="1" si="269">IF( AND(J736&lt;=0,I736&lt;=0,H737&lt;=0),0,+D737*H737)</f>
        <v>-4.7734215282337226E-2</v>
      </c>
      <c r="F737" s="179">
        <f t="shared" ca="1" si="250"/>
        <v>0.96240190267179404</v>
      </c>
      <c r="G737" s="272">
        <f t="shared" si="251"/>
        <v>3.045833</v>
      </c>
      <c r="H737" s="181">
        <f t="shared" ca="1" si="252"/>
        <v>-11.458044954953413</v>
      </c>
      <c r="I737" s="182">
        <f t="shared" ca="1" si="253"/>
        <v>231.01341878823035</v>
      </c>
      <c r="J737" s="181">
        <f t="shared" ca="1" si="254"/>
        <v>414.56036424800197</v>
      </c>
      <c r="K737" s="175">
        <f ca="1">IF(I736&lt;0,VLOOKUP(-I736,'Cd(v)'!$B$3:$C$103,2,1),VLOOKUP(I736,'Cd(v)'!$B$3:$C$103,2,1))</f>
        <v>0.435466678194737</v>
      </c>
      <c r="L737" s="7">
        <f t="shared" ca="1" si="248"/>
        <v>-7.6836816594654698</v>
      </c>
      <c r="M737" s="110">
        <f t="shared" si="255"/>
        <v>65.778273824796671</v>
      </c>
      <c r="N737" s="110">
        <f t="shared" si="256"/>
        <v>57.135996226444803</v>
      </c>
      <c r="O737" s="110">
        <f t="shared" ca="1" si="257"/>
        <v>-75.376917079356261</v>
      </c>
      <c r="P737" s="110">
        <f t="shared" ca="1" si="258"/>
        <v>-66.734639481004393</v>
      </c>
      <c r="Q737" s="110">
        <f t="shared" ca="1" si="260"/>
        <v>-11.458044954953413</v>
      </c>
      <c r="R737" s="110">
        <f>'prueba 1'!I734</f>
        <v>0</v>
      </c>
      <c r="S737" s="105">
        <f>'prueba 1'!AN734</f>
        <v>1.0238613575466234E-3</v>
      </c>
      <c r="T737" s="105">
        <f t="shared" si="261"/>
        <v>1.8116461764582266</v>
      </c>
      <c r="U737" s="177">
        <f t="shared" si="262"/>
        <v>5.8242605735417738</v>
      </c>
      <c r="V737" s="161">
        <f t="shared" si="249"/>
        <v>2.7933974388798209E-2</v>
      </c>
      <c r="W737" s="178">
        <f t="shared" si="259"/>
        <v>3.045833</v>
      </c>
      <c r="X737" s="178">
        <f t="shared" ca="1" si="263"/>
        <v>-11.458044954953413</v>
      </c>
      <c r="Y737" s="178">
        <f t="shared" ca="1" si="264"/>
        <v>231.01341878823035</v>
      </c>
      <c r="Z737" s="178">
        <f t="shared" si="265"/>
        <v>4.1660000000001141E-3</v>
      </c>
      <c r="AA737" s="178">
        <f t="shared" ca="1" si="266"/>
        <v>3.045833</v>
      </c>
      <c r="AB737" s="178">
        <f t="shared" ca="1" si="267"/>
        <v>414.56036424800197</v>
      </c>
    </row>
    <row r="738" spans="1:28" x14ac:dyDescent="0.25">
      <c r="A738" s="200">
        <v>3.05</v>
      </c>
      <c r="B738" s="105">
        <v>6.6461299077749789</v>
      </c>
      <c r="D738" s="194">
        <f t="shared" si="268"/>
        <v>4.1669999999998097E-3</v>
      </c>
      <c r="E738" s="174">
        <f t="shared" ca="1" si="269"/>
        <v>-4.8139441995320706E-2</v>
      </c>
      <c r="F738" s="179">
        <f t="shared" ca="1" si="250"/>
        <v>0.96243231903571747</v>
      </c>
      <c r="G738" s="272">
        <f t="shared" si="251"/>
        <v>3.05</v>
      </c>
      <c r="H738" s="181">
        <f t="shared" ca="1" si="252"/>
        <v>-11.552541875527455</v>
      </c>
      <c r="I738" s="182">
        <f t="shared" ca="1" si="253"/>
        <v>230.96527934623504</v>
      </c>
      <c r="J738" s="181">
        <f t="shared" ca="1" si="254"/>
        <v>415.52279656703769</v>
      </c>
      <c r="K738" s="175">
        <f ca="1">IF(I737&lt;0,VLOOKUP(-I737,'Cd(v)'!$B$3:$C$103,2,1),VLOOKUP(I737,'Cd(v)'!$B$3:$C$103,2,1))</f>
        <v>0.435466678194737</v>
      </c>
      <c r="L738" s="7">
        <f t="shared" ca="1" si="248"/>
        <v>-7.6805072909113843</v>
      </c>
      <c r="M738" s="110">
        <f t="shared" si="255"/>
        <v>65.198534395272546</v>
      </c>
      <c r="N738" s="110">
        <f t="shared" si="256"/>
        <v>57.125998909565432</v>
      </c>
      <c r="O738" s="110">
        <f t="shared" ca="1" si="257"/>
        <v>-75.345776523840684</v>
      </c>
      <c r="P738" s="110">
        <f t="shared" ca="1" si="258"/>
        <v>-67.273241038133563</v>
      </c>
      <c r="Q738" s="110">
        <f t="shared" ca="1" si="260"/>
        <v>-11.552541875527455</v>
      </c>
      <c r="R738" s="110">
        <f>'prueba 1'!I735</f>
        <v>0</v>
      </c>
      <c r="S738" s="105">
        <f>'prueba 1'!AN735</f>
        <v>1.0190944831167958E-3</v>
      </c>
      <c r="T738" s="105">
        <f t="shared" si="261"/>
        <v>1.8126652709413433</v>
      </c>
      <c r="U738" s="177">
        <f t="shared" si="262"/>
        <v>5.8232414790586571</v>
      </c>
      <c r="V738" s="161">
        <f t="shared" si="249"/>
        <v>2.7694423325697073E-2</v>
      </c>
      <c r="W738" s="178">
        <f t="shared" si="259"/>
        <v>3.05</v>
      </c>
      <c r="X738" s="178">
        <f t="shared" ca="1" si="263"/>
        <v>-11.552541875527455</v>
      </c>
      <c r="Y738" s="178">
        <f t="shared" ca="1" si="264"/>
        <v>230.96527934623504</v>
      </c>
      <c r="Z738" s="178">
        <f t="shared" si="265"/>
        <v>4.1669999999998097E-3</v>
      </c>
      <c r="AA738" s="178">
        <f t="shared" ca="1" si="266"/>
        <v>3.05</v>
      </c>
      <c r="AB738" s="178">
        <f t="shared" ca="1" si="267"/>
        <v>415.52279656703769</v>
      </c>
    </row>
    <row r="739" spans="1:28" x14ac:dyDescent="0.25">
      <c r="A739" s="200">
        <v>3.0541670000000001</v>
      </c>
      <c r="B739" s="105">
        <v>6.7643234713884572</v>
      </c>
      <c r="D739" s="194">
        <f t="shared" si="268"/>
        <v>4.1670000000002538E-3</v>
      </c>
      <c r="E739" s="174">
        <f t="shared" ca="1" si="269"/>
        <v>-4.7288400218404136E-2</v>
      </c>
      <c r="F739" s="179">
        <f t="shared" ca="1" si="250"/>
        <v>0.96223526827210992</v>
      </c>
      <c r="G739" s="272">
        <f t="shared" si="251"/>
        <v>3.0541670000000001</v>
      </c>
      <c r="H739" s="181">
        <f t="shared" ca="1" si="252"/>
        <v>-11.34830818776128</v>
      </c>
      <c r="I739" s="182">
        <f t="shared" ca="1" si="253"/>
        <v>230.91799094601663</v>
      </c>
      <c r="J739" s="181">
        <f t="shared" ca="1" si="254"/>
        <v>416.48503183530977</v>
      </c>
      <c r="K739" s="175">
        <f ca="1">IF(I738&lt;0,VLOOKUP(-I738,'Cd(v)'!$B$3:$C$103,2,1),VLOOKUP(I738,'Cd(v)'!$B$3:$C$103,2,1))</f>
        <v>0.435466678194737</v>
      </c>
      <c r="L739" s="7">
        <f t="shared" ca="1" si="248"/>
        <v>-7.6773066386397772</v>
      </c>
      <c r="M739" s="110">
        <f t="shared" si="255"/>
        <v>66.358013254320767</v>
      </c>
      <c r="N739" s="110">
        <f t="shared" si="256"/>
        <v>57.115953799726874</v>
      </c>
      <c r="O739" s="110">
        <f t="shared" ca="1" si="257"/>
        <v>-75.314378125056223</v>
      </c>
      <c r="P739" s="110">
        <f t="shared" ca="1" si="258"/>
        <v>-66.072318670462323</v>
      </c>
      <c r="Q739" s="110">
        <f t="shared" ca="1" si="260"/>
        <v>-11.34830818776128</v>
      </c>
      <c r="R739" s="110">
        <f>'prueba 1'!I736</f>
        <v>0</v>
      </c>
      <c r="S739" s="105">
        <f>'prueba 1'!AN736</f>
        <v>1.0239663443988474E-3</v>
      </c>
      <c r="T739" s="105">
        <f t="shared" si="261"/>
        <v>1.8136892372857423</v>
      </c>
      <c r="U739" s="177">
        <f t="shared" si="262"/>
        <v>5.8222175127142579</v>
      </c>
      <c r="V739" s="161">
        <f t="shared" si="249"/>
        <v>2.8186935905277419E-2</v>
      </c>
      <c r="W739" s="178">
        <f t="shared" si="259"/>
        <v>3.0541670000000001</v>
      </c>
      <c r="X739" s="178">
        <f t="shared" ca="1" si="263"/>
        <v>-11.34830818776128</v>
      </c>
      <c r="Y739" s="178">
        <f t="shared" ca="1" si="264"/>
        <v>230.91799094601663</v>
      </c>
      <c r="Z739" s="178">
        <f t="shared" si="265"/>
        <v>4.1670000000002538E-3</v>
      </c>
      <c r="AA739" s="178">
        <f t="shared" ca="1" si="266"/>
        <v>3.0541670000000001</v>
      </c>
      <c r="AB739" s="178">
        <f t="shared" ca="1" si="267"/>
        <v>416.48503183530977</v>
      </c>
    </row>
    <row r="740" spans="1:28" x14ac:dyDescent="0.25">
      <c r="A740" s="200">
        <v>3.0583330000000002</v>
      </c>
      <c r="B740" s="105">
        <v>6.9416138168086743</v>
      </c>
      <c r="D740" s="194">
        <f t="shared" si="268"/>
        <v>4.1660000000001141E-3</v>
      </c>
      <c r="E740" s="174">
        <f t="shared" ca="1" si="269"/>
        <v>-4.6011426978479361E-2</v>
      </c>
      <c r="F740" s="179">
        <f t="shared" ca="1" si="250"/>
        <v>0.96181266667633925</v>
      </c>
      <c r="G740" s="272">
        <f t="shared" si="251"/>
        <v>3.0583330000000002</v>
      </c>
      <c r="H740" s="181">
        <f t="shared" ca="1" si="252"/>
        <v>-11.044509596370164</v>
      </c>
      <c r="I740" s="182">
        <f t="shared" ca="1" si="253"/>
        <v>230.87197951903815</v>
      </c>
      <c r="J740" s="181">
        <f t="shared" ca="1" si="254"/>
        <v>417.44684450198611</v>
      </c>
      <c r="K740" s="175">
        <f ca="1">IF(I739&lt;0,VLOOKUP(-I739,'Cd(v)'!$B$3:$C$103,2,1),VLOOKUP(I739,'Cd(v)'!$B$3:$C$103,2,1))</f>
        <v>0.435466678194737</v>
      </c>
      <c r="L740" s="7">
        <f t="shared" ca="1" si="248"/>
        <v>-7.6741632191238205</v>
      </c>
      <c r="M740" s="110">
        <f t="shared" si="255"/>
        <v>68.097231542893098</v>
      </c>
      <c r="N740" s="110">
        <f t="shared" si="256"/>
        <v>57.105831937982117</v>
      </c>
      <c r="O740" s="110">
        <f t="shared" ca="1" si="257"/>
        <v>-75.283541179604683</v>
      </c>
      <c r="P740" s="110">
        <f t="shared" ca="1" si="258"/>
        <v>-64.292141574693702</v>
      </c>
      <c r="Q740" s="110">
        <f t="shared" ca="1" si="260"/>
        <v>-11.044509596370164</v>
      </c>
      <c r="R740" s="110">
        <f>'prueba 1'!I737</f>
        <v>0</v>
      </c>
      <c r="S740" s="105">
        <f>'prueba 1'!AN737</f>
        <v>1.0317901880490497E-3</v>
      </c>
      <c r="T740" s="105">
        <f t="shared" si="261"/>
        <v>1.8147210274737913</v>
      </c>
      <c r="U740" s="177">
        <f t="shared" si="262"/>
        <v>5.8211857225262094</v>
      </c>
      <c r="V740" s="161">
        <f t="shared" si="249"/>
        <v>2.8918763160825728E-2</v>
      </c>
      <c r="W740" s="178">
        <f t="shared" si="259"/>
        <v>3.0583330000000002</v>
      </c>
      <c r="X740" s="178">
        <f t="shared" ca="1" si="263"/>
        <v>-11.044509596370164</v>
      </c>
      <c r="Y740" s="178">
        <f t="shared" ca="1" si="264"/>
        <v>230.87197951903815</v>
      </c>
      <c r="Z740" s="178">
        <f t="shared" si="265"/>
        <v>4.1660000000001141E-3</v>
      </c>
      <c r="AA740" s="178">
        <f t="shared" ca="1" si="266"/>
        <v>3.0583330000000002</v>
      </c>
      <c r="AB740" s="178">
        <f t="shared" ca="1" si="267"/>
        <v>417.44684450198611</v>
      </c>
    </row>
    <row r="741" spans="1:28" x14ac:dyDescent="0.25">
      <c r="A741" s="200">
        <v>3.0625</v>
      </c>
      <c r="B741" s="105">
        <v>6.4688395623547619</v>
      </c>
      <c r="D741" s="194">
        <f t="shared" si="268"/>
        <v>4.1669999999998097E-3</v>
      </c>
      <c r="E741" s="174">
        <f t="shared" ca="1" si="269"/>
        <v>-4.9322429698947727E-2</v>
      </c>
      <c r="F741" s="179">
        <f t="shared" ca="1" si="250"/>
        <v>0.96183801209123254</v>
      </c>
      <c r="G741" s="272">
        <f t="shared" si="251"/>
        <v>3.0625</v>
      </c>
      <c r="H741" s="181">
        <f t="shared" ca="1" si="252"/>
        <v>-11.836436212850966</v>
      </c>
      <c r="I741" s="182">
        <f t="shared" ca="1" si="253"/>
        <v>230.8226570893392</v>
      </c>
      <c r="J741" s="181">
        <f t="shared" ca="1" si="254"/>
        <v>418.40868251407733</v>
      </c>
      <c r="K741" s="175">
        <f ca="1">IF(I740&lt;0,VLOOKUP(-I740,'Cd(v)'!$B$3:$C$103,2,1),VLOOKUP(I740,'Cd(v)'!$B$3:$C$103,2,1))</f>
        <v>0.435466678194737</v>
      </c>
      <c r="L741" s="7">
        <f t="shared" ca="1" si="248"/>
        <v>-7.6711053021477937</v>
      </c>
      <c r="M741" s="110">
        <f t="shared" si="255"/>
        <v>63.459316106700214</v>
      </c>
      <c r="N741" s="110">
        <f t="shared" si="256"/>
        <v>57.095982211311522</v>
      </c>
      <c r="O741" s="110">
        <f t="shared" ca="1" si="257"/>
        <v>-75.253543014069862</v>
      </c>
      <c r="P741" s="110">
        <f t="shared" ca="1" si="258"/>
        <v>-68.89020911868117</v>
      </c>
      <c r="Q741" s="110">
        <f t="shared" ca="1" si="260"/>
        <v>-11.836436212850966</v>
      </c>
      <c r="R741" s="110">
        <f>'prueba 1'!I738</f>
        <v>0</v>
      </c>
      <c r="S741" s="105">
        <f>'prueba 1'!AN738</f>
        <v>1.0040496096416639E-3</v>
      </c>
      <c r="T741" s="105">
        <f t="shared" si="261"/>
        <v>1.815725077083433</v>
      </c>
      <c r="U741" s="177">
        <f t="shared" si="262"/>
        <v>5.8201816729165667</v>
      </c>
      <c r="V741" s="161">
        <f t="shared" si="249"/>
        <v>2.6955654456331062E-2</v>
      </c>
      <c r="W741" s="178">
        <f t="shared" si="259"/>
        <v>3.0625</v>
      </c>
      <c r="X741" s="178">
        <f t="shared" ca="1" si="263"/>
        <v>-11.836436212850966</v>
      </c>
      <c r="Y741" s="178">
        <f t="shared" ca="1" si="264"/>
        <v>230.8226570893392</v>
      </c>
      <c r="Z741" s="178">
        <f t="shared" si="265"/>
        <v>4.1669999999998097E-3</v>
      </c>
      <c r="AA741" s="178">
        <f t="shared" ca="1" si="266"/>
        <v>3.0625</v>
      </c>
      <c r="AB741" s="178">
        <f t="shared" ca="1" si="267"/>
        <v>418.40868251407733</v>
      </c>
    </row>
    <row r="742" spans="1:28" x14ac:dyDescent="0.25">
      <c r="A742" s="200">
        <v>3.0666669999999998</v>
      </c>
      <c r="B742" s="105">
        <v>6.409742780548024</v>
      </c>
      <c r="D742" s="194">
        <f t="shared" si="268"/>
        <v>4.1669999999998097E-3</v>
      </c>
      <c r="E742" s="174">
        <f t="shared" ca="1" si="269"/>
        <v>-4.9715997101148331E-2</v>
      </c>
      <c r="F742" s="179">
        <f t="shared" ca="1" si="250"/>
        <v>0.96163084553131206</v>
      </c>
      <c r="G742" s="272">
        <f t="shared" si="251"/>
        <v>3.0666669999999998</v>
      </c>
      <c r="H742" s="181">
        <f t="shared" ca="1" si="252"/>
        <v>-11.930884833489465</v>
      </c>
      <c r="I742" s="182">
        <f t="shared" ca="1" si="253"/>
        <v>230.77294109223806</v>
      </c>
      <c r="J742" s="181">
        <f t="shared" ca="1" si="254"/>
        <v>419.37031335960864</v>
      </c>
      <c r="K742" s="175">
        <f ca="1">IF(I741&lt;0,VLOOKUP(-I741,'Cd(v)'!$B$3:$C$103,2,1),VLOOKUP(I741,'Cd(v)'!$B$3:$C$103,2,1))</f>
        <v>0.435466678194737</v>
      </c>
      <c r="L742" s="7">
        <f t="shared" ca="1" si="248"/>
        <v>-7.6678280128251011</v>
      </c>
      <c r="M742" s="110">
        <f t="shared" si="255"/>
        <v>62.879576677176118</v>
      </c>
      <c r="N742" s="110">
        <f t="shared" si="256"/>
        <v>57.086181347593403</v>
      </c>
      <c r="O742" s="110">
        <f t="shared" ca="1" si="257"/>
        <v>-75.221392805814247</v>
      </c>
      <c r="P742" s="110">
        <f t="shared" ca="1" si="258"/>
        <v>-69.427997476231525</v>
      </c>
      <c r="Q742" s="110">
        <f t="shared" ca="1" si="260"/>
        <v>-11.930884833489465</v>
      </c>
      <c r="R742" s="110">
        <f>'prueba 1'!I739</f>
        <v>0</v>
      </c>
      <c r="S742" s="105">
        <f>'prueba 1'!AN739</f>
        <v>9.9906867666958677E-4</v>
      </c>
      <c r="T742" s="105">
        <f t="shared" si="261"/>
        <v>1.8167241457601027</v>
      </c>
      <c r="U742" s="177">
        <f t="shared" si="262"/>
        <v>5.8191826042398977</v>
      </c>
      <c r="V742" s="161">
        <f t="shared" si="249"/>
        <v>2.6709398166542397E-2</v>
      </c>
      <c r="W742" s="178">
        <f t="shared" si="259"/>
        <v>3.0666669999999998</v>
      </c>
      <c r="X742" s="178">
        <f t="shared" ca="1" si="263"/>
        <v>-11.930884833489465</v>
      </c>
      <c r="Y742" s="178">
        <f t="shared" ca="1" si="264"/>
        <v>230.77294109223806</v>
      </c>
      <c r="Z742" s="178">
        <f t="shared" si="265"/>
        <v>4.1669999999998097E-3</v>
      </c>
      <c r="AA742" s="178">
        <f t="shared" ca="1" si="266"/>
        <v>3.0666669999999998</v>
      </c>
      <c r="AB742" s="178">
        <f t="shared" ca="1" si="267"/>
        <v>419.37031335960864</v>
      </c>
    </row>
    <row r="743" spans="1:28" x14ac:dyDescent="0.25">
      <c r="A743" s="200">
        <v>3.0708329999999999</v>
      </c>
      <c r="B743" s="105">
        <v>6.4688395623547619</v>
      </c>
      <c r="D743" s="194">
        <f t="shared" si="268"/>
        <v>4.1660000000001141E-3</v>
      </c>
      <c r="E743" s="174">
        <f t="shared" ca="1" si="269"/>
        <v>-4.9267274736165011E-2</v>
      </c>
      <c r="F743" s="179">
        <f t="shared" ca="1" si="250"/>
        <v>0.96119482512373922</v>
      </c>
      <c r="G743" s="272">
        <f t="shared" si="251"/>
        <v>3.0708329999999999</v>
      </c>
      <c r="H743" s="181">
        <f t="shared" ca="1" si="252"/>
        <v>-11.826038102775723</v>
      </c>
      <c r="I743" s="182">
        <f t="shared" ca="1" si="253"/>
        <v>230.72367381750189</v>
      </c>
      <c r="J743" s="181">
        <f t="shared" ca="1" si="254"/>
        <v>420.3315081847324</v>
      </c>
      <c r="K743" s="175">
        <f ca="1">IF(I742&lt;0,VLOOKUP(-I742,'Cd(v)'!$B$3:$C$103,2,1),VLOOKUP(I742,'Cd(v)'!$B$3:$C$103,2,1))</f>
        <v>0.435466678194737</v>
      </c>
      <c r="L743" s="7">
        <f t="shared" ca="1" si="248"/>
        <v>-7.6645252810569779</v>
      </c>
      <c r="M743" s="110">
        <f t="shared" si="255"/>
        <v>63.459316106700214</v>
      </c>
      <c r="N743" s="110">
        <f t="shared" si="256"/>
        <v>57.076366877773872</v>
      </c>
      <c r="O743" s="110">
        <f t="shared" ca="1" si="257"/>
        <v>-75.188993007168961</v>
      </c>
      <c r="P743" s="110">
        <f t="shared" ca="1" si="258"/>
        <v>-68.806043778242611</v>
      </c>
      <c r="Q743" s="110">
        <f t="shared" ca="1" si="260"/>
        <v>-11.826038102775723</v>
      </c>
      <c r="R743" s="110">
        <f>'prueba 1'!I740</f>
        <v>0</v>
      </c>
      <c r="S743" s="105">
        <f>'prueba 1'!AN740</f>
        <v>1.00045563909556E-3</v>
      </c>
      <c r="T743" s="105">
        <f t="shared" si="261"/>
        <v>1.8177246013991981</v>
      </c>
      <c r="U743" s="177">
        <f t="shared" si="262"/>
        <v>5.8181821486008021</v>
      </c>
      <c r="V743" s="161">
        <f t="shared" si="249"/>
        <v>2.6949185616770677E-2</v>
      </c>
      <c r="W743" s="178">
        <f t="shared" si="259"/>
        <v>3.0708329999999999</v>
      </c>
      <c r="X743" s="178">
        <f t="shared" ca="1" si="263"/>
        <v>-11.826038102775723</v>
      </c>
      <c r="Y743" s="178">
        <f t="shared" ca="1" si="264"/>
        <v>230.72367381750189</v>
      </c>
      <c r="Z743" s="178">
        <f t="shared" si="265"/>
        <v>4.1660000000001141E-3</v>
      </c>
      <c r="AA743" s="178">
        <f t="shared" ca="1" si="266"/>
        <v>3.0708329999999999</v>
      </c>
      <c r="AB743" s="178">
        <f t="shared" ca="1" si="267"/>
        <v>420.3315081847324</v>
      </c>
    </row>
    <row r="744" spans="1:28" x14ac:dyDescent="0.25">
      <c r="A744" s="200">
        <v>3.0750000000000002</v>
      </c>
      <c r="B744" s="105">
        <v>6.6461299077749789</v>
      </c>
      <c r="D744" s="194">
        <f t="shared" si="268"/>
        <v>4.1670000000002538E-3</v>
      </c>
      <c r="E744" s="174">
        <f t="shared" ca="1" si="269"/>
        <v>-4.8011713713243205E-2</v>
      </c>
      <c r="F744" s="179">
        <f t="shared" ca="1" si="250"/>
        <v>0.96122548398654584</v>
      </c>
      <c r="G744" s="272">
        <f t="shared" si="251"/>
        <v>3.0750000000000002</v>
      </c>
      <c r="H744" s="181">
        <f t="shared" ca="1" si="252"/>
        <v>-11.521889540014467</v>
      </c>
      <c r="I744" s="182">
        <f t="shared" ca="1" si="253"/>
        <v>230.67566210378865</v>
      </c>
      <c r="J744" s="181">
        <f t="shared" ca="1" si="254"/>
        <v>421.29273366871894</v>
      </c>
      <c r="K744" s="175">
        <f ca="1">IF(I743&lt;0,VLOOKUP(-I743,'Cd(v)'!$B$3:$C$103,2,1),VLOOKUP(I743,'Cd(v)'!$B$3:$C$103,2,1))</f>
        <v>0.435466678194737</v>
      </c>
      <c r="L744" s="7">
        <f t="shared" ca="1" si="248"/>
        <v>-7.6612530606371241</v>
      </c>
      <c r="M744" s="110">
        <f t="shared" si="255"/>
        <v>65.198534395272546</v>
      </c>
      <c r="N744" s="110">
        <f t="shared" si="256"/>
        <v>57.066470100828553</v>
      </c>
      <c r="O744" s="110">
        <f t="shared" ca="1" si="257"/>
        <v>-75.156892524850193</v>
      </c>
      <c r="P744" s="110">
        <f t="shared" ca="1" si="258"/>
        <v>-67.0248282304062</v>
      </c>
      <c r="Q744" s="110">
        <f t="shared" ca="1" si="260"/>
        <v>-11.521889540014467</v>
      </c>
      <c r="R744" s="110">
        <f>'prueba 1'!I741</f>
        <v>0</v>
      </c>
      <c r="S744" s="105">
        <f>'prueba 1'!AN741</f>
        <v>1.0088457640486845E-3</v>
      </c>
      <c r="T744" s="105">
        <f t="shared" si="261"/>
        <v>1.8187334471632468</v>
      </c>
      <c r="U744" s="177">
        <f t="shared" si="262"/>
        <v>5.8171733028367534</v>
      </c>
      <c r="V744" s="161">
        <f t="shared" si="249"/>
        <v>2.7694423325700025E-2</v>
      </c>
      <c r="W744" s="178">
        <f t="shared" si="259"/>
        <v>3.0750000000000002</v>
      </c>
      <c r="X744" s="178">
        <f t="shared" ca="1" si="263"/>
        <v>-11.521889540014467</v>
      </c>
      <c r="Y744" s="178">
        <f t="shared" ca="1" si="264"/>
        <v>230.67566210378865</v>
      </c>
      <c r="Z744" s="178">
        <f t="shared" si="265"/>
        <v>4.1670000000002538E-3</v>
      </c>
      <c r="AA744" s="178">
        <f t="shared" ca="1" si="266"/>
        <v>3.0750000000000002</v>
      </c>
      <c r="AB744" s="178">
        <f t="shared" ca="1" si="267"/>
        <v>421.29273366871894</v>
      </c>
    </row>
    <row r="745" spans="1:28" x14ac:dyDescent="0.25">
      <c r="A745" s="200">
        <v>3.079167</v>
      </c>
      <c r="B745" s="105">
        <v>6.823420253195196</v>
      </c>
      <c r="D745" s="194">
        <f t="shared" si="268"/>
        <v>4.1669999999998097E-3</v>
      </c>
      <c r="E745" s="174">
        <f t="shared" ca="1" si="269"/>
        <v>-4.6744485922045956E-2</v>
      </c>
      <c r="F745" s="179">
        <f t="shared" ca="1" si="250"/>
        <v>0.96103069971360633</v>
      </c>
      <c r="G745" s="272">
        <f t="shared" si="251"/>
        <v>3.079167</v>
      </c>
      <c r="H745" s="181">
        <f t="shared" ca="1" si="252"/>
        <v>-11.217779198955625</v>
      </c>
      <c r="I745" s="182">
        <f t="shared" ca="1" si="253"/>
        <v>230.62891761786662</v>
      </c>
      <c r="J745" s="181">
        <f t="shared" ca="1" si="254"/>
        <v>422.25376436843254</v>
      </c>
      <c r="K745" s="175">
        <f ca="1">IF(I744&lt;0,VLOOKUP(-I744,'Cd(v)'!$B$3:$C$103,2,1),VLOOKUP(I744,'Cd(v)'!$B$3:$C$103,2,1))</f>
        <v>0.435466678194737</v>
      </c>
      <c r="L745" s="7">
        <f t="shared" ca="1" si="248"/>
        <v>-7.6580649039009945</v>
      </c>
      <c r="M745" s="110">
        <f t="shared" si="255"/>
        <v>66.937752683844877</v>
      </c>
      <c r="N745" s="110">
        <f t="shared" si="256"/>
        <v>57.056494462609358</v>
      </c>
      <c r="O745" s="110">
        <f t="shared" ca="1" si="257"/>
        <v>-75.125616707268762</v>
      </c>
      <c r="P745" s="110">
        <f t="shared" ca="1" si="258"/>
        <v>-65.244358486033235</v>
      </c>
      <c r="Q745" s="110">
        <f t="shared" ca="1" si="260"/>
        <v>-11.217779198955625</v>
      </c>
      <c r="R745" s="110">
        <f>'prueba 1'!I742</f>
        <v>0</v>
      </c>
      <c r="S745" s="105">
        <f>'prueba 1'!AN742</f>
        <v>1.0168846298874799E-3</v>
      </c>
      <c r="T745" s="105">
        <f t="shared" si="261"/>
        <v>1.8197503317931343</v>
      </c>
      <c r="U745" s="177">
        <f t="shared" si="262"/>
        <v>5.8161564182068659</v>
      </c>
      <c r="V745" s="161">
        <f t="shared" si="249"/>
        <v>2.8433192195063083E-2</v>
      </c>
      <c r="W745" s="178">
        <f t="shared" si="259"/>
        <v>3.079167</v>
      </c>
      <c r="X745" s="178">
        <f t="shared" ca="1" si="263"/>
        <v>-11.217779198955625</v>
      </c>
      <c r="Y745" s="178">
        <f t="shared" ca="1" si="264"/>
        <v>230.62891761786662</v>
      </c>
      <c r="Z745" s="178">
        <f t="shared" si="265"/>
        <v>4.1669999999998097E-3</v>
      </c>
      <c r="AA745" s="178">
        <f t="shared" ca="1" si="266"/>
        <v>3.079167</v>
      </c>
      <c r="AB745" s="178">
        <f t="shared" ca="1" si="267"/>
        <v>422.25376436843254</v>
      </c>
    </row>
    <row r="746" spans="1:28" x14ac:dyDescent="0.25">
      <c r="A746" s="200">
        <v>3.0833330000000001</v>
      </c>
      <c r="B746" s="105">
        <v>7.000710598615413</v>
      </c>
      <c r="D746" s="194">
        <f t="shared" si="268"/>
        <v>4.1660000000001141E-3</v>
      </c>
      <c r="E746" s="174">
        <f t="shared" ca="1" si="269"/>
        <v>-4.5466503318958476E-2</v>
      </c>
      <c r="F746" s="179">
        <f t="shared" ca="1" si="250"/>
        <v>0.96061065734323192</v>
      </c>
      <c r="G746" s="272">
        <f t="shared" si="251"/>
        <v>3.0833330000000001</v>
      </c>
      <c r="H746" s="181">
        <f t="shared" ca="1" si="252"/>
        <v>-10.913706989668082</v>
      </c>
      <c r="I746" s="182">
        <f t="shared" ca="1" si="253"/>
        <v>230.58345111454767</v>
      </c>
      <c r="J746" s="181">
        <f t="shared" ca="1" si="254"/>
        <v>423.21437502577578</v>
      </c>
      <c r="K746" s="175">
        <f ca="1">IF(I745&lt;0,VLOOKUP(-I745,'Cd(v)'!$B$3:$C$103,2,1),VLOOKUP(I745,'Cd(v)'!$B$3:$C$103,2,1))</f>
        <v>0.435466678194737</v>
      </c>
      <c r="L746" s="7">
        <f t="shared" ca="1" si="248"/>
        <v>-7.6549615332741592</v>
      </c>
      <c r="M746" s="110">
        <f t="shared" si="255"/>
        <v>68.676970972417209</v>
      </c>
      <c r="N746" s="110">
        <f t="shared" si="256"/>
        <v>57.046443451307049</v>
      </c>
      <c r="O746" s="110">
        <f t="shared" ca="1" si="257"/>
        <v>-75.095172641419509</v>
      </c>
      <c r="P746" s="110">
        <f t="shared" ca="1" si="258"/>
        <v>-63.464645120309349</v>
      </c>
      <c r="Q746" s="110">
        <f t="shared" ca="1" si="260"/>
        <v>-10.913706989668082</v>
      </c>
      <c r="R746" s="110">
        <f>'prueba 1'!I743</f>
        <v>0</v>
      </c>
      <c r="S746" s="105">
        <f>'prueba 1'!AN743</f>
        <v>1.0245679207253017E-3</v>
      </c>
      <c r="T746" s="105">
        <f t="shared" si="261"/>
        <v>1.8207748997138595</v>
      </c>
      <c r="U746" s="177">
        <f t="shared" si="262"/>
        <v>5.8151318502861411</v>
      </c>
      <c r="V746" s="161">
        <f t="shared" si="249"/>
        <v>2.9164960353832609E-2</v>
      </c>
      <c r="W746" s="178">
        <f t="shared" si="259"/>
        <v>3.0833330000000001</v>
      </c>
      <c r="X746" s="178">
        <f t="shared" ca="1" si="263"/>
        <v>-10.913706989668082</v>
      </c>
      <c r="Y746" s="178">
        <f t="shared" ca="1" si="264"/>
        <v>230.58345111454767</v>
      </c>
      <c r="Z746" s="178">
        <f t="shared" si="265"/>
        <v>4.1660000000001141E-3</v>
      </c>
      <c r="AA746" s="178">
        <f t="shared" ca="1" si="266"/>
        <v>3.0833330000000001</v>
      </c>
      <c r="AB746" s="178">
        <f t="shared" ca="1" si="267"/>
        <v>423.21437502577578</v>
      </c>
    </row>
    <row r="747" spans="1:28" x14ac:dyDescent="0.25">
      <c r="A747" s="200">
        <v>3.0874999999999999</v>
      </c>
      <c r="B747" s="105">
        <v>6.6461299077749789</v>
      </c>
      <c r="D747" s="194">
        <f t="shared" si="268"/>
        <v>4.1669999999998097E-3</v>
      </c>
      <c r="E747" s="174">
        <f t="shared" ca="1" si="269"/>
        <v>-4.7949996426351463E-2</v>
      </c>
      <c r="F747" s="179">
        <f t="shared" ca="1" si="250"/>
        <v>0.96064143315916772</v>
      </c>
      <c r="G747" s="272">
        <f t="shared" si="251"/>
        <v>3.0874999999999999</v>
      </c>
      <c r="H747" s="181">
        <f t="shared" ca="1" si="252"/>
        <v>-11.507078576038793</v>
      </c>
      <c r="I747" s="182">
        <f t="shared" ca="1" si="253"/>
        <v>230.53550111812132</v>
      </c>
      <c r="J747" s="181">
        <f t="shared" ca="1" si="254"/>
        <v>424.17501645893492</v>
      </c>
      <c r="K747" s="175">
        <f ca="1">IF(I746&lt;0,VLOOKUP(-I746,'Cd(v)'!$B$3:$C$103,2,1),VLOOKUP(I746,'Cd(v)'!$B$3:$C$103,2,1))</f>
        <v>0.435466678194737</v>
      </c>
      <c r="L747" s="7">
        <f t="shared" ca="1" si="248"/>
        <v>-7.6519436114057031</v>
      </c>
      <c r="M747" s="110">
        <f t="shared" si="255"/>
        <v>65.198534395272546</v>
      </c>
      <c r="N747" s="110">
        <f t="shared" si="256"/>
        <v>57.036597792608134</v>
      </c>
      <c r="O747" s="110">
        <f t="shared" ca="1" si="257"/>
        <v>-75.065566827889953</v>
      </c>
      <c r="P747" s="110">
        <f t="shared" ca="1" si="258"/>
        <v>-66.903630225225541</v>
      </c>
      <c r="Q747" s="110">
        <f t="shared" ca="1" si="260"/>
        <v>-11.507078576038793</v>
      </c>
      <c r="R747" s="110">
        <f>'prueba 1'!I744</f>
        <v>0</v>
      </c>
      <c r="S747" s="105">
        <f>'prueba 1'!AN744</f>
        <v>1.0036349336297733E-3</v>
      </c>
      <c r="T747" s="105">
        <f t="shared" si="261"/>
        <v>1.8217785346474893</v>
      </c>
      <c r="U747" s="177">
        <f t="shared" si="262"/>
        <v>5.8141282153525111</v>
      </c>
      <c r="V747" s="161">
        <f t="shared" si="249"/>
        <v>2.7694423325697073E-2</v>
      </c>
      <c r="W747" s="178">
        <f t="shared" si="259"/>
        <v>3.0874999999999999</v>
      </c>
      <c r="X747" s="178">
        <f t="shared" ca="1" si="263"/>
        <v>-11.507078576038793</v>
      </c>
      <c r="Y747" s="178">
        <f t="shared" ca="1" si="264"/>
        <v>230.53550111812132</v>
      </c>
      <c r="Z747" s="178">
        <f t="shared" si="265"/>
        <v>4.1669999999998097E-3</v>
      </c>
      <c r="AA747" s="178">
        <f t="shared" ca="1" si="266"/>
        <v>3.0874999999999999</v>
      </c>
      <c r="AB747" s="178">
        <f t="shared" ca="1" si="267"/>
        <v>424.17501645893492</v>
      </c>
    </row>
    <row r="748" spans="1:28" x14ac:dyDescent="0.25">
      <c r="A748" s="200">
        <v>3.0916670000000002</v>
      </c>
      <c r="B748" s="105">
        <v>6.4688395623547619</v>
      </c>
      <c r="D748" s="194">
        <f t="shared" si="268"/>
        <v>4.1670000000002538E-3</v>
      </c>
      <c r="E748" s="174">
        <f t="shared" ca="1" si="269"/>
        <v>-4.917554129497332E-2</v>
      </c>
      <c r="F748" s="179">
        <f t="shared" ca="1" si="250"/>
        <v>0.96043651867869384</v>
      </c>
      <c r="G748" s="272">
        <f t="shared" si="251"/>
        <v>3.0916670000000002</v>
      </c>
      <c r="H748" s="181">
        <f t="shared" ca="1" si="252"/>
        <v>-11.801185815927603</v>
      </c>
      <c r="I748" s="182">
        <f t="shared" ca="1" si="253"/>
        <v>230.48632557682635</v>
      </c>
      <c r="J748" s="181">
        <f t="shared" ca="1" si="254"/>
        <v>425.13545297761362</v>
      </c>
      <c r="K748" s="175">
        <f ca="1">IF(I747&lt;0,VLOOKUP(-I747,'Cd(v)'!$B$3:$C$103,2,1),VLOOKUP(I747,'Cd(v)'!$B$3:$C$103,2,1))</f>
        <v>0.435466678194737</v>
      </c>
      <c r="L748" s="7">
        <f t="shared" ca="1" si="248"/>
        <v>-7.6487614878198338</v>
      </c>
      <c r="M748" s="110">
        <f t="shared" si="255"/>
        <v>63.459316106700214</v>
      </c>
      <c r="N748" s="110">
        <f t="shared" si="256"/>
        <v>57.026864847543571</v>
      </c>
      <c r="O748" s="110">
        <f t="shared" ca="1" si="257"/>
        <v>-75.034350195512573</v>
      </c>
      <c r="P748" s="110">
        <f t="shared" ca="1" si="258"/>
        <v>-68.601898936355923</v>
      </c>
      <c r="Q748" s="110">
        <f t="shared" ca="1" si="260"/>
        <v>-11.801185815927603</v>
      </c>
      <c r="R748" s="110">
        <f>'prueba 1'!I745</f>
        <v>0</v>
      </c>
      <c r="S748" s="105">
        <f>'prueba 1'!AN745</f>
        <v>9.9214526652078292E-4</v>
      </c>
      <c r="T748" s="105">
        <f t="shared" si="261"/>
        <v>1.82277067991401</v>
      </c>
      <c r="U748" s="177">
        <f t="shared" si="262"/>
        <v>5.8131360700859904</v>
      </c>
      <c r="V748" s="161">
        <f t="shared" si="249"/>
        <v>2.6955654456333935E-2</v>
      </c>
      <c r="W748" s="178">
        <f t="shared" si="259"/>
        <v>3.0916670000000002</v>
      </c>
      <c r="X748" s="178">
        <f t="shared" ca="1" si="263"/>
        <v>-11.801185815927603</v>
      </c>
      <c r="Y748" s="178">
        <f t="shared" ca="1" si="264"/>
        <v>230.48632557682635</v>
      </c>
      <c r="Z748" s="178">
        <f t="shared" si="265"/>
        <v>4.1670000000002538E-3</v>
      </c>
      <c r="AA748" s="178">
        <f t="shared" ca="1" si="266"/>
        <v>3.0916670000000002</v>
      </c>
      <c r="AB748" s="178">
        <f t="shared" ca="1" si="267"/>
        <v>425.13545297761362</v>
      </c>
    </row>
    <row r="749" spans="1:28" x14ac:dyDescent="0.25">
      <c r="A749" s="200">
        <v>3.0958329999999998</v>
      </c>
      <c r="B749" s="105">
        <v>5.9960653079008512</v>
      </c>
      <c r="D749" s="194">
        <f t="shared" si="268"/>
        <v>4.16599999999967E-3</v>
      </c>
      <c r="E749" s="174">
        <f t="shared" ca="1" si="269"/>
        <v>-5.2466499736127527E-2</v>
      </c>
      <c r="F749" s="179">
        <f t="shared" ca="1" si="250"/>
        <v>0.95998745691508169</v>
      </c>
      <c r="G749" s="272">
        <f t="shared" si="251"/>
        <v>3.0958329999999998</v>
      </c>
      <c r="H749" s="181">
        <f t="shared" ca="1" si="252"/>
        <v>-12.593974972667231</v>
      </c>
      <c r="I749" s="182">
        <f t="shared" ca="1" si="253"/>
        <v>230.4338590770902</v>
      </c>
      <c r="J749" s="181">
        <f t="shared" ca="1" si="254"/>
        <v>426.09544043452871</v>
      </c>
      <c r="K749" s="175">
        <f ca="1">IF(I748&lt;0,VLOOKUP(-I748,'Cd(v)'!$B$3:$C$103,2,1),VLOOKUP(I748,'Cd(v)'!$B$3:$C$103,2,1))</f>
        <v>0.435466678194737</v>
      </c>
      <c r="L749" s="7">
        <f t="shared" ca="1" si="248"/>
        <v>-7.6454987203223563</v>
      </c>
      <c r="M749" s="110">
        <f t="shared" si="255"/>
        <v>58.821400670507352</v>
      </c>
      <c r="N749" s="110">
        <f t="shared" si="256"/>
        <v>57.017408697844189</v>
      </c>
      <c r="O749" s="110">
        <f t="shared" ca="1" si="257"/>
        <v>-75.00234244636232</v>
      </c>
      <c r="P749" s="110">
        <f t="shared" ca="1" si="258"/>
        <v>-73.198350473699151</v>
      </c>
      <c r="Q749" s="110">
        <f t="shared" ca="1" si="260"/>
        <v>-12.593974972667231</v>
      </c>
      <c r="R749" s="110">
        <f>'prueba 1'!I746</f>
        <v>0</v>
      </c>
      <c r="S749" s="105">
        <f>'prueba 1'!AN746</f>
        <v>9.6392963296358148E-4</v>
      </c>
      <c r="T749" s="105">
        <f t="shared" si="261"/>
        <v>1.8237346095469735</v>
      </c>
      <c r="U749" s="177">
        <f t="shared" si="262"/>
        <v>5.8121721404530264</v>
      </c>
      <c r="V749" s="161">
        <f t="shared" si="249"/>
        <v>2.4979608072712968E-2</v>
      </c>
      <c r="W749" s="178">
        <f t="shared" si="259"/>
        <v>3.0958329999999998</v>
      </c>
      <c r="X749" s="178">
        <f t="shared" ca="1" si="263"/>
        <v>-12.593974972667231</v>
      </c>
      <c r="Y749" s="178">
        <f t="shared" ca="1" si="264"/>
        <v>230.4338590770902</v>
      </c>
      <c r="Z749" s="178">
        <f t="shared" si="265"/>
        <v>4.16599999999967E-3</v>
      </c>
      <c r="AA749" s="178">
        <f t="shared" ca="1" si="266"/>
        <v>3.0958329999999998</v>
      </c>
      <c r="AB749" s="178">
        <f t="shared" ca="1" si="267"/>
        <v>426.09544043452871</v>
      </c>
    </row>
    <row r="750" spans="1:28" x14ac:dyDescent="0.25">
      <c r="A750" s="200">
        <v>3.1</v>
      </c>
      <c r="B750" s="105">
        <v>5.9369685260941134</v>
      </c>
      <c r="D750" s="194">
        <f t="shared" si="268"/>
        <v>4.1670000000002538E-3</v>
      </c>
      <c r="E750" s="174">
        <f t="shared" ca="1" si="269"/>
        <v>-5.2872235631042222E-2</v>
      </c>
      <c r="F750" s="179">
        <f t="shared" ca="1" si="250"/>
        <v>0.95999757216841886</v>
      </c>
      <c r="G750" s="272">
        <f t="shared" si="251"/>
        <v>3.1</v>
      </c>
      <c r="H750" s="181">
        <f t="shared" ca="1" si="252"/>
        <v>-12.688321485730501</v>
      </c>
      <c r="I750" s="182">
        <f t="shared" ca="1" si="253"/>
        <v>230.38098684145916</v>
      </c>
      <c r="J750" s="181">
        <f t="shared" ca="1" si="254"/>
        <v>427.05543800669716</v>
      </c>
      <c r="K750" s="175">
        <f ca="1">IF(I749&lt;0,VLOOKUP(-I749,'Cd(v)'!$B$3:$C$103,2,1),VLOOKUP(I749,'Cd(v)'!$B$3:$C$103,2,1))</f>
        <v>0.435466678194737</v>
      </c>
      <c r="L750" s="7">
        <f t="shared" ca="1" si="248"/>
        <v>-7.6420183672046083</v>
      </c>
      <c r="M750" s="110">
        <f t="shared" si="255"/>
        <v>58.241661240983255</v>
      </c>
      <c r="N750" s="110">
        <f t="shared" si="256"/>
        <v>57.007998525379975</v>
      </c>
      <c r="O750" s="110">
        <f t="shared" ca="1" si="257"/>
        <v>-74.968200182277215</v>
      </c>
      <c r="P750" s="110">
        <f t="shared" ca="1" si="258"/>
        <v>-73.734537466673942</v>
      </c>
      <c r="Q750" s="110">
        <f t="shared" ca="1" si="260"/>
        <v>-12.688321485730501</v>
      </c>
      <c r="R750" s="110">
        <f>'prueba 1'!I747</f>
        <v>0</v>
      </c>
      <c r="S750" s="105">
        <f>'prueba 1'!AN747</f>
        <v>9.5924286077689509E-4</v>
      </c>
      <c r="T750" s="105">
        <f t="shared" si="261"/>
        <v>1.8246938524077505</v>
      </c>
      <c r="U750" s="177">
        <f t="shared" si="262"/>
        <v>5.8112128975922497</v>
      </c>
      <c r="V750" s="161">
        <f t="shared" si="249"/>
        <v>2.4739347848235678E-2</v>
      </c>
      <c r="W750" s="178">
        <f t="shared" si="259"/>
        <v>3.1</v>
      </c>
      <c r="X750" s="178">
        <f t="shared" ca="1" si="263"/>
        <v>-12.688321485730501</v>
      </c>
      <c r="Y750" s="178">
        <f t="shared" ca="1" si="264"/>
        <v>230.38098684145916</v>
      </c>
      <c r="Z750" s="178">
        <f t="shared" si="265"/>
        <v>4.1670000000002538E-3</v>
      </c>
      <c r="AA750" s="178">
        <f t="shared" ca="1" si="266"/>
        <v>3.1</v>
      </c>
      <c r="AB750" s="178">
        <f t="shared" ca="1" si="267"/>
        <v>427.05543800669716</v>
      </c>
    </row>
    <row r="751" spans="1:28" x14ac:dyDescent="0.25">
      <c r="A751" s="200">
        <v>3.1041669999999999</v>
      </c>
      <c r="B751" s="105">
        <v>5.641484617060418</v>
      </c>
      <c r="D751" s="194">
        <f t="shared" si="268"/>
        <v>4.1669999999998097E-3</v>
      </c>
      <c r="E751" s="174">
        <f t="shared" ca="1" si="269"/>
        <v>-5.4928390552244882E-2</v>
      </c>
      <c r="F751" s="179">
        <f t="shared" ca="1" si="250"/>
        <v>0.95976868556488526</v>
      </c>
      <c r="G751" s="272">
        <f t="shared" si="251"/>
        <v>3.1041669999999999</v>
      </c>
      <c r="H751" s="181">
        <f t="shared" ca="1" si="252"/>
        <v>-13.18175919180403</v>
      </c>
      <c r="I751" s="182">
        <f t="shared" ca="1" si="253"/>
        <v>230.32605845090691</v>
      </c>
      <c r="J751" s="181">
        <f t="shared" ca="1" si="254"/>
        <v>428.01520669226204</v>
      </c>
      <c r="K751" s="175">
        <f ca="1">IF(I750&lt;0,VLOOKUP(-I750,'Cd(v)'!$B$3:$C$103,2,1),VLOOKUP(I750,'Cd(v)'!$B$3:$C$103,2,1))</f>
        <v>0.435466678194737</v>
      </c>
      <c r="L751" s="7">
        <f t="shared" ca="1" si="248"/>
        <v>-7.638511901241368</v>
      </c>
      <c r="M751" s="110">
        <f t="shared" si="255"/>
        <v>55.342964093362703</v>
      </c>
      <c r="N751" s="110">
        <f t="shared" si="256"/>
        <v>56.998767257853565</v>
      </c>
      <c r="O751" s="110">
        <f t="shared" ca="1" si="257"/>
        <v>-74.933801751177825</v>
      </c>
      <c r="P751" s="110">
        <f t="shared" ca="1" si="258"/>
        <v>-76.589604915668687</v>
      </c>
      <c r="Q751" s="110">
        <f t="shared" ca="1" si="260"/>
        <v>-13.18175919180403</v>
      </c>
      <c r="R751" s="110">
        <f>'prueba 1'!I748</f>
        <v>0</v>
      </c>
      <c r="S751" s="105">
        <f>'prueba 1'!AN748</f>
        <v>9.4100586405748818E-4</v>
      </c>
      <c r="T751" s="105">
        <f t="shared" si="261"/>
        <v>1.825634858271808</v>
      </c>
      <c r="U751" s="177">
        <f t="shared" si="262"/>
        <v>5.8102718917281919</v>
      </c>
      <c r="V751" s="161">
        <f t="shared" si="249"/>
        <v>2.3508066399289689E-2</v>
      </c>
      <c r="W751" s="178">
        <f t="shared" si="259"/>
        <v>3.1041669999999999</v>
      </c>
      <c r="X751" s="178">
        <f t="shared" ca="1" si="263"/>
        <v>-13.18175919180403</v>
      </c>
      <c r="Y751" s="178">
        <f t="shared" ca="1" si="264"/>
        <v>230.32605845090691</v>
      </c>
      <c r="Z751" s="178">
        <f t="shared" si="265"/>
        <v>4.1669999999998097E-3</v>
      </c>
      <c r="AA751" s="178">
        <f t="shared" ca="1" si="266"/>
        <v>3.1041669999999999</v>
      </c>
      <c r="AB751" s="178">
        <f t="shared" ca="1" si="267"/>
        <v>428.01520669226204</v>
      </c>
    </row>
    <row r="752" spans="1:28" x14ac:dyDescent="0.25">
      <c r="A752" s="200">
        <v>3.108333</v>
      </c>
      <c r="B752" s="105">
        <v>5.1687103626065056</v>
      </c>
      <c r="D752" s="194">
        <f t="shared" si="268"/>
        <v>4.1660000000001141E-3</v>
      </c>
      <c r="E752" s="174">
        <f t="shared" ca="1" si="269"/>
        <v>-5.8217729125666445E-2</v>
      </c>
      <c r="F752" s="179">
        <f t="shared" ca="1" si="250"/>
        <v>0.95929582444696693</v>
      </c>
      <c r="G752" s="272">
        <f t="shared" si="251"/>
        <v>3.108333</v>
      </c>
      <c r="H752" s="181">
        <f t="shared" ca="1" si="252"/>
        <v>-13.974490908704958</v>
      </c>
      <c r="I752" s="182">
        <f t="shared" ca="1" si="253"/>
        <v>230.26784072178125</v>
      </c>
      <c r="J752" s="181">
        <f t="shared" ca="1" si="254"/>
        <v>428.97450251670898</v>
      </c>
      <c r="K752" s="175">
        <f ca="1">IF(I751&lt;0,VLOOKUP(-I751,'Cd(v)'!$B$3:$C$103,2,1),VLOOKUP(I751,'Cd(v)'!$B$3:$C$103,2,1))</f>
        <v>0.435466678194737</v>
      </c>
      <c r="L752" s="7">
        <f t="shared" ca="1" si="248"/>
        <v>-7.634869924073441</v>
      </c>
      <c r="M752" s="110">
        <f t="shared" si="255"/>
        <v>50.705048657169826</v>
      </c>
      <c r="N752" s="110">
        <f t="shared" si="256"/>
        <v>56.989817813551767</v>
      </c>
      <c r="O752" s="110">
        <f t="shared" ca="1" si="257"/>
        <v>-74.898073955160456</v>
      </c>
      <c r="P752" s="110">
        <f t="shared" ca="1" si="258"/>
        <v>-81.182843111542397</v>
      </c>
      <c r="Q752" s="110">
        <f t="shared" ca="1" si="260"/>
        <v>-13.974490908704958</v>
      </c>
      <c r="R752" s="110">
        <f>'prueba 1'!I749</f>
        <v>0</v>
      </c>
      <c r="S752" s="105">
        <f>'prueba 1'!AN749</f>
        <v>9.1227770660642514E-4</v>
      </c>
      <c r="T752" s="105">
        <f t="shared" si="261"/>
        <v>1.8265471359784144</v>
      </c>
      <c r="U752" s="177">
        <f t="shared" si="262"/>
        <v>5.8093596140215862</v>
      </c>
      <c r="V752" s="161">
        <f t="shared" si="249"/>
        <v>2.1532847370619293E-2</v>
      </c>
      <c r="W752" s="178">
        <f t="shared" si="259"/>
        <v>3.108333</v>
      </c>
      <c r="X752" s="178">
        <f t="shared" ca="1" si="263"/>
        <v>-13.974490908704958</v>
      </c>
      <c r="Y752" s="178">
        <f t="shared" ca="1" si="264"/>
        <v>230.26784072178125</v>
      </c>
      <c r="Z752" s="178">
        <f t="shared" si="265"/>
        <v>4.1660000000001141E-3</v>
      </c>
      <c r="AA752" s="178">
        <f t="shared" ca="1" si="266"/>
        <v>3.108333</v>
      </c>
      <c r="AB752" s="178">
        <f t="shared" ca="1" si="267"/>
        <v>428.97450251670898</v>
      </c>
    </row>
    <row r="753" spans="1:28" x14ac:dyDescent="0.25">
      <c r="A753" s="200">
        <v>3.1124999999999998</v>
      </c>
      <c r="B753" s="105">
        <v>5.1096135807997669</v>
      </c>
      <c r="D753" s="194">
        <f t="shared" si="268"/>
        <v>4.1669999999998097E-3</v>
      </c>
      <c r="E753" s="174">
        <f t="shared" ca="1" si="269"/>
        <v>-5.8623162560073445E-2</v>
      </c>
      <c r="F753" s="179">
        <f t="shared" ca="1" si="250"/>
        <v>0.95928180956923081</v>
      </c>
      <c r="G753" s="272">
        <f t="shared" si="251"/>
        <v>3.1124999999999998</v>
      </c>
      <c r="H753" s="181">
        <f t="shared" ca="1" si="252"/>
        <v>-14.068433539735091</v>
      </c>
      <c r="I753" s="182">
        <f t="shared" ca="1" si="253"/>
        <v>230.20921755922117</v>
      </c>
      <c r="J753" s="181">
        <f t="shared" ca="1" si="254"/>
        <v>429.93378432627821</v>
      </c>
      <c r="K753" s="175">
        <f ca="1">IF(I752&lt;0,VLOOKUP(-I752,'Cd(v)'!$B$3:$C$103,2,1),VLOOKUP(I752,'Cd(v)'!$B$3:$C$103,2,1))</f>
        <v>0.435466678194737</v>
      </c>
      <c r="L753" s="7">
        <f t="shared" ca="1" si="248"/>
        <v>-7.6310107982962343</v>
      </c>
      <c r="M753" s="110">
        <f t="shared" si="255"/>
        <v>50.125309227645715</v>
      </c>
      <c r="N753" s="110">
        <f t="shared" si="256"/>
        <v>56.980913873275277</v>
      </c>
      <c r="O753" s="110">
        <f t="shared" ca="1" si="257"/>
        <v>-74.860215931286064</v>
      </c>
      <c r="P753" s="110">
        <f t="shared" ca="1" si="258"/>
        <v>-81.715820576915633</v>
      </c>
      <c r="Q753" s="110">
        <f t="shared" ca="1" si="260"/>
        <v>-14.068433539735091</v>
      </c>
      <c r="R753" s="110">
        <f>'prueba 1'!I750</f>
        <v>0</v>
      </c>
      <c r="S753" s="105">
        <f>'prueba 1'!AN750</f>
        <v>9.0763917191511194E-4</v>
      </c>
      <c r="T753" s="105">
        <f t="shared" si="261"/>
        <v>1.8274547751503296</v>
      </c>
      <c r="U753" s="177">
        <f t="shared" si="262"/>
        <v>5.808451974849671</v>
      </c>
      <c r="V753" s="161">
        <f t="shared" si="249"/>
        <v>2.1291759791191658E-2</v>
      </c>
      <c r="W753" s="178">
        <f t="shared" si="259"/>
        <v>3.1124999999999998</v>
      </c>
      <c r="X753" s="178">
        <f t="shared" ca="1" si="263"/>
        <v>-14.068433539735091</v>
      </c>
      <c r="Y753" s="178">
        <f t="shared" ca="1" si="264"/>
        <v>230.20921755922117</v>
      </c>
      <c r="Z753" s="178">
        <f t="shared" si="265"/>
        <v>4.1669999999998097E-3</v>
      </c>
      <c r="AA753" s="178">
        <f t="shared" ca="1" si="266"/>
        <v>3.1124999999999998</v>
      </c>
      <c r="AB753" s="178">
        <f t="shared" ca="1" si="267"/>
        <v>429.93378432627821</v>
      </c>
    </row>
    <row r="754" spans="1:28" x14ac:dyDescent="0.25">
      <c r="A754" s="200">
        <v>3.1166670000000001</v>
      </c>
      <c r="B754" s="105">
        <v>4.9914200171862886</v>
      </c>
      <c r="D754" s="194">
        <f t="shared" si="268"/>
        <v>4.1670000000002538E-3</v>
      </c>
      <c r="E754" s="174">
        <f t="shared" ca="1" si="269"/>
        <v>-5.9430506960706009E-2</v>
      </c>
      <c r="F754" s="179">
        <f t="shared" ca="1" si="250"/>
        <v>0.95903416264682784</v>
      </c>
      <c r="G754" s="272">
        <f t="shared" si="251"/>
        <v>3.1166670000000001</v>
      </c>
      <c r="H754" s="181">
        <f t="shared" ca="1" si="252"/>
        <v>-14.262180696112884</v>
      </c>
      <c r="I754" s="182">
        <f t="shared" ca="1" si="253"/>
        <v>230.14978705226048</v>
      </c>
      <c r="J754" s="181">
        <f t="shared" ca="1" si="254"/>
        <v>430.89281848892506</v>
      </c>
      <c r="K754" s="175">
        <f ca="1">IF(I753&lt;0,VLOOKUP(-I753,'Cd(v)'!$B$3:$C$103,2,1),VLOOKUP(I753,'Cd(v)'!$B$3:$C$103,2,1))</f>
        <v>0.435466678194737</v>
      </c>
      <c r="L754" s="7">
        <f t="shared" ca="1" si="248"/>
        <v>-7.6271257830035681</v>
      </c>
      <c r="M754" s="110">
        <f t="shared" si="255"/>
        <v>48.965830368597494</v>
      </c>
      <c r="N754" s="110">
        <f t="shared" si="256"/>
        <v>56.972090973581878</v>
      </c>
      <c r="O754" s="110">
        <f t="shared" ca="1" si="257"/>
        <v>-74.822103931265005</v>
      </c>
      <c r="P754" s="110">
        <f t="shared" ca="1" si="258"/>
        <v>-82.828364536249381</v>
      </c>
      <c r="Q754" s="110">
        <f t="shared" ca="1" si="260"/>
        <v>-14.262180696112884</v>
      </c>
      <c r="R754" s="110">
        <f>'prueba 1'!I751</f>
        <v>0</v>
      </c>
      <c r="S754" s="105">
        <f>'prueba 1'!AN751</f>
        <v>8.9937815427031662E-4</v>
      </c>
      <c r="T754" s="105">
        <f t="shared" si="261"/>
        <v>1.8283541533045999</v>
      </c>
      <c r="U754" s="177">
        <f t="shared" si="262"/>
        <v>5.8075525966954</v>
      </c>
      <c r="V754" s="161">
        <f t="shared" si="249"/>
        <v>2.0799247211616533E-2</v>
      </c>
      <c r="W754" s="178">
        <f t="shared" si="259"/>
        <v>3.1166670000000001</v>
      </c>
      <c r="X754" s="178">
        <f t="shared" ca="1" si="263"/>
        <v>-14.262180696112884</v>
      </c>
      <c r="Y754" s="178">
        <f t="shared" ca="1" si="264"/>
        <v>230.14978705226048</v>
      </c>
      <c r="Z754" s="178">
        <f t="shared" si="265"/>
        <v>4.1670000000002538E-3</v>
      </c>
      <c r="AA754" s="178">
        <f t="shared" ca="1" si="266"/>
        <v>3.1166670000000001</v>
      </c>
      <c r="AB754" s="178">
        <f t="shared" ca="1" si="267"/>
        <v>430.89281848892506</v>
      </c>
    </row>
    <row r="755" spans="1:28" x14ac:dyDescent="0.25">
      <c r="A755" s="200">
        <v>3.1208330000000002</v>
      </c>
      <c r="B755" s="105">
        <v>5.0505167989930291</v>
      </c>
      <c r="D755" s="194">
        <f t="shared" si="268"/>
        <v>4.1660000000001141E-3</v>
      </c>
      <c r="E755" s="174">
        <f t="shared" ca="1" si="269"/>
        <v>-5.8975474349532417E-2</v>
      </c>
      <c r="F755" s="179">
        <f t="shared" ca="1" si="250"/>
        <v>0.95855832103360328</v>
      </c>
      <c r="G755" s="272">
        <f t="shared" si="251"/>
        <v>3.1208330000000002</v>
      </c>
      <c r="H755" s="181">
        <f t="shared" ca="1" si="252"/>
        <v>-14.156378864505713</v>
      </c>
      <c r="I755" s="182">
        <f t="shared" ca="1" si="253"/>
        <v>230.09081157791096</v>
      </c>
      <c r="J755" s="181">
        <f t="shared" ca="1" si="254"/>
        <v>431.85137680995865</v>
      </c>
      <c r="K755" s="175">
        <f ca="1">IF(I754&lt;0,VLOOKUP(-I754,'Cd(v)'!$B$3:$C$103,2,1),VLOOKUP(I754,'Cd(v)'!$B$3:$C$103,2,1))</f>
        <v>0.435466678194737</v>
      </c>
      <c r="L755" s="7">
        <f t="shared" ca="1" si="248"/>
        <v>-7.6231882739224837</v>
      </c>
      <c r="M755" s="110">
        <f t="shared" si="255"/>
        <v>49.545569798121619</v>
      </c>
      <c r="N755" s="110">
        <f t="shared" si="256"/>
        <v>56.963250799493885</v>
      </c>
      <c r="O755" s="110">
        <f t="shared" ca="1" si="257"/>
        <v>-74.783476967179567</v>
      </c>
      <c r="P755" s="110">
        <f t="shared" ca="1" si="258"/>
        <v>-82.201157968551826</v>
      </c>
      <c r="Q755" s="110">
        <f t="shared" ca="1" si="260"/>
        <v>-14.156378864505713</v>
      </c>
      <c r="R755" s="110">
        <f>'prueba 1'!I752</f>
        <v>0</v>
      </c>
      <c r="S755" s="105">
        <f>'prueba 1'!AN752</f>
        <v>9.011390507641467E-4</v>
      </c>
      <c r="T755" s="105">
        <f t="shared" si="261"/>
        <v>1.829255292355364</v>
      </c>
      <c r="U755" s="177">
        <f t="shared" si="262"/>
        <v>5.8066514576446364</v>
      </c>
      <c r="V755" s="161">
        <f t="shared" si="249"/>
        <v>2.1040452984605534E-2</v>
      </c>
      <c r="W755" s="178">
        <f t="shared" si="259"/>
        <v>3.1208330000000002</v>
      </c>
      <c r="X755" s="178">
        <f t="shared" ca="1" si="263"/>
        <v>-14.156378864505713</v>
      </c>
      <c r="Y755" s="178">
        <f t="shared" ca="1" si="264"/>
        <v>230.09081157791096</v>
      </c>
      <c r="Z755" s="178">
        <f t="shared" si="265"/>
        <v>4.1660000000001141E-3</v>
      </c>
      <c r="AA755" s="178">
        <f t="shared" ca="1" si="266"/>
        <v>3.1208330000000002</v>
      </c>
      <c r="AB755" s="178">
        <f t="shared" ca="1" si="267"/>
        <v>431.85137680995865</v>
      </c>
    </row>
    <row r="756" spans="1:28" x14ac:dyDescent="0.25">
      <c r="A756" s="200">
        <v>3.125</v>
      </c>
      <c r="B756" s="105">
        <v>5.1096135807997669</v>
      </c>
      <c r="D756" s="194">
        <f t="shared" si="268"/>
        <v>4.1669999999998097E-3</v>
      </c>
      <c r="E756" s="174">
        <f t="shared" ca="1" si="269"/>
        <v>-5.8548843577784559E-2</v>
      </c>
      <c r="F756" s="179">
        <f t="shared" ca="1" si="250"/>
        <v>0.95854443881392248</v>
      </c>
      <c r="G756" s="272">
        <f t="shared" si="251"/>
        <v>3.125</v>
      </c>
      <c r="H756" s="181">
        <f t="shared" ca="1" si="252"/>
        <v>-14.050598410796072</v>
      </c>
      <c r="I756" s="182">
        <f t="shared" ca="1" si="253"/>
        <v>230.03226273433316</v>
      </c>
      <c r="J756" s="181">
        <f t="shared" ca="1" si="254"/>
        <v>432.80992124877258</v>
      </c>
      <c r="K756" s="175">
        <f ca="1">IF(I755&lt;0,VLOOKUP(-I755,'Cd(v)'!$B$3:$C$103,2,1),VLOOKUP(I755,'Cd(v)'!$B$3:$C$103,2,1))</f>
        <v>0.435466678194737</v>
      </c>
      <c r="L756" s="7">
        <f t="shared" ca="1" si="248"/>
        <v>-7.6192819175614135</v>
      </c>
      <c r="M756" s="110">
        <f t="shared" si="255"/>
        <v>50.125309227645715</v>
      </c>
      <c r="N756" s="110">
        <f t="shared" si="256"/>
        <v>56.954389363667133</v>
      </c>
      <c r="O756" s="110">
        <f t="shared" ca="1" si="257"/>
        <v>-74.745155611277468</v>
      </c>
      <c r="P756" s="110">
        <f t="shared" ca="1" si="258"/>
        <v>-81.574235747298886</v>
      </c>
      <c r="Q756" s="110">
        <f t="shared" ca="1" si="260"/>
        <v>-14.050598410796072</v>
      </c>
      <c r="R756" s="110">
        <f>'prueba 1'!I753</f>
        <v>0</v>
      </c>
      <c r="S756" s="105">
        <f>'prueba 1'!AN753</f>
        <v>9.0330640435825856E-4</v>
      </c>
      <c r="T756" s="105">
        <f t="shared" si="261"/>
        <v>1.8301585987597222</v>
      </c>
      <c r="U756" s="177">
        <f t="shared" si="262"/>
        <v>5.8057481512402784</v>
      </c>
      <c r="V756" s="161">
        <f t="shared" si="249"/>
        <v>2.1291759791191658E-2</v>
      </c>
      <c r="W756" s="178">
        <f t="shared" si="259"/>
        <v>3.125</v>
      </c>
      <c r="X756" s="178">
        <f t="shared" ca="1" si="263"/>
        <v>-14.050598410796072</v>
      </c>
      <c r="Y756" s="178">
        <f t="shared" ca="1" si="264"/>
        <v>230.03226273433316</v>
      </c>
      <c r="Z756" s="178">
        <f t="shared" si="265"/>
        <v>4.1669999999998097E-3</v>
      </c>
      <c r="AA756" s="178">
        <f t="shared" ca="1" si="266"/>
        <v>3.125</v>
      </c>
      <c r="AB756" s="178">
        <f t="shared" ca="1" si="267"/>
        <v>432.80992124877258</v>
      </c>
    </row>
    <row r="757" spans="1:28" x14ac:dyDescent="0.25">
      <c r="A757" s="200">
        <v>3.1291669999999998</v>
      </c>
      <c r="B757" s="105">
        <v>5.1096135807997669</v>
      </c>
      <c r="D757" s="194">
        <f t="shared" si="268"/>
        <v>4.1669999999998097E-3</v>
      </c>
      <c r="E757" s="174">
        <f t="shared" ca="1" si="269"/>
        <v>-5.8524285964000687E-2</v>
      </c>
      <c r="F757" s="179">
        <f t="shared" ca="1" si="250"/>
        <v>0.95830056811431052</v>
      </c>
      <c r="G757" s="272">
        <f t="shared" si="251"/>
        <v>3.1291669999999998</v>
      </c>
      <c r="H757" s="181">
        <f t="shared" ca="1" si="252"/>
        <v>-14.04470505495641</v>
      </c>
      <c r="I757" s="182">
        <f t="shared" ca="1" si="253"/>
        <v>229.97373844836915</v>
      </c>
      <c r="J757" s="181">
        <f t="shared" ca="1" si="254"/>
        <v>433.76822181688686</v>
      </c>
      <c r="K757" s="175">
        <f ca="1">IF(I756&lt;0,VLOOKUP(-I756,'Cd(v)'!$B$3:$C$103,2,1),VLOOKUP(I756,'Cd(v)'!$B$3:$C$103,2,1))</f>
        <v>0.435466678194737</v>
      </c>
      <c r="L757" s="7">
        <f t="shared" ca="1" si="248"/>
        <v>-7.615404810215419</v>
      </c>
      <c r="M757" s="110">
        <f t="shared" si="255"/>
        <v>50.125309227645715</v>
      </c>
      <c r="N757" s="110">
        <f t="shared" si="256"/>
        <v>56.945542181484939</v>
      </c>
      <c r="O757" s="110">
        <f t="shared" ca="1" si="257"/>
        <v>-74.707121188213264</v>
      </c>
      <c r="P757" s="110">
        <f t="shared" ca="1" si="258"/>
        <v>-81.527354142052488</v>
      </c>
      <c r="Q757" s="110">
        <f t="shared" ca="1" si="260"/>
        <v>-14.04470505495641</v>
      </c>
      <c r="R757" s="110">
        <f>'prueba 1'!I754</f>
        <v>0</v>
      </c>
      <c r="S757" s="105">
        <f>'prueba 1'!AN754</f>
        <v>9.0185343345503693E-4</v>
      </c>
      <c r="T757" s="105">
        <f t="shared" si="261"/>
        <v>1.8310604521931773</v>
      </c>
      <c r="U757" s="177">
        <f t="shared" si="262"/>
        <v>5.8048462978068232</v>
      </c>
      <c r="V757" s="161">
        <f t="shared" si="249"/>
        <v>2.1291759791191658E-2</v>
      </c>
      <c r="W757" s="178">
        <f t="shared" si="259"/>
        <v>3.1291669999999998</v>
      </c>
      <c r="X757" s="178">
        <f t="shared" ca="1" si="263"/>
        <v>-14.04470505495641</v>
      </c>
      <c r="Y757" s="178">
        <f t="shared" ca="1" si="264"/>
        <v>229.97373844836915</v>
      </c>
      <c r="Z757" s="178">
        <f t="shared" si="265"/>
        <v>4.1669999999998097E-3</v>
      </c>
      <c r="AA757" s="178">
        <f t="shared" ca="1" si="266"/>
        <v>3.1291669999999998</v>
      </c>
      <c r="AB757" s="178">
        <f t="shared" ca="1" si="267"/>
        <v>433.76822181688686</v>
      </c>
    </row>
    <row r="758" spans="1:28" x14ac:dyDescent="0.25">
      <c r="A758" s="200">
        <v>3.1333329999999999</v>
      </c>
      <c r="B758" s="105">
        <v>5.1096135807997669</v>
      </c>
      <c r="D758" s="194">
        <f t="shared" si="268"/>
        <v>4.1660000000001141E-3</v>
      </c>
      <c r="E758" s="174">
        <f t="shared" ca="1" si="269"/>
        <v>-5.8485695232935439E-2</v>
      </c>
      <c r="F758" s="179">
        <f t="shared" ca="1" si="250"/>
        <v>0.95782694296959159</v>
      </c>
      <c r="G758" s="272">
        <f t="shared" si="251"/>
        <v>3.1333329999999999</v>
      </c>
      <c r="H758" s="181">
        <f t="shared" ca="1" si="252"/>
        <v>-14.038813065994681</v>
      </c>
      <c r="I758" s="182">
        <f t="shared" ca="1" si="253"/>
        <v>229.9152527531362</v>
      </c>
      <c r="J758" s="181">
        <f t="shared" ca="1" si="254"/>
        <v>434.72604875985644</v>
      </c>
      <c r="K758" s="175">
        <f ca="1">IF(I757&lt;0,VLOOKUP(-I757,'Cd(v)'!$B$3:$C$103,2,1),VLOOKUP(I757,'Cd(v)'!$B$3:$C$103,2,1))</f>
        <v>0.435466678194737</v>
      </c>
      <c r="L758" s="7">
        <f t="shared" ca="1" si="248"/>
        <v>-7.6115303151483245</v>
      </c>
      <c r="M758" s="110">
        <f t="shared" si="255"/>
        <v>50.125309227645715</v>
      </c>
      <c r="N758" s="110">
        <f t="shared" si="256"/>
        <v>56.936711384712737</v>
      </c>
      <c r="O758" s="110">
        <f t="shared" ca="1" si="257"/>
        <v>-74.669112391605069</v>
      </c>
      <c r="P758" s="110">
        <f t="shared" ca="1" si="258"/>
        <v>-81.48051454867209</v>
      </c>
      <c r="Q758" s="110">
        <f t="shared" ca="1" si="260"/>
        <v>-14.038813065994681</v>
      </c>
      <c r="R758" s="110">
        <f>'prueba 1'!I755</f>
        <v>0</v>
      </c>
      <c r="S758" s="105">
        <f>'prueba 1'!AN755</f>
        <v>9.0018315720754682E-4</v>
      </c>
      <c r="T758" s="105">
        <f t="shared" si="261"/>
        <v>1.8319606353503848</v>
      </c>
      <c r="U758" s="177">
        <f t="shared" si="262"/>
        <v>5.8039461146496159</v>
      </c>
      <c r="V758" s="161">
        <f t="shared" si="249"/>
        <v>2.1286650177612412E-2</v>
      </c>
      <c r="W758" s="178">
        <f t="shared" si="259"/>
        <v>3.1333329999999999</v>
      </c>
      <c r="X758" s="178">
        <f t="shared" ca="1" si="263"/>
        <v>-14.038813065994681</v>
      </c>
      <c r="Y758" s="178">
        <f t="shared" ca="1" si="264"/>
        <v>229.9152527531362</v>
      </c>
      <c r="Z758" s="178">
        <f t="shared" si="265"/>
        <v>4.1660000000001141E-3</v>
      </c>
      <c r="AA758" s="178">
        <f t="shared" ca="1" si="266"/>
        <v>3.1333329999999999</v>
      </c>
      <c r="AB758" s="178">
        <f t="shared" ca="1" si="267"/>
        <v>434.72604875985644</v>
      </c>
    </row>
    <row r="759" spans="1:28" x14ac:dyDescent="0.25">
      <c r="A759" s="200">
        <v>3.1375000000000002</v>
      </c>
      <c r="B759" s="105">
        <v>5.4050974898334623</v>
      </c>
      <c r="D759" s="194">
        <f t="shared" si="268"/>
        <v>4.1670000000002538E-3</v>
      </c>
      <c r="E759" s="174">
        <f t="shared" ca="1" si="269"/>
        <v>-5.6393770078241576E-2</v>
      </c>
      <c r="F759" s="179">
        <f t="shared" ca="1" si="250"/>
        <v>0.95782186538246084</v>
      </c>
      <c r="G759" s="272">
        <f t="shared" si="251"/>
        <v>3.1375000000000002</v>
      </c>
      <c r="H759" s="181">
        <f t="shared" ca="1" si="252"/>
        <v>-13.533422145005554</v>
      </c>
      <c r="I759" s="182">
        <f t="shared" ca="1" si="253"/>
        <v>229.85885898305796</v>
      </c>
      <c r="J759" s="181">
        <f t="shared" ca="1" si="254"/>
        <v>435.68387062523891</v>
      </c>
      <c r="K759" s="175">
        <f ca="1">IF(I758&lt;0,VLOOKUP(-I758,'Cd(v)'!$B$3:$C$103,2,1),VLOOKUP(I758,'Cd(v)'!$B$3:$C$103,2,1))</f>
        <v>0.435466678194737</v>
      </c>
      <c r="L759" s="7">
        <f t="shared" ca="1" si="248"/>
        <v>-7.6076593598019047</v>
      </c>
      <c r="M759" s="110">
        <f t="shared" si="255"/>
        <v>53.024006375266268</v>
      </c>
      <c r="N759" s="110">
        <f t="shared" si="256"/>
        <v>56.927728342270441</v>
      </c>
      <c r="O759" s="110">
        <f t="shared" ca="1" si="257"/>
        <v>-74.631138319656685</v>
      </c>
      <c r="P759" s="110">
        <f t="shared" ca="1" si="258"/>
        <v>-78.534860286660859</v>
      </c>
      <c r="Q759" s="110">
        <f t="shared" ca="1" si="260"/>
        <v>-13.533422145005554</v>
      </c>
      <c r="R759" s="110">
        <f>'prueba 1'!I756</f>
        <v>0</v>
      </c>
      <c r="S759" s="105">
        <f>'prueba 1'!AN756</f>
        <v>9.1570259350575833E-4</v>
      </c>
      <c r="T759" s="105">
        <f t="shared" si="261"/>
        <v>1.8328763379438906</v>
      </c>
      <c r="U759" s="177">
        <f t="shared" si="262"/>
        <v>5.8030304120561098</v>
      </c>
      <c r="V759" s="161">
        <f t="shared" si="249"/>
        <v>2.2523041240137411E-2</v>
      </c>
      <c r="W759" s="178">
        <f t="shared" si="259"/>
        <v>3.1375000000000002</v>
      </c>
      <c r="X759" s="178">
        <f t="shared" ca="1" si="263"/>
        <v>-13.533422145005554</v>
      </c>
      <c r="Y759" s="178">
        <f t="shared" ca="1" si="264"/>
        <v>229.85885898305796</v>
      </c>
      <c r="Z759" s="178">
        <f t="shared" si="265"/>
        <v>4.1670000000002538E-3</v>
      </c>
      <c r="AA759" s="178">
        <f t="shared" ca="1" si="266"/>
        <v>3.1375000000000002</v>
      </c>
      <c r="AB759" s="178">
        <f t="shared" ca="1" si="267"/>
        <v>435.68387062523891</v>
      </c>
    </row>
    <row r="760" spans="1:28" x14ac:dyDescent="0.25">
      <c r="A760" s="200">
        <v>3.141667</v>
      </c>
      <c r="B760" s="105">
        <v>5.286903926219984</v>
      </c>
      <c r="D760" s="194">
        <f t="shared" si="268"/>
        <v>4.1669999999998097E-3</v>
      </c>
      <c r="E760" s="174">
        <f t="shared" ca="1" si="269"/>
        <v>-5.7202627311500852E-2</v>
      </c>
      <c r="F760" s="179">
        <f t="shared" ca="1" si="250"/>
        <v>0.95758350203435172</v>
      </c>
      <c r="G760" s="272">
        <f t="shared" si="251"/>
        <v>3.141667</v>
      </c>
      <c r="H760" s="181">
        <f t="shared" ca="1" si="252"/>
        <v>-13.727532352172657</v>
      </c>
      <c r="I760" s="182">
        <f t="shared" ca="1" si="253"/>
        <v>229.80165635574645</v>
      </c>
      <c r="J760" s="181">
        <f t="shared" ca="1" si="254"/>
        <v>436.64145412727328</v>
      </c>
      <c r="K760" s="175">
        <f ca="1">IF(I759&lt;0,VLOOKUP(-I759,'Cd(v)'!$B$3:$C$103,2,1),VLOOKUP(I759,'Cd(v)'!$B$3:$C$103,2,1))</f>
        <v>0.435466678194737</v>
      </c>
      <c r="L760" s="7">
        <f t="shared" ca="1" si="248"/>
        <v>-7.6039277937408354</v>
      </c>
      <c r="M760" s="110">
        <f t="shared" si="255"/>
        <v>51.864527516218047</v>
      </c>
      <c r="N760" s="110">
        <f t="shared" si="256"/>
        <v>56.918825569738644</v>
      </c>
      <c r="O760" s="110">
        <f t="shared" ca="1" si="257"/>
        <v>-74.594531656597596</v>
      </c>
      <c r="P760" s="110">
        <f t="shared" ca="1" si="258"/>
        <v>-79.648829710118193</v>
      </c>
      <c r="Q760" s="110">
        <f t="shared" ca="1" si="260"/>
        <v>-13.727532352172657</v>
      </c>
      <c r="R760" s="110">
        <f>'prueba 1'!I757</f>
        <v>0</v>
      </c>
      <c r="S760" s="105">
        <f>'prueba 1'!AN757</f>
        <v>9.0752013575868238E-4</v>
      </c>
      <c r="T760" s="105">
        <f t="shared" si="261"/>
        <v>1.8337838580796493</v>
      </c>
      <c r="U760" s="177">
        <f t="shared" si="262"/>
        <v>5.8021228919203507</v>
      </c>
      <c r="V760" s="161">
        <f t="shared" si="249"/>
        <v>2.2030528660557668E-2</v>
      </c>
      <c r="W760" s="178">
        <f t="shared" si="259"/>
        <v>3.141667</v>
      </c>
      <c r="X760" s="178">
        <f t="shared" ca="1" si="263"/>
        <v>-13.727532352172657</v>
      </c>
      <c r="Y760" s="178">
        <f t="shared" ca="1" si="264"/>
        <v>229.80165635574645</v>
      </c>
      <c r="Z760" s="178">
        <f t="shared" si="265"/>
        <v>4.1669999999998097E-3</v>
      </c>
      <c r="AA760" s="178">
        <f t="shared" ca="1" si="266"/>
        <v>3.141667</v>
      </c>
      <c r="AB760" s="178">
        <f t="shared" ca="1" si="267"/>
        <v>436.64145412727328</v>
      </c>
    </row>
    <row r="761" spans="1:28" x14ac:dyDescent="0.25">
      <c r="A761" s="200">
        <v>3.1458330000000001</v>
      </c>
      <c r="B761" s="105">
        <v>4.2822586355054213</v>
      </c>
      <c r="D761" s="194">
        <f t="shared" si="268"/>
        <v>4.1660000000001141E-3</v>
      </c>
      <c r="E761" s="174">
        <f t="shared" ca="1" si="269"/>
        <v>-6.4242089385406639E-2</v>
      </c>
      <c r="F761" s="179">
        <f t="shared" ca="1" si="250"/>
        <v>0.95708606783368633</v>
      </c>
      <c r="G761" s="272">
        <f t="shared" si="251"/>
        <v>3.1458330000000001</v>
      </c>
      <c r="H761" s="181">
        <f t="shared" ca="1" si="252"/>
        <v>-15.42056874349613</v>
      </c>
      <c r="I761" s="182">
        <f t="shared" ca="1" si="253"/>
        <v>229.73741426636104</v>
      </c>
      <c r="J761" s="181">
        <f t="shared" ca="1" si="254"/>
        <v>437.59854019510698</v>
      </c>
      <c r="K761" s="175">
        <f ca="1">IF(I760&lt;0,VLOOKUP(-I760,'Cd(v)'!$B$3:$C$103,2,1),VLOOKUP(I760,'Cd(v)'!$B$3:$C$103,2,1))</f>
        <v>0.435466678194737</v>
      </c>
      <c r="L761" s="7">
        <f t="shared" ca="1" si="248"/>
        <v>-7.6001436409175955</v>
      </c>
      <c r="M761" s="110">
        <f t="shared" si="255"/>
        <v>42.008957214308182</v>
      </c>
      <c r="N761" s="110">
        <f t="shared" si="256"/>
        <v>56.910507252849399</v>
      </c>
      <c r="O761" s="110">
        <f t="shared" ca="1" si="257"/>
        <v>-74.557409117401619</v>
      </c>
      <c r="P761" s="110">
        <f t="shared" ca="1" si="258"/>
        <v>-89.458959155942836</v>
      </c>
      <c r="Q761" s="110">
        <f t="shared" ca="1" si="260"/>
        <v>-15.42056874349613</v>
      </c>
      <c r="R761" s="110">
        <f>'prueba 1'!I758</f>
        <v>0</v>
      </c>
      <c r="S761" s="105">
        <f>'prueba 1'!AN758</f>
        <v>8.4794259829261594E-4</v>
      </c>
      <c r="T761" s="105">
        <f t="shared" si="261"/>
        <v>1.8346318006779418</v>
      </c>
      <c r="U761" s="177">
        <f t="shared" si="262"/>
        <v>5.8012749493220586</v>
      </c>
      <c r="V761" s="161">
        <f t="shared" si="249"/>
        <v>1.7839889475516072E-2</v>
      </c>
      <c r="W761" s="178">
        <f t="shared" si="259"/>
        <v>3.1458330000000001</v>
      </c>
      <c r="X761" s="178">
        <f t="shared" ca="1" si="263"/>
        <v>-15.42056874349613</v>
      </c>
      <c r="Y761" s="178">
        <f t="shared" ca="1" si="264"/>
        <v>229.73741426636104</v>
      </c>
      <c r="Z761" s="178">
        <f t="shared" si="265"/>
        <v>4.1660000000001141E-3</v>
      </c>
      <c r="AA761" s="178">
        <f t="shared" ca="1" si="266"/>
        <v>3.1458330000000001</v>
      </c>
      <c r="AB761" s="178">
        <f t="shared" ca="1" si="267"/>
        <v>437.59854019510698</v>
      </c>
    </row>
    <row r="762" spans="1:28" x14ac:dyDescent="0.25">
      <c r="A762" s="200">
        <v>3.15</v>
      </c>
      <c r="B762" s="105">
        <v>3.395806908404337</v>
      </c>
      <c r="D762" s="194">
        <f t="shared" si="268"/>
        <v>4.1669999999998097E-3</v>
      </c>
      <c r="E762" s="174">
        <f t="shared" ca="1" si="269"/>
        <v>-7.0477940398178229E-2</v>
      </c>
      <c r="F762" s="179">
        <f t="shared" ca="1" si="250"/>
        <v>0.95702212367024353</v>
      </c>
      <c r="G762" s="272">
        <f t="shared" si="251"/>
        <v>3.15</v>
      </c>
      <c r="H762" s="181">
        <f t="shared" ca="1" si="252"/>
        <v>-16.913352627353358</v>
      </c>
      <c r="I762" s="182">
        <f t="shared" ca="1" si="253"/>
        <v>229.66693632596287</v>
      </c>
      <c r="J762" s="181">
        <f t="shared" ca="1" si="254"/>
        <v>438.55556231877722</v>
      </c>
      <c r="K762" s="175">
        <f ca="1">IF(I761&lt;0,VLOOKUP(-I761,'Cd(v)'!$B$3:$C$103,2,1),VLOOKUP(I761,'Cd(v)'!$B$3:$C$103,2,1))</f>
        <v>0.435466678194737</v>
      </c>
      <c r="L762" s="7">
        <f t="shared" ca="1" si="248"/>
        <v>-7.5958949260149833</v>
      </c>
      <c r="M762" s="110">
        <f t="shared" si="255"/>
        <v>33.312865771446546</v>
      </c>
      <c r="N762" s="110">
        <f t="shared" si="256"/>
        <v>56.902720683624707</v>
      </c>
      <c r="O762" s="110">
        <f t="shared" ca="1" si="257"/>
        <v>-74.515729224206993</v>
      </c>
      <c r="P762" s="110">
        <f t="shared" ca="1" si="258"/>
        <v>-98.105584136385147</v>
      </c>
      <c r="Q762" s="110">
        <f t="shared" ca="1" si="260"/>
        <v>-16.913352627353358</v>
      </c>
      <c r="R762" s="110">
        <f>'prueba 1'!I759</f>
        <v>0</v>
      </c>
      <c r="S762" s="105">
        <f>'prueba 1'!AN759</f>
        <v>7.9373794339289189E-4</v>
      </c>
      <c r="T762" s="105">
        <f t="shared" si="261"/>
        <v>1.8354255386213347</v>
      </c>
      <c r="U762" s="177">
        <f t="shared" si="262"/>
        <v>5.8004812113786652</v>
      </c>
      <c r="V762" s="161">
        <f t="shared" si="249"/>
        <v>1.4150327387320225E-2</v>
      </c>
      <c r="W762" s="178">
        <f t="shared" si="259"/>
        <v>3.15</v>
      </c>
      <c r="X762" s="178">
        <f t="shared" ca="1" si="263"/>
        <v>-16.913352627353358</v>
      </c>
      <c r="Y762" s="178">
        <f t="shared" ca="1" si="264"/>
        <v>229.66693632596287</v>
      </c>
      <c r="Z762" s="178">
        <f t="shared" si="265"/>
        <v>4.1669999999998097E-3</v>
      </c>
      <c r="AA762" s="178">
        <f t="shared" ca="1" si="266"/>
        <v>3.15</v>
      </c>
      <c r="AB762" s="178">
        <f t="shared" ca="1" si="267"/>
        <v>438.55556231877722</v>
      </c>
    </row>
    <row r="763" spans="1:28" x14ac:dyDescent="0.25">
      <c r="A763" s="200">
        <v>3.1541670000000002</v>
      </c>
      <c r="B763" s="105">
        <v>2.627548744916731</v>
      </c>
      <c r="D763" s="194">
        <f t="shared" si="268"/>
        <v>4.1670000000002538E-3</v>
      </c>
      <c r="E763" s="174">
        <f t="shared" ca="1" si="269"/>
        <v>-7.5922846159374974E-2</v>
      </c>
      <c r="F763" s="179">
        <f t="shared" ca="1" si="250"/>
        <v>0.95670575317039941</v>
      </c>
      <c r="G763" s="272">
        <f t="shared" si="251"/>
        <v>3.1541670000000002</v>
      </c>
      <c r="H763" s="181">
        <f t="shared" ca="1" si="252"/>
        <v>-18.220025476210786</v>
      </c>
      <c r="I763" s="182">
        <f t="shared" ca="1" si="253"/>
        <v>229.59101347980348</v>
      </c>
      <c r="J763" s="181">
        <f t="shared" ca="1" si="254"/>
        <v>439.51226807194763</v>
      </c>
      <c r="K763" s="175">
        <f ca="1">IF(I762&lt;0,VLOOKUP(-I762,'Cd(v)'!$B$3:$C$103,2,1),VLOOKUP(I762,'Cd(v)'!$B$3:$C$103,2,1))</f>
        <v>0.43594715486416902</v>
      </c>
      <c r="L763" s="7">
        <f t="shared" ca="1" si="248"/>
        <v>-7.599611031272973</v>
      </c>
      <c r="M763" s="110">
        <f t="shared" si="255"/>
        <v>25.776253187633131</v>
      </c>
      <c r="N763" s="110">
        <f t="shared" si="256"/>
        <v>56.895414258792108</v>
      </c>
      <c r="O763" s="110">
        <f t="shared" ca="1" si="257"/>
        <v>-74.552184216787865</v>
      </c>
      <c r="P763" s="110">
        <f t="shared" ca="1" si="258"/>
        <v>-105.67134528794685</v>
      </c>
      <c r="Q763" s="110">
        <f t="shared" ca="1" si="260"/>
        <v>-18.220025476210786</v>
      </c>
      <c r="R763" s="110">
        <f>'prueba 1'!I760</f>
        <v>0</v>
      </c>
      <c r="S763" s="105">
        <f>'prueba 1'!AN760</f>
        <v>7.4479356091792051E-4</v>
      </c>
      <c r="T763" s="105">
        <f t="shared" si="261"/>
        <v>1.8361703321822527</v>
      </c>
      <c r="U763" s="177">
        <f t="shared" si="262"/>
        <v>5.7997364178177477</v>
      </c>
      <c r="V763" s="161">
        <f t="shared" si="249"/>
        <v>1.0948995620068685E-2</v>
      </c>
      <c r="W763" s="178">
        <f t="shared" si="259"/>
        <v>3.1541670000000002</v>
      </c>
      <c r="X763" s="178">
        <f t="shared" ca="1" si="263"/>
        <v>-18.220025476210786</v>
      </c>
      <c r="Y763" s="178">
        <f t="shared" ca="1" si="264"/>
        <v>229.59101347980348</v>
      </c>
      <c r="Z763" s="178">
        <f t="shared" si="265"/>
        <v>4.1670000000002538E-3</v>
      </c>
      <c r="AA763" s="178">
        <f t="shared" ca="1" si="266"/>
        <v>3.1541670000000002</v>
      </c>
      <c r="AB763" s="178">
        <f t="shared" ca="1" si="267"/>
        <v>439.51226807194763</v>
      </c>
    </row>
    <row r="764" spans="1:28" x14ac:dyDescent="0.25">
      <c r="A764" s="200">
        <v>3.1583329999999998</v>
      </c>
      <c r="B764" s="105">
        <v>1.9183873632358632</v>
      </c>
      <c r="D764" s="194">
        <f t="shared" si="268"/>
        <v>4.16599999999967E-3</v>
      </c>
      <c r="E764" s="174">
        <f t="shared" ca="1" si="269"/>
        <v>-8.0871220276965819E-2</v>
      </c>
      <c r="F764" s="179">
        <f t="shared" ca="1" si="250"/>
        <v>0.95613925265311162</v>
      </c>
      <c r="G764" s="272">
        <f t="shared" si="251"/>
        <v>3.1583329999999998</v>
      </c>
      <c r="H764" s="181">
        <f t="shared" ca="1" si="252"/>
        <v>-19.41219881828426</v>
      </c>
      <c r="I764" s="182">
        <f t="shared" ca="1" si="253"/>
        <v>229.5101422595265</v>
      </c>
      <c r="J764" s="181">
        <f t="shared" ca="1" si="254"/>
        <v>440.46840732460072</v>
      </c>
      <c r="K764" s="175">
        <f ca="1">IF(I763&lt;0,VLOOKUP(-I763,'Cd(v)'!$B$3:$C$103,2,1),VLOOKUP(I763,'Cd(v)'!$B$3:$C$103,2,1))</f>
        <v>0.43594715486416902</v>
      </c>
      <c r="L764" s="7">
        <f t="shared" ref="L764:L788" ca="1" si="270">IF(I763&lt;0,+(+(0.5*1.29*K764*PI()/4*$E$1^2*I763^2)/9.81),+(-(0.5*1.29*K764*PI()/4*$E$1^2*I763^2)/9.81))</f>
        <v>-7.5945873327006819</v>
      </c>
      <c r="M764" s="110">
        <f t="shared" si="255"/>
        <v>18.819380033343819</v>
      </c>
      <c r="N764" s="110">
        <f t="shared" si="256"/>
        <v>56.888568776689773</v>
      </c>
      <c r="O764" s="110">
        <f t="shared" ca="1" si="257"/>
        <v>-74.502901733793692</v>
      </c>
      <c r="P764" s="110">
        <f t="shared" ca="1" si="258"/>
        <v>-112.57209047713965</v>
      </c>
      <c r="Q764" s="110">
        <f t="shared" ca="1" si="260"/>
        <v>-19.41219881828426</v>
      </c>
      <c r="R764" s="110">
        <f>'prueba 1'!I761</f>
        <v>0</v>
      </c>
      <c r="S764" s="105">
        <f>'prueba 1'!AN761</f>
        <v>6.9780653438677185E-4</v>
      </c>
      <c r="T764" s="105">
        <f t="shared" si="261"/>
        <v>1.8368681387166395</v>
      </c>
      <c r="U764" s="177">
        <f t="shared" si="262"/>
        <v>5.7990386112833612</v>
      </c>
      <c r="V764" s="161">
        <f t="shared" si="249"/>
        <v>7.9920017552399733E-3</v>
      </c>
      <c r="W764" s="178">
        <f t="shared" si="259"/>
        <v>3.1583329999999998</v>
      </c>
      <c r="X764" s="178">
        <f t="shared" ca="1" si="263"/>
        <v>-19.41219881828426</v>
      </c>
      <c r="Y764" s="178">
        <f t="shared" ca="1" si="264"/>
        <v>229.5101422595265</v>
      </c>
      <c r="Z764" s="178">
        <f t="shared" si="265"/>
        <v>4.16599999999967E-3</v>
      </c>
      <c r="AA764" s="178">
        <f t="shared" ca="1" si="266"/>
        <v>3.1583329999999998</v>
      </c>
      <c r="AB764" s="178">
        <f t="shared" ca="1" si="267"/>
        <v>440.46840732460072</v>
      </c>
    </row>
    <row r="765" spans="1:28" x14ac:dyDescent="0.25">
      <c r="A765" s="200">
        <v>3.1625000000000001</v>
      </c>
      <c r="B765" s="105">
        <v>1.50470989058869</v>
      </c>
      <c r="D765" s="194">
        <f t="shared" si="268"/>
        <v>4.1670000000002538E-3</v>
      </c>
      <c r="E765" s="174">
        <f t="shared" ca="1" si="269"/>
        <v>-8.377341382674422E-2</v>
      </c>
      <c r="F765" s="179">
        <f t="shared" ca="1" si="250"/>
        <v>0.9560196789800891</v>
      </c>
      <c r="G765" s="272">
        <f t="shared" si="251"/>
        <v>3.1625000000000001</v>
      </c>
      <c r="H765" s="181">
        <f t="shared" ca="1" si="252"/>
        <v>-20.104010997537586</v>
      </c>
      <c r="I765" s="182">
        <f t="shared" ca="1" si="253"/>
        <v>229.42636884569976</v>
      </c>
      <c r="J765" s="181">
        <f t="shared" ca="1" si="254"/>
        <v>441.42442700358083</v>
      </c>
      <c r="K765" s="175">
        <f ca="1">IF(I764&lt;0,VLOOKUP(-I764,'Cd(v)'!$B$3:$C$103,2,1),VLOOKUP(I764,'Cd(v)'!$B$3:$C$103,2,1))</f>
        <v>0.43594715486416902</v>
      </c>
      <c r="L765" s="7">
        <f t="shared" ca="1" si="270"/>
        <v>-7.5892380346974795</v>
      </c>
      <c r="M765" s="110">
        <f t="shared" si="255"/>
        <v>14.761204026675049</v>
      </c>
      <c r="N765" s="110">
        <f t="shared" si="256"/>
        <v>56.882711614485032</v>
      </c>
      <c r="O765" s="110">
        <f t="shared" ca="1" si="257"/>
        <v>-74.450425120382278</v>
      </c>
      <c r="P765" s="110">
        <f t="shared" ca="1" si="258"/>
        <v>-116.57193270819226</v>
      </c>
      <c r="Q765" s="110">
        <f t="shared" ca="1" si="260"/>
        <v>-20.104010997537586</v>
      </c>
      <c r="R765" s="110">
        <f>'prueba 1'!I762</f>
        <v>0</v>
      </c>
      <c r="S765" s="105">
        <f>'prueba 1'!AN762</f>
        <v>5.9706036745554197E-4</v>
      </c>
      <c r="T765" s="105">
        <f t="shared" si="261"/>
        <v>1.8374651990840949</v>
      </c>
      <c r="U765" s="177">
        <f t="shared" si="262"/>
        <v>5.7984415509159053</v>
      </c>
      <c r="V765" s="161">
        <f t="shared" si="249"/>
        <v>6.2701261140834528E-3</v>
      </c>
      <c r="W765" s="178">
        <f t="shared" si="259"/>
        <v>3.1625000000000001</v>
      </c>
      <c r="X765" s="178">
        <f t="shared" ca="1" si="263"/>
        <v>-20.104010997537586</v>
      </c>
      <c r="Y765" s="178">
        <f t="shared" ca="1" si="264"/>
        <v>229.42636884569976</v>
      </c>
      <c r="Z765" s="178">
        <f t="shared" si="265"/>
        <v>4.1670000000002538E-3</v>
      </c>
      <c r="AA765" s="178">
        <f t="shared" ca="1" si="266"/>
        <v>3.1625000000000001</v>
      </c>
      <c r="AB765" s="178">
        <f t="shared" ca="1" si="267"/>
        <v>441.42442700358083</v>
      </c>
    </row>
    <row r="766" spans="1:28" x14ac:dyDescent="0.25">
      <c r="A766" s="200">
        <v>3.1666669999999999</v>
      </c>
      <c r="B766" s="105">
        <v>1.1501291997482572</v>
      </c>
      <c r="D766" s="194">
        <f t="shared" si="268"/>
        <v>4.1669999999998097E-3</v>
      </c>
      <c r="E766" s="174">
        <f t="shared" ca="1" si="269"/>
        <v>-8.6238576135982667E-2</v>
      </c>
      <c r="F766" s="179">
        <f t="shared" ca="1" si="250"/>
        <v>0.95566032283322866</v>
      </c>
      <c r="G766" s="272">
        <f t="shared" si="251"/>
        <v>3.1666669999999999</v>
      </c>
      <c r="H766" s="181">
        <f t="shared" ca="1" si="252"/>
        <v>-20.695602624426829</v>
      </c>
      <c r="I766" s="182">
        <f t="shared" ca="1" si="253"/>
        <v>229.34013026956379</v>
      </c>
      <c r="J766" s="181">
        <f t="shared" ca="1" si="254"/>
        <v>442.38008732641407</v>
      </c>
      <c r="K766" s="175">
        <f ca="1">IF(I765&lt;0,VLOOKUP(-I765,'Cd(v)'!$B$3:$C$103,2,1),VLOOKUP(I765,'Cd(v)'!$B$3:$C$103,2,1))</f>
        <v>0.43594715486416902</v>
      </c>
      <c r="L766" s="7">
        <f t="shared" ca="1" si="270"/>
        <v>-7.5836987557793494</v>
      </c>
      <c r="M766" s="110">
        <f t="shared" si="255"/>
        <v>11.282767449530404</v>
      </c>
      <c r="N766" s="110">
        <f t="shared" si="256"/>
        <v>56.877112320987749</v>
      </c>
      <c r="O766" s="110">
        <f t="shared" ca="1" si="257"/>
        <v>-74.396084794195417</v>
      </c>
      <c r="P766" s="110">
        <f t="shared" ca="1" si="258"/>
        <v>-119.99042966565275</v>
      </c>
      <c r="Q766" s="110">
        <f t="shared" ca="1" si="260"/>
        <v>-20.695602624426829</v>
      </c>
      <c r="R766" s="110">
        <f>'prueba 1'!I763</f>
        <v>0</v>
      </c>
      <c r="S766" s="105">
        <f>'prueba 1'!AN763</f>
        <v>5.7077405680820009E-4</v>
      </c>
      <c r="T766" s="105">
        <f t="shared" si="261"/>
        <v>1.8380359731409031</v>
      </c>
      <c r="U766" s="177">
        <f t="shared" si="262"/>
        <v>5.7978707768590976</v>
      </c>
      <c r="V766" s="161">
        <f t="shared" si="249"/>
        <v>4.7925883753507691E-3</v>
      </c>
      <c r="W766" s="178">
        <f t="shared" si="259"/>
        <v>3.1666669999999999</v>
      </c>
      <c r="X766" s="178">
        <f t="shared" ca="1" si="263"/>
        <v>-20.695602624426829</v>
      </c>
      <c r="Y766" s="178">
        <f t="shared" ca="1" si="264"/>
        <v>229.34013026956379</v>
      </c>
      <c r="Z766" s="178">
        <f t="shared" si="265"/>
        <v>4.1669999999998097E-3</v>
      </c>
      <c r="AA766" s="178">
        <f t="shared" ca="1" si="266"/>
        <v>3.1666669999999999</v>
      </c>
      <c r="AB766" s="178">
        <f t="shared" ca="1" si="267"/>
        <v>442.38008732641407</v>
      </c>
    </row>
    <row r="767" spans="1:28" x14ac:dyDescent="0.25">
      <c r="A767" s="200">
        <v>3.170833</v>
      </c>
      <c r="B767" s="105">
        <v>1.0910324179415178</v>
      </c>
      <c r="D767" s="194">
        <f t="shared" si="268"/>
        <v>4.1660000000001141E-3</v>
      </c>
      <c r="E767" s="174">
        <f t="shared" ca="1" si="269"/>
        <v>-8.6598730631302134E-2</v>
      </c>
      <c r="F767" s="179">
        <f t="shared" ca="1" si="250"/>
        <v>0.95507021239121892</v>
      </c>
      <c r="G767" s="272">
        <f t="shared" si="251"/>
        <v>3.170833</v>
      </c>
      <c r="H767" s="181">
        <f t="shared" ca="1" si="252"/>
        <v>-20.787021274915929</v>
      </c>
      <c r="I767" s="182">
        <f t="shared" ca="1" si="253"/>
        <v>229.25353153893249</v>
      </c>
      <c r="J767" s="181">
        <f t="shared" ca="1" si="254"/>
        <v>443.33515753880528</v>
      </c>
      <c r="K767" s="175">
        <f ca="1">IF(I766&lt;0,VLOOKUP(-I766,'Cd(v)'!$B$3:$C$103,2,1),VLOOKUP(I766,'Cd(v)'!$B$3:$C$103,2,1))</f>
        <v>0.43594715486416902</v>
      </c>
      <c r="L767" s="7">
        <f t="shared" ca="1" si="270"/>
        <v>-7.5779985874061158</v>
      </c>
      <c r="M767" s="110">
        <f t="shared" si="255"/>
        <v>10.70302802000629</v>
      </c>
      <c r="N767" s="110">
        <f t="shared" si="256"/>
        <v>56.87156008413524</v>
      </c>
      <c r="O767" s="110">
        <f t="shared" ca="1" si="257"/>
        <v>-74.340166142453995</v>
      </c>
      <c r="P767" s="110">
        <f t="shared" ca="1" si="258"/>
        <v>-120.50869820658295</v>
      </c>
      <c r="Q767" s="110">
        <f t="shared" ca="1" si="260"/>
        <v>-20.787021274915929</v>
      </c>
      <c r="R767" s="110">
        <f>'prueba 1'!I764</f>
        <v>0</v>
      </c>
      <c r="S767" s="105">
        <f>'prueba 1'!AN764</f>
        <v>5.6597725305836675E-4</v>
      </c>
      <c r="T767" s="105">
        <f t="shared" si="261"/>
        <v>1.8386019503939615</v>
      </c>
      <c r="U767" s="177">
        <f t="shared" si="262"/>
        <v>5.7973047996060387</v>
      </c>
      <c r="V767" s="161">
        <f t="shared" si="249"/>
        <v>4.5452410531444882E-3</v>
      </c>
      <c r="W767" s="178">
        <f t="shared" si="259"/>
        <v>3.170833</v>
      </c>
      <c r="X767" s="178">
        <f t="shared" ca="1" si="263"/>
        <v>-20.787021274915929</v>
      </c>
      <c r="Y767" s="178">
        <f t="shared" ca="1" si="264"/>
        <v>229.25353153893249</v>
      </c>
      <c r="Z767" s="178">
        <f t="shared" si="265"/>
        <v>4.1660000000001141E-3</v>
      </c>
      <c r="AA767" s="178">
        <f t="shared" ca="1" si="266"/>
        <v>3.170833</v>
      </c>
      <c r="AB767" s="178">
        <f t="shared" ca="1" si="267"/>
        <v>443.33515753880528</v>
      </c>
    </row>
    <row r="768" spans="1:28" x14ac:dyDescent="0.25">
      <c r="A768" s="200">
        <v>3.1749999999999998</v>
      </c>
      <c r="B768" s="105">
        <v>1.0910324179415178</v>
      </c>
      <c r="D768" s="194">
        <f t="shared" si="268"/>
        <v>4.1669999999998097E-3</v>
      </c>
      <c r="E768" s="174">
        <f t="shared" ca="1" si="269"/>
        <v>-8.6583630156409477E-2</v>
      </c>
      <c r="F768" s="179">
        <f t="shared" ca="1" si="250"/>
        <v>0.95493867193582638</v>
      </c>
      <c r="G768" s="272">
        <f t="shared" si="251"/>
        <v>3.1749999999999998</v>
      </c>
      <c r="H768" s="181">
        <f t="shared" ca="1" si="252"/>
        <v>-20.778408964822038</v>
      </c>
      <c r="I768" s="182">
        <f t="shared" ca="1" si="253"/>
        <v>229.16694790877608</v>
      </c>
      <c r="J768" s="181">
        <f t="shared" ca="1" si="254"/>
        <v>444.29009621074113</v>
      </c>
      <c r="K768" s="175">
        <f ca="1">IF(I767&lt;0,VLOOKUP(-I767,'Cd(v)'!$B$3:$C$103,2,1),VLOOKUP(I767,'Cd(v)'!$B$3:$C$103,2,1))</f>
        <v>0.43594715486416902</v>
      </c>
      <c r="L768" s="7">
        <f t="shared" ca="1" si="270"/>
        <v>-7.5722767701323255</v>
      </c>
      <c r="M768" s="110">
        <f t="shared" si="255"/>
        <v>10.70302802000629</v>
      </c>
      <c r="N768" s="110">
        <f t="shared" si="256"/>
        <v>56.866012345300057</v>
      </c>
      <c r="O768" s="110">
        <f t="shared" ca="1" si="257"/>
        <v>-74.284035114998119</v>
      </c>
      <c r="P768" s="110">
        <f t="shared" ca="1" si="258"/>
        <v>-120.44701944029188</v>
      </c>
      <c r="Q768" s="110">
        <f t="shared" ca="1" si="260"/>
        <v>-20.778408964822038</v>
      </c>
      <c r="R768" s="110">
        <f>'prueba 1'!I765</f>
        <v>0</v>
      </c>
      <c r="S768" s="105">
        <f>'prueba 1'!AN765</f>
        <v>5.6551873957066056E-4</v>
      </c>
      <c r="T768" s="105">
        <f t="shared" si="261"/>
        <v>1.839167469133532</v>
      </c>
      <c r="U768" s="177">
        <f t="shared" si="262"/>
        <v>5.7967392808664684</v>
      </c>
      <c r="V768" s="161">
        <f t="shared" si="249"/>
        <v>4.5463320855620975E-3</v>
      </c>
      <c r="W768" s="178">
        <f t="shared" si="259"/>
        <v>3.1749999999999998</v>
      </c>
      <c r="X768" s="178">
        <f t="shared" ca="1" si="263"/>
        <v>-20.778408964822038</v>
      </c>
      <c r="Y768" s="178">
        <f t="shared" ca="1" si="264"/>
        <v>229.16694790877608</v>
      </c>
      <c r="Z768" s="178">
        <f t="shared" si="265"/>
        <v>4.1669999999998097E-3</v>
      </c>
      <c r="AA768" s="178">
        <f t="shared" ca="1" si="266"/>
        <v>3.1749999999999998</v>
      </c>
      <c r="AB768" s="178">
        <f t="shared" ca="1" si="267"/>
        <v>444.29009621074113</v>
      </c>
    </row>
    <row r="769" spans="1:28" x14ac:dyDescent="0.25">
      <c r="A769" s="200">
        <v>3.1791670000000001</v>
      </c>
      <c r="B769" s="105">
        <v>0.61825816348760643</v>
      </c>
      <c r="D769" s="194">
        <f t="shared" si="268"/>
        <v>4.1670000000002538E-3</v>
      </c>
      <c r="E769" s="174">
        <f t="shared" ca="1" si="269"/>
        <v>-8.9881816273569753E-2</v>
      </c>
      <c r="F769" s="179">
        <f t="shared" ca="1" si="250"/>
        <v>0.9545641344075162</v>
      </c>
      <c r="G769" s="272">
        <f t="shared" si="251"/>
        <v>3.1791670000000001</v>
      </c>
      <c r="H769" s="181">
        <f t="shared" ca="1" si="252"/>
        <v>-21.569910312830402</v>
      </c>
      <c r="I769" s="182">
        <f t="shared" ca="1" si="253"/>
        <v>229.07706609250252</v>
      </c>
      <c r="J769" s="181">
        <f t="shared" ca="1" si="254"/>
        <v>445.24466034514865</v>
      </c>
      <c r="K769" s="175">
        <f ca="1">IF(I768&lt;0,VLOOKUP(-I768,'Cd(v)'!$B$3:$C$103,2,1),VLOOKUP(I768,'Cd(v)'!$B$3:$C$103,2,1))</f>
        <v>0.43594715486416902</v>
      </c>
      <c r="L769" s="7">
        <f t="shared" ca="1" si="270"/>
        <v>-7.5665581109870566</v>
      </c>
      <c r="M769" s="110">
        <f t="shared" si="255"/>
        <v>6.065112583813419</v>
      </c>
      <c r="N769" s="110">
        <f t="shared" si="256"/>
        <v>56.860747300768573</v>
      </c>
      <c r="O769" s="110">
        <f t="shared" ca="1" si="257"/>
        <v>-74.227935068783026</v>
      </c>
      <c r="P769" s="110">
        <f t="shared" ca="1" si="258"/>
        <v>-125.02356978573818</v>
      </c>
      <c r="Q769" s="110">
        <f t="shared" ca="1" si="260"/>
        <v>-21.569910312830402</v>
      </c>
      <c r="R769" s="110">
        <f>'prueba 1'!I766</f>
        <v>0</v>
      </c>
      <c r="S769" s="105">
        <f>'prueba 1'!AN766</f>
        <v>5.3670178710373093E-4</v>
      </c>
      <c r="T769" s="105">
        <f t="shared" si="261"/>
        <v>1.8397041709206357</v>
      </c>
      <c r="U769" s="177">
        <f t="shared" si="262"/>
        <v>5.796202579079365</v>
      </c>
      <c r="V769" s="161">
        <f t="shared" si="249"/>
        <v>2.576281767253013E-3</v>
      </c>
      <c r="W769" s="178">
        <f t="shared" si="259"/>
        <v>3.1791670000000001</v>
      </c>
      <c r="X769" s="178">
        <f t="shared" ca="1" si="263"/>
        <v>-21.569910312830402</v>
      </c>
      <c r="Y769" s="178">
        <f t="shared" ca="1" si="264"/>
        <v>229.07706609250252</v>
      </c>
      <c r="Z769" s="178">
        <f t="shared" si="265"/>
        <v>4.1670000000002538E-3</v>
      </c>
      <c r="AA769" s="178">
        <f t="shared" ca="1" si="266"/>
        <v>3.1791670000000001</v>
      </c>
      <c r="AB769" s="178">
        <f t="shared" ca="1" si="267"/>
        <v>445.24466034514865</v>
      </c>
    </row>
    <row r="770" spans="1:28" x14ac:dyDescent="0.25">
      <c r="A770" s="200">
        <v>3.1833330000000002</v>
      </c>
      <c r="B770" s="105">
        <v>0.14548390903369454</v>
      </c>
      <c r="D770" s="194">
        <f t="shared" si="268"/>
        <v>4.1660000000001141E-3</v>
      </c>
      <c r="E770" s="174">
        <f t="shared" ca="1" si="269"/>
        <v>-9.315658671521751E-2</v>
      </c>
      <c r="F770" s="179">
        <f t="shared" ca="1" si="250"/>
        <v>0.95394696700113601</v>
      </c>
      <c r="G770" s="272">
        <f t="shared" si="251"/>
        <v>3.1833330000000002</v>
      </c>
      <c r="H770" s="181">
        <f t="shared" ca="1" si="252"/>
        <v>-22.361158597027114</v>
      </c>
      <c r="I770" s="182">
        <f t="shared" ca="1" si="253"/>
        <v>228.9839095057873</v>
      </c>
      <c r="J770" s="181">
        <f t="shared" ca="1" si="254"/>
        <v>446.19860731214976</v>
      </c>
      <c r="K770" s="175">
        <f ca="1">IF(I769&lt;0,VLOOKUP(-I769,'Cd(v)'!$B$3:$C$103,2,1),VLOOKUP(I769,'Cd(v)'!$B$3:$C$103,2,1))</f>
        <v>0.43594715486416902</v>
      </c>
      <c r="L770" s="7">
        <f t="shared" ca="1" si="270"/>
        <v>-7.5606238990811159</v>
      </c>
      <c r="M770" s="110">
        <f t="shared" si="255"/>
        <v>1.4271971476205436</v>
      </c>
      <c r="N770" s="110">
        <f t="shared" si="256"/>
        <v>56.855639906042448</v>
      </c>
      <c r="O770" s="110">
        <f t="shared" ca="1" si="257"/>
        <v>-74.169720449985746</v>
      </c>
      <c r="P770" s="110">
        <f t="shared" ca="1" si="258"/>
        <v>-129.59816320840764</v>
      </c>
      <c r="Q770" s="110">
        <f t="shared" ca="1" si="260"/>
        <v>-22.361158597027114</v>
      </c>
      <c r="R770" s="110">
        <f>'prueba 1'!I767</f>
        <v>0</v>
      </c>
      <c r="S770" s="105">
        <f>'prueba 1'!AN767</f>
        <v>5.2063147055254964E-4</v>
      </c>
      <c r="T770" s="105">
        <f t="shared" si="261"/>
        <v>1.8402248023911882</v>
      </c>
      <c r="U770" s="177">
        <f t="shared" si="262"/>
        <v>5.7956819476088119</v>
      </c>
      <c r="V770" s="161">
        <f t="shared" si="249"/>
        <v>6.0608596503438803E-4</v>
      </c>
      <c r="W770" s="178">
        <f t="shared" si="259"/>
        <v>3.1833330000000002</v>
      </c>
      <c r="X770" s="178">
        <f t="shared" ca="1" si="263"/>
        <v>-22.361158597027114</v>
      </c>
      <c r="Y770" s="178">
        <f t="shared" ca="1" si="264"/>
        <v>228.9839095057873</v>
      </c>
      <c r="Z770" s="178">
        <f t="shared" si="265"/>
        <v>4.1660000000001141E-3</v>
      </c>
      <c r="AA770" s="178">
        <f t="shared" ca="1" si="266"/>
        <v>3.1833330000000002</v>
      </c>
      <c r="AB770" s="178">
        <f t="shared" ca="1" si="267"/>
        <v>446.19860731214976</v>
      </c>
    </row>
    <row r="771" spans="1:28" x14ac:dyDescent="0.25">
      <c r="A771" s="200">
        <v>3.1875</v>
      </c>
      <c r="B771" s="105">
        <v>0</v>
      </c>
      <c r="D771" s="194">
        <f t="shared" si="268"/>
        <v>4.1669999999998097E-3</v>
      </c>
      <c r="E771" s="174">
        <f t="shared" ca="1" si="269"/>
        <v>-9.4166490573340353E-2</v>
      </c>
      <c r="F771" s="179">
        <f t="shared" ca="1" si="250"/>
        <v>0.95378355914435298</v>
      </c>
      <c r="G771" s="272">
        <f t="shared" si="251"/>
        <v>3.1875</v>
      </c>
      <c r="H771" s="181">
        <f t="shared" ca="1" si="252"/>
        <v>-22.598149885611868</v>
      </c>
      <c r="I771" s="182">
        <f t="shared" ca="1" si="253"/>
        <v>228.88974301521395</v>
      </c>
      <c r="J771" s="181">
        <f t="shared" ca="1" si="254"/>
        <v>447.15239087129413</v>
      </c>
      <c r="K771" s="175">
        <f ca="1">IF(I770&lt;0,VLOOKUP(-I770,'Cd(v)'!$B$3:$C$103,2,1),VLOOKUP(I770,'Cd(v)'!$B$3:$C$103,2,1))</f>
        <v>0.43594715486416902</v>
      </c>
      <c r="L771" s="7">
        <f t="shared" ca="1" si="270"/>
        <v>-7.5544759357083704</v>
      </c>
      <c r="M771" s="110">
        <f t="shared" si="255"/>
        <v>0</v>
      </c>
      <c r="N771" s="110">
        <f t="shared" si="256"/>
        <v>56.850545864683504</v>
      </c>
      <c r="O771" s="110">
        <f t="shared" ca="1" si="257"/>
        <v>-74.109408929299121</v>
      </c>
      <c r="P771" s="110">
        <f t="shared" ca="1" si="258"/>
        <v>-130.95995479398263</v>
      </c>
      <c r="Q771" s="110">
        <f t="shared" ca="1" si="260"/>
        <v>-22.598149885611868</v>
      </c>
      <c r="R771" s="110">
        <f>'prueba 1'!I768</f>
        <v>0</v>
      </c>
      <c r="S771" s="105">
        <f>'prueba 1'!AN768</f>
        <v>5.1927027104388922E-4</v>
      </c>
      <c r="T771" s="105">
        <f t="shared" si="261"/>
        <v>1.8407440726622322</v>
      </c>
      <c r="U771" s="177">
        <f t="shared" si="262"/>
        <v>5.7951626773377676</v>
      </c>
      <c r="V771" s="161">
        <f t="shared" si="249"/>
        <v>0</v>
      </c>
      <c r="W771" s="178">
        <f t="shared" si="259"/>
        <v>3.1875</v>
      </c>
      <c r="X771" s="178">
        <f t="shared" ca="1" si="263"/>
        <v>-22.598149885611868</v>
      </c>
      <c r="Y771" s="178">
        <f t="shared" ca="1" si="264"/>
        <v>228.88974301521395</v>
      </c>
      <c r="Z771" s="178">
        <f t="shared" si="265"/>
        <v>4.1669999999998097E-3</v>
      </c>
      <c r="AA771" s="178">
        <f t="shared" ca="1" si="266"/>
        <v>3.1875</v>
      </c>
      <c r="AB771" s="178">
        <f t="shared" ca="1" si="267"/>
        <v>447.15239087129413</v>
      </c>
    </row>
    <row r="772" spans="1:28" x14ac:dyDescent="0.25">
      <c r="A772" s="200">
        <f>+A771+$D$771</f>
        <v>3.1916669999999998</v>
      </c>
      <c r="B772" s="105">
        <v>0</v>
      </c>
      <c r="D772" s="194">
        <f t="shared" si="268"/>
        <v>4.1669999999998097E-3</v>
      </c>
      <c r="E772" s="174">
        <f t="shared" ca="1" si="269"/>
        <v>-9.4122671486256457E-2</v>
      </c>
      <c r="F772" s="179">
        <f t="shared" ca="1" si="250"/>
        <v>0.95339134997226982</v>
      </c>
      <c r="G772" s="272">
        <f t="shared" si="251"/>
        <v>3.1916669999999998</v>
      </c>
      <c r="H772" s="181">
        <f t="shared" ca="1" si="252"/>
        <v>-22.587634145970902</v>
      </c>
      <c r="I772" s="182">
        <f t="shared" ca="1" si="253"/>
        <v>228.79562034372771</v>
      </c>
      <c r="J772" s="181">
        <f t="shared" ca="1" si="254"/>
        <v>448.1057822212664</v>
      </c>
      <c r="K772" s="175">
        <f ca="1">IF(I771&lt;0,VLOOKUP(-I771,'Cd(v)'!$B$3:$C$103,2,1),VLOOKUP(I771,'Cd(v)'!$B$3:$C$103,2,1))</f>
        <v>0.43594715486416902</v>
      </c>
      <c r="L772" s="7">
        <f t="shared" ca="1" si="270"/>
        <v>-7.5482638641597539</v>
      </c>
      <c r="M772" s="110">
        <f t="shared" si="255"/>
        <v>0</v>
      </c>
      <c r="N772" s="110">
        <f t="shared" si="256"/>
        <v>56.850545864683504</v>
      </c>
      <c r="O772" s="110">
        <f t="shared" ca="1" si="257"/>
        <v>-74.048468507407193</v>
      </c>
      <c r="P772" s="110">
        <f t="shared" ca="1" si="258"/>
        <v>-130.8990143720907</v>
      </c>
      <c r="Q772" s="110">
        <f t="shared" ca="1" si="260"/>
        <v>-22.587634145970902</v>
      </c>
      <c r="R772" s="110"/>
      <c r="S772" s="105">
        <f>'prueba 1'!AN769</f>
        <v>0</v>
      </c>
      <c r="T772" s="105">
        <f t="shared" si="261"/>
        <v>1.8407440726622322</v>
      </c>
      <c r="U772" s="177">
        <f t="shared" si="262"/>
        <v>5.7951626773377676</v>
      </c>
      <c r="V772" s="161">
        <f t="shared" si="249"/>
        <v>0</v>
      </c>
      <c r="W772" s="178">
        <f t="shared" si="259"/>
        <v>3.1916669999999998</v>
      </c>
      <c r="X772" s="178">
        <f t="shared" ca="1" si="263"/>
        <v>-22.587634145970902</v>
      </c>
      <c r="Y772" s="178">
        <f t="shared" ca="1" si="264"/>
        <v>228.79562034372771</v>
      </c>
      <c r="Z772" s="178">
        <f t="shared" si="265"/>
        <v>4.1669999999998097E-3</v>
      </c>
      <c r="AA772" s="178">
        <f t="shared" ca="1" si="266"/>
        <v>3.1916669999999998</v>
      </c>
      <c r="AB772" s="178">
        <f t="shared" ca="1" si="267"/>
        <v>448.1057822212664</v>
      </c>
    </row>
    <row r="773" spans="1:28" x14ac:dyDescent="0.25">
      <c r="A773" s="200"/>
      <c r="B773" s="105"/>
      <c r="D773" s="201">
        <f t="shared" ref="D773:D838" si="271">+$H$1</f>
        <v>0.2</v>
      </c>
      <c r="E773" s="174">
        <f t="shared" ca="1" si="269"/>
        <v>-4.5154255244019508</v>
      </c>
      <c r="F773" s="179">
        <f t="shared" ca="1" si="250"/>
        <v>44.856038963865153</v>
      </c>
      <c r="G773" s="272">
        <f t="shared" si="251"/>
        <v>3.391667</v>
      </c>
      <c r="H773" s="181">
        <f t="shared" ca="1" si="252"/>
        <v>-22.577127622009751</v>
      </c>
      <c r="I773" s="182">
        <f t="shared" ca="1" si="253"/>
        <v>224.28019481932574</v>
      </c>
      <c r="J773" s="181">
        <f t="shared" ca="1" si="254"/>
        <v>492.96182118513156</v>
      </c>
      <c r="K773" s="175">
        <f ca="1">IF(I772&lt;0,VLOOKUP(-I772,'Cd(v)'!$B$3:$C$103,2,1),VLOOKUP(I772,'Cd(v)'!$B$3:$C$103,2,1))</f>
        <v>0.43594715486416902</v>
      </c>
      <c r="L773" s="7">
        <f t="shared" ca="1" si="270"/>
        <v>-7.5420572366849115</v>
      </c>
      <c r="M773" s="110">
        <f t="shared" si="255"/>
        <v>0</v>
      </c>
      <c r="N773" s="110">
        <f t="shared" si="256"/>
        <v>56.850545864683504</v>
      </c>
      <c r="O773" s="110">
        <f t="shared" ca="1" si="257"/>
        <v>-73.987581491878984</v>
      </c>
      <c r="P773" s="110">
        <f t="shared" ca="1" si="258"/>
        <v>-130.8381273565625</v>
      </c>
      <c r="Q773" s="110">
        <f t="shared" ca="1" si="260"/>
        <v>-22.577127622009751</v>
      </c>
      <c r="R773" s="110"/>
      <c r="S773" s="105">
        <f>'prueba 1'!AN770</f>
        <v>0</v>
      </c>
      <c r="T773" s="105">
        <f t="shared" si="261"/>
        <v>1.8407440726622322</v>
      </c>
      <c r="U773" s="177">
        <f t="shared" si="262"/>
        <v>5.7951626773377676</v>
      </c>
      <c r="V773" s="161">
        <f t="shared" si="249"/>
        <v>0</v>
      </c>
      <c r="W773" s="178">
        <f t="shared" si="259"/>
        <v>3.391667</v>
      </c>
      <c r="X773" s="178">
        <f t="shared" ca="1" si="263"/>
        <v>-22.577127622009751</v>
      </c>
      <c r="Y773" s="178">
        <f t="shared" ca="1" si="264"/>
        <v>224.28019481932574</v>
      </c>
      <c r="Z773" s="178">
        <f t="shared" ref="Z773:Z836" ca="1" si="272">IF(I773&lt;-0.01,$L$2,D773)</f>
        <v>0.2</v>
      </c>
      <c r="AA773" s="178">
        <f t="shared" ca="1" si="266"/>
        <v>3.391667</v>
      </c>
      <c r="AB773" s="178">
        <f t="shared" ca="1" si="267"/>
        <v>492.96182118513156</v>
      </c>
    </row>
    <row r="774" spans="1:28" x14ac:dyDescent="0.25">
      <c r="A774" s="200"/>
      <c r="B774" s="105"/>
      <c r="D774" s="201">
        <f t="shared" si="271"/>
        <v>0.2</v>
      </c>
      <c r="E774" s="174">
        <f t="shared" ca="1" si="269"/>
        <v>-4.4183309626072003</v>
      </c>
      <c r="F774" s="179">
        <f t="shared" ca="1" si="250"/>
        <v>43.972372771343714</v>
      </c>
      <c r="G774" s="272">
        <f t="shared" si="251"/>
        <v>3.5916670000000002</v>
      </c>
      <c r="H774" s="181">
        <f t="shared" ca="1" si="252"/>
        <v>-22.091654813036001</v>
      </c>
      <c r="I774" s="182">
        <f t="shared" ca="1" si="253"/>
        <v>219.86186385671854</v>
      </c>
      <c r="J774" s="181">
        <f t="shared" ca="1" si="254"/>
        <v>536.93419395647527</v>
      </c>
      <c r="K774" s="175">
        <f ca="1">IF(I773&lt;0,VLOOKUP(-I773,'Cd(v)'!$B$3:$C$103,2,1),VLOOKUP(I773,'Cd(v)'!$B$3:$C$103,2,1))</f>
        <v>0.43642648597047401</v>
      </c>
      <c r="L774" s="7">
        <f t="shared" ca="1" si="270"/>
        <v>-7.2552688673243608</v>
      </c>
      <c r="M774" s="110">
        <f t="shared" si="255"/>
        <v>0</v>
      </c>
      <c r="N774" s="110">
        <f t="shared" si="256"/>
        <v>56.850545864683504</v>
      </c>
      <c r="O774" s="110">
        <f t="shared" ca="1" si="257"/>
        <v>-71.174187588451986</v>
      </c>
      <c r="P774" s="110">
        <f t="shared" ca="1" si="258"/>
        <v>-128.0247334531355</v>
      </c>
      <c r="Q774" s="110">
        <f t="shared" ca="1" si="260"/>
        <v>-22.091654813036001</v>
      </c>
      <c r="R774" s="110"/>
      <c r="S774" s="105">
        <f>'prueba 1'!AN771</f>
        <v>0</v>
      </c>
      <c r="T774" s="105">
        <f t="shared" si="261"/>
        <v>1.8407440726622322</v>
      </c>
      <c r="U774" s="177">
        <f t="shared" si="262"/>
        <v>5.7951626773377676</v>
      </c>
      <c r="V774" s="161">
        <f t="shared" ref="V774:V837" si="273">IF(B774&lt;0,0,+D774*B774)</f>
        <v>0</v>
      </c>
      <c r="W774" s="178">
        <f t="shared" si="259"/>
        <v>3.5916670000000002</v>
      </c>
      <c r="X774" s="178">
        <f t="shared" ca="1" si="263"/>
        <v>-22.091654813036001</v>
      </c>
      <c r="Y774" s="178">
        <f t="shared" ca="1" si="264"/>
        <v>219.86186385671854</v>
      </c>
      <c r="Z774" s="178">
        <f t="shared" ca="1" si="272"/>
        <v>0.2</v>
      </c>
      <c r="AA774" s="178">
        <f t="shared" ca="1" si="266"/>
        <v>3.5916670000000002</v>
      </c>
      <c r="AB774" s="178">
        <f t="shared" ca="1" si="267"/>
        <v>536.93419395647527</v>
      </c>
    </row>
    <row r="775" spans="1:28" x14ac:dyDescent="0.25">
      <c r="A775" s="200"/>
      <c r="B775" s="105"/>
      <c r="D775" s="201">
        <f t="shared" si="271"/>
        <v>0.2</v>
      </c>
      <c r="E775" s="174">
        <f t="shared" ca="1" si="269"/>
        <v>-4.327671241536108</v>
      </c>
      <c r="F775" s="179">
        <f t="shared" ref="F775:F838" ca="1" si="274">IF(AND(I774&lt;=0,J774&lt;=0),0,+I775*D775)</f>
        <v>43.106838523036487</v>
      </c>
      <c r="G775" s="272">
        <f t="shared" ref="G775:G838" si="275">+G774+D775</f>
        <v>3.7916670000000003</v>
      </c>
      <c r="H775" s="181">
        <f t="shared" ref="H775:H838" ca="1" si="276">IF(CELL("tipo",U775)="b",+(B775*9.81+L775*9.81-$E$2*9.81)/$E$2,+(B775*9.81+L775*9.81-U775*9.81)/U775)</f>
        <v>-21.638356207680538</v>
      </c>
      <c r="I775" s="182">
        <f t="shared" ref="I775:I838" ca="1" si="277">+I774+E775</f>
        <v>215.53419261518243</v>
      </c>
      <c r="J775" s="181">
        <f t="shared" ref="J775:J838" ca="1" si="278">IF(AND(I775&lt;=0,J774&lt;=0),0,+J774+F775)</f>
        <v>580.04103247951173</v>
      </c>
      <c r="K775" s="175">
        <f ca="1">IF(I774&lt;0,VLOOKUP(-I774,'Cd(v)'!$B$3:$C$103,2,1),VLOOKUP(I774,'Cd(v)'!$B$3:$C$103,2,1))</f>
        <v>0.43738173771697098</v>
      </c>
      <c r="L775" s="7">
        <f t="shared" ca="1" si="270"/>
        <v>-6.9874870977580787</v>
      </c>
      <c r="M775" s="110">
        <f t="shared" ref="M775:M838" si="279">+B775*9.81</f>
        <v>0</v>
      </c>
      <c r="N775" s="110">
        <f t="shared" ref="N775:N838" si="280">+U775*9.81</f>
        <v>56.850545864683504</v>
      </c>
      <c r="O775" s="110">
        <f t="shared" ref="O775:O838" ca="1" si="281">+L775*9.81</f>
        <v>-68.547248429006757</v>
      </c>
      <c r="P775" s="110">
        <f t="shared" ref="P775:P838" ca="1" si="282">+M775-N775+O775</f>
        <v>-125.39779429369025</v>
      </c>
      <c r="Q775" s="110">
        <f t="shared" ca="1" si="260"/>
        <v>-21.638356207680538</v>
      </c>
      <c r="R775" s="110"/>
      <c r="S775" s="105">
        <f>'prueba 1'!AN772</f>
        <v>0</v>
      </c>
      <c r="T775" s="105">
        <f t="shared" si="261"/>
        <v>1.8407440726622322</v>
      </c>
      <c r="U775" s="177">
        <f t="shared" si="262"/>
        <v>5.7951626773377676</v>
      </c>
      <c r="V775" s="161">
        <f t="shared" si="273"/>
        <v>0</v>
      </c>
      <c r="W775" s="178">
        <f t="shared" ref="W775:W838" si="283">+G775</f>
        <v>3.7916670000000003</v>
      </c>
      <c r="X775" s="178">
        <f t="shared" ca="1" si="263"/>
        <v>-21.638356207680538</v>
      </c>
      <c r="Y775" s="178">
        <f t="shared" ca="1" si="264"/>
        <v>215.53419261518243</v>
      </c>
      <c r="Z775" s="178">
        <f t="shared" ca="1" si="272"/>
        <v>0.2</v>
      </c>
      <c r="AA775" s="178">
        <f t="shared" ca="1" si="266"/>
        <v>3.7916670000000003</v>
      </c>
      <c r="AB775" s="178">
        <f t="shared" ca="1" si="267"/>
        <v>580.04103247951173</v>
      </c>
    </row>
    <row r="776" spans="1:28" x14ac:dyDescent="0.25">
      <c r="A776" s="200"/>
      <c r="B776" s="105"/>
      <c r="D776" s="201">
        <f t="shared" si="271"/>
        <v>0.2</v>
      </c>
      <c r="E776" s="174">
        <f t="shared" ca="1" si="269"/>
        <v>-4.2379318051255623</v>
      </c>
      <c r="F776" s="179">
        <f t="shared" ca="1" si="274"/>
        <v>42.259252162011379</v>
      </c>
      <c r="G776" s="272">
        <f t="shared" si="275"/>
        <v>3.9916670000000005</v>
      </c>
      <c r="H776" s="181">
        <f t="shared" ca="1" si="276"/>
        <v>-21.189659025627812</v>
      </c>
      <c r="I776" s="182">
        <f t="shared" ca="1" si="277"/>
        <v>211.29626081005688</v>
      </c>
      <c r="J776" s="181">
        <f t="shared" ca="1" si="278"/>
        <v>622.30028464152315</v>
      </c>
      <c r="K776" s="175">
        <f ca="1">IF(I775&lt;0,VLOOKUP(-I775,'Cd(v)'!$B$3:$C$103,2,1),VLOOKUP(I775,'Cd(v)'!$B$3:$C$103,2,1))</f>
        <v>0.437857665236356</v>
      </c>
      <c r="L776" s="7">
        <f t="shared" ca="1" si="270"/>
        <v>-6.7224235745309029</v>
      </c>
      <c r="M776" s="110">
        <f t="shared" si="279"/>
        <v>0</v>
      </c>
      <c r="N776" s="110">
        <f t="shared" si="280"/>
        <v>56.850545864683504</v>
      </c>
      <c r="O776" s="110">
        <f t="shared" ca="1" si="281"/>
        <v>-65.946975266148158</v>
      </c>
      <c r="P776" s="110">
        <f t="shared" ca="1" si="282"/>
        <v>-122.79752113083165</v>
      </c>
      <c r="Q776" s="110">
        <f t="shared" ref="Q776:Q839" ca="1" si="284">+P776/U776</f>
        <v>-21.189659025627812</v>
      </c>
      <c r="R776" s="110"/>
      <c r="S776" s="105">
        <f>'prueba 1'!AN773</f>
        <v>0</v>
      </c>
      <c r="T776" s="105">
        <f t="shared" ref="T776:T839" si="285">S776+T775</f>
        <v>1.8407440726622322</v>
      </c>
      <c r="U776" s="177">
        <f t="shared" ref="U776:U839" si="286">+$E$2-T776</f>
        <v>5.7951626773377676</v>
      </c>
      <c r="V776" s="161">
        <f t="shared" si="273"/>
        <v>0</v>
      </c>
      <c r="W776" s="178">
        <f t="shared" si="283"/>
        <v>3.9916670000000005</v>
      </c>
      <c r="X776" s="178">
        <f t="shared" ca="1" si="263"/>
        <v>-21.189659025627812</v>
      </c>
      <c r="Y776" s="178">
        <f t="shared" ca="1" si="264"/>
        <v>211.29626081005688</v>
      </c>
      <c r="Z776" s="178">
        <f t="shared" ca="1" si="272"/>
        <v>0.2</v>
      </c>
      <c r="AA776" s="178">
        <f t="shared" ca="1" si="266"/>
        <v>3.9916670000000005</v>
      </c>
      <c r="AB776" s="178">
        <f t="shared" ca="1" si="267"/>
        <v>622.30028464152315</v>
      </c>
    </row>
    <row r="777" spans="1:28" x14ac:dyDescent="0.25">
      <c r="A777" s="200"/>
      <c r="B777" s="105"/>
      <c r="D777" s="201">
        <f t="shared" si="271"/>
        <v>0.2</v>
      </c>
      <c r="E777" s="174">
        <f t="shared" ca="1" si="269"/>
        <v>-4.1540488787588599</v>
      </c>
      <c r="F777" s="179">
        <f t="shared" ca="1" si="274"/>
        <v>41.428442386259604</v>
      </c>
      <c r="G777" s="272">
        <f t="shared" si="275"/>
        <v>4.1916670000000007</v>
      </c>
      <c r="H777" s="181">
        <f t="shared" ca="1" si="276"/>
        <v>-20.770244393794297</v>
      </c>
      <c r="I777" s="182">
        <f t="shared" ca="1" si="277"/>
        <v>207.14221193129802</v>
      </c>
      <c r="J777" s="181">
        <f t="shared" ca="1" si="278"/>
        <v>663.72872702778272</v>
      </c>
      <c r="K777" s="175">
        <f ca="1">IF(I776&lt;0,VLOOKUP(-I776,'Cd(v)'!$B$3:$C$103,2,1),VLOOKUP(I776,'Cd(v)'!$B$3:$C$103,2,1))</f>
        <v>0.43880612057920898</v>
      </c>
      <c r="L777" s="7">
        <f t="shared" ca="1" si="270"/>
        <v>-6.4746584348029783</v>
      </c>
      <c r="M777" s="110">
        <f t="shared" si="279"/>
        <v>0</v>
      </c>
      <c r="N777" s="110">
        <f t="shared" si="280"/>
        <v>56.850545864683504</v>
      </c>
      <c r="O777" s="110">
        <f t="shared" ca="1" si="281"/>
        <v>-63.516399245417219</v>
      </c>
      <c r="P777" s="110">
        <f t="shared" ca="1" si="282"/>
        <v>-120.36694511010072</v>
      </c>
      <c r="Q777" s="110">
        <f t="shared" ca="1" si="284"/>
        <v>-20.770244393794297</v>
      </c>
      <c r="R777" s="110"/>
      <c r="S777" s="105">
        <f>'prueba 1'!AN774</f>
        <v>0</v>
      </c>
      <c r="T777" s="105">
        <f t="shared" si="285"/>
        <v>1.8407440726622322</v>
      </c>
      <c r="U777" s="177">
        <f t="shared" si="286"/>
        <v>5.7951626773377676</v>
      </c>
      <c r="V777" s="161">
        <f t="shared" si="273"/>
        <v>0</v>
      </c>
      <c r="W777" s="178">
        <f t="shared" si="283"/>
        <v>4.1916670000000007</v>
      </c>
      <c r="X777" s="178">
        <f t="shared" ref="X777:X840" ca="1" si="287">IF(I777&lt;-0.01,0,H777)</f>
        <v>-20.770244393794297</v>
      </c>
      <c r="Y777" s="178">
        <f t="shared" ref="Y777:Y840" ca="1" si="288">IF(I777&lt;-0.01,$L$1,I777)</f>
        <v>207.14221193129802</v>
      </c>
      <c r="Z777" s="178">
        <f t="shared" ca="1" si="272"/>
        <v>0.2</v>
      </c>
      <c r="AA777" s="178">
        <f t="shared" ref="AA777:AA840" ca="1" si="289">IF(I777&lt;-0.01,AA776+Z777,G777)</f>
        <v>4.1916670000000007</v>
      </c>
      <c r="AB777" s="178">
        <f t="shared" ref="AB777:AB840" ca="1" si="290">IF(I777&lt;-0.01,AB776-($L$1*Z777),J777)</f>
        <v>663.72872702778272</v>
      </c>
    </row>
    <row r="778" spans="1:28" x14ac:dyDescent="0.25">
      <c r="A778" s="200"/>
      <c r="B778" s="105"/>
      <c r="D778" s="201">
        <f t="shared" si="271"/>
        <v>0.2</v>
      </c>
      <c r="E778" s="174">
        <f t="shared" ca="1" si="269"/>
        <v>-4.070974058166855</v>
      </c>
      <c r="F778" s="179">
        <f t="shared" ca="1" si="274"/>
        <v>40.614247574626233</v>
      </c>
      <c r="G778" s="272">
        <f t="shared" si="275"/>
        <v>4.3916670000000009</v>
      </c>
      <c r="H778" s="181">
        <f t="shared" ca="1" si="276"/>
        <v>-20.354870290834274</v>
      </c>
      <c r="I778" s="182">
        <f t="shared" ca="1" si="277"/>
        <v>203.07123787313117</v>
      </c>
      <c r="J778" s="181">
        <f t="shared" ca="1" si="278"/>
        <v>704.34297460240896</v>
      </c>
      <c r="K778" s="175">
        <f ca="1">IF(I777&lt;0,VLOOKUP(-I777,'Cd(v)'!$B$3:$C$103,2,1),VLOOKUP(I777,'Cd(v)'!$B$3:$C$103,2,1))</f>
        <v>0.43927863855794302</v>
      </c>
      <c r="L778" s="7">
        <f t="shared" ca="1" si="270"/>
        <v>-6.2292801984516455</v>
      </c>
      <c r="M778" s="110">
        <f t="shared" si="279"/>
        <v>0</v>
      </c>
      <c r="N778" s="110">
        <f t="shared" si="280"/>
        <v>56.850545864683504</v>
      </c>
      <c r="O778" s="110">
        <f t="shared" ca="1" si="281"/>
        <v>-61.109238746810647</v>
      </c>
      <c r="P778" s="110">
        <f t="shared" ca="1" si="282"/>
        <v>-117.95978461149414</v>
      </c>
      <c r="Q778" s="110">
        <f t="shared" ca="1" si="284"/>
        <v>-20.354870290834274</v>
      </c>
      <c r="R778" s="110"/>
      <c r="S778" s="105">
        <f>'prueba 1'!AN775</f>
        <v>0</v>
      </c>
      <c r="T778" s="105">
        <f t="shared" si="285"/>
        <v>1.8407440726622322</v>
      </c>
      <c r="U778" s="177">
        <f t="shared" si="286"/>
        <v>5.7951626773377676</v>
      </c>
      <c r="V778" s="161">
        <f t="shared" si="273"/>
        <v>0</v>
      </c>
      <c r="W778" s="178">
        <f t="shared" si="283"/>
        <v>4.3916670000000009</v>
      </c>
      <c r="X778" s="178">
        <f t="shared" ca="1" si="287"/>
        <v>-20.354870290834274</v>
      </c>
      <c r="Y778" s="178">
        <f t="shared" ca="1" si="288"/>
        <v>203.07123787313117</v>
      </c>
      <c r="Z778" s="178">
        <f t="shared" ca="1" si="272"/>
        <v>0.2</v>
      </c>
      <c r="AA778" s="178">
        <f t="shared" ca="1" si="289"/>
        <v>4.3916670000000009</v>
      </c>
      <c r="AB778" s="178">
        <f t="shared" ca="1" si="290"/>
        <v>704.34297460240896</v>
      </c>
    </row>
    <row r="779" spans="1:28" x14ac:dyDescent="0.25">
      <c r="A779" s="200"/>
      <c r="B779" s="105"/>
      <c r="D779" s="201">
        <f t="shared" si="271"/>
        <v>0.2</v>
      </c>
      <c r="E779" s="174">
        <f t="shared" ca="1" si="269"/>
        <v>-3.9897489029650162</v>
      </c>
      <c r="F779" s="179">
        <f t="shared" ca="1" si="274"/>
        <v>39.816297794033233</v>
      </c>
      <c r="G779" s="272">
        <f t="shared" si="275"/>
        <v>4.5916670000000011</v>
      </c>
      <c r="H779" s="181">
        <f t="shared" ca="1" si="276"/>
        <v>-19.94874451482508</v>
      </c>
      <c r="I779" s="182">
        <f t="shared" ca="1" si="277"/>
        <v>199.08148897016616</v>
      </c>
      <c r="J779" s="181">
        <f t="shared" ca="1" si="278"/>
        <v>744.15927239644225</v>
      </c>
      <c r="K779" s="175">
        <f ca="1">IF(I778&lt;0,VLOOKUP(-I778,'Cd(v)'!$B$3:$C$103,2,1),VLOOKUP(I778,'Cd(v)'!$B$3:$C$103,2,1))</f>
        <v>0.43946410565742799</v>
      </c>
      <c r="L779" s="7">
        <f t="shared" ca="1" si="270"/>
        <v>-5.9893653218529366</v>
      </c>
      <c r="M779" s="110">
        <f t="shared" si="279"/>
        <v>0</v>
      </c>
      <c r="N779" s="110">
        <f t="shared" si="280"/>
        <v>56.850545864683504</v>
      </c>
      <c r="O779" s="110">
        <f t="shared" ca="1" si="281"/>
        <v>-58.755673807377313</v>
      </c>
      <c r="P779" s="110">
        <f t="shared" ca="1" si="282"/>
        <v>-115.60621967206082</v>
      </c>
      <c r="Q779" s="110">
        <f t="shared" ca="1" si="284"/>
        <v>-19.94874451482508</v>
      </c>
      <c r="R779" s="110"/>
      <c r="S779" s="105">
        <f>'prueba 1'!AN776</f>
        <v>0</v>
      </c>
      <c r="T779" s="105">
        <f t="shared" si="285"/>
        <v>1.8407440726622322</v>
      </c>
      <c r="U779" s="177">
        <f t="shared" si="286"/>
        <v>5.7951626773377676</v>
      </c>
      <c r="V779" s="161">
        <f t="shared" si="273"/>
        <v>0</v>
      </c>
      <c r="W779" s="178">
        <f t="shared" si="283"/>
        <v>4.5916670000000011</v>
      </c>
      <c r="X779" s="178">
        <f t="shared" ca="1" si="287"/>
        <v>-19.94874451482508</v>
      </c>
      <c r="Y779" s="178">
        <f t="shared" ca="1" si="288"/>
        <v>199.08148897016616</v>
      </c>
      <c r="Z779" s="178">
        <f t="shared" ca="1" si="272"/>
        <v>0.2</v>
      </c>
      <c r="AA779" s="178">
        <f t="shared" ca="1" si="289"/>
        <v>4.5916670000000011</v>
      </c>
      <c r="AB779" s="178">
        <f t="shared" ca="1" si="290"/>
        <v>744.15927239644225</v>
      </c>
    </row>
    <row r="780" spans="1:28" x14ac:dyDescent="0.25">
      <c r="A780" s="200"/>
      <c r="B780" s="105"/>
      <c r="D780" s="201">
        <f t="shared" si="271"/>
        <v>0.2</v>
      </c>
      <c r="E780" s="174">
        <f t="shared" ca="1" si="269"/>
        <v>-3.9110334781611535</v>
      </c>
      <c r="F780" s="179">
        <f t="shared" ca="1" si="274"/>
        <v>39.034091098401007</v>
      </c>
      <c r="G780" s="272">
        <f t="shared" si="275"/>
        <v>4.7916670000000012</v>
      </c>
      <c r="H780" s="181">
        <f t="shared" ca="1" si="276"/>
        <v>-19.555167390805767</v>
      </c>
      <c r="I780" s="182">
        <f t="shared" ca="1" si="277"/>
        <v>195.170455492005</v>
      </c>
      <c r="J780" s="181">
        <f t="shared" ca="1" si="278"/>
        <v>783.1933634948432</v>
      </c>
      <c r="K780" s="175">
        <f ca="1">IF(I779&lt;0,VLOOKUP(-I779,'Cd(v)'!$B$3:$C$103,2,1),VLOOKUP(I779,'Cd(v)'!$B$3:$C$103,2,1))</f>
        <v>0.43950478170593699</v>
      </c>
      <c r="L780" s="7">
        <f t="shared" ca="1" si="270"/>
        <v>-5.7568634401230012</v>
      </c>
      <c r="M780" s="110">
        <f t="shared" si="279"/>
        <v>0</v>
      </c>
      <c r="N780" s="110">
        <f t="shared" si="280"/>
        <v>56.850545864683504</v>
      </c>
      <c r="O780" s="110">
        <f t="shared" ca="1" si="281"/>
        <v>-56.474830347606648</v>
      </c>
      <c r="P780" s="110">
        <f t="shared" ca="1" si="282"/>
        <v>-113.32537621229015</v>
      </c>
      <c r="Q780" s="110">
        <f t="shared" ca="1" si="284"/>
        <v>-19.555167390805767</v>
      </c>
      <c r="R780" s="110"/>
      <c r="S780" s="105">
        <f>'prueba 1'!AN777</f>
        <v>0</v>
      </c>
      <c r="T780" s="105">
        <f t="shared" si="285"/>
        <v>1.8407440726622322</v>
      </c>
      <c r="U780" s="177">
        <f t="shared" si="286"/>
        <v>5.7951626773377676</v>
      </c>
      <c r="V780" s="161">
        <f t="shared" si="273"/>
        <v>0</v>
      </c>
      <c r="W780" s="178">
        <f t="shared" si="283"/>
        <v>4.7916670000000012</v>
      </c>
      <c r="X780" s="178">
        <f t="shared" ca="1" si="287"/>
        <v>-19.555167390805767</v>
      </c>
      <c r="Y780" s="178">
        <f t="shared" ca="1" si="288"/>
        <v>195.170455492005</v>
      </c>
      <c r="Z780" s="178">
        <f t="shared" ca="1" si="272"/>
        <v>0.2</v>
      </c>
      <c r="AA780" s="178">
        <f t="shared" ca="1" si="289"/>
        <v>4.7916670000000012</v>
      </c>
      <c r="AB780" s="178">
        <f t="shared" ca="1" si="290"/>
        <v>783.1933634948432</v>
      </c>
    </row>
    <row r="781" spans="1:28" x14ac:dyDescent="0.25">
      <c r="A781" s="200"/>
      <c r="B781" s="105"/>
      <c r="D781" s="201">
        <f t="shared" si="271"/>
        <v>0.2</v>
      </c>
      <c r="E781" s="174">
        <f t="shared" ca="1" si="269"/>
        <v>-3.8355280482920628</v>
      </c>
      <c r="F781" s="179">
        <f t="shared" ca="1" si="274"/>
        <v>38.266985488742584</v>
      </c>
      <c r="G781" s="272">
        <f t="shared" si="275"/>
        <v>4.9916670000000014</v>
      </c>
      <c r="H781" s="181">
        <f t="shared" ca="1" si="276"/>
        <v>-19.177640241460313</v>
      </c>
      <c r="I781" s="182">
        <f t="shared" ca="1" si="277"/>
        <v>191.33492744371293</v>
      </c>
      <c r="J781" s="181">
        <f t="shared" ca="1" si="278"/>
        <v>821.46034898358573</v>
      </c>
      <c r="K781" s="175">
        <f ca="1">IF(I780&lt;0,VLOOKUP(-I780,'Cd(v)'!$B$3:$C$103,2,1),VLOOKUP(I780,'Cd(v)'!$B$3:$C$103,2,1))</f>
        <v>0.43958019147938598</v>
      </c>
      <c r="L781" s="7">
        <f t="shared" ca="1" si="270"/>
        <v>-5.5338429257938992</v>
      </c>
      <c r="M781" s="110">
        <f t="shared" si="279"/>
        <v>0</v>
      </c>
      <c r="N781" s="110">
        <f t="shared" si="280"/>
        <v>56.850545864683504</v>
      </c>
      <c r="O781" s="110">
        <f t="shared" ca="1" si="281"/>
        <v>-54.286999102038152</v>
      </c>
      <c r="P781" s="110">
        <f t="shared" ca="1" si="282"/>
        <v>-111.13754496672166</v>
      </c>
      <c r="Q781" s="110">
        <f t="shared" ca="1" si="284"/>
        <v>-19.177640241460313</v>
      </c>
      <c r="R781" s="110"/>
      <c r="S781" s="105">
        <f>'prueba 1'!AN778</f>
        <v>0</v>
      </c>
      <c r="T781" s="105">
        <f t="shared" si="285"/>
        <v>1.8407440726622322</v>
      </c>
      <c r="U781" s="177">
        <f t="shared" si="286"/>
        <v>5.7951626773377676</v>
      </c>
      <c r="V781" s="161">
        <f t="shared" si="273"/>
        <v>0</v>
      </c>
      <c r="W781" s="178">
        <f t="shared" si="283"/>
        <v>4.9916670000000014</v>
      </c>
      <c r="X781" s="178">
        <f t="shared" ca="1" si="287"/>
        <v>-19.177640241460313</v>
      </c>
      <c r="Y781" s="178">
        <f t="shared" ca="1" si="288"/>
        <v>191.33492744371293</v>
      </c>
      <c r="Z781" s="178">
        <f t="shared" ca="1" si="272"/>
        <v>0.2</v>
      </c>
      <c r="AA781" s="178">
        <f t="shared" ca="1" si="289"/>
        <v>4.9916670000000014</v>
      </c>
      <c r="AB781" s="178">
        <f t="shared" ca="1" si="290"/>
        <v>821.46034898358573</v>
      </c>
    </row>
    <row r="782" spans="1:28" x14ac:dyDescent="0.25">
      <c r="A782" s="200"/>
      <c r="B782" s="105"/>
      <c r="D782" s="201">
        <f t="shared" si="271"/>
        <v>0.2</v>
      </c>
      <c r="E782" s="174">
        <f t="shared" ca="1" si="269"/>
        <v>-3.7627559696259905</v>
      </c>
      <c r="F782" s="179">
        <f t="shared" ca="1" si="274"/>
        <v>37.514434294817384</v>
      </c>
      <c r="G782" s="272">
        <f t="shared" si="275"/>
        <v>5.1916670000000016</v>
      </c>
      <c r="H782" s="181">
        <f t="shared" ca="1" si="276"/>
        <v>-18.813779848129951</v>
      </c>
      <c r="I782" s="182">
        <f t="shared" ca="1" si="277"/>
        <v>187.57217147408693</v>
      </c>
      <c r="J782" s="181">
        <f t="shared" ca="1" si="278"/>
        <v>858.97478327840315</v>
      </c>
      <c r="K782" s="175">
        <f ca="1">IF(I781&lt;0,VLOOKUP(-I781,'Cd(v)'!$B$3:$C$103,2,1),VLOOKUP(I781,'Cd(v)'!$B$3:$C$103,2,1))</f>
        <v>0.43961491360645899</v>
      </c>
      <c r="L782" s="7">
        <f t="shared" ca="1" si="270"/>
        <v>-5.3188959154789597</v>
      </c>
      <c r="M782" s="110">
        <f t="shared" si="279"/>
        <v>0</v>
      </c>
      <c r="N782" s="110">
        <f t="shared" si="280"/>
        <v>56.850545864683504</v>
      </c>
      <c r="O782" s="110">
        <f t="shared" ca="1" si="281"/>
        <v>-52.178368930848599</v>
      </c>
      <c r="P782" s="110">
        <f t="shared" ca="1" si="282"/>
        <v>-109.0289147955321</v>
      </c>
      <c r="Q782" s="110">
        <f t="shared" ca="1" si="284"/>
        <v>-18.813779848129951</v>
      </c>
      <c r="R782" s="110"/>
      <c r="S782" s="105">
        <f>'prueba 1'!AN779</f>
        <v>0</v>
      </c>
      <c r="T782" s="105">
        <f t="shared" si="285"/>
        <v>1.8407440726622322</v>
      </c>
      <c r="U782" s="177">
        <f t="shared" si="286"/>
        <v>5.7951626773377676</v>
      </c>
      <c r="V782" s="161">
        <f t="shared" si="273"/>
        <v>0</v>
      </c>
      <c r="W782" s="178">
        <f t="shared" si="283"/>
        <v>5.1916670000000016</v>
      </c>
      <c r="X782" s="178">
        <f t="shared" ca="1" si="287"/>
        <v>-18.813779848129951</v>
      </c>
      <c r="Y782" s="178">
        <f t="shared" ca="1" si="288"/>
        <v>187.57217147408693</v>
      </c>
      <c r="Z782" s="178">
        <f t="shared" ca="1" si="272"/>
        <v>0.2</v>
      </c>
      <c r="AA782" s="178">
        <f t="shared" ca="1" si="289"/>
        <v>5.1916670000000016</v>
      </c>
      <c r="AB782" s="178">
        <f t="shared" ca="1" si="290"/>
        <v>858.97478327840315</v>
      </c>
    </row>
    <row r="783" spans="1:28" x14ac:dyDescent="0.25">
      <c r="A783" s="200"/>
      <c r="B783" s="105"/>
      <c r="D783" s="201">
        <f t="shared" si="271"/>
        <v>0.2</v>
      </c>
      <c r="E783" s="174">
        <f t="shared" ca="1" si="269"/>
        <v>-3.6927545680238256</v>
      </c>
      <c r="F783" s="179">
        <f t="shared" ca="1" si="274"/>
        <v>36.775883381212623</v>
      </c>
      <c r="G783" s="272">
        <f t="shared" si="275"/>
        <v>5.3916670000000018</v>
      </c>
      <c r="H783" s="181">
        <f t="shared" ca="1" si="276"/>
        <v>-18.463772840119127</v>
      </c>
      <c r="I783" s="182">
        <f t="shared" ca="1" si="277"/>
        <v>183.87941690606311</v>
      </c>
      <c r="J783" s="181">
        <f t="shared" ca="1" si="278"/>
        <v>895.75066665961572</v>
      </c>
      <c r="K783" s="175">
        <f ca="1">IF(I782&lt;0,VLOOKUP(-I782,'Cd(v)'!$B$3:$C$103,2,1),VLOOKUP(I782,'Cd(v)'!$B$3:$C$103,2,1))</f>
        <v>0.439647633909863</v>
      </c>
      <c r="L783" s="7">
        <f t="shared" ca="1" si="270"/>
        <v>-5.1121326586358435</v>
      </c>
      <c r="M783" s="110">
        <f t="shared" si="279"/>
        <v>0</v>
      </c>
      <c r="N783" s="110">
        <f t="shared" si="280"/>
        <v>56.850545864683504</v>
      </c>
      <c r="O783" s="110">
        <f t="shared" ca="1" si="281"/>
        <v>-50.150021381217627</v>
      </c>
      <c r="P783" s="110">
        <f t="shared" ca="1" si="282"/>
        <v>-107.00056724590112</v>
      </c>
      <c r="Q783" s="110">
        <f t="shared" ca="1" si="284"/>
        <v>-18.463772840119127</v>
      </c>
      <c r="R783" s="110"/>
      <c r="S783" s="105">
        <f>'prueba 1'!AN780</f>
        <v>0</v>
      </c>
      <c r="T783" s="105">
        <f t="shared" si="285"/>
        <v>1.8407440726622322</v>
      </c>
      <c r="U783" s="177">
        <f t="shared" si="286"/>
        <v>5.7951626773377676</v>
      </c>
      <c r="V783" s="161">
        <f t="shared" si="273"/>
        <v>0</v>
      </c>
      <c r="W783" s="178">
        <f t="shared" si="283"/>
        <v>5.3916670000000018</v>
      </c>
      <c r="X783" s="178">
        <f t="shared" ca="1" si="287"/>
        <v>-18.463772840119127</v>
      </c>
      <c r="Y783" s="178">
        <f t="shared" ca="1" si="288"/>
        <v>183.87941690606311</v>
      </c>
      <c r="Z783" s="178">
        <f t="shared" ca="1" si="272"/>
        <v>0.2</v>
      </c>
      <c r="AA783" s="178">
        <f t="shared" ca="1" si="289"/>
        <v>5.3916670000000018</v>
      </c>
      <c r="AB783" s="178">
        <f t="shared" ca="1" si="290"/>
        <v>895.75066665961572</v>
      </c>
    </row>
    <row r="784" spans="1:28" x14ac:dyDescent="0.25">
      <c r="A784" s="200"/>
      <c r="B784" s="105"/>
      <c r="D784" s="201">
        <f t="shared" si="271"/>
        <v>0.2</v>
      </c>
      <c r="E784" s="174">
        <f t="shared" ca="1" si="269"/>
        <v>-3.6253944162057348</v>
      </c>
      <c r="F784" s="179">
        <f t="shared" ca="1" si="274"/>
        <v>36.050804497971477</v>
      </c>
      <c r="G784" s="272">
        <f t="shared" si="275"/>
        <v>5.5916670000000019</v>
      </c>
      <c r="H784" s="181">
        <f t="shared" ca="1" si="276"/>
        <v>-18.126972081028672</v>
      </c>
      <c r="I784" s="182">
        <f t="shared" ca="1" si="277"/>
        <v>180.25402248985739</v>
      </c>
      <c r="J784" s="181">
        <f t="shared" ca="1" si="278"/>
        <v>931.80147115758723</v>
      </c>
      <c r="K784" s="175">
        <f ca="1">IF(I783&lt;0,VLOOKUP(-I783,'Cd(v)'!$B$3:$C$103,2,1),VLOOKUP(I783,'Cd(v)'!$B$3:$C$103,2,1))</f>
        <v>0.43967833807816697</v>
      </c>
      <c r="L784" s="7">
        <f t="shared" ca="1" si="270"/>
        <v>-4.9131708656919049</v>
      </c>
      <c r="M784" s="110">
        <f t="shared" si="279"/>
        <v>0</v>
      </c>
      <c r="N784" s="110">
        <f t="shared" si="280"/>
        <v>56.850545864683504</v>
      </c>
      <c r="O784" s="110">
        <f t="shared" ca="1" si="281"/>
        <v>-48.198206192437588</v>
      </c>
      <c r="P784" s="110">
        <f t="shared" ca="1" si="282"/>
        <v>-105.04875205712109</v>
      </c>
      <c r="Q784" s="110">
        <f t="shared" ca="1" si="284"/>
        <v>-18.126972081028672</v>
      </c>
      <c r="R784" s="110"/>
      <c r="S784" s="105">
        <f>'prueba 1'!AN781</f>
        <v>0</v>
      </c>
      <c r="T784" s="105">
        <f t="shared" si="285"/>
        <v>1.8407440726622322</v>
      </c>
      <c r="U784" s="177">
        <f t="shared" si="286"/>
        <v>5.7951626773377676</v>
      </c>
      <c r="V784" s="161">
        <f t="shared" si="273"/>
        <v>0</v>
      </c>
      <c r="W784" s="178">
        <f t="shared" si="283"/>
        <v>5.5916670000000019</v>
      </c>
      <c r="X784" s="178">
        <f t="shared" ca="1" si="287"/>
        <v>-18.126972081028672</v>
      </c>
      <c r="Y784" s="178">
        <f t="shared" ca="1" si="288"/>
        <v>180.25402248985739</v>
      </c>
      <c r="Z784" s="178">
        <f t="shared" ca="1" si="272"/>
        <v>0.2</v>
      </c>
      <c r="AA784" s="178">
        <f t="shared" ca="1" si="289"/>
        <v>5.5916670000000019</v>
      </c>
      <c r="AB784" s="178">
        <f t="shared" ca="1" si="290"/>
        <v>931.80147115758723</v>
      </c>
    </row>
    <row r="785" spans="1:28" x14ac:dyDescent="0.25">
      <c r="A785" s="200"/>
      <c r="B785" s="105"/>
      <c r="D785" s="201">
        <f t="shared" si="271"/>
        <v>0.2</v>
      </c>
      <c r="E785" s="174">
        <f t="shared" ca="1" si="269"/>
        <v>-3.5606505376101873</v>
      </c>
      <c r="F785" s="179">
        <f t="shared" ca="1" si="274"/>
        <v>35.338674390449441</v>
      </c>
      <c r="G785" s="272">
        <f t="shared" si="275"/>
        <v>5.7916670000000021</v>
      </c>
      <c r="H785" s="181">
        <f t="shared" ca="1" si="276"/>
        <v>-17.803252688050936</v>
      </c>
      <c r="I785" s="182">
        <f t="shared" ca="1" si="277"/>
        <v>176.69337195224719</v>
      </c>
      <c r="J785" s="181">
        <f t="shared" ca="1" si="278"/>
        <v>967.14014554803668</v>
      </c>
      <c r="K785" s="175">
        <f ca="1">IF(I784&lt;0,VLOOKUP(-I784,'Cd(v)'!$B$3:$C$103,2,1),VLOOKUP(I784,'Cd(v)'!$B$3:$C$103,2,1))</f>
        <v>0.43973362291137602</v>
      </c>
      <c r="L785" s="7">
        <f t="shared" ca="1" si="270"/>
        <v>-4.7219367633356342</v>
      </c>
      <c r="M785" s="110">
        <f t="shared" si="279"/>
        <v>0</v>
      </c>
      <c r="N785" s="110">
        <f t="shared" si="280"/>
        <v>56.850545864683504</v>
      </c>
      <c r="O785" s="110">
        <f t="shared" ca="1" si="281"/>
        <v>-46.322199648322574</v>
      </c>
      <c r="P785" s="110">
        <f t="shared" ca="1" si="282"/>
        <v>-103.17274551300608</v>
      </c>
      <c r="Q785" s="110">
        <f t="shared" ca="1" si="284"/>
        <v>-17.803252688050936</v>
      </c>
      <c r="R785" s="110"/>
      <c r="S785" s="105">
        <f>'prueba 1'!AN782</f>
        <v>0</v>
      </c>
      <c r="T785" s="105">
        <f t="shared" si="285"/>
        <v>1.8407440726622322</v>
      </c>
      <c r="U785" s="177">
        <f t="shared" si="286"/>
        <v>5.7951626773377676</v>
      </c>
      <c r="V785" s="161">
        <f t="shared" si="273"/>
        <v>0</v>
      </c>
      <c r="W785" s="178">
        <f t="shared" si="283"/>
        <v>5.7916670000000021</v>
      </c>
      <c r="X785" s="178">
        <f t="shared" ca="1" si="287"/>
        <v>-17.803252688050936</v>
      </c>
      <c r="Y785" s="178">
        <f t="shared" ca="1" si="288"/>
        <v>176.69337195224719</v>
      </c>
      <c r="Z785" s="178">
        <f t="shared" ca="1" si="272"/>
        <v>0.2</v>
      </c>
      <c r="AA785" s="178">
        <f t="shared" ca="1" si="289"/>
        <v>5.7916670000000021</v>
      </c>
      <c r="AB785" s="178">
        <f t="shared" ca="1" si="290"/>
        <v>967.14014554803668</v>
      </c>
    </row>
    <row r="786" spans="1:28" x14ac:dyDescent="0.25">
      <c r="A786" s="200"/>
      <c r="B786" s="105"/>
      <c r="D786" s="201">
        <f t="shared" si="271"/>
        <v>0.2</v>
      </c>
      <c r="E786" s="174">
        <f t="shared" ca="1" si="269"/>
        <v>-3.4982021027322854</v>
      </c>
      <c r="F786" s="179">
        <f t="shared" ca="1" si="274"/>
        <v>34.639033969902982</v>
      </c>
      <c r="G786" s="272">
        <f t="shared" si="275"/>
        <v>5.9916670000000023</v>
      </c>
      <c r="H786" s="181">
        <f t="shared" ca="1" si="276"/>
        <v>-17.491010513661426</v>
      </c>
      <c r="I786" s="182">
        <f t="shared" ca="1" si="277"/>
        <v>173.19516984951491</v>
      </c>
      <c r="J786" s="181">
        <f t="shared" ca="1" si="278"/>
        <v>1001.7791795179396</v>
      </c>
      <c r="K786" s="175">
        <f ca="1">IF(I785&lt;0,VLOOKUP(-I785,'Cd(v)'!$B$3:$C$103,2,1),VLOOKUP(I785,'Cd(v)'!$B$3:$C$103,2,1))</f>
        <v>0.43975815689283698</v>
      </c>
      <c r="L786" s="7">
        <f t="shared" ca="1" si="270"/>
        <v>-4.5374827169224963</v>
      </c>
      <c r="M786" s="110">
        <f t="shared" si="279"/>
        <v>0</v>
      </c>
      <c r="N786" s="110">
        <f t="shared" si="280"/>
        <v>56.850545864683504</v>
      </c>
      <c r="O786" s="110">
        <f t="shared" ca="1" si="281"/>
        <v>-44.512705453009694</v>
      </c>
      <c r="P786" s="110">
        <f t="shared" ca="1" si="282"/>
        <v>-101.3632513176932</v>
      </c>
      <c r="Q786" s="110">
        <f t="shared" ca="1" si="284"/>
        <v>-17.491010513661426</v>
      </c>
      <c r="R786" s="110"/>
      <c r="S786" s="105">
        <f>'prueba 1'!AN783</f>
        <v>0</v>
      </c>
      <c r="T786" s="105">
        <f t="shared" si="285"/>
        <v>1.8407440726622322</v>
      </c>
      <c r="U786" s="177">
        <f t="shared" si="286"/>
        <v>5.7951626773377676</v>
      </c>
      <c r="V786" s="161">
        <f t="shared" si="273"/>
        <v>0</v>
      </c>
      <c r="W786" s="178">
        <f t="shared" si="283"/>
        <v>5.9916670000000023</v>
      </c>
      <c r="X786" s="178">
        <f t="shared" ca="1" si="287"/>
        <v>-17.491010513661426</v>
      </c>
      <c r="Y786" s="178">
        <f t="shared" ca="1" si="288"/>
        <v>173.19516984951491</v>
      </c>
      <c r="Z786" s="178">
        <f t="shared" ca="1" si="272"/>
        <v>0.2</v>
      </c>
      <c r="AA786" s="178">
        <f t="shared" ca="1" si="289"/>
        <v>5.9916670000000023</v>
      </c>
      <c r="AB786" s="178">
        <f t="shared" ca="1" si="290"/>
        <v>1001.7791795179396</v>
      </c>
    </row>
    <row r="787" spans="1:28" x14ac:dyDescent="0.25">
      <c r="A787" s="200"/>
      <c r="B787" s="105"/>
      <c r="D787" s="201">
        <f t="shared" si="271"/>
        <v>0.2</v>
      </c>
      <c r="E787" s="174">
        <f t="shared" ca="1" si="269"/>
        <v>-3.438051583477975</v>
      </c>
      <c r="F787" s="179">
        <f t="shared" ca="1" si="274"/>
        <v>33.951423653207392</v>
      </c>
      <c r="G787" s="272">
        <f t="shared" si="275"/>
        <v>6.1916670000000025</v>
      </c>
      <c r="H787" s="181">
        <f t="shared" ca="1" si="276"/>
        <v>-17.190257917389875</v>
      </c>
      <c r="I787" s="182">
        <f t="shared" ca="1" si="277"/>
        <v>169.75711826603694</v>
      </c>
      <c r="J787" s="181">
        <f t="shared" ca="1" si="278"/>
        <v>1035.7306031711471</v>
      </c>
      <c r="K787" s="175">
        <f ca="1">IF(I786&lt;0,VLOOKUP(-I786,'Cd(v)'!$B$3:$C$103,2,1),VLOOKUP(I786,'Cd(v)'!$B$3:$C$103,2,1))</f>
        <v>0.43978058125224401</v>
      </c>
      <c r="L787" s="7">
        <f t="shared" ca="1" si="270"/>
        <v>-4.3598160277252145</v>
      </c>
      <c r="M787" s="110">
        <f t="shared" si="279"/>
        <v>0</v>
      </c>
      <c r="N787" s="110">
        <f t="shared" si="280"/>
        <v>56.850545864683504</v>
      </c>
      <c r="O787" s="110">
        <f t="shared" ca="1" si="281"/>
        <v>-42.769795231984354</v>
      </c>
      <c r="P787" s="110">
        <f t="shared" ca="1" si="282"/>
        <v>-99.620341096667858</v>
      </c>
      <c r="Q787" s="110">
        <f t="shared" ca="1" si="284"/>
        <v>-17.190257917389875</v>
      </c>
      <c r="R787" s="110"/>
      <c r="S787" s="105">
        <f>'prueba 1'!AN784</f>
        <v>0</v>
      </c>
      <c r="T787" s="105">
        <f t="shared" si="285"/>
        <v>1.8407440726622322</v>
      </c>
      <c r="U787" s="177">
        <f t="shared" si="286"/>
        <v>5.7951626773377676</v>
      </c>
      <c r="V787" s="161">
        <f t="shared" si="273"/>
        <v>0</v>
      </c>
      <c r="W787" s="178">
        <f t="shared" si="283"/>
        <v>6.1916670000000025</v>
      </c>
      <c r="X787" s="178">
        <f t="shared" ca="1" si="287"/>
        <v>-17.190257917389875</v>
      </c>
      <c r="Y787" s="178">
        <f t="shared" ca="1" si="288"/>
        <v>169.75711826603694</v>
      </c>
      <c r="Z787" s="178">
        <f t="shared" ca="1" si="272"/>
        <v>0.2</v>
      </c>
      <c r="AA787" s="178">
        <f t="shared" ca="1" si="289"/>
        <v>6.1916670000000025</v>
      </c>
      <c r="AB787" s="178">
        <f t="shared" ca="1" si="290"/>
        <v>1035.7306031711471</v>
      </c>
    </row>
    <row r="788" spans="1:28" x14ac:dyDescent="0.25">
      <c r="A788" s="200"/>
      <c r="B788" s="105"/>
      <c r="D788" s="201">
        <f t="shared" si="271"/>
        <v>0.2</v>
      </c>
      <c r="E788" s="174">
        <f t="shared" ca="1" si="269"/>
        <v>-3.380097201143113</v>
      </c>
      <c r="F788" s="179">
        <f t="shared" ca="1" si="274"/>
        <v>33.275404212978763</v>
      </c>
      <c r="G788" s="272">
        <f t="shared" si="275"/>
        <v>6.3916670000000027</v>
      </c>
      <c r="H788" s="181">
        <f t="shared" ca="1" si="276"/>
        <v>-16.900486005715564</v>
      </c>
      <c r="I788" s="182">
        <f t="shared" ca="1" si="277"/>
        <v>166.37702106489382</v>
      </c>
      <c r="J788" s="181">
        <f t="shared" ca="1" si="278"/>
        <v>1069.006007384126</v>
      </c>
      <c r="K788" s="175">
        <f ca="1">IF(I787&lt;0,VLOOKUP(-I787,'Cd(v)'!$B$3:$C$103,2,1),VLOOKUP(I787,'Cd(v)'!$B$3:$C$103,2,1))</f>
        <v>0.439800863257719</v>
      </c>
      <c r="L788" s="7">
        <f t="shared" ca="1" si="270"/>
        <v>-4.188636071815349</v>
      </c>
      <c r="M788" s="110">
        <f t="shared" si="279"/>
        <v>0</v>
      </c>
      <c r="N788" s="110">
        <f t="shared" si="280"/>
        <v>56.850545864683504</v>
      </c>
      <c r="O788" s="110">
        <f t="shared" ca="1" si="281"/>
        <v>-41.090519864508579</v>
      </c>
      <c r="P788" s="110">
        <f t="shared" ca="1" si="282"/>
        <v>-97.941065729192076</v>
      </c>
      <c r="Q788" s="110">
        <f t="shared" ca="1" si="284"/>
        <v>-16.900486005715564</v>
      </c>
      <c r="R788" s="110"/>
      <c r="S788" s="105">
        <f>'prueba 1'!AN785</f>
        <v>0</v>
      </c>
      <c r="T788" s="105">
        <f t="shared" si="285"/>
        <v>1.8407440726622322</v>
      </c>
      <c r="U788" s="177">
        <f t="shared" si="286"/>
        <v>5.7951626773377676</v>
      </c>
      <c r="V788" s="161">
        <f t="shared" si="273"/>
        <v>0</v>
      </c>
      <c r="W788" s="178">
        <f t="shared" si="283"/>
        <v>6.3916670000000027</v>
      </c>
      <c r="X788" s="178">
        <f t="shared" ca="1" si="287"/>
        <v>-16.900486005715564</v>
      </c>
      <c r="Y788" s="178">
        <f t="shared" ca="1" si="288"/>
        <v>166.37702106489382</v>
      </c>
      <c r="Z788" s="178">
        <f t="shared" ca="1" si="272"/>
        <v>0.2</v>
      </c>
      <c r="AA788" s="178">
        <f t="shared" ca="1" si="289"/>
        <v>6.3916670000000027</v>
      </c>
      <c r="AB788" s="178">
        <f t="shared" ca="1" si="290"/>
        <v>1069.006007384126</v>
      </c>
    </row>
    <row r="789" spans="1:28" x14ac:dyDescent="0.25">
      <c r="A789" s="200"/>
      <c r="B789" s="105"/>
      <c r="D789" s="201">
        <f t="shared" si="271"/>
        <v>0.2</v>
      </c>
      <c r="E789" s="174">
        <f t="shared" ca="1" si="269"/>
        <v>-3.3242429712297175</v>
      </c>
      <c r="F789" s="179">
        <f t="shared" ca="1" si="274"/>
        <v>32.610555618732825</v>
      </c>
      <c r="G789" s="272">
        <f t="shared" si="275"/>
        <v>6.5916670000000028</v>
      </c>
      <c r="H789" s="181">
        <f t="shared" ca="1" si="276"/>
        <v>-16.621214856148587</v>
      </c>
      <c r="I789" s="182">
        <f t="shared" ca="1" si="277"/>
        <v>163.0527780936641</v>
      </c>
      <c r="J789" s="181">
        <f t="shared" ca="1" si="278"/>
        <v>1101.6165630028588</v>
      </c>
      <c r="K789" s="175">
        <f ca="1">IF(I788&lt;0,VLOOKUP(-I788,'Cd(v)'!$B$3:$C$103,2,1),VLOOKUP(I788,'Cd(v)'!$B$3:$C$103,2,1))</f>
        <v>0.43981896634220702</v>
      </c>
      <c r="L789" s="7">
        <f ca="1">IF(I788&lt;0,+(+(0.5*1.29*K789*PI()/4*$E$1^2*I788^2)/9.81),+(-(0.5*1.29*K789*PI()/4*$E$1^2*I788^2)/9.81))</f>
        <v>-4.0236593396208784</v>
      </c>
      <c r="M789" s="110">
        <f t="shared" si="279"/>
        <v>0</v>
      </c>
      <c r="N789" s="110">
        <f t="shared" si="280"/>
        <v>56.850545864683504</v>
      </c>
      <c r="O789" s="110">
        <f t="shared" ca="1" si="281"/>
        <v>-39.472098121680823</v>
      </c>
      <c r="P789" s="110">
        <f t="shared" ca="1" si="282"/>
        <v>-96.322643986364326</v>
      </c>
      <c r="Q789" s="110">
        <f t="shared" ca="1" si="284"/>
        <v>-16.621214856148587</v>
      </c>
      <c r="R789" s="110"/>
      <c r="S789" s="105">
        <f>'prueba 1'!AN786</f>
        <v>0</v>
      </c>
      <c r="T789" s="105">
        <f t="shared" si="285"/>
        <v>1.8407440726622322</v>
      </c>
      <c r="U789" s="177">
        <f t="shared" si="286"/>
        <v>5.7951626773377676</v>
      </c>
      <c r="V789" s="161">
        <f t="shared" si="273"/>
        <v>0</v>
      </c>
      <c r="W789" s="178">
        <f t="shared" si="283"/>
        <v>6.5916670000000028</v>
      </c>
      <c r="X789" s="178">
        <f t="shared" ca="1" si="287"/>
        <v>-16.621214856148587</v>
      </c>
      <c r="Y789" s="178">
        <f t="shared" ca="1" si="288"/>
        <v>163.0527780936641</v>
      </c>
      <c r="Z789" s="178">
        <f t="shared" ca="1" si="272"/>
        <v>0.2</v>
      </c>
      <c r="AA789" s="178">
        <f t="shared" ca="1" si="289"/>
        <v>6.5916670000000028</v>
      </c>
      <c r="AB789" s="178">
        <f t="shared" ca="1" si="290"/>
        <v>1101.6165630028588</v>
      </c>
    </row>
    <row r="790" spans="1:28" x14ac:dyDescent="0.25">
      <c r="A790" s="200"/>
      <c r="B790" s="105"/>
      <c r="D790" s="201">
        <f t="shared" si="271"/>
        <v>0.2</v>
      </c>
      <c r="E790" s="174">
        <f t="shared" ca="1" si="269"/>
        <v>-3.270398317255049</v>
      </c>
      <c r="F790" s="179">
        <f t="shared" ca="1" si="274"/>
        <v>31.95647595528181</v>
      </c>
      <c r="G790" s="272">
        <f t="shared" si="275"/>
        <v>6.791667000000003</v>
      </c>
      <c r="H790" s="181">
        <f t="shared" ca="1" si="276"/>
        <v>-16.351991586275243</v>
      </c>
      <c r="I790" s="182">
        <f t="shared" ca="1" si="277"/>
        <v>159.78237977640904</v>
      </c>
      <c r="J790" s="181">
        <f t="shared" ca="1" si="278"/>
        <v>1133.5730389581406</v>
      </c>
      <c r="K790" s="175">
        <f ca="1">IF(I789&lt;0,VLOOKUP(-I789,'Cd(v)'!$B$3:$C$103,2,1),VLOOKUP(I789,'Cd(v)'!$B$3:$C$103,2,1))</f>
        <v>0.43983485007260198</v>
      </c>
      <c r="L790" s="7">
        <f t="shared" ref="L790:L812" ca="1" si="291">IF(I789&lt;0,+(+(0.5*1.29*K790*PI()/4*$E$1^2*I789^2)/9.81),+(-(0.5*1.29*K790*PI()/4*$E$1^2*I789^2)/9.81))</f>
        <v>-3.8646182952334329</v>
      </c>
      <c r="M790" s="110">
        <f t="shared" si="279"/>
        <v>0</v>
      </c>
      <c r="N790" s="110">
        <f t="shared" si="280"/>
        <v>56.850545864683504</v>
      </c>
      <c r="O790" s="110">
        <f t="shared" ca="1" si="281"/>
        <v>-37.91190547623998</v>
      </c>
      <c r="P790" s="110">
        <f t="shared" ca="1" si="282"/>
        <v>-94.762451340923491</v>
      </c>
      <c r="Q790" s="110">
        <f t="shared" ca="1" si="284"/>
        <v>-16.351991586275243</v>
      </c>
      <c r="R790" s="110"/>
      <c r="S790" s="105">
        <f>'prueba 1'!AN787</f>
        <v>0</v>
      </c>
      <c r="T790" s="105">
        <f t="shared" si="285"/>
        <v>1.8407440726622322</v>
      </c>
      <c r="U790" s="177">
        <f t="shared" si="286"/>
        <v>5.7951626773377676</v>
      </c>
      <c r="V790" s="161">
        <f t="shared" si="273"/>
        <v>0</v>
      </c>
      <c r="W790" s="178">
        <f t="shared" si="283"/>
        <v>6.791667000000003</v>
      </c>
      <c r="X790" s="178">
        <f t="shared" ca="1" si="287"/>
        <v>-16.351991586275243</v>
      </c>
      <c r="Y790" s="178">
        <f t="shared" ca="1" si="288"/>
        <v>159.78237977640904</v>
      </c>
      <c r="Z790" s="178">
        <f t="shared" ca="1" si="272"/>
        <v>0.2</v>
      </c>
      <c r="AA790" s="178">
        <f t="shared" ca="1" si="289"/>
        <v>6.791667000000003</v>
      </c>
      <c r="AB790" s="178">
        <f t="shared" ca="1" si="290"/>
        <v>1133.5730389581406</v>
      </c>
    </row>
    <row r="791" spans="1:28" x14ac:dyDescent="0.25">
      <c r="A791" s="200"/>
      <c r="B791" s="105"/>
      <c r="D791" s="201">
        <f t="shared" si="271"/>
        <v>0.2</v>
      </c>
      <c r="E791" s="174">
        <f t="shared" ca="1" si="269"/>
        <v>-3.2184777144959917</v>
      </c>
      <c r="F791" s="179">
        <f t="shared" ca="1" si="274"/>
        <v>31.312780412382608</v>
      </c>
      <c r="G791" s="272">
        <f t="shared" si="275"/>
        <v>6.9916670000000032</v>
      </c>
      <c r="H791" s="181">
        <f t="shared" ca="1" si="276"/>
        <v>-16.092388572479958</v>
      </c>
      <c r="I791" s="182">
        <f t="shared" ca="1" si="277"/>
        <v>156.56390206191304</v>
      </c>
      <c r="J791" s="181">
        <f t="shared" ca="1" si="278"/>
        <v>1164.8858193705232</v>
      </c>
      <c r="K791" s="175">
        <f ca="1">IF(I790&lt;0,VLOOKUP(-I790,'Cd(v)'!$B$3:$C$103,2,1),VLOOKUP(I790,'Cd(v)'!$B$3:$C$103,2,1))</f>
        <v>0.43984847012730799</v>
      </c>
      <c r="L791" s="7">
        <f t="shared" ca="1" si="291"/>
        <v>-3.7112603241354871</v>
      </c>
      <c r="M791" s="110">
        <f t="shared" si="279"/>
        <v>0</v>
      </c>
      <c r="N791" s="110">
        <f t="shared" si="280"/>
        <v>56.850545864683504</v>
      </c>
      <c r="O791" s="110">
        <f t="shared" ca="1" si="281"/>
        <v>-36.407463779769131</v>
      </c>
      <c r="P791" s="110">
        <f t="shared" ca="1" si="282"/>
        <v>-93.258009644452642</v>
      </c>
      <c r="Q791" s="110">
        <f t="shared" ca="1" si="284"/>
        <v>-16.092388572479958</v>
      </c>
      <c r="R791" s="110"/>
      <c r="S791" s="105">
        <f>'prueba 1'!AN788</f>
        <v>0</v>
      </c>
      <c r="T791" s="105">
        <f t="shared" si="285"/>
        <v>1.8407440726622322</v>
      </c>
      <c r="U791" s="177">
        <f t="shared" si="286"/>
        <v>5.7951626773377676</v>
      </c>
      <c r="V791" s="161">
        <f t="shared" si="273"/>
        <v>0</v>
      </c>
      <c r="W791" s="178">
        <f t="shared" si="283"/>
        <v>6.9916670000000032</v>
      </c>
      <c r="X791" s="178">
        <f t="shared" ca="1" si="287"/>
        <v>-16.092388572479958</v>
      </c>
      <c r="Y791" s="178">
        <f t="shared" ca="1" si="288"/>
        <v>156.56390206191304</v>
      </c>
      <c r="Z791" s="178">
        <f t="shared" ca="1" si="272"/>
        <v>0.2</v>
      </c>
      <c r="AA791" s="178">
        <f t="shared" ca="1" si="289"/>
        <v>6.9916670000000032</v>
      </c>
      <c r="AB791" s="178">
        <f t="shared" ca="1" si="290"/>
        <v>1164.8858193705232</v>
      </c>
    </row>
    <row r="792" spans="1:28" x14ac:dyDescent="0.25">
      <c r="A792" s="200"/>
      <c r="B792" s="105"/>
      <c r="D792" s="201">
        <f t="shared" si="271"/>
        <v>0.2</v>
      </c>
      <c r="E792" s="174">
        <f t="shared" ca="1" si="269"/>
        <v>-3.168400361042746</v>
      </c>
      <c r="F792" s="179">
        <f t="shared" ca="1" si="274"/>
        <v>30.67910034017406</v>
      </c>
      <c r="G792" s="272">
        <f t="shared" si="275"/>
        <v>7.1916670000000034</v>
      </c>
      <c r="H792" s="181">
        <f t="shared" ca="1" si="276"/>
        <v>-15.842001805213728</v>
      </c>
      <c r="I792" s="182">
        <f t="shared" ca="1" si="277"/>
        <v>153.39550170087028</v>
      </c>
      <c r="J792" s="181">
        <f t="shared" ca="1" si="278"/>
        <v>1195.5649197106973</v>
      </c>
      <c r="K792" s="175">
        <f ca="1">IF(I791&lt;0,VLOOKUP(-I791,'Cd(v)'!$B$3:$C$103,2,1),VLOOKUP(I791,'Cd(v)'!$B$3:$C$103,2,1))</f>
        <v>0.439859778282225</v>
      </c>
      <c r="L792" s="7">
        <f t="shared" ca="1" si="291"/>
        <v>-3.5633467615910943</v>
      </c>
      <c r="M792" s="110">
        <f t="shared" si="279"/>
        <v>0</v>
      </c>
      <c r="N792" s="110">
        <f t="shared" si="280"/>
        <v>56.850545864683504</v>
      </c>
      <c r="O792" s="110">
        <f t="shared" ca="1" si="281"/>
        <v>-34.956431731208639</v>
      </c>
      <c r="P792" s="110">
        <f t="shared" ca="1" si="282"/>
        <v>-91.806977595892135</v>
      </c>
      <c r="Q792" s="110">
        <f t="shared" ca="1" si="284"/>
        <v>-15.842001805213728</v>
      </c>
      <c r="R792" s="110"/>
      <c r="S792" s="105">
        <f>'prueba 1'!AN789</f>
        <v>0</v>
      </c>
      <c r="T792" s="105">
        <f t="shared" si="285"/>
        <v>1.8407440726622322</v>
      </c>
      <c r="U792" s="177">
        <f t="shared" si="286"/>
        <v>5.7951626773377676</v>
      </c>
      <c r="V792" s="161">
        <f t="shared" si="273"/>
        <v>0</v>
      </c>
      <c r="W792" s="178">
        <f t="shared" si="283"/>
        <v>7.1916670000000034</v>
      </c>
      <c r="X792" s="178">
        <f t="shared" ca="1" si="287"/>
        <v>-15.842001805213728</v>
      </c>
      <c r="Y792" s="178">
        <f t="shared" ca="1" si="288"/>
        <v>153.39550170087028</v>
      </c>
      <c r="Z792" s="178">
        <f t="shared" ca="1" si="272"/>
        <v>0.2</v>
      </c>
      <c r="AA792" s="178">
        <f t="shared" ca="1" si="289"/>
        <v>7.1916670000000034</v>
      </c>
      <c r="AB792" s="178">
        <f t="shared" ca="1" si="290"/>
        <v>1195.5649197106973</v>
      </c>
    </row>
    <row r="793" spans="1:28" x14ac:dyDescent="0.25">
      <c r="A793" s="200"/>
      <c r="B793" s="105"/>
      <c r="D793" s="201">
        <f t="shared" si="271"/>
        <v>0.2</v>
      </c>
      <c r="E793" s="174">
        <f t="shared" ca="1" si="269"/>
        <v>-3.1200898737922813</v>
      </c>
      <c r="F793" s="179">
        <f t="shared" ca="1" si="274"/>
        <v>30.055082365415604</v>
      </c>
      <c r="G793" s="272">
        <f t="shared" si="275"/>
        <v>7.3916670000000035</v>
      </c>
      <c r="H793" s="181">
        <f t="shared" ca="1" si="276"/>
        <v>-15.600449368961407</v>
      </c>
      <c r="I793" s="182">
        <f t="shared" ca="1" si="277"/>
        <v>150.27541182707802</v>
      </c>
      <c r="J793" s="181">
        <f t="shared" ca="1" si="278"/>
        <v>1225.6200020761128</v>
      </c>
      <c r="K793" s="175">
        <f ca="1">IF(I792&lt;0,VLOOKUP(-I792,'Cd(v)'!$B$3:$C$103,2,1),VLOOKUP(I792,'Cd(v)'!$B$3:$C$103,2,1))</f>
        <v>0.43986872240507402</v>
      </c>
      <c r="L793" s="7">
        <f t="shared" ca="1" si="291"/>
        <v>-3.4206519947012395</v>
      </c>
      <c r="M793" s="110">
        <f t="shared" si="279"/>
        <v>0</v>
      </c>
      <c r="N793" s="110">
        <f t="shared" si="280"/>
        <v>56.850545864683504</v>
      </c>
      <c r="O793" s="110">
        <f t="shared" ca="1" si="281"/>
        <v>-33.556596068019161</v>
      </c>
      <c r="P793" s="110">
        <f t="shared" ca="1" si="282"/>
        <v>-90.407141932702672</v>
      </c>
      <c r="Q793" s="110">
        <f t="shared" ca="1" si="284"/>
        <v>-15.600449368961407</v>
      </c>
      <c r="R793" s="110"/>
      <c r="S793" s="105">
        <f>'prueba 1'!AN790</f>
        <v>0</v>
      </c>
      <c r="T793" s="105">
        <f t="shared" si="285"/>
        <v>1.8407440726622322</v>
      </c>
      <c r="U793" s="177">
        <f t="shared" si="286"/>
        <v>5.7951626773377676</v>
      </c>
      <c r="V793" s="161">
        <f t="shared" si="273"/>
        <v>0</v>
      </c>
      <c r="W793" s="178">
        <f t="shared" si="283"/>
        <v>7.3916670000000035</v>
      </c>
      <c r="X793" s="178">
        <f t="shared" ca="1" si="287"/>
        <v>-15.600449368961407</v>
      </c>
      <c r="Y793" s="178">
        <f t="shared" ca="1" si="288"/>
        <v>150.27541182707802</v>
      </c>
      <c r="Z793" s="178">
        <f t="shared" ca="1" si="272"/>
        <v>0.2</v>
      </c>
      <c r="AA793" s="178">
        <f t="shared" ca="1" si="289"/>
        <v>7.3916670000000035</v>
      </c>
      <c r="AB793" s="178">
        <f t="shared" ca="1" si="290"/>
        <v>1225.6200020761128</v>
      </c>
    </row>
    <row r="794" spans="1:28" x14ac:dyDescent="0.25">
      <c r="A794" s="200"/>
      <c r="B794" s="105"/>
      <c r="D794" s="201">
        <f t="shared" si="271"/>
        <v>0.2</v>
      </c>
      <c r="E794" s="174">
        <f t="shared" ca="1" si="269"/>
        <v>-3.0734740072411171</v>
      </c>
      <c r="F794" s="179">
        <f t="shared" ca="1" si="274"/>
        <v>29.440387563967381</v>
      </c>
      <c r="G794" s="272">
        <f t="shared" si="275"/>
        <v>7.5916670000000037</v>
      </c>
      <c r="H794" s="181">
        <f t="shared" ca="1" si="276"/>
        <v>-15.367370036205585</v>
      </c>
      <c r="I794" s="182">
        <f t="shared" ca="1" si="277"/>
        <v>147.2019378198369</v>
      </c>
      <c r="J794" s="181">
        <f t="shared" ca="1" si="278"/>
        <v>1255.0603896400801</v>
      </c>
      <c r="K794" s="175">
        <f ca="1">IF(I793&lt;0,VLOOKUP(-I793,'Cd(v)'!$B$3:$C$103,2,1),VLOOKUP(I793,'Cd(v)'!$B$3:$C$103,2,1))</f>
        <v>0.43987524645797399</v>
      </c>
      <c r="L794" s="7">
        <f t="shared" ca="1" si="291"/>
        <v>-3.2829626318016141</v>
      </c>
      <c r="M794" s="110">
        <f t="shared" si="279"/>
        <v>0</v>
      </c>
      <c r="N794" s="110">
        <f t="shared" si="280"/>
        <v>56.850545864683504</v>
      </c>
      <c r="O794" s="110">
        <f t="shared" ca="1" si="281"/>
        <v>-32.205863417973838</v>
      </c>
      <c r="P794" s="110">
        <f t="shared" ca="1" si="282"/>
        <v>-89.056409282657341</v>
      </c>
      <c r="Q794" s="110">
        <f t="shared" ca="1" si="284"/>
        <v>-15.367370036205585</v>
      </c>
      <c r="R794" s="110"/>
      <c r="S794" s="105">
        <f>'prueba 1'!AN791</f>
        <v>0</v>
      </c>
      <c r="T794" s="105">
        <f t="shared" si="285"/>
        <v>1.8407440726622322</v>
      </c>
      <c r="U794" s="177">
        <f t="shared" si="286"/>
        <v>5.7951626773377676</v>
      </c>
      <c r="V794" s="161">
        <f t="shared" si="273"/>
        <v>0</v>
      </c>
      <c r="W794" s="178">
        <f t="shared" si="283"/>
        <v>7.5916670000000037</v>
      </c>
      <c r="X794" s="178">
        <f t="shared" ca="1" si="287"/>
        <v>-15.367370036205585</v>
      </c>
      <c r="Y794" s="178">
        <f t="shared" ca="1" si="288"/>
        <v>147.2019378198369</v>
      </c>
      <c r="Z794" s="178">
        <f t="shared" ca="1" si="272"/>
        <v>0.2</v>
      </c>
      <c r="AA794" s="178">
        <f t="shared" ca="1" si="289"/>
        <v>7.5916670000000037</v>
      </c>
      <c r="AB794" s="178">
        <f t="shared" ca="1" si="290"/>
        <v>1255.0603896400801</v>
      </c>
    </row>
    <row r="795" spans="1:28" x14ac:dyDescent="0.25">
      <c r="A795" s="200"/>
      <c r="B795" s="105"/>
      <c r="D795" s="201">
        <f t="shared" si="271"/>
        <v>0.2</v>
      </c>
      <c r="E795" s="174">
        <f t="shared" ca="1" si="269"/>
        <v>-3.0284843931415706</v>
      </c>
      <c r="F795" s="179">
        <f t="shared" ca="1" si="274"/>
        <v>28.834690685339066</v>
      </c>
      <c r="G795" s="272">
        <f t="shared" si="275"/>
        <v>7.7916670000000039</v>
      </c>
      <c r="H795" s="181">
        <f t="shared" ca="1" si="276"/>
        <v>-15.142421965707852</v>
      </c>
      <c r="I795" s="182">
        <f t="shared" ca="1" si="277"/>
        <v>144.17345342669532</v>
      </c>
      <c r="J795" s="181">
        <f t="shared" ca="1" si="278"/>
        <v>1283.895080325419</v>
      </c>
      <c r="K795" s="175">
        <f ca="1">IF(I794&lt;0,VLOOKUP(-I794,'Cd(v)'!$B$3:$C$103,2,1),VLOOKUP(I794,'Cd(v)'!$B$3:$C$103,2,1))</f>
        <v>0.43987929050810098</v>
      </c>
      <c r="L795" s="7">
        <f t="shared" ca="1" si="291"/>
        <v>-3.150076733484835</v>
      </c>
      <c r="M795" s="110">
        <f t="shared" si="279"/>
        <v>0</v>
      </c>
      <c r="N795" s="110">
        <f t="shared" si="280"/>
        <v>56.850545864683504</v>
      </c>
      <c r="O795" s="110">
        <f t="shared" ca="1" si="281"/>
        <v>-30.902252755486234</v>
      </c>
      <c r="P795" s="110">
        <f t="shared" ca="1" si="282"/>
        <v>-87.752798620169742</v>
      </c>
      <c r="Q795" s="110">
        <f t="shared" ca="1" si="284"/>
        <v>-15.142421965707852</v>
      </c>
      <c r="R795" s="110"/>
      <c r="S795" s="105">
        <f>'prueba 1'!AN792</f>
        <v>0</v>
      </c>
      <c r="T795" s="105">
        <f t="shared" si="285"/>
        <v>1.8407440726622322</v>
      </c>
      <c r="U795" s="177">
        <f t="shared" si="286"/>
        <v>5.7951626773377676</v>
      </c>
      <c r="V795" s="161">
        <f t="shared" si="273"/>
        <v>0</v>
      </c>
      <c r="W795" s="178">
        <f t="shared" si="283"/>
        <v>7.7916670000000039</v>
      </c>
      <c r="X795" s="178">
        <f t="shared" ca="1" si="287"/>
        <v>-15.142421965707852</v>
      </c>
      <c r="Y795" s="178">
        <f t="shared" ca="1" si="288"/>
        <v>144.17345342669532</v>
      </c>
      <c r="Z795" s="178">
        <f t="shared" ca="1" si="272"/>
        <v>0.2</v>
      </c>
      <c r="AA795" s="178">
        <f t="shared" ca="1" si="289"/>
        <v>7.7916670000000039</v>
      </c>
      <c r="AB795" s="178">
        <f t="shared" ca="1" si="290"/>
        <v>1283.895080325419</v>
      </c>
    </row>
    <row r="796" spans="1:28" x14ac:dyDescent="0.25">
      <c r="A796" s="200"/>
      <c r="B796" s="105"/>
      <c r="D796" s="201">
        <f t="shared" si="271"/>
        <v>0.2</v>
      </c>
      <c r="E796" s="174">
        <f t="shared" ca="1" si="269"/>
        <v>-2.9850562992688658</v>
      </c>
      <c r="F796" s="179">
        <f t="shared" ca="1" si="274"/>
        <v>28.23767942548529</v>
      </c>
      <c r="G796" s="272">
        <f t="shared" si="275"/>
        <v>7.9916670000000041</v>
      </c>
      <c r="H796" s="181">
        <f t="shared" ca="1" si="276"/>
        <v>-14.925281496344329</v>
      </c>
      <c r="I796" s="182">
        <f t="shared" ca="1" si="277"/>
        <v>141.18839712742644</v>
      </c>
      <c r="J796" s="181">
        <f t="shared" ca="1" si="278"/>
        <v>1312.1327597509044</v>
      </c>
      <c r="K796" s="175">
        <f ca="1">IF(I795&lt;0,VLOOKUP(-I795,'Cd(v)'!$B$3:$C$103,2,1),VLOOKUP(I795,'Cd(v)'!$B$3:$C$103,2,1))</f>
        <v>0.43988079074626302</v>
      </c>
      <c r="L796" s="7">
        <f t="shared" ca="1" si="291"/>
        <v>-3.0218031000704522</v>
      </c>
      <c r="M796" s="110">
        <f t="shared" si="279"/>
        <v>0</v>
      </c>
      <c r="N796" s="110">
        <f t="shared" si="280"/>
        <v>56.850545864683504</v>
      </c>
      <c r="O796" s="110">
        <f t="shared" ca="1" si="281"/>
        <v>-29.643888411691137</v>
      </c>
      <c r="P796" s="110">
        <f t="shared" ca="1" si="282"/>
        <v>-86.494434276374648</v>
      </c>
      <c r="Q796" s="110">
        <f t="shared" ca="1" si="284"/>
        <v>-14.925281496344329</v>
      </c>
      <c r="R796" s="110"/>
      <c r="S796" s="105">
        <f>'prueba 1'!AN793</f>
        <v>0</v>
      </c>
      <c r="T796" s="105">
        <f t="shared" si="285"/>
        <v>1.8407440726622322</v>
      </c>
      <c r="U796" s="177">
        <f t="shared" si="286"/>
        <v>5.7951626773377676</v>
      </c>
      <c r="V796" s="161">
        <f t="shared" si="273"/>
        <v>0</v>
      </c>
      <c r="W796" s="178">
        <f t="shared" si="283"/>
        <v>7.9916670000000041</v>
      </c>
      <c r="X796" s="178">
        <f t="shared" ca="1" si="287"/>
        <v>-14.925281496344329</v>
      </c>
      <c r="Y796" s="178">
        <f t="shared" ca="1" si="288"/>
        <v>141.18839712742644</v>
      </c>
      <c r="Z796" s="178">
        <f t="shared" ca="1" si="272"/>
        <v>0.2</v>
      </c>
      <c r="AA796" s="178">
        <f t="shared" ca="1" si="289"/>
        <v>7.9916670000000041</v>
      </c>
      <c r="AB796" s="178">
        <f t="shared" ca="1" si="290"/>
        <v>1312.1327597509044</v>
      </c>
    </row>
    <row r="797" spans="1:28" x14ac:dyDescent="0.25">
      <c r="A797" s="200"/>
      <c r="B797" s="105"/>
      <c r="D797" s="201">
        <f t="shared" si="271"/>
        <v>0.2</v>
      </c>
      <c r="E797" s="174">
        <f t="shared" ca="1" si="269"/>
        <v>-2.9431284057105609</v>
      </c>
      <c r="F797" s="179">
        <f t="shared" ca="1" si="274"/>
        <v>27.649053744343178</v>
      </c>
      <c r="G797" s="272">
        <f t="shared" si="275"/>
        <v>8.1916670000000043</v>
      </c>
      <c r="H797" s="181">
        <f t="shared" ca="1" si="276"/>
        <v>-14.715642028552804</v>
      </c>
      <c r="I797" s="182">
        <f t="shared" ca="1" si="277"/>
        <v>138.24526872171589</v>
      </c>
      <c r="J797" s="181">
        <f t="shared" ca="1" si="278"/>
        <v>1339.7818134952477</v>
      </c>
      <c r="K797" s="175">
        <f ca="1">IF(I796&lt;0,VLOOKUP(-I796,'Cd(v)'!$B$3:$C$103,2,1),VLOOKUP(I796,'Cd(v)'!$B$3:$C$103,2,1))</f>
        <v>0.43987967951315898</v>
      </c>
      <c r="L797" s="7">
        <f t="shared" ca="1" si="291"/>
        <v>-2.8979606108306557</v>
      </c>
      <c r="M797" s="110">
        <f t="shared" si="279"/>
        <v>0</v>
      </c>
      <c r="N797" s="110">
        <f t="shared" si="280"/>
        <v>56.850545864683504</v>
      </c>
      <c r="O797" s="110">
        <f t="shared" ca="1" si="281"/>
        <v>-28.428993592248734</v>
      </c>
      <c r="P797" s="110">
        <f t="shared" ca="1" si="282"/>
        <v>-85.279539456932241</v>
      </c>
      <c r="Q797" s="110">
        <f t="shared" ca="1" si="284"/>
        <v>-14.715642028552804</v>
      </c>
      <c r="R797" s="110"/>
      <c r="S797" s="105">
        <f>'prueba 1'!AN794</f>
        <v>0</v>
      </c>
      <c r="T797" s="105">
        <f t="shared" si="285"/>
        <v>1.8407440726622322</v>
      </c>
      <c r="U797" s="177">
        <f t="shared" si="286"/>
        <v>5.7951626773377676</v>
      </c>
      <c r="V797" s="161">
        <f t="shared" si="273"/>
        <v>0</v>
      </c>
      <c r="W797" s="178">
        <f t="shared" si="283"/>
        <v>8.1916670000000043</v>
      </c>
      <c r="X797" s="178">
        <f t="shared" ca="1" si="287"/>
        <v>-14.715642028552804</v>
      </c>
      <c r="Y797" s="178">
        <f t="shared" ca="1" si="288"/>
        <v>138.24526872171589</v>
      </c>
      <c r="Z797" s="178">
        <f t="shared" ca="1" si="272"/>
        <v>0.2</v>
      </c>
      <c r="AA797" s="178">
        <f t="shared" ca="1" si="289"/>
        <v>8.1916670000000043</v>
      </c>
      <c r="AB797" s="178">
        <f t="shared" ca="1" si="290"/>
        <v>1339.7818134952477</v>
      </c>
    </row>
    <row r="798" spans="1:28" x14ac:dyDescent="0.25">
      <c r="A798" s="200"/>
      <c r="B798" s="105"/>
      <c r="D798" s="201">
        <f t="shared" si="271"/>
        <v>0.2</v>
      </c>
      <c r="E798" s="174">
        <f t="shared" ca="1" si="269"/>
        <v>-2.9026425972370209</v>
      </c>
      <c r="F798" s="179">
        <f t="shared" ca="1" si="274"/>
        <v>27.068525224895776</v>
      </c>
      <c r="G798" s="272">
        <f t="shared" si="275"/>
        <v>8.3916670000000035</v>
      </c>
      <c r="H798" s="181">
        <f t="shared" ca="1" si="276"/>
        <v>-14.513212986185104</v>
      </c>
      <c r="I798" s="182">
        <f t="shared" ca="1" si="277"/>
        <v>135.34262612447887</v>
      </c>
      <c r="J798" s="181">
        <f t="shared" ca="1" si="278"/>
        <v>1366.8503387201433</v>
      </c>
      <c r="K798" s="175">
        <f ca="1">IF(I797&lt;0,VLOOKUP(-I797,'Cd(v)'!$B$3:$C$103,2,1),VLOOKUP(I797,'Cd(v)'!$B$3:$C$103,2,1))</f>
        <v>0.43987588533308097</v>
      </c>
      <c r="L798" s="7">
        <f t="shared" ca="1" si="291"/>
        <v>-2.7783776107145997</v>
      </c>
      <c r="M798" s="110">
        <f t="shared" si="279"/>
        <v>0</v>
      </c>
      <c r="N798" s="110">
        <f t="shared" si="280"/>
        <v>56.850545864683504</v>
      </c>
      <c r="O798" s="110">
        <f t="shared" ca="1" si="281"/>
        <v>-27.255884361110223</v>
      </c>
      <c r="P798" s="110">
        <f t="shared" ca="1" si="282"/>
        <v>-84.10643022579373</v>
      </c>
      <c r="Q798" s="110">
        <f t="shared" ca="1" si="284"/>
        <v>-14.513212986185104</v>
      </c>
      <c r="R798" s="110"/>
      <c r="S798" s="105">
        <f>'prueba 1'!AN795</f>
        <v>0</v>
      </c>
      <c r="T798" s="105">
        <f t="shared" si="285"/>
        <v>1.8407440726622322</v>
      </c>
      <c r="U798" s="177">
        <f t="shared" si="286"/>
        <v>5.7951626773377676</v>
      </c>
      <c r="V798" s="161">
        <f t="shared" si="273"/>
        <v>0</v>
      </c>
      <c r="W798" s="178">
        <f t="shared" si="283"/>
        <v>8.3916670000000035</v>
      </c>
      <c r="X798" s="178">
        <f t="shared" ca="1" si="287"/>
        <v>-14.513212986185104</v>
      </c>
      <c r="Y798" s="178">
        <f t="shared" ca="1" si="288"/>
        <v>135.34262612447887</v>
      </c>
      <c r="Z798" s="178">
        <f t="shared" ca="1" si="272"/>
        <v>0.2</v>
      </c>
      <c r="AA798" s="178">
        <f t="shared" ca="1" si="289"/>
        <v>8.3916670000000035</v>
      </c>
      <c r="AB798" s="178">
        <f t="shared" ca="1" si="290"/>
        <v>1366.8503387201433</v>
      </c>
    </row>
    <row r="799" spans="1:28" x14ac:dyDescent="0.25">
      <c r="A799" s="200"/>
      <c r="B799" s="105"/>
      <c r="D799" s="201">
        <f t="shared" si="271"/>
        <v>0.2</v>
      </c>
      <c r="E799" s="174">
        <f t="shared" ca="1" si="269"/>
        <v>-2.8635437704438549</v>
      </c>
      <c r="F799" s="179">
        <f t="shared" ca="1" si="274"/>
        <v>26.495816470807</v>
      </c>
      <c r="G799" s="272">
        <f t="shared" si="275"/>
        <v>8.5916670000000028</v>
      </c>
      <c r="H799" s="181">
        <f t="shared" ca="1" si="276"/>
        <v>-14.317718852219274</v>
      </c>
      <c r="I799" s="182">
        <f t="shared" ca="1" si="277"/>
        <v>132.479082354035</v>
      </c>
      <c r="J799" s="181">
        <f t="shared" ca="1" si="278"/>
        <v>1393.3461551909504</v>
      </c>
      <c r="K799" s="175">
        <f ca="1">IF(I798&lt;0,VLOOKUP(-I798,'Cd(v)'!$B$3:$C$103,2,1),VLOOKUP(I798,'Cd(v)'!$B$3:$C$103,2,1))</f>
        <v>0.43986933295476</v>
      </c>
      <c r="L799" s="7">
        <f t="shared" ca="1" si="291"/>
        <v>-2.6628913407046864</v>
      </c>
      <c r="M799" s="110">
        <f t="shared" si="279"/>
        <v>0</v>
      </c>
      <c r="N799" s="110">
        <f t="shared" si="280"/>
        <v>56.850545864683504</v>
      </c>
      <c r="O799" s="110">
        <f t="shared" ca="1" si="281"/>
        <v>-26.122964052312973</v>
      </c>
      <c r="P799" s="110">
        <f t="shared" ca="1" si="282"/>
        <v>-82.973509916996477</v>
      </c>
      <c r="Q799" s="110">
        <f t="shared" ca="1" si="284"/>
        <v>-14.317718852219274</v>
      </c>
      <c r="R799" s="110"/>
      <c r="S799" s="105">
        <f>'prueba 1'!AN796</f>
        <v>0</v>
      </c>
      <c r="T799" s="105">
        <f t="shared" si="285"/>
        <v>1.8407440726622322</v>
      </c>
      <c r="U799" s="177">
        <f t="shared" si="286"/>
        <v>5.7951626773377676</v>
      </c>
      <c r="V799" s="161">
        <f t="shared" si="273"/>
        <v>0</v>
      </c>
      <c r="W799" s="178">
        <f t="shared" si="283"/>
        <v>8.5916670000000028</v>
      </c>
      <c r="X799" s="178">
        <f t="shared" ca="1" si="287"/>
        <v>-14.317718852219274</v>
      </c>
      <c r="Y799" s="178">
        <f t="shared" ca="1" si="288"/>
        <v>132.479082354035</v>
      </c>
      <c r="Z799" s="178">
        <f t="shared" ca="1" si="272"/>
        <v>0.2</v>
      </c>
      <c r="AA799" s="178">
        <f t="shared" ca="1" si="289"/>
        <v>8.5916670000000028</v>
      </c>
      <c r="AB799" s="178">
        <f t="shared" ca="1" si="290"/>
        <v>1393.3461551909504</v>
      </c>
    </row>
    <row r="800" spans="1:28" x14ac:dyDescent="0.25">
      <c r="A800" s="200"/>
      <c r="B800" s="105"/>
      <c r="D800" s="201">
        <f t="shared" si="271"/>
        <v>0.2</v>
      </c>
      <c r="E800" s="174">
        <f t="shared" ca="1" si="269"/>
        <v>-2.8257796544761788</v>
      </c>
      <c r="F800" s="179">
        <f t="shared" ca="1" si="274"/>
        <v>25.930660539911766</v>
      </c>
      <c r="G800" s="272">
        <f t="shared" si="275"/>
        <v>8.7916670000000021</v>
      </c>
      <c r="H800" s="181">
        <f t="shared" ca="1" si="276"/>
        <v>-14.128898272380894</v>
      </c>
      <c r="I800" s="182">
        <f t="shared" ca="1" si="277"/>
        <v>129.65330269955882</v>
      </c>
      <c r="J800" s="181">
        <f t="shared" ca="1" si="278"/>
        <v>1419.2768157308622</v>
      </c>
      <c r="K800" s="175">
        <f ca="1">IF(I799&lt;0,VLOOKUP(-I799,'Cd(v)'!$B$3:$C$103,2,1),VLOOKUP(I799,'Cd(v)'!$B$3:$C$103,2,1))</f>
        <v>0.43985994339904899</v>
      </c>
      <c r="L800" s="7">
        <f t="shared" ca="1" si="291"/>
        <v>-2.5513474082895327</v>
      </c>
      <c r="M800" s="110">
        <f t="shared" si="279"/>
        <v>0</v>
      </c>
      <c r="N800" s="110">
        <f t="shared" si="280"/>
        <v>56.850545864683504</v>
      </c>
      <c r="O800" s="110">
        <f t="shared" ca="1" si="281"/>
        <v>-25.028718075320317</v>
      </c>
      <c r="P800" s="110">
        <f t="shared" ca="1" si="282"/>
        <v>-81.879263940003824</v>
      </c>
      <c r="Q800" s="110">
        <f t="shared" ca="1" si="284"/>
        <v>-14.128898272380894</v>
      </c>
      <c r="R800" s="110"/>
      <c r="S800" s="105">
        <f>'prueba 1'!AN797</f>
        <v>0</v>
      </c>
      <c r="T800" s="105">
        <f t="shared" si="285"/>
        <v>1.8407440726622322</v>
      </c>
      <c r="U800" s="177">
        <f t="shared" si="286"/>
        <v>5.7951626773377676</v>
      </c>
      <c r="V800" s="161">
        <f t="shared" si="273"/>
        <v>0</v>
      </c>
      <c r="W800" s="178">
        <f t="shared" si="283"/>
        <v>8.7916670000000021</v>
      </c>
      <c r="X800" s="178">
        <f t="shared" ca="1" si="287"/>
        <v>-14.128898272380894</v>
      </c>
      <c r="Y800" s="178">
        <f t="shared" ca="1" si="288"/>
        <v>129.65330269955882</v>
      </c>
      <c r="Z800" s="178">
        <f t="shared" ca="1" si="272"/>
        <v>0.2</v>
      </c>
      <c r="AA800" s="178">
        <f t="shared" ca="1" si="289"/>
        <v>8.7916670000000021</v>
      </c>
      <c r="AB800" s="178">
        <f t="shared" ca="1" si="290"/>
        <v>1419.2768157308622</v>
      </c>
    </row>
    <row r="801" spans="1:28" x14ac:dyDescent="0.25">
      <c r="A801" s="200"/>
      <c r="B801" s="105"/>
      <c r="D801" s="201">
        <f t="shared" si="271"/>
        <v>0.2</v>
      </c>
      <c r="E801" s="174">
        <f t="shared" ref="E801:E864" ca="1" si="292">IF( AND(J800&lt;=0,I800&lt;=0,H801&lt;=0),0,+D801*H801)</f>
        <v>-2.7893006442516213</v>
      </c>
      <c r="F801" s="179">
        <f t="shared" ca="1" si="274"/>
        <v>25.372800411061441</v>
      </c>
      <c r="G801" s="272">
        <f t="shared" si="275"/>
        <v>8.9916670000000014</v>
      </c>
      <c r="H801" s="181">
        <f t="shared" ca="1" si="276"/>
        <v>-13.946503221258105</v>
      </c>
      <c r="I801" s="182">
        <f t="shared" ca="1" si="277"/>
        <v>126.8640020553072</v>
      </c>
      <c r="J801" s="181">
        <f t="shared" ca="1" si="278"/>
        <v>1444.6496161419236</v>
      </c>
      <c r="K801" s="175">
        <f ca="1">IF(I800&lt;0,VLOOKUP(-I800,'Cd(v)'!$B$3:$C$103,2,1),VLOOKUP(I800,'Cd(v)'!$B$3:$C$103,2,1))</f>
        <v>0.439847634013113</v>
      </c>
      <c r="L801" s="7">
        <f t="shared" ca="1" si="291"/>
        <v>-2.4435992948544758</v>
      </c>
      <c r="M801" s="110">
        <f t="shared" si="279"/>
        <v>0</v>
      </c>
      <c r="N801" s="110">
        <f t="shared" si="280"/>
        <v>56.850545864683504</v>
      </c>
      <c r="O801" s="110">
        <f t="shared" ca="1" si="281"/>
        <v>-23.971709082522409</v>
      </c>
      <c r="P801" s="110">
        <f t="shared" ca="1" si="282"/>
        <v>-80.82225494720592</v>
      </c>
      <c r="Q801" s="110">
        <f t="shared" ca="1" si="284"/>
        <v>-13.946503221258105</v>
      </c>
      <c r="R801" s="110"/>
      <c r="S801" s="105">
        <f>'prueba 1'!AN798</f>
        <v>0</v>
      </c>
      <c r="T801" s="105">
        <f t="shared" si="285"/>
        <v>1.8407440726622322</v>
      </c>
      <c r="U801" s="177">
        <f t="shared" si="286"/>
        <v>5.7951626773377676</v>
      </c>
      <c r="V801" s="161">
        <f t="shared" si="273"/>
        <v>0</v>
      </c>
      <c r="W801" s="178">
        <f t="shared" si="283"/>
        <v>8.9916670000000014</v>
      </c>
      <c r="X801" s="178">
        <f t="shared" ca="1" si="287"/>
        <v>-13.946503221258105</v>
      </c>
      <c r="Y801" s="178">
        <f t="shared" ca="1" si="288"/>
        <v>126.8640020553072</v>
      </c>
      <c r="Z801" s="178">
        <f t="shared" ca="1" si="272"/>
        <v>0.2</v>
      </c>
      <c r="AA801" s="178">
        <f t="shared" ca="1" si="289"/>
        <v>8.9916670000000014</v>
      </c>
      <c r="AB801" s="178">
        <f t="shared" ca="1" si="290"/>
        <v>1444.6496161419236</v>
      </c>
    </row>
    <row r="802" spans="1:28" x14ac:dyDescent="0.25">
      <c r="A802" s="200"/>
      <c r="B802" s="105"/>
      <c r="D802" s="201">
        <f t="shared" si="271"/>
        <v>0.2</v>
      </c>
      <c r="E802" s="174">
        <f t="shared" ca="1" si="292"/>
        <v>-2.7540596451953645</v>
      </c>
      <c r="F802" s="179">
        <f t="shared" ca="1" si="274"/>
        <v>24.821988482022366</v>
      </c>
      <c r="G802" s="272">
        <f t="shared" si="275"/>
        <v>9.1916670000000007</v>
      </c>
      <c r="H802" s="181">
        <f t="shared" ca="1" si="276"/>
        <v>-13.770298225976822</v>
      </c>
      <c r="I802" s="182">
        <f t="shared" ca="1" si="277"/>
        <v>124.10994241011183</v>
      </c>
      <c r="J802" s="181">
        <f t="shared" ca="1" si="278"/>
        <v>1469.471604623946</v>
      </c>
      <c r="K802" s="175">
        <f ca="1">IF(I801&lt;0,VLOOKUP(-I801,'Cd(v)'!$B$3:$C$103,2,1),VLOOKUP(I801,'Cd(v)'!$B$3:$C$103,2,1))</f>
        <v>0.43983231853074001</v>
      </c>
      <c r="L802" s="7">
        <f t="shared" ca="1" si="291"/>
        <v>-2.3395078970752126</v>
      </c>
      <c r="M802" s="110">
        <f t="shared" si="279"/>
        <v>0</v>
      </c>
      <c r="N802" s="110">
        <f t="shared" si="280"/>
        <v>56.850545864683504</v>
      </c>
      <c r="O802" s="110">
        <f t="shared" ca="1" si="281"/>
        <v>-22.950572470307836</v>
      </c>
      <c r="P802" s="110">
        <f t="shared" ca="1" si="282"/>
        <v>-79.801118334991344</v>
      </c>
      <c r="Q802" s="110">
        <f t="shared" ca="1" si="284"/>
        <v>-13.770298225976822</v>
      </c>
      <c r="R802" s="110"/>
      <c r="S802" s="105">
        <f>'prueba 1'!AN799</f>
        <v>0</v>
      </c>
      <c r="T802" s="105">
        <f t="shared" si="285"/>
        <v>1.8407440726622322</v>
      </c>
      <c r="U802" s="177">
        <f t="shared" si="286"/>
        <v>5.7951626773377676</v>
      </c>
      <c r="V802" s="161">
        <f t="shared" si="273"/>
        <v>0</v>
      </c>
      <c r="W802" s="178">
        <f t="shared" si="283"/>
        <v>9.1916670000000007</v>
      </c>
      <c r="X802" s="178">
        <f t="shared" ca="1" si="287"/>
        <v>-13.770298225976822</v>
      </c>
      <c r="Y802" s="178">
        <f t="shared" ca="1" si="288"/>
        <v>124.10994241011183</v>
      </c>
      <c r="Z802" s="178">
        <f t="shared" ca="1" si="272"/>
        <v>0.2</v>
      </c>
      <c r="AA802" s="178">
        <f t="shared" ca="1" si="289"/>
        <v>9.1916670000000007</v>
      </c>
      <c r="AB802" s="178">
        <f t="shared" ca="1" si="290"/>
        <v>1469.471604623946</v>
      </c>
    </row>
    <row r="803" spans="1:28" x14ac:dyDescent="0.25">
      <c r="A803" s="200"/>
      <c r="B803" s="105"/>
      <c r="D803" s="201">
        <f t="shared" si="271"/>
        <v>0.2</v>
      </c>
      <c r="E803" s="174">
        <f t="shared" ca="1" si="292"/>
        <v>-2.7200119285876481</v>
      </c>
      <c r="F803" s="179">
        <f t="shared" ca="1" si="274"/>
        <v>24.277986096304836</v>
      </c>
      <c r="G803" s="272">
        <f t="shared" si="275"/>
        <v>9.391667</v>
      </c>
      <c r="H803" s="181">
        <f t="shared" ca="1" si="276"/>
        <v>-13.600059642938239</v>
      </c>
      <c r="I803" s="182">
        <f t="shared" ca="1" si="277"/>
        <v>121.38993048152417</v>
      </c>
      <c r="J803" s="181">
        <f t="shared" ca="1" si="278"/>
        <v>1493.7495907202508</v>
      </c>
      <c r="K803" s="175">
        <f ca="1">IF(I802&lt;0,VLOOKUP(-I802,'Cd(v)'!$B$3:$C$103,2,1),VLOOKUP(I802,'Cd(v)'!$B$3:$C$103,2,1))</f>
        <v>0.43981390713840401</v>
      </c>
      <c r="L803" s="7">
        <f t="shared" ca="1" si="291"/>
        <v>-2.2389410996574712</v>
      </c>
      <c r="M803" s="110">
        <f t="shared" si="279"/>
        <v>0</v>
      </c>
      <c r="N803" s="110">
        <f t="shared" si="280"/>
        <v>56.850545864683504</v>
      </c>
      <c r="O803" s="110">
        <f t="shared" ca="1" si="281"/>
        <v>-21.964012187639796</v>
      </c>
      <c r="P803" s="110">
        <f t="shared" ca="1" si="282"/>
        <v>-78.814558052323292</v>
      </c>
      <c r="Q803" s="110">
        <f t="shared" ca="1" si="284"/>
        <v>-13.600059642938239</v>
      </c>
      <c r="R803" s="110"/>
      <c r="S803" s="105">
        <f>'prueba 1'!AN800</f>
        <v>0</v>
      </c>
      <c r="T803" s="105">
        <f t="shared" si="285"/>
        <v>1.8407440726622322</v>
      </c>
      <c r="U803" s="177">
        <f t="shared" si="286"/>
        <v>5.7951626773377676</v>
      </c>
      <c r="V803" s="161">
        <f t="shared" si="273"/>
        <v>0</v>
      </c>
      <c r="W803" s="178">
        <f t="shared" si="283"/>
        <v>9.391667</v>
      </c>
      <c r="X803" s="178">
        <f t="shared" ca="1" si="287"/>
        <v>-13.600059642938239</v>
      </c>
      <c r="Y803" s="178">
        <f t="shared" ca="1" si="288"/>
        <v>121.38993048152417</v>
      </c>
      <c r="Z803" s="178">
        <f t="shared" ca="1" si="272"/>
        <v>0.2</v>
      </c>
      <c r="AA803" s="178">
        <f t="shared" ca="1" si="289"/>
        <v>9.391667</v>
      </c>
      <c r="AB803" s="178">
        <f t="shared" ca="1" si="290"/>
        <v>1493.7495907202508</v>
      </c>
    </row>
    <row r="804" spans="1:28" x14ac:dyDescent="0.25">
      <c r="A804" s="200"/>
      <c r="B804" s="105"/>
      <c r="D804" s="201">
        <f t="shared" si="271"/>
        <v>0.2</v>
      </c>
      <c r="E804" s="174">
        <f t="shared" ca="1" si="292"/>
        <v>-2.6871149967026922</v>
      </c>
      <c r="F804" s="179">
        <f t="shared" ca="1" si="274"/>
        <v>23.740563096964298</v>
      </c>
      <c r="G804" s="272">
        <f t="shared" si="275"/>
        <v>9.5916669999999993</v>
      </c>
      <c r="H804" s="181">
        <f t="shared" ca="1" si="276"/>
        <v>-13.43557498351346</v>
      </c>
      <c r="I804" s="182">
        <f t="shared" ca="1" si="277"/>
        <v>118.70281548482149</v>
      </c>
      <c r="J804" s="181">
        <f t="shared" ca="1" si="278"/>
        <v>1517.4901538172151</v>
      </c>
      <c r="K804" s="175">
        <f ca="1">IF(I803&lt;0,VLOOKUP(-I803,'Cd(v)'!$B$3:$C$103,2,1),VLOOKUP(I803,'Cd(v)'!$B$3:$C$103,2,1))</f>
        <v>0.439792306546676</v>
      </c>
      <c r="L804" s="7">
        <f t="shared" ca="1" si="291"/>
        <v>-2.1417733769976248</v>
      </c>
      <c r="M804" s="110">
        <f t="shared" si="279"/>
        <v>0</v>
      </c>
      <c r="N804" s="110">
        <f t="shared" si="280"/>
        <v>56.850545864683504</v>
      </c>
      <c r="O804" s="110">
        <f t="shared" ca="1" si="281"/>
        <v>-21.010796828346699</v>
      </c>
      <c r="P804" s="110">
        <f t="shared" ca="1" si="282"/>
        <v>-77.861342693030196</v>
      </c>
      <c r="Q804" s="110">
        <f t="shared" ca="1" si="284"/>
        <v>-13.43557498351346</v>
      </c>
      <c r="R804" s="110"/>
      <c r="S804" s="105">
        <f>'prueba 1'!AN801</f>
        <v>0</v>
      </c>
      <c r="T804" s="105">
        <f t="shared" si="285"/>
        <v>1.8407440726622322</v>
      </c>
      <c r="U804" s="177">
        <f t="shared" si="286"/>
        <v>5.7951626773377676</v>
      </c>
      <c r="V804" s="161">
        <f t="shared" si="273"/>
        <v>0</v>
      </c>
      <c r="W804" s="178">
        <f t="shared" si="283"/>
        <v>9.5916669999999993</v>
      </c>
      <c r="X804" s="178">
        <f t="shared" ca="1" si="287"/>
        <v>-13.43557498351346</v>
      </c>
      <c r="Y804" s="178">
        <f t="shared" ca="1" si="288"/>
        <v>118.70281548482149</v>
      </c>
      <c r="Z804" s="178">
        <f t="shared" ca="1" si="272"/>
        <v>0.2</v>
      </c>
      <c r="AA804" s="178">
        <f t="shared" ca="1" si="289"/>
        <v>9.5916669999999993</v>
      </c>
      <c r="AB804" s="178">
        <f t="shared" ca="1" si="290"/>
        <v>1517.4901538172151</v>
      </c>
    </row>
    <row r="805" spans="1:28" x14ac:dyDescent="0.25">
      <c r="A805" s="200"/>
      <c r="B805" s="105"/>
      <c r="D805" s="201">
        <f t="shared" si="271"/>
        <v>0.2</v>
      </c>
      <c r="E805" s="174">
        <f t="shared" ca="1" si="292"/>
        <v>-2.6553284569890456</v>
      </c>
      <c r="F805" s="179">
        <f t="shared" ca="1" si="274"/>
        <v>23.209497405566491</v>
      </c>
      <c r="G805" s="272">
        <f t="shared" si="275"/>
        <v>9.7916669999999986</v>
      </c>
      <c r="H805" s="181">
        <f t="shared" ca="1" si="276"/>
        <v>-13.276642284945227</v>
      </c>
      <c r="I805" s="182">
        <f t="shared" ca="1" si="277"/>
        <v>116.04748702783245</v>
      </c>
      <c r="J805" s="181">
        <f t="shared" ca="1" si="278"/>
        <v>1540.6996512227815</v>
      </c>
      <c r="K805" s="175">
        <f ca="1">IF(I804&lt;0,VLOOKUP(-I804,'Cd(v)'!$B$3:$C$103,2,1),VLOOKUP(I804,'Cd(v)'!$B$3:$C$103,2,1))</f>
        <v>0.439767420066555</v>
      </c>
      <c r="L805" s="7">
        <f t="shared" ca="1" si="291"/>
        <v>-2.0478854215489801</v>
      </c>
      <c r="M805" s="110">
        <f t="shared" si="279"/>
        <v>0</v>
      </c>
      <c r="N805" s="110">
        <f t="shared" si="280"/>
        <v>56.850545864683504</v>
      </c>
      <c r="O805" s="110">
        <f t="shared" ca="1" si="281"/>
        <v>-20.089755985395495</v>
      </c>
      <c r="P805" s="110">
        <f t="shared" ca="1" si="282"/>
        <v>-76.940301850078995</v>
      </c>
      <c r="Q805" s="110">
        <f t="shared" ca="1" si="284"/>
        <v>-13.276642284945227</v>
      </c>
      <c r="R805" s="110"/>
      <c r="S805" s="105">
        <f>'prueba 1'!AN802</f>
        <v>0</v>
      </c>
      <c r="T805" s="105">
        <f t="shared" si="285"/>
        <v>1.8407440726622322</v>
      </c>
      <c r="U805" s="177">
        <f t="shared" si="286"/>
        <v>5.7951626773377676</v>
      </c>
      <c r="V805" s="161">
        <f t="shared" si="273"/>
        <v>0</v>
      </c>
      <c r="W805" s="178">
        <f t="shared" si="283"/>
        <v>9.7916669999999986</v>
      </c>
      <c r="X805" s="178">
        <f t="shared" ca="1" si="287"/>
        <v>-13.276642284945227</v>
      </c>
      <c r="Y805" s="178">
        <f t="shared" ca="1" si="288"/>
        <v>116.04748702783245</v>
      </c>
      <c r="Z805" s="178">
        <f t="shared" ca="1" si="272"/>
        <v>0.2</v>
      </c>
      <c r="AA805" s="178">
        <f t="shared" ca="1" si="289"/>
        <v>9.7916669999999986</v>
      </c>
      <c r="AB805" s="178">
        <f t="shared" ca="1" si="290"/>
        <v>1540.6996512227815</v>
      </c>
    </row>
    <row r="806" spans="1:28" x14ac:dyDescent="0.25">
      <c r="A806" s="200"/>
      <c r="B806" s="105"/>
      <c r="D806" s="201">
        <f t="shared" si="271"/>
        <v>0.2</v>
      </c>
      <c r="E806" s="174">
        <f t="shared" ca="1" si="292"/>
        <v>-2.62461390460569</v>
      </c>
      <c r="F806" s="179">
        <f t="shared" ca="1" si="274"/>
        <v>22.68457462464535</v>
      </c>
      <c r="G806" s="272">
        <f t="shared" si="275"/>
        <v>9.9916669999999979</v>
      </c>
      <c r="H806" s="181">
        <f t="shared" ca="1" si="276"/>
        <v>-13.123069523028448</v>
      </c>
      <c r="I806" s="182">
        <f t="shared" ca="1" si="277"/>
        <v>113.42287312322675</v>
      </c>
      <c r="J806" s="181">
        <f t="shared" ca="1" si="278"/>
        <v>1563.3842258474269</v>
      </c>
      <c r="K806" s="175">
        <f ca="1">IF(I805&lt;0,VLOOKUP(-I805,'Cd(v)'!$B$3:$C$103,2,1),VLOOKUP(I805,'Cd(v)'!$B$3:$C$103,2,1))</f>
        <v>0.43973914769029099</v>
      </c>
      <c r="L806" s="7">
        <f t="shared" ca="1" si="291"/>
        <v>-1.9571637968684705</v>
      </c>
      <c r="M806" s="110">
        <f t="shared" si="279"/>
        <v>0</v>
      </c>
      <c r="N806" s="110">
        <f t="shared" si="280"/>
        <v>56.850545864683504</v>
      </c>
      <c r="O806" s="110">
        <f t="shared" ca="1" si="281"/>
        <v>-19.199776847279697</v>
      </c>
      <c r="P806" s="110">
        <f t="shared" ca="1" si="282"/>
        <v>-76.050322711963204</v>
      </c>
      <c r="Q806" s="110">
        <f t="shared" ca="1" si="284"/>
        <v>-13.123069523028448</v>
      </c>
      <c r="R806" s="110"/>
      <c r="S806" s="105">
        <f>'prueba 1'!AN803</f>
        <v>0</v>
      </c>
      <c r="T806" s="105">
        <f t="shared" si="285"/>
        <v>1.8407440726622322</v>
      </c>
      <c r="U806" s="177">
        <f t="shared" si="286"/>
        <v>5.7951626773377676</v>
      </c>
      <c r="V806" s="161">
        <f t="shared" si="273"/>
        <v>0</v>
      </c>
      <c r="W806" s="178">
        <f t="shared" si="283"/>
        <v>9.9916669999999979</v>
      </c>
      <c r="X806" s="178">
        <f t="shared" ca="1" si="287"/>
        <v>-13.123069523028448</v>
      </c>
      <c r="Y806" s="178">
        <f t="shared" ca="1" si="288"/>
        <v>113.42287312322675</v>
      </c>
      <c r="Z806" s="178">
        <f t="shared" ca="1" si="272"/>
        <v>0.2</v>
      </c>
      <c r="AA806" s="178">
        <f t="shared" ca="1" si="289"/>
        <v>9.9916669999999979</v>
      </c>
      <c r="AB806" s="178">
        <f t="shared" ca="1" si="290"/>
        <v>1563.3842258474269</v>
      </c>
    </row>
    <row r="807" spans="1:28" x14ac:dyDescent="0.25">
      <c r="A807" s="200"/>
      <c r="B807" s="105"/>
      <c r="D807" s="201">
        <f t="shared" si="271"/>
        <v>0.2</v>
      </c>
      <c r="E807" s="174">
        <f t="shared" ca="1" si="292"/>
        <v>-2.5949805316544974</v>
      </c>
      <c r="F807" s="179">
        <f t="shared" ca="1" si="274"/>
        <v>22.165578518314451</v>
      </c>
      <c r="G807" s="272">
        <f t="shared" si="275"/>
        <v>10.191666999999997</v>
      </c>
      <c r="H807" s="181">
        <f t="shared" ca="1" si="276"/>
        <v>-12.974902658272486</v>
      </c>
      <c r="I807" s="182">
        <f t="shared" ca="1" si="277"/>
        <v>110.82789259157225</v>
      </c>
      <c r="J807" s="181">
        <f t="shared" ca="1" si="278"/>
        <v>1585.5498043657415</v>
      </c>
      <c r="K807" s="175">
        <f ca="1">IF(I806&lt;0,VLOOKUP(-I806,'Cd(v)'!$B$3:$C$103,2,1),VLOOKUP(I806,'Cd(v)'!$B$3:$C$103,2,1))</f>
        <v>0.43973914769029099</v>
      </c>
      <c r="L807" s="7">
        <f t="shared" ca="1" si="291"/>
        <v>-1.8696356536827512</v>
      </c>
      <c r="M807" s="110">
        <f t="shared" si="279"/>
        <v>0</v>
      </c>
      <c r="N807" s="110">
        <f t="shared" si="280"/>
        <v>56.850545864683504</v>
      </c>
      <c r="O807" s="110">
        <f t="shared" ca="1" si="281"/>
        <v>-18.34112576262779</v>
      </c>
      <c r="P807" s="110">
        <f t="shared" ca="1" si="282"/>
        <v>-75.191671627311294</v>
      </c>
      <c r="Q807" s="110">
        <f t="shared" ca="1" si="284"/>
        <v>-12.974902658272486</v>
      </c>
      <c r="R807" s="110"/>
      <c r="S807" s="105">
        <f>'prueba 1'!AN804</f>
        <v>0</v>
      </c>
      <c r="T807" s="105">
        <f t="shared" si="285"/>
        <v>1.8407440726622322</v>
      </c>
      <c r="U807" s="177">
        <f t="shared" si="286"/>
        <v>5.7951626773377676</v>
      </c>
      <c r="V807" s="161">
        <f t="shared" si="273"/>
        <v>0</v>
      </c>
      <c r="W807" s="178">
        <f t="shared" si="283"/>
        <v>10.191666999999997</v>
      </c>
      <c r="X807" s="178">
        <f t="shared" ca="1" si="287"/>
        <v>-12.974902658272486</v>
      </c>
      <c r="Y807" s="178">
        <f t="shared" ca="1" si="288"/>
        <v>110.82789259157225</v>
      </c>
      <c r="Z807" s="178">
        <f t="shared" ca="1" si="272"/>
        <v>0.2</v>
      </c>
      <c r="AA807" s="178">
        <f t="shared" ca="1" si="289"/>
        <v>10.191666999999997</v>
      </c>
      <c r="AB807" s="178">
        <f t="shared" ca="1" si="290"/>
        <v>1585.5498043657415</v>
      </c>
    </row>
    <row r="808" spans="1:28" x14ac:dyDescent="0.25">
      <c r="A808" s="200"/>
      <c r="B808" s="105"/>
      <c r="D808" s="201">
        <f t="shared" si="271"/>
        <v>0.2</v>
      </c>
      <c r="E808" s="174">
        <f t="shared" ca="1" si="292"/>
        <v>-2.5663045235775432</v>
      </c>
      <c r="F808" s="179">
        <f t="shared" ca="1" si="274"/>
        <v>21.652317613598942</v>
      </c>
      <c r="G808" s="272">
        <f t="shared" si="275"/>
        <v>10.391666999999996</v>
      </c>
      <c r="H808" s="181">
        <f t="shared" ca="1" si="276"/>
        <v>-12.831522617887716</v>
      </c>
      <c r="I808" s="182">
        <f t="shared" ca="1" si="277"/>
        <v>108.26158806799471</v>
      </c>
      <c r="J808" s="181">
        <f t="shared" ca="1" si="278"/>
        <v>1607.2021219793405</v>
      </c>
      <c r="K808" s="175">
        <f ca="1">IF(I807&lt;0,VLOOKUP(-I807,'Cd(v)'!$B$3:$C$103,2,1),VLOOKUP(I807,'Cd(v)'!$B$3:$C$103,2,1))</f>
        <v>0.43970738617626198</v>
      </c>
      <c r="L808" s="7">
        <f t="shared" ca="1" si="291"/>
        <v>-1.7849352807252594</v>
      </c>
      <c r="M808" s="110">
        <f t="shared" si="279"/>
        <v>0</v>
      </c>
      <c r="N808" s="110">
        <f t="shared" si="280"/>
        <v>56.850545864683504</v>
      </c>
      <c r="O808" s="110">
        <f t="shared" ca="1" si="281"/>
        <v>-17.510215103914796</v>
      </c>
      <c r="P808" s="110">
        <f t="shared" ca="1" si="282"/>
        <v>-74.360760968598299</v>
      </c>
      <c r="Q808" s="110">
        <f t="shared" ca="1" si="284"/>
        <v>-12.831522617887716</v>
      </c>
      <c r="R808" s="110"/>
      <c r="S808" s="105">
        <f>'prueba 1'!AN805</f>
        <v>0</v>
      </c>
      <c r="T808" s="105">
        <f t="shared" si="285"/>
        <v>1.8407440726622322</v>
      </c>
      <c r="U808" s="177">
        <f t="shared" si="286"/>
        <v>5.7951626773377676</v>
      </c>
      <c r="V808" s="161">
        <f t="shared" si="273"/>
        <v>0</v>
      </c>
      <c r="W808" s="178">
        <f t="shared" si="283"/>
        <v>10.391666999999996</v>
      </c>
      <c r="X808" s="178">
        <f t="shared" ca="1" si="287"/>
        <v>-12.831522617887716</v>
      </c>
      <c r="Y808" s="178">
        <f t="shared" ca="1" si="288"/>
        <v>108.26158806799471</v>
      </c>
      <c r="Z808" s="178">
        <f t="shared" ca="1" si="272"/>
        <v>0.2</v>
      </c>
      <c r="AA808" s="178">
        <f t="shared" ca="1" si="289"/>
        <v>10.391666999999996</v>
      </c>
      <c r="AB808" s="178">
        <f t="shared" ca="1" si="290"/>
        <v>1607.2021219793405</v>
      </c>
    </row>
    <row r="809" spans="1:28" x14ac:dyDescent="0.25">
      <c r="A809" s="200"/>
      <c r="B809" s="105"/>
      <c r="D809" s="201">
        <f t="shared" si="271"/>
        <v>0.2</v>
      </c>
      <c r="E809" s="174">
        <f t="shared" ca="1" si="292"/>
        <v>-2.5385959113914298</v>
      </c>
      <c r="F809" s="179">
        <f t="shared" ca="1" si="274"/>
        <v>21.144598431320659</v>
      </c>
      <c r="G809" s="272">
        <f t="shared" si="275"/>
        <v>10.591666999999996</v>
      </c>
      <c r="H809" s="181">
        <f t="shared" ca="1" si="276"/>
        <v>-12.692979556957148</v>
      </c>
      <c r="I809" s="182">
        <f t="shared" ca="1" si="277"/>
        <v>105.72299215660328</v>
      </c>
      <c r="J809" s="181">
        <f t="shared" ca="1" si="278"/>
        <v>1628.3467204106612</v>
      </c>
      <c r="K809" s="175">
        <f ca="1">IF(I808&lt;0,VLOOKUP(-I808,'Cd(v)'!$B$3:$C$103,2,1),VLOOKUP(I808,'Cd(v)'!$B$3:$C$103,2,1))</f>
        <v>0.43967202913745301</v>
      </c>
      <c r="L809" s="7">
        <f t="shared" ca="1" si="291"/>
        <v>-1.7030923066264867</v>
      </c>
      <c r="M809" s="110">
        <f t="shared" si="279"/>
        <v>0</v>
      </c>
      <c r="N809" s="110">
        <f t="shared" si="280"/>
        <v>56.850545864683504</v>
      </c>
      <c r="O809" s="110">
        <f t="shared" ca="1" si="281"/>
        <v>-16.707335528005835</v>
      </c>
      <c r="P809" s="110">
        <f t="shared" ca="1" si="282"/>
        <v>-73.557881392689339</v>
      </c>
      <c r="Q809" s="110">
        <f t="shared" ca="1" si="284"/>
        <v>-12.692979556957148</v>
      </c>
      <c r="R809" s="110"/>
      <c r="S809" s="105">
        <f>'prueba 1'!AN806</f>
        <v>0</v>
      </c>
      <c r="T809" s="105">
        <f t="shared" si="285"/>
        <v>1.8407440726622322</v>
      </c>
      <c r="U809" s="177">
        <f t="shared" si="286"/>
        <v>5.7951626773377676</v>
      </c>
      <c r="V809" s="161">
        <f t="shared" si="273"/>
        <v>0</v>
      </c>
      <c r="W809" s="178">
        <f t="shared" si="283"/>
        <v>10.591666999999996</v>
      </c>
      <c r="X809" s="178">
        <f t="shared" ca="1" si="287"/>
        <v>-12.692979556957148</v>
      </c>
      <c r="Y809" s="178">
        <f t="shared" ca="1" si="288"/>
        <v>105.72299215660328</v>
      </c>
      <c r="Z809" s="178">
        <f t="shared" ca="1" si="272"/>
        <v>0.2</v>
      </c>
      <c r="AA809" s="178">
        <f t="shared" ca="1" si="289"/>
        <v>10.591666999999996</v>
      </c>
      <c r="AB809" s="178">
        <f t="shared" ca="1" si="290"/>
        <v>1628.3467204106612</v>
      </c>
    </row>
    <row r="810" spans="1:28" x14ac:dyDescent="0.25">
      <c r="A810" s="200"/>
      <c r="B810" s="105"/>
      <c r="D810" s="201">
        <f t="shared" si="271"/>
        <v>0.2</v>
      </c>
      <c r="E810" s="174">
        <f t="shared" ca="1" si="292"/>
        <v>-2.5118232210307432</v>
      </c>
      <c r="F810" s="179">
        <f t="shared" ca="1" si="274"/>
        <v>20.64223378711451</v>
      </c>
      <c r="G810" s="272">
        <f t="shared" si="275"/>
        <v>10.791666999999995</v>
      </c>
      <c r="H810" s="181">
        <f t="shared" ca="1" si="276"/>
        <v>-12.559116105153715</v>
      </c>
      <c r="I810" s="182">
        <f t="shared" ca="1" si="277"/>
        <v>103.21116893557254</v>
      </c>
      <c r="J810" s="181">
        <f t="shared" ca="1" si="278"/>
        <v>1648.9889541977757</v>
      </c>
      <c r="K810" s="175">
        <f ca="1">IF(I809&lt;0,VLOOKUP(-I809,'Cd(v)'!$B$3:$C$103,2,1),VLOOKUP(I809,'Cd(v)'!$B$3:$C$103,2,1))</f>
        <v>0.43963296713308397</v>
      </c>
      <c r="L810" s="7">
        <f t="shared" ca="1" si="291"/>
        <v>-1.6240137663868477</v>
      </c>
      <c r="M810" s="110">
        <f t="shared" si="279"/>
        <v>0</v>
      </c>
      <c r="N810" s="110">
        <f t="shared" si="280"/>
        <v>56.850545864683504</v>
      </c>
      <c r="O810" s="110">
        <f t="shared" ca="1" si="281"/>
        <v>-15.931575048254977</v>
      </c>
      <c r="P810" s="110">
        <f t="shared" ca="1" si="282"/>
        <v>-72.782120912938481</v>
      </c>
      <c r="Q810" s="110">
        <f t="shared" ca="1" si="284"/>
        <v>-12.559116105153715</v>
      </c>
      <c r="R810" s="110"/>
      <c r="S810" s="105">
        <f>'prueba 1'!AN807</f>
        <v>0</v>
      </c>
      <c r="T810" s="105">
        <f t="shared" si="285"/>
        <v>1.8407440726622322</v>
      </c>
      <c r="U810" s="177">
        <f t="shared" si="286"/>
        <v>5.7951626773377676</v>
      </c>
      <c r="V810" s="161">
        <f t="shared" si="273"/>
        <v>0</v>
      </c>
      <c r="W810" s="178">
        <f t="shared" si="283"/>
        <v>10.791666999999995</v>
      </c>
      <c r="X810" s="178">
        <f t="shared" ca="1" si="287"/>
        <v>-12.559116105153715</v>
      </c>
      <c r="Y810" s="178">
        <f t="shared" ca="1" si="288"/>
        <v>103.21116893557254</v>
      </c>
      <c r="Z810" s="178">
        <f t="shared" ca="1" si="272"/>
        <v>0.2</v>
      </c>
      <c r="AA810" s="178">
        <f t="shared" ca="1" si="289"/>
        <v>10.791666999999995</v>
      </c>
      <c r="AB810" s="178">
        <f t="shared" ca="1" si="290"/>
        <v>1648.9889541977757</v>
      </c>
    </row>
    <row r="811" spans="1:28" x14ac:dyDescent="0.25">
      <c r="A811" s="200"/>
      <c r="B811" s="105"/>
      <c r="D811" s="201">
        <f t="shared" si="271"/>
        <v>0.2</v>
      </c>
      <c r="E811" s="174">
        <f t="shared" ca="1" si="292"/>
        <v>-2.4859564832637666</v>
      </c>
      <c r="F811" s="179">
        <f t="shared" ca="1" si="274"/>
        <v>20.145042490461758</v>
      </c>
      <c r="G811" s="272">
        <f t="shared" si="275"/>
        <v>10.991666999999994</v>
      </c>
      <c r="H811" s="181">
        <f t="shared" ca="1" si="276"/>
        <v>-12.429782416318833</v>
      </c>
      <c r="I811" s="182">
        <f t="shared" ca="1" si="277"/>
        <v>100.72521245230878</v>
      </c>
      <c r="J811" s="181">
        <f t="shared" ca="1" si="278"/>
        <v>1669.1339966882374</v>
      </c>
      <c r="K811" s="175">
        <f ca="1">IF(I810&lt;0,VLOOKUP(-I810,'Cd(v)'!$B$3:$C$103,2,1),VLOOKUP(I810,'Cd(v)'!$B$3:$C$103,2,1))</f>
        <v>0.43959008776293101</v>
      </c>
      <c r="L811" s="7">
        <f t="shared" ca="1" si="291"/>
        <v>-1.5476111398365597</v>
      </c>
      <c r="M811" s="110">
        <f t="shared" si="279"/>
        <v>0</v>
      </c>
      <c r="N811" s="110">
        <f t="shared" si="280"/>
        <v>56.850545864683504</v>
      </c>
      <c r="O811" s="110">
        <f t="shared" ca="1" si="281"/>
        <v>-15.182065281796651</v>
      </c>
      <c r="P811" s="110">
        <f t="shared" ca="1" si="282"/>
        <v>-72.03261114648015</v>
      </c>
      <c r="Q811" s="110">
        <f t="shared" ca="1" si="284"/>
        <v>-12.429782416318833</v>
      </c>
      <c r="R811" s="110"/>
      <c r="S811" s="105">
        <f>'prueba 1'!AN808</f>
        <v>0</v>
      </c>
      <c r="T811" s="105">
        <f t="shared" si="285"/>
        <v>1.8407440726622322</v>
      </c>
      <c r="U811" s="177">
        <f t="shared" si="286"/>
        <v>5.7951626773377676</v>
      </c>
      <c r="V811" s="161">
        <f t="shared" si="273"/>
        <v>0</v>
      </c>
      <c r="W811" s="178">
        <f t="shared" si="283"/>
        <v>10.991666999999994</v>
      </c>
      <c r="X811" s="178">
        <f t="shared" ca="1" si="287"/>
        <v>-12.429782416318833</v>
      </c>
      <c r="Y811" s="178">
        <f t="shared" ca="1" si="288"/>
        <v>100.72521245230878</v>
      </c>
      <c r="Z811" s="178">
        <f t="shared" ca="1" si="272"/>
        <v>0.2</v>
      </c>
      <c r="AA811" s="178">
        <f t="shared" ca="1" si="289"/>
        <v>10.991666999999994</v>
      </c>
      <c r="AB811" s="178">
        <f t="shared" ca="1" si="290"/>
        <v>1669.1339966882374</v>
      </c>
    </row>
    <row r="812" spans="1:28" x14ac:dyDescent="0.25">
      <c r="A812" s="200"/>
      <c r="B812" s="105"/>
      <c r="D812" s="201">
        <f t="shared" si="271"/>
        <v>0.2</v>
      </c>
      <c r="E812" s="174">
        <f t="shared" ca="1" si="292"/>
        <v>-2.4614246067464536</v>
      </c>
      <c r="F812" s="179">
        <f t="shared" ca="1" si="274"/>
        <v>19.652757569112467</v>
      </c>
      <c r="G812" s="272">
        <f t="shared" si="275"/>
        <v>11.191666999999994</v>
      </c>
      <c r="H812" s="181">
        <f t="shared" ca="1" si="276"/>
        <v>-12.307123033732267</v>
      </c>
      <c r="I812" s="182">
        <f t="shared" ca="1" si="277"/>
        <v>98.263787845562334</v>
      </c>
      <c r="J812" s="181">
        <f t="shared" ca="1" si="278"/>
        <v>1688.7867542573499</v>
      </c>
      <c r="K812" s="175">
        <f ca="1">IF(I811&lt;0,VLOOKUP(-I811,'Cd(v)'!$B$3:$C$103,2,1),VLOOKUP(I811,'Cd(v)'!$B$3:$C$103,2,1))</f>
        <v>0.439946247889069</v>
      </c>
      <c r="L812" s="7">
        <f t="shared" ca="1" si="291"/>
        <v>-1.475151295189163</v>
      </c>
      <c r="M812" s="110">
        <f t="shared" si="279"/>
        <v>0</v>
      </c>
      <c r="N812" s="110">
        <f t="shared" si="280"/>
        <v>56.850545864683504</v>
      </c>
      <c r="O812" s="110">
        <f t="shared" ca="1" si="281"/>
        <v>-14.47123420580569</v>
      </c>
      <c r="P812" s="110">
        <f t="shared" ca="1" si="282"/>
        <v>-71.321780070489197</v>
      </c>
      <c r="Q812" s="110">
        <f t="shared" ca="1" si="284"/>
        <v>-12.307123033732267</v>
      </c>
      <c r="R812" s="110"/>
      <c r="S812" s="105">
        <f>'prueba 1'!AN809</f>
        <v>0</v>
      </c>
      <c r="T812" s="105">
        <f t="shared" si="285"/>
        <v>1.8407440726622322</v>
      </c>
      <c r="U812" s="177">
        <f t="shared" si="286"/>
        <v>5.7951626773377676</v>
      </c>
      <c r="V812" s="161">
        <f t="shared" si="273"/>
        <v>0</v>
      </c>
      <c r="W812" s="178">
        <f t="shared" si="283"/>
        <v>11.191666999999994</v>
      </c>
      <c r="X812" s="178">
        <f t="shared" ca="1" si="287"/>
        <v>-12.307123033732267</v>
      </c>
      <c r="Y812" s="178">
        <f t="shared" ca="1" si="288"/>
        <v>98.263787845562334</v>
      </c>
      <c r="Z812" s="178">
        <f t="shared" ca="1" si="272"/>
        <v>0.2</v>
      </c>
      <c r="AA812" s="178">
        <f t="shared" ca="1" si="289"/>
        <v>11.191666999999994</v>
      </c>
      <c r="AB812" s="178">
        <f t="shared" ca="1" si="290"/>
        <v>1688.7867542573499</v>
      </c>
    </row>
    <row r="813" spans="1:28" x14ac:dyDescent="0.25">
      <c r="A813" s="200"/>
      <c r="B813" s="105"/>
      <c r="D813" s="201">
        <f t="shared" si="271"/>
        <v>0.2</v>
      </c>
      <c r="E813" s="174">
        <f t="shared" ca="1" si="292"/>
        <v>-2.4373139433382112</v>
      </c>
      <c r="F813" s="179">
        <f t="shared" ca="1" si="274"/>
        <v>19.165294780444825</v>
      </c>
      <c r="G813" s="272">
        <f t="shared" si="275"/>
        <v>11.391666999999993</v>
      </c>
      <c r="H813" s="181">
        <f t="shared" ca="1" si="276"/>
        <v>-12.186569716691055</v>
      </c>
      <c r="I813" s="182">
        <f t="shared" ca="1" si="277"/>
        <v>95.826473902224123</v>
      </c>
      <c r="J813" s="181">
        <f t="shared" ca="1" si="278"/>
        <v>1707.9520490377947</v>
      </c>
      <c r="K813" s="175">
        <f ca="1">IF(I812&lt;0,VLOOKUP(-I812,'Cd(v)'!$B$3:$C$103,2,1),VLOOKUP(I812,'Cd(v)'!$B$3:$C$103,2,1))</f>
        <v>0.439946247889069</v>
      </c>
      <c r="L813" s="7">
        <f ca="1">IF(I812&lt;0,+(+(0.5*1.29*K813*PI()/4*$E$1^2*I812^2)/9.81),+(-(0.5*1.29*K813*PI()/4*$E$1^2*I812^2)/9.81))</f>
        <v>-1.4039355884056268</v>
      </c>
      <c r="M813" s="110">
        <f t="shared" si="279"/>
        <v>0</v>
      </c>
      <c r="N813" s="110">
        <f t="shared" si="280"/>
        <v>56.850545864683504</v>
      </c>
      <c r="O813" s="110">
        <f t="shared" ca="1" si="281"/>
        <v>-13.7726081222592</v>
      </c>
      <c r="P813" s="110">
        <f t="shared" ca="1" si="282"/>
        <v>-70.623153986942697</v>
      </c>
      <c r="Q813" s="110">
        <f t="shared" ca="1" si="284"/>
        <v>-12.186569716691055</v>
      </c>
      <c r="R813" s="110"/>
      <c r="S813" s="105">
        <f>'prueba 1'!AN810</f>
        <v>0</v>
      </c>
      <c r="T813" s="105">
        <f t="shared" si="285"/>
        <v>1.8407440726622322</v>
      </c>
      <c r="U813" s="177">
        <f t="shared" si="286"/>
        <v>5.7951626773377676</v>
      </c>
      <c r="V813" s="161">
        <f t="shared" si="273"/>
        <v>0</v>
      </c>
      <c r="W813" s="178">
        <f t="shared" si="283"/>
        <v>11.391666999999993</v>
      </c>
      <c r="X813" s="178">
        <f t="shared" ca="1" si="287"/>
        <v>-12.186569716691055</v>
      </c>
      <c r="Y813" s="178">
        <f t="shared" ca="1" si="288"/>
        <v>95.826473902224123</v>
      </c>
      <c r="Z813" s="178">
        <f t="shared" ca="1" si="272"/>
        <v>0.2</v>
      </c>
      <c r="AA813" s="178">
        <f t="shared" ca="1" si="289"/>
        <v>11.391666999999993</v>
      </c>
      <c r="AB813" s="178">
        <f t="shared" ca="1" si="290"/>
        <v>1707.9520490377947</v>
      </c>
    </row>
    <row r="814" spans="1:28" x14ac:dyDescent="0.25">
      <c r="A814" s="200"/>
      <c r="B814" s="105"/>
      <c r="D814" s="201">
        <f t="shared" si="271"/>
        <v>0.2</v>
      </c>
      <c r="E814" s="174">
        <f t="shared" ca="1" si="292"/>
        <v>-2.4149274339060542</v>
      </c>
      <c r="F814" s="179">
        <f t="shared" ca="1" si="274"/>
        <v>18.682309293663614</v>
      </c>
      <c r="G814" s="272">
        <f t="shared" si="275"/>
        <v>11.591666999999992</v>
      </c>
      <c r="H814" s="181">
        <f t="shared" ca="1" si="276"/>
        <v>-12.07463716953027</v>
      </c>
      <c r="I814" s="182">
        <f t="shared" ca="1" si="277"/>
        <v>93.411546468318065</v>
      </c>
      <c r="J814" s="181">
        <f t="shared" ca="1" si="278"/>
        <v>1726.6343583314583</v>
      </c>
      <c r="K814" s="175">
        <f ca="1">IF(I813&lt;0,VLOOKUP(-I813,'Cd(v)'!$B$3:$C$103,2,1),VLOOKUP(I813,'Cd(v)'!$B$3:$C$103,2,1))</f>
        <v>0.44082242274894201</v>
      </c>
      <c r="L814" s="7">
        <f t="shared" ref="L814:L859" ca="1" si="293">IF(I813&lt;0,+(+(0.5*1.29*K814*PI()/4*$E$1^2*I813^2)/9.81),+(-(0.5*1.29*K814*PI()/4*$E$1^2*I813^2)/9.81))</f>
        <v>-1.3378125181012914</v>
      </c>
      <c r="M814" s="110">
        <f t="shared" si="279"/>
        <v>0</v>
      </c>
      <c r="N814" s="110">
        <f t="shared" si="280"/>
        <v>56.850545864683504</v>
      </c>
      <c r="O814" s="110">
        <f t="shared" ca="1" si="281"/>
        <v>-13.123940802573669</v>
      </c>
      <c r="P814" s="110">
        <f t="shared" ca="1" si="282"/>
        <v>-69.974486667257167</v>
      </c>
      <c r="Q814" s="110">
        <f t="shared" ca="1" si="284"/>
        <v>-12.07463716953027</v>
      </c>
      <c r="R814" s="110"/>
      <c r="S814" s="105">
        <f>'prueba 1'!AN811</f>
        <v>0</v>
      </c>
      <c r="T814" s="105">
        <f t="shared" si="285"/>
        <v>1.8407440726622322</v>
      </c>
      <c r="U814" s="177">
        <f t="shared" si="286"/>
        <v>5.7951626773377676</v>
      </c>
      <c r="V814" s="161">
        <f t="shared" si="273"/>
        <v>0</v>
      </c>
      <c r="W814" s="178">
        <f t="shared" si="283"/>
        <v>11.591666999999992</v>
      </c>
      <c r="X814" s="178">
        <f t="shared" ca="1" si="287"/>
        <v>-12.07463716953027</v>
      </c>
      <c r="Y814" s="178">
        <f t="shared" ca="1" si="288"/>
        <v>93.411546468318065</v>
      </c>
      <c r="Z814" s="178">
        <f t="shared" ca="1" si="272"/>
        <v>0.2</v>
      </c>
      <c r="AA814" s="178">
        <f t="shared" ca="1" si="289"/>
        <v>11.591666999999992</v>
      </c>
      <c r="AB814" s="178">
        <f t="shared" ca="1" si="290"/>
        <v>1726.6343583314583</v>
      </c>
    </row>
    <row r="815" spans="1:28" x14ac:dyDescent="0.25">
      <c r="A815" s="200"/>
      <c r="B815" s="105"/>
      <c r="D815" s="201">
        <f t="shared" si="271"/>
        <v>0.2</v>
      </c>
      <c r="E815" s="174">
        <f t="shared" ca="1" si="292"/>
        <v>-2.3932701000200534</v>
      </c>
      <c r="F815" s="179">
        <f t="shared" ca="1" si="274"/>
        <v>18.203655273659603</v>
      </c>
      <c r="G815" s="272">
        <f t="shared" si="275"/>
        <v>11.791666999999991</v>
      </c>
      <c r="H815" s="181">
        <f t="shared" ca="1" si="276"/>
        <v>-11.966350500100267</v>
      </c>
      <c r="I815" s="182">
        <f t="shared" ca="1" si="277"/>
        <v>91.018276368298018</v>
      </c>
      <c r="J815" s="181">
        <f t="shared" ca="1" si="278"/>
        <v>1744.838013605118</v>
      </c>
      <c r="K815" s="175">
        <f ca="1">IF(I814&lt;0,VLOOKUP(-I814,'Cd(v)'!$B$3:$C$103,2,1),VLOOKUP(I814,'Cd(v)'!$B$3:$C$103,2,1))</f>
        <v>0.44172735153694298</v>
      </c>
      <c r="L815" s="7">
        <f t="shared" ca="1" si="293"/>
        <v>-1.2738432148256573</v>
      </c>
      <c r="M815" s="110">
        <f t="shared" si="279"/>
        <v>0</v>
      </c>
      <c r="N815" s="110">
        <f t="shared" si="280"/>
        <v>56.850545864683504</v>
      </c>
      <c r="O815" s="110">
        <f t="shared" ca="1" si="281"/>
        <v>-12.4964019374397</v>
      </c>
      <c r="P815" s="110">
        <f t="shared" ca="1" si="282"/>
        <v>-69.346947802123196</v>
      </c>
      <c r="Q815" s="110">
        <f t="shared" ca="1" si="284"/>
        <v>-11.966350500100267</v>
      </c>
      <c r="R815" s="110"/>
      <c r="S815" s="105">
        <f>'prueba 1'!AN812</f>
        <v>0</v>
      </c>
      <c r="T815" s="105">
        <f t="shared" si="285"/>
        <v>1.8407440726622322</v>
      </c>
      <c r="U815" s="177">
        <f t="shared" si="286"/>
        <v>5.7951626773377676</v>
      </c>
      <c r="V815" s="161">
        <f t="shared" si="273"/>
        <v>0</v>
      </c>
      <c r="W815" s="178">
        <f t="shared" si="283"/>
        <v>11.791666999999991</v>
      </c>
      <c r="X815" s="178">
        <f t="shared" ca="1" si="287"/>
        <v>-11.966350500100267</v>
      </c>
      <c r="Y815" s="178">
        <f t="shared" ca="1" si="288"/>
        <v>91.018276368298018</v>
      </c>
      <c r="Z815" s="178">
        <f t="shared" ca="1" si="272"/>
        <v>0.2</v>
      </c>
      <c r="AA815" s="178">
        <f t="shared" ca="1" si="289"/>
        <v>11.791666999999991</v>
      </c>
      <c r="AB815" s="178">
        <f t="shared" ca="1" si="290"/>
        <v>1744.838013605118</v>
      </c>
    </row>
    <row r="816" spans="1:28" x14ac:dyDescent="0.25">
      <c r="A816" s="200"/>
      <c r="B816" s="105"/>
      <c r="D816" s="201">
        <f t="shared" si="271"/>
        <v>0.2</v>
      </c>
      <c r="E816" s="174">
        <f t="shared" ca="1" si="292"/>
        <v>-2.3723216281642796</v>
      </c>
      <c r="F816" s="179">
        <f t="shared" ca="1" si="274"/>
        <v>17.729190948026748</v>
      </c>
      <c r="G816" s="272">
        <f t="shared" si="275"/>
        <v>11.991666999999991</v>
      </c>
      <c r="H816" s="181">
        <f t="shared" ca="1" si="276"/>
        <v>-11.861608140821398</v>
      </c>
      <c r="I816" s="182">
        <f t="shared" ca="1" si="277"/>
        <v>88.645954740133732</v>
      </c>
      <c r="J816" s="181">
        <f t="shared" ca="1" si="278"/>
        <v>1762.5672045531448</v>
      </c>
      <c r="K816" s="175">
        <f ca="1">IF(I815&lt;0,VLOOKUP(-I815,'Cd(v)'!$B$3:$C$103,2,1),VLOOKUP(I815,'Cd(v)'!$B$3:$C$103,2,1))</f>
        <v>0.44266303926522299</v>
      </c>
      <c r="L816" s="7">
        <f ca="1">IF(I815&lt;0,+(+(0.5*1.29*K816*PI()/4*$E$1^2*I815^2)/9.81),+(-(0.5*1.29*K816*PI()/4*$E$1^2*I815^2)/9.81))</f>
        <v>-1.2119676785127911</v>
      </c>
      <c r="M816" s="110">
        <f t="shared" si="279"/>
        <v>0</v>
      </c>
      <c r="N816" s="110">
        <f t="shared" si="280"/>
        <v>56.850545864683504</v>
      </c>
      <c r="O816" s="110">
        <f t="shared" ca="1" si="281"/>
        <v>-11.889402926210481</v>
      </c>
      <c r="P816" s="110">
        <f t="shared" ca="1" si="282"/>
        <v>-68.73994879089399</v>
      </c>
      <c r="Q816" s="110">
        <f t="shared" ca="1" si="284"/>
        <v>-11.861608140821398</v>
      </c>
      <c r="R816" s="110"/>
      <c r="S816" s="105">
        <f>'prueba 1'!AN813</f>
        <v>0</v>
      </c>
      <c r="T816" s="105">
        <f t="shared" si="285"/>
        <v>1.8407440726622322</v>
      </c>
      <c r="U816" s="177">
        <f t="shared" si="286"/>
        <v>5.7951626773377676</v>
      </c>
      <c r="V816" s="161">
        <f t="shared" si="273"/>
        <v>0</v>
      </c>
      <c r="W816" s="178">
        <f t="shared" si="283"/>
        <v>11.991666999999991</v>
      </c>
      <c r="X816" s="178">
        <f t="shared" ca="1" si="287"/>
        <v>-11.861608140821398</v>
      </c>
      <c r="Y816" s="178">
        <f t="shared" ca="1" si="288"/>
        <v>88.645954740133732</v>
      </c>
      <c r="Z816" s="178">
        <f t="shared" ca="1" si="272"/>
        <v>0.2</v>
      </c>
      <c r="AA816" s="178">
        <f t="shared" ca="1" si="289"/>
        <v>11.991666999999991</v>
      </c>
      <c r="AB816" s="178">
        <f t="shared" ca="1" si="290"/>
        <v>1762.5672045531448</v>
      </c>
    </row>
    <row r="817" spans="1:28" x14ac:dyDescent="0.25">
      <c r="A817" s="200"/>
      <c r="B817" s="105"/>
      <c r="D817" s="201">
        <f t="shared" si="271"/>
        <v>0.2</v>
      </c>
      <c r="E817" s="174">
        <f t="shared" ca="1" si="292"/>
        <v>-2.3520626388753034</v>
      </c>
      <c r="F817" s="179">
        <f t="shared" ca="1" si="274"/>
        <v>17.258778420251684</v>
      </c>
      <c r="G817" s="272">
        <f t="shared" si="275"/>
        <v>12.19166699999999</v>
      </c>
      <c r="H817" s="181">
        <f t="shared" ca="1" si="276"/>
        <v>-11.760313194376517</v>
      </c>
      <c r="I817" s="182">
        <f t="shared" ca="1" si="277"/>
        <v>86.293892101258422</v>
      </c>
      <c r="J817" s="181">
        <f t="shared" ca="1" si="278"/>
        <v>1779.8259829733965</v>
      </c>
      <c r="K817" s="175">
        <f ca="1">IF(I816&lt;0,VLOOKUP(-I816,'Cd(v)'!$B$3:$C$103,2,1),VLOOKUP(I816,'Cd(v)'!$B$3:$C$103,2,1))</f>
        <v>0.44363170559467202</v>
      </c>
      <c r="L817" s="7">
        <f t="shared" ca="1" si="293"/>
        <v>-1.1521286680091933</v>
      </c>
      <c r="M817" s="110">
        <f t="shared" si="279"/>
        <v>0</v>
      </c>
      <c r="N817" s="110">
        <f t="shared" si="280"/>
        <v>56.850545864683504</v>
      </c>
      <c r="O817" s="110">
        <f t="shared" ca="1" si="281"/>
        <v>-11.302382233170187</v>
      </c>
      <c r="P817" s="110">
        <f t="shared" ca="1" si="282"/>
        <v>-68.152928097853689</v>
      </c>
      <c r="Q817" s="110">
        <f t="shared" ca="1" si="284"/>
        <v>-11.760313194376517</v>
      </c>
      <c r="R817" s="110"/>
      <c r="S817" s="105">
        <f>'prueba 1'!AN814</f>
        <v>0</v>
      </c>
      <c r="T817" s="105">
        <f t="shared" si="285"/>
        <v>1.8407440726622322</v>
      </c>
      <c r="U817" s="177">
        <f t="shared" si="286"/>
        <v>5.7951626773377676</v>
      </c>
      <c r="V817" s="161">
        <f t="shared" si="273"/>
        <v>0</v>
      </c>
      <c r="W817" s="178">
        <f t="shared" si="283"/>
        <v>12.19166699999999</v>
      </c>
      <c r="X817" s="178">
        <f t="shared" ca="1" si="287"/>
        <v>-11.760313194376517</v>
      </c>
      <c r="Y817" s="178">
        <f t="shared" ca="1" si="288"/>
        <v>86.293892101258422</v>
      </c>
      <c r="Z817" s="178">
        <f t="shared" ca="1" si="272"/>
        <v>0.2</v>
      </c>
      <c r="AA817" s="178">
        <f t="shared" ca="1" si="289"/>
        <v>12.19166699999999</v>
      </c>
      <c r="AB817" s="178">
        <f t="shared" ca="1" si="290"/>
        <v>1779.8259829733965</v>
      </c>
    </row>
    <row r="818" spans="1:28" x14ac:dyDescent="0.25">
      <c r="A818" s="200"/>
      <c r="B818" s="105"/>
      <c r="D818" s="201">
        <f t="shared" si="271"/>
        <v>0.2</v>
      </c>
      <c r="E818" s="174">
        <f t="shared" ca="1" si="292"/>
        <v>-2.3316380117711817</v>
      </c>
      <c r="F818" s="179">
        <f t="shared" ca="1" si="274"/>
        <v>16.79245081789745</v>
      </c>
      <c r="G818" s="272">
        <f t="shared" si="275"/>
        <v>12.391666999999989</v>
      </c>
      <c r="H818" s="181">
        <f t="shared" ca="1" si="276"/>
        <v>-11.658190058855908</v>
      </c>
      <c r="I818" s="182">
        <f t="shared" ca="1" si="277"/>
        <v>83.962254089487246</v>
      </c>
      <c r="J818" s="181">
        <f t="shared" ca="1" si="278"/>
        <v>1796.6184337912939</v>
      </c>
      <c r="K818" s="175">
        <f ca="1">IF(I817&lt;0,VLOOKUP(-I817,'Cd(v)'!$B$3:$C$103,2,1),VLOOKUP(I817,'Cd(v)'!$B$3:$C$103,2,1))</f>
        <v>0.44363170559467202</v>
      </c>
      <c r="L818" s="7">
        <f t="shared" ca="1" si="293"/>
        <v>-1.0918004128143171</v>
      </c>
      <c r="M818" s="110">
        <f t="shared" si="279"/>
        <v>0</v>
      </c>
      <c r="N818" s="110">
        <f t="shared" si="280"/>
        <v>56.850545864683504</v>
      </c>
      <c r="O818" s="110">
        <f t="shared" ca="1" si="281"/>
        <v>-10.71056204970845</v>
      </c>
      <c r="P818" s="110">
        <f t="shared" ca="1" si="282"/>
        <v>-67.561107914391954</v>
      </c>
      <c r="Q818" s="110">
        <f t="shared" ca="1" si="284"/>
        <v>-11.658190058855908</v>
      </c>
      <c r="R818" s="110"/>
      <c r="S818" s="105">
        <f>'prueba 1'!AN815</f>
        <v>0</v>
      </c>
      <c r="T818" s="105">
        <f t="shared" si="285"/>
        <v>1.8407440726622322</v>
      </c>
      <c r="U818" s="177">
        <f t="shared" si="286"/>
        <v>5.7951626773377676</v>
      </c>
      <c r="V818" s="161">
        <f t="shared" si="273"/>
        <v>0</v>
      </c>
      <c r="W818" s="178">
        <f t="shared" si="283"/>
        <v>12.391666999999989</v>
      </c>
      <c r="X818" s="178">
        <f t="shared" ca="1" si="287"/>
        <v>-11.658190058855908</v>
      </c>
      <c r="Y818" s="178">
        <f t="shared" ca="1" si="288"/>
        <v>83.962254089487246</v>
      </c>
      <c r="Z818" s="178">
        <f t="shared" ca="1" si="272"/>
        <v>0.2</v>
      </c>
      <c r="AA818" s="178">
        <f t="shared" ca="1" si="289"/>
        <v>12.391666999999989</v>
      </c>
      <c r="AB818" s="178">
        <f t="shared" ca="1" si="290"/>
        <v>1796.6184337912939</v>
      </c>
    </row>
    <row r="819" spans="1:28" x14ac:dyDescent="0.25">
      <c r="A819" s="200"/>
      <c r="B819" s="105"/>
      <c r="D819" s="201">
        <f t="shared" si="271"/>
        <v>0.2</v>
      </c>
      <c r="E819" s="174">
        <f t="shared" ca="1" si="292"/>
        <v>-2.3128190233872012</v>
      </c>
      <c r="F819" s="179">
        <f t="shared" ca="1" si="274"/>
        <v>16.329887013220009</v>
      </c>
      <c r="G819" s="272">
        <f t="shared" si="275"/>
        <v>12.591666999999989</v>
      </c>
      <c r="H819" s="181">
        <f t="shared" ca="1" si="276"/>
        <v>-11.564095116936006</v>
      </c>
      <c r="I819" s="182">
        <f t="shared" ca="1" si="277"/>
        <v>81.64943506610004</v>
      </c>
      <c r="J819" s="181">
        <f t="shared" ca="1" si="278"/>
        <v>1812.948320804514</v>
      </c>
      <c r="K819" s="175">
        <f ca="1">IF(I818&lt;0,VLOOKUP(-I818,'Cd(v)'!$B$3:$C$103,2,1),VLOOKUP(I818,'Cd(v)'!$B$3:$C$103,2,1))</f>
        <v>0.44475518778881301</v>
      </c>
      <c r="L819" s="7">
        <f t="shared" ca="1" si="293"/>
        <v>-1.0362147353891913</v>
      </c>
      <c r="M819" s="110">
        <f t="shared" si="279"/>
        <v>0</v>
      </c>
      <c r="N819" s="110">
        <f t="shared" si="280"/>
        <v>56.850545864683504</v>
      </c>
      <c r="O819" s="110">
        <f t="shared" ca="1" si="281"/>
        <v>-10.165266554167967</v>
      </c>
      <c r="P819" s="110">
        <f t="shared" ca="1" si="282"/>
        <v>-67.015812418851468</v>
      </c>
      <c r="Q819" s="110">
        <f t="shared" ca="1" si="284"/>
        <v>-11.564095116936006</v>
      </c>
      <c r="R819" s="110"/>
      <c r="S819" s="105">
        <f>'prueba 1'!AN816</f>
        <v>0</v>
      </c>
      <c r="T819" s="105">
        <f t="shared" si="285"/>
        <v>1.8407440726622322</v>
      </c>
      <c r="U819" s="177">
        <f t="shared" si="286"/>
        <v>5.7951626773377676</v>
      </c>
      <c r="V819" s="161">
        <f t="shared" si="273"/>
        <v>0</v>
      </c>
      <c r="W819" s="178">
        <f t="shared" si="283"/>
        <v>12.591666999999989</v>
      </c>
      <c r="X819" s="178">
        <f t="shared" ca="1" si="287"/>
        <v>-11.564095116936006</v>
      </c>
      <c r="Y819" s="178">
        <f t="shared" ca="1" si="288"/>
        <v>81.64943506610004</v>
      </c>
      <c r="Z819" s="178">
        <f t="shared" ca="1" si="272"/>
        <v>0.2</v>
      </c>
      <c r="AA819" s="178">
        <f t="shared" ca="1" si="289"/>
        <v>12.591666999999989</v>
      </c>
      <c r="AB819" s="178">
        <f t="shared" ca="1" si="290"/>
        <v>1812.948320804514</v>
      </c>
    </row>
    <row r="820" spans="1:28" x14ac:dyDescent="0.25">
      <c r="A820" s="200"/>
      <c r="B820" s="105"/>
      <c r="D820" s="201">
        <f t="shared" si="271"/>
        <v>0.2</v>
      </c>
      <c r="E820" s="174">
        <f t="shared" ca="1" si="292"/>
        <v>-2.2950180494410146</v>
      </c>
      <c r="F820" s="179">
        <f t="shared" ca="1" si="274"/>
        <v>15.870883403331806</v>
      </c>
      <c r="G820" s="272">
        <f t="shared" si="275"/>
        <v>12.791666999999988</v>
      </c>
      <c r="H820" s="181">
        <f t="shared" ca="1" si="276"/>
        <v>-11.475090247205072</v>
      </c>
      <c r="I820" s="182">
        <f t="shared" ca="1" si="277"/>
        <v>79.354417016659028</v>
      </c>
      <c r="J820" s="181">
        <f t="shared" ca="1" si="278"/>
        <v>1828.8192042078458</v>
      </c>
      <c r="K820" s="175">
        <f ca="1">IF(I819&lt;0,VLOOKUP(-I819,'Cd(v)'!$B$3:$C$103,2,1),VLOOKUP(I819,'Cd(v)'!$B$3:$C$103,2,1))</f>
        <v>0.44644449314055301</v>
      </c>
      <c r="L820" s="7">
        <f t="shared" ca="1" si="293"/>
        <v>-0.98363596890947413</v>
      </c>
      <c r="M820" s="110">
        <f t="shared" si="279"/>
        <v>0</v>
      </c>
      <c r="N820" s="110">
        <f t="shared" si="280"/>
        <v>56.850545864683504</v>
      </c>
      <c r="O820" s="110">
        <f t="shared" ca="1" si="281"/>
        <v>-9.6494688550019418</v>
      </c>
      <c r="P820" s="110">
        <f t="shared" ca="1" si="282"/>
        <v>-66.500014719685453</v>
      </c>
      <c r="Q820" s="110">
        <f t="shared" ca="1" si="284"/>
        <v>-11.475090247205072</v>
      </c>
      <c r="R820" s="110"/>
      <c r="S820" s="105">
        <f>'prueba 1'!AN817</f>
        <v>0</v>
      </c>
      <c r="T820" s="105">
        <f t="shared" si="285"/>
        <v>1.8407440726622322</v>
      </c>
      <c r="U820" s="177">
        <f t="shared" si="286"/>
        <v>5.7951626773377676</v>
      </c>
      <c r="V820" s="161">
        <f t="shared" si="273"/>
        <v>0</v>
      </c>
      <c r="W820" s="178">
        <f t="shared" si="283"/>
        <v>12.791666999999988</v>
      </c>
      <c r="X820" s="178">
        <f t="shared" ca="1" si="287"/>
        <v>-11.475090247205072</v>
      </c>
      <c r="Y820" s="178">
        <f t="shared" ca="1" si="288"/>
        <v>79.354417016659028</v>
      </c>
      <c r="Z820" s="178">
        <f t="shared" ca="1" si="272"/>
        <v>0.2</v>
      </c>
      <c r="AA820" s="178">
        <f t="shared" ca="1" si="289"/>
        <v>12.791666999999988</v>
      </c>
      <c r="AB820" s="178">
        <f t="shared" ca="1" si="290"/>
        <v>1828.8192042078458</v>
      </c>
    </row>
    <row r="821" spans="1:28" x14ac:dyDescent="0.25">
      <c r="A821" s="200"/>
      <c r="B821" s="105"/>
      <c r="D821" s="201">
        <f t="shared" si="271"/>
        <v>0.2</v>
      </c>
      <c r="E821" s="174">
        <f t="shared" ca="1" si="292"/>
        <v>-2.2778433886325069</v>
      </c>
      <c r="F821" s="179">
        <f t="shared" ca="1" si="274"/>
        <v>15.415314725605306</v>
      </c>
      <c r="G821" s="272">
        <f t="shared" si="275"/>
        <v>12.991666999999987</v>
      </c>
      <c r="H821" s="181">
        <f t="shared" ca="1" si="276"/>
        <v>-11.389216943162534</v>
      </c>
      <c r="I821" s="182">
        <f t="shared" ca="1" si="277"/>
        <v>77.076573628026523</v>
      </c>
      <c r="J821" s="181">
        <f t="shared" ca="1" si="278"/>
        <v>1844.2345189334512</v>
      </c>
      <c r="K821" s="175">
        <f ca="1">IF(I820&lt;0,VLOOKUP(-I820,'Cd(v)'!$B$3:$C$103,2,1),VLOOKUP(I820,'Cd(v)'!$B$3:$C$103,2,1))</f>
        <v>0.44826584087838101</v>
      </c>
      <c r="L821" s="7">
        <f t="shared" ca="1" si="293"/>
        <v>-0.93290714459071911</v>
      </c>
      <c r="M821" s="110">
        <f t="shared" si="279"/>
        <v>0</v>
      </c>
      <c r="N821" s="110">
        <f t="shared" si="280"/>
        <v>56.850545864683504</v>
      </c>
      <c r="O821" s="110">
        <f t="shared" ca="1" si="281"/>
        <v>-9.1518190884349551</v>
      </c>
      <c r="P821" s="110">
        <f t="shared" ca="1" si="282"/>
        <v>-66.002364953118459</v>
      </c>
      <c r="Q821" s="110">
        <f t="shared" ca="1" si="284"/>
        <v>-11.389216943162534</v>
      </c>
      <c r="R821" s="110"/>
      <c r="S821" s="105">
        <f>'prueba 1'!AN818</f>
        <v>0</v>
      </c>
      <c r="T821" s="105">
        <f t="shared" si="285"/>
        <v>1.8407440726622322</v>
      </c>
      <c r="U821" s="177">
        <f t="shared" si="286"/>
        <v>5.7951626773377676</v>
      </c>
      <c r="V821" s="161">
        <f t="shared" si="273"/>
        <v>0</v>
      </c>
      <c r="W821" s="178">
        <f t="shared" si="283"/>
        <v>12.991666999999987</v>
      </c>
      <c r="X821" s="178">
        <f t="shared" ca="1" si="287"/>
        <v>-11.389216943162534</v>
      </c>
      <c r="Y821" s="178">
        <f t="shared" ca="1" si="288"/>
        <v>77.076573628026523</v>
      </c>
      <c r="Z821" s="178">
        <f t="shared" ca="1" si="272"/>
        <v>0.2</v>
      </c>
      <c r="AA821" s="178">
        <f t="shared" ca="1" si="289"/>
        <v>12.991666999999987</v>
      </c>
      <c r="AB821" s="178">
        <f t="shared" ca="1" si="290"/>
        <v>1844.2345189334512</v>
      </c>
    </row>
    <row r="822" spans="1:28" x14ac:dyDescent="0.25">
      <c r="A822" s="200"/>
      <c r="B822" s="105"/>
      <c r="D822" s="201">
        <f t="shared" si="271"/>
        <v>0.2</v>
      </c>
      <c r="E822" s="174">
        <f t="shared" ca="1" si="292"/>
        <v>-2.2599712618563497</v>
      </c>
      <c r="F822" s="179">
        <f t="shared" ca="1" si="274"/>
        <v>14.963320473234035</v>
      </c>
      <c r="G822" s="272">
        <f t="shared" si="275"/>
        <v>13.191666999999986</v>
      </c>
      <c r="H822" s="181">
        <f t="shared" ca="1" si="276"/>
        <v>-11.299856309281749</v>
      </c>
      <c r="I822" s="182">
        <f t="shared" ca="1" si="277"/>
        <v>74.816602366170173</v>
      </c>
      <c r="J822" s="181">
        <f t="shared" ca="1" si="278"/>
        <v>1859.1978394066853</v>
      </c>
      <c r="K822" s="175">
        <f ca="1">IF(I821&lt;0,VLOOKUP(-I821,'Cd(v)'!$B$3:$C$103,2,1),VLOOKUP(I821,'Cd(v)'!$B$3:$C$103,2,1))</f>
        <v>0.44826584087838101</v>
      </c>
      <c r="L822" s="7">
        <f t="shared" ca="1" si="293"/>
        <v>-0.88011821387826483</v>
      </c>
      <c r="M822" s="110">
        <f t="shared" si="279"/>
        <v>0</v>
      </c>
      <c r="N822" s="110">
        <f t="shared" si="280"/>
        <v>56.850545864683504</v>
      </c>
      <c r="O822" s="110">
        <f t="shared" ca="1" si="281"/>
        <v>-8.6339596781457786</v>
      </c>
      <c r="P822" s="110">
        <f t="shared" ca="1" si="282"/>
        <v>-65.484505542829282</v>
      </c>
      <c r="Q822" s="110">
        <f t="shared" ca="1" si="284"/>
        <v>-11.299856309281749</v>
      </c>
      <c r="R822" s="110"/>
      <c r="S822" s="105">
        <f>'prueba 1'!AN819</f>
        <v>0</v>
      </c>
      <c r="T822" s="105">
        <f t="shared" si="285"/>
        <v>1.8407440726622322</v>
      </c>
      <c r="U822" s="177">
        <f t="shared" si="286"/>
        <v>5.7951626773377676</v>
      </c>
      <c r="V822" s="161">
        <f t="shared" si="273"/>
        <v>0</v>
      </c>
      <c r="W822" s="178">
        <f t="shared" si="283"/>
        <v>13.191666999999986</v>
      </c>
      <c r="X822" s="178">
        <f t="shared" ca="1" si="287"/>
        <v>-11.299856309281749</v>
      </c>
      <c r="Y822" s="178">
        <f t="shared" ca="1" si="288"/>
        <v>74.816602366170173</v>
      </c>
      <c r="Z822" s="178">
        <f t="shared" ca="1" si="272"/>
        <v>0.2</v>
      </c>
      <c r="AA822" s="178">
        <f t="shared" ca="1" si="289"/>
        <v>13.191666999999986</v>
      </c>
      <c r="AB822" s="178">
        <f t="shared" ca="1" si="290"/>
        <v>1859.1978394066853</v>
      </c>
    </row>
    <row r="823" spans="1:28" x14ac:dyDescent="0.25">
      <c r="A823" s="200"/>
      <c r="B823" s="105"/>
      <c r="D823" s="201">
        <f t="shared" si="271"/>
        <v>0.2</v>
      </c>
      <c r="E823" s="174">
        <f t="shared" ca="1" si="292"/>
        <v>-2.2439421225819629</v>
      </c>
      <c r="F823" s="179">
        <f t="shared" ca="1" si="274"/>
        <v>14.514532048717644</v>
      </c>
      <c r="G823" s="272">
        <f t="shared" si="275"/>
        <v>13.391666999999986</v>
      </c>
      <c r="H823" s="181">
        <f t="shared" ca="1" si="276"/>
        <v>-11.219710612909815</v>
      </c>
      <c r="I823" s="182">
        <f t="shared" ca="1" si="277"/>
        <v>72.572660243588217</v>
      </c>
      <c r="J823" s="181">
        <f t="shared" ca="1" si="278"/>
        <v>1873.7123714554029</v>
      </c>
      <c r="K823" s="175">
        <f ca="1">IF(I822&lt;0,VLOOKUP(-I822,'Cd(v)'!$B$3:$C$103,2,1),VLOOKUP(I822,'Cd(v)'!$B$3:$C$103,2,1))</f>
        <v>0.45016328094115099</v>
      </c>
      <c r="L823" s="7">
        <f t="shared" ca="1" si="293"/>
        <v>-0.83277291842832757</v>
      </c>
      <c r="M823" s="110">
        <f t="shared" si="279"/>
        <v>0</v>
      </c>
      <c r="N823" s="110">
        <f t="shared" si="280"/>
        <v>56.850545864683504</v>
      </c>
      <c r="O823" s="110">
        <f t="shared" ca="1" si="281"/>
        <v>-8.1695023297818938</v>
      </c>
      <c r="P823" s="110">
        <f t="shared" ca="1" si="282"/>
        <v>-65.020048194465403</v>
      </c>
      <c r="Q823" s="110">
        <f t="shared" ca="1" si="284"/>
        <v>-11.219710612909815</v>
      </c>
      <c r="R823" s="110"/>
      <c r="S823" s="105">
        <f>'prueba 1'!AN820</f>
        <v>0</v>
      </c>
      <c r="T823" s="105">
        <f t="shared" si="285"/>
        <v>1.8407440726622322</v>
      </c>
      <c r="U823" s="177">
        <f t="shared" si="286"/>
        <v>5.7951626773377676</v>
      </c>
      <c r="V823" s="161">
        <f t="shared" si="273"/>
        <v>0</v>
      </c>
      <c r="W823" s="178">
        <f t="shared" si="283"/>
        <v>13.391666999999986</v>
      </c>
      <c r="X823" s="178">
        <f t="shared" ca="1" si="287"/>
        <v>-11.219710612909815</v>
      </c>
      <c r="Y823" s="178">
        <f t="shared" ca="1" si="288"/>
        <v>72.572660243588217</v>
      </c>
      <c r="Z823" s="178">
        <f t="shared" ca="1" si="272"/>
        <v>0.2</v>
      </c>
      <c r="AA823" s="178">
        <f t="shared" ca="1" si="289"/>
        <v>13.391666999999986</v>
      </c>
      <c r="AB823" s="178">
        <f t="shared" ca="1" si="290"/>
        <v>1873.7123714554029</v>
      </c>
    </row>
    <row r="824" spans="1:28" x14ac:dyDescent="0.25">
      <c r="A824" s="200"/>
      <c r="B824" s="105"/>
      <c r="D824" s="201">
        <f t="shared" si="271"/>
        <v>0.2</v>
      </c>
      <c r="E824" s="174">
        <f t="shared" ca="1" si="292"/>
        <v>-2.2284504920124628</v>
      </c>
      <c r="F824" s="179">
        <f t="shared" ca="1" si="274"/>
        <v>14.068841950315154</v>
      </c>
      <c r="G824" s="272">
        <f t="shared" si="275"/>
        <v>13.591666999999985</v>
      </c>
      <c r="H824" s="181">
        <f t="shared" ca="1" si="276"/>
        <v>-11.142252460062315</v>
      </c>
      <c r="I824" s="182">
        <f t="shared" ca="1" si="277"/>
        <v>70.344209751575761</v>
      </c>
      <c r="J824" s="181">
        <f t="shared" ca="1" si="278"/>
        <v>1887.7812134057181</v>
      </c>
      <c r="K824" s="175">
        <f ca="1">IF(I823&lt;0,VLOOKUP(-I823,'Cd(v)'!$B$3:$C$103,2,1),VLOOKUP(I823,'Cd(v)'!$B$3:$C$103,2,1))</f>
        <v>0.45214372354344101</v>
      </c>
      <c r="L824" s="7">
        <f t="shared" ca="1" si="293"/>
        <v>-0.78701526333787342</v>
      </c>
      <c r="M824" s="110">
        <f t="shared" si="279"/>
        <v>0</v>
      </c>
      <c r="N824" s="110">
        <f t="shared" si="280"/>
        <v>56.850545864683504</v>
      </c>
      <c r="O824" s="110">
        <f t="shared" ca="1" si="281"/>
        <v>-7.720619733344539</v>
      </c>
      <c r="P824" s="110">
        <f t="shared" ca="1" si="282"/>
        <v>-64.571165598028045</v>
      </c>
      <c r="Q824" s="110">
        <f t="shared" ca="1" si="284"/>
        <v>-11.142252460062315</v>
      </c>
      <c r="R824" s="110"/>
      <c r="S824" s="105">
        <v>0</v>
      </c>
      <c r="T824" s="105">
        <f t="shared" si="285"/>
        <v>1.8407440726622322</v>
      </c>
      <c r="U824" s="177">
        <f t="shared" si="286"/>
        <v>5.7951626773377676</v>
      </c>
      <c r="V824" s="161">
        <f t="shared" si="273"/>
        <v>0</v>
      </c>
      <c r="W824" s="178">
        <f t="shared" si="283"/>
        <v>13.591666999999985</v>
      </c>
      <c r="X824" s="178">
        <f t="shared" ca="1" si="287"/>
        <v>-11.142252460062315</v>
      </c>
      <c r="Y824" s="178">
        <f t="shared" ca="1" si="288"/>
        <v>70.344209751575761</v>
      </c>
      <c r="Z824" s="178">
        <f t="shared" ca="1" si="272"/>
        <v>0.2</v>
      </c>
      <c r="AA824" s="178">
        <f t="shared" ca="1" si="289"/>
        <v>13.591666999999985</v>
      </c>
      <c r="AB824" s="178">
        <f t="shared" ca="1" si="290"/>
        <v>1887.7812134057181</v>
      </c>
    </row>
    <row r="825" spans="1:28" x14ac:dyDescent="0.25">
      <c r="A825" s="200"/>
      <c r="B825" s="105"/>
      <c r="D825" s="201">
        <f t="shared" si="271"/>
        <v>0.2</v>
      </c>
      <c r="E825" s="174">
        <f t="shared" ca="1" si="292"/>
        <v>-2.2134850386700839</v>
      </c>
      <c r="F825" s="179">
        <f t="shared" ca="1" si="274"/>
        <v>13.626144942581135</v>
      </c>
      <c r="G825" s="272">
        <f t="shared" si="275"/>
        <v>13.791666999999984</v>
      </c>
      <c r="H825" s="181">
        <f t="shared" ca="1" si="276"/>
        <v>-11.067425193350418</v>
      </c>
      <c r="I825" s="182">
        <f t="shared" ca="1" si="277"/>
        <v>68.130724712905675</v>
      </c>
      <c r="J825" s="181">
        <f t="shared" ca="1" si="278"/>
        <v>1901.4073583482991</v>
      </c>
      <c r="K825" s="175">
        <f ca="1">IF(I824&lt;0,VLOOKUP(-I824,'Cd(v)'!$B$3:$C$103,2,1),VLOOKUP(I824,'Cd(v)'!$B$3:$C$103,2,1))</f>
        <v>0.45421503830755</v>
      </c>
      <c r="L825" s="7">
        <f t="shared" ca="1" si="293"/>
        <v>-0.74281177880209714</v>
      </c>
      <c r="M825" s="110">
        <f t="shared" si="279"/>
        <v>0</v>
      </c>
      <c r="N825" s="110">
        <f t="shared" si="280"/>
        <v>56.850545864683504</v>
      </c>
      <c r="O825" s="110">
        <f t="shared" ca="1" si="281"/>
        <v>-7.2869835500485731</v>
      </c>
      <c r="P825" s="110">
        <f t="shared" ca="1" si="282"/>
        <v>-64.137529414732072</v>
      </c>
      <c r="Q825" s="110">
        <f t="shared" ca="1" si="284"/>
        <v>-11.067425193350418</v>
      </c>
      <c r="R825" s="110"/>
      <c r="S825" s="105">
        <v>0</v>
      </c>
      <c r="T825" s="105">
        <f t="shared" si="285"/>
        <v>1.8407440726622322</v>
      </c>
      <c r="U825" s="177">
        <f t="shared" si="286"/>
        <v>5.7951626773377676</v>
      </c>
      <c r="V825" s="161">
        <f t="shared" si="273"/>
        <v>0</v>
      </c>
      <c r="W825" s="178">
        <f t="shared" si="283"/>
        <v>13.791666999999984</v>
      </c>
      <c r="X825" s="178">
        <f t="shared" ca="1" si="287"/>
        <v>-11.067425193350418</v>
      </c>
      <c r="Y825" s="178">
        <f t="shared" ca="1" si="288"/>
        <v>68.130724712905675</v>
      </c>
      <c r="Z825" s="178">
        <f t="shared" ca="1" si="272"/>
        <v>0.2</v>
      </c>
      <c r="AA825" s="178">
        <f t="shared" ca="1" si="289"/>
        <v>13.791666999999984</v>
      </c>
      <c r="AB825" s="178">
        <f t="shared" ca="1" si="290"/>
        <v>1901.4073583482991</v>
      </c>
    </row>
    <row r="826" spans="1:28" x14ac:dyDescent="0.25">
      <c r="A826" s="200"/>
      <c r="B826" s="105"/>
      <c r="D826" s="201">
        <f t="shared" si="271"/>
        <v>0.2</v>
      </c>
      <c r="E826" s="174">
        <f t="shared" ca="1" si="292"/>
        <v>-2.1979073434688128</v>
      </c>
      <c r="F826" s="179">
        <f t="shared" ca="1" si="274"/>
        <v>13.186563473887373</v>
      </c>
      <c r="G826" s="272">
        <f t="shared" si="275"/>
        <v>13.991666999999984</v>
      </c>
      <c r="H826" s="181">
        <f t="shared" ca="1" si="276"/>
        <v>-10.989536717344063</v>
      </c>
      <c r="I826" s="182">
        <f t="shared" ca="1" si="277"/>
        <v>65.932817369436862</v>
      </c>
      <c r="J826" s="181">
        <f t="shared" ca="1" si="278"/>
        <v>1914.5939218221865</v>
      </c>
      <c r="K826" s="175">
        <f ca="1">IF(I825&lt;0,VLOOKUP(-I825,'Cd(v)'!$B$3:$C$103,2,1),VLOOKUP(I825,'Cd(v)'!$B$3:$C$103,2,1))</f>
        <v>0.45421503830755</v>
      </c>
      <c r="L826" s="7">
        <f t="shared" ca="1" si="293"/>
        <v>-0.69679991446501677</v>
      </c>
      <c r="M826" s="110">
        <f t="shared" si="279"/>
        <v>0</v>
      </c>
      <c r="N826" s="110">
        <f t="shared" si="280"/>
        <v>56.850545864683504</v>
      </c>
      <c r="O826" s="110">
        <f t="shared" ca="1" si="281"/>
        <v>-6.835607160901815</v>
      </c>
      <c r="P826" s="110">
        <f t="shared" ca="1" si="282"/>
        <v>-63.68615302558532</v>
      </c>
      <c r="Q826" s="110">
        <f t="shared" ca="1" si="284"/>
        <v>-10.989536717344063</v>
      </c>
      <c r="R826" s="110"/>
      <c r="S826" s="105">
        <v>0</v>
      </c>
      <c r="T826" s="105">
        <f t="shared" si="285"/>
        <v>1.8407440726622322</v>
      </c>
      <c r="U826" s="177">
        <f t="shared" si="286"/>
        <v>5.7951626773377676</v>
      </c>
      <c r="V826" s="161">
        <f t="shared" si="273"/>
        <v>0</v>
      </c>
      <c r="W826" s="178">
        <f t="shared" si="283"/>
        <v>13.991666999999984</v>
      </c>
      <c r="X826" s="178">
        <f t="shared" ca="1" si="287"/>
        <v>-10.989536717344063</v>
      </c>
      <c r="Y826" s="178">
        <f t="shared" ca="1" si="288"/>
        <v>65.932817369436862</v>
      </c>
      <c r="Z826" s="178">
        <f t="shared" ca="1" si="272"/>
        <v>0.2</v>
      </c>
      <c r="AA826" s="178">
        <f t="shared" ca="1" si="289"/>
        <v>13.991666999999984</v>
      </c>
      <c r="AB826" s="178">
        <f t="shared" ca="1" si="290"/>
        <v>1914.5939218221865</v>
      </c>
    </row>
    <row r="827" spans="1:28" x14ac:dyDescent="0.25">
      <c r="A827" s="200"/>
      <c r="B827" s="105"/>
      <c r="D827" s="201">
        <f t="shared" si="271"/>
        <v>0.2</v>
      </c>
      <c r="E827" s="174">
        <f t="shared" ca="1" si="292"/>
        <v>-2.1839881231396521</v>
      </c>
      <c r="F827" s="179">
        <f t="shared" ca="1" si="274"/>
        <v>12.749765849259443</v>
      </c>
      <c r="G827" s="272">
        <f t="shared" si="275"/>
        <v>14.191666999999983</v>
      </c>
      <c r="H827" s="181">
        <f t="shared" ca="1" si="276"/>
        <v>-10.919940615698261</v>
      </c>
      <c r="I827" s="182">
        <f t="shared" ca="1" si="277"/>
        <v>63.748829246297213</v>
      </c>
      <c r="J827" s="181">
        <f t="shared" ca="1" si="278"/>
        <v>1927.3436876714459</v>
      </c>
      <c r="K827" s="175">
        <f ca="1">IF(I826&lt;0,VLOOKUP(-I826,'Cd(v)'!$B$3:$C$103,2,1),VLOOKUP(I826,'Cd(v)'!$B$3:$C$103,2,1))</f>
        <v>0.45638623523072702</v>
      </c>
      <c r="L827" s="7">
        <f t="shared" ca="1" si="293"/>
        <v>-0.65568669012801895</v>
      </c>
      <c r="M827" s="110">
        <f t="shared" si="279"/>
        <v>0</v>
      </c>
      <c r="N827" s="110">
        <f t="shared" si="280"/>
        <v>56.850545864683504</v>
      </c>
      <c r="O827" s="110">
        <f t="shared" ca="1" si="281"/>
        <v>-6.432286430155866</v>
      </c>
      <c r="P827" s="110">
        <f t="shared" ca="1" si="282"/>
        <v>-63.282832294839366</v>
      </c>
      <c r="Q827" s="110">
        <f t="shared" ca="1" si="284"/>
        <v>-10.919940615698261</v>
      </c>
      <c r="R827" s="110"/>
      <c r="S827" s="105">
        <v>0</v>
      </c>
      <c r="T827" s="105">
        <f t="shared" si="285"/>
        <v>1.8407440726622322</v>
      </c>
      <c r="U827" s="177">
        <f t="shared" si="286"/>
        <v>5.7951626773377676</v>
      </c>
      <c r="V827" s="161">
        <f t="shared" si="273"/>
        <v>0</v>
      </c>
      <c r="W827" s="178">
        <f t="shared" si="283"/>
        <v>14.191666999999983</v>
      </c>
      <c r="X827" s="178">
        <f t="shared" ca="1" si="287"/>
        <v>-10.919940615698261</v>
      </c>
      <c r="Y827" s="178">
        <f t="shared" ca="1" si="288"/>
        <v>63.748829246297213</v>
      </c>
      <c r="Z827" s="178">
        <f t="shared" ca="1" si="272"/>
        <v>0.2</v>
      </c>
      <c r="AA827" s="178">
        <f t="shared" ca="1" si="289"/>
        <v>14.191666999999983</v>
      </c>
      <c r="AB827" s="178">
        <f t="shared" ca="1" si="290"/>
        <v>1927.3436876714459</v>
      </c>
    </row>
    <row r="828" spans="1:28" x14ac:dyDescent="0.25">
      <c r="A828" s="200"/>
      <c r="B828" s="105"/>
      <c r="D828" s="201">
        <f t="shared" si="271"/>
        <v>0.2</v>
      </c>
      <c r="E828" s="174">
        <f t="shared" ca="1" si="292"/>
        <v>-2.1705626367338882</v>
      </c>
      <c r="F828" s="179">
        <f t="shared" ca="1" si="274"/>
        <v>12.315653321912665</v>
      </c>
      <c r="G828" s="272">
        <f t="shared" si="275"/>
        <v>14.391666999999982</v>
      </c>
      <c r="H828" s="181">
        <f t="shared" ca="1" si="276"/>
        <v>-10.85281318366944</v>
      </c>
      <c r="I828" s="182">
        <f t="shared" ca="1" si="277"/>
        <v>61.578266609563322</v>
      </c>
      <c r="J828" s="181">
        <f t="shared" ca="1" si="278"/>
        <v>1939.6593409933585</v>
      </c>
      <c r="K828" s="175">
        <f ca="1">IF(I827&lt;0,VLOOKUP(-I827,'Cd(v)'!$B$3:$C$103,2,1),VLOOKUP(I827,'Cd(v)'!$B$3:$C$103,2,1))</f>
        <v>0.458667689952163</v>
      </c>
      <c r="L828" s="7">
        <f t="shared" ca="1" si="293"/>
        <v>-0.61603180850529093</v>
      </c>
      <c r="M828" s="110">
        <f t="shared" si="279"/>
        <v>0</v>
      </c>
      <c r="N828" s="110">
        <f t="shared" si="280"/>
        <v>56.850545864683504</v>
      </c>
      <c r="O828" s="110">
        <f t="shared" ca="1" si="281"/>
        <v>-6.0432720414369046</v>
      </c>
      <c r="P828" s="110">
        <f t="shared" ca="1" si="282"/>
        <v>-62.893817906120411</v>
      </c>
      <c r="Q828" s="110">
        <f t="shared" ca="1" si="284"/>
        <v>-10.85281318366944</v>
      </c>
      <c r="R828" s="110"/>
      <c r="S828" s="105">
        <v>0</v>
      </c>
      <c r="T828" s="105">
        <f t="shared" si="285"/>
        <v>1.8407440726622322</v>
      </c>
      <c r="U828" s="177">
        <f t="shared" si="286"/>
        <v>5.7951626773377676</v>
      </c>
      <c r="V828" s="161">
        <f t="shared" si="273"/>
        <v>0</v>
      </c>
      <c r="W828" s="178">
        <f t="shared" si="283"/>
        <v>14.391666999999982</v>
      </c>
      <c r="X828" s="178">
        <f t="shared" ca="1" si="287"/>
        <v>-10.85281318366944</v>
      </c>
      <c r="Y828" s="178">
        <f t="shared" ca="1" si="288"/>
        <v>61.578266609563322</v>
      </c>
      <c r="Z828" s="178">
        <f t="shared" ca="1" si="272"/>
        <v>0.2</v>
      </c>
      <c r="AA828" s="178">
        <f t="shared" ca="1" si="289"/>
        <v>14.391666999999982</v>
      </c>
      <c r="AB828" s="178">
        <f t="shared" ca="1" si="290"/>
        <v>1939.6593409933585</v>
      </c>
    </row>
    <row r="829" spans="1:28" x14ac:dyDescent="0.25">
      <c r="A829" s="200"/>
      <c r="B829" s="105"/>
      <c r="D829" s="201">
        <f t="shared" si="271"/>
        <v>0.2</v>
      </c>
      <c r="E829" s="174">
        <f t="shared" ca="1" si="292"/>
        <v>-2.1566018664488547</v>
      </c>
      <c r="F829" s="179">
        <f t="shared" ca="1" si="274"/>
        <v>11.884332948622895</v>
      </c>
      <c r="G829" s="272">
        <f t="shared" si="275"/>
        <v>14.591666999999982</v>
      </c>
      <c r="H829" s="181">
        <f t="shared" ca="1" si="276"/>
        <v>-10.783009332244273</v>
      </c>
      <c r="I829" s="182">
        <f t="shared" ca="1" si="277"/>
        <v>59.421664743114469</v>
      </c>
      <c r="J829" s="181">
        <f t="shared" ca="1" si="278"/>
        <v>1951.5436739419813</v>
      </c>
      <c r="K829" s="175">
        <f ca="1">IF(I828&lt;0,VLOOKUP(-I828,'Cd(v)'!$B$3:$C$103,2,1),VLOOKUP(I828,'Cd(v)'!$B$3:$C$103,2,1))</f>
        <v>0.458667689952163</v>
      </c>
      <c r="L829" s="7">
        <f t="shared" ca="1" si="293"/>
        <v>-0.57479585799422483</v>
      </c>
      <c r="M829" s="110">
        <f t="shared" si="279"/>
        <v>0</v>
      </c>
      <c r="N829" s="110">
        <f t="shared" si="280"/>
        <v>56.850545864683504</v>
      </c>
      <c r="O829" s="110">
        <f t="shared" ca="1" si="281"/>
        <v>-5.6387473669233463</v>
      </c>
      <c r="P829" s="110">
        <f t="shared" ca="1" si="282"/>
        <v>-62.489293231606851</v>
      </c>
      <c r="Q829" s="110">
        <f t="shared" ca="1" si="284"/>
        <v>-10.783009332244273</v>
      </c>
      <c r="R829" s="110"/>
      <c r="S829" s="105">
        <v>0</v>
      </c>
      <c r="T829" s="105">
        <f t="shared" si="285"/>
        <v>1.8407440726622322</v>
      </c>
      <c r="U829" s="177">
        <f t="shared" si="286"/>
        <v>5.7951626773377676</v>
      </c>
      <c r="V829" s="161">
        <f t="shared" si="273"/>
        <v>0</v>
      </c>
      <c r="W829" s="178">
        <f t="shared" si="283"/>
        <v>14.591666999999982</v>
      </c>
      <c r="X829" s="178">
        <f t="shared" ca="1" si="287"/>
        <v>-10.783009332244273</v>
      </c>
      <c r="Y829" s="178">
        <f t="shared" ca="1" si="288"/>
        <v>59.421664743114469</v>
      </c>
      <c r="Z829" s="178">
        <f t="shared" ca="1" si="272"/>
        <v>0.2</v>
      </c>
      <c r="AA829" s="178">
        <f t="shared" ca="1" si="289"/>
        <v>14.591666999999982</v>
      </c>
      <c r="AB829" s="178">
        <f t="shared" ca="1" si="290"/>
        <v>1951.5436739419813</v>
      </c>
    </row>
    <row r="830" spans="1:28" x14ac:dyDescent="0.25">
      <c r="A830" s="200"/>
      <c r="B830" s="105"/>
      <c r="D830" s="201">
        <f t="shared" si="271"/>
        <v>0.2</v>
      </c>
      <c r="E830" s="174">
        <f t="shared" ca="1" si="292"/>
        <v>-2.1441594779015674</v>
      </c>
      <c r="F830" s="179">
        <f t="shared" ca="1" si="274"/>
        <v>11.455501053042582</v>
      </c>
      <c r="G830" s="272">
        <f t="shared" si="275"/>
        <v>14.791666999999981</v>
      </c>
      <c r="H830" s="181">
        <f t="shared" ca="1" si="276"/>
        <v>-10.720797389507837</v>
      </c>
      <c r="I830" s="182">
        <f t="shared" ca="1" si="277"/>
        <v>57.277505265212902</v>
      </c>
      <c r="J830" s="181">
        <f t="shared" ca="1" si="278"/>
        <v>1962.9991749950238</v>
      </c>
      <c r="K830" s="175">
        <f ca="1">IF(I829&lt;0,VLOOKUP(-I829,'Cd(v)'!$B$3:$C$103,2,1),VLOOKUP(I829,'Cd(v)'!$B$3:$C$103,2,1))</f>
        <v>0.461071426948713</v>
      </c>
      <c r="L830" s="7">
        <f t="shared" ca="1" si="293"/>
        <v>-0.53804475415825559</v>
      </c>
      <c r="M830" s="110">
        <f t="shared" si="279"/>
        <v>0</v>
      </c>
      <c r="N830" s="110">
        <f t="shared" si="280"/>
        <v>56.850545864683504</v>
      </c>
      <c r="O830" s="110">
        <f t="shared" ca="1" si="281"/>
        <v>-5.2782190382924874</v>
      </c>
      <c r="P830" s="110">
        <f t="shared" ca="1" si="282"/>
        <v>-62.128764902975988</v>
      </c>
      <c r="Q830" s="110">
        <f t="shared" ca="1" si="284"/>
        <v>-10.720797389507837</v>
      </c>
      <c r="R830" s="110"/>
      <c r="S830" s="105">
        <v>0</v>
      </c>
      <c r="T830" s="105">
        <f t="shared" si="285"/>
        <v>1.8407440726622322</v>
      </c>
      <c r="U830" s="177">
        <f t="shared" si="286"/>
        <v>5.7951626773377676</v>
      </c>
      <c r="V830" s="161">
        <f t="shared" si="273"/>
        <v>0</v>
      </c>
      <c r="W830" s="178">
        <f t="shared" si="283"/>
        <v>14.791666999999981</v>
      </c>
      <c r="X830" s="178">
        <f t="shared" ca="1" si="287"/>
        <v>-10.720797389507837</v>
      </c>
      <c r="Y830" s="178">
        <f t="shared" ca="1" si="288"/>
        <v>57.277505265212902</v>
      </c>
      <c r="Z830" s="178">
        <f t="shared" ca="1" si="272"/>
        <v>0.2</v>
      </c>
      <c r="AA830" s="178">
        <f t="shared" ca="1" si="289"/>
        <v>14.791666999999981</v>
      </c>
      <c r="AB830" s="178">
        <f t="shared" ca="1" si="290"/>
        <v>1962.9991749950238</v>
      </c>
    </row>
    <row r="831" spans="1:28" x14ac:dyDescent="0.25">
      <c r="A831" s="200"/>
      <c r="B831" s="105"/>
      <c r="D831" s="201">
        <f t="shared" si="271"/>
        <v>0.2</v>
      </c>
      <c r="E831" s="174">
        <f t="shared" ca="1" si="292"/>
        <v>-2.1321830500028534</v>
      </c>
      <c r="F831" s="179">
        <f t="shared" ca="1" si="274"/>
        <v>11.02906444304201</v>
      </c>
      <c r="G831" s="272">
        <f t="shared" si="275"/>
        <v>14.99166699999998</v>
      </c>
      <c r="H831" s="181">
        <f t="shared" ca="1" si="276"/>
        <v>-10.660915250014266</v>
      </c>
      <c r="I831" s="182">
        <f t="shared" ca="1" si="277"/>
        <v>55.145322215210051</v>
      </c>
      <c r="J831" s="181">
        <f t="shared" ca="1" si="278"/>
        <v>1974.0282394380658</v>
      </c>
      <c r="K831" s="175">
        <f ca="1">IF(I830&lt;0,VLOOKUP(-I830,'Cd(v)'!$B$3:$C$103,2,1),VLOOKUP(I830,'Cd(v)'!$B$3:$C$103,2,1))</f>
        <v>0.46361147942877201</v>
      </c>
      <c r="L831" s="7">
        <f t="shared" ca="1" si="293"/>
        <v>-0.50266995906831846</v>
      </c>
      <c r="M831" s="110">
        <f t="shared" si="279"/>
        <v>0</v>
      </c>
      <c r="N831" s="110">
        <f t="shared" si="280"/>
        <v>56.850545864683504</v>
      </c>
      <c r="O831" s="110">
        <f t="shared" ca="1" si="281"/>
        <v>-4.9311922984602043</v>
      </c>
      <c r="P831" s="110">
        <f t="shared" ca="1" si="282"/>
        <v>-61.781738163143707</v>
      </c>
      <c r="Q831" s="110">
        <f t="shared" ca="1" si="284"/>
        <v>-10.660915250014266</v>
      </c>
      <c r="R831" s="110"/>
      <c r="S831" s="105">
        <v>0</v>
      </c>
      <c r="T831" s="105">
        <f t="shared" si="285"/>
        <v>1.8407440726622322</v>
      </c>
      <c r="U831" s="177">
        <f t="shared" si="286"/>
        <v>5.7951626773377676</v>
      </c>
      <c r="V831" s="161">
        <f t="shared" si="273"/>
        <v>0</v>
      </c>
      <c r="W831" s="178">
        <f t="shared" si="283"/>
        <v>14.99166699999998</v>
      </c>
      <c r="X831" s="178">
        <f t="shared" ca="1" si="287"/>
        <v>-10.660915250014266</v>
      </c>
      <c r="Y831" s="178">
        <f t="shared" ca="1" si="288"/>
        <v>55.145322215210051</v>
      </c>
      <c r="Z831" s="178">
        <f t="shared" ca="1" si="272"/>
        <v>0.2</v>
      </c>
      <c r="AA831" s="178">
        <f t="shared" ca="1" si="289"/>
        <v>14.99166699999998</v>
      </c>
      <c r="AB831" s="178">
        <f t="shared" ca="1" si="290"/>
        <v>1974.0282394380658</v>
      </c>
    </row>
    <row r="832" spans="1:28" x14ac:dyDescent="0.25">
      <c r="A832" s="200"/>
      <c r="B832" s="105"/>
      <c r="D832" s="201">
        <f t="shared" si="271"/>
        <v>0.2</v>
      </c>
      <c r="E832" s="174">
        <f t="shared" ca="1" si="292"/>
        <v>-2.1197485849730691</v>
      </c>
      <c r="F832" s="179">
        <f t="shared" ca="1" si="274"/>
        <v>10.605114726047397</v>
      </c>
      <c r="G832" s="272">
        <f t="shared" si="275"/>
        <v>15.191666999999979</v>
      </c>
      <c r="H832" s="181">
        <f t="shared" ca="1" si="276"/>
        <v>-10.598742924865345</v>
      </c>
      <c r="I832" s="182">
        <f t="shared" ca="1" si="277"/>
        <v>53.025573630236984</v>
      </c>
      <c r="J832" s="181">
        <f t="shared" ca="1" si="278"/>
        <v>1984.6333541641131</v>
      </c>
      <c r="K832" s="175">
        <f ca="1">IF(I831&lt;0,VLOOKUP(-I831,'Cd(v)'!$B$3:$C$103,2,1),VLOOKUP(I831,'Cd(v)'!$B$3:$C$103,2,1))</f>
        <v>0.46361147942877201</v>
      </c>
      <c r="L832" s="7">
        <f t="shared" ca="1" si="293"/>
        <v>-0.46594225893923202</v>
      </c>
      <c r="M832" s="110">
        <f t="shared" si="279"/>
        <v>0</v>
      </c>
      <c r="N832" s="110">
        <f t="shared" si="280"/>
        <v>56.850545864683504</v>
      </c>
      <c r="O832" s="110">
        <f t="shared" ca="1" si="281"/>
        <v>-4.5708935601938663</v>
      </c>
      <c r="P832" s="110">
        <f t="shared" ca="1" si="282"/>
        <v>-61.42143942487737</v>
      </c>
      <c r="Q832" s="110">
        <f t="shared" ca="1" si="284"/>
        <v>-10.598742924865345</v>
      </c>
      <c r="R832" s="110"/>
      <c r="S832" s="105">
        <v>0</v>
      </c>
      <c r="T832" s="105">
        <f t="shared" si="285"/>
        <v>1.8407440726622322</v>
      </c>
      <c r="U832" s="177">
        <f t="shared" si="286"/>
        <v>5.7951626773377676</v>
      </c>
      <c r="V832" s="161">
        <f t="shared" si="273"/>
        <v>0</v>
      </c>
      <c r="W832" s="178">
        <f t="shared" si="283"/>
        <v>15.191666999999979</v>
      </c>
      <c r="X832" s="178">
        <f t="shared" ca="1" si="287"/>
        <v>-10.598742924865345</v>
      </c>
      <c r="Y832" s="178">
        <f t="shared" ca="1" si="288"/>
        <v>53.025573630236984</v>
      </c>
      <c r="Z832" s="178">
        <f t="shared" ca="1" si="272"/>
        <v>0.2</v>
      </c>
      <c r="AA832" s="178">
        <f t="shared" ca="1" si="289"/>
        <v>15.191666999999979</v>
      </c>
      <c r="AB832" s="178">
        <f t="shared" ca="1" si="290"/>
        <v>1984.6333541641131</v>
      </c>
    </row>
    <row r="833" spans="1:28" x14ac:dyDescent="0.25">
      <c r="A833" s="200"/>
      <c r="B833" s="105"/>
      <c r="D833" s="201">
        <f t="shared" si="271"/>
        <v>0.2</v>
      </c>
      <c r="E833" s="174">
        <f t="shared" ca="1" si="292"/>
        <v>-2.1087013646269015</v>
      </c>
      <c r="F833" s="179">
        <f t="shared" ca="1" si="274"/>
        <v>10.183374453122017</v>
      </c>
      <c r="G833" s="272">
        <f t="shared" si="275"/>
        <v>15.391666999999979</v>
      </c>
      <c r="H833" s="181">
        <f t="shared" ca="1" si="276"/>
        <v>-10.543506823134507</v>
      </c>
      <c r="I833" s="182">
        <f t="shared" ca="1" si="277"/>
        <v>50.916872265610081</v>
      </c>
      <c r="J833" s="181">
        <f t="shared" ca="1" si="278"/>
        <v>1994.8167286172352</v>
      </c>
      <c r="K833" s="175">
        <f ca="1">IF(I832&lt;0,VLOOKUP(-I832,'Cd(v)'!$B$3:$C$103,2,1),VLOOKUP(I832,'Cd(v)'!$B$3:$C$103,2,1))</f>
        <v>0.46630435217116101</v>
      </c>
      <c r="L833" s="7">
        <f t="shared" ca="1" si="293"/>
        <v>-0.43331206574940717</v>
      </c>
      <c r="M833" s="110">
        <f t="shared" si="279"/>
        <v>0</v>
      </c>
      <c r="N833" s="110">
        <f t="shared" si="280"/>
        <v>56.850545864683504</v>
      </c>
      <c r="O833" s="110">
        <f t="shared" ca="1" si="281"/>
        <v>-4.2507913650016844</v>
      </c>
      <c r="P833" s="110">
        <f t="shared" ca="1" si="282"/>
        <v>-61.101337229685186</v>
      </c>
      <c r="Q833" s="110">
        <f t="shared" ca="1" si="284"/>
        <v>-10.543506823134507</v>
      </c>
      <c r="R833" s="110"/>
      <c r="S833" s="105">
        <v>0</v>
      </c>
      <c r="T833" s="105">
        <f t="shared" si="285"/>
        <v>1.8407440726622322</v>
      </c>
      <c r="U833" s="177">
        <f t="shared" si="286"/>
        <v>5.7951626773377676</v>
      </c>
      <c r="V833" s="161">
        <f t="shared" si="273"/>
        <v>0</v>
      </c>
      <c r="W833" s="178">
        <f t="shared" si="283"/>
        <v>15.391666999999979</v>
      </c>
      <c r="X833" s="178">
        <f t="shared" ca="1" si="287"/>
        <v>-10.543506823134507</v>
      </c>
      <c r="Y833" s="178">
        <f t="shared" ca="1" si="288"/>
        <v>50.916872265610081</v>
      </c>
      <c r="Z833" s="178">
        <f t="shared" ca="1" si="272"/>
        <v>0.2</v>
      </c>
      <c r="AA833" s="178">
        <f t="shared" ca="1" si="289"/>
        <v>15.391666999999979</v>
      </c>
      <c r="AB833" s="178">
        <f t="shared" ca="1" si="290"/>
        <v>1994.8167286172352</v>
      </c>
    </row>
    <row r="834" spans="1:28" x14ac:dyDescent="0.25">
      <c r="A834" s="200"/>
      <c r="B834" s="105"/>
      <c r="D834" s="201">
        <f t="shared" si="271"/>
        <v>0.2</v>
      </c>
      <c r="E834" s="174">
        <f t="shared" ca="1" si="292"/>
        <v>-2.0980965940211838</v>
      </c>
      <c r="F834" s="179">
        <f t="shared" ca="1" si="274"/>
        <v>9.7637551343177797</v>
      </c>
      <c r="G834" s="272">
        <f t="shared" si="275"/>
        <v>15.591666999999978</v>
      </c>
      <c r="H834" s="181">
        <f t="shared" ca="1" si="276"/>
        <v>-10.490482970105919</v>
      </c>
      <c r="I834" s="182">
        <f t="shared" ca="1" si="277"/>
        <v>48.818775671588895</v>
      </c>
      <c r="J834" s="181">
        <f t="shared" ca="1" si="278"/>
        <v>2004.5804837515529</v>
      </c>
      <c r="K834" s="175">
        <f ca="1">IF(I833&lt;0,VLOOKUP(-I833,'Cd(v)'!$B$3:$C$103,2,1),VLOOKUP(I833,'Cd(v)'!$B$3:$C$103,2,1))</f>
        <v>0.46916962463547601</v>
      </c>
      <c r="L834" s="7">
        <f t="shared" ca="1" si="293"/>
        <v>-0.40198873709702065</v>
      </c>
      <c r="M834" s="110">
        <f t="shared" si="279"/>
        <v>0</v>
      </c>
      <c r="N834" s="110">
        <f t="shared" si="280"/>
        <v>56.850545864683504</v>
      </c>
      <c r="O834" s="110">
        <f t="shared" ca="1" si="281"/>
        <v>-3.9435095109217726</v>
      </c>
      <c r="P834" s="110">
        <f t="shared" ca="1" si="282"/>
        <v>-60.794055375605275</v>
      </c>
      <c r="Q834" s="110">
        <f t="shared" ca="1" si="284"/>
        <v>-10.490482970105919</v>
      </c>
      <c r="R834" s="110"/>
      <c r="S834" s="105">
        <v>0</v>
      </c>
      <c r="T834" s="105">
        <f t="shared" si="285"/>
        <v>1.8407440726622322</v>
      </c>
      <c r="U834" s="177">
        <f t="shared" si="286"/>
        <v>5.7951626773377676</v>
      </c>
      <c r="V834" s="161">
        <f t="shared" si="273"/>
        <v>0</v>
      </c>
      <c r="W834" s="178">
        <f t="shared" si="283"/>
        <v>15.591666999999978</v>
      </c>
      <c r="X834" s="178">
        <f t="shared" ca="1" si="287"/>
        <v>-10.490482970105919</v>
      </c>
      <c r="Y834" s="178">
        <f t="shared" ca="1" si="288"/>
        <v>48.818775671588895</v>
      </c>
      <c r="Z834" s="178">
        <f t="shared" ca="1" si="272"/>
        <v>0.2</v>
      </c>
      <c r="AA834" s="178">
        <f t="shared" ca="1" si="289"/>
        <v>15.591666999999978</v>
      </c>
      <c r="AB834" s="178">
        <f t="shared" ca="1" si="290"/>
        <v>2004.5804837515529</v>
      </c>
    </row>
    <row r="835" spans="1:28" x14ac:dyDescent="0.25">
      <c r="A835" s="200"/>
      <c r="B835" s="105"/>
      <c r="D835" s="201">
        <f t="shared" si="271"/>
        <v>0.2</v>
      </c>
      <c r="E835" s="174">
        <f t="shared" ca="1" si="292"/>
        <v>-2.087927900567105</v>
      </c>
      <c r="F835" s="179">
        <f t="shared" ca="1" si="274"/>
        <v>9.3461695542043586</v>
      </c>
      <c r="G835" s="272">
        <f t="shared" si="275"/>
        <v>15.791666999999977</v>
      </c>
      <c r="H835" s="181">
        <f t="shared" ca="1" si="276"/>
        <v>-10.439639502835524</v>
      </c>
      <c r="I835" s="182">
        <f t="shared" ca="1" si="277"/>
        <v>46.730847771021793</v>
      </c>
      <c r="J835" s="181">
        <f t="shared" ca="1" si="278"/>
        <v>2013.9266533057573</v>
      </c>
      <c r="K835" s="175">
        <f ca="1">IF(I834&lt;0,VLOOKUP(-I834,'Cd(v)'!$B$3:$C$103,2,1),VLOOKUP(I834,'Cd(v)'!$B$3:$C$103,2,1))</f>
        <v>0.47223074842628998</v>
      </c>
      <c r="L835" s="7">
        <f t="shared" ca="1" si="293"/>
        <v>-0.37195345025585447</v>
      </c>
      <c r="M835" s="110">
        <f t="shared" si="279"/>
        <v>0</v>
      </c>
      <c r="N835" s="110">
        <f t="shared" si="280"/>
        <v>56.850545864683504</v>
      </c>
      <c r="O835" s="110">
        <f t="shared" ca="1" si="281"/>
        <v>-3.6488633470099323</v>
      </c>
      <c r="P835" s="110">
        <f t="shared" ca="1" si="282"/>
        <v>-60.499409211693433</v>
      </c>
      <c r="Q835" s="110">
        <f t="shared" ca="1" si="284"/>
        <v>-10.439639502835524</v>
      </c>
      <c r="R835" s="110"/>
      <c r="S835" s="105">
        <v>0</v>
      </c>
      <c r="T835" s="105">
        <f t="shared" si="285"/>
        <v>1.8407440726622322</v>
      </c>
      <c r="U835" s="177">
        <f t="shared" si="286"/>
        <v>5.7951626773377676</v>
      </c>
      <c r="V835" s="161">
        <f t="shared" si="273"/>
        <v>0</v>
      </c>
      <c r="W835" s="178">
        <f t="shared" si="283"/>
        <v>15.791666999999977</v>
      </c>
      <c r="X835" s="178">
        <f t="shared" ca="1" si="287"/>
        <v>-10.439639502835524</v>
      </c>
      <c r="Y835" s="178">
        <f t="shared" ca="1" si="288"/>
        <v>46.730847771021793</v>
      </c>
      <c r="Z835" s="178">
        <f t="shared" ca="1" si="272"/>
        <v>0.2</v>
      </c>
      <c r="AA835" s="178">
        <f t="shared" ca="1" si="289"/>
        <v>15.791666999999977</v>
      </c>
      <c r="AB835" s="178">
        <f t="shared" ca="1" si="290"/>
        <v>2013.9266533057573</v>
      </c>
    </row>
    <row r="836" spans="1:28" x14ac:dyDescent="0.25">
      <c r="A836" s="200"/>
      <c r="B836" s="105"/>
      <c r="D836" s="201">
        <f t="shared" si="271"/>
        <v>0.2</v>
      </c>
      <c r="E836" s="174">
        <f t="shared" ca="1" si="292"/>
        <v>-2.0773866369703757</v>
      </c>
      <c r="F836" s="179">
        <f t="shared" ca="1" si="274"/>
        <v>8.9306922268102849</v>
      </c>
      <c r="G836" s="272">
        <f t="shared" si="275"/>
        <v>15.991666999999977</v>
      </c>
      <c r="H836" s="181">
        <f t="shared" ca="1" si="276"/>
        <v>-10.386933184851879</v>
      </c>
      <c r="I836" s="182">
        <f t="shared" ca="1" si="277"/>
        <v>44.653461134051419</v>
      </c>
      <c r="J836" s="181">
        <f t="shared" ca="1" si="278"/>
        <v>2022.8573455325677</v>
      </c>
      <c r="K836" s="175">
        <f ca="1">IF(I835&lt;0,VLOOKUP(-I835,'Cd(v)'!$B$3:$C$103,2,1),VLOOKUP(I835,'Cd(v)'!$B$3:$C$103,2,1))</f>
        <v>0.47223074842628998</v>
      </c>
      <c r="L836" s="7">
        <f t="shared" ca="1" si="293"/>
        <v>-0.34081770236199915</v>
      </c>
      <c r="M836" s="110">
        <f t="shared" si="279"/>
        <v>0</v>
      </c>
      <c r="N836" s="110">
        <f t="shared" si="280"/>
        <v>56.850545864683504</v>
      </c>
      <c r="O836" s="110">
        <f t="shared" ca="1" si="281"/>
        <v>-3.3434216601712117</v>
      </c>
      <c r="P836" s="110">
        <f t="shared" ca="1" si="282"/>
        <v>-60.193967524854713</v>
      </c>
      <c r="Q836" s="110">
        <f t="shared" ca="1" si="284"/>
        <v>-10.386933184851879</v>
      </c>
      <c r="R836" s="110"/>
      <c r="S836" s="105">
        <v>0</v>
      </c>
      <c r="T836" s="105">
        <f t="shared" si="285"/>
        <v>1.8407440726622322</v>
      </c>
      <c r="U836" s="177">
        <f t="shared" si="286"/>
        <v>5.7951626773377676</v>
      </c>
      <c r="V836" s="161">
        <f t="shared" si="273"/>
        <v>0</v>
      </c>
      <c r="W836" s="178">
        <f t="shared" si="283"/>
        <v>15.991666999999977</v>
      </c>
      <c r="X836" s="178">
        <f t="shared" ca="1" si="287"/>
        <v>-10.386933184851879</v>
      </c>
      <c r="Y836" s="178">
        <f t="shared" ca="1" si="288"/>
        <v>44.653461134051419</v>
      </c>
      <c r="Z836" s="178">
        <f t="shared" ca="1" si="272"/>
        <v>0.2</v>
      </c>
      <c r="AA836" s="178">
        <f t="shared" ca="1" si="289"/>
        <v>15.991666999999977</v>
      </c>
      <c r="AB836" s="178">
        <f t="shared" ca="1" si="290"/>
        <v>2022.8573455325677</v>
      </c>
    </row>
    <row r="837" spans="1:28" x14ac:dyDescent="0.25">
      <c r="A837" s="200"/>
      <c r="B837" s="105"/>
      <c r="D837" s="201">
        <f t="shared" si="271"/>
        <v>0.2</v>
      </c>
      <c r="E837" s="174">
        <f t="shared" ca="1" si="292"/>
        <v>-2.0680887742381819</v>
      </c>
      <c r="F837" s="179">
        <f t="shared" ca="1" si="274"/>
        <v>8.5170744719626477</v>
      </c>
      <c r="G837" s="272">
        <f t="shared" si="275"/>
        <v>16.191666999999978</v>
      </c>
      <c r="H837" s="181">
        <f t="shared" ca="1" si="276"/>
        <v>-10.340443871190908</v>
      </c>
      <c r="I837" s="182">
        <f t="shared" ca="1" si="277"/>
        <v>42.585372359813235</v>
      </c>
      <c r="J837" s="181">
        <f t="shared" ca="1" si="278"/>
        <v>2031.3744200045303</v>
      </c>
      <c r="K837" s="175">
        <f ca="1">IF(I836&lt;0,VLOOKUP(-I836,'Cd(v)'!$B$3:$C$103,2,1),VLOOKUP(I836,'Cd(v)'!$B$3:$C$103,2,1))</f>
        <v>0.47551611911635799</v>
      </c>
      <c r="L837" s="7">
        <f t="shared" ca="1" si="293"/>
        <v>-0.31335458967870633</v>
      </c>
      <c r="M837" s="110">
        <f t="shared" si="279"/>
        <v>0</v>
      </c>
      <c r="N837" s="110">
        <f t="shared" si="280"/>
        <v>56.850545864683504</v>
      </c>
      <c r="O837" s="110">
        <f t="shared" ca="1" si="281"/>
        <v>-3.074008524748109</v>
      </c>
      <c r="P837" s="110">
        <f t="shared" ca="1" si="282"/>
        <v>-59.924554389431613</v>
      </c>
      <c r="Q837" s="110">
        <f t="shared" ca="1" si="284"/>
        <v>-10.340443871190908</v>
      </c>
      <c r="R837" s="110"/>
      <c r="S837" s="105">
        <v>0</v>
      </c>
      <c r="T837" s="105">
        <f t="shared" si="285"/>
        <v>1.8407440726622322</v>
      </c>
      <c r="U837" s="177">
        <f t="shared" si="286"/>
        <v>5.7951626773377676</v>
      </c>
      <c r="V837" s="161">
        <f t="shared" si="273"/>
        <v>0</v>
      </c>
      <c r="W837" s="178">
        <f t="shared" si="283"/>
        <v>16.191666999999978</v>
      </c>
      <c r="X837" s="178">
        <f t="shared" ca="1" si="287"/>
        <v>-10.340443871190908</v>
      </c>
      <c r="Y837" s="178">
        <f t="shared" ca="1" si="288"/>
        <v>42.585372359813235</v>
      </c>
      <c r="Z837" s="178">
        <f t="shared" ref="Z837:Z860" ca="1" si="294">IF(I837&lt;-0.01,$L$2,D837)</f>
        <v>0.2</v>
      </c>
      <c r="AA837" s="178">
        <f t="shared" ca="1" si="289"/>
        <v>16.191666999999978</v>
      </c>
      <c r="AB837" s="178">
        <f t="shared" ca="1" si="290"/>
        <v>2031.3744200045303</v>
      </c>
    </row>
    <row r="838" spans="1:28" x14ac:dyDescent="0.25">
      <c r="A838" s="200"/>
      <c r="B838" s="105"/>
      <c r="D838" s="201">
        <f t="shared" si="271"/>
        <v>0.2</v>
      </c>
      <c r="E838" s="174">
        <f t="shared" ca="1" si="292"/>
        <v>-2.0592087223171123</v>
      </c>
      <c r="F838" s="179">
        <f t="shared" ca="1" si="274"/>
        <v>8.1052327274992262</v>
      </c>
      <c r="G838" s="272">
        <f t="shared" si="275"/>
        <v>16.391666999999977</v>
      </c>
      <c r="H838" s="181">
        <f t="shared" ca="1" si="276"/>
        <v>-10.29604361158556</v>
      </c>
      <c r="I838" s="182">
        <f t="shared" ca="1" si="277"/>
        <v>40.526163637496126</v>
      </c>
      <c r="J838" s="181">
        <f t="shared" ca="1" si="278"/>
        <v>2039.4796527320295</v>
      </c>
      <c r="K838" s="175">
        <f ca="1">IF(I837&lt;0,VLOOKUP(-I837,'Cd(v)'!$B$3:$C$103,2,1),VLOOKUP(I837,'Cd(v)'!$B$3:$C$103,2,1))</f>
        <v>0.47906054357040001</v>
      </c>
      <c r="L838" s="7">
        <f t="shared" ca="1" si="293"/>
        <v>-0.28712556548614609</v>
      </c>
      <c r="M838" s="110">
        <f t="shared" si="279"/>
        <v>0</v>
      </c>
      <c r="N838" s="110">
        <f t="shared" si="280"/>
        <v>56.850545864683504</v>
      </c>
      <c r="O838" s="110">
        <f t="shared" ca="1" si="281"/>
        <v>-2.8167017974190935</v>
      </c>
      <c r="P838" s="110">
        <f t="shared" ca="1" si="282"/>
        <v>-59.667247662102596</v>
      </c>
      <c r="Q838" s="110">
        <f t="shared" ca="1" si="284"/>
        <v>-10.29604361158556</v>
      </c>
      <c r="R838" s="110"/>
      <c r="S838" s="105">
        <v>0</v>
      </c>
      <c r="T838" s="105">
        <f t="shared" si="285"/>
        <v>1.8407440726622322</v>
      </c>
      <c r="U838" s="177">
        <f t="shared" si="286"/>
        <v>5.7951626773377676</v>
      </c>
      <c r="V838" s="161">
        <f t="shared" ref="V838:V901" si="295">IF(B838&lt;0,0,+D838*B838)</f>
        <v>0</v>
      </c>
      <c r="W838" s="178">
        <f t="shared" si="283"/>
        <v>16.391666999999977</v>
      </c>
      <c r="X838" s="178">
        <f t="shared" ca="1" si="287"/>
        <v>-10.29604361158556</v>
      </c>
      <c r="Y838" s="178">
        <f t="shared" ca="1" si="288"/>
        <v>40.526163637496126</v>
      </c>
      <c r="Z838" s="178">
        <f t="shared" ca="1" si="294"/>
        <v>0.2</v>
      </c>
      <c r="AA838" s="178">
        <f t="shared" ca="1" si="289"/>
        <v>16.391666999999977</v>
      </c>
      <c r="AB838" s="178">
        <f t="shared" ca="1" si="290"/>
        <v>2039.4796527320295</v>
      </c>
    </row>
    <row r="839" spans="1:28" x14ac:dyDescent="0.25">
      <c r="A839" s="200"/>
      <c r="B839" s="105"/>
      <c r="D839" s="201">
        <f t="shared" ref="D839:D902" si="296">+$H$1</f>
        <v>0.2</v>
      </c>
      <c r="E839" s="174">
        <f t="shared" ca="1" si="292"/>
        <v>-2.0500349910323705</v>
      </c>
      <c r="F839" s="179">
        <f t="shared" ref="F839:F902" ca="1" si="297">IF(AND(I838&lt;=0,J838&lt;=0),0,+I839*D839)</f>
        <v>7.6952257292927513</v>
      </c>
      <c r="G839" s="272">
        <f t="shared" ref="G839:G902" si="298">+G838+D839</f>
        <v>16.591666999999976</v>
      </c>
      <c r="H839" s="181">
        <f t="shared" ref="H839:H902" ca="1" si="299">IF(CELL("tipo",U839)="b",+(B839*9.81+L839*9.81-$E$2*9.81)/$E$2,+(B839*9.81+L839*9.81-U839*9.81)/U839)</f>
        <v>-10.250174955161851</v>
      </c>
      <c r="I839" s="182">
        <f t="shared" ref="I839:I902" ca="1" si="300">+I838+E839</f>
        <v>38.476128646463756</v>
      </c>
      <c r="J839" s="181">
        <f t="shared" ref="J839:J902" ca="1" si="301">IF(AND(I839&lt;=0,J838&lt;=0),0,+J838+F839)</f>
        <v>2047.1748784613224</v>
      </c>
      <c r="K839" s="175">
        <f ca="1">IF(I838&lt;0,VLOOKUP(-I838,'Cd(v)'!$B$3:$C$103,2,1),VLOOKUP(I838,'Cd(v)'!$B$3:$C$103,2,1))</f>
        <v>0.47906054357040001</v>
      </c>
      <c r="L839" s="7">
        <f t="shared" ca="1" si="293"/>
        <v>-0.26002910006654273</v>
      </c>
      <c r="M839" s="110">
        <f t="shared" ref="M839:M902" si="302">+B839*9.81</f>
        <v>0</v>
      </c>
      <c r="N839" s="110">
        <f t="shared" ref="N839:N902" si="303">+U839*9.81</f>
        <v>56.850545864683504</v>
      </c>
      <c r="O839" s="110">
        <f t="shared" ref="O839:O902" ca="1" si="304">+L839*9.81</f>
        <v>-2.5508854716527845</v>
      </c>
      <c r="P839" s="110">
        <f t="shared" ref="P839:P902" ca="1" si="305">+M839-N839+O839</f>
        <v>-59.401431336336287</v>
      </c>
      <c r="Q839" s="110">
        <f t="shared" ca="1" si="284"/>
        <v>-10.250174955161851</v>
      </c>
      <c r="R839" s="110"/>
      <c r="S839" s="105">
        <v>0</v>
      </c>
      <c r="T839" s="105">
        <f t="shared" si="285"/>
        <v>1.8407440726622322</v>
      </c>
      <c r="U839" s="177">
        <f t="shared" si="286"/>
        <v>5.7951626773377676</v>
      </c>
      <c r="V839" s="161">
        <f t="shared" si="295"/>
        <v>0</v>
      </c>
      <c r="W839" s="178">
        <f t="shared" ref="W839:W902" si="306">+G839</f>
        <v>16.591666999999976</v>
      </c>
      <c r="X839" s="178">
        <f t="shared" ca="1" si="287"/>
        <v>-10.250174955161851</v>
      </c>
      <c r="Y839" s="178">
        <f t="shared" ca="1" si="288"/>
        <v>38.476128646463756</v>
      </c>
      <c r="Z839" s="178">
        <f t="shared" ca="1" si="294"/>
        <v>0.2</v>
      </c>
      <c r="AA839" s="178">
        <f t="shared" ca="1" si="289"/>
        <v>16.591666999999976</v>
      </c>
      <c r="AB839" s="178">
        <f t="shared" ca="1" si="290"/>
        <v>2047.1748784613224</v>
      </c>
    </row>
    <row r="840" spans="1:28" x14ac:dyDescent="0.25">
      <c r="A840" s="200"/>
      <c r="B840" s="105"/>
      <c r="D840" s="201">
        <f t="shared" si="296"/>
        <v>0.2</v>
      </c>
      <c r="E840" s="174">
        <f t="shared" ca="1" si="292"/>
        <v>-2.0419908723114966</v>
      </c>
      <c r="F840" s="179">
        <f t="shared" ca="1" si="297"/>
        <v>7.2868275548304524</v>
      </c>
      <c r="G840" s="272">
        <f t="shared" si="298"/>
        <v>16.791666999999975</v>
      </c>
      <c r="H840" s="181">
        <f t="shared" ca="1" si="299"/>
        <v>-10.209954361557482</v>
      </c>
      <c r="I840" s="182">
        <f t="shared" ca="1" si="300"/>
        <v>36.434137774152262</v>
      </c>
      <c r="J840" s="181">
        <f t="shared" ca="1" si="301"/>
        <v>2054.4617060161527</v>
      </c>
      <c r="K840" s="175">
        <f ca="1">IF(I839&lt;0,VLOOKUP(-I839,'Cd(v)'!$B$3:$C$103,2,1),VLOOKUP(I839,'Cd(v)'!$B$3:$C$103,2,1))</f>
        <v>0.48290729108657598</v>
      </c>
      <c r="L840" s="7">
        <f t="shared" ca="1" si="293"/>
        <v>-0.23626917316374893</v>
      </c>
      <c r="M840" s="110">
        <f t="shared" si="302"/>
        <v>0</v>
      </c>
      <c r="N840" s="110">
        <f t="shared" si="303"/>
        <v>56.850545864683504</v>
      </c>
      <c r="O840" s="110">
        <f t="shared" ca="1" si="304"/>
        <v>-2.3178005887363771</v>
      </c>
      <c r="P840" s="110">
        <f t="shared" ca="1" si="305"/>
        <v>-59.168346453419879</v>
      </c>
      <c r="Q840" s="110">
        <f t="shared" ref="Q840:Q903" ca="1" si="307">+P840/U840</f>
        <v>-10.209954361557482</v>
      </c>
      <c r="R840" s="110"/>
      <c r="S840" s="105">
        <v>0</v>
      </c>
      <c r="T840" s="105">
        <f t="shared" ref="T840:T903" si="308">S840+T839</f>
        <v>1.8407440726622322</v>
      </c>
      <c r="U840" s="177">
        <f t="shared" ref="U840:U903" si="309">+$E$2-T840</f>
        <v>5.7951626773377676</v>
      </c>
      <c r="V840" s="161">
        <f t="shared" si="295"/>
        <v>0</v>
      </c>
      <c r="W840" s="178">
        <f t="shared" si="306"/>
        <v>16.791666999999975</v>
      </c>
      <c r="X840" s="178">
        <f t="shared" ca="1" si="287"/>
        <v>-10.209954361557482</v>
      </c>
      <c r="Y840" s="178">
        <f t="shared" ca="1" si="288"/>
        <v>36.434137774152262</v>
      </c>
      <c r="Z840" s="178">
        <f t="shared" ca="1" si="294"/>
        <v>0.2</v>
      </c>
      <c r="AA840" s="178">
        <f t="shared" ca="1" si="289"/>
        <v>16.791666999999975</v>
      </c>
      <c r="AB840" s="178">
        <f t="shared" ca="1" si="290"/>
        <v>2054.4617060161527</v>
      </c>
    </row>
    <row r="841" spans="1:28" x14ac:dyDescent="0.25">
      <c r="A841" s="200"/>
      <c r="B841" s="105"/>
      <c r="D841" s="201">
        <f t="shared" si="296"/>
        <v>0.2</v>
      </c>
      <c r="E841" s="174">
        <f t="shared" ca="1" si="292"/>
        <v>-2.0343500591039478</v>
      </c>
      <c r="F841" s="179">
        <f t="shared" ca="1" si="297"/>
        <v>6.8799575430096631</v>
      </c>
      <c r="G841" s="272">
        <f t="shared" si="298"/>
        <v>16.991666999999975</v>
      </c>
      <c r="H841" s="181">
        <f t="shared" ca="1" si="299"/>
        <v>-10.17175029551974</v>
      </c>
      <c r="I841" s="182">
        <f t="shared" ca="1" si="300"/>
        <v>34.399787715048312</v>
      </c>
      <c r="J841" s="181">
        <f t="shared" ca="1" si="301"/>
        <v>2061.3416635591625</v>
      </c>
      <c r="K841" s="175">
        <f ca="1">IF(I840&lt;0,VLOOKUP(-I840,'Cd(v)'!$B$3:$C$103,2,1),VLOOKUP(I840,'Cd(v)'!$B$3:$C$103,2,1))</f>
        <v>0.487111029996183</v>
      </c>
      <c r="L841" s="7">
        <f t="shared" ca="1" si="293"/>
        <v>-0.21370049042934688</v>
      </c>
      <c r="M841" s="110">
        <f t="shared" si="302"/>
        <v>0</v>
      </c>
      <c r="N841" s="110">
        <f t="shared" si="303"/>
        <v>56.850545864683504</v>
      </c>
      <c r="O841" s="110">
        <f t="shared" ca="1" si="304"/>
        <v>-2.0964018111118929</v>
      </c>
      <c r="P841" s="110">
        <f t="shared" ca="1" si="305"/>
        <v>-58.9469476757954</v>
      </c>
      <c r="Q841" s="110">
        <f t="shared" ca="1" si="307"/>
        <v>-10.17175029551974</v>
      </c>
      <c r="R841" s="110"/>
      <c r="S841" s="105">
        <v>0</v>
      </c>
      <c r="T841" s="105">
        <f t="shared" si="308"/>
        <v>1.8407440726622322</v>
      </c>
      <c r="U841" s="177">
        <f t="shared" si="309"/>
        <v>5.7951626773377676</v>
      </c>
      <c r="V841" s="161">
        <f t="shared" si="295"/>
        <v>0</v>
      </c>
      <c r="W841" s="178">
        <f t="shared" si="306"/>
        <v>16.991666999999975</v>
      </c>
      <c r="X841" s="178">
        <f t="shared" ref="X841:X860" ca="1" si="310">IF(I841&lt;-0.01,0,H841)</f>
        <v>-10.17175029551974</v>
      </c>
      <c r="Y841" s="178">
        <f t="shared" ref="Y841:Y860" ca="1" si="311">IF(I841&lt;-0.01,$L$1,I841)</f>
        <v>34.399787715048312</v>
      </c>
      <c r="Z841" s="178">
        <f t="shared" ca="1" si="294"/>
        <v>0.2</v>
      </c>
      <c r="AA841" s="178">
        <f t="shared" ref="AA841:AA860" ca="1" si="312">IF(I841&lt;-0.01,AA840+Z841,G841)</f>
        <v>16.991666999999975</v>
      </c>
      <c r="AB841" s="178">
        <f t="shared" ref="AB841:AB860" ca="1" si="313">IF(I841&lt;-0.01,AB840-($L$1*Z841),J841)</f>
        <v>2061.3416635591625</v>
      </c>
    </row>
    <row r="842" spans="1:28" x14ac:dyDescent="0.25">
      <c r="A842" s="200"/>
      <c r="B842" s="105"/>
      <c r="D842" s="201">
        <f t="shared" si="296"/>
        <v>0.2</v>
      </c>
      <c r="E842" s="174">
        <f t="shared" ca="1" si="292"/>
        <v>-2.0264960953280355</v>
      </c>
      <c r="F842" s="179">
        <f t="shared" ca="1" si="297"/>
        <v>6.4746583239440554</v>
      </c>
      <c r="G842" s="272">
        <f t="shared" si="298"/>
        <v>17.191666999999974</v>
      </c>
      <c r="H842" s="181">
        <f t="shared" ca="1" si="299"/>
        <v>-10.132480476640177</v>
      </c>
      <c r="I842" s="182">
        <f t="shared" ca="1" si="300"/>
        <v>32.373291619720277</v>
      </c>
      <c r="J842" s="181">
        <f t="shared" ca="1" si="301"/>
        <v>2067.8163218831064</v>
      </c>
      <c r="K842" s="175">
        <f ca="1">IF(I841&lt;0,VLOOKUP(-I841,'Cd(v)'!$B$3:$C$103,2,1),VLOOKUP(I841,'Cd(v)'!$B$3:$C$103,2,1))</f>
        <v>0.487111029996183</v>
      </c>
      <c r="L842" s="7">
        <f t="shared" ca="1" si="293"/>
        <v>-0.19050222450512119</v>
      </c>
      <c r="M842" s="110">
        <f t="shared" si="302"/>
        <v>0</v>
      </c>
      <c r="N842" s="110">
        <f t="shared" si="303"/>
        <v>56.850545864683504</v>
      </c>
      <c r="O842" s="110">
        <f t="shared" ca="1" si="304"/>
        <v>-1.8688268223952389</v>
      </c>
      <c r="P842" s="110">
        <f t="shared" ca="1" si="305"/>
        <v>-58.719372687078746</v>
      </c>
      <c r="Q842" s="110">
        <f t="shared" ca="1" si="307"/>
        <v>-10.132480476640177</v>
      </c>
      <c r="R842" s="110"/>
      <c r="S842" s="105">
        <v>0</v>
      </c>
      <c r="T842" s="105">
        <f t="shared" si="308"/>
        <v>1.8407440726622322</v>
      </c>
      <c r="U842" s="177">
        <f t="shared" si="309"/>
        <v>5.7951626773377676</v>
      </c>
      <c r="V842" s="161">
        <f t="shared" si="295"/>
        <v>0</v>
      </c>
      <c r="W842" s="178">
        <f t="shared" si="306"/>
        <v>17.191666999999974</v>
      </c>
      <c r="X842" s="178">
        <f t="shared" ca="1" si="310"/>
        <v>-10.132480476640177</v>
      </c>
      <c r="Y842" s="178">
        <f t="shared" ca="1" si="311"/>
        <v>32.373291619720277</v>
      </c>
      <c r="Z842" s="178">
        <f t="shared" ca="1" si="294"/>
        <v>0.2</v>
      </c>
      <c r="AA842" s="178">
        <f t="shared" ca="1" si="312"/>
        <v>17.191666999999974</v>
      </c>
      <c r="AB842" s="178">
        <f t="shared" ca="1" si="313"/>
        <v>2067.8163218831064</v>
      </c>
    </row>
    <row r="843" spans="1:28" x14ac:dyDescent="0.25">
      <c r="A843" s="200"/>
      <c r="B843" s="105"/>
      <c r="D843" s="201">
        <f t="shared" si="296"/>
        <v>0.2</v>
      </c>
      <c r="E843" s="174">
        <f t="shared" ca="1" si="292"/>
        <v>-2.0196640429412973</v>
      </c>
      <c r="F843" s="179">
        <f t="shared" ca="1" si="297"/>
        <v>6.0707255153557966</v>
      </c>
      <c r="G843" s="272">
        <f t="shared" si="298"/>
        <v>17.391666999999973</v>
      </c>
      <c r="H843" s="181">
        <f t="shared" ca="1" si="299"/>
        <v>-10.098320214706487</v>
      </c>
      <c r="I843" s="182">
        <f t="shared" ca="1" si="300"/>
        <v>30.35362757677898</v>
      </c>
      <c r="J843" s="181">
        <f t="shared" ca="1" si="301"/>
        <v>2073.8870473984621</v>
      </c>
      <c r="K843" s="175">
        <f ca="1">IF(I842&lt;0,VLOOKUP(-I842,'Cd(v)'!$B$3:$C$103,2,1),VLOOKUP(I842,'Cd(v)'!$B$3:$C$103,2,1))</f>
        <v>0.49174214980037001</v>
      </c>
      <c r="L843" s="7">
        <f t="shared" ca="1" si="293"/>
        <v>-0.17032237995810834</v>
      </c>
      <c r="M843" s="110">
        <f t="shared" si="302"/>
        <v>0</v>
      </c>
      <c r="N843" s="110">
        <f t="shared" si="303"/>
        <v>56.850545864683504</v>
      </c>
      <c r="O843" s="110">
        <f t="shared" ca="1" si="304"/>
        <v>-1.6708625473890428</v>
      </c>
      <c r="P843" s="110">
        <f t="shared" ca="1" si="305"/>
        <v>-58.521408412072546</v>
      </c>
      <c r="Q843" s="110">
        <f t="shared" ca="1" si="307"/>
        <v>-10.098320214706487</v>
      </c>
      <c r="R843" s="110"/>
      <c r="S843" s="105">
        <v>0</v>
      </c>
      <c r="T843" s="105">
        <f t="shared" si="308"/>
        <v>1.8407440726622322</v>
      </c>
      <c r="U843" s="177">
        <f t="shared" si="309"/>
        <v>5.7951626773377676</v>
      </c>
      <c r="V843" s="161">
        <f t="shared" si="295"/>
        <v>0</v>
      </c>
      <c r="W843" s="178">
        <f t="shared" si="306"/>
        <v>17.391666999999973</v>
      </c>
      <c r="X843" s="178">
        <f t="shared" ca="1" si="310"/>
        <v>-10.098320214706487</v>
      </c>
      <c r="Y843" s="178">
        <f t="shared" ca="1" si="311"/>
        <v>30.35362757677898</v>
      </c>
      <c r="Z843" s="178">
        <f t="shared" ca="1" si="294"/>
        <v>0.2</v>
      </c>
      <c r="AA843" s="178">
        <f t="shared" ca="1" si="312"/>
        <v>17.391666999999973</v>
      </c>
      <c r="AB843" s="178">
        <f t="shared" ca="1" si="313"/>
        <v>2073.8870473984621</v>
      </c>
    </row>
    <row r="844" spans="1:28" x14ac:dyDescent="0.25">
      <c r="A844" s="200"/>
      <c r="B844" s="105"/>
      <c r="D844" s="201">
        <f t="shared" si="296"/>
        <v>0.2</v>
      </c>
      <c r="E844" s="174">
        <f t="shared" ca="1" si="292"/>
        <v>-2.0132245680747776</v>
      </c>
      <c r="F844" s="179">
        <f t="shared" ca="1" si="297"/>
        <v>5.6680806017408401</v>
      </c>
      <c r="G844" s="272">
        <f t="shared" si="298"/>
        <v>17.591666999999973</v>
      </c>
      <c r="H844" s="181">
        <f t="shared" ca="1" si="299"/>
        <v>-10.066122840373888</v>
      </c>
      <c r="I844" s="182">
        <f t="shared" ca="1" si="300"/>
        <v>28.3404030087042</v>
      </c>
      <c r="J844" s="181">
        <f t="shared" ca="1" si="301"/>
        <v>2079.5551280002028</v>
      </c>
      <c r="K844" s="175">
        <f ca="1">IF(I843&lt;0,VLOOKUP(-I843,'Cd(v)'!$B$3:$C$103,2,1),VLOOKUP(I843,'Cd(v)'!$B$3:$C$103,2,1))</f>
        <v>0.49689333175318801</v>
      </c>
      <c r="L844" s="7">
        <f t="shared" ca="1" si="293"/>
        <v>-0.15130209228832681</v>
      </c>
      <c r="M844" s="110">
        <f t="shared" si="302"/>
        <v>0</v>
      </c>
      <c r="N844" s="110">
        <f t="shared" si="303"/>
        <v>56.850545864683504</v>
      </c>
      <c r="O844" s="110">
        <f t="shared" ca="1" si="304"/>
        <v>-1.484273525348486</v>
      </c>
      <c r="P844" s="110">
        <f t="shared" ca="1" si="305"/>
        <v>-58.334819390031988</v>
      </c>
      <c r="Q844" s="110">
        <f t="shared" ca="1" si="307"/>
        <v>-10.066122840373888</v>
      </c>
      <c r="R844" s="110"/>
      <c r="S844" s="105">
        <v>0</v>
      </c>
      <c r="T844" s="105">
        <f t="shared" si="308"/>
        <v>1.8407440726622322</v>
      </c>
      <c r="U844" s="177">
        <f t="shared" si="309"/>
        <v>5.7951626773377676</v>
      </c>
      <c r="V844" s="161">
        <f t="shared" si="295"/>
        <v>0</v>
      </c>
      <c r="W844" s="178">
        <f t="shared" si="306"/>
        <v>17.591666999999973</v>
      </c>
      <c r="X844" s="178">
        <f t="shared" ca="1" si="310"/>
        <v>-10.066122840373888</v>
      </c>
      <c r="Y844" s="178">
        <f t="shared" ca="1" si="311"/>
        <v>28.3404030087042</v>
      </c>
      <c r="Z844" s="178">
        <f t="shared" ca="1" si="294"/>
        <v>0.2</v>
      </c>
      <c r="AA844" s="178">
        <f t="shared" ca="1" si="312"/>
        <v>17.591666999999973</v>
      </c>
      <c r="AB844" s="178">
        <f t="shared" ca="1" si="313"/>
        <v>2079.5551280002028</v>
      </c>
    </row>
    <row r="845" spans="1:28" x14ac:dyDescent="0.25">
      <c r="A845" s="200"/>
      <c r="B845" s="105"/>
      <c r="D845" s="201">
        <f t="shared" si="296"/>
        <v>0.2</v>
      </c>
      <c r="E845" s="174">
        <f t="shared" ca="1" si="292"/>
        <v>-2.0066549025659639</v>
      </c>
      <c r="F845" s="179">
        <f t="shared" ca="1" si="297"/>
        <v>5.2667496212276479</v>
      </c>
      <c r="G845" s="272">
        <f t="shared" si="298"/>
        <v>17.791666999999972</v>
      </c>
      <c r="H845" s="181">
        <f t="shared" ca="1" si="299"/>
        <v>-10.03327451282982</v>
      </c>
      <c r="I845" s="182">
        <f t="shared" ca="1" si="300"/>
        <v>26.333748106138238</v>
      </c>
      <c r="J845" s="181">
        <f t="shared" ca="1" si="301"/>
        <v>2084.8218776214303</v>
      </c>
      <c r="K845" s="175">
        <f ca="1">IF(I844&lt;0,VLOOKUP(-I844,'Cd(v)'!$B$3:$C$103,2,1),VLOOKUP(I844,'Cd(v)'!$B$3:$C$103,2,1))</f>
        <v>0.49689333175318801</v>
      </c>
      <c r="L845" s="7">
        <f t="shared" ca="1" si="293"/>
        <v>-0.13189726030093157</v>
      </c>
      <c r="M845" s="110">
        <f t="shared" si="302"/>
        <v>0</v>
      </c>
      <c r="N845" s="110">
        <f t="shared" si="303"/>
        <v>56.850545864683504</v>
      </c>
      <c r="O845" s="110">
        <f t="shared" ca="1" si="304"/>
        <v>-1.2939121235521387</v>
      </c>
      <c r="P845" s="110">
        <f t="shared" ca="1" si="305"/>
        <v>-58.144457988235644</v>
      </c>
      <c r="Q845" s="110">
        <f t="shared" ca="1" si="307"/>
        <v>-10.03327451282982</v>
      </c>
      <c r="R845" s="110"/>
      <c r="S845" s="105">
        <v>0</v>
      </c>
      <c r="T845" s="105">
        <f t="shared" si="308"/>
        <v>1.8407440726622322</v>
      </c>
      <c r="U845" s="177">
        <f t="shared" si="309"/>
        <v>5.7951626773377676</v>
      </c>
      <c r="V845" s="161">
        <f t="shared" si="295"/>
        <v>0</v>
      </c>
      <c r="W845" s="178">
        <f t="shared" si="306"/>
        <v>17.791666999999972</v>
      </c>
      <c r="X845" s="178">
        <f t="shared" ca="1" si="310"/>
        <v>-10.03327451282982</v>
      </c>
      <c r="Y845" s="178">
        <f t="shared" ca="1" si="311"/>
        <v>26.333748106138238</v>
      </c>
      <c r="Z845" s="178">
        <f t="shared" ca="1" si="294"/>
        <v>0.2</v>
      </c>
      <c r="AA845" s="178">
        <f t="shared" ca="1" si="312"/>
        <v>17.791666999999972</v>
      </c>
      <c r="AB845" s="178">
        <f t="shared" ca="1" si="313"/>
        <v>2084.8218776214303</v>
      </c>
    </row>
    <row r="846" spans="1:28" x14ac:dyDescent="0.25">
      <c r="A846" s="200"/>
      <c r="B846" s="105"/>
      <c r="D846" s="201">
        <f t="shared" si="296"/>
        <v>0.2</v>
      </c>
      <c r="E846" s="174">
        <f t="shared" ca="1" si="292"/>
        <v>-2.0010049272677808</v>
      </c>
      <c r="F846" s="179">
        <f t="shared" ca="1" si="297"/>
        <v>4.8665486357740919</v>
      </c>
      <c r="G846" s="272">
        <f t="shared" si="298"/>
        <v>17.991666999999971</v>
      </c>
      <c r="H846" s="181">
        <f t="shared" ca="1" si="299"/>
        <v>-10.005024636338904</v>
      </c>
      <c r="I846" s="182">
        <f t="shared" ca="1" si="300"/>
        <v>24.332743178870459</v>
      </c>
      <c r="J846" s="181">
        <f t="shared" ca="1" si="301"/>
        <v>2089.6884262572044</v>
      </c>
      <c r="K846" s="175">
        <f ca="1">IF(I845&lt;0,VLOOKUP(-I845,'Cd(v)'!$B$3:$C$103,2,1),VLOOKUP(I845,'Cd(v)'!$B$3:$C$103,2,1))</f>
        <v>0.50268992875304097</v>
      </c>
      <c r="L846" s="7">
        <f t="shared" ca="1" si="293"/>
        <v>-0.11520891882493238</v>
      </c>
      <c r="M846" s="110">
        <f t="shared" si="302"/>
        <v>0</v>
      </c>
      <c r="N846" s="110">
        <f t="shared" si="303"/>
        <v>56.850545864683504</v>
      </c>
      <c r="O846" s="110">
        <f t="shared" ca="1" si="304"/>
        <v>-1.1301994936725868</v>
      </c>
      <c r="P846" s="110">
        <f t="shared" ca="1" si="305"/>
        <v>-57.980745358356089</v>
      </c>
      <c r="Q846" s="110">
        <f t="shared" ca="1" si="307"/>
        <v>-10.005024636338904</v>
      </c>
      <c r="R846" s="110"/>
      <c r="S846" s="105">
        <v>0</v>
      </c>
      <c r="T846" s="105">
        <f t="shared" si="308"/>
        <v>1.8407440726622322</v>
      </c>
      <c r="U846" s="177">
        <f t="shared" si="309"/>
        <v>5.7951626773377676</v>
      </c>
      <c r="V846" s="161">
        <f t="shared" si="295"/>
        <v>0</v>
      </c>
      <c r="W846" s="178">
        <f t="shared" si="306"/>
        <v>17.991666999999971</v>
      </c>
      <c r="X846" s="178">
        <f t="shared" ca="1" si="310"/>
        <v>-10.005024636338904</v>
      </c>
      <c r="Y846" s="178">
        <f t="shared" ca="1" si="311"/>
        <v>24.332743178870459</v>
      </c>
      <c r="Z846" s="178">
        <f t="shared" ca="1" si="294"/>
        <v>0.2</v>
      </c>
      <c r="AA846" s="178">
        <f t="shared" ca="1" si="312"/>
        <v>17.991666999999971</v>
      </c>
      <c r="AB846" s="178">
        <f t="shared" ca="1" si="313"/>
        <v>2089.6884262572044</v>
      </c>
    </row>
    <row r="847" spans="1:28" x14ac:dyDescent="0.25">
      <c r="A847" s="200"/>
      <c r="B847" s="105"/>
      <c r="D847" s="201">
        <f t="shared" si="296"/>
        <v>0.2</v>
      </c>
      <c r="E847" s="174">
        <f t="shared" ca="1" si="292"/>
        <v>-1.9957408364603879</v>
      </c>
      <c r="F847" s="179">
        <f t="shared" ca="1" si="297"/>
        <v>4.4674004684820146</v>
      </c>
      <c r="G847" s="272">
        <f t="shared" si="298"/>
        <v>18.19166699999997</v>
      </c>
      <c r="H847" s="181">
        <f t="shared" ca="1" si="299"/>
        <v>-9.9787041823019393</v>
      </c>
      <c r="I847" s="182">
        <f t="shared" ca="1" si="300"/>
        <v>22.33700234241007</v>
      </c>
      <c r="J847" s="181">
        <f t="shared" ca="1" si="301"/>
        <v>2094.1558267256864</v>
      </c>
      <c r="K847" s="175">
        <f ca="1">IF(I846&lt;0,VLOOKUP(-I846,'Cd(v)'!$B$3:$C$103,2,1),VLOOKUP(I846,'Cd(v)'!$B$3:$C$103,2,1))</f>
        <v>0.50930714179742598</v>
      </c>
      <c r="L847" s="7">
        <f t="shared" ca="1" si="293"/>
        <v>-9.9660365013962873E-2</v>
      </c>
      <c r="M847" s="110">
        <f t="shared" si="302"/>
        <v>0</v>
      </c>
      <c r="N847" s="110">
        <f t="shared" si="303"/>
        <v>56.850545864683504</v>
      </c>
      <c r="O847" s="110">
        <f t="shared" ca="1" si="304"/>
        <v>-0.97766818078697582</v>
      </c>
      <c r="P847" s="110">
        <f t="shared" ca="1" si="305"/>
        <v>-57.828214045470482</v>
      </c>
      <c r="Q847" s="110">
        <f t="shared" ca="1" si="307"/>
        <v>-9.9787041823019393</v>
      </c>
      <c r="R847" s="110"/>
      <c r="S847" s="105">
        <v>0</v>
      </c>
      <c r="T847" s="105">
        <f t="shared" si="308"/>
        <v>1.8407440726622322</v>
      </c>
      <c r="U847" s="177">
        <f t="shared" si="309"/>
        <v>5.7951626773377676</v>
      </c>
      <c r="V847" s="161">
        <f t="shared" si="295"/>
        <v>0</v>
      </c>
      <c r="W847" s="178">
        <f t="shared" si="306"/>
        <v>18.19166699999997</v>
      </c>
      <c r="X847" s="178">
        <f t="shared" ca="1" si="310"/>
        <v>-9.9787041823019393</v>
      </c>
      <c r="Y847" s="178">
        <f t="shared" ca="1" si="311"/>
        <v>22.33700234241007</v>
      </c>
      <c r="Z847" s="178">
        <f t="shared" ca="1" si="294"/>
        <v>0.2</v>
      </c>
      <c r="AA847" s="178">
        <f t="shared" ca="1" si="312"/>
        <v>18.19166699999997</v>
      </c>
      <c r="AB847" s="178">
        <f t="shared" ca="1" si="313"/>
        <v>2094.1558267256864</v>
      </c>
    </row>
    <row r="848" spans="1:28" x14ac:dyDescent="0.25">
      <c r="A848" s="200"/>
      <c r="B848" s="105"/>
      <c r="D848" s="201">
        <f t="shared" si="296"/>
        <v>0.2</v>
      </c>
      <c r="E848" s="174">
        <f t="shared" ca="1" si="292"/>
        <v>-1.9904330520223892</v>
      </c>
      <c r="F848" s="179">
        <f t="shared" ca="1" si="297"/>
        <v>4.0693138580775363</v>
      </c>
      <c r="G848" s="272">
        <f t="shared" si="298"/>
        <v>18.39166699999997</v>
      </c>
      <c r="H848" s="181">
        <f t="shared" ca="1" si="299"/>
        <v>-9.9521652601119452</v>
      </c>
      <c r="I848" s="182">
        <f t="shared" ca="1" si="300"/>
        <v>20.346569290387681</v>
      </c>
      <c r="J848" s="181">
        <f t="shared" ca="1" si="301"/>
        <v>2098.2251405837642</v>
      </c>
      <c r="K848" s="175">
        <f ca="1">IF(I847&lt;0,VLOOKUP(-I847,'Cd(v)'!$B$3:$C$103,2,1),VLOOKUP(I847,'Cd(v)'!$B$3:$C$103,2,1))</f>
        <v>0.50930714179742598</v>
      </c>
      <c r="L848" s="7">
        <f t="shared" ca="1" si="293"/>
        <v>-8.3982753253288425E-2</v>
      </c>
      <c r="M848" s="110">
        <f t="shared" si="302"/>
        <v>0</v>
      </c>
      <c r="N848" s="110">
        <f t="shared" si="303"/>
        <v>56.850545864683504</v>
      </c>
      <c r="O848" s="110">
        <f t="shared" ca="1" si="304"/>
        <v>-0.82387080941475954</v>
      </c>
      <c r="P848" s="110">
        <f t="shared" ca="1" si="305"/>
        <v>-57.674416674098261</v>
      </c>
      <c r="Q848" s="110">
        <f t="shared" ca="1" si="307"/>
        <v>-9.9521652601119452</v>
      </c>
      <c r="R848" s="110"/>
      <c r="S848" s="105">
        <v>0</v>
      </c>
      <c r="T848" s="105">
        <f t="shared" si="308"/>
        <v>1.8407440726622322</v>
      </c>
      <c r="U848" s="177">
        <f t="shared" si="309"/>
        <v>5.7951626773377676</v>
      </c>
      <c r="V848" s="161">
        <f t="shared" si="295"/>
        <v>0</v>
      </c>
      <c r="W848" s="178">
        <f t="shared" si="306"/>
        <v>18.39166699999997</v>
      </c>
      <c r="X848" s="178">
        <f t="shared" ca="1" si="310"/>
        <v>-9.9521652601119452</v>
      </c>
      <c r="Y848" s="178">
        <f t="shared" ca="1" si="311"/>
        <v>20.346569290387681</v>
      </c>
      <c r="Z848" s="178">
        <f t="shared" ca="1" si="294"/>
        <v>0.2</v>
      </c>
      <c r="AA848" s="178">
        <f t="shared" ca="1" si="312"/>
        <v>18.39166699999997</v>
      </c>
      <c r="AB848" s="178">
        <f t="shared" ca="1" si="313"/>
        <v>2098.2251405837642</v>
      </c>
    </row>
    <row r="849" spans="1:28" x14ac:dyDescent="0.25">
      <c r="A849" s="200"/>
      <c r="B849" s="105"/>
      <c r="D849" s="201">
        <f t="shared" si="296"/>
        <v>0.2</v>
      </c>
      <c r="E849" s="174">
        <f t="shared" ca="1" si="292"/>
        <v>-1.985947873738876</v>
      </c>
      <c r="F849" s="179">
        <f t="shared" ca="1" si="297"/>
        <v>3.6721242833297612</v>
      </c>
      <c r="G849" s="272">
        <f t="shared" si="298"/>
        <v>18.591666999999969</v>
      </c>
      <c r="H849" s="181">
        <f t="shared" ca="1" si="299"/>
        <v>-9.9297393686943796</v>
      </c>
      <c r="I849" s="182">
        <f t="shared" ca="1" si="300"/>
        <v>18.360621416648804</v>
      </c>
      <c r="J849" s="181">
        <f t="shared" ca="1" si="301"/>
        <v>2101.8972648670938</v>
      </c>
      <c r="K849" s="175">
        <f ca="1">IF(I848&lt;0,VLOOKUP(-I848,'Cd(v)'!$B$3:$C$103,2,1),VLOOKUP(I848,'Cd(v)'!$B$3:$C$103,2,1))</f>
        <v>0.517000118022927</v>
      </c>
      <c r="L849" s="7">
        <f t="shared" ca="1" si="293"/>
        <v>-7.0734874665204561E-2</v>
      </c>
      <c r="M849" s="110">
        <f t="shared" si="302"/>
        <v>0</v>
      </c>
      <c r="N849" s="110">
        <f t="shared" si="303"/>
        <v>56.850545864683504</v>
      </c>
      <c r="O849" s="110">
        <f t="shared" ca="1" si="304"/>
        <v>-0.69390912046565678</v>
      </c>
      <c r="P849" s="110">
        <f t="shared" ca="1" si="305"/>
        <v>-57.544454985149159</v>
      </c>
      <c r="Q849" s="110">
        <f t="shared" ca="1" si="307"/>
        <v>-9.9297393686943796</v>
      </c>
      <c r="R849" s="110"/>
      <c r="S849" s="105">
        <v>0</v>
      </c>
      <c r="T849" s="105">
        <f t="shared" si="308"/>
        <v>1.8407440726622322</v>
      </c>
      <c r="U849" s="177">
        <f t="shared" si="309"/>
        <v>5.7951626773377676</v>
      </c>
      <c r="V849" s="161">
        <f t="shared" si="295"/>
        <v>0</v>
      </c>
      <c r="W849" s="178">
        <f t="shared" si="306"/>
        <v>18.591666999999969</v>
      </c>
      <c r="X849" s="178">
        <f t="shared" ca="1" si="310"/>
        <v>-9.9297393686943796</v>
      </c>
      <c r="Y849" s="178">
        <f t="shared" ca="1" si="311"/>
        <v>18.360621416648804</v>
      </c>
      <c r="Z849" s="178">
        <f t="shared" ca="1" si="294"/>
        <v>0.2</v>
      </c>
      <c r="AA849" s="178">
        <f t="shared" ca="1" si="312"/>
        <v>18.591666999999969</v>
      </c>
      <c r="AB849" s="178">
        <f t="shared" ca="1" si="313"/>
        <v>2101.8972648670938</v>
      </c>
    </row>
    <row r="850" spans="1:28" x14ac:dyDescent="0.25">
      <c r="A850" s="200"/>
      <c r="B850" s="105"/>
      <c r="D850" s="201">
        <f t="shared" si="296"/>
        <v>0.2</v>
      </c>
      <c r="E850" s="174">
        <f t="shared" ca="1" si="292"/>
        <v>-1.9818466431074306</v>
      </c>
      <c r="F850" s="179">
        <f t="shared" ca="1" si="297"/>
        <v>3.2757549547082747</v>
      </c>
      <c r="G850" s="272">
        <f t="shared" si="298"/>
        <v>18.791666999999968</v>
      </c>
      <c r="H850" s="181">
        <f t="shared" ca="1" si="299"/>
        <v>-9.909233215537153</v>
      </c>
      <c r="I850" s="182">
        <f t="shared" ca="1" si="300"/>
        <v>16.378774773541373</v>
      </c>
      <c r="J850" s="181">
        <f t="shared" ca="1" si="301"/>
        <v>2105.173019821802</v>
      </c>
      <c r="K850" s="175">
        <f ca="1">IF(I849&lt;0,VLOOKUP(-I849,'Cd(v)'!$B$3:$C$103,2,1),VLOOKUP(I849,'Cd(v)'!$B$3:$C$103,2,1))</f>
        <v>0.526160660910301</v>
      </c>
      <c r="L850" s="7">
        <f t="shared" ca="1" si="293"/>
        <v>-5.8621062898381343E-2</v>
      </c>
      <c r="M850" s="110">
        <f t="shared" si="302"/>
        <v>0</v>
      </c>
      <c r="N850" s="110">
        <f t="shared" si="303"/>
        <v>56.850545864683504</v>
      </c>
      <c r="O850" s="110">
        <f t="shared" ca="1" si="304"/>
        <v>-0.57507262703312101</v>
      </c>
      <c r="P850" s="110">
        <f t="shared" ca="1" si="305"/>
        <v>-57.425618491716627</v>
      </c>
      <c r="Q850" s="110">
        <f t="shared" ca="1" si="307"/>
        <v>-9.909233215537153</v>
      </c>
      <c r="R850" s="110"/>
      <c r="S850" s="105">
        <v>0</v>
      </c>
      <c r="T850" s="105">
        <f t="shared" si="308"/>
        <v>1.8407440726622322</v>
      </c>
      <c r="U850" s="177">
        <f t="shared" si="309"/>
        <v>5.7951626773377676</v>
      </c>
      <c r="V850" s="161">
        <f t="shared" si="295"/>
        <v>0</v>
      </c>
      <c r="W850" s="178">
        <f t="shared" si="306"/>
        <v>18.791666999999968</v>
      </c>
      <c r="X850" s="178">
        <f t="shared" ca="1" si="310"/>
        <v>-9.909233215537153</v>
      </c>
      <c r="Y850" s="178">
        <f t="shared" ca="1" si="311"/>
        <v>16.378774773541373</v>
      </c>
      <c r="Z850" s="178">
        <f t="shared" ca="1" si="294"/>
        <v>0.2</v>
      </c>
      <c r="AA850" s="178">
        <f t="shared" ca="1" si="312"/>
        <v>18.791666999999968</v>
      </c>
      <c r="AB850" s="178">
        <f t="shared" ca="1" si="313"/>
        <v>2105.173019821802</v>
      </c>
    </row>
    <row r="851" spans="1:28" x14ac:dyDescent="0.25">
      <c r="A851" s="200"/>
      <c r="B851" s="105"/>
      <c r="D851" s="201">
        <f t="shared" si="296"/>
        <v>0.2</v>
      </c>
      <c r="E851" s="174">
        <f t="shared" ca="1" si="292"/>
        <v>-1.9777933816462161</v>
      </c>
      <c r="F851" s="179">
        <f t="shared" ca="1" si="297"/>
        <v>2.8801962783790316</v>
      </c>
      <c r="G851" s="272">
        <f t="shared" si="298"/>
        <v>18.991666999999968</v>
      </c>
      <c r="H851" s="181">
        <f t="shared" ca="1" si="299"/>
        <v>-9.8889669082310796</v>
      </c>
      <c r="I851" s="182">
        <f t="shared" ca="1" si="300"/>
        <v>14.400981391895158</v>
      </c>
      <c r="J851" s="181">
        <f t="shared" ca="1" si="301"/>
        <v>2108.0532161001811</v>
      </c>
      <c r="K851" s="175">
        <f ca="1">IF(I850&lt;0,VLOOKUP(-I850,'Cd(v)'!$B$3:$C$103,2,1),VLOOKUP(I850,'Cd(v)'!$B$3:$C$103,2,1))</f>
        <v>0.526160660910301</v>
      </c>
      <c r="L851" s="7">
        <f t="shared" ca="1" si="293"/>
        <v>-4.6648937749795873E-2</v>
      </c>
      <c r="M851" s="110">
        <f t="shared" si="302"/>
        <v>0</v>
      </c>
      <c r="N851" s="110">
        <f t="shared" si="303"/>
        <v>56.850545864683504</v>
      </c>
      <c r="O851" s="110">
        <f t="shared" ca="1" si="304"/>
        <v>-0.45762607932549754</v>
      </c>
      <c r="P851" s="110">
        <f t="shared" ca="1" si="305"/>
        <v>-57.308171944009004</v>
      </c>
      <c r="Q851" s="110">
        <f t="shared" ca="1" si="307"/>
        <v>-9.8889669082310796</v>
      </c>
      <c r="R851" s="110"/>
      <c r="S851" s="105">
        <v>0</v>
      </c>
      <c r="T851" s="105">
        <f t="shared" si="308"/>
        <v>1.8407440726622322</v>
      </c>
      <c r="U851" s="177">
        <f t="shared" si="309"/>
        <v>5.7951626773377676</v>
      </c>
      <c r="V851" s="161">
        <f t="shared" si="295"/>
        <v>0</v>
      </c>
      <c r="W851" s="178">
        <f t="shared" si="306"/>
        <v>18.991666999999968</v>
      </c>
      <c r="X851" s="178">
        <f t="shared" ca="1" si="310"/>
        <v>-9.8889669082310796</v>
      </c>
      <c r="Y851" s="178">
        <f t="shared" ca="1" si="311"/>
        <v>14.400981391895158</v>
      </c>
      <c r="Z851" s="178">
        <f t="shared" ca="1" si="294"/>
        <v>0.2</v>
      </c>
      <c r="AA851" s="178">
        <f t="shared" ca="1" si="312"/>
        <v>18.991666999999968</v>
      </c>
      <c r="AB851" s="178">
        <f t="shared" ca="1" si="313"/>
        <v>2108.0532161001811</v>
      </c>
    </row>
    <row r="852" spans="1:28" x14ac:dyDescent="0.25">
      <c r="A852" s="200"/>
      <c r="B852" s="105"/>
      <c r="D852" s="201">
        <f t="shared" si="296"/>
        <v>0.2</v>
      </c>
      <c r="E852" s="174">
        <f t="shared" ca="1" si="292"/>
        <v>-1.9744710745012524</v>
      </c>
      <c r="F852" s="179">
        <f t="shared" ca="1" si="297"/>
        <v>2.4853020634787812</v>
      </c>
      <c r="G852" s="272">
        <f t="shared" si="298"/>
        <v>19.191666999999967</v>
      </c>
      <c r="H852" s="181">
        <f t="shared" ca="1" si="299"/>
        <v>-9.8723553725062612</v>
      </c>
      <c r="I852" s="182">
        <f t="shared" ca="1" si="300"/>
        <v>12.426510317393905</v>
      </c>
      <c r="J852" s="181">
        <f t="shared" ca="1" si="301"/>
        <v>2110.5385181636598</v>
      </c>
      <c r="K852" s="175">
        <f ca="1">IF(I851&lt;0,VLOOKUP(-I851,'Cd(v)'!$B$3:$C$103,2,1),VLOOKUP(I851,'Cd(v)'!$B$3:$C$103,2,1))</f>
        <v>0.53743477126592298</v>
      </c>
      <c r="L852" s="7">
        <f t="shared" ca="1" si="293"/>
        <v>-3.6835833586113524E-2</v>
      </c>
      <c r="M852" s="110">
        <f t="shared" si="302"/>
        <v>0</v>
      </c>
      <c r="N852" s="110">
        <f t="shared" si="303"/>
        <v>56.850545864683504</v>
      </c>
      <c r="O852" s="110">
        <f t="shared" ca="1" si="304"/>
        <v>-0.36135952747977368</v>
      </c>
      <c r="P852" s="110">
        <f t="shared" ca="1" si="305"/>
        <v>-57.211905392163274</v>
      </c>
      <c r="Q852" s="110">
        <f t="shared" ca="1" si="307"/>
        <v>-9.8723553725062612</v>
      </c>
      <c r="R852" s="110"/>
      <c r="S852" s="105">
        <v>0</v>
      </c>
      <c r="T852" s="105">
        <f t="shared" si="308"/>
        <v>1.8407440726622322</v>
      </c>
      <c r="U852" s="177">
        <f t="shared" si="309"/>
        <v>5.7951626773377676</v>
      </c>
      <c r="V852" s="161">
        <f t="shared" si="295"/>
        <v>0</v>
      </c>
      <c r="W852" s="178">
        <f t="shared" si="306"/>
        <v>19.191666999999967</v>
      </c>
      <c r="X852" s="178">
        <f t="shared" ca="1" si="310"/>
        <v>-9.8723553725062612</v>
      </c>
      <c r="Y852" s="178">
        <f t="shared" ca="1" si="311"/>
        <v>12.426510317393905</v>
      </c>
      <c r="Z852" s="178">
        <f t="shared" ca="1" si="294"/>
        <v>0.2</v>
      </c>
      <c r="AA852" s="178">
        <f t="shared" ca="1" si="312"/>
        <v>19.191666999999967</v>
      </c>
      <c r="AB852" s="178">
        <f t="shared" ca="1" si="313"/>
        <v>2110.5385181636598</v>
      </c>
    </row>
    <row r="853" spans="1:28" x14ac:dyDescent="0.25">
      <c r="A853" s="200"/>
      <c r="B853" s="105"/>
      <c r="D853" s="201">
        <f t="shared" si="296"/>
        <v>0.2</v>
      </c>
      <c r="E853" s="174">
        <f t="shared" ca="1" si="292"/>
        <v>-1.9712857730433155</v>
      </c>
      <c r="F853" s="179">
        <f t="shared" ca="1" si="297"/>
        <v>2.091044908870118</v>
      </c>
      <c r="G853" s="272">
        <f t="shared" si="298"/>
        <v>19.391666999999966</v>
      </c>
      <c r="H853" s="181">
        <f t="shared" ca="1" si="299"/>
        <v>-9.8564288652165768</v>
      </c>
      <c r="I853" s="182">
        <f t="shared" ca="1" si="300"/>
        <v>10.455224544350589</v>
      </c>
      <c r="J853" s="181">
        <f t="shared" ca="1" si="301"/>
        <v>2112.6295630725299</v>
      </c>
      <c r="K853" s="175">
        <f ca="1">IF(I852&lt;0,VLOOKUP(-I852,'Cd(v)'!$B$3:$C$103,2,1),VLOOKUP(I852,'Cd(v)'!$B$3:$C$103,2,1))</f>
        <v>0.53743477126592298</v>
      </c>
      <c r="L853" s="7">
        <f t="shared" ca="1" si="293"/>
        <v>-2.7427403349056582E-2</v>
      </c>
      <c r="M853" s="110">
        <f t="shared" si="302"/>
        <v>0</v>
      </c>
      <c r="N853" s="110">
        <f t="shared" si="303"/>
        <v>56.850545864683504</v>
      </c>
      <c r="O853" s="110">
        <f t="shared" ca="1" si="304"/>
        <v>-0.2690628268542451</v>
      </c>
      <c r="P853" s="110">
        <f t="shared" ca="1" si="305"/>
        <v>-57.119608691537749</v>
      </c>
      <c r="Q853" s="110">
        <f t="shared" ca="1" si="307"/>
        <v>-9.8564288652165768</v>
      </c>
      <c r="R853" s="110"/>
      <c r="S853" s="105">
        <v>0</v>
      </c>
      <c r="T853" s="105">
        <f t="shared" si="308"/>
        <v>1.8407440726622322</v>
      </c>
      <c r="U853" s="177">
        <f t="shared" si="309"/>
        <v>5.7951626773377676</v>
      </c>
      <c r="V853" s="161">
        <f t="shared" si="295"/>
        <v>0</v>
      </c>
      <c r="W853" s="178">
        <f t="shared" si="306"/>
        <v>19.391666999999966</v>
      </c>
      <c r="X853" s="178">
        <f t="shared" ca="1" si="310"/>
        <v>-9.8564288652165768</v>
      </c>
      <c r="Y853" s="178">
        <f t="shared" ca="1" si="311"/>
        <v>10.455224544350589</v>
      </c>
      <c r="Z853" s="178">
        <f t="shared" ca="1" si="294"/>
        <v>0.2</v>
      </c>
      <c r="AA853" s="178">
        <f t="shared" ca="1" si="312"/>
        <v>19.391666999999966</v>
      </c>
      <c r="AB853" s="178">
        <f t="shared" ca="1" si="313"/>
        <v>2112.6295630725299</v>
      </c>
    </row>
    <row r="854" spans="1:28" x14ac:dyDescent="0.25">
      <c r="A854" s="200"/>
      <c r="B854" s="105"/>
      <c r="D854" s="201">
        <f t="shared" si="296"/>
        <v>0.2</v>
      </c>
      <c r="E854" s="174">
        <f t="shared" ca="1" si="292"/>
        <v>-1.9687514983474497</v>
      </c>
      <c r="F854" s="179">
        <f t="shared" ca="1" si="297"/>
        <v>1.697294609200628</v>
      </c>
      <c r="G854" s="272">
        <f t="shared" si="298"/>
        <v>19.591666999999966</v>
      </c>
      <c r="H854" s="181">
        <f t="shared" ca="1" si="299"/>
        <v>-9.8437574917372483</v>
      </c>
      <c r="I854" s="182">
        <f t="shared" ca="1" si="300"/>
        <v>8.4864730460031392</v>
      </c>
      <c r="J854" s="181">
        <f t="shared" ca="1" si="301"/>
        <v>2114.3268576817304</v>
      </c>
      <c r="K854" s="175">
        <f ca="1">IF(I853&lt;0,VLOOKUP(-I853,'Cd(v)'!$B$3:$C$103,2,1),VLOOKUP(I853,'Cd(v)'!$B$3:$C$103,2,1))</f>
        <v>0.55200054016156697</v>
      </c>
      <c r="L854" s="7">
        <f t="shared" ca="1" si="293"/>
        <v>-1.9941911946609152E-2</v>
      </c>
      <c r="M854" s="110">
        <f t="shared" si="302"/>
        <v>0</v>
      </c>
      <c r="N854" s="110">
        <f t="shared" si="303"/>
        <v>56.850545864683504</v>
      </c>
      <c r="O854" s="110">
        <f t="shared" ca="1" si="304"/>
        <v>-0.19563015619623578</v>
      </c>
      <c r="P854" s="110">
        <f t="shared" ca="1" si="305"/>
        <v>-57.046176020879741</v>
      </c>
      <c r="Q854" s="110">
        <f t="shared" ca="1" si="307"/>
        <v>-9.8437574917372483</v>
      </c>
      <c r="R854" s="110"/>
      <c r="S854" s="105">
        <v>0</v>
      </c>
      <c r="T854" s="105">
        <f t="shared" si="308"/>
        <v>1.8407440726622322</v>
      </c>
      <c r="U854" s="177">
        <f t="shared" si="309"/>
        <v>5.7951626773377676</v>
      </c>
      <c r="V854" s="161">
        <f t="shared" si="295"/>
        <v>0</v>
      </c>
      <c r="W854" s="178">
        <f t="shared" si="306"/>
        <v>19.591666999999966</v>
      </c>
      <c r="X854" s="178">
        <f t="shared" ca="1" si="310"/>
        <v>-9.8437574917372483</v>
      </c>
      <c r="Y854" s="178">
        <f t="shared" ca="1" si="311"/>
        <v>8.4864730460031392</v>
      </c>
      <c r="Z854" s="178">
        <f t="shared" ca="1" si="294"/>
        <v>0.2</v>
      </c>
      <c r="AA854" s="178">
        <f t="shared" ca="1" si="312"/>
        <v>19.591666999999966</v>
      </c>
      <c r="AB854" s="178">
        <f t="shared" ca="1" si="313"/>
        <v>2114.3268576817304</v>
      </c>
    </row>
    <row r="855" spans="1:28" x14ac:dyDescent="0.25">
      <c r="A855" s="200"/>
      <c r="B855" s="105"/>
      <c r="D855" s="201">
        <f t="shared" si="296"/>
        <v>0.2</v>
      </c>
      <c r="E855" s="174">
        <f t="shared" ca="1" si="292"/>
        <v>-1.9666123590029601</v>
      </c>
      <c r="F855" s="179">
        <f t="shared" ca="1" si="297"/>
        <v>1.3039721374000359</v>
      </c>
      <c r="G855" s="272">
        <f t="shared" si="298"/>
        <v>19.791666999999965</v>
      </c>
      <c r="H855" s="181">
        <f t="shared" ca="1" si="299"/>
        <v>-9.8330617950147996</v>
      </c>
      <c r="I855" s="182">
        <f t="shared" ca="1" si="300"/>
        <v>6.519860687000179</v>
      </c>
      <c r="J855" s="181">
        <f t="shared" ca="1" si="301"/>
        <v>2115.6308298191307</v>
      </c>
      <c r="K855" s="175">
        <f ca="1">IF(I854&lt;0,VLOOKUP(-I854,'Cd(v)'!$B$3:$C$103,2,1),VLOOKUP(I854,'Cd(v)'!$B$3:$C$103,2,1))</f>
        <v>0.57236714555616197</v>
      </c>
      <c r="L855" s="7">
        <f t="shared" ca="1" si="293"/>
        <v>-1.3623532491557363E-2</v>
      </c>
      <c r="M855" s="110">
        <f t="shared" si="302"/>
        <v>0</v>
      </c>
      <c r="N855" s="110">
        <f t="shared" si="303"/>
        <v>56.850545864683504</v>
      </c>
      <c r="O855" s="110">
        <f t="shared" ca="1" si="304"/>
        <v>-0.13364685374217775</v>
      </c>
      <c r="P855" s="110">
        <f t="shared" ca="1" si="305"/>
        <v>-56.984192718425682</v>
      </c>
      <c r="Q855" s="110">
        <f t="shared" ca="1" si="307"/>
        <v>-9.8330617950147996</v>
      </c>
      <c r="R855" s="110"/>
      <c r="S855" s="105">
        <v>0</v>
      </c>
      <c r="T855" s="105">
        <f t="shared" si="308"/>
        <v>1.8407440726622322</v>
      </c>
      <c r="U855" s="177">
        <f t="shared" si="309"/>
        <v>5.7951626773377676</v>
      </c>
      <c r="V855" s="161">
        <f t="shared" si="295"/>
        <v>0</v>
      </c>
      <c r="W855" s="178">
        <f t="shared" si="306"/>
        <v>19.791666999999965</v>
      </c>
      <c r="X855" s="178">
        <f t="shared" ca="1" si="310"/>
        <v>-9.8330617950147996</v>
      </c>
      <c r="Y855" s="178">
        <f t="shared" ca="1" si="311"/>
        <v>6.519860687000179</v>
      </c>
      <c r="Z855" s="178">
        <f t="shared" ca="1" si="294"/>
        <v>0.2</v>
      </c>
      <c r="AA855" s="178">
        <f t="shared" ca="1" si="312"/>
        <v>19.791666999999965</v>
      </c>
      <c r="AB855" s="178">
        <f t="shared" ca="1" si="313"/>
        <v>2115.6308298191307</v>
      </c>
    </row>
    <row r="856" spans="1:28" x14ac:dyDescent="0.25">
      <c r="A856" s="200"/>
      <c r="B856" s="105"/>
      <c r="D856" s="201">
        <f t="shared" si="296"/>
        <v>0.2</v>
      </c>
      <c r="E856" s="174">
        <f t="shared" ca="1" si="292"/>
        <v>-1.9647223581695004</v>
      </c>
      <c r="F856" s="179">
        <f t="shared" ca="1" si="297"/>
        <v>0.91102766576613581</v>
      </c>
      <c r="G856" s="272">
        <f t="shared" si="298"/>
        <v>19.991666999999964</v>
      </c>
      <c r="H856" s="181">
        <f t="shared" ca="1" si="299"/>
        <v>-9.8236117908475009</v>
      </c>
      <c r="I856" s="182">
        <f t="shared" ca="1" si="300"/>
        <v>4.5551383288306786</v>
      </c>
      <c r="J856" s="181">
        <f t="shared" ca="1" si="301"/>
        <v>2116.5418574848968</v>
      </c>
      <c r="K856" s="175">
        <f ca="1">IF(I855&lt;0,VLOOKUP(-I855,'Cd(v)'!$B$3:$C$103,2,1),VLOOKUP(I855,'Cd(v)'!$B$3:$C$103,2,1))</f>
        <v>0.57236714555616197</v>
      </c>
      <c r="L856" s="7">
        <f t="shared" ca="1" si="293"/>
        <v>-8.0410338726974191E-3</v>
      </c>
      <c r="M856" s="110">
        <f t="shared" si="302"/>
        <v>0</v>
      </c>
      <c r="N856" s="110">
        <f t="shared" si="303"/>
        <v>56.850545864683504</v>
      </c>
      <c r="O856" s="110">
        <f t="shared" ca="1" si="304"/>
        <v>-7.8882542291161678E-2</v>
      </c>
      <c r="P856" s="110">
        <f t="shared" ca="1" si="305"/>
        <v>-56.929428406974665</v>
      </c>
      <c r="Q856" s="110">
        <f t="shared" ca="1" si="307"/>
        <v>-9.8236117908475009</v>
      </c>
      <c r="R856" s="110"/>
      <c r="S856" s="105">
        <v>0</v>
      </c>
      <c r="T856" s="105">
        <f t="shared" si="308"/>
        <v>1.8407440726622322</v>
      </c>
      <c r="U856" s="177">
        <f t="shared" si="309"/>
        <v>5.7951626773377676</v>
      </c>
      <c r="V856" s="161">
        <f t="shared" si="295"/>
        <v>0</v>
      </c>
      <c r="W856" s="178">
        <f t="shared" si="306"/>
        <v>19.991666999999964</v>
      </c>
      <c r="X856" s="178">
        <f t="shared" ca="1" si="310"/>
        <v>-9.8236117908475009</v>
      </c>
      <c r="Y856" s="178">
        <f t="shared" ca="1" si="311"/>
        <v>4.5551383288306786</v>
      </c>
      <c r="Z856" s="178">
        <f t="shared" ca="1" si="294"/>
        <v>0.2</v>
      </c>
      <c r="AA856" s="178">
        <f t="shared" ca="1" si="312"/>
        <v>19.991666999999964</v>
      </c>
      <c r="AB856" s="178">
        <f t="shared" ca="1" si="313"/>
        <v>2116.5418574848968</v>
      </c>
    </row>
    <row r="857" spans="1:28" x14ac:dyDescent="0.25">
      <c r="A857" s="200"/>
      <c r="B857" s="105"/>
      <c r="D857" s="201">
        <f t="shared" si="296"/>
        <v>0.2</v>
      </c>
      <c r="E857" s="174">
        <f t="shared" ca="1" si="292"/>
        <v>-1.9631038101235192</v>
      </c>
      <c r="F857" s="179">
        <f t="shared" ca="1" si="297"/>
        <v>0.51840690374143195</v>
      </c>
      <c r="G857" s="272">
        <f t="shared" si="298"/>
        <v>20.191666999999963</v>
      </c>
      <c r="H857" s="181">
        <f t="shared" ca="1" si="299"/>
        <v>-9.8155190506175956</v>
      </c>
      <c r="I857" s="182">
        <f t="shared" ca="1" si="300"/>
        <v>2.5920345187071594</v>
      </c>
      <c r="J857" s="181">
        <f t="shared" ca="1" si="301"/>
        <v>2117.0602643886382</v>
      </c>
      <c r="K857" s="175">
        <f ca="1">IF(I856&lt;0,VLOOKUP(-I856,'Cd(v)'!$B$3:$C$103,2,1),VLOOKUP(I856,'Cd(v)'!$B$3:$C$103,2,1))</f>
        <v>0.47544173142310903</v>
      </c>
      <c r="L857" s="7">
        <f t="shared" ca="1" si="293"/>
        <v>-3.2603258056493676E-3</v>
      </c>
      <c r="M857" s="110">
        <f t="shared" si="302"/>
        <v>0</v>
      </c>
      <c r="N857" s="110">
        <f t="shared" si="303"/>
        <v>56.850545864683504</v>
      </c>
      <c r="O857" s="110">
        <f t="shared" ca="1" si="304"/>
        <v>-3.1983796153420299E-2</v>
      </c>
      <c r="P857" s="110">
        <f t="shared" ca="1" si="305"/>
        <v>-56.882529660836923</v>
      </c>
      <c r="Q857" s="110">
        <f t="shared" ca="1" si="307"/>
        <v>-9.8155190506175956</v>
      </c>
      <c r="R857" s="110"/>
      <c r="S857" s="105">
        <v>0</v>
      </c>
      <c r="T857" s="105">
        <f t="shared" si="308"/>
        <v>1.8407440726622322</v>
      </c>
      <c r="U857" s="177">
        <f t="shared" si="309"/>
        <v>5.7951626773377676</v>
      </c>
      <c r="V857" s="161">
        <f t="shared" si="295"/>
        <v>0</v>
      </c>
      <c r="W857" s="178">
        <f t="shared" si="306"/>
        <v>20.191666999999963</v>
      </c>
      <c r="X857" s="178">
        <f t="shared" ca="1" si="310"/>
        <v>-9.8155190506175956</v>
      </c>
      <c r="Y857" s="178">
        <f t="shared" ca="1" si="311"/>
        <v>2.5920345187071594</v>
      </c>
      <c r="Z857" s="178">
        <f t="shared" ca="1" si="294"/>
        <v>0.2</v>
      </c>
      <c r="AA857" s="178">
        <f t="shared" ca="1" si="312"/>
        <v>20.191666999999963</v>
      </c>
      <c r="AB857" s="178">
        <f t="shared" ca="1" si="313"/>
        <v>2117.0602643886382</v>
      </c>
    </row>
    <row r="858" spans="1:28" x14ac:dyDescent="0.25">
      <c r="A858" s="200"/>
      <c r="B858" s="105"/>
      <c r="D858" s="201">
        <f t="shared" si="296"/>
        <v>0.2</v>
      </c>
      <c r="E858" s="174">
        <f t="shared" ca="1" si="292"/>
        <v>-1.9624531250358079</v>
      </c>
      <c r="F858" s="179">
        <f t="shared" ca="1" si="297"/>
        <v>0.1259162787342703</v>
      </c>
      <c r="G858" s="272">
        <f t="shared" si="298"/>
        <v>20.391666999999963</v>
      </c>
      <c r="H858" s="181">
        <f t="shared" ca="1" si="299"/>
        <v>-9.8122656251790392</v>
      </c>
      <c r="I858" s="182">
        <f t="shared" ca="1" si="300"/>
        <v>0.62958139367135146</v>
      </c>
      <c r="J858" s="181">
        <f t="shared" ca="1" si="301"/>
        <v>2117.1861806673724</v>
      </c>
      <c r="K858" s="175">
        <f ca="1">IF(I857&lt;0,VLOOKUP(-I857,'Cd(v)'!$B$3:$C$103,2,1),VLOOKUP(I857,'Cd(v)'!$B$3:$C$103,2,1))</f>
        <v>0.60275741622345702</v>
      </c>
      <c r="L858" s="7">
        <f t="shared" ca="1" si="293"/>
        <v>-1.3383961751678032E-3</v>
      </c>
      <c r="M858" s="110">
        <f t="shared" si="302"/>
        <v>0</v>
      </c>
      <c r="N858" s="110">
        <f t="shared" si="303"/>
        <v>56.850545864683504</v>
      </c>
      <c r="O858" s="110">
        <f t="shared" ca="1" si="304"/>
        <v>-1.3129666478396149E-2</v>
      </c>
      <c r="P858" s="110">
        <f t="shared" ca="1" si="305"/>
        <v>-56.863675531161903</v>
      </c>
      <c r="Q858" s="110">
        <f t="shared" ca="1" si="307"/>
        <v>-9.8122656251790392</v>
      </c>
      <c r="R858" s="110"/>
      <c r="S858" s="105">
        <v>0</v>
      </c>
      <c r="T858" s="105">
        <f t="shared" si="308"/>
        <v>1.8407440726622322</v>
      </c>
      <c r="U858" s="177">
        <f t="shared" si="309"/>
        <v>5.7951626773377676</v>
      </c>
      <c r="V858" s="161">
        <f t="shared" si="295"/>
        <v>0</v>
      </c>
      <c r="W858" s="178">
        <f t="shared" si="306"/>
        <v>20.391666999999963</v>
      </c>
      <c r="X858" s="178">
        <f t="shared" ca="1" si="310"/>
        <v>-9.8122656251790392</v>
      </c>
      <c r="Y858" s="178">
        <f t="shared" ca="1" si="311"/>
        <v>0.62958139367135146</v>
      </c>
      <c r="Z858" s="178">
        <f t="shared" ca="1" si="294"/>
        <v>0.2</v>
      </c>
      <c r="AA858" s="178">
        <f t="shared" ca="1" si="312"/>
        <v>20.391666999999963</v>
      </c>
      <c r="AB858" s="178">
        <f t="shared" ca="1" si="313"/>
        <v>2117.1861806673724</v>
      </c>
    </row>
    <row r="859" spans="1:28" x14ac:dyDescent="0.25">
      <c r="A859" s="200"/>
      <c r="B859" s="105"/>
      <c r="D859" s="201">
        <f t="shared" si="296"/>
        <v>0.2</v>
      </c>
      <c r="E859" s="174">
        <f t="shared" ca="1" si="292"/>
        <v>-1.962026732542492</v>
      </c>
      <c r="F859" s="179">
        <f t="shared" ca="1" si="297"/>
        <v>-0.26648906777422815</v>
      </c>
      <c r="G859" s="272">
        <f t="shared" si="298"/>
        <v>20.591666999999962</v>
      </c>
      <c r="H859" s="181">
        <f t="shared" ca="1" si="299"/>
        <v>-9.8101336627124596</v>
      </c>
      <c r="I859" s="182">
        <f t="shared" ca="1" si="300"/>
        <v>-1.3324453388711406</v>
      </c>
      <c r="J859" s="181">
        <f t="shared" ca="1" si="301"/>
        <v>2116.9196915995981</v>
      </c>
      <c r="K859" s="175">
        <f ca="1">IF(I858&lt;0,VLOOKUP(-I858,'Cd(v)'!$B$3:$C$103,2,1),VLOOKUP(I858,'Cd(v)'!$B$3:$C$103,2,1))</f>
        <v>0.60275741622345702</v>
      </c>
      <c r="L859" s="7">
        <f t="shared" ca="1" si="293"/>
        <v>-7.895995541151054E-5</v>
      </c>
      <c r="M859" s="110">
        <f t="shared" si="302"/>
        <v>0</v>
      </c>
      <c r="N859" s="110">
        <f t="shared" si="303"/>
        <v>56.850545864683504</v>
      </c>
      <c r="O859" s="110">
        <f t="shared" ca="1" si="304"/>
        <v>-7.7459716258691845E-4</v>
      </c>
      <c r="P859" s="110">
        <f t="shared" ca="1" si="305"/>
        <v>-56.851320461846093</v>
      </c>
      <c r="Q859" s="110">
        <f t="shared" ca="1" si="307"/>
        <v>-9.8101336627124596</v>
      </c>
      <c r="R859" s="110"/>
      <c r="S859" s="105">
        <v>0</v>
      </c>
      <c r="T859" s="105">
        <f t="shared" si="308"/>
        <v>1.8407440726622322</v>
      </c>
      <c r="U859" s="177">
        <f t="shared" si="309"/>
        <v>5.7951626773377676</v>
      </c>
      <c r="V859" s="161">
        <f t="shared" si="295"/>
        <v>0</v>
      </c>
      <c r="W859" s="178">
        <f t="shared" si="306"/>
        <v>20.591666999999962</v>
      </c>
      <c r="X859" s="178">
        <f t="shared" ca="1" si="310"/>
        <v>0</v>
      </c>
      <c r="Y859" s="178">
        <f t="shared" ca="1" si="311"/>
        <v>4.7501658605019337</v>
      </c>
      <c r="Z859" s="178">
        <f t="shared" ca="1" si="294"/>
        <v>2</v>
      </c>
      <c r="AA859" s="178">
        <f t="shared" ca="1" si="312"/>
        <v>22.391666999999963</v>
      </c>
      <c r="AB859" s="178">
        <f t="shared" ca="1" si="313"/>
        <v>2107.6858489463684</v>
      </c>
    </row>
    <row r="860" spans="1:28" x14ac:dyDescent="0.25">
      <c r="A860" s="200"/>
      <c r="B860" s="105"/>
      <c r="D860" s="201">
        <f t="shared" si="296"/>
        <v>0.2</v>
      </c>
      <c r="E860" s="174">
        <f t="shared" ca="1" si="292"/>
        <v>-1.9618802610899895</v>
      </c>
      <c r="F860" s="179">
        <f t="shared" ca="1" si="297"/>
        <v>-0.65886511999222608</v>
      </c>
      <c r="G860" s="272">
        <f t="shared" si="298"/>
        <v>20.791666999999961</v>
      </c>
      <c r="H860" s="181">
        <f t="shared" ca="1" si="299"/>
        <v>-9.8094013054499474</v>
      </c>
      <c r="I860" s="182">
        <f t="shared" ca="1" si="300"/>
        <v>-3.2943255999611303</v>
      </c>
      <c r="J860" s="181">
        <f t="shared" ca="1" si="301"/>
        <v>2116.2608264796058</v>
      </c>
      <c r="K860" s="175">
        <f ca="1">IF(I859&lt;0,VLOOKUP(-I859,'Cd(v)'!$B$3:$C$103,2,1),VLOOKUP(I859,'Cd(v)'!$B$3:$C$103,2,1))</f>
        <v>0.60275741622345702</v>
      </c>
      <c r="L860" s="7">
        <f t="shared" ref="L860:L866" ca="1" si="314">IF(I859&lt;0,+(+(0.5*1.29*K860*PI()/4*$E$1^2*I859^2)/9.81),+(-(0.5*1.29*K860*PI()/4*$E$1^2*I859^2)/9.81))</f>
        <v>3.5367301851096494E-4</v>
      </c>
      <c r="M860" s="110">
        <f t="shared" si="302"/>
        <v>0</v>
      </c>
      <c r="N860" s="110">
        <f t="shared" si="303"/>
        <v>56.850545864683504</v>
      </c>
      <c r="O860" s="110">
        <f t="shared" ca="1" si="304"/>
        <v>3.4695323115925664E-3</v>
      </c>
      <c r="P860" s="110">
        <f t="shared" ca="1" si="305"/>
        <v>-56.847076332371913</v>
      </c>
      <c r="Q860" s="110">
        <f t="shared" ca="1" si="307"/>
        <v>-9.8094013054499474</v>
      </c>
      <c r="R860" s="110"/>
      <c r="S860" s="105">
        <v>0</v>
      </c>
      <c r="T860" s="105">
        <f t="shared" si="308"/>
        <v>1.8407440726622322</v>
      </c>
      <c r="U860" s="177">
        <f t="shared" si="309"/>
        <v>5.7951626773377676</v>
      </c>
      <c r="V860" s="161">
        <f t="shared" si="295"/>
        <v>0</v>
      </c>
      <c r="W860" s="178">
        <f t="shared" si="306"/>
        <v>20.791666999999961</v>
      </c>
      <c r="X860" s="178">
        <f t="shared" ca="1" si="310"/>
        <v>0</v>
      </c>
      <c r="Y860" s="178">
        <f t="shared" ca="1" si="311"/>
        <v>4.7501658605019337</v>
      </c>
      <c r="Z860" s="178">
        <f t="shared" ca="1" si="294"/>
        <v>2</v>
      </c>
      <c r="AA860" s="178">
        <f t="shared" ca="1" si="312"/>
        <v>24.391666999999963</v>
      </c>
      <c r="AB860" s="178">
        <f t="shared" ca="1" si="313"/>
        <v>2098.1855172253645</v>
      </c>
    </row>
    <row r="861" spans="1:28" x14ac:dyDescent="0.25">
      <c r="A861" s="200"/>
      <c r="B861" s="105"/>
      <c r="D861" s="201">
        <f t="shared" si="296"/>
        <v>0.2</v>
      </c>
      <c r="E861" s="174">
        <f t="shared" ca="1" si="292"/>
        <v>-1.9614226698010715</v>
      </c>
      <c r="F861" s="179">
        <f t="shared" ca="1" si="297"/>
        <v>-1.0511496539524403</v>
      </c>
      <c r="G861" s="272">
        <f t="shared" si="298"/>
        <v>20.991666999999961</v>
      </c>
      <c r="H861" s="181">
        <f t="shared" ca="1" si="299"/>
        <v>-9.8071133490053573</v>
      </c>
      <c r="I861" s="182">
        <f t="shared" ca="1" si="300"/>
        <v>-5.2557482697622016</v>
      </c>
      <c r="J861" s="181">
        <f t="shared" ca="1" si="301"/>
        <v>2115.2096768256533</v>
      </c>
      <c r="K861" s="175">
        <f ca="1">IF(I860&lt;0,VLOOKUP(-I860,'Cd(v)'!$B$3:$C$103,2,1),VLOOKUP(I860,'Cd(v)'!$B$3:$C$103,2,1))</f>
        <v>0.47544173142310903</v>
      </c>
      <c r="L861" s="7">
        <f t="shared" ca="1" si="314"/>
        <v>1.7052611729512653E-3</v>
      </c>
      <c r="M861" s="110">
        <f t="shared" si="302"/>
        <v>0</v>
      </c>
      <c r="N861" s="110">
        <f t="shared" si="303"/>
        <v>56.850545864683504</v>
      </c>
      <c r="O861" s="110">
        <f t="shared" ca="1" si="304"/>
        <v>1.6728612106651913E-2</v>
      </c>
      <c r="P861" s="110">
        <f t="shared" ca="1" si="305"/>
        <v>-56.83381725257685</v>
      </c>
      <c r="Q861" s="110">
        <f t="shared" ca="1" si="307"/>
        <v>-9.8071133490053573</v>
      </c>
      <c r="R861" s="110"/>
      <c r="S861" s="105">
        <v>0</v>
      </c>
      <c r="T861" s="105">
        <f t="shared" si="308"/>
        <v>1.8407440726622322</v>
      </c>
      <c r="U861" s="177">
        <f t="shared" si="309"/>
        <v>5.7951626773377676</v>
      </c>
      <c r="V861" s="161">
        <f t="shared" si="295"/>
        <v>0</v>
      </c>
      <c r="W861" s="178">
        <f t="shared" si="306"/>
        <v>20.991666999999961</v>
      </c>
      <c r="X861" s="178">
        <f t="shared" ref="X861:X901" ca="1" si="315">IF(I861&lt;-0.01,0,H861)</f>
        <v>0</v>
      </c>
      <c r="Y861" s="178">
        <f t="shared" ref="Y861:Y901" ca="1" si="316">IF(I861&lt;-0.01,$L$1,I861)</f>
        <v>4.7501658605019337</v>
      </c>
      <c r="Z861" s="178">
        <f t="shared" ref="Z861:Z901" ca="1" si="317">IF(I861&lt;-0.01,$L$2,D861)</f>
        <v>2</v>
      </c>
      <c r="AA861" s="178">
        <f t="shared" ref="AA861:AA901" ca="1" si="318">IF(I861&lt;-0.01,AA860+Z861,G861)</f>
        <v>26.391666999999963</v>
      </c>
      <c r="AB861" s="178">
        <f t="shared" ref="AB861:AB901" ca="1" si="319">IF(I861&lt;-0.01,AB860-($L$1*Z861),J861)</f>
        <v>2088.6851855043606</v>
      </c>
    </row>
    <row r="862" spans="1:28" x14ac:dyDescent="0.25">
      <c r="A862" s="200"/>
      <c r="B862" s="105"/>
      <c r="D862" s="201">
        <f t="shared" si="296"/>
        <v>0.2</v>
      </c>
      <c r="E862" s="174">
        <f t="shared" ca="1" si="292"/>
        <v>-1.9605305312834269</v>
      </c>
      <c r="F862" s="179">
        <f t="shared" ca="1" si="297"/>
        <v>-1.4432557602091258</v>
      </c>
      <c r="G862" s="272">
        <f t="shared" si="298"/>
        <v>21.19166699999996</v>
      </c>
      <c r="H862" s="181">
        <f t="shared" ca="1" si="299"/>
        <v>-9.8026526564171341</v>
      </c>
      <c r="I862" s="182">
        <f t="shared" ca="1" si="300"/>
        <v>-7.2162788010456289</v>
      </c>
      <c r="J862" s="181">
        <f t="shared" ca="1" si="301"/>
        <v>2113.7664210654443</v>
      </c>
      <c r="K862" s="175">
        <f ca="1">IF(I861&lt;0,VLOOKUP(-I861,'Cd(v)'!$B$3:$C$103,2,1),VLOOKUP(I861,'Cd(v)'!$B$3:$C$103,2,1))</f>
        <v>0.47544173142310903</v>
      </c>
      <c r="L862" s="7">
        <f t="shared" ca="1" si="314"/>
        <v>4.3403722027529415E-3</v>
      </c>
      <c r="M862" s="110">
        <f t="shared" si="302"/>
        <v>0</v>
      </c>
      <c r="N862" s="110">
        <f t="shared" si="303"/>
        <v>56.850545864683504</v>
      </c>
      <c r="O862" s="110">
        <f t="shared" ca="1" si="304"/>
        <v>4.2579051309006355E-2</v>
      </c>
      <c r="P862" s="110">
        <f t="shared" ca="1" si="305"/>
        <v>-56.807966813374499</v>
      </c>
      <c r="Q862" s="110">
        <f t="shared" ca="1" si="307"/>
        <v>-9.8026526564171341</v>
      </c>
      <c r="R862" s="110"/>
      <c r="S862" s="105">
        <v>0</v>
      </c>
      <c r="T862" s="105">
        <f t="shared" si="308"/>
        <v>1.8407440726622322</v>
      </c>
      <c r="U862" s="177">
        <f t="shared" si="309"/>
        <v>5.7951626773377676</v>
      </c>
      <c r="V862" s="161">
        <f t="shared" si="295"/>
        <v>0</v>
      </c>
      <c r="W862" s="178">
        <f t="shared" si="306"/>
        <v>21.19166699999996</v>
      </c>
      <c r="X862" s="178">
        <f t="shared" ca="1" si="315"/>
        <v>0</v>
      </c>
      <c r="Y862" s="178">
        <f t="shared" ca="1" si="316"/>
        <v>4.7501658605019337</v>
      </c>
      <c r="Z862" s="178">
        <f t="shared" ca="1" si="317"/>
        <v>2</v>
      </c>
      <c r="AA862" s="178">
        <f t="shared" ca="1" si="318"/>
        <v>28.391666999999963</v>
      </c>
      <c r="AB862" s="178">
        <f t="shared" ca="1" si="319"/>
        <v>2079.1848537833566</v>
      </c>
    </row>
    <row r="863" spans="1:28" x14ac:dyDescent="0.25">
      <c r="A863" s="200"/>
      <c r="B863" s="105"/>
      <c r="D863" s="201">
        <f t="shared" si="296"/>
        <v>0.2</v>
      </c>
      <c r="E863" s="174">
        <f t="shared" ca="1" si="292"/>
        <v>-1.9586650046053327</v>
      </c>
      <c r="F863" s="179">
        <f t="shared" ca="1" si="297"/>
        <v>-1.8349887611301925</v>
      </c>
      <c r="G863" s="272">
        <f t="shared" si="298"/>
        <v>21.391666999999959</v>
      </c>
      <c r="H863" s="181">
        <f t="shared" ca="1" si="299"/>
        <v>-9.7933250230266626</v>
      </c>
      <c r="I863" s="182">
        <f t="shared" ca="1" si="300"/>
        <v>-9.1749438056509618</v>
      </c>
      <c r="J863" s="181">
        <f t="shared" ca="1" si="301"/>
        <v>2111.9314323043141</v>
      </c>
      <c r="K863" s="175">
        <f ca="1">IF(I862&lt;0,VLOOKUP(-I862,'Cd(v)'!$B$3:$C$103,2,1),VLOOKUP(I862,'Cd(v)'!$B$3:$C$103,2,1))</f>
        <v>0.57236714555616197</v>
      </c>
      <c r="L863" s="7">
        <f t="shared" ca="1" si="314"/>
        <v>9.8505814680274039E-3</v>
      </c>
      <c r="M863" s="110">
        <f t="shared" si="302"/>
        <v>0</v>
      </c>
      <c r="N863" s="110">
        <f t="shared" si="303"/>
        <v>56.850545864683504</v>
      </c>
      <c r="O863" s="110">
        <f t="shared" ca="1" si="304"/>
        <v>9.6634204201348842E-2</v>
      </c>
      <c r="P863" s="110">
        <f t="shared" ca="1" si="305"/>
        <v>-56.753911660482153</v>
      </c>
      <c r="Q863" s="110">
        <f t="shared" ca="1" si="307"/>
        <v>-9.7933250230266626</v>
      </c>
      <c r="R863" s="110"/>
      <c r="S863" s="105">
        <v>0</v>
      </c>
      <c r="T863" s="105">
        <f t="shared" si="308"/>
        <v>1.8407440726622322</v>
      </c>
      <c r="U863" s="177">
        <f t="shared" si="309"/>
        <v>5.7951626773377676</v>
      </c>
      <c r="V863" s="161">
        <f t="shared" si="295"/>
        <v>0</v>
      </c>
      <c r="W863" s="178">
        <f t="shared" si="306"/>
        <v>21.391666999999959</v>
      </c>
      <c r="X863" s="178">
        <f t="shared" ca="1" si="315"/>
        <v>0</v>
      </c>
      <c r="Y863" s="178">
        <f t="shared" ca="1" si="316"/>
        <v>4.7501658605019337</v>
      </c>
      <c r="Z863" s="178">
        <f t="shared" ca="1" si="317"/>
        <v>2</v>
      </c>
      <c r="AA863" s="178">
        <f t="shared" ca="1" si="318"/>
        <v>30.391666999999963</v>
      </c>
      <c r="AB863" s="178">
        <f t="shared" ca="1" si="319"/>
        <v>2069.6845220623527</v>
      </c>
    </row>
    <row r="864" spans="1:28" x14ac:dyDescent="0.25">
      <c r="A864" s="200"/>
      <c r="B864" s="105"/>
      <c r="D864" s="201">
        <f t="shared" si="296"/>
        <v>0.2</v>
      </c>
      <c r="E864" s="174">
        <f t="shared" ca="1" si="292"/>
        <v>-1.9566089239683735</v>
      </c>
      <c r="F864" s="179">
        <f t="shared" ca="1" si="297"/>
        <v>-2.2263105459238672</v>
      </c>
      <c r="G864" s="272">
        <f t="shared" si="298"/>
        <v>21.591666999999958</v>
      </c>
      <c r="H864" s="181">
        <f t="shared" ca="1" si="299"/>
        <v>-9.783044619841867</v>
      </c>
      <c r="I864" s="182">
        <f t="shared" ca="1" si="300"/>
        <v>-11.131552729619335</v>
      </c>
      <c r="J864" s="181">
        <f t="shared" ca="1" si="301"/>
        <v>2109.7051217583903</v>
      </c>
      <c r="K864" s="175">
        <f ca="1">IF(I863&lt;0,VLOOKUP(-I863,'Cd(v)'!$B$3:$C$103,2,1),VLOOKUP(I863,'Cd(v)'!$B$3:$C$103,2,1))</f>
        <v>0.57236714555616197</v>
      </c>
      <c r="L864" s="7">
        <f t="shared" ca="1" si="314"/>
        <v>1.5923630279905066E-2</v>
      </c>
      <c r="M864" s="110">
        <f t="shared" si="302"/>
        <v>0</v>
      </c>
      <c r="N864" s="110">
        <f t="shared" si="303"/>
        <v>56.850545864683504</v>
      </c>
      <c r="O864" s="110">
        <f t="shared" ca="1" si="304"/>
        <v>0.1562108130458687</v>
      </c>
      <c r="P864" s="110">
        <f t="shared" ca="1" si="305"/>
        <v>-56.694335051637637</v>
      </c>
      <c r="Q864" s="110">
        <f t="shared" ca="1" si="307"/>
        <v>-9.783044619841867</v>
      </c>
      <c r="R864" s="110"/>
      <c r="S864" s="105">
        <v>0</v>
      </c>
      <c r="T864" s="105">
        <f t="shared" si="308"/>
        <v>1.8407440726622322</v>
      </c>
      <c r="U864" s="177">
        <f t="shared" si="309"/>
        <v>5.7951626773377676</v>
      </c>
      <c r="V864" s="161">
        <f t="shared" si="295"/>
        <v>0</v>
      </c>
      <c r="W864" s="178">
        <f t="shared" si="306"/>
        <v>21.591666999999958</v>
      </c>
      <c r="X864" s="178">
        <f t="shared" ca="1" si="315"/>
        <v>0</v>
      </c>
      <c r="Y864" s="178">
        <f t="shared" ca="1" si="316"/>
        <v>4.7501658605019337</v>
      </c>
      <c r="Z864" s="178">
        <f t="shared" ca="1" si="317"/>
        <v>2</v>
      </c>
      <c r="AA864" s="178">
        <f t="shared" ca="1" si="318"/>
        <v>32.391666999999963</v>
      </c>
      <c r="AB864" s="178">
        <f t="shared" ca="1" si="319"/>
        <v>2060.1841903413488</v>
      </c>
    </row>
    <row r="865" spans="1:28" x14ac:dyDescent="0.25">
      <c r="A865" s="200"/>
      <c r="B865" s="105"/>
      <c r="D865" s="201">
        <f t="shared" si="296"/>
        <v>0.2</v>
      </c>
      <c r="E865" s="174">
        <f t="shared" ref="E865:E928" ca="1" si="320">IF( AND(J864&lt;=0,I864&lt;=0,H865&lt;=0),0,+D865*H865)</f>
        <v>-1.9543467670529333</v>
      </c>
      <c r="F865" s="179">
        <f t="shared" ca="1" si="297"/>
        <v>-2.6171798993344542</v>
      </c>
      <c r="G865" s="272">
        <f t="shared" si="298"/>
        <v>21.791666999999958</v>
      </c>
      <c r="H865" s="181">
        <f t="shared" ca="1" si="299"/>
        <v>-9.7717338352646657</v>
      </c>
      <c r="I865" s="182">
        <f t="shared" ca="1" si="300"/>
        <v>-13.085899496672269</v>
      </c>
      <c r="J865" s="181">
        <f t="shared" ca="1" si="301"/>
        <v>2107.0879418590557</v>
      </c>
      <c r="K865" s="175">
        <f ca="1">IF(I864&lt;0,VLOOKUP(-I864,'Cd(v)'!$B$3:$C$103,2,1),VLOOKUP(I864,'Cd(v)'!$B$3:$C$103,2,1))</f>
        <v>0.55200054016156697</v>
      </c>
      <c r="L865" s="7">
        <f t="shared" ca="1" si="314"/>
        <v>2.2605366939762898E-2</v>
      </c>
      <c r="M865" s="110">
        <f t="shared" si="302"/>
        <v>0</v>
      </c>
      <c r="N865" s="110">
        <f t="shared" si="303"/>
        <v>56.850545864683504</v>
      </c>
      <c r="O865" s="110">
        <f t="shared" ca="1" si="304"/>
        <v>0.22175864967907405</v>
      </c>
      <c r="P865" s="110">
        <f t="shared" ca="1" si="305"/>
        <v>-56.628787215004429</v>
      </c>
      <c r="Q865" s="110">
        <f t="shared" ca="1" si="307"/>
        <v>-9.7717338352646657</v>
      </c>
      <c r="R865" s="110"/>
      <c r="S865" s="105">
        <v>0</v>
      </c>
      <c r="T865" s="105">
        <f t="shared" si="308"/>
        <v>1.8407440726622322</v>
      </c>
      <c r="U865" s="177">
        <f t="shared" si="309"/>
        <v>5.7951626773377676</v>
      </c>
      <c r="V865" s="161">
        <f t="shared" si="295"/>
        <v>0</v>
      </c>
      <c r="W865" s="178">
        <f t="shared" si="306"/>
        <v>21.791666999999958</v>
      </c>
      <c r="X865" s="178">
        <f t="shared" ca="1" si="315"/>
        <v>0</v>
      </c>
      <c r="Y865" s="178">
        <f t="shared" ca="1" si="316"/>
        <v>4.7501658605019337</v>
      </c>
      <c r="Z865" s="178">
        <f t="shared" ca="1" si="317"/>
        <v>2</v>
      </c>
      <c r="AA865" s="178">
        <f t="shared" ca="1" si="318"/>
        <v>34.391666999999963</v>
      </c>
      <c r="AB865" s="178">
        <f t="shared" ca="1" si="319"/>
        <v>2050.6838586203448</v>
      </c>
    </row>
    <row r="866" spans="1:28" x14ac:dyDescent="0.25">
      <c r="A866" s="200"/>
      <c r="B866" s="105"/>
      <c r="D866" s="201">
        <f t="shared" si="296"/>
        <v>0.2</v>
      </c>
      <c r="E866" s="174">
        <f t="shared" ca="1" si="320"/>
        <v>-1.9517026172363288</v>
      </c>
      <c r="F866" s="179">
        <f t="shared" ca="1" si="297"/>
        <v>-3.0075204227817198</v>
      </c>
      <c r="G866" s="272">
        <f t="shared" si="298"/>
        <v>21.991666999999957</v>
      </c>
      <c r="H866" s="181">
        <f t="shared" ca="1" si="299"/>
        <v>-9.7585130861816438</v>
      </c>
      <c r="I866" s="182">
        <f t="shared" ca="1" si="300"/>
        <v>-15.037602113908598</v>
      </c>
      <c r="J866" s="181">
        <f t="shared" ca="1" si="301"/>
        <v>2104.0804214362738</v>
      </c>
      <c r="K866" s="175">
        <f ca="1">IF(I865&lt;0,VLOOKUP(-I865,'Cd(v)'!$B$3:$C$103,2,1),VLOOKUP(I865,'Cd(v)'!$B$3:$C$103,2,1))</f>
        <v>0.53743477126592298</v>
      </c>
      <c r="L866" s="7">
        <f t="shared" ca="1" si="314"/>
        <v>3.0415396669871884E-2</v>
      </c>
      <c r="M866" s="110">
        <f t="shared" si="302"/>
        <v>0</v>
      </c>
      <c r="N866" s="110">
        <f t="shared" si="303"/>
        <v>56.850545864683504</v>
      </c>
      <c r="O866" s="110">
        <f t="shared" ca="1" si="304"/>
        <v>0.29837504133144321</v>
      </c>
      <c r="P866" s="110">
        <f t="shared" ca="1" si="305"/>
        <v>-56.552170823352057</v>
      </c>
      <c r="Q866" s="110">
        <f t="shared" ca="1" si="307"/>
        <v>-9.7585130861816438</v>
      </c>
      <c r="R866" s="110"/>
      <c r="S866" s="105">
        <v>0</v>
      </c>
      <c r="T866" s="105">
        <f t="shared" si="308"/>
        <v>1.8407440726622322</v>
      </c>
      <c r="U866" s="177">
        <f t="shared" si="309"/>
        <v>5.7951626773377676</v>
      </c>
      <c r="V866" s="161">
        <f t="shared" si="295"/>
        <v>0</v>
      </c>
      <c r="W866" s="178">
        <f t="shared" si="306"/>
        <v>21.991666999999957</v>
      </c>
      <c r="X866" s="178">
        <f t="shared" ca="1" si="315"/>
        <v>0</v>
      </c>
      <c r="Y866" s="178">
        <f t="shared" ca="1" si="316"/>
        <v>4.7501658605019337</v>
      </c>
      <c r="Z866" s="178">
        <f t="shared" ca="1" si="317"/>
        <v>2</v>
      </c>
      <c r="AA866" s="178">
        <f t="shared" ca="1" si="318"/>
        <v>36.391666999999963</v>
      </c>
      <c r="AB866" s="178">
        <f t="shared" ca="1" si="319"/>
        <v>2041.1835268993409</v>
      </c>
    </row>
    <row r="867" spans="1:28" x14ac:dyDescent="0.25">
      <c r="A867" s="200"/>
      <c r="B867" s="105"/>
      <c r="D867" s="201">
        <f t="shared" si="296"/>
        <v>0.2</v>
      </c>
      <c r="E867" s="174">
        <f t="shared" ca="1" si="320"/>
        <v>-1.9484019424719461</v>
      </c>
      <c r="F867" s="179">
        <f t="shared" ca="1" si="297"/>
        <v>-3.3972008112761092</v>
      </c>
      <c r="G867" s="272">
        <f t="shared" si="298"/>
        <v>22.191666999999956</v>
      </c>
      <c r="H867" s="181">
        <f t="shared" ca="1" si="299"/>
        <v>-9.7420097123597298</v>
      </c>
      <c r="I867" s="182">
        <f t="shared" ca="1" si="300"/>
        <v>-16.986004056380544</v>
      </c>
      <c r="J867" s="181">
        <f t="shared" ca="1" si="301"/>
        <v>2100.6832206249978</v>
      </c>
      <c r="K867" s="175">
        <f ca="1">IF(I866&lt;0,VLOOKUP(-I866,'Cd(v)'!$B$3:$C$103,2,1),VLOOKUP(I866,'Cd(v)'!$B$3:$C$103,2,1))</f>
        <v>0.53743477126592298</v>
      </c>
      <c r="L867" s="7">
        <f t="shared" ref="L867:L890" ca="1" si="321">IF(I866&lt;0,+(+(0.5*1.29*K867*PI()/4*$E$1^2*I866^2)/9.81),+(-(0.5*1.29*K867*PI()/4*$E$1^2*I866^2)/9.81))</f>
        <v>4.0164605234898551E-2</v>
      </c>
      <c r="M867" s="110">
        <f t="shared" si="302"/>
        <v>0</v>
      </c>
      <c r="N867" s="110">
        <f t="shared" si="303"/>
        <v>56.850545864683504</v>
      </c>
      <c r="O867" s="110">
        <f t="shared" ca="1" si="304"/>
        <v>0.39401477735435481</v>
      </c>
      <c r="P867" s="110">
        <f t="shared" ca="1" si="305"/>
        <v>-56.456531087329147</v>
      </c>
      <c r="Q867" s="110">
        <f t="shared" ca="1" si="307"/>
        <v>-9.7420097123597298</v>
      </c>
      <c r="R867" s="110"/>
      <c r="S867" s="105">
        <v>0</v>
      </c>
      <c r="T867" s="105">
        <f t="shared" si="308"/>
        <v>1.8407440726622322</v>
      </c>
      <c r="U867" s="177">
        <f t="shared" si="309"/>
        <v>5.7951626773377676</v>
      </c>
      <c r="V867" s="161">
        <f t="shared" si="295"/>
        <v>0</v>
      </c>
      <c r="W867" s="178">
        <f t="shared" si="306"/>
        <v>22.191666999999956</v>
      </c>
      <c r="X867" s="178">
        <f t="shared" ca="1" si="315"/>
        <v>0</v>
      </c>
      <c r="Y867" s="178">
        <f t="shared" ca="1" si="316"/>
        <v>4.7501658605019337</v>
      </c>
      <c r="Z867" s="178">
        <f t="shared" ca="1" si="317"/>
        <v>2</v>
      </c>
      <c r="AA867" s="178">
        <f t="shared" ca="1" si="318"/>
        <v>38.391666999999963</v>
      </c>
      <c r="AB867" s="178">
        <f t="shared" ca="1" si="319"/>
        <v>2031.683195178337</v>
      </c>
    </row>
    <row r="868" spans="1:28" x14ac:dyDescent="0.25">
      <c r="A868" s="200"/>
      <c r="B868" s="105"/>
      <c r="D868" s="201">
        <f t="shared" si="296"/>
        <v>0.2</v>
      </c>
      <c r="E868" s="174">
        <f t="shared" ca="1" si="320"/>
        <v>-1.9450138578071536</v>
      </c>
      <c r="F868" s="179">
        <f t="shared" ca="1" si="297"/>
        <v>-3.78620358283754</v>
      </c>
      <c r="G868" s="272">
        <f t="shared" si="298"/>
        <v>22.391666999999956</v>
      </c>
      <c r="H868" s="181">
        <f t="shared" ca="1" si="299"/>
        <v>-9.7250692890357673</v>
      </c>
      <c r="I868" s="182">
        <f t="shared" ca="1" si="300"/>
        <v>-18.931017914187699</v>
      </c>
      <c r="J868" s="181">
        <f t="shared" ca="1" si="301"/>
        <v>2096.8970170421603</v>
      </c>
      <c r="K868" s="175">
        <f ca="1">IF(I867&lt;0,VLOOKUP(-I867,'Cd(v)'!$B$3:$C$103,2,1),VLOOKUP(I867,'Cd(v)'!$B$3:$C$103,2,1))</f>
        <v>0.526160660910301</v>
      </c>
      <c r="L868" s="7">
        <f t="shared" ca="1" si="321"/>
        <v>5.0171996568775509E-2</v>
      </c>
      <c r="M868" s="110">
        <f t="shared" si="302"/>
        <v>0</v>
      </c>
      <c r="N868" s="110">
        <f t="shared" si="303"/>
        <v>56.850545864683504</v>
      </c>
      <c r="O868" s="110">
        <f t="shared" ca="1" si="304"/>
        <v>0.49218728633968778</v>
      </c>
      <c r="P868" s="110">
        <f t="shared" ca="1" si="305"/>
        <v>-56.358358578343818</v>
      </c>
      <c r="Q868" s="110">
        <f t="shared" ca="1" si="307"/>
        <v>-9.7250692890357673</v>
      </c>
      <c r="R868" s="110"/>
      <c r="S868" s="105">
        <v>0</v>
      </c>
      <c r="T868" s="105">
        <f t="shared" si="308"/>
        <v>1.8407440726622322</v>
      </c>
      <c r="U868" s="177">
        <f t="shared" si="309"/>
        <v>5.7951626773377676</v>
      </c>
      <c r="V868" s="161">
        <f t="shared" si="295"/>
        <v>0</v>
      </c>
      <c r="W868" s="178">
        <f t="shared" si="306"/>
        <v>22.391666999999956</v>
      </c>
      <c r="X868" s="178">
        <f t="shared" ca="1" si="315"/>
        <v>0</v>
      </c>
      <c r="Y868" s="178">
        <f t="shared" ca="1" si="316"/>
        <v>4.7501658605019337</v>
      </c>
      <c r="Z868" s="178">
        <f t="shared" ca="1" si="317"/>
        <v>2</v>
      </c>
      <c r="AA868" s="178">
        <f t="shared" ca="1" si="318"/>
        <v>40.391666999999963</v>
      </c>
      <c r="AB868" s="178">
        <f t="shared" ca="1" si="319"/>
        <v>2022.182863457333</v>
      </c>
    </row>
    <row r="869" spans="1:28" x14ac:dyDescent="0.25">
      <c r="A869" s="200"/>
      <c r="B869" s="105"/>
      <c r="D869" s="201">
        <f t="shared" si="296"/>
        <v>0.2</v>
      </c>
      <c r="E869" s="174">
        <f t="shared" ca="1" si="320"/>
        <v>-1.9412684148810098</v>
      </c>
      <c r="F869" s="179">
        <f t="shared" ca="1" si="297"/>
        <v>-4.174457265813742</v>
      </c>
      <c r="G869" s="272">
        <f t="shared" si="298"/>
        <v>22.591666999999955</v>
      </c>
      <c r="H869" s="181">
        <f t="shared" ca="1" si="299"/>
        <v>-9.7063420744050486</v>
      </c>
      <c r="I869" s="182">
        <f t="shared" ca="1" si="300"/>
        <v>-20.872286329068707</v>
      </c>
      <c r="J869" s="181">
        <f t="shared" ca="1" si="301"/>
        <v>2092.7225597763468</v>
      </c>
      <c r="K869" s="175">
        <f ca="1">IF(I868&lt;0,VLOOKUP(-I868,'Cd(v)'!$B$3:$C$103,2,1),VLOOKUP(I868,'Cd(v)'!$B$3:$C$103,2,1))</f>
        <v>0.517000118022927</v>
      </c>
      <c r="L869" s="7">
        <f ca="1">IF(I868&lt;0,+(+(0.5*1.29*K869*PI()/4*$E$1^2*I868^2)/9.81),+(-(0.5*1.29*K869*PI()/4*$E$1^2*I868^2)/9.81))</f>
        <v>6.1234917596138458E-2</v>
      </c>
      <c r="M869" s="110">
        <f t="shared" si="302"/>
        <v>0</v>
      </c>
      <c r="N869" s="110">
        <f t="shared" si="303"/>
        <v>56.850545864683504</v>
      </c>
      <c r="O869" s="110">
        <f t="shared" ca="1" si="304"/>
        <v>0.60071454161811833</v>
      </c>
      <c r="P869" s="110">
        <f t="shared" ca="1" si="305"/>
        <v>-56.249831323065386</v>
      </c>
      <c r="Q869" s="110">
        <f t="shared" ca="1" si="307"/>
        <v>-9.7063420744050486</v>
      </c>
      <c r="R869" s="110"/>
      <c r="S869" s="105">
        <v>0</v>
      </c>
      <c r="T869" s="105">
        <f t="shared" si="308"/>
        <v>1.8407440726622322</v>
      </c>
      <c r="U869" s="177">
        <f t="shared" si="309"/>
        <v>5.7951626773377676</v>
      </c>
      <c r="V869" s="161">
        <f t="shared" si="295"/>
        <v>0</v>
      </c>
      <c r="W869" s="178">
        <f t="shared" si="306"/>
        <v>22.591666999999955</v>
      </c>
      <c r="X869" s="178">
        <f t="shared" ca="1" si="315"/>
        <v>0</v>
      </c>
      <c r="Y869" s="178">
        <f t="shared" ca="1" si="316"/>
        <v>4.7501658605019337</v>
      </c>
      <c r="Z869" s="178">
        <f t="shared" ca="1" si="317"/>
        <v>2</v>
      </c>
      <c r="AA869" s="178">
        <f t="shared" ca="1" si="318"/>
        <v>42.391666999999963</v>
      </c>
      <c r="AB869" s="178">
        <f t="shared" ca="1" si="319"/>
        <v>2012.6825317363291</v>
      </c>
    </row>
    <row r="870" spans="1:28" x14ac:dyDescent="0.25">
      <c r="A870" s="200"/>
      <c r="B870" s="105"/>
      <c r="D870" s="201">
        <f t="shared" si="296"/>
        <v>0.2</v>
      </c>
      <c r="E870" s="174">
        <f t="shared" ca="1" si="320"/>
        <v>-1.9367986025330035</v>
      </c>
      <c r="F870" s="179">
        <f t="shared" ca="1" si="297"/>
        <v>-4.5618169863203422</v>
      </c>
      <c r="G870" s="272">
        <f t="shared" si="298"/>
        <v>22.791666999999954</v>
      </c>
      <c r="H870" s="181">
        <f t="shared" ca="1" si="299"/>
        <v>-9.6839930126650167</v>
      </c>
      <c r="I870" s="182">
        <f t="shared" ca="1" si="300"/>
        <v>-22.80908493160171</v>
      </c>
      <c r="J870" s="181">
        <f t="shared" ca="1" si="301"/>
        <v>2088.1607427900262</v>
      </c>
      <c r="K870" s="175">
        <f ca="1">IF(I869&lt;0,VLOOKUP(-I869,'Cd(v)'!$B$3:$C$103,2,1),VLOOKUP(I869,'Cd(v)'!$B$3:$C$103,2,1))</f>
        <v>0.517000118022927</v>
      </c>
      <c r="L870" s="7">
        <f t="shared" ca="1" si="321"/>
        <v>7.4437409794849196E-2</v>
      </c>
      <c r="M870" s="110">
        <f t="shared" si="302"/>
        <v>0</v>
      </c>
      <c r="N870" s="110">
        <f t="shared" si="303"/>
        <v>56.850545864683504</v>
      </c>
      <c r="O870" s="110">
        <f t="shared" ca="1" si="304"/>
        <v>0.73023099008747061</v>
      </c>
      <c r="P870" s="110">
        <f t="shared" ca="1" si="305"/>
        <v>-56.120314874596033</v>
      </c>
      <c r="Q870" s="110">
        <f t="shared" ca="1" si="307"/>
        <v>-9.6839930126650167</v>
      </c>
      <c r="R870" s="110"/>
      <c r="S870" s="105">
        <v>0</v>
      </c>
      <c r="T870" s="105">
        <f t="shared" si="308"/>
        <v>1.8407440726622322</v>
      </c>
      <c r="U870" s="177">
        <f t="shared" si="309"/>
        <v>5.7951626773377676</v>
      </c>
      <c r="V870" s="161">
        <f t="shared" si="295"/>
        <v>0</v>
      </c>
      <c r="W870" s="178">
        <f t="shared" si="306"/>
        <v>22.791666999999954</v>
      </c>
      <c r="X870" s="178">
        <f t="shared" ca="1" si="315"/>
        <v>0</v>
      </c>
      <c r="Y870" s="178">
        <f t="shared" ca="1" si="316"/>
        <v>4.7501658605019337</v>
      </c>
      <c r="Z870" s="178">
        <f t="shared" ca="1" si="317"/>
        <v>2</v>
      </c>
      <c r="AA870" s="178">
        <f t="shared" ca="1" si="318"/>
        <v>44.391666999999963</v>
      </c>
      <c r="AB870" s="178">
        <f t="shared" ca="1" si="319"/>
        <v>2003.1822000153252</v>
      </c>
    </row>
    <row r="871" spans="1:28" x14ac:dyDescent="0.25">
      <c r="A871" s="200"/>
      <c r="B871" s="105"/>
      <c r="D871" s="201">
        <f t="shared" si="296"/>
        <v>0.2</v>
      </c>
      <c r="E871" s="174">
        <f t="shared" ca="1" si="320"/>
        <v>-1.9323524080392283</v>
      </c>
      <c r="F871" s="179">
        <f t="shared" ca="1" si="297"/>
        <v>-4.9482874679281883</v>
      </c>
      <c r="G871" s="272">
        <f t="shared" si="298"/>
        <v>22.991666999999953</v>
      </c>
      <c r="H871" s="181">
        <f t="shared" ca="1" si="299"/>
        <v>-9.661762040196141</v>
      </c>
      <c r="I871" s="182">
        <f t="shared" ca="1" si="300"/>
        <v>-24.741437339640939</v>
      </c>
      <c r="J871" s="181">
        <f t="shared" ca="1" si="301"/>
        <v>2083.2124553220979</v>
      </c>
      <c r="K871" s="175">
        <f ca="1">IF(I870&lt;0,VLOOKUP(-I870,'Cd(v)'!$B$3:$C$103,2,1),VLOOKUP(I870,'Cd(v)'!$B$3:$C$103,2,1))</f>
        <v>0.50930714179742598</v>
      </c>
      <c r="L871" s="7">
        <f t="shared" ca="1" si="321"/>
        <v>8.7570141898065307E-2</v>
      </c>
      <c r="M871" s="110">
        <f t="shared" si="302"/>
        <v>0</v>
      </c>
      <c r="N871" s="110">
        <f t="shared" si="303"/>
        <v>56.850545864683504</v>
      </c>
      <c r="O871" s="110">
        <f t="shared" ca="1" si="304"/>
        <v>0.85906309202002074</v>
      </c>
      <c r="P871" s="110">
        <f t="shared" ca="1" si="305"/>
        <v>-55.991482772663481</v>
      </c>
      <c r="Q871" s="110">
        <f t="shared" ca="1" si="307"/>
        <v>-9.661762040196141</v>
      </c>
      <c r="R871" s="110"/>
      <c r="S871" s="105">
        <v>0</v>
      </c>
      <c r="T871" s="105">
        <f t="shared" si="308"/>
        <v>1.8407440726622322</v>
      </c>
      <c r="U871" s="177">
        <f t="shared" si="309"/>
        <v>5.7951626773377676</v>
      </c>
      <c r="V871" s="161">
        <f t="shared" si="295"/>
        <v>0</v>
      </c>
      <c r="W871" s="178">
        <f t="shared" si="306"/>
        <v>22.991666999999953</v>
      </c>
      <c r="X871" s="178">
        <f t="shared" ca="1" si="315"/>
        <v>0</v>
      </c>
      <c r="Y871" s="178">
        <f t="shared" ca="1" si="316"/>
        <v>4.7501658605019337</v>
      </c>
      <c r="Z871" s="178">
        <f t="shared" ca="1" si="317"/>
        <v>2</v>
      </c>
      <c r="AA871" s="178">
        <f t="shared" ca="1" si="318"/>
        <v>46.391666999999963</v>
      </c>
      <c r="AB871" s="178">
        <f t="shared" ca="1" si="319"/>
        <v>1993.6818682943212</v>
      </c>
    </row>
    <row r="872" spans="1:28" x14ac:dyDescent="0.25">
      <c r="A872" s="200"/>
      <c r="B872" s="105"/>
      <c r="D872" s="201">
        <f t="shared" si="296"/>
        <v>0.2</v>
      </c>
      <c r="E872" s="174">
        <f t="shared" ca="1" si="320"/>
        <v>-1.9275694491818465</v>
      </c>
      <c r="F872" s="179">
        <f t="shared" ca="1" si="297"/>
        <v>-5.3338013577645569</v>
      </c>
      <c r="G872" s="272">
        <f t="shared" si="298"/>
        <v>23.191666999999953</v>
      </c>
      <c r="H872" s="181">
        <f t="shared" ca="1" si="299"/>
        <v>-9.6378472459092315</v>
      </c>
      <c r="I872" s="182">
        <f t="shared" ca="1" si="300"/>
        <v>-26.669006788822784</v>
      </c>
      <c r="J872" s="181">
        <f t="shared" ca="1" si="301"/>
        <v>2077.8786539643334</v>
      </c>
      <c r="K872" s="175">
        <f ca="1">IF(I871&lt;0,VLOOKUP(-I871,'Cd(v)'!$B$3:$C$103,2,1),VLOOKUP(I871,'Cd(v)'!$B$3:$C$103,2,1))</f>
        <v>0.50268992875304097</v>
      </c>
      <c r="L872" s="7">
        <f t="shared" ca="1" si="321"/>
        <v>0.10169757546460119</v>
      </c>
      <c r="M872" s="110">
        <f t="shared" si="302"/>
        <v>0</v>
      </c>
      <c r="N872" s="110">
        <f t="shared" si="303"/>
        <v>56.850545864683504</v>
      </c>
      <c r="O872" s="110">
        <f t="shared" ca="1" si="304"/>
        <v>0.99765321530773776</v>
      </c>
      <c r="P872" s="110">
        <f t="shared" ca="1" si="305"/>
        <v>-55.852892649375768</v>
      </c>
      <c r="Q872" s="110">
        <f t="shared" ca="1" si="307"/>
        <v>-9.6378472459092315</v>
      </c>
      <c r="R872" s="110"/>
      <c r="S872" s="105">
        <v>0</v>
      </c>
      <c r="T872" s="105">
        <f t="shared" si="308"/>
        <v>1.8407440726622322</v>
      </c>
      <c r="U872" s="177">
        <f t="shared" si="309"/>
        <v>5.7951626773377676</v>
      </c>
      <c r="V872" s="161">
        <f t="shared" si="295"/>
        <v>0</v>
      </c>
      <c r="W872" s="178">
        <f t="shared" si="306"/>
        <v>23.191666999999953</v>
      </c>
      <c r="X872" s="178">
        <f t="shared" ca="1" si="315"/>
        <v>0</v>
      </c>
      <c r="Y872" s="178">
        <f t="shared" ca="1" si="316"/>
        <v>4.7501658605019337</v>
      </c>
      <c r="Z872" s="178">
        <f t="shared" ca="1" si="317"/>
        <v>2</v>
      </c>
      <c r="AA872" s="178">
        <f t="shared" ca="1" si="318"/>
        <v>48.391666999999963</v>
      </c>
      <c r="AB872" s="178">
        <f t="shared" ca="1" si="319"/>
        <v>1984.1815365733173</v>
      </c>
    </row>
    <row r="873" spans="1:28" x14ac:dyDescent="0.25">
      <c r="A873" s="200"/>
      <c r="B873" s="105"/>
      <c r="D873" s="201">
        <f t="shared" si="296"/>
        <v>0.2</v>
      </c>
      <c r="E873" s="174">
        <f t="shared" ca="1" si="320"/>
        <v>-1.9219955962125592</v>
      </c>
      <c r="F873" s="179">
        <f t="shared" ca="1" si="297"/>
        <v>-5.7182004770070698</v>
      </c>
      <c r="G873" s="272">
        <f t="shared" si="298"/>
        <v>23.391666999999952</v>
      </c>
      <c r="H873" s="181">
        <f t="shared" ca="1" si="299"/>
        <v>-9.6099779810627961</v>
      </c>
      <c r="I873" s="182">
        <f t="shared" ca="1" si="300"/>
        <v>-28.591002385035345</v>
      </c>
      <c r="J873" s="181">
        <f t="shared" ca="1" si="301"/>
        <v>2072.1604534873263</v>
      </c>
      <c r="K873" s="175">
        <f ca="1">IF(I872&lt;0,VLOOKUP(-I872,'Cd(v)'!$B$3:$C$103,2,1),VLOOKUP(I872,'Cd(v)'!$B$3:$C$103,2,1))</f>
        <v>0.50268992875304097</v>
      </c>
      <c r="L873" s="7">
        <f t="shared" ca="1" si="321"/>
        <v>0.11816107429058484</v>
      </c>
      <c r="M873" s="110">
        <f t="shared" si="302"/>
        <v>0</v>
      </c>
      <c r="N873" s="110">
        <f t="shared" si="303"/>
        <v>56.850545864683504</v>
      </c>
      <c r="O873" s="110">
        <f t="shared" ca="1" si="304"/>
        <v>1.1591601387906374</v>
      </c>
      <c r="P873" s="110">
        <f t="shared" ca="1" si="305"/>
        <v>-55.691385725892864</v>
      </c>
      <c r="Q873" s="110">
        <f t="shared" ca="1" si="307"/>
        <v>-9.6099779810627961</v>
      </c>
      <c r="R873" s="110"/>
      <c r="S873" s="105">
        <v>0</v>
      </c>
      <c r="T873" s="105">
        <f t="shared" si="308"/>
        <v>1.8407440726622322</v>
      </c>
      <c r="U873" s="177">
        <f t="shared" si="309"/>
        <v>5.7951626773377676</v>
      </c>
      <c r="V873" s="161">
        <f t="shared" si="295"/>
        <v>0</v>
      </c>
      <c r="W873" s="178">
        <f t="shared" si="306"/>
        <v>23.391666999999952</v>
      </c>
      <c r="X873" s="178">
        <f t="shared" ca="1" si="315"/>
        <v>0</v>
      </c>
      <c r="Y873" s="178">
        <f t="shared" ca="1" si="316"/>
        <v>4.7501658605019337</v>
      </c>
      <c r="Z873" s="178">
        <f t="shared" ca="1" si="317"/>
        <v>2</v>
      </c>
      <c r="AA873" s="178">
        <f t="shared" ca="1" si="318"/>
        <v>50.391666999999963</v>
      </c>
      <c r="AB873" s="178">
        <f t="shared" ca="1" si="319"/>
        <v>1974.6812048523134</v>
      </c>
    </row>
    <row r="874" spans="1:28" x14ac:dyDescent="0.25">
      <c r="A874" s="200"/>
      <c r="B874" s="105"/>
      <c r="D874" s="201">
        <f t="shared" si="296"/>
        <v>0.2</v>
      </c>
      <c r="E874" s="174">
        <f t="shared" ca="1" si="320"/>
        <v>-1.9165518859499906</v>
      </c>
      <c r="F874" s="179">
        <f t="shared" ca="1" si="297"/>
        <v>-6.1015108541970671</v>
      </c>
      <c r="G874" s="272">
        <f t="shared" si="298"/>
        <v>23.591666999999951</v>
      </c>
      <c r="H874" s="181">
        <f t="shared" ca="1" si="299"/>
        <v>-9.5827594297499523</v>
      </c>
      <c r="I874" s="182">
        <f t="shared" ca="1" si="300"/>
        <v>-30.507554270985334</v>
      </c>
      <c r="J874" s="181">
        <f t="shared" ca="1" si="301"/>
        <v>2066.0589426331294</v>
      </c>
      <c r="K874" s="175">
        <f ca="1">IF(I873&lt;0,VLOOKUP(-I873,'Cd(v)'!$B$3:$C$103,2,1),VLOOKUP(I873,'Cd(v)'!$B$3:$C$103,2,1))</f>
        <v>0.49689333175318801</v>
      </c>
      <c r="L874" s="7">
        <f t="shared" ca="1" si="321"/>
        <v>0.13424017038634348</v>
      </c>
      <c r="M874" s="110">
        <f t="shared" si="302"/>
        <v>0</v>
      </c>
      <c r="N874" s="110">
        <f t="shared" si="303"/>
        <v>56.850545864683504</v>
      </c>
      <c r="O874" s="110">
        <f t="shared" ca="1" si="304"/>
        <v>1.3168960714900295</v>
      </c>
      <c r="P874" s="110">
        <f t="shared" ca="1" si="305"/>
        <v>-55.533649793193476</v>
      </c>
      <c r="Q874" s="110">
        <f t="shared" ca="1" si="307"/>
        <v>-9.5827594297499523</v>
      </c>
      <c r="R874" s="110"/>
      <c r="S874" s="105">
        <v>0</v>
      </c>
      <c r="T874" s="105">
        <f t="shared" si="308"/>
        <v>1.8407440726622322</v>
      </c>
      <c r="U874" s="177">
        <f t="shared" si="309"/>
        <v>5.7951626773377676</v>
      </c>
      <c r="V874" s="161">
        <f t="shared" si="295"/>
        <v>0</v>
      </c>
      <c r="W874" s="178">
        <f t="shared" si="306"/>
        <v>23.591666999999951</v>
      </c>
      <c r="X874" s="178">
        <f t="shared" ca="1" si="315"/>
        <v>0</v>
      </c>
      <c r="Y874" s="178">
        <f t="shared" ca="1" si="316"/>
        <v>4.7501658605019337</v>
      </c>
      <c r="Z874" s="178">
        <f t="shared" ca="1" si="317"/>
        <v>2</v>
      </c>
      <c r="AA874" s="178">
        <f t="shared" ca="1" si="318"/>
        <v>52.391666999999963</v>
      </c>
      <c r="AB874" s="178">
        <f t="shared" ca="1" si="319"/>
        <v>1965.1808731313095</v>
      </c>
    </row>
    <row r="875" spans="1:28" x14ac:dyDescent="0.25">
      <c r="A875" s="200"/>
      <c r="B875" s="105"/>
      <c r="D875" s="201">
        <f t="shared" si="296"/>
        <v>0.2</v>
      </c>
      <c r="E875" s="174">
        <f t="shared" ca="1" si="320"/>
        <v>-1.9102545834146907</v>
      </c>
      <c r="F875" s="179">
        <f t="shared" ca="1" si="297"/>
        <v>-6.4835617708800051</v>
      </c>
      <c r="G875" s="272">
        <f t="shared" si="298"/>
        <v>23.791666999999951</v>
      </c>
      <c r="H875" s="181">
        <f t="shared" ca="1" si="299"/>
        <v>-9.5512729170734527</v>
      </c>
      <c r="I875" s="182">
        <f t="shared" ca="1" si="300"/>
        <v>-32.417808854400022</v>
      </c>
      <c r="J875" s="181">
        <f t="shared" ca="1" si="301"/>
        <v>2059.5753808622494</v>
      </c>
      <c r="K875" s="175">
        <f ca="1">IF(I874&lt;0,VLOOKUP(-I874,'Cd(v)'!$B$3:$C$103,2,1),VLOOKUP(I874,'Cd(v)'!$B$3:$C$103,2,1))</f>
        <v>0.49689333175318801</v>
      </c>
      <c r="L875" s="7">
        <f t="shared" ca="1" si="321"/>
        <v>0.15284052340391471</v>
      </c>
      <c r="M875" s="110">
        <f t="shared" si="302"/>
        <v>0</v>
      </c>
      <c r="N875" s="110">
        <f t="shared" si="303"/>
        <v>56.850545864683504</v>
      </c>
      <c r="O875" s="110">
        <f t="shared" ca="1" si="304"/>
        <v>1.4993655345924035</v>
      </c>
      <c r="P875" s="110">
        <f t="shared" ca="1" si="305"/>
        <v>-55.351180330091097</v>
      </c>
      <c r="Q875" s="110">
        <f t="shared" ca="1" si="307"/>
        <v>-9.5512729170734527</v>
      </c>
      <c r="R875" s="110"/>
      <c r="S875" s="105">
        <v>0</v>
      </c>
      <c r="T875" s="105">
        <f t="shared" si="308"/>
        <v>1.8407440726622322</v>
      </c>
      <c r="U875" s="177">
        <f t="shared" si="309"/>
        <v>5.7951626773377676</v>
      </c>
      <c r="V875" s="161">
        <f t="shared" si="295"/>
        <v>0</v>
      </c>
      <c r="W875" s="178">
        <f t="shared" si="306"/>
        <v>23.791666999999951</v>
      </c>
      <c r="X875" s="178">
        <f t="shared" ca="1" si="315"/>
        <v>0</v>
      </c>
      <c r="Y875" s="178">
        <f t="shared" ca="1" si="316"/>
        <v>4.7501658605019337</v>
      </c>
      <c r="Z875" s="178">
        <f t="shared" ca="1" si="317"/>
        <v>2</v>
      </c>
      <c r="AA875" s="178">
        <f t="shared" ca="1" si="318"/>
        <v>54.391666999999963</v>
      </c>
      <c r="AB875" s="178">
        <f t="shared" ca="1" si="319"/>
        <v>1955.6805414103055</v>
      </c>
    </row>
    <row r="876" spans="1:28" x14ac:dyDescent="0.25">
      <c r="A876" s="200"/>
      <c r="B876" s="105"/>
      <c r="D876" s="201">
        <f t="shared" si="296"/>
        <v>0.2</v>
      </c>
      <c r="E876" s="174">
        <f t="shared" ca="1" si="320"/>
        <v>-1.9041772577974792</v>
      </c>
      <c r="F876" s="179">
        <f t="shared" ca="1" si="297"/>
        <v>-6.8643972224395</v>
      </c>
      <c r="G876" s="272">
        <f t="shared" si="298"/>
        <v>23.99166699999995</v>
      </c>
      <c r="H876" s="181">
        <f t="shared" ca="1" si="299"/>
        <v>-9.5208862889873949</v>
      </c>
      <c r="I876" s="182">
        <f t="shared" ca="1" si="300"/>
        <v>-34.3219861121975</v>
      </c>
      <c r="J876" s="181">
        <f t="shared" ca="1" si="301"/>
        <v>2052.7109836398099</v>
      </c>
      <c r="K876" s="175">
        <f ca="1">IF(I875&lt;0,VLOOKUP(-I875,'Cd(v)'!$B$3:$C$103,2,1),VLOOKUP(I875,'Cd(v)'!$B$3:$C$103,2,1))</f>
        <v>0.49174214980037001</v>
      </c>
      <c r="L876" s="7">
        <f t="shared" ca="1" si="321"/>
        <v>0.17079113023107798</v>
      </c>
      <c r="M876" s="110">
        <f t="shared" si="302"/>
        <v>0</v>
      </c>
      <c r="N876" s="110">
        <f t="shared" si="303"/>
        <v>56.850545864683504</v>
      </c>
      <c r="O876" s="110">
        <f t="shared" ca="1" si="304"/>
        <v>1.6754609875668751</v>
      </c>
      <c r="P876" s="110">
        <f t="shared" ca="1" si="305"/>
        <v>-55.175084877116632</v>
      </c>
      <c r="Q876" s="110">
        <f t="shared" ca="1" si="307"/>
        <v>-9.5208862889873949</v>
      </c>
      <c r="R876" s="110"/>
      <c r="S876" s="105">
        <v>0</v>
      </c>
      <c r="T876" s="105">
        <f t="shared" si="308"/>
        <v>1.8407440726622322</v>
      </c>
      <c r="U876" s="177">
        <f t="shared" si="309"/>
        <v>5.7951626773377676</v>
      </c>
      <c r="V876" s="161">
        <f t="shared" si="295"/>
        <v>0</v>
      </c>
      <c r="W876" s="178">
        <f t="shared" si="306"/>
        <v>23.99166699999995</v>
      </c>
      <c r="X876" s="178">
        <f t="shared" ca="1" si="315"/>
        <v>0</v>
      </c>
      <c r="Y876" s="178">
        <f t="shared" ca="1" si="316"/>
        <v>4.7501658605019337</v>
      </c>
      <c r="Z876" s="178">
        <f t="shared" ca="1" si="317"/>
        <v>2</v>
      </c>
      <c r="AA876" s="178">
        <f t="shared" ca="1" si="318"/>
        <v>56.391666999999963</v>
      </c>
      <c r="AB876" s="178">
        <f t="shared" ca="1" si="319"/>
        <v>1946.1802096893016</v>
      </c>
    </row>
    <row r="877" spans="1:28" x14ac:dyDescent="0.25">
      <c r="A877" s="200"/>
      <c r="B877" s="105"/>
      <c r="D877" s="201">
        <f t="shared" si="296"/>
        <v>0.2</v>
      </c>
      <c r="E877" s="174">
        <f t="shared" ca="1" si="320"/>
        <v>-1.8977953149081479</v>
      </c>
      <c r="F877" s="179">
        <f t="shared" ca="1" si="297"/>
        <v>-7.2439562854211292</v>
      </c>
      <c r="G877" s="272">
        <f t="shared" si="298"/>
        <v>24.191666999999949</v>
      </c>
      <c r="H877" s="181">
        <f t="shared" ca="1" si="299"/>
        <v>-9.4889765745407395</v>
      </c>
      <c r="I877" s="182">
        <f t="shared" ca="1" si="300"/>
        <v>-36.219781427105644</v>
      </c>
      <c r="J877" s="181">
        <f t="shared" ca="1" si="301"/>
        <v>2045.4670273543888</v>
      </c>
      <c r="K877" s="175">
        <f ca="1">IF(I876&lt;0,VLOOKUP(-I876,'Cd(v)'!$B$3:$C$103,2,1),VLOOKUP(I876,'Cd(v)'!$B$3:$C$103,2,1))</f>
        <v>0.487111029996183</v>
      </c>
      <c r="L877" s="7">
        <f t="shared" ca="1" si="321"/>
        <v>0.18964148560373439</v>
      </c>
      <c r="M877" s="110">
        <f t="shared" si="302"/>
        <v>0</v>
      </c>
      <c r="N877" s="110">
        <f t="shared" si="303"/>
        <v>56.850545864683504</v>
      </c>
      <c r="O877" s="110">
        <f t="shared" ca="1" si="304"/>
        <v>1.8603829737726345</v>
      </c>
      <c r="P877" s="110">
        <f t="shared" ca="1" si="305"/>
        <v>-54.990162890910867</v>
      </c>
      <c r="Q877" s="110">
        <f t="shared" ca="1" si="307"/>
        <v>-9.4889765745407395</v>
      </c>
      <c r="R877" s="110"/>
      <c r="S877" s="105">
        <v>0</v>
      </c>
      <c r="T877" s="105">
        <f t="shared" si="308"/>
        <v>1.8407440726622322</v>
      </c>
      <c r="U877" s="177">
        <f t="shared" si="309"/>
        <v>5.7951626773377676</v>
      </c>
      <c r="V877" s="161">
        <f t="shared" si="295"/>
        <v>0</v>
      </c>
      <c r="W877" s="178">
        <f t="shared" si="306"/>
        <v>24.191666999999949</v>
      </c>
      <c r="X877" s="178">
        <f t="shared" ca="1" si="315"/>
        <v>0</v>
      </c>
      <c r="Y877" s="178">
        <f t="shared" ca="1" si="316"/>
        <v>4.7501658605019337</v>
      </c>
      <c r="Z877" s="178">
        <f t="shared" ca="1" si="317"/>
        <v>2</v>
      </c>
      <c r="AA877" s="178">
        <f t="shared" ca="1" si="318"/>
        <v>58.391666999999963</v>
      </c>
      <c r="AB877" s="178">
        <f t="shared" ca="1" si="319"/>
        <v>1936.6798779682977</v>
      </c>
    </row>
    <row r="878" spans="1:28" x14ac:dyDescent="0.25">
      <c r="A878" s="200"/>
      <c r="B878" s="105"/>
      <c r="D878" s="201">
        <f t="shared" si="296"/>
        <v>0.2</v>
      </c>
      <c r="E878" s="174">
        <f t="shared" ca="1" si="320"/>
        <v>-1.8904987641948434</v>
      </c>
      <c r="F878" s="179">
        <f t="shared" ca="1" si="297"/>
        <v>-7.6220560382600979</v>
      </c>
      <c r="G878" s="272">
        <f t="shared" si="298"/>
        <v>24.391666999999948</v>
      </c>
      <c r="H878" s="181">
        <f t="shared" ca="1" si="299"/>
        <v>-9.4524938209742171</v>
      </c>
      <c r="I878" s="182">
        <f t="shared" ca="1" si="300"/>
        <v>-38.11028019130049</v>
      </c>
      <c r="J878" s="181">
        <f t="shared" ca="1" si="301"/>
        <v>2037.8449713161287</v>
      </c>
      <c r="K878" s="175">
        <f ca="1">IF(I877&lt;0,VLOOKUP(-I877,'Cd(v)'!$B$3:$C$103,2,1),VLOOKUP(I877,'Cd(v)'!$B$3:$C$103,2,1))</f>
        <v>0.487111029996183</v>
      </c>
      <c r="L878" s="7">
        <f t="shared" ca="1" si="321"/>
        <v>0.21119331963382812</v>
      </c>
      <c r="M878" s="110">
        <f t="shared" si="302"/>
        <v>0</v>
      </c>
      <c r="N878" s="110">
        <f t="shared" si="303"/>
        <v>56.850545864683504</v>
      </c>
      <c r="O878" s="110">
        <f t="shared" ca="1" si="304"/>
        <v>2.0718064656078541</v>
      </c>
      <c r="P878" s="110">
        <f t="shared" ca="1" si="305"/>
        <v>-54.778739399075647</v>
      </c>
      <c r="Q878" s="110">
        <f t="shared" ca="1" si="307"/>
        <v>-9.4524938209742171</v>
      </c>
      <c r="R878" s="110"/>
      <c r="S878" s="105">
        <v>0</v>
      </c>
      <c r="T878" s="105">
        <f t="shared" si="308"/>
        <v>1.8407440726622322</v>
      </c>
      <c r="U878" s="177">
        <f t="shared" si="309"/>
        <v>5.7951626773377676</v>
      </c>
      <c r="V878" s="161">
        <f t="shared" si="295"/>
        <v>0</v>
      </c>
      <c r="W878" s="178">
        <f t="shared" si="306"/>
        <v>24.391666999999948</v>
      </c>
      <c r="X878" s="178">
        <f t="shared" ca="1" si="315"/>
        <v>0</v>
      </c>
      <c r="Y878" s="178">
        <f t="shared" ca="1" si="316"/>
        <v>4.7501658605019337</v>
      </c>
      <c r="Z878" s="178">
        <f t="shared" ca="1" si="317"/>
        <v>2</v>
      </c>
      <c r="AA878" s="178">
        <f t="shared" ca="1" si="318"/>
        <v>60.391666999999963</v>
      </c>
      <c r="AB878" s="178">
        <f t="shared" ca="1" si="319"/>
        <v>1927.1795462472937</v>
      </c>
    </row>
    <row r="879" spans="1:28" x14ac:dyDescent="0.25">
      <c r="A879" s="200"/>
      <c r="B879" s="105"/>
      <c r="D879" s="201">
        <f t="shared" si="296"/>
        <v>0.2</v>
      </c>
      <c r="E879" s="174">
        <f t="shared" ca="1" si="320"/>
        <v>-1.8835230745356251</v>
      </c>
      <c r="F879" s="179">
        <f t="shared" ca="1" si="297"/>
        <v>-7.9987606531672233</v>
      </c>
      <c r="G879" s="272">
        <f t="shared" si="298"/>
        <v>24.591666999999948</v>
      </c>
      <c r="H879" s="181">
        <f t="shared" ca="1" si="299"/>
        <v>-9.4176153726781244</v>
      </c>
      <c r="I879" s="182">
        <f t="shared" ca="1" si="300"/>
        <v>-39.993803265836114</v>
      </c>
      <c r="J879" s="181">
        <f t="shared" ca="1" si="301"/>
        <v>2029.8462106629615</v>
      </c>
      <c r="K879" s="175">
        <f ca="1">IF(I878&lt;0,VLOOKUP(-I878,'Cd(v)'!$B$3:$C$103,2,1),VLOOKUP(I878,'Cd(v)'!$B$3:$C$103,2,1))</f>
        <v>0.48290729108657598</v>
      </c>
      <c r="L879" s="7">
        <f t="shared" ca="1" si="321"/>
        <v>0.23179742583249952</v>
      </c>
      <c r="M879" s="110">
        <f t="shared" si="302"/>
        <v>0</v>
      </c>
      <c r="N879" s="110">
        <f t="shared" si="303"/>
        <v>56.850545864683504</v>
      </c>
      <c r="O879" s="110">
        <f t="shared" ca="1" si="304"/>
        <v>2.2739327474168203</v>
      </c>
      <c r="P879" s="110">
        <f t="shared" ca="1" si="305"/>
        <v>-54.576613117266682</v>
      </c>
      <c r="Q879" s="110">
        <f t="shared" ca="1" si="307"/>
        <v>-9.4176153726781244</v>
      </c>
      <c r="R879" s="110"/>
      <c r="S879" s="105">
        <v>0</v>
      </c>
      <c r="T879" s="105">
        <f t="shared" si="308"/>
        <v>1.8407440726622322</v>
      </c>
      <c r="U879" s="177">
        <f t="shared" si="309"/>
        <v>5.7951626773377676</v>
      </c>
      <c r="V879" s="161">
        <f t="shared" si="295"/>
        <v>0</v>
      </c>
      <c r="W879" s="178">
        <f t="shared" si="306"/>
        <v>24.591666999999948</v>
      </c>
      <c r="X879" s="178">
        <f t="shared" ca="1" si="315"/>
        <v>0</v>
      </c>
      <c r="Y879" s="178">
        <f t="shared" ca="1" si="316"/>
        <v>4.7501658605019337</v>
      </c>
      <c r="Z879" s="178">
        <f t="shared" ca="1" si="317"/>
        <v>2</v>
      </c>
      <c r="AA879" s="178">
        <f t="shared" ca="1" si="318"/>
        <v>62.391666999999963</v>
      </c>
      <c r="AB879" s="178">
        <f t="shared" ca="1" si="319"/>
        <v>1917.6792145262898</v>
      </c>
    </row>
    <row r="880" spans="1:28" x14ac:dyDescent="0.25">
      <c r="A880" s="200"/>
      <c r="B880" s="105"/>
      <c r="D880" s="201">
        <f t="shared" si="296"/>
        <v>0.2</v>
      </c>
      <c r="E880" s="174">
        <f t="shared" ca="1" si="320"/>
        <v>-1.8762627106605081</v>
      </c>
      <c r="F880" s="179">
        <f t="shared" ca="1" si="297"/>
        <v>-8.3740131952993249</v>
      </c>
      <c r="G880" s="272">
        <f t="shared" si="298"/>
        <v>24.791666999999947</v>
      </c>
      <c r="H880" s="181">
        <f t="shared" ca="1" si="299"/>
        <v>-9.3813135533025402</v>
      </c>
      <c r="I880" s="182">
        <f t="shared" ca="1" si="300"/>
        <v>-41.870065976496619</v>
      </c>
      <c r="J880" s="181">
        <f t="shared" ca="1" si="301"/>
        <v>2021.4721974676622</v>
      </c>
      <c r="K880" s="175">
        <f ca="1">IF(I879&lt;0,VLOOKUP(-I879,'Cd(v)'!$B$3:$C$103,2,1),VLOOKUP(I879,'Cd(v)'!$B$3:$C$103,2,1))</f>
        <v>0.47906054357040001</v>
      </c>
      <c r="L880" s="7">
        <f t="shared" ca="1" si="321"/>
        <v>0.25324237473819289</v>
      </c>
      <c r="M880" s="110">
        <f t="shared" si="302"/>
        <v>0</v>
      </c>
      <c r="N880" s="110">
        <f t="shared" si="303"/>
        <v>56.850545864683504</v>
      </c>
      <c r="O880" s="110">
        <f t="shared" ca="1" si="304"/>
        <v>2.4843076961816726</v>
      </c>
      <c r="P880" s="110">
        <f t="shared" ca="1" si="305"/>
        <v>-54.36623816850183</v>
      </c>
      <c r="Q880" s="110">
        <f t="shared" ca="1" si="307"/>
        <v>-9.3813135533025402</v>
      </c>
      <c r="R880" s="110"/>
      <c r="S880" s="105">
        <v>0</v>
      </c>
      <c r="T880" s="105">
        <f t="shared" si="308"/>
        <v>1.8407440726622322</v>
      </c>
      <c r="U880" s="177">
        <f t="shared" si="309"/>
        <v>5.7951626773377676</v>
      </c>
      <c r="V880" s="161">
        <f t="shared" si="295"/>
        <v>0</v>
      </c>
      <c r="W880" s="178">
        <f t="shared" si="306"/>
        <v>24.791666999999947</v>
      </c>
      <c r="X880" s="178">
        <f t="shared" ca="1" si="315"/>
        <v>0</v>
      </c>
      <c r="Y880" s="178">
        <f t="shared" ca="1" si="316"/>
        <v>4.7501658605019337</v>
      </c>
      <c r="Z880" s="178">
        <f t="shared" ca="1" si="317"/>
        <v>2</v>
      </c>
      <c r="AA880" s="178">
        <f t="shared" ca="1" si="318"/>
        <v>64.391666999999956</v>
      </c>
      <c r="AB880" s="178">
        <f t="shared" ca="1" si="319"/>
        <v>1908.1788828052859</v>
      </c>
    </row>
    <row r="881" spans="1:28" x14ac:dyDescent="0.25">
      <c r="A881" s="200"/>
      <c r="B881" s="105"/>
      <c r="D881" s="201">
        <f t="shared" si="296"/>
        <v>0.2</v>
      </c>
      <c r="E881" s="174">
        <f t="shared" ca="1" si="320"/>
        <v>-1.868029480586753</v>
      </c>
      <c r="F881" s="179">
        <f t="shared" ca="1" si="297"/>
        <v>-8.7476190914166754</v>
      </c>
      <c r="G881" s="272">
        <f t="shared" si="298"/>
        <v>24.991666999999946</v>
      </c>
      <c r="H881" s="181">
        <f t="shared" ca="1" si="299"/>
        <v>-9.3401474029337646</v>
      </c>
      <c r="I881" s="182">
        <f t="shared" ca="1" si="300"/>
        <v>-43.738095457083375</v>
      </c>
      <c r="J881" s="181">
        <f t="shared" ca="1" si="301"/>
        <v>2012.7245783762455</v>
      </c>
      <c r="K881" s="175">
        <f ca="1">IF(I880&lt;0,VLOOKUP(-I880,'Cd(v)'!$B$3:$C$103,2,1),VLOOKUP(I880,'Cd(v)'!$B$3:$C$103,2,1))</f>
        <v>0.47906054357040001</v>
      </c>
      <c r="L881" s="7">
        <f t="shared" ca="1" si="321"/>
        <v>0.2775608801598855</v>
      </c>
      <c r="M881" s="110">
        <f t="shared" si="302"/>
        <v>0</v>
      </c>
      <c r="N881" s="110">
        <f t="shared" si="303"/>
        <v>56.850545864683504</v>
      </c>
      <c r="O881" s="110">
        <f t="shared" ca="1" si="304"/>
        <v>2.7228722343684768</v>
      </c>
      <c r="P881" s="110">
        <f t="shared" ca="1" si="305"/>
        <v>-54.12767363031503</v>
      </c>
      <c r="Q881" s="110">
        <f t="shared" ca="1" si="307"/>
        <v>-9.3401474029337646</v>
      </c>
      <c r="R881" s="110"/>
      <c r="S881" s="105">
        <v>0</v>
      </c>
      <c r="T881" s="105">
        <f t="shared" si="308"/>
        <v>1.8407440726622322</v>
      </c>
      <c r="U881" s="177">
        <f t="shared" si="309"/>
        <v>5.7951626773377676</v>
      </c>
      <c r="V881" s="161">
        <f t="shared" si="295"/>
        <v>0</v>
      </c>
      <c r="W881" s="178">
        <f t="shared" si="306"/>
        <v>24.991666999999946</v>
      </c>
      <c r="X881" s="178">
        <f t="shared" ca="1" si="315"/>
        <v>0</v>
      </c>
      <c r="Y881" s="178">
        <f t="shared" ca="1" si="316"/>
        <v>4.7501658605019337</v>
      </c>
      <c r="Z881" s="178">
        <f t="shared" ca="1" si="317"/>
        <v>2</v>
      </c>
      <c r="AA881" s="178">
        <f t="shared" ca="1" si="318"/>
        <v>66.391666999999956</v>
      </c>
      <c r="AB881" s="178">
        <f t="shared" ca="1" si="319"/>
        <v>1898.6785510842819</v>
      </c>
    </row>
    <row r="882" spans="1:28" x14ac:dyDescent="0.25">
      <c r="A882" s="200"/>
      <c r="B882" s="105"/>
      <c r="D882" s="201">
        <f t="shared" si="296"/>
        <v>0.2</v>
      </c>
      <c r="E882" s="174">
        <f t="shared" ca="1" si="320"/>
        <v>-1.8602161407850994</v>
      </c>
      <c r="F882" s="179">
        <f t="shared" ca="1" si="297"/>
        <v>-9.1196623195736954</v>
      </c>
      <c r="G882" s="272">
        <f t="shared" si="298"/>
        <v>25.191666999999946</v>
      </c>
      <c r="H882" s="181">
        <f t="shared" ca="1" si="299"/>
        <v>-9.3010807039254964</v>
      </c>
      <c r="I882" s="182">
        <f t="shared" ca="1" si="300"/>
        <v>-45.598311597868474</v>
      </c>
      <c r="J882" s="181">
        <f t="shared" ca="1" si="301"/>
        <v>2003.6049160566718</v>
      </c>
      <c r="K882" s="175">
        <f ca="1">IF(I881&lt;0,VLOOKUP(-I881,'Cd(v)'!$B$3:$C$103,2,1),VLOOKUP(I881,'Cd(v)'!$B$3:$C$103,2,1))</f>
        <v>0.47551611911635799</v>
      </c>
      <c r="L882" s="7">
        <f t="shared" ca="1" si="321"/>
        <v>0.30063915498348392</v>
      </c>
      <c r="M882" s="110">
        <f t="shared" si="302"/>
        <v>0</v>
      </c>
      <c r="N882" s="110">
        <f t="shared" si="303"/>
        <v>56.850545864683504</v>
      </c>
      <c r="O882" s="110">
        <f t="shared" ca="1" si="304"/>
        <v>2.9492701103879773</v>
      </c>
      <c r="P882" s="110">
        <f t="shared" ca="1" si="305"/>
        <v>-53.901275754295526</v>
      </c>
      <c r="Q882" s="110">
        <f t="shared" ca="1" si="307"/>
        <v>-9.3010807039254964</v>
      </c>
      <c r="R882" s="110"/>
      <c r="S882" s="105">
        <v>0</v>
      </c>
      <c r="T882" s="105">
        <f t="shared" si="308"/>
        <v>1.8407440726622322</v>
      </c>
      <c r="U882" s="177">
        <f t="shared" si="309"/>
        <v>5.7951626773377676</v>
      </c>
      <c r="V882" s="161">
        <f t="shared" si="295"/>
        <v>0</v>
      </c>
      <c r="W882" s="178">
        <f t="shared" si="306"/>
        <v>25.191666999999946</v>
      </c>
      <c r="X882" s="178">
        <f t="shared" ca="1" si="315"/>
        <v>0</v>
      </c>
      <c r="Y882" s="178">
        <f t="shared" ca="1" si="316"/>
        <v>4.7501658605019337</v>
      </c>
      <c r="Z882" s="178">
        <f t="shared" ca="1" si="317"/>
        <v>2</v>
      </c>
      <c r="AA882" s="178">
        <f t="shared" ca="1" si="318"/>
        <v>68.391666999999956</v>
      </c>
      <c r="AB882" s="178">
        <f t="shared" ca="1" si="319"/>
        <v>1889.178219363278</v>
      </c>
    </row>
    <row r="883" spans="1:28" x14ac:dyDescent="0.25">
      <c r="A883" s="200"/>
      <c r="B883" s="105"/>
      <c r="D883" s="201">
        <f t="shared" si="296"/>
        <v>0.2</v>
      </c>
      <c r="E883" s="174">
        <f t="shared" ca="1" si="320"/>
        <v>-1.85137412944379</v>
      </c>
      <c r="F883" s="179">
        <f t="shared" ca="1" si="297"/>
        <v>-9.4899371454624539</v>
      </c>
      <c r="G883" s="272">
        <f t="shared" si="298"/>
        <v>25.391666999999945</v>
      </c>
      <c r="H883" s="181">
        <f t="shared" ca="1" si="299"/>
        <v>-9.2568706472189497</v>
      </c>
      <c r="I883" s="182">
        <f t="shared" ca="1" si="300"/>
        <v>-47.449685727312264</v>
      </c>
      <c r="J883" s="181">
        <f t="shared" ca="1" si="301"/>
        <v>1994.1149789112094</v>
      </c>
      <c r="K883" s="175">
        <f ca="1">IF(I882&lt;0,VLOOKUP(-I882,'Cd(v)'!$B$3:$C$103,2,1),VLOOKUP(I882,'Cd(v)'!$B$3:$C$103,2,1))</f>
        <v>0.47551611911635799</v>
      </c>
      <c r="L883" s="7">
        <f t="shared" ca="1" si="321"/>
        <v>0.3267558186520636</v>
      </c>
      <c r="M883" s="110">
        <f t="shared" si="302"/>
        <v>0</v>
      </c>
      <c r="N883" s="110">
        <f t="shared" si="303"/>
        <v>56.850545864683504</v>
      </c>
      <c r="O883" s="110">
        <f t="shared" ca="1" si="304"/>
        <v>3.2054745809767442</v>
      </c>
      <c r="P883" s="110">
        <f t="shared" ca="1" si="305"/>
        <v>-53.645071283706763</v>
      </c>
      <c r="Q883" s="110">
        <f t="shared" ca="1" si="307"/>
        <v>-9.2568706472189497</v>
      </c>
      <c r="R883" s="110"/>
      <c r="S883" s="105">
        <v>0</v>
      </c>
      <c r="T883" s="105">
        <f t="shared" si="308"/>
        <v>1.8407440726622322</v>
      </c>
      <c r="U883" s="177">
        <f t="shared" si="309"/>
        <v>5.7951626773377676</v>
      </c>
      <c r="V883" s="161">
        <f t="shared" si="295"/>
        <v>0</v>
      </c>
      <c r="W883" s="178">
        <f t="shared" si="306"/>
        <v>25.391666999999945</v>
      </c>
      <c r="X883" s="178">
        <f t="shared" ca="1" si="315"/>
        <v>0</v>
      </c>
      <c r="Y883" s="178">
        <f t="shared" ca="1" si="316"/>
        <v>4.7501658605019337</v>
      </c>
      <c r="Z883" s="178">
        <f t="shared" ca="1" si="317"/>
        <v>2</v>
      </c>
      <c r="AA883" s="178">
        <f t="shared" ca="1" si="318"/>
        <v>70.391666999999956</v>
      </c>
      <c r="AB883" s="178">
        <f t="shared" ca="1" si="319"/>
        <v>1879.6778876422741</v>
      </c>
    </row>
    <row r="884" spans="1:28" x14ac:dyDescent="0.25">
      <c r="A884" s="200"/>
      <c r="B884" s="105"/>
      <c r="D884" s="201">
        <f t="shared" si="296"/>
        <v>0.2</v>
      </c>
      <c r="E884" s="174">
        <f t="shared" ca="1" si="320"/>
        <v>-1.8430361867443203</v>
      </c>
      <c r="F884" s="179">
        <f t="shared" ca="1" si="297"/>
        <v>-9.8585443828113171</v>
      </c>
      <c r="G884" s="272">
        <f t="shared" si="298"/>
        <v>25.591666999999944</v>
      </c>
      <c r="H884" s="181">
        <f t="shared" ca="1" si="299"/>
        <v>-9.2151809337216015</v>
      </c>
      <c r="I884" s="182">
        <f t="shared" ca="1" si="300"/>
        <v>-49.292721914056585</v>
      </c>
      <c r="J884" s="181">
        <f t="shared" ca="1" si="301"/>
        <v>1984.2564345283981</v>
      </c>
      <c r="K884" s="175">
        <f ca="1">IF(I883&lt;0,VLOOKUP(-I883,'Cd(v)'!$B$3:$C$103,2,1),VLOOKUP(I883,'Cd(v)'!$B$3:$C$103,2,1))</f>
        <v>0.47223074842628998</v>
      </c>
      <c r="L884" s="7">
        <f t="shared" ca="1" si="321"/>
        <v>0.3513836139312409</v>
      </c>
      <c r="M884" s="110">
        <f t="shared" si="302"/>
        <v>0</v>
      </c>
      <c r="N884" s="110">
        <f t="shared" si="303"/>
        <v>56.850545864683504</v>
      </c>
      <c r="O884" s="110">
        <f t="shared" ca="1" si="304"/>
        <v>3.4470732526654735</v>
      </c>
      <c r="P884" s="110">
        <f t="shared" ca="1" si="305"/>
        <v>-53.403472612018028</v>
      </c>
      <c r="Q884" s="110">
        <f t="shared" ca="1" si="307"/>
        <v>-9.2151809337216015</v>
      </c>
      <c r="R884" s="110"/>
      <c r="S884" s="105">
        <v>0</v>
      </c>
      <c r="T884" s="105">
        <f t="shared" si="308"/>
        <v>1.8407440726622322</v>
      </c>
      <c r="U884" s="177">
        <f t="shared" si="309"/>
        <v>5.7951626773377676</v>
      </c>
      <c r="V884" s="161">
        <f t="shared" si="295"/>
        <v>0</v>
      </c>
      <c r="W884" s="178">
        <f t="shared" si="306"/>
        <v>25.591666999999944</v>
      </c>
      <c r="X884" s="178">
        <f t="shared" ca="1" si="315"/>
        <v>0</v>
      </c>
      <c r="Y884" s="178">
        <f t="shared" ca="1" si="316"/>
        <v>4.7501658605019337</v>
      </c>
      <c r="Z884" s="178">
        <f t="shared" ca="1" si="317"/>
        <v>2</v>
      </c>
      <c r="AA884" s="178">
        <f t="shared" ca="1" si="318"/>
        <v>72.391666999999956</v>
      </c>
      <c r="AB884" s="178">
        <f t="shared" ca="1" si="319"/>
        <v>1870.1775559212701</v>
      </c>
    </row>
    <row r="885" spans="1:28" x14ac:dyDescent="0.25">
      <c r="A885" s="200"/>
      <c r="B885" s="105"/>
      <c r="D885" s="201">
        <f t="shared" si="296"/>
        <v>0.2</v>
      </c>
      <c r="E885" s="174">
        <f t="shared" ca="1" si="320"/>
        <v>-1.8344473688957006</v>
      </c>
      <c r="F885" s="179">
        <f t="shared" ca="1" si="297"/>
        <v>-10.225433856590458</v>
      </c>
      <c r="G885" s="272">
        <f t="shared" si="298"/>
        <v>25.791666999999943</v>
      </c>
      <c r="H885" s="181">
        <f t="shared" ca="1" si="299"/>
        <v>-9.172236844478503</v>
      </c>
      <c r="I885" s="182">
        <f t="shared" ca="1" si="300"/>
        <v>-51.127169282952288</v>
      </c>
      <c r="J885" s="181">
        <f t="shared" ca="1" si="301"/>
        <v>1974.0310006718078</v>
      </c>
      <c r="K885" s="175">
        <f ca="1">IF(I884&lt;0,VLOOKUP(-I884,'Cd(v)'!$B$3:$C$103,2,1),VLOOKUP(I884,'Cd(v)'!$B$3:$C$103,2,1))</f>
        <v>0.46916962463547601</v>
      </c>
      <c r="L885" s="7">
        <f t="shared" ca="1" si="321"/>
        <v>0.37675241955752709</v>
      </c>
      <c r="M885" s="110">
        <f t="shared" si="302"/>
        <v>0</v>
      </c>
      <c r="N885" s="110">
        <f t="shared" si="303"/>
        <v>56.850545864683504</v>
      </c>
      <c r="O885" s="110">
        <f t="shared" ca="1" si="304"/>
        <v>3.6959412358593409</v>
      </c>
      <c r="P885" s="110">
        <f t="shared" ca="1" si="305"/>
        <v>-53.15460462882416</v>
      </c>
      <c r="Q885" s="110">
        <f t="shared" ca="1" si="307"/>
        <v>-9.172236844478503</v>
      </c>
      <c r="R885" s="110"/>
      <c r="S885" s="105">
        <v>0</v>
      </c>
      <c r="T885" s="105">
        <f t="shared" si="308"/>
        <v>1.8407440726622322</v>
      </c>
      <c r="U885" s="177">
        <f t="shared" si="309"/>
        <v>5.7951626773377676</v>
      </c>
      <c r="V885" s="161">
        <f t="shared" si="295"/>
        <v>0</v>
      </c>
      <c r="W885" s="178">
        <f t="shared" si="306"/>
        <v>25.791666999999943</v>
      </c>
      <c r="X885" s="178">
        <f t="shared" ca="1" si="315"/>
        <v>0</v>
      </c>
      <c r="Y885" s="178">
        <f t="shared" ca="1" si="316"/>
        <v>4.7501658605019337</v>
      </c>
      <c r="Z885" s="178">
        <f t="shared" ca="1" si="317"/>
        <v>2</v>
      </c>
      <c r="AA885" s="178">
        <f t="shared" ca="1" si="318"/>
        <v>74.391666999999956</v>
      </c>
      <c r="AB885" s="178">
        <f t="shared" ca="1" si="319"/>
        <v>1860.6772242002662</v>
      </c>
    </row>
    <row r="886" spans="1:28" x14ac:dyDescent="0.25">
      <c r="A886" s="200"/>
      <c r="B886" s="105"/>
      <c r="D886" s="201">
        <f t="shared" si="296"/>
        <v>0.2</v>
      </c>
      <c r="E886" s="174">
        <f t="shared" ca="1" si="320"/>
        <v>-1.8247768712494357</v>
      </c>
      <c r="F886" s="179">
        <f t="shared" ca="1" si="297"/>
        <v>-10.590389230840344</v>
      </c>
      <c r="G886" s="272">
        <f t="shared" si="298"/>
        <v>25.991666999999943</v>
      </c>
      <c r="H886" s="181">
        <f t="shared" ca="1" si="299"/>
        <v>-9.1238843562471779</v>
      </c>
      <c r="I886" s="182">
        <f t="shared" ca="1" si="300"/>
        <v>-52.951946154201721</v>
      </c>
      <c r="J886" s="181">
        <f t="shared" ca="1" si="301"/>
        <v>1963.4406114409674</v>
      </c>
      <c r="K886" s="175">
        <f ca="1">IF(I885&lt;0,VLOOKUP(-I885,'Cd(v)'!$B$3:$C$103,2,1),VLOOKUP(I885,'Cd(v)'!$B$3:$C$103,2,1))</f>
        <v>0.46916962463547601</v>
      </c>
      <c r="L886" s="7">
        <f t="shared" ca="1" si="321"/>
        <v>0.40531618460896451</v>
      </c>
      <c r="M886" s="110">
        <f t="shared" si="302"/>
        <v>0</v>
      </c>
      <c r="N886" s="110">
        <f t="shared" si="303"/>
        <v>56.850545864683504</v>
      </c>
      <c r="O886" s="110">
        <f t="shared" ca="1" si="304"/>
        <v>3.9761517710139422</v>
      </c>
      <c r="P886" s="110">
        <f t="shared" ca="1" si="305"/>
        <v>-52.874394093669565</v>
      </c>
      <c r="Q886" s="110">
        <f t="shared" ca="1" si="307"/>
        <v>-9.1238843562471779</v>
      </c>
      <c r="R886" s="110"/>
      <c r="S886" s="105">
        <v>0</v>
      </c>
      <c r="T886" s="105">
        <f t="shared" si="308"/>
        <v>1.8407440726622322</v>
      </c>
      <c r="U886" s="177">
        <f t="shared" si="309"/>
        <v>5.7951626773377676</v>
      </c>
      <c r="V886" s="161">
        <f t="shared" si="295"/>
        <v>0</v>
      </c>
      <c r="W886" s="178">
        <f t="shared" si="306"/>
        <v>25.991666999999943</v>
      </c>
      <c r="X886" s="178">
        <f t="shared" ca="1" si="315"/>
        <v>0</v>
      </c>
      <c r="Y886" s="178">
        <f t="shared" ca="1" si="316"/>
        <v>4.7501658605019337</v>
      </c>
      <c r="Z886" s="178">
        <f t="shared" ca="1" si="317"/>
        <v>2</v>
      </c>
      <c r="AA886" s="178">
        <f t="shared" ca="1" si="318"/>
        <v>76.391666999999956</v>
      </c>
      <c r="AB886" s="178">
        <f t="shared" ca="1" si="319"/>
        <v>1851.1768924792623</v>
      </c>
    </row>
    <row r="887" spans="1:28" x14ac:dyDescent="0.25">
      <c r="A887" s="200"/>
      <c r="B887" s="105"/>
      <c r="D887" s="201">
        <f t="shared" si="296"/>
        <v>0.2</v>
      </c>
      <c r="E887" s="174">
        <f t="shared" ca="1" si="320"/>
        <v>-1.8157057503386289</v>
      </c>
      <c r="F887" s="179">
        <f t="shared" ca="1" si="297"/>
        <v>-10.95353038090807</v>
      </c>
      <c r="G887" s="272">
        <f t="shared" si="298"/>
        <v>26.191666999999942</v>
      </c>
      <c r="H887" s="181">
        <f t="shared" ca="1" si="299"/>
        <v>-9.0785287516931437</v>
      </c>
      <c r="I887" s="182">
        <f t="shared" ca="1" si="300"/>
        <v>-54.767651904540351</v>
      </c>
      <c r="J887" s="181">
        <f t="shared" ca="1" si="301"/>
        <v>1952.4870810600594</v>
      </c>
      <c r="K887" s="175">
        <f ca="1">IF(I886&lt;0,VLOOKUP(-I886,'Cd(v)'!$B$3:$C$103,2,1),VLOOKUP(I886,'Cd(v)'!$B$3:$C$103,2,1))</f>
        <v>0.46630435217116101</v>
      </c>
      <c r="L887" s="7">
        <f t="shared" ca="1" si="321"/>
        <v>0.43210956959567409</v>
      </c>
      <c r="M887" s="110">
        <f t="shared" si="302"/>
        <v>0</v>
      </c>
      <c r="N887" s="110">
        <f t="shared" si="303"/>
        <v>56.850545864683504</v>
      </c>
      <c r="O887" s="110">
        <f t="shared" ca="1" si="304"/>
        <v>4.2389948777335631</v>
      </c>
      <c r="P887" s="110">
        <f t="shared" ca="1" si="305"/>
        <v>-52.611550986949943</v>
      </c>
      <c r="Q887" s="110">
        <f t="shared" ca="1" si="307"/>
        <v>-9.0785287516931437</v>
      </c>
      <c r="R887" s="110"/>
      <c r="S887" s="105">
        <v>0</v>
      </c>
      <c r="T887" s="105">
        <f t="shared" si="308"/>
        <v>1.8407440726622322</v>
      </c>
      <c r="U887" s="177">
        <f t="shared" si="309"/>
        <v>5.7951626773377676</v>
      </c>
      <c r="V887" s="161">
        <f t="shared" si="295"/>
        <v>0</v>
      </c>
      <c r="W887" s="178">
        <f t="shared" si="306"/>
        <v>26.191666999999942</v>
      </c>
      <c r="X887" s="178">
        <f t="shared" ca="1" si="315"/>
        <v>0</v>
      </c>
      <c r="Y887" s="178">
        <f t="shared" ca="1" si="316"/>
        <v>4.7501658605019337</v>
      </c>
      <c r="Z887" s="178">
        <f t="shared" ca="1" si="317"/>
        <v>2</v>
      </c>
      <c r="AA887" s="178">
        <f t="shared" ca="1" si="318"/>
        <v>78.391666999999956</v>
      </c>
      <c r="AB887" s="178">
        <f t="shared" ca="1" si="319"/>
        <v>1841.6765607582583</v>
      </c>
    </row>
    <row r="888" spans="1:28" x14ac:dyDescent="0.25">
      <c r="A888" s="200"/>
      <c r="B888" s="105"/>
      <c r="D888" s="201">
        <f t="shared" si="296"/>
        <v>0.2</v>
      </c>
      <c r="E888" s="174">
        <f t="shared" ca="1" si="320"/>
        <v>-1.8055009715205828</v>
      </c>
      <c r="F888" s="179">
        <f t="shared" ca="1" si="297"/>
        <v>-11.314630575212187</v>
      </c>
      <c r="G888" s="272">
        <f t="shared" si="298"/>
        <v>26.391666999999941</v>
      </c>
      <c r="H888" s="181">
        <f t="shared" ca="1" si="299"/>
        <v>-9.0275048576029135</v>
      </c>
      <c r="I888" s="182">
        <f t="shared" ca="1" si="300"/>
        <v>-56.573152876060931</v>
      </c>
      <c r="J888" s="181">
        <f t="shared" ca="1" si="301"/>
        <v>1941.1724504848471</v>
      </c>
      <c r="K888" s="175">
        <f ca="1">IF(I887&lt;0,VLOOKUP(-I887,'Cd(v)'!$B$3:$C$103,2,1),VLOOKUP(I887,'Cd(v)'!$B$3:$C$103,2,1))</f>
        <v>0.46630435217116101</v>
      </c>
      <c r="L888" s="7">
        <f t="shared" ca="1" si="321"/>
        <v>0.46225144183666594</v>
      </c>
      <c r="M888" s="110">
        <f t="shared" si="302"/>
        <v>0</v>
      </c>
      <c r="N888" s="110">
        <f t="shared" si="303"/>
        <v>56.850545864683504</v>
      </c>
      <c r="O888" s="110">
        <f t="shared" ca="1" si="304"/>
        <v>4.5346866444176932</v>
      </c>
      <c r="P888" s="110">
        <f t="shared" ca="1" si="305"/>
        <v>-52.315859220265807</v>
      </c>
      <c r="Q888" s="110">
        <f t="shared" ca="1" si="307"/>
        <v>-9.0275048576029135</v>
      </c>
      <c r="R888" s="110"/>
      <c r="S888" s="105">
        <v>0</v>
      </c>
      <c r="T888" s="105">
        <f t="shared" si="308"/>
        <v>1.8407440726622322</v>
      </c>
      <c r="U888" s="177">
        <f t="shared" si="309"/>
        <v>5.7951626773377676</v>
      </c>
      <c r="V888" s="161">
        <f t="shared" si="295"/>
        <v>0</v>
      </c>
      <c r="W888" s="178">
        <f t="shared" si="306"/>
        <v>26.391666999999941</v>
      </c>
      <c r="X888" s="178">
        <f t="shared" ca="1" si="315"/>
        <v>0</v>
      </c>
      <c r="Y888" s="178">
        <f t="shared" ca="1" si="316"/>
        <v>4.7501658605019337</v>
      </c>
      <c r="Z888" s="178">
        <f t="shared" ca="1" si="317"/>
        <v>2</v>
      </c>
      <c r="AA888" s="178">
        <f t="shared" ca="1" si="318"/>
        <v>80.391666999999956</v>
      </c>
      <c r="AB888" s="178">
        <f t="shared" ca="1" si="319"/>
        <v>1832.1762290372544</v>
      </c>
    </row>
    <row r="889" spans="1:28" x14ac:dyDescent="0.25">
      <c r="A889" s="200"/>
      <c r="B889" s="105"/>
      <c r="D889" s="201">
        <f t="shared" si="296"/>
        <v>0.2</v>
      </c>
      <c r="E889" s="174">
        <f t="shared" ca="1" si="320"/>
        <v>-1.7959767615094895</v>
      </c>
      <c r="F889" s="179">
        <f t="shared" ca="1" si="297"/>
        <v>-11.673825927514084</v>
      </c>
      <c r="G889" s="272">
        <f t="shared" si="298"/>
        <v>26.591666999999941</v>
      </c>
      <c r="H889" s="181">
        <f t="shared" ca="1" si="299"/>
        <v>-8.9798838075474468</v>
      </c>
      <c r="I889" s="182">
        <f t="shared" ca="1" si="300"/>
        <v>-58.369129637570417</v>
      </c>
      <c r="J889" s="181">
        <f t="shared" ca="1" si="301"/>
        <v>1929.498624557333</v>
      </c>
      <c r="K889" s="175">
        <f ca="1">IF(I888&lt;0,VLOOKUP(-I888,'Cd(v)'!$B$3:$C$103,2,1),VLOOKUP(I888,'Cd(v)'!$B$3:$C$103,2,1))</f>
        <v>0.46361147942877201</v>
      </c>
      <c r="L889" s="7">
        <f t="shared" ca="1" si="321"/>
        <v>0.49038311685573638</v>
      </c>
      <c r="M889" s="110">
        <f t="shared" si="302"/>
        <v>0</v>
      </c>
      <c r="N889" s="110">
        <f t="shared" si="303"/>
        <v>56.850545864683504</v>
      </c>
      <c r="O889" s="110">
        <f t="shared" ca="1" si="304"/>
        <v>4.8106583763547741</v>
      </c>
      <c r="P889" s="110">
        <f t="shared" ca="1" si="305"/>
        <v>-52.039887488328731</v>
      </c>
      <c r="Q889" s="110">
        <f t="shared" ca="1" si="307"/>
        <v>-8.9798838075474468</v>
      </c>
      <c r="R889" s="110"/>
      <c r="S889" s="105">
        <v>0</v>
      </c>
      <c r="T889" s="105">
        <f t="shared" si="308"/>
        <v>1.8407440726622322</v>
      </c>
      <c r="U889" s="177">
        <f t="shared" si="309"/>
        <v>5.7951626773377676</v>
      </c>
      <c r="V889" s="161">
        <f t="shared" si="295"/>
        <v>0</v>
      </c>
      <c r="W889" s="178">
        <f t="shared" si="306"/>
        <v>26.591666999999941</v>
      </c>
      <c r="X889" s="178">
        <f t="shared" ca="1" si="315"/>
        <v>0</v>
      </c>
      <c r="Y889" s="178">
        <f t="shared" ca="1" si="316"/>
        <v>4.7501658605019337</v>
      </c>
      <c r="Z889" s="178">
        <f t="shared" ca="1" si="317"/>
        <v>2</v>
      </c>
      <c r="AA889" s="178">
        <f t="shared" ca="1" si="318"/>
        <v>82.391666999999956</v>
      </c>
      <c r="AB889" s="178">
        <f t="shared" ca="1" si="319"/>
        <v>1822.6758973162505</v>
      </c>
    </row>
    <row r="890" spans="1:28" x14ac:dyDescent="0.25">
      <c r="A890" s="200"/>
      <c r="B890" s="105"/>
      <c r="D890" s="201">
        <f t="shared" si="296"/>
        <v>0.2</v>
      </c>
      <c r="E890" s="174">
        <f t="shared" ca="1" si="320"/>
        <v>-1.7862365460879315</v>
      </c>
      <c r="F890" s="179">
        <f t="shared" ca="1" si="297"/>
        <v>-12.031073236731672</v>
      </c>
      <c r="G890" s="272">
        <f t="shared" si="298"/>
        <v>26.79166699999994</v>
      </c>
      <c r="H890" s="181">
        <f t="shared" ca="1" si="299"/>
        <v>-8.9311827304396569</v>
      </c>
      <c r="I890" s="182">
        <f t="shared" ca="1" si="300"/>
        <v>-60.155366183658352</v>
      </c>
      <c r="J890" s="181">
        <f t="shared" ca="1" si="301"/>
        <v>1917.4675513206014</v>
      </c>
      <c r="K890" s="175">
        <f ca="1">IF(I889&lt;0,VLOOKUP(-I889,'Cd(v)'!$B$3:$C$103,2,1),VLOOKUP(I889,'Cd(v)'!$B$3:$C$103,2,1))</f>
        <v>0.461071426948713</v>
      </c>
      <c r="L890" s="7">
        <f t="shared" ca="1" si="321"/>
        <v>0.51915280741651193</v>
      </c>
      <c r="M890" s="110">
        <f t="shared" si="302"/>
        <v>0</v>
      </c>
      <c r="N890" s="110">
        <f t="shared" si="303"/>
        <v>56.850545864683504</v>
      </c>
      <c r="O890" s="110">
        <f t="shared" ca="1" si="304"/>
        <v>5.0928890407559821</v>
      </c>
      <c r="P890" s="110">
        <f t="shared" ca="1" si="305"/>
        <v>-51.757656823927519</v>
      </c>
      <c r="Q890" s="110">
        <f t="shared" ca="1" si="307"/>
        <v>-8.9311827304396569</v>
      </c>
      <c r="R890" s="110"/>
      <c r="S890" s="105">
        <v>0</v>
      </c>
      <c r="T890" s="105">
        <f t="shared" si="308"/>
        <v>1.8407440726622322</v>
      </c>
      <c r="U890" s="177">
        <f t="shared" si="309"/>
        <v>5.7951626773377676</v>
      </c>
      <c r="V890" s="161">
        <f t="shared" si="295"/>
        <v>0</v>
      </c>
      <c r="W890" s="178">
        <f t="shared" si="306"/>
        <v>26.79166699999994</v>
      </c>
      <c r="X890" s="178">
        <f t="shared" ca="1" si="315"/>
        <v>0</v>
      </c>
      <c r="Y890" s="178">
        <f t="shared" ca="1" si="316"/>
        <v>4.7501658605019337</v>
      </c>
      <c r="Z890" s="178">
        <f t="shared" ca="1" si="317"/>
        <v>2</v>
      </c>
      <c r="AA890" s="178">
        <f t="shared" ca="1" si="318"/>
        <v>84.391666999999956</v>
      </c>
      <c r="AB890" s="178">
        <f t="shared" ca="1" si="319"/>
        <v>1813.1755655952466</v>
      </c>
    </row>
    <row r="891" spans="1:28" x14ac:dyDescent="0.25">
      <c r="A891" s="200"/>
      <c r="B891" s="105"/>
      <c r="D891" s="201">
        <f t="shared" si="296"/>
        <v>0.2</v>
      </c>
      <c r="E891" s="174">
        <f t="shared" ca="1" si="320"/>
        <v>-1.7753143685734096</v>
      </c>
      <c r="F891" s="179">
        <f t="shared" ca="1" si="297"/>
        <v>-12.386136110446353</v>
      </c>
      <c r="G891" s="272">
        <f t="shared" si="298"/>
        <v>26.991666999999939</v>
      </c>
      <c r="H891" s="181">
        <f t="shared" ca="1" si="299"/>
        <v>-8.8765718428670475</v>
      </c>
      <c r="I891" s="182">
        <f t="shared" ca="1" si="300"/>
        <v>-61.930680552231763</v>
      </c>
      <c r="J891" s="181">
        <f t="shared" ca="1" si="301"/>
        <v>1905.081415210155</v>
      </c>
      <c r="K891" s="175">
        <f ca="1">IF(I890&lt;0,VLOOKUP(-I890,'Cd(v)'!$B$3:$C$103,2,1),VLOOKUP(I890,'Cd(v)'!$B$3:$C$103,2,1))</f>
        <v>0.461071426948713</v>
      </c>
      <c r="L891" s="7">
        <f ca="1">IF(I890&lt;0,+(+(0.5*1.29*K891*PI()/4*$E$1^2*I890^2)/9.81),+(-(0.5*1.29*K891*PI()/4*$E$1^2*I890^2)/9.81))</f>
        <v>0.55141366138563341</v>
      </c>
      <c r="M891" s="110">
        <f t="shared" si="302"/>
        <v>0</v>
      </c>
      <c r="N891" s="110">
        <f t="shared" si="303"/>
        <v>56.850545864683504</v>
      </c>
      <c r="O891" s="110">
        <f t="shared" ca="1" si="304"/>
        <v>5.4093680181930637</v>
      </c>
      <c r="P891" s="110">
        <f t="shared" ca="1" si="305"/>
        <v>-51.44117784649044</v>
      </c>
      <c r="Q891" s="110">
        <f t="shared" ca="1" si="307"/>
        <v>-8.8765718428670475</v>
      </c>
      <c r="R891" s="110"/>
      <c r="S891" s="105">
        <v>0</v>
      </c>
      <c r="T891" s="105">
        <f t="shared" si="308"/>
        <v>1.8407440726622322</v>
      </c>
      <c r="U891" s="177">
        <f t="shared" si="309"/>
        <v>5.7951626773377676</v>
      </c>
      <c r="V891" s="161">
        <f t="shared" si="295"/>
        <v>0</v>
      </c>
      <c r="W891" s="178">
        <f t="shared" si="306"/>
        <v>26.991666999999939</v>
      </c>
      <c r="X891" s="178">
        <f t="shared" ca="1" si="315"/>
        <v>0</v>
      </c>
      <c r="Y891" s="178">
        <f t="shared" ca="1" si="316"/>
        <v>4.7501658605019337</v>
      </c>
      <c r="Z891" s="178">
        <f t="shared" ca="1" si="317"/>
        <v>2</v>
      </c>
      <c r="AA891" s="178">
        <f t="shared" ca="1" si="318"/>
        <v>86.391666999999956</v>
      </c>
      <c r="AB891" s="178">
        <f t="shared" ca="1" si="319"/>
        <v>1803.6752338742426</v>
      </c>
    </row>
    <row r="892" spans="1:28" x14ac:dyDescent="0.25">
      <c r="A892" s="200"/>
      <c r="B892" s="105"/>
      <c r="D892" s="201">
        <f t="shared" si="296"/>
        <v>0.2</v>
      </c>
      <c r="E892" s="174">
        <f t="shared" ca="1" si="320"/>
        <v>-1.7651643371652856</v>
      </c>
      <c r="F892" s="179">
        <f t="shared" ca="1" si="297"/>
        <v>-12.739168977879411</v>
      </c>
      <c r="G892" s="272">
        <f t="shared" si="298"/>
        <v>27.191666999999939</v>
      </c>
      <c r="H892" s="181">
        <f t="shared" ca="1" si="299"/>
        <v>-8.825821685826428</v>
      </c>
      <c r="I892" s="182">
        <f t="shared" ca="1" si="300"/>
        <v>-63.695844889397051</v>
      </c>
      <c r="J892" s="181">
        <f t="shared" ca="1" si="301"/>
        <v>1892.3422462322756</v>
      </c>
      <c r="K892" s="175">
        <f ca="1">IF(I891&lt;0,VLOOKUP(-I891,'Cd(v)'!$B$3:$C$103,2,1),VLOOKUP(I891,'Cd(v)'!$B$3:$C$103,2,1))</f>
        <v>0.458667689952163</v>
      </c>
      <c r="L892" s="7">
        <f t="shared" ref="L892:L902" ca="1" si="322">IF(I891&lt;0,+(+(0.5*1.29*K892*PI()/4*$E$1^2*I891^2)/9.81),+(-(0.5*1.29*K892*PI()/4*$E$1^2*I891^2)/9.81))</f>
        <v>0.58139382611048807</v>
      </c>
      <c r="M892" s="110">
        <f t="shared" si="302"/>
        <v>0</v>
      </c>
      <c r="N892" s="110">
        <f t="shared" si="303"/>
        <v>56.850545864683504</v>
      </c>
      <c r="O892" s="110">
        <f t="shared" ca="1" si="304"/>
        <v>5.7034734341438886</v>
      </c>
      <c r="P892" s="110">
        <f t="shared" ca="1" si="305"/>
        <v>-51.147072430539616</v>
      </c>
      <c r="Q892" s="110">
        <f t="shared" ca="1" si="307"/>
        <v>-8.825821685826428</v>
      </c>
      <c r="R892" s="110"/>
      <c r="S892" s="105">
        <v>0</v>
      </c>
      <c r="T892" s="105">
        <f t="shared" si="308"/>
        <v>1.8407440726622322</v>
      </c>
      <c r="U892" s="177">
        <f t="shared" si="309"/>
        <v>5.7951626773377676</v>
      </c>
      <c r="V892" s="161">
        <f t="shared" si="295"/>
        <v>0</v>
      </c>
      <c r="W892" s="178">
        <f t="shared" si="306"/>
        <v>27.191666999999939</v>
      </c>
      <c r="X892" s="178">
        <f t="shared" ca="1" si="315"/>
        <v>0</v>
      </c>
      <c r="Y892" s="178">
        <f t="shared" ca="1" si="316"/>
        <v>4.7501658605019337</v>
      </c>
      <c r="Z892" s="178">
        <f t="shared" ca="1" si="317"/>
        <v>2</v>
      </c>
      <c r="AA892" s="178">
        <f t="shared" ca="1" si="318"/>
        <v>88.391666999999956</v>
      </c>
      <c r="AB892" s="178">
        <f t="shared" ca="1" si="319"/>
        <v>1794.1749021532387</v>
      </c>
    </row>
    <row r="893" spans="1:28" x14ac:dyDescent="0.25">
      <c r="A893" s="200"/>
      <c r="B893" s="105"/>
      <c r="D893" s="201">
        <f t="shared" si="296"/>
        <v>0.2</v>
      </c>
      <c r="E893" s="174">
        <f t="shared" ca="1" si="320"/>
        <v>-1.753783909705251</v>
      </c>
      <c r="F893" s="179">
        <f t="shared" ca="1" si="297"/>
        <v>-13.08992575982046</v>
      </c>
      <c r="G893" s="272">
        <f t="shared" si="298"/>
        <v>27.391666999999938</v>
      </c>
      <c r="H893" s="181">
        <f t="shared" ca="1" si="299"/>
        <v>-8.7689195485262541</v>
      </c>
      <c r="I893" s="182">
        <f t="shared" ca="1" si="300"/>
        <v>-65.4496287991023</v>
      </c>
      <c r="J893" s="181">
        <f t="shared" ca="1" si="301"/>
        <v>1879.252320472455</v>
      </c>
      <c r="K893" s="175">
        <f ca="1">IF(I892&lt;0,VLOOKUP(-I892,'Cd(v)'!$B$3:$C$103,2,1),VLOOKUP(I892,'Cd(v)'!$B$3:$C$103,2,1))</f>
        <v>0.458667689952163</v>
      </c>
      <c r="L893" s="7">
        <f t="shared" ca="1" si="322"/>
        <v>0.61500821370913483</v>
      </c>
      <c r="M893" s="110">
        <f t="shared" si="302"/>
        <v>0</v>
      </c>
      <c r="N893" s="110">
        <f t="shared" si="303"/>
        <v>56.850545864683504</v>
      </c>
      <c r="O893" s="110">
        <f t="shared" ca="1" si="304"/>
        <v>6.0332305764866128</v>
      </c>
      <c r="P893" s="110">
        <f t="shared" ca="1" si="305"/>
        <v>-50.817315288196895</v>
      </c>
      <c r="Q893" s="110">
        <f t="shared" ca="1" si="307"/>
        <v>-8.7689195485262541</v>
      </c>
      <c r="R893" s="110"/>
      <c r="S893" s="105">
        <v>0</v>
      </c>
      <c r="T893" s="105">
        <f t="shared" si="308"/>
        <v>1.8407440726622322</v>
      </c>
      <c r="U893" s="177">
        <f t="shared" si="309"/>
        <v>5.7951626773377676</v>
      </c>
      <c r="V893" s="161">
        <f t="shared" si="295"/>
        <v>0</v>
      </c>
      <c r="W893" s="178">
        <f t="shared" si="306"/>
        <v>27.391666999999938</v>
      </c>
      <c r="X893" s="178">
        <f t="shared" ca="1" si="315"/>
        <v>0</v>
      </c>
      <c r="Y893" s="178">
        <f t="shared" ca="1" si="316"/>
        <v>4.7501658605019337</v>
      </c>
      <c r="Z893" s="178">
        <f t="shared" ca="1" si="317"/>
        <v>2</v>
      </c>
      <c r="AA893" s="178">
        <f t="shared" ca="1" si="318"/>
        <v>90.391666999999956</v>
      </c>
      <c r="AB893" s="178">
        <f t="shared" ca="1" si="319"/>
        <v>1784.6745704322348</v>
      </c>
    </row>
    <row r="894" spans="1:28" x14ac:dyDescent="0.25">
      <c r="A894" s="200"/>
      <c r="B894" s="105"/>
      <c r="D894" s="201">
        <f t="shared" si="296"/>
        <v>0.2</v>
      </c>
      <c r="E894" s="174">
        <f t="shared" ca="1" si="320"/>
        <v>-1.7432536339380555</v>
      </c>
      <c r="F894" s="179">
        <f t="shared" ca="1" si="297"/>
        <v>-13.438576486608071</v>
      </c>
      <c r="G894" s="272">
        <f t="shared" si="298"/>
        <v>27.591666999999937</v>
      </c>
      <c r="H894" s="181">
        <f t="shared" ca="1" si="299"/>
        <v>-8.7162681696902773</v>
      </c>
      <c r="I894" s="182">
        <f t="shared" ca="1" si="300"/>
        <v>-67.192882433040353</v>
      </c>
      <c r="J894" s="181">
        <f t="shared" ca="1" si="301"/>
        <v>1865.8137439858469</v>
      </c>
      <c r="K894" s="175">
        <f ca="1">IF(I893&lt;0,VLOOKUP(-I893,'Cd(v)'!$B$3:$C$103,2,1),VLOOKUP(I893,'Cd(v)'!$B$3:$C$103,2,1))</f>
        <v>0.45638623523072702</v>
      </c>
      <c r="L894" s="7">
        <f ca="1">IF(I893&lt;0,+(+(0.5*1.29*K894*PI()/4*$E$1^2*I893^2)/9.81),+(-(0.5*1.29*K894*PI()/4*$E$1^2*I893^2)/9.81))</f>
        <v>0.64611150683254193</v>
      </c>
      <c r="M894" s="110">
        <f t="shared" si="302"/>
        <v>0</v>
      </c>
      <c r="N894" s="110">
        <f t="shared" si="303"/>
        <v>56.850545864683504</v>
      </c>
      <c r="O894" s="110">
        <f t="shared" ca="1" si="304"/>
        <v>6.3383538820272367</v>
      </c>
      <c r="P894" s="110">
        <f t="shared" ca="1" si="305"/>
        <v>-50.512191982656269</v>
      </c>
      <c r="Q894" s="110">
        <f t="shared" ca="1" si="307"/>
        <v>-8.7162681696902773</v>
      </c>
      <c r="R894" s="110"/>
      <c r="S894" s="105">
        <v>0</v>
      </c>
      <c r="T894" s="105">
        <f t="shared" si="308"/>
        <v>1.8407440726622322</v>
      </c>
      <c r="U894" s="177">
        <f t="shared" si="309"/>
        <v>5.7951626773377676</v>
      </c>
      <c r="V894" s="161">
        <f t="shared" si="295"/>
        <v>0</v>
      </c>
      <c r="W894" s="178">
        <f t="shared" si="306"/>
        <v>27.591666999999937</v>
      </c>
      <c r="X894" s="178">
        <f t="shared" ca="1" si="315"/>
        <v>0</v>
      </c>
      <c r="Y894" s="178">
        <f t="shared" ca="1" si="316"/>
        <v>4.7501658605019337</v>
      </c>
      <c r="Z894" s="178">
        <f t="shared" ca="1" si="317"/>
        <v>2</v>
      </c>
      <c r="AA894" s="178">
        <f t="shared" ca="1" si="318"/>
        <v>92.391666999999956</v>
      </c>
      <c r="AB894" s="178">
        <f t="shared" ca="1" si="319"/>
        <v>1775.1742387112308</v>
      </c>
    </row>
    <row r="895" spans="1:28" x14ac:dyDescent="0.25">
      <c r="A895" s="200"/>
      <c r="B895" s="105"/>
      <c r="D895" s="201">
        <f t="shared" si="296"/>
        <v>0.2</v>
      </c>
      <c r="E895" s="174">
        <f t="shared" ca="1" si="320"/>
        <v>-1.7314458122504595</v>
      </c>
      <c r="F895" s="179">
        <f t="shared" ca="1" si="297"/>
        <v>-13.784865649058162</v>
      </c>
      <c r="G895" s="272">
        <f t="shared" si="298"/>
        <v>27.791666999999936</v>
      </c>
      <c r="H895" s="181">
        <f t="shared" ca="1" si="299"/>
        <v>-8.6572290612522966</v>
      </c>
      <c r="I895" s="182">
        <f t="shared" ca="1" si="300"/>
        <v>-68.924328245290809</v>
      </c>
      <c r="J895" s="181">
        <f t="shared" ca="1" si="301"/>
        <v>1852.0288783367887</v>
      </c>
      <c r="K895" s="175">
        <f ca="1">IF(I894&lt;0,VLOOKUP(-I894,'Cd(v)'!$B$3:$C$103,2,1),VLOOKUP(I894,'Cd(v)'!$B$3:$C$103,2,1))</f>
        <v>0.45638623523072702</v>
      </c>
      <c r="L895" s="7">
        <f t="shared" ca="1" si="322"/>
        <v>0.68098828947505785</v>
      </c>
      <c r="M895" s="110">
        <f t="shared" si="302"/>
        <v>0</v>
      </c>
      <c r="N895" s="110">
        <f t="shared" si="303"/>
        <v>56.850545864683504</v>
      </c>
      <c r="O895" s="110">
        <f t="shared" ca="1" si="304"/>
        <v>6.6804951197503177</v>
      </c>
      <c r="P895" s="110">
        <f t="shared" ca="1" si="305"/>
        <v>-50.170050744933185</v>
      </c>
      <c r="Q895" s="110">
        <f t="shared" ca="1" si="307"/>
        <v>-8.6572290612522966</v>
      </c>
      <c r="R895" s="110"/>
      <c r="S895" s="105">
        <v>0</v>
      </c>
      <c r="T895" s="105">
        <f t="shared" si="308"/>
        <v>1.8407440726622322</v>
      </c>
      <c r="U895" s="177">
        <f t="shared" si="309"/>
        <v>5.7951626773377676</v>
      </c>
      <c r="V895" s="161">
        <f t="shared" si="295"/>
        <v>0</v>
      </c>
      <c r="W895" s="178">
        <f t="shared" si="306"/>
        <v>27.791666999999936</v>
      </c>
      <c r="X895" s="178">
        <f t="shared" ca="1" si="315"/>
        <v>0</v>
      </c>
      <c r="Y895" s="178">
        <f t="shared" ca="1" si="316"/>
        <v>4.7501658605019337</v>
      </c>
      <c r="Z895" s="178">
        <f t="shared" ca="1" si="317"/>
        <v>2</v>
      </c>
      <c r="AA895" s="178">
        <f t="shared" ca="1" si="318"/>
        <v>94.391666999999956</v>
      </c>
      <c r="AB895" s="178">
        <f t="shared" ca="1" si="319"/>
        <v>1765.6739069902269</v>
      </c>
    </row>
    <row r="896" spans="1:28" x14ac:dyDescent="0.25">
      <c r="A896" s="200"/>
      <c r="B896" s="105"/>
      <c r="D896" s="201">
        <f t="shared" si="296"/>
        <v>0.2</v>
      </c>
      <c r="E896" s="174">
        <f t="shared" ca="1" si="320"/>
        <v>-1.7205648340613611</v>
      </c>
      <c r="F896" s="179">
        <f t="shared" ca="1" si="297"/>
        <v>-14.128978615870436</v>
      </c>
      <c r="G896" s="272">
        <f t="shared" si="298"/>
        <v>27.991666999999936</v>
      </c>
      <c r="H896" s="181">
        <f t="shared" ca="1" si="299"/>
        <v>-8.6028241703068051</v>
      </c>
      <c r="I896" s="182">
        <f t="shared" ca="1" si="300"/>
        <v>-70.644893079352173</v>
      </c>
      <c r="J896" s="181">
        <f t="shared" ca="1" si="301"/>
        <v>1837.8998997209183</v>
      </c>
      <c r="K896" s="175">
        <f ca="1">IF(I895&lt;0,VLOOKUP(-I895,'Cd(v)'!$B$3:$C$103,2,1),VLOOKUP(I895,'Cd(v)'!$B$3:$C$103,2,1))</f>
        <v>0.45421503830755</v>
      </c>
      <c r="L896" s="7">
        <f t="shared" ca="1" si="322"/>
        <v>0.71312745292785584</v>
      </c>
      <c r="M896" s="110">
        <f t="shared" si="302"/>
        <v>0</v>
      </c>
      <c r="N896" s="110">
        <f t="shared" si="303"/>
        <v>56.850545864683504</v>
      </c>
      <c r="O896" s="110">
        <f t="shared" ca="1" si="304"/>
        <v>6.9957803132222658</v>
      </c>
      <c r="P896" s="110">
        <f t="shared" ca="1" si="305"/>
        <v>-49.854765551461242</v>
      </c>
      <c r="Q896" s="110">
        <f t="shared" ca="1" si="307"/>
        <v>-8.6028241703068051</v>
      </c>
      <c r="R896" s="110"/>
      <c r="S896" s="105">
        <v>0</v>
      </c>
      <c r="T896" s="105">
        <f t="shared" si="308"/>
        <v>1.8407440726622322</v>
      </c>
      <c r="U896" s="177">
        <f t="shared" si="309"/>
        <v>5.7951626773377676</v>
      </c>
      <c r="V896" s="161">
        <f t="shared" si="295"/>
        <v>0</v>
      </c>
      <c r="W896" s="178">
        <f t="shared" si="306"/>
        <v>27.991666999999936</v>
      </c>
      <c r="X896" s="178">
        <f t="shared" ca="1" si="315"/>
        <v>0</v>
      </c>
      <c r="Y896" s="178">
        <f t="shared" ca="1" si="316"/>
        <v>4.7501658605019337</v>
      </c>
      <c r="Z896" s="178">
        <f t="shared" ca="1" si="317"/>
        <v>2</v>
      </c>
      <c r="AA896" s="178">
        <f t="shared" ca="1" si="318"/>
        <v>96.391666999999956</v>
      </c>
      <c r="AB896" s="178">
        <f t="shared" ca="1" si="319"/>
        <v>1756.173575269223</v>
      </c>
    </row>
    <row r="897" spans="1:28" x14ac:dyDescent="0.25">
      <c r="A897" s="200"/>
      <c r="B897" s="105"/>
      <c r="D897" s="201">
        <f t="shared" si="296"/>
        <v>0.2</v>
      </c>
      <c r="E897" s="174">
        <f t="shared" ca="1" si="320"/>
        <v>-1.7095170912620319</v>
      </c>
      <c r="F897" s="179">
        <f t="shared" ca="1" si="297"/>
        <v>-14.470882034122841</v>
      </c>
      <c r="G897" s="272">
        <f t="shared" si="298"/>
        <v>28.191666999999935</v>
      </c>
      <c r="H897" s="181">
        <f t="shared" ca="1" si="299"/>
        <v>-8.5475854563101592</v>
      </c>
      <c r="I897" s="182">
        <f t="shared" ca="1" si="300"/>
        <v>-72.354410170614202</v>
      </c>
      <c r="J897" s="181">
        <f t="shared" ca="1" si="301"/>
        <v>1823.4290176867953</v>
      </c>
      <c r="K897" s="175">
        <f ca="1">IF(I896&lt;0,VLOOKUP(-I896,'Cd(v)'!$B$3:$C$103,2,1),VLOOKUP(I896,'Cd(v)'!$B$3:$C$103,2,1))</f>
        <v>0.45214372354344101</v>
      </c>
      <c r="L897" s="7">
        <f t="shared" ca="1" si="322"/>
        <v>0.74575918928845664</v>
      </c>
      <c r="M897" s="110">
        <f t="shared" si="302"/>
        <v>0</v>
      </c>
      <c r="N897" s="110">
        <f t="shared" si="303"/>
        <v>56.850545864683504</v>
      </c>
      <c r="O897" s="110">
        <f t="shared" ca="1" si="304"/>
        <v>7.3158976469197601</v>
      </c>
      <c r="P897" s="110">
        <f t="shared" ca="1" si="305"/>
        <v>-49.534648217763745</v>
      </c>
      <c r="Q897" s="110">
        <f t="shared" ca="1" si="307"/>
        <v>-8.5475854563101592</v>
      </c>
      <c r="R897" s="110"/>
      <c r="S897" s="105">
        <v>0</v>
      </c>
      <c r="T897" s="105">
        <f t="shared" si="308"/>
        <v>1.8407440726622322</v>
      </c>
      <c r="U897" s="177">
        <f t="shared" si="309"/>
        <v>5.7951626773377676</v>
      </c>
      <c r="V897" s="161">
        <f t="shared" si="295"/>
        <v>0</v>
      </c>
      <c r="W897" s="178">
        <f t="shared" si="306"/>
        <v>28.191666999999935</v>
      </c>
      <c r="X897" s="178">
        <f t="shared" ca="1" si="315"/>
        <v>0</v>
      </c>
      <c r="Y897" s="178">
        <f t="shared" ca="1" si="316"/>
        <v>4.7501658605019337</v>
      </c>
      <c r="Z897" s="178">
        <f t="shared" ca="1" si="317"/>
        <v>2</v>
      </c>
      <c r="AA897" s="178">
        <f t="shared" ca="1" si="318"/>
        <v>98.391666999999956</v>
      </c>
      <c r="AB897" s="178">
        <f t="shared" ca="1" si="319"/>
        <v>1746.673243548219</v>
      </c>
    </row>
    <row r="898" spans="1:28" x14ac:dyDescent="0.25">
      <c r="A898" s="200"/>
      <c r="B898" s="105"/>
      <c r="D898" s="201">
        <f t="shared" si="296"/>
        <v>0.2</v>
      </c>
      <c r="E898" s="174">
        <f t="shared" ca="1" si="320"/>
        <v>-1.6971497083023035</v>
      </c>
      <c r="F898" s="179">
        <f t="shared" ca="1" si="297"/>
        <v>-14.810311975783302</v>
      </c>
      <c r="G898" s="272">
        <f t="shared" si="298"/>
        <v>28.391666999999934</v>
      </c>
      <c r="H898" s="181">
        <f t="shared" ca="1" si="299"/>
        <v>-8.4857485415115175</v>
      </c>
      <c r="I898" s="182">
        <f t="shared" ca="1" si="300"/>
        <v>-74.051559878916507</v>
      </c>
      <c r="J898" s="181">
        <f t="shared" ca="1" si="301"/>
        <v>1808.6187057110119</v>
      </c>
      <c r="K898" s="175">
        <f ca="1">IF(I897&lt;0,VLOOKUP(-I897,'Cd(v)'!$B$3:$C$103,2,1),VLOOKUP(I897,'Cd(v)'!$B$3:$C$103,2,1))</f>
        <v>0.45214372354344101</v>
      </c>
      <c r="L898" s="7">
        <f t="shared" ca="1" si="322"/>
        <v>0.78228874899516443</v>
      </c>
      <c r="M898" s="110">
        <f t="shared" si="302"/>
        <v>0</v>
      </c>
      <c r="N898" s="110">
        <f t="shared" si="303"/>
        <v>56.850545864683504</v>
      </c>
      <c r="O898" s="110">
        <f t="shared" ca="1" si="304"/>
        <v>7.6742526276425638</v>
      </c>
      <c r="P898" s="110">
        <f t="shared" ca="1" si="305"/>
        <v>-49.176293237040937</v>
      </c>
      <c r="Q898" s="110">
        <f t="shared" ca="1" si="307"/>
        <v>-8.4857485415115175</v>
      </c>
      <c r="R898" s="110"/>
      <c r="S898" s="105">
        <v>0</v>
      </c>
      <c r="T898" s="105">
        <f t="shared" si="308"/>
        <v>1.8407440726622322</v>
      </c>
      <c r="U898" s="177">
        <f t="shared" si="309"/>
        <v>5.7951626773377676</v>
      </c>
      <c r="V898" s="161">
        <f t="shared" si="295"/>
        <v>0</v>
      </c>
      <c r="W898" s="178">
        <f t="shared" si="306"/>
        <v>28.391666999999934</v>
      </c>
      <c r="X898" s="178">
        <f t="shared" ca="1" si="315"/>
        <v>0</v>
      </c>
      <c r="Y898" s="178">
        <f t="shared" ca="1" si="316"/>
        <v>4.7501658605019337</v>
      </c>
      <c r="Z898" s="178">
        <f t="shared" ca="1" si="317"/>
        <v>2</v>
      </c>
      <c r="AA898" s="178">
        <f t="shared" ca="1" si="318"/>
        <v>100.39166699999996</v>
      </c>
      <c r="AB898" s="178">
        <f t="shared" ca="1" si="319"/>
        <v>1737.1729118272151</v>
      </c>
    </row>
    <row r="899" spans="1:28" x14ac:dyDescent="0.25">
      <c r="A899" s="200"/>
      <c r="B899" s="105"/>
      <c r="D899" s="201">
        <f t="shared" si="296"/>
        <v>0.2</v>
      </c>
      <c r="E899" s="174">
        <f t="shared" ca="1" si="320"/>
        <v>-1.6857944353433316</v>
      </c>
      <c r="F899" s="179">
        <f t="shared" ca="1" si="297"/>
        <v>-15.147470862851968</v>
      </c>
      <c r="G899" s="272">
        <f t="shared" si="298"/>
        <v>28.591666999999934</v>
      </c>
      <c r="H899" s="181">
        <f t="shared" ca="1" si="299"/>
        <v>-8.4289721767166572</v>
      </c>
      <c r="I899" s="182">
        <f t="shared" ca="1" si="300"/>
        <v>-75.737354314259832</v>
      </c>
      <c r="J899" s="181">
        <f t="shared" ca="1" si="301"/>
        <v>1793.4712348481598</v>
      </c>
      <c r="K899" s="175">
        <f ca="1">IF(I898&lt;0,VLOOKUP(-I898,'Cd(v)'!$B$3:$C$103,2,1),VLOOKUP(I898,'Cd(v)'!$B$3:$C$103,2,1))</f>
        <v>0.45016328094115099</v>
      </c>
      <c r="L899" s="7">
        <f t="shared" ca="1" si="322"/>
        <v>0.81582883770200265</v>
      </c>
      <c r="M899" s="110">
        <f t="shared" si="302"/>
        <v>0</v>
      </c>
      <c r="N899" s="110">
        <f t="shared" si="303"/>
        <v>56.850545864683504</v>
      </c>
      <c r="O899" s="110">
        <f t="shared" ca="1" si="304"/>
        <v>8.0032808978566461</v>
      </c>
      <c r="P899" s="110">
        <f t="shared" ca="1" si="305"/>
        <v>-48.847264966826856</v>
      </c>
      <c r="Q899" s="110">
        <f t="shared" ca="1" si="307"/>
        <v>-8.4289721767166572</v>
      </c>
      <c r="R899" s="110"/>
      <c r="S899" s="105">
        <v>0</v>
      </c>
      <c r="T899" s="105">
        <f t="shared" si="308"/>
        <v>1.8407440726622322</v>
      </c>
      <c r="U899" s="177">
        <f t="shared" si="309"/>
        <v>5.7951626773377676</v>
      </c>
      <c r="V899" s="161">
        <f t="shared" si="295"/>
        <v>0</v>
      </c>
      <c r="W899" s="178">
        <f t="shared" si="306"/>
        <v>28.591666999999934</v>
      </c>
      <c r="X899" s="178">
        <f t="shared" ca="1" si="315"/>
        <v>0</v>
      </c>
      <c r="Y899" s="178">
        <f t="shared" ca="1" si="316"/>
        <v>4.7501658605019337</v>
      </c>
      <c r="Z899" s="178">
        <f t="shared" ca="1" si="317"/>
        <v>2</v>
      </c>
      <c r="AA899" s="178">
        <f t="shared" ca="1" si="318"/>
        <v>102.39166699999996</v>
      </c>
      <c r="AB899" s="178">
        <f t="shared" ca="1" si="319"/>
        <v>1727.6725801062112</v>
      </c>
    </row>
    <row r="900" spans="1:28" x14ac:dyDescent="0.25">
      <c r="A900" s="200"/>
      <c r="B900" s="105"/>
      <c r="D900" s="201">
        <f t="shared" si="296"/>
        <v>0.2</v>
      </c>
      <c r="E900" s="174">
        <f t="shared" ca="1" si="320"/>
        <v>-1.6730755723253858</v>
      </c>
      <c r="F900" s="179">
        <f t="shared" ca="1" si="297"/>
        <v>-15.482085977317045</v>
      </c>
      <c r="G900" s="272">
        <f t="shared" si="298"/>
        <v>28.791666999999933</v>
      </c>
      <c r="H900" s="181">
        <f t="shared" ca="1" si="299"/>
        <v>-8.3653778616269285</v>
      </c>
      <c r="I900" s="182">
        <f t="shared" ca="1" si="300"/>
        <v>-77.41042988658522</v>
      </c>
      <c r="J900" s="181">
        <f t="shared" ca="1" si="301"/>
        <v>1777.9891488708429</v>
      </c>
      <c r="K900" s="175">
        <f ca="1">IF(I899&lt;0,VLOOKUP(-I899,'Cd(v)'!$B$3:$C$103,2,1),VLOOKUP(I899,'Cd(v)'!$B$3:$C$103,2,1))</f>
        <v>0.45016328094115099</v>
      </c>
      <c r="L900" s="7">
        <f t="shared" ca="1" si="322"/>
        <v>0.85339656464378177</v>
      </c>
      <c r="M900" s="110">
        <f t="shared" si="302"/>
        <v>0</v>
      </c>
      <c r="N900" s="110">
        <f t="shared" si="303"/>
        <v>56.850545864683504</v>
      </c>
      <c r="O900" s="110">
        <f t="shared" ca="1" si="304"/>
        <v>8.3718202991555</v>
      </c>
      <c r="P900" s="110">
        <f t="shared" ca="1" si="305"/>
        <v>-48.478725565528002</v>
      </c>
      <c r="Q900" s="110">
        <f t="shared" ca="1" si="307"/>
        <v>-8.3653778616269285</v>
      </c>
      <c r="R900" s="110"/>
      <c r="S900" s="105">
        <v>0</v>
      </c>
      <c r="T900" s="105">
        <f t="shared" si="308"/>
        <v>1.8407440726622322</v>
      </c>
      <c r="U900" s="177">
        <f t="shared" si="309"/>
        <v>5.7951626773377676</v>
      </c>
      <c r="V900" s="161">
        <f t="shared" si="295"/>
        <v>0</v>
      </c>
      <c r="W900" s="178">
        <f t="shared" si="306"/>
        <v>28.791666999999933</v>
      </c>
      <c r="X900" s="178">
        <f t="shared" ca="1" si="315"/>
        <v>0</v>
      </c>
      <c r="Y900" s="178">
        <f t="shared" ca="1" si="316"/>
        <v>4.7501658605019337</v>
      </c>
      <c r="Z900" s="178">
        <f t="shared" ca="1" si="317"/>
        <v>2</v>
      </c>
      <c r="AA900" s="178">
        <f t="shared" ca="1" si="318"/>
        <v>104.39166699999996</v>
      </c>
      <c r="AB900" s="178">
        <f t="shared" ca="1" si="319"/>
        <v>1718.1722483852072</v>
      </c>
    </row>
    <row r="901" spans="1:28" x14ac:dyDescent="0.25">
      <c r="A901" s="200"/>
      <c r="B901" s="105"/>
      <c r="D901" s="201">
        <f t="shared" si="296"/>
        <v>0.2</v>
      </c>
      <c r="E901" s="174">
        <f t="shared" ca="1" si="320"/>
        <v>-1.6614418297424327</v>
      </c>
      <c r="F901" s="179">
        <f t="shared" ca="1" si="297"/>
        <v>-15.814374343265531</v>
      </c>
      <c r="G901" s="272">
        <f t="shared" si="298"/>
        <v>28.991666999999932</v>
      </c>
      <c r="H901" s="181">
        <f t="shared" ca="1" si="299"/>
        <v>-8.3072091487121629</v>
      </c>
      <c r="I901" s="182">
        <f t="shared" ca="1" si="300"/>
        <v>-79.071871716327649</v>
      </c>
      <c r="J901" s="181">
        <f t="shared" ca="1" si="301"/>
        <v>1762.1747745275773</v>
      </c>
      <c r="K901" s="175">
        <f ca="1">IF(I900&lt;0,VLOOKUP(-I900,'Cd(v)'!$B$3:$C$103,2,1),VLOOKUP(I900,'Cd(v)'!$B$3:$C$103,2,1))</f>
        <v>0.44826584087838101</v>
      </c>
      <c r="L901" s="7">
        <f t="shared" ca="1" si="322"/>
        <v>0.88775916954413103</v>
      </c>
      <c r="M901" s="110">
        <f t="shared" si="302"/>
        <v>0</v>
      </c>
      <c r="N901" s="110">
        <f t="shared" si="303"/>
        <v>56.850545864683504</v>
      </c>
      <c r="O901" s="110">
        <f t="shared" ca="1" si="304"/>
        <v>8.7089174532279259</v>
      </c>
      <c r="P901" s="110">
        <f t="shared" ca="1" si="305"/>
        <v>-48.141628411455578</v>
      </c>
      <c r="Q901" s="110">
        <f t="shared" ca="1" si="307"/>
        <v>-8.3072091487121629</v>
      </c>
      <c r="R901" s="110"/>
      <c r="S901" s="105">
        <v>0</v>
      </c>
      <c r="T901" s="105">
        <f t="shared" si="308"/>
        <v>1.8407440726622322</v>
      </c>
      <c r="U901" s="177">
        <f t="shared" si="309"/>
        <v>5.7951626773377676</v>
      </c>
      <c r="V901" s="161">
        <f t="shared" si="295"/>
        <v>0</v>
      </c>
      <c r="W901" s="178">
        <f t="shared" si="306"/>
        <v>28.991666999999932</v>
      </c>
      <c r="X901" s="178">
        <f t="shared" ca="1" si="315"/>
        <v>0</v>
      </c>
      <c r="Y901" s="178">
        <f t="shared" ca="1" si="316"/>
        <v>4.7501658605019337</v>
      </c>
      <c r="Z901" s="178">
        <f t="shared" ca="1" si="317"/>
        <v>2</v>
      </c>
      <c r="AA901" s="178">
        <f t="shared" ca="1" si="318"/>
        <v>106.39166699999996</v>
      </c>
      <c r="AB901" s="178">
        <f t="shared" ca="1" si="319"/>
        <v>1708.6719166642033</v>
      </c>
    </row>
    <row r="902" spans="1:28" x14ac:dyDescent="0.25">
      <c r="A902" s="200"/>
      <c r="B902" s="105"/>
      <c r="D902" s="201">
        <f t="shared" si="296"/>
        <v>0.2</v>
      </c>
      <c r="E902" s="174">
        <f t="shared" ca="1" si="320"/>
        <v>-1.6484017590638631</v>
      </c>
      <c r="F902" s="179">
        <f t="shared" ca="1" si="297"/>
        <v>-16.144054695078303</v>
      </c>
      <c r="G902" s="272">
        <f t="shared" si="298"/>
        <v>29.191666999999931</v>
      </c>
      <c r="H902" s="181">
        <f t="shared" ca="1" si="299"/>
        <v>-8.2420087953193146</v>
      </c>
      <c r="I902" s="182">
        <f t="shared" ca="1" si="300"/>
        <v>-80.720273475391508</v>
      </c>
      <c r="J902" s="181">
        <f t="shared" ca="1" si="301"/>
        <v>1746.030719832499</v>
      </c>
      <c r="K902" s="175">
        <f ca="1">IF(I901&lt;0,VLOOKUP(-I901,'Cd(v)'!$B$3:$C$103,2,1),VLOOKUP(I901,'Cd(v)'!$B$3:$C$103,2,1))</f>
        <v>0.44826584087838101</v>
      </c>
      <c r="L902" s="7">
        <f t="shared" ca="1" si="322"/>
        <v>0.92627564808964269</v>
      </c>
      <c r="M902" s="110">
        <f t="shared" si="302"/>
        <v>0</v>
      </c>
      <c r="N902" s="110">
        <f t="shared" si="303"/>
        <v>56.850545864683504</v>
      </c>
      <c r="O902" s="110">
        <f t="shared" ca="1" si="304"/>
        <v>9.0867641077593948</v>
      </c>
      <c r="P902" s="110">
        <f t="shared" ca="1" si="305"/>
        <v>-47.763781756924111</v>
      </c>
      <c r="Q902" s="110">
        <f t="shared" ca="1" si="307"/>
        <v>-8.2420087953193146</v>
      </c>
      <c r="R902" s="110"/>
      <c r="S902" s="105">
        <v>0</v>
      </c>
      <c r="T902" s="105">
        <f t="shared" si="308"/>
        <v>1.8407440726622322</v>
      </c>
      <c r="U902" s="177">
        <f t="shared" si="309"/>
        <v>5.7951626773377676</v>
      </c>
      <c r="V902" s="161">
        <f t="shared" ref="V902:V965" si="323">IF(B902&lt;0,0,+D902*B902)</f>
        <v>0</v>
      </c>
      <c r="W902" s="178">
        <f t="shared" si="306"/>
        <v>29.191666999999931</v>
      </c>
      <c r="X902" s="178">
        <f t="shared" ref="X902:X965" ca="1" si="324">IF(I902&lt;-0.01,0,H902)</f>
        <v>0</v>
      </c>
      <c r="Y902" s="178">
        <f t="shared" ref="Y902:Y965" ca="1" si="325">IF(I902&lt;-0.01,$L$1,I902)</f>
        <v>4.7501658605019337</v>
      </c>
      <c r="Z902" s="178">
        <f t="shared" ref="Z902:Z965" ca="1" si="326">IF(I902&lt;-0.01,$L$2,D902)</f>
        <v>2</v>
      </c>
      <c r="AA902" s="178">
        <f t="shared" ref="AA902:AA965" ca="1" si="327">IF(I902&lt;-0.01,AA901+Z902,G902)</f>
        <v>108.39166699999996</v>
      </c>
      <c r="AB902" s="178">
        <f t="shared" ref="AB902:AB965" ca="1" si="328">IF(I902&lt;-0.01,AB901-($L$1*Z902),J902)</f>
        <v>1699.1715849431994</v>
      </c>
    </row>
    <row r="903" spans="1:28" x14ac:dyDescent="0.25">
      <c r="A903" s="200"/>
      <c r="B903" s="105"/>
      <c r="D903" s="201">
        <f t="shared" ref="D903:D966" si="329">+$H$1</f>
        <v>0.2</v>
      </c>
      <c r="E903" s="174">
        <f t="shared" ca="1" si="320"/>
        <v>-1.6365182416401745</v>
      </c>
      <c r="F903" s="179">
        <f t="shared" ref="F903:F965" ca="1" si="330">IF(AND(I902&lt;=0,J902&lt;=0),0,+I903*D903)</f>
        <v>-16.471358343406337</v>
      </c>
      <c r="G903" s="272">
        <f t="shared" ref="G903:G965" si="331">+G902+D903</f>
        <v>29.391666999999931</v>
      </c>
      <c r="H903" s="181">
        <f t="shared" ref="H903:H965" ca="1" si="332">IF(CELL("tipo",U903)="b",+(B903*9.81+L903*9.81-$E$2*9.81)/$E$2,+(B903*9.81+L903*9.81-U903*9.81)/U903)</f>
        <v>-8.182591208200872</v>
      </c>
      <c r="I903" s="182">
        <f t="shared" ref="I903:I965" ca="1" si="333">+I902+E903</f>
        <v>-82.356791717031683</v>
      </c>
      <c r="J903" s="181">
        <f t="shared" ref="J903:J965" ca="1" si="334">IF(AND(I903&lt;=0,J902&lt;=0),0,+J902+F903)</f>
        <v>1729.5593614890927</v>
      </c>
      <c r="K903" s="175">
        <f ca="1">IF(I902&lt;0,VLOOKUP(-I902,'Cd(v)'!$B$3:$C$103,2,1),VLOOKUP(I902,'Cd(v)'!$B$3:$C$103,2,1))</f>
        <v>0.44644449314055301</v>
      </c>
      <c r="L903" s="7">
        <f ca="1">IF(I902&lt;0,+(+(0.5*1.29*K903*PI()/4*$E$1^2*I902^2)/9.81),+(-(0.5*1.29*K903*PI()/4*$E$1^2*I902^2)/9.81))</f>
        <v>0.96137601335429768</v>
      </c>
      <c r="M903" s="110">
        <f t="shared" ref="M903:M965" si="335">+B903*9.81</f>
        <v>0</v>
      </c>
      <c r="N903" s="110">
        <f t="shared" ref="N903:N965" si="336">+U903*9.81</f>
        <v>56.850545864683504</v>
      </c>
      <c r="O903" s="110">
        <f t="shared" ref="O903:O965" ca="1" si="337">+L903*9.81</f>
        <v>9.4310986910056602</v>
      </c>
      <c r="P903" s="110">
        <f t="shared" ref="P903:P965" ca="1" si="338">+M903-N903+O903</f>
        <v>-47.419447173677845</v>
      </c>
      <c r="Q903" s="110">
        <f t="shared" ca="1" si="307"/>
        <v>-8.182591208200872</v>
      </c>
      <c r="R903" s="110"/>
      <c r="S903" s="105">
        <v>0</v>
      </c>
      <c r="T903" s="105">
        <f t="shared" si="308"/>
        <v>1.8407440726622322</v>
      </c>
      <c r="U903" s="177">
        <f t="shared" si="309"/>
        <v>5.7951626773377676</v>
      </c>
      <c r="V903" s="161">
        <f t="shared" si="323"/>
        <v>0</v>
      </c>
      <c r="W903" s="178">
        <f t="shared" ref="W903:W965" si="339">+G903</f>
        <v>29.391666999999931</v>
      </c>
      <c r="X903" s="178">
        <f t="shared" ca="1" si="324"/>
        <v>0</v>
      </c>
      <c r="Y903" s="178">
        <f t="shared" ca="1" si="325"/>
        <v>4.7501658605019337</v>
      </c>
      <c r="Z903" s="178">
        <f t="shared" ca="1" si="326"/>
        <v>2</v>
      </c>
      <c r="AA903" s="178">
        <f t="shared" ca="1" si="327"/>
        <v>110.39166699999996</v>
      </c>
      <c r="AB903" s="178">
        <f t="shared" ca="1" si="328"/>
        <v>1689.6712532221954</v>
      </c>
    </row>
    <row r="904" spans="1:28" x14ac:dyDescent="0.25">
      <c r="A904" s="200"/>
      <c r="B904" s="105"/>
      <c r="D904" s="201">
        <f t="shared" si="329"/>
        <v>0.2</v>
      </c>
      <c r="E904" s="174">
        <f t="shared" ca="1" si="320"/>
        <v>-1.6231868605898943</v>
      </c>
      <c r="F904" s="179">
        <f t="shared" ca="1" si="330"/>
        <v>-16.795995715524317</v>
      </c>
      <c r="G904" s="272">
        <f t="shared" si="331"/>
        <v>29.59166699999993</v>
      </c>
      <c r="H904" s="181">
        <f t="shared" ca="1" si="332"/>
        <v>-8.115934302949471</v>
      </c>
      <c r="I904" s="182">
        <f t="shared" ca="1" si="333"/>
        <v>-83.97997857762158</v>
      </c>
      <c r="J904" s="181">
        <f t="shared" ca="1" si="334"/>
        <v>1712.7633657735685</v>
      </c>
      <c r="K904" s="175">
        <f ca="1">IF(I903&lt;0,VLOOKUP(-I903,'Cd(v)'!$B$3:$C$103,2,1),VLOOKUP(I903,'Cd(v)'!$B$3:$C$103,2,1))</f>
        <v>0.44644449314055301</v>
      </c>
      <c r="L904" s="7">
        <f t="shared" ref="L904:L949" ca="1" si="340">IF(I903&lt;0,+(+(0.5*1.29*K904*PI()/4*$E$1^2*I903^2)/9.81),+(-(0.5*1.29*K904*PI()/4*$E$1^2*I903^2)/9.81))</f>
        <v>1.0007529358313372</v>
      </c>
      <c r="M904" s="110">
        <f t="shared" si="335"/>
        <v>0</v>
      </c>
      <c r="N904" s="110">
        <f t="shared" si="336"/>
        <v>56.850545864683504</v>
      </c>
      <c r="O904" s="110">
        <f t="shared" ca="1" si="337"/>
        <v>9.8173863005054187</v>
      </c>
      <c r="P904" s="110">
        <f t="shared" ca="1" si="338"/>
        <v>-47.033159564178085</v>
      </c>
      <c r="Q904" s="110">
        <f t="shared" ref="Q904:Q965" ca="1" si="341">+P904/U904</f>
        <v>-8.115934302949471</v>
      </c>
      <c r="R904" s="110"/>
      <c r="S904" s="105">
        <v>0</v>
      </c>
      <c r="T904" s="105">
        <f t="shared" ref="T904:T965" si="342">S904+T903</f>
        <v>1.8407440726622322</v>
      </c>
      <c r="U904" s="177">
        <f t="shared" ref="U904:U965" si="343">+$E$2-T904</f>
        <v>5.7951626773377676</v>
      </c>
      <c r="V904" s="161">
        <f t="shared" si="323"/>
        <v>0</v>
      </c>
      <c r="W904" s="178">
        <f t="shared" si="339"/>
        <v>29.59166699999993</v>
      </c>
      <c r="X904" s="178">
        <f t="shared" ca="1" si="324"/>
        <v>0</v>
      </c>
      <c r="Y904" s="178">
        <f t="shared" ca="1" si="325"/>
        <v>4.7501658605019337</v>
      </c>
      <c r="Z904" s="178">
        <f t="shared" ca="1" si="326"/>
        <v>2</v>
      </c>
      <c r="AA904" s="178">
        <f t="shared" ca="1" si="327"/>
        <v>112.39166699999996</v>
      </c>
      <c r="AB904" s="178">
        <f t="shared" ca="1" si="328"/>
        <v>1680.1709215011915</v>
      </c>
    </row>
    <row r="905" spans="1:28" x14ac:dyDescent="0.25">
      <c r="A905" s="200"/>
      <c r="B905" s="105"/>
      <c r="D905" s="201">
        <f t="shared" si="329"/>
        <v>0.2</v>
      </c>
      <c r="E905" s="174">
        <f t="shared" ca="1" si="320"/>
        <v>-1.6110328447169611</v>
      </c>
      <c r="F905" s="179">
        <f t="shared" ca="1" si="330"/>
        <v>-17.11820228446771</v>
      </c>
      <c r="G905" s="272">
        <f t="shared" si="331"/>
        <v>29.791666999999929</v>
      </c>
      <c r="H905" s="181">
        <f t="shared" ca="1" si="332"/>
        <v>-8.0551642235848053</v>
      </c>
      <c r="I905" s="182">
        <f t="shared" ca="1" si="333"/>
        <v>-85.591011422338539</v>
      </c>
      <c r="J905" s="181">
        <f t="shared" ca="1" si="334"/>
        <v>1695.6451634891007</v>
      </c>
      <c r="K905" s="175">
        <f ca="1">IF(I904&lt;0,VLOOKUP(-I904,'Cd(v)'!$B$3:$C$103,2,1),VLOOKUP(I904,'Cd(v)'!$B$3:$C$103,2,1))</f>
        <v>0.44475518778881301</v>
      </c>
      <c r="L905" s="7">
        <f t="shared" ca="1" si="340"/>
        <v>1.0366522728173686</v>
      </c>
      <c r="M905" s="110">
        <f t="shared" si="335"/>
        <v>0</v>
      </c>
      <c r="N905" s="110">
        <f t="shared" si="336"/>
        <v>56.850545864683504</v>
      </c>
      <c r="O905" s="110">
        <f t="shared" ca="1" si="337"/>
        <v>10.169558796338386</v>
      </c>
      <c r="P905" s="110">
        <f t="shared" ca="1" si="338"/>
        <v>-46.680987068345118</v>
      </c>
      <c r="Q905" s="110">
        <f t="shared" ca="1" si="341"/>
        <v>-8.0551642235848053</v>
      </c>
      <c r="R905" s="110"/>
      <c r="S905" s="105">
        <v>0</v>
      </c>
      <c r="T905" s="105">
        <f t="shared" si="342"/>
        <v>1.8407440726622322</v>
      </c>
      <c r="U905" s="177">
        <f t="shared" si="343"/>
        <v>5.7951626773377676</v>
      </c>
      <c r="V905" s="161">
        <f t="shared" si="323"/>
        <v>0</v>
      </c>
      <c r="W905" s="178">
        <f t="shared" si="339"/>
        <v>29.791666999999929</v>
      </c>
      <c r="X905" s="178">
        <f t="shared" ca="1" si="324"/>
        <v>0</v>
      </c>
      <c r="Y905" s="178">
        <f t="shared" ca="1" si="325"/>
        <v>4.7501658605019337</v>
      </c>
      <c r="Z905" s="178">
        <f t="shared" ca="1" si="326"/>
        <v>2</v>
      </c>
      <c r="AA905" s="178">
        <f t="shared" ca="1" si="327"/>
        <v>114.39166699999996</v>
      </c>
      <c r="AB905" s="178">
        <f t="shared" ca="1" si="328"/>
        <v>1670.6705897801876</v>
      </c>
    </row>
    <row r="906" spans="1:28" x14ac:dyDescent="0.25">
      <c r="A906" s="200"/>
      <c r="B906" s="105"/>
      <c r="D906" s="201">
        <f t="shared" si="329"/>
        <v>0.2</v>
      </c>
      <c r="E906" s="174">
        <f t="shared" ca="1" si="320"/>
        <v>-1.5974381046924124</v>
      </c>
      <c r="F906" s="179">
        <f t="shared" ca="1" si="330"/>
        <v>-17.437689905406192</v>
      </c>
      <c r="G906" s="272">
        <f t="shared" si="331"/>
        <v>29.991666999999929</v>
      </c>
      <c r="H906" s="181">
        <f t="shared" ca="1" si="332"/>
        <v>-7.9871905234620622</v>
      </c>
      <c r="I906" s="182">
        <f t="shared" ca="1" si="333"/>
        <v>-87.188449527030954</v>
      </c>
      <c r="J906" s="181">
        <f t="shared" ca="1" si="334"/>
        <v>1678.2074735836945</v>
      </c>
      <c r="K906" s="175">
        <f ca="1">IF(I905&lt;0,VLOOKUP(-I905,'Cd(v)'!$B$3:$C$103,2,1),VLOOKUP(I905,'Cd(v)'!$B$3:$C$103,2,1))</f>
        <v>0.44475518778881301</v>
      </c>
      <c r="L906" s="7">
        <f ca="1">IF(I905&lt;0,+(+(0.5*1.29*K906*PI()/4*$E$1^2*I905^2)/9.81),+(-(0.5*1.29*K906*PI()/4*$E$1^2*I905^2)/9.81))</f>
        <v>1.0768070791366209</v>
      </c>
      <c r="M906" s="110">
        <f t="shared" si="335"/>
        <v>0</v>
      </c>
      <c r="N906" s="110">
        <f t="shared" si="336"/>
        <v>56.850545864683504</v>
      </c>
      <c r="O906" s="110">
        <f t="shared" ca="1" si="337"/>
        <v>10.563477446330252</v>
      </c>
      <c r="P906" s="110">
        <f t="shared" ca="1" si="338"/>
        <v>-46.28706841835325</v>
      </c>
      <c r="Q906" s="110">
        <f t="shared" ca="1" si="341"/>
        <v>-7.9871905234620622</v>
      </c>
      <c r="R906" s="110"/>
      <c r="S906" s="105">
        <v>0</v>
      </c>
      <c r="T906" s="105">
        <f t="shared" si="342"/>
        <v>1.8407440726622322</v>
      </c>
      <c r="U906" s="177">
        <f t="shared" si="343"/>
        <v>5.7951626773377676</v>
      </c>
      <c r="V906" s="161">
        <f t="shared" si="323"/>
        <v>0</v>
      </c>
      <c r="W906" s="178">
        <f t="shared" si="339"/>
        <v>29.991666999999929</v>
      </c>
      <c r="X906" s="178">
        <f t="shared" ca="1" si="324"/>
        <v>0</v>
      </c>
      <c r="Y906" s="178">
        <f t="shared" ca="1" si="325"/>
        <v>4.7501658605019337</v>
      </c>
      <c r="Z906" s="178">
        <f t="shared" ca="1" si="326"/>
        <v>2</v>
      </c>
      <c r="AA906" s="178">
        <f t="shared" ca="1" si="327"/>
        <v>116.39166699999996</v>
      </c>
      <c r="AB906" s="178">
        <f t="shared" ca="1" si="328"/>
        <v>1661.1702580591837</v>
      </c>
    </row>
    <row r="907" spans="1:28" x14ac:dyDescent="0.25">
      <c r="A907" s="200"/>
      <c r="B907" s="105"/>
      <c r="D907" s="201">
        <f t="shared" si="329"/>
        <v>0.2</v>
      </c>
      <c r="E907" s="174">
        <f t="shared" ca="1" si="320"/>
        <v>-1.5846586314675823</v>
      </c>
      <c r="F907" s="179">
        <f t="shared" ca="1" si="330"/>
        <v>-17.754621631699706</v>
      </c>
      <c r="G907" s="272">
        <f t="shared" si="331"/>
        <v>30.191666999999928</v>
      </c>
      <c r="H907" s="181">
        <f t="shared" ca="1" si="332"/>
        <v>-7.9232931573379117</v>
      </c>
      <c r="I907" s="182">
        <f t="shared" ca="1" si="333"/>
        <v>-88.77310815849853</v>
      </c>
      <c r="J907" s="181">
        <f t="shared" ca="1" si="334"/>
        <v>1660.4528519519949</v>
      </c>
      <c r="K907" s="175">
        <f ca="1">IF(I906&lt;0,VLOOKUP(-I906,'Cd(v)'!$B$3:$C$103,2,1),VLOOKUP(I906,'Cd(v)'!$B$3:$C$103,2,1))</f>
        <v>0.44363170559467202</v>
      </c>
      <c r="L907" s="7">
        <f t="shared" ca="1" si="340"/>
        <v>1.1145538305477178</v>
      </c>
      <c r="M907" s="110">
        <f t="shared" si="335"/>
        <v>0</v>
      </c>
      <c r="N907" s="110">
        <f t="shared" si="336"/>
        <v>56.850545864683504</v>
      </c>
      <c r="O907" s="110">
        <f t="shared" ca="1" si="337"/>
        <v>10.933773077673113</v>
      </c>
      <c r="P907" s="110">
        <f t="shared" ca="1" si="338"/>
        <v>-45.916772787010387</v>
      </c>
      <c r="Q907" s="110">
        <f t="shared" ca="1" si="341"/>
        <v>-7.9232931573379117</v>
      </c>
      <c r="R907" s="110"/>
      <c r="S907" s="105">
        <v>0</v>
      </c>
      <c r="T907" s="105">
        <f t="shared" si="342"/>
        <v>1.8407440726622322</v>
      </c>
      <c r="U907" s="177">
        <f t="shared" si="343"/>
        <v>5.7951626773377676</v>
      </c>
      <c r="V907" s="161">
        <f t="shared" si="323"/>
        <v>0</v>
      </c>
      <c r="W907" s="178">
        <f t="shared" si="339"/>
        <v>30.191666999999928</v>
      </c>
      <c r="X907" s="178">
        <f t="shared" ca="1" si="324"/>
        <v>0</v>
      </c>
      <c r="Y907" s="178">
        <f t="shared" ca="1" si="325"/>
        <v>4.7501658605019337</v>
      </c>
      <c r="Z907" s="178">
        <f t="shared" ca="1" si="326"/>
        <v>2</v>
      </c>
      <c r="AA907" s="178">
        <f t="shared" ca="1" si="327"/>
        <v>118.39166699999996</v>
      </c>
      <c r="AB907" s="178">
        <f t="shared" ca="1" si="328"/>
        <v>1651.6699263381797</v>
      </c>
    </row>
    <row r="908" spans="1:28" x14ac:dyDescent="0.25">
      <c r="A908" s="200"/>
      <c r="B908" s="105"/>
      <c r="D908" s="201">
        <f t="shared" si="329"/>
        <v>0.2</v>
      </c>
      <c r="E908" s="174">
        <f t="shared" ca="1" si="320"/>
        <v>-1.5708175498597456</v>
      </c>
      <c r="F908" s="179">
        <f t="shared" ca="1" si="330"/>
        <v>-18.068785141671654</v>
      </c>
      <c r="G908" s="272">
        <f t="shared" si="331"/>
        <v>30.391666999999927</v>
      </c>
      <c r="H908" s="181">
        <f t="shared" ca="1" si="332"/>
        <v>-7.8540877492987278</v>
      </c>
      <c r="I908" s="182">
        <f t="shared" ca="1" si="333"/>
        <v>-90.34392570835827</v>
      </c>
      <c r="J908" s="181">
        <f t="shared" ca="1" si="334"/>
        <v>1642.3840668103232</v>
      </c>
      <c r="K908" s="175">
        <f ca="1">IF(I907&lt;0,VLOOKUP(-I907,'Cd(v)'!$B$3:$C$103,2,1),VLOOKUP(I907,'Cd(v)'!$B$3:$C$103,2,1))</f>
        <v>0.44363170559467202</v>
      </c>
      <c r="L908" s="7">
        <f t="shared" ca="1" si="340"/>
        <v>1.1554362564130201</v>
      </c>
      <c r="M908" s="110">
        <f t="shared" si="335"/>
        <v>0</v>
      </c>
      <c r="N908" s="110">
        <f t="shared" si="336"/>
        <v>56.850545864683504</v>
      </c>
      <c r="O908" s="110">
        <f t="shared" ca="1" si="337"/>
        <v>11.334829675411727</v>
      </c>
      <c r="P908" s="110">
        <f t="shared" ca="1" si="338"/>
        <v>-45.515716189271778</v>
      </c>
      <c r="Q908" s="110">
        <f t="shared" ca="1" si="341"/>
        <v>-7.8540877492987278</v>
      </c>
      <c r="R908" s="110"/>
      <c r="S908" s="105">
        <v>0</v>
      </c>
      <c r="T908" s="105">
        <f t="shared" si="342"/>
        <v>1.8407440726622322</v>
      </c>
      <c r="U908" s="177">
        <f t="shared" si="343"/>
        <v>5.7951626773377676</v>
      </c>
      <c r="V908" s="161">
        <f t="shared" si="323"/>
        <v>0</v>
      </c>
      <c r="W908" s="178">
        <f t="shared" si="339"/>
        <v>30.391666999999927</v>
      </c>
      <c r="X908" s="178">
        <f t="shared" ca="1" si="324"/>
        <v>0</v>
      </c>
      <c r="Y908" s="178">
        <f t="shared" ca="1" si="325"/>
        <v>4.7501658605019337</v>
      </c>
      <c r="Z908" s="178">
        <f t="shared" ca="1" si="326"/>
        <v>2</v>
      </c>
      <c r="AA908" s="178">
        <f t="shared" ca="1" si="327"/>
        <v>120.39166699999996</v>
      </c>
      <c r="AB908" s="178">
        <f t="shared" ca="1" si="328"/>
        <v>1642.1695946171758</v>
      </c>
    </row>
    <row r="909" spans="1:28" x14ac:dyDescent="0.25">
      <c r="A909" s="200"/>
      <c r="B909" s="105"/>
      <c r="D909" s="201">
        <f t="shared" si="329"/>
        <v>0.2</v>
      </c>
      <c r="E909" s="174">
        <f t="shared" ca="1" si="320"/>
        <v>-1.5577359602639294</v>
      </c>
      <c r="F909" s="179">
        <f t="shared" ca="1" si="330"/>
        <v>-18.380332333724439</v>
      </c>
      <c r="G909" s="272">
        <f t="shared" si="331"/>
        <v>30.591666999999926</v>
      </c>
      <c r="H909" s="181">
        <f t="shared" ca="1" si="332"/>
        <v>-7.7886798013196463</v>
      </c>
      <c r="I909" s="182">
        <f t="shared" ca="1" si="333"/>
        <v>-91.901661668622197</v>
      </c>
      <c r="J909" s="181">
        <f t="shared" ca="1" si="334"/>
        <v>1624.0037344765988</v>
      </c>
      <c r="K909" s="175">
        <f ca="1">IF(I908&lt;0,VLOOKUP(-I908,'Cd(v)'!$B$3:$C$103,2,1),VLOOKUP(I908,'Cd(v)'!$B$3:$C$103,2,1))</f>
        <v>0.44266303926522299</v>
      </c>
      <c r="L909" s="7">
        <f t="shared" ca="1" si="340"/>
        <v>1.1940753694537567</v>
      </c>
      <c r="M909" s="110">
        <f t="shared" si="335"/>
        <v>0</v>
      </c>
      <c r="N909" s="110">
        <f t="shared" si="336"/>
        <v>56.850545864683504</v>
      </c>
      <c r="O909" s="110">
        <f t="shared" ca="1" si="337"/>
        <v>11.713879374341353</v>
      </c>
      <c r="P909" s="110">
        <f t="shared" ca="1" si="338"/>
        <v>-45.136666490342151</v>
      </c>
      <c r="Q909" s="110">
        <f t="shared" ca="1" si="341"/>
        <v>-7.7886798013196463</v>
      </c>
      <c r="R909" s="110"/>
      <c r="S909" s="105">
        <v>0</v>
      </c>
      <c r="T909" s="105">
        <f t="shared" si="342"/>
        <v>1.8407440726622322</v>
      </c>
      <c r="U909" s="177">
        <f t="shared" si="343"/>
        <v>5.7951626773377676</v>
      </c>
      <c r="V909" s="161">
        <f t="shared" si="323"/>
        <v>0</v>
      </c>
      <c r="W909" s="178">
        <f t="shared" si="339"/>
        <v>30.591666999999926</v>
      </c>
      <c r="X909" s="178">
        <f t="shared" ca="1" si="324"/>
        <v>0</v>
      </c>
      <c r="Y909" s="178">
        <f t="shared" ca="1" si="325"/>
        <v>4.7501658605019337</v>
      </c>
      <c r="Z909" s="178">
        <f t="shared" ca="1" si="326"/>
        <v>2</v>
      </c>
      <c r="AA909" s="178">
        <f t="shared" ca="1" si="327"/>
        <v>122.39166699999996</v>
      </c>
      <c r="AB909" s="178">
        <f t="shared" ca="1" si="328"/>
        <v>1632.6692628961719</v>
      </c>
    </row>
    <row r="910" spans="1:28" x14ac:dyDescent="0.25">
      <c r="A910" s="200"/>
      <c r="B910" s="105"/>
      <c r="D910" s="201">
        <f t="shared" si="329"/>
        <v>0.2</v>
      </c>
      <c r="E910" s="174">
        <f t="shared" ca="1" si="320"/>
        <v>-1.5445591431434331</v>
      </c>
      <c r="F910" s="179">
        <f t="shared" ca="1" si="330"/>
        <v>-18.689244162353127</v>
      </c>
      <c r="G910" s="272">
        <f t="shared" si="331"/>
        <v>30.791666999999926</v>
      </c>
      <c r="H910" s="181">
        <f t="shared" ca="1" si="332"/>
        <v>-7.7227957157171652</v>
      </c>
      <c r="I910" s="182">
        <f t="shared" ca="1" si="333"/>
        <v>-93.446220811765627</v>
      </c>
      <c r="J910" s="181">
        <f t="shared" ca="1" si="334"/>
        <v>1605.3144903142456</v>
      </c>
      <c r="K910" s="175">
        <f ca="1">IF(I909&lt;0,VLOOKUP(-I909,'Cd(v)'!$B$3:$C$103,2,1),VLOOKUP(I909,'Cd(v)'!$B$3:$C$103,2,1))</f>
        <v>0.44172735153694298</v>
      </c>
      <c r="L910" s="7">
        <f t="shared" ca="1" si="340"/>
        <v>1.2329957561932083</v>
      </c>
      <c r="M910" s="110">
        <f t="shared" si="335"/>
        <v>0</v>
      </c>
      <c r="N910" s="110">
        <f t="shared" si="336"/>
        <v>56.850545864683504</v>
      </c>
      <c r="O910" s="110">
        <f t="shared" ca="1" si="337"/>
        <v>12.095688368255374</v>
      </c>
      <c r="P910" s="110">
        <f t="shared" ca="1" si="338"/>
        <v>-44.75485749642813</v>
      </c>
      <c r="Q910" s="110">
        <f t="shared" ca="1" si="341"/>
        <v>-7.7227957157171652</v>
      </c>
      <c r="R910" s="110"/>
      <c r="S910" s="105">
        <v>0</v>
      </c>
      <c r="T910" s="105">
        <f t="shared" si="342"/>
        <v>1.8407440726622322</v>
      </c>
      <c r="U910" s="177">
        <f t="shared" si="343"/>
        <v>5.7951626773377676</v>
      </c>
      <c r="V910" s="161">
        <f t="shared" si="323"/>
        <v>0</v>
      </c>
      <c r="W910" s="178">
        <f t="shared" si="339"/>
        <v>30.791666999999926</v>
      </c>
      <c r="X910" s="178">
        <f t="shared" ca="1" si="324"/>
        <v>0</v>
      </c>
      <c r="Y910" s="178">
        <f t="shared" ca="1" si="325"/>
        <v>4.7501658605019337</v>
      </c>
      <c r="Z910" s="178">
        <f t="shared" ca="1" si="326"/>
        <v>2</v>
      </c>
      <c r="AA910" s="178">
        <f t="shared" ca="1" si="327"/>
        <v>124.39166699999996</v>
      </c>
      <c r="AB910" s="178">
        <f t="shared" ca="1" si="328"/>
        <v>1623.1689311751679</v>
      </c>
    </row>
    <row r="911" spans="1:28" x14ac:dyDescent="0.25">
      <c r="A911" s="200"/>
      <c r="B911" s="105"/>
      <c r="D911" s="201">
        <f t="shared" si="329"/>
        <v>0.2</v>
      </c>
      <c r="E911" s="174">
        <f t="shared" ca="1" si="320"/>
        <v>-1.5304096658420008</v>
      </c>
      <c r="F911" s="179">
        <f t="shared" ca="1" si="330"/>
        <v>-18.995326095521527</v>
      </c>
      <c r="G911" s="272">
        <f t="shared" si="331"/>
        <v>30.991666999999925</v>
      </c>
      <c r="H911" s="181">
        <f t="shared" ca="1" si="332"/>
        <v>-7.652048329210003</v>
      </c>
      <c r="I911" s="182">
        <f t="shared" ca="1" si="333"/>
        <v>-94.976630477607628</v>
      </c>
      <c r="J911" s="181">
        <f t="shared" ca="1" si="334"/>
        <v>1586.3191642187242</v>
      </c>
      <c r="K911" s="175">
        <f ca="1">IF(I910&lt;0,VLOOKUP(-I910,'Cd(v)'!$B$3:$C$103,2,1),VLOOKUP(I910,'Cd(v)'!$B$3:$C$103,2,1))</f>
        <v>0.44172735153694298</v>
      </c>
      <c r="L911" s="7">
        <f t="shared" ca="1" si="340"/>
        <v>1.2747890909338302</v>
      </c>
      <c r="M911" s="110">
        <f t="shared" si="335"/>
        <v>0</v>
      </c>
      <c r="N911" s="110">
        <f t="shared" si="336"/>
        <v>56.850545864683504</v>
      </c>
      <c r="O911" s="110">
        <f t="shared" ca="1" si="337"/>
        <v>12.505680982060875</v>
      </c>
      <c r="P911" s="110">
        <f t="shared" ca="1" si="338"/>
        <v>-44.34486488262263</v>
      </c>
      <c r="Q911" s="110">
        <f t="shared" ca="1" si="341"/>
        <v>-7.652048329210003</v>
      </c>
      <c r="R911" s="110"/>
      <c r="S911" s="105">
        <v>0</v>
      </c>
      <c r="T911" s="105">
        <f t="shared" si="342"/>
        <v>1.8407440726622322</v>
      </c>
      <c r="U911" s="177">
        <f t="shared" si="343"/>
        <v>5.7951626773377676</v>
      </c>
      <c r="V911" s="161">
        <f t="shared" si="323"/>
        <v>0</v>
      </c>
      <c r="W911" s="178">
        <f t="shared" si="339"/>
        <v>30.991666999999925</v>
      </c>
      <c r="X911" s="178">
        <f t="shared" ca="1" si="324"/>
        <v>0</v>
      </c>
      <c r="Y911" s="178">
        <f t="shared" ca="1" si="325"/>
        <v>4.7501658605019337</v>
      </c>
      <c r="Z911" s="178">
        <f t="shared" ca="1" si="326"/>
        <v>2</v>
      </c>
      <c r="AA911" s="178">
        <f t="shared" ca="1" si="327"/>
        <v>126.39166699999996</v>
      </c>
      <c r="AB911" s="178">
        <f t="shared" ca="1" si="328"/>
        <v>1613.668599454164</v>
      </c>
    </row>
    <row r="912" spans="1:28" x14ac:dyDescent="0.25">
      <c r="A912" s="200"/>
      <c r="B912" s="105"/>
      <c r="D912" s="201">
        <f t="shared" si="329"/>
        <v>0.2</v>
      </c>
      <c r="E912" s="174">
        <f t="shared" ca="1" si="320"/>
        <v>-1.517070576522709</v>
      </c>
      <c r="F912" s="179">
        <f t="shared" ca="1" si="330"/>
        <v>-19.298740210826068</v>
      </c>
      <c r="G912" s="272">
        <f t="shared" si="331"/>
        <v>31.191666999999924</v>
      </c>
      <c r="H912" s="181">
        <f t="shared" ca="1" si="332"/>
        <v>-7.5853528826135452</v>
      </c>
      <c r="I912" s="182">
        <f t="shared" ca="1" si="333"/>
        <v>-96.493701054130341</v>
      </c>
      <c r="J912" s="181">
        <f t="shared" ca="1" si="334"/>
        <v>1567.0204240078981</v>
      </c>
      <c r="K912" s="175">
        <f ca="1">IF(I911&lt;0,VLOOKUP(-I911,'Cd(v)'!$B$3:$C$103,2,1),VLOOKUP(I911,'Cd(v)'!$B$3:$C$103,2,1))</f>
        <v>0.44082242274894201</v>
      </c>
      <c r="L912" s="7">
        <f t="shared" ca="1" si="340"/>
        <v>1.3141887813379245</v>
      </c>
      <c r="M912" s="110">
        <f t="shared" si="335"/>
        <v>0</v>
      </c>
      <c r="N912" s="110">
        <f t="shared" si="336"/>
        <v>56.850545864683504</v>
      </c>
      <c r="O912" s="110">
        <f t="shared" ca="1" si="337"/>
        <v>12.89219194492504</v>
      </c>
      <c r="P912" s="110">
        <f t="shared" ca="1" si="338"/>
        <v>-43.958353919758466</v>
      </c>
      <c r="Q912" s="110">
        <f t="shared" ca="1" si="341"/>
        <v>-7.5853528826135452</v>
      </c>
      <c r="R912" s="110"/>
      <c r="S912" s="105">
        <v>0</v>
      </c>
      <c r="T912" s="105">
        <f t="shared" si="342"/>
        <v>1.8407440726622322</v>
      </c>
      <c r="U912" s="177">
        <f t="shared" si="343"/>
        <v>5.7951626773377676</v>
      </c>
      <c r="V912" s="161">
        <f t="shared" si="323"/>
        <v>0</v>
      </c>
      <c r="W912" s="178">
        <f t="shared" si="339"/>
        <v>31.191666999999924</v>
      </c>
      <c r="X912" s="178">
        <f t="shared" ca="1" si="324"/>
        <v>0</v>
      </c>
      <c r="Y912" s="178">
        <f t="shared" ca="1" si="325"/>
        <v>4.7501658605019337</v>
      </c>
      <c r="Z912" s="178">
        <f t="shared" ca="1" si="326"/>
        <v>2</v>
      </c>
      <c r="AA912" s="178">
        <f t="shared" ca="1" si="327"/>
        <v>128.39166699999996</v>
      </c>
      <c r="AB912" s="178">
        <f t="shared" ca="1" si="328"/>
        <v>1604.1682677331601</v>
      </c>
    </row>
    <row r="913" spans="1:28" x14ac:dyDescent="0.25">
      <c r="A913" s="200"/>
      <c r="B913" s="105"/>
      <c r="D913" s="201">
        <f t="shared" si="329"/>
        <v>0.2</v>
      </c>
      <c r="E913" s="174">
        <f t="shared" ca="1" si="320"/>
        <v>-1.5027432590051018</v>
      </c>
      <c r="F913" s="179">
        <f t="shared" ca="1" si="330"/>
        <v>-19.599288862627091</v>
      </c>
      <c r="G913" s="272">
        <f t="shared" si="331"/>
        <v>31.391666999999924</v>
      </c>
      <c r="H913" s="181">
        <f t="shared" ca="1" si="332"/>
        <v>-7.5137162950255085</v>
      </c>
      <c r="I913" s="182">
        <f t="shared" ca="1" si="333"/>
        <v>-97.996444313135441</v>
      </c>
      <c r="J913" s="181">
        <f t="shared" ca="1" si="334"/>
        <v>1547.4211351452709</v>
      </c>
      <c r="K913" s="175">
        <f ca="1">IF(I912&lt;0,VLOOKUP(-I912,'Cd(v)'!$B$3:$C$103,2,1),VLOOKUP(I912,'Cd(v)'!$B$3:$C$103,2,1))</f>
        <v>0.44082242274894201</v>
      </c>
      <c r="L913" s="7">
        <f t="shared" ca="1" si="340"/>
        <v>1.3565074030221271</v>
      </c>
      <c r="M913" s="110">
        <f t="shared" si="335"/>
        <v>0</v>
      </c>
      <c r="N913" s="110">
        <f t="shared" si="336"/>
        <v>56.850545864683504</v>
      </c>
      <c r="O913" s="110">
        <f t="shared" ca="1" si="337"/>
        <v>13.307337623647069</v>
      </c>
      <c r="P913" s="110">
        <f t="shared" ca="1" si="338"/>
        <v>-43.543208241036439</v>
      </c>
      <c r="Q913" s="110">
        <f t="shared" ca="1" si="341"/>
        <v>-7.5137162950255085</v>
      </c>
      <c r="R913" s="110"/>
      <c r="S913" s="105">
        <v>0</v>
      </c>
      <c r="T913" s="105">
        <f t="shared" si="342"/>
        <v>1.8407440726622322</v>
      </c>
      <c r="U913" s="177">
        <f t="shared" si="343"/>
        <v>5.7951626773377676</v>
      </c>
      <c r="V913" s="161">
        <f t="shared" si="323"/>
        <v>0</v>
      </c>
      <c r="W913" s="178">
        <f t="shared" si="339"/>
        <v>31.391666999999924</v>
      </c>
      <c r="X913" s="178">
        <f t="shared" ca="1" si="324"/>
        <v>0</v>
      </c>
      <c r="Y913" s="178">
        <f t="shared" ca="1" si="325"/>
        <v>4.7501658605019337</v>
      </c>
      <c r="Z913" s="178">
        <f t="shared" ca="1" si="326"/>
        <v>2</v>
      </c>
      <c r="AA913" s="178">
        <f t="shared" ca="1" si="327"/>
        <v>130.39166699999996</v>
      </c>
      <c r="AB913" s="178">
        <f t="shared" ca="1" si="328"/>
        <v>1594.6679360121561</v>
      </c>
    </row>
    <row r="914" spans="1:28" x14ac:dyDescent="0.25">
      <c r="A914" s="200"/>
      <c r="B914" s="105"/>
      <c r="D914" s="201">
        <f t="shared" si="329"/>
        <v>0.2</v>
      </c>
      <c r="E914" s="174">
        <f t="shared" ca="1" si="320"/>
        <v>-1.4883274174432899</v>
      </c>
      <c r="F914" s="179">
        <f t="shared" ca="1" si="330"/>
        <v>-19.896954346115749</v>
      </c>
      <c r="G914" s="272">
        <f t="shared" si="331"/>
        <v>31.591666999999923</v>
      </c>
      <c r="H914" s="181">
        <f t="shared" ca="1" si="332"/>
        <v>-7.4416370872164492</v>
      </c>
      <c r="I914" s="182">
        <f t="shared" ca="1" si="333"/>
        <v>-99.484771730578728</v>
      </c>
      <c r="J914" s="181">
        <f t="shared" ca="1" si="334"/>
        <v>1527.5241807991551</v>
      </c>
      <c r="K914" s="175">
        <f ca="1">IF(I913&lt;0,VLOOKUP(-I913,'Cd(v)'!$B$3:$C$103,2,1),VLOOKUP(I913,'Cd(v)'!$B$3:$C$103,2,1))</f>
        <v>0.44082242274894201</v>
      </c>
      <c r="L914" s="7">
        <f t="shared" ca="1" si="340"/>
        <v>1.3990874983235677</v>
      </c>
      <c r="M914" s="110">
        <f t="shared" si="335"/>
        <v>0</v>
      </c>
      <c r="N914" s="110">
        <f t="shared" si="336"/>
        <v>56.850545864683504</v>
      </c>
      <c r="O914" s="110">
        <f t="shared" ca="1" si="337"/>
        <v>13.725048358554201</v>
      </c>
      <c r="P914" s="110">
        <f t="shared" ca="1" si="338"/>
        <v>-43.125497506129307</v>
      </c>
      <c r="Q914" s="110">
        <f t="shared" ca="1" si="341"/>
        <v>-7.4416370872164492</v>
      </c>
      <c r="R914" s="110"/>
      <c r="S914" s="105">
        <v>0</v>
      </c>
      <c r="T914" s="105">
        <f t="shared" si="342"/>
        <v>1.8407440726622322</v>
      </c>
      <c r="U914" s="177">
        <f t="shared" si="343"/>
        <v>5.7951626773377676</v>
      </c>
      <c r="V914" s="161">
        <f t="shared" si="323"/>
        <v>0</v>
      </c>
      <c r="W914" s="178">
        <f t="shared" si="339"/>
        <v>31.591666999999923</v>
      </c>
      <c r="X914" s="178">
        <f t="shared" ca="1" si="324"/>
        <v>0</v>
      </c>
      <c r="Y914" s="178">
        <f t="shared" ca="1" si="325"/>
        <v>4.7501658605019337</v>
      </c>
      <c r="Z914" s="178">
        <f t="shared" ca="1" si="326"/>
        <v>2</v>
      </c>
      <c r="AA914" s="178">
        <f t="shared" ca="1" si="327"/>
        <v>132.39166699999996</v>
      </c>
      <c r="AB914" s="178">
        <f t="shared" ca="1" si="328"/>
        <v>1585.1676042911522</v>
      </c>
    </row>
    <row r="915" spans="1:28" x14ac:dyDescent="0.25">
      <c r="A915" s="200"/>
      <c r="B915" s="105"/>
      <c r="D915" s="201">
        <f t="shared" si="329"/>
        <v>0.2</v>
      </c>
      <c r="E915" s="174">
        <f t="shared" ca="1" si="320"/>
        <v>-1.4748005742726531</v>
      </c>
      <c r="F915" s="179">
        <f t="shared" ca="1" si="330"/>
        <v>-20.191914460970278</v>
      </c>
      <c r="G915" s="272">
        <f t="shared" si="331"/>
        <v>31.791666999999922</v>
      </c>
      <c r="H915" s="181">
        <f t="shared" ca="1" si="332"/>
        <v>-7.374002871363265</v>
      </c>
      <c r="I915" s="182">
        <f t="shared" ca="1" si="333"/>
        <v>-100.95957230485138</v>
      </c>
      <c r="J915" s="181">
        <f t="shared" ca="1" si="334"/>
        <v>1507.3322663381848</v>
      </c>
      <c r="K915" s="175">
        <f ca="1">IF(I914&lt;0,VLOOKUP(-I914,'Cd(v)'!$B$3:$C$103,2,1),VLOOKUP(I914,'Cd(v)'!$B$3:$C$103,2,1))</f>
        <v>0.439946247889069</v>
      </c>
      <c r="L915" s="7">
        <f t="shared" ca="1" si="340"/>
        <v>1.4390417575920058</v>
      </c>
      <c r="M915" s="110">
        <f t="shared" si="335"/>
        <v>0</v>
      </c>
      <c r="N915" s="110">
        <f t="shared" si="336"/>
        <v>56.850545864683504</v>
      </c>
      <c r="O915" s="110">
        <f t="shared" ca="1" si="337"/>
        <v>14.116999641977579</v>
      </c>
      <c r="P915" s="110">
        <f t="shared" ca="1" si="338"/>
        <v>-42.733546222705925</v>
      </c>
      <c r="Q915" s="110">
        <f t="shared" ca="1" si="341"/>
        <v>-7.374002871363265</v>
      </c>
      <c r="R915" s="110"/>
      <c r="S915" s="105">
        <v>0</v>
      </c>
      <c r="T915" s="105">
        <f t="shared" si="342"/>
        <v>1.8407440726622322</v>
      </c>
      <c r="U915" s="177">
        <f t="shared" si="343"/>
        <v>5.7951626773377676</v>
      </c>
      <c r="V915" s="161">
        <f t="shared" si="323"/>
        <v>0</v>
      </c>
      <c r="W915" s="178">
        <f t="shared" si="339"/>
        <v>31.791666999999922</v>
      </c>
      <c r="X915" s="178">
        <f t="shared" ca="1" si="324"/>
        <v>0</v>
      </c>
      <c r="Y915" s="178">
        <f t="shared" ca="1" si="325"/>
        <v>4.7501658605019337</v>
      </c>
      <c r="Z915" s="178">
        <f t="shared" ca="1" si="326"/>
        <v>2</v>
      </c>
      <c r="AA915" s="178">
        <f t="shared" ca="1" si="327"/>
        <v>134.39166699999996</v>
      </c>
      <c r="AB915" s="178">
        <f t="shared" ca="1" si="328"/>
        <v>1575.6672725701483</v>
      </c>
    </row>
    <row r="916" spans="1:28" x14ac:dyDescent="0.25">
      <c r="A916" s="200"/>
      <c r="B916" s="105"/>
      <c r="D916" s="201">
        <f t="shared" si="329"/>
        <v>0.2</v>
      </c>
      <c r="E916" s="174">
        <f t="shared" ca="1" si="320"/>
        <v>-1.460248642280602</v>
      </c>
      <c r="F916" s="179">
        <f t="shared" ca="1" si="330"/>
        <v>-20.483964189426398</v>
      </c>
      <c r="G916" s="272">
        <f t="shared" si="331"/>
        <v>31.991666999999921</v>
      </c>
      <c r="H916" s="181">
        <f t="shared" ca="1" si="332"/>
        <v>-7.3012432114030092</v>
      </c>
      <c r="I916" s="182">
        <f t="shared" ca="1" si="333"/>
        <v>-102.41982094713198</v>
      </c>
      <c r="J916" s="181">
        <f t="shared" ca="1" si="334"/>
        <v>1486.8483021487584</v>
      </c>
      <c r="K916" s="175">
        <f ca="1">IF(I915&lt;0,VLOOKUP(-I915,'Cd(v)'!$B$3:$C$103,2,1),VLOOKUP(I915,'Cd(v)'!$B$3:$C$103,2,1))</f>
        <v>0.439946247889069</v>
      </c>
      <c r="L916" s="7">
        <f t="shared" ca="1" si="340"/>
        <v>1.4820238234245708</v>
      </c>
      <c r="M916" s="110">
        <f t="shared" si="335"/>
        <v>0</v>
      </c>
      <c r="N916" s="110">
        <f t="shared" si="336"/>
        <v>56.850545864683504</v>
      </c>
      <c r="O916" s="110">
        <f t="shared" ca="1" si="337"/>
        <v>14.53865370779504</v>
      </c>
      <c r="P916" s="110">
        <f t="shared" ca="1" si="338"/>
        <v>-42.311892156888462</v>
      </c>
      <c r="Q916" s="110">
        <f t="shared" ca="1" si="341"/>
        <v>-7.3012432114030092</v>
      </c>
      <c r="R916" s="110"/>
      <c r="S916" s="105">
        <v>0</v>
      </c>
      <c r="T916" s="105">
        <f t="shared" si="342"/>
        <v>1.8407440726622322</v>
      </c>
      <c r="U916" s="177">
        <f t="shared" si="343"/>
        <v>5.7951626773377676</v>
      </c>
      <c r="V916" s="161">
        <f t="shared" si="323"/>
        <v>0</v>
      </c>
      <c r="W916" s="178">
        <f t="shared" si="339"/>
        <v>31.991666999999921</v>
      </c>
      <c r="X916" s="178">
        <f t="shared" ca="1" si="324"/>
        <v>0</v>
      </c>
      <c r="Y916" s="178">
        <f t="shared" ca="1" si="325"/>
        <v>4.7501658605019337</v>
      </c>
      <c r="Z916" s="178">
        <f t="shared" ca="1" si="326"/>
        <v>2</v>
      </c>
      <c r="AA916" s="178">
        <f t="shared" ca="1" si="327"/>
        <v>136.39166699999996</v>
      </c>
      <c r="AB916" s="178">
        <f t="shared" ca="1" si="328"/>
        <v>1566.1669408491443</v>
      </c>
    </row>
    <row r="917" spans="1:28" x14ac:dyDescent="0.25">
      <c r="A917" s="200"/>
      <c r="B917" s="105"/>
      <c r="D917" s="201">
        <f t="shared" si="329"/>
        <v>0.2</v>
      </c>
      <c r="E917" s="174">
        <f t="shared" ca="1" si="320"/>
        <v>-1.4460473474406639</v>
      </c>
      <c r="F917" s="179">
        <f t="shared" ca="1" si="330"/>
        <v>-20.77317365891453</v>
      </c>
      <c r="G917" s="272">
        <f t="shared" si="331"/>
        <v>32.191666999999924</v>
      </c>
      <c r="H917" s="181">
        <f t="shared" ca="1" si="332"/>
        <v>-7.2302367372033185</v>
      </c>
      <c r="I917" s="182">
        <f t="shared" ca="1" si="333"/>
        <v>-103.86586829457265</v>
      </c>
      <c r="J917" s="181">
        <f t="shared" ca="1" si="334"/>
        <v>1466.0751284898438</v>
      </c>
      <c r="K917" s="175">
        <f ca="1">IF(I916&lt;0,VLOOKUP(-I916,'Cd(v)'!$B$3:$C$103,2,1),VLOOKUP(I916,'Cd(v)'!$B$3:$C$103,2,1))</f>
        <v>0.43959008776293101</v>
      </c>
      <c r="L917" s="7">
        <f t="shared" ca="1" si="340"/>
        <v>1.5239702117152332</v>
      </c>
      <c r="M917" s="110">
        <f t="shared" si="335"/>
        <v>0</v>
      </c>
      <c r="N917" s="110">
        <f t="shared" si="336"/>
        <v>56.850545864683504</v>
      </c>
      <c r="O917" s="110">
        <f t="shared" ca="1" si="337"/>
        <v>14.950147776926439</v>
      </c>
      <c r="P917" s="110">
        <f t="shared" ca="1" si="338"/>
        <v>-41.900398087757068</v>
      </c>
      <c r="Q917" s="110">
        <f t="shared" ca="1" si="341"/>
        <v>-7.2302367372033185</v>
      </c>
      <c r="R917" s="110"/>
      <c r="S917" s="105">
        <v>0</v>
      </c>
      <c r="T917" s="105">
        <f t="shared" si="342"/>
        <v>1.8407440726622322</v>
      </c>
      <c r="U917" s="177">
        <f t="shared" si="343"/>
        <v>5.7951626773377676</v>
      </c>
      <c r="V917" s="161">
        <f t="shared" si="323"/>
        <v>0</v>
      </c>
      <c r="W917" s="178">
        <f t="shared" si="339"/>
        <v>32.191666999999924</v>
      </c>
      <c r="X917" s="178">
        <f t="shared" ca="1" si="324"/>
        <v>0</v>
      </c>
      <c r="Y917" s="178">
        <f t="shared" ca="1" si="325"/>
        <v>4.7501658605019337</v>
      </c>
      <c r="Z917" s="178">
        <f t="shared" ca="1" si="326"/>
        <v>2</v>
      </c>
      <c r="AA917" s="178">
        <f t="shared" ca="1" si="327"/>
        <v>138.39166699999996</v>
      </c>
      <c r="AB917" s="178">
        <f t="shared" ca="1" si="328"/>
        <v>1556.6666091281404</v>
      </c>
    </row>
    <row r="918" spans="1:28" x14ac:dyDescent="0.25">
      <c r="A918" s="200"/>
      <c r="B918" s="105"/>
      <c r="D918" s="201">
        <f t="shared" si="329"/>
        <v>0.2</v>
      </c>
      <c r="E918" s="174">
        <f t="shared" ca="1" si="320"/>
        <v>-1.4313752082400268</v>
      </c>
      <c r="F918" s="179">
        <f t="shared" ca="1" si="330"/>
        <v>-21.059448700562537</v>
      </c>
      <c r="G918" s="272">
        <f t="shared" si="331"/>
        <v>32.391666999999927</v>
      </c>
      <c r="H918" s="181">
        <f t="shared" ca="1" si="332"/>
        <v>-7.1568760412001335</v>
      </c>
      <c r="I918" s="182">
        <f t="shared" ca="1" si="333"/>
        <v>-105.29724350281268</v>
      </c>
      <c r="J918" s="181">
        <f t="shared" ca="1" si="334"/>
        <v>1445.0156797892812</v>
      </c>
      <c r="K918" s="175">
        <f ca="1">IF(I917&lt;0,VLOOKUP(-I917,'Cd(v)'!$B$3:$C$103,2,1),VLOOKUP(I917,'Cd(v)'!$B$3:$C$103,2,1))</f>
        <v>0.43959008776293101</v>
      </c>
      <c r="L918" s="7">
        <f t="shared" ca="1" si="340"/>
        <v>1.5673073337805925</v>
      </c>
      <c r="M918" s="110">
        <f t="shared" si="335"/>
        <v>0</v>
      </c>
      <c r="N918" s="110">
        <f t="shared" si="336"/>
        <v>56.850545864683504</v>
      </c>
      <c r="O918" s="110">
        <f t="shared" ca="1" si="337"/>
        <v>15.375284944387614</v>
      </c>
      <c r="P918" s="110">
        <f t="shared" ca="1" si="338"/>
        <v>-41.475260920295888</v>
      </c>
      <c r="Q918" s="110">
        <f t="shared" ca="1" si="341"/>
        <v>-7.1568760412001335</v>
      </c>
      <c r="R918" s="110"/>
      <c r="S918" s="105">
        <v>0</v>
      </c>
      <c r="T918" s="105">
        <f t="shared" si="342"/>
        <v>1.8407440726622322</v>
      </c>
      <c r="U918" s="177">
        <f t="shared" si="343"/>
        <v>5.7951626773377676</v>
      </c>
      <c r="V918" s="161">
        <f t="shared" si="323"/>
        <v>0</v>
      </c>
      <c r="W918" s="178">
        <f t="shared" si="339"/>
        <v>32.391666999999927</v>
      </c>
      <c r="X918" s="178">
        <f t="shared" ca="1" si="324"/>
        <v>0</v>
      </c>
      <c r="Y918" s="178">
        <f t="shared" ca="1" si="325"/>
        <v>4.7501658605019337</v>
      </c>
      <c r="Z918" s="178">
        <f t="shared" ca="1" si="326"/>
        <v>2</v>
      </c>
      <c r="AA918" s="178">
        <f t="shared" ca="1" si="327"/>
        <v>140.39166699999996</v>
      </c>
      <c r="AB918" s="178">
        <f t="shared" ca="1" si="328"/>
        <v>1547.1662774071365</v>
      </c>
    </row>
    <row r="919" spans="1:28" x14ac:dyDescent="0.25">
      <c r="A919" s="200"/>
      <c r="B919" s="105"/>
      <c r="D919" s="201">
        <f t="shared" si="329"/>
        <v>0.2</v>
      </c>
      <c r="E919" s="174">
        <f t="shared" ca="1" si="320"/>
        <v>-1.4165961612787257</v>
      </c>
      <c r="F919" s="179">
        <f t="shared" ca="1" si="330"/>
        <v>-21.342767932818283</v>
      </c>
      <c r="G919" s="272">
        <f t="shared" si="331"/>
        <v>32.59166699999993</v>
      </c>
      <c r="H919" s="181">
        <f t="shared" ca="1" si="332"/>
        <v>-7.0829808063936275</v>
      </c>
      <c r="I919" s="182">
        <f t="shared" ca="1" si="333"/>
        <v>-106.71383966409141</v>
      </c>
      <c r="J919" s="181">
        <f t="shared" ca="1" si="334"/>
        <v>1423.6729118564629</v>
      </c>
      <c r="K919" s="175">
        <f ca="1">IF(I918&lt;0,VLOOKUP(-I918,'Cd(v)'!$B$3:$C$103,2,1),VLOOKUP(I918,'Cd(v)'!$B$3:$C$103,2,1))</f>
        <v>0.43963296713308397</v>
      </c>
      <c r="L919" s="7">
        <f t="shared" ca="1" si="340"/>
        <v>1.6109602294772056</v>
      </c>
      <c r="M919" s="110">
        <f t="shared" si="335"/>
        <v>0</v>
      </c>
      <c r="N919" s="110">
        <f t="shared" si="336"/>
        <v>56.850545864683504</v>
      </c>
      <c r="O919" s="110">
        <f t="shared" ca="1" si="337"/>
        <v>15.803519851171387</v>
      </c>
      <c r="P919" s="110">
        <f t="shared" ca="1" si="338"/>
        <v>-41.047026013512117</v>
      </c>
      <c r="Q919" s="110">
        <f t="shared" ca="1" si="341"/>
        <v>-7.0829808063936275</v>
      </c>
      <c r="R919" s="110"/>
      <c r="S919" s="105">
        <v>0</v>
      </c>
      <c r="T919" s="105">
        <f t="shared" si="342"/>
        <v>1.8407440726622322</v>
      </c>
      <c r="U919" s="177">
        <f t="shared" si="343"/>
        <v>5.7951626773377676</v>
      </c>
      <c r="V919" s="161">
        <f t="shared" si="323"/>
        <v>0</v>
      </c>
      <c r="W919" s="178">
        <f t="shared" si="339"/>
        <v>32.59166699999993</v>
      </c>
      <c r="X919" s="178">
        <f t="shared" ca="1" si="324"/>
        <v>0</v>
      </c>
      <c r="Y919" s="178">
        <f t="shared" ca="1" si="325"/>
        <v>4.7501658605019337</v>
      </c>
      <c r="Z919" s="178">
        <f t="shared" ca="1" si="326"/>
        <v>2</v>
      </c>
      <c r="AA919" s="178">
        <f t="shared" ca="1" si="327"/>
        <v>142.39166699999996</v>
      </c>
      <c r="AB919" s="178">
        <f t="shared" ca="1" si="328"/>
        <v>1537.6659456861325</v>
      </c>
    </row>
    <row r="920" spans="1:28" x14ac:dyDescent="0.25">
      <c r="A920" s="200"/>
      <c r="B920" s="105"/>
      <c r="D920" s="201">
        <f t="shared" si="329"/>
        <v>0.2</v>
      </c>
      <c r="E920" s="174">
        <f t="shared" ca="1" si="320"/>
        <v>-1.4018224770831536</v>
      </c>
      <c r="F920" s="179">
        <f t="shared" ca="1" si="330"/>
        <v>-21.623132428234914</v>
      </c>
      <c r="G920" s="272">
        <f t="shared" si="331"/>
        <v>32.791666999999933</v>
      </c>
      <c r="H920" s="181">
        <f t="shared" ca="1" si="332"/>
        <v>-7.0091123854157669</v>
      </c>
      <c r="I920" s="182">
        <f t="shared" ca="1" si="333"/>
        <v>-108.11566214117457</v>
      </c>
      <c r="J920" s="181">
        <f t="shared" ca="1" si="334"/>
        <v>1402.049779428228</v>
      </c>
      <c r="K920" s="175">
        <f ca="1">IF(I919&lt;0,VLOOKUP(-I919,'Cd(v)'!$B$3:$C$103,2,1),VLOOKUP(I919,'Cd(v)'!$B$3:$C$103,2,1))</f>
        <v>0.43963296713308397</v>
      </c>
      <c r="L920" s="7">
        <f t="shared" ca="1" si="340"/>
        <v>1.6545972851637269</v>
      </c>
      <c r="M920" s="110">
        <f t="shared" si="335"/>
        <v>0</v>
      </c>
      <c r="N920" s="110">
        <f t="shared" si="336"/>
        <v>56.850545864683504</v>
      </c>
      <c r="O920" s="110">
        <f t="shared" ca="1" si="337"/>
        <v>16.231599367456162</v>
      </c>
      <c r="P920" s="110">
        <f t="shared" ca="1" si="338"/>
        <v>-40.618946497227341</v>
      </c>
      <c r="Q920" s="110">
        <f t="shared" ca="1" si="341"/>
        <v>-7.0091123854157669</v>
      </c>
      <c r="R920" s="110"/>
      <c r="S920" s="105">
        <v>0</v>
      </c>
      <c r="T920" s="105">
        <f t="shared" si="342"/>
        <v>1.8407440726622322</v>
      </c>
      <c r="U920" s="177">
        <f t="shared" si="343"/>
        <v>5.7951626773377676</v>
      </c>
      <c r="V920" s="161">
        <f t="shared" si="323"/>
        <v>0</v>
      </c>
      <c r="W920" s="178">
        <f t="shared" si="339"/>
        <v>32.791666999999933</v>
      </c>
      <c r="X920" s="178">
        <f t="shared" ca="1" si="324"/>
        <v>0</v>
      </c>
      <c r="Y920" s="178">
        <f t="shared" ca="1" si="325"/>
        <v>4.7501658605019337</v>
      </c>
      <c r="Z920" s="178">
        <f t="shared" ca="1" si="326"/>
        <v>2</v>
      </c>
      <c r="AA920" s="178">
        <f t="shared" ca="1" si="327"/>
        <v>144.39166699999996</v>
      </c>
      <c r="AB920" s="178">
        <f t="shared" ca="1" si="328"/>
        <v>1528.1656139651286</v>
      </c>
    </row>
    <row r="921" spans="1:28" x14ac:dyDescent="0.25">
      <c r="A921" s="200"/>
      <c r="B921" s="105"/>
      <c r="D921" s="201">
        <f t="shared" si="329"/>
        <v>0.2</v>
      </c>
      <c r="E921" s="174">
        <f t="shared" ca="1" si="320"/>
        <v>-1.386957429694164</v>
      </c>
      <c r="F921" s="179">
        <f t="shared" ca="1" si="330"/>
        <v>-21.900523914173746</v>
      </c>
      <c r="G921" s="272">
        <f t="shared" si="331"/>
        <v>32.991666999999936</v>
      </c>
      <c r="H921" s="181">
        <f t="shared" ca="1" si="332"/>
        <v>-6.9347871484708197</v>
      </c>
      <c r="I921" s="182">
        <f t="shared" ca="1" si="333"/>
        <v>-109.50261957086873</v>
      </c>
      <c r="J921" s="181">
        <f t="shared" ca="1" si="334"/>
        <v>1380.1492555140542</v>
      </c>
      <c r="K921" s="175">
        <f ca="1">IF(I920&lt;0,VLOOKUP(-I920,'Cd(v)'!$B$3:$C$103,2,1),VLOOKUP(I920,'Cd(v)'!$B$3:$C$103,2,1))</f>
        <v>0.43967202913745301</v>
      </c>
      <c r="L921" s="7">
        <f t="shared" ca="1" si="340"/>
        <v>1.6985042004672588</v>
      </c>
      <c r="M921" s="110">
        <f t="shared" si="335"/>
        <v>0</v>
      </c>
      <c r="N921" s="110">
        <f t="shared" si="336"/>
        <v>56.850545864683504</v>
      </c>
      <c r="O921" s="110">
        <f t="shared" ca="1" si="337"/>
        <v>16.66232620658381</v>
      </c>
      <c r="P921" s="110">
        <f t="shared" ca="1" si="338"/>
        <v>-40.188219658099698</v>
      </c>
      <c r="Q921" s="110">
        <f t="shared" ca="1" si="341"/>
        <v>-6.9347871484708197</v>
      </c>
      <c r="R921" s="110"/>
      <c r="S921" s="105">
        <v>0</v>
      </c>
      <c r="T921" s="105">
        <f t="shared" si="342"/>
        <v>1.8407440726622322</v>
      </c>
      <c r="U921" s="177">
        <f t="shared" si="343"/>
        <v>5.7951626773377676</v>
      </c>
      <c r="V921" s="161">
        <f t="shared" si="323"/>
        <v>0</v>
      </c>
      <c r="W921" s="178">
        <f t="shared" si="339"/>
        <v>32.991666999999936</v>
      </c>
      <c r="X921" s="178">
        <f t="shared" ca="1" si="324"/>
        <v>0</v>
      </c>
      <c r="Y921" s="178">
        <f t="shared" ca="1" si="325"/>
        <v>4.7501658605019337</v>
      </c>
      <c r="Z921" s="178">
        <f t="shared" ca="1" si="326"/>
        <v>2</v>
      </c>
      <c r="AA921" s="178">
        <f t="shared" ca="1" si="327"/>
        <v>146.39166699999996</v>
      </c>
      <c r="AB921" s="178">
        <f t="shared" ca="1" si="328"/>
        <v>1518.6652822441247</v>
      </c>
    </row>
    <row r="922" spans="1:28" x14ac:dyDescent="0.25">
      <c r="A922" s="200"/>
      <c r="B922" s="105"/>
      <c r="D922" s="201">
        <f t="shared" si="329"/>
        <v>0.2</v>
      </c>
      <c r="E922" s="174">
        <f t="shared" ca="1" si="320"/>
        <v>-1.3721089742566159</v>
      </c>
      <c r="F922" s="179">
        <f t="shared" ca="1" si="330"/>
        <v>-22.174945709025071</v>
      </c>
      <c r="G922" s="272">
        <f t="shared" si="331"/>
        <v>33.191666999999939</v>
      </c>
      <c r="H922" s="181">
        <f t="shared" ca="1" si="332"/>
        <v>-6.8605448712830794</v>
      </c>
      <c r="I922" s="182">
        <f t="shared" ca="1" si="333"/>
        <v>-110.87472854512535</v>
      </c>
      <c r="J922" s="181">
        <f t="shared" ca="1" si="334"/>
        <v>1357.9743098050292</v>
      </c>
      <c r="K922" s="175">
        <f ca="1">IF(I921&lt;0,VLOOKUP(-I921,'Cd(v)'!$B$3:$C$103,2,1),VLOOKUP(I921,'Cd(v)'!$B$3:$C$103,2,1))</f>
        <v>0.43967202913745301</v>
      </c>
      <c r="L922" s="7">
        <f t="shared" ca="1" si="340"/>
        <v>1.742362108096102</v>
      </c>
      <c r="M922" s="110">
        <f t="shared" si="335"/>
        <v>0</v>
      </c>
      <c r="N922" s="110">
        <f t="shared" si="336"/>
        <v>56.850545864683504</v>
      </c>
      <c r="O922" s="110">
        <f t="shared" ca="1" si="337"/>
        <v>17.092572280422761</v>
      </c>
      <c r="P922" s="110">
        <f t="shared" ca="1" si="338"/>
        <v>-39.757973584260739</v>
      </c>
      <c r="Q922" s="110">
        <f t="shared" ca="1" si="341"/>
        <v>-6.8605448712830794</v>
      </c>
      <c r="R922" s="110"/>
      <c r="S922" s="105">
        <v>0</v>
      </c>
      <c r="T922" s="105">
        <f t="shared" si="342"/>
        <v>1.8407440726622322</v>
      </c>
      <c r="U922" s="177">
        <f t="shared" si="343"/>
        <v>5.7951626773377676</v>
      </c>
      <c r="V922" s="161">
        <f t="shared" si="323"/>
        <v>0</v>
      </c>
      <c r="W922" s="178">
        <f t="shared" si="339"/>
        <v>33.191666999999939</v>
      </c>
      <c r="X922" s="178">
        <f t="shared" ca="1" si="324"/>
        <v>0</v>
      </c>
      <c r="Y922" s="178">
        <f t="shared" ca="1" si="325"/>
        <v>4.7501658605019337</v>
      </c>
      <c r="Z922" s="178">
        <f t="shared" ca="1" si="326"/>
        <v>2</v>
      </c>
      <c r="AA922" s="178">
        <f t="shared" ca="1" si="327"/>
        <v>148.39166699999996</v>
      </c>
      <c r="AB922" s="178">
        <f t="shared" ca="1" si="328"/>
        <v>1509.1649505231208</v>
      </c>
    </row>
    <row r="923" spans="1:28" x14ac:dyDescent="0.25">
      <c r="A923" s="200"/>
      <c r="B923" s="105"/>
      <c r="D923" s="201">
        <f t="shared" si="329"/>
        <v>0.2</v>
      </c>
      <c r="E923" s="174">
        <f t="shared" ca="1" si="320"/>
        <v>-1.3571846093761049</v>
      </c>
      <c r="F923" s="179">
        <f t="shared" ca="1" si="330"/>
        <v>-22.446382630900292</v>
      </c>
      <c r="G923" s="272">
        <f t="shared" si="331"/>
        <v>33.391666999999941</v>
      </c>
      <c r="H923" s="181">
        <f t="shared" ca="1" si="332"/>
        <v>-6.7859230468805238</v>
      </c>
      <c r="I923" s="182">
        <f t="shared" ca="1" si="333"/>
        <v>-112.23191315450146</v>
      </c>
      <c r="J923" s="181">
        <f t="shared" ca="1" si="334"/>
        <v>1335.527927174129</v>
      </c>
      <c r="K923" s="175">
        <f ca="1">IF(I922&lt;0,VLOOKUP(-I922,'Cd(v)'!$B$3:$C$103,2,1),VLOOKUP(I922,'Cd(v)'!$B$3:$C$103,2,1))</f>
        <v>0.43970738617626198</v>
      </c>
      <c r="L923" s="7">
        <f t="shared" ca="1" si="340"/>
        <v>1.7864442295734255</v>
      </c>
      <c r="M923" s="110">
        <f t="shared" si="335"/>
        <v>0</v>
      </c>
      <c r="N923" s="110">
        <f t="shared" si="336"/>
        <v>56.850545864683504</v>
      </c>
      <c r="O923" s="110">
        <f t="shared" ca="1" si="337"/>
        <v>17.525017892115304</v>
      </c>
      <c r="P923" s="110">
        <f t="shared" ca="1" si="338"/>
        <v>-39.325527972568196</v>
      </c>
      <c r="Q923" s="110">
        <f t="shared" ca="1" si="341"/>
        <v>-6.7859230468805238</v>
      </c>
      <c r="R923" s="110"/>
      <c r="S923" s="105">
        <v>0</v>
      </c>
      <c r="T923" s="105">
        <f t="shared" si="342"/>
        <v>1.8407440726622322</v>
      </c>
      <c r="U923" s="177">
        <f t="shared" si="343"/>
        <v>5.7951626773377676</v>
      </c>
      <c r="V923" s="161">
        <f t="shared" si="323"/>
        <v>0</v>
      </c>
      <c r="W923" s="178">
        <f t="shared" si="339"/>
        <v>33.391666999999941</v>
      </c>
      <c r="X923" s="178">
        <f t="shared" ca="1" si="324"/>
        <v>0</v>
      </c>
      <c r="Y923" s="178">
        <f t="shared" ca="1" si="325"/>
        <v>4.7501658605019337</v>
      </c>
      <c r="Z923" s="178">
        <f t="shared" ca="1" si="326"/>
        <v>2</v>
      </c>
      <c r="AA923" s="178">
        <f t="shared" ca="1" si="327"/>
        <v>150.39166699999996</v>
      </c>
      <c r="AB923" s="178">
        <f t="shared" ca="1" si="328"/>
        <v>1499.6646188021168</v>
      </c>
    </row>
    <row r="924" spans="1:28" x14ac:dyDescent="0.25">
      <c r="A924" s="200"/>
      <c r="B924" s="105"/>
      <c r="D924" s="201">
        <f t="shared" si="329"/>
        <v>0.2</v>
      </c>
      <c r="E924" s="174">
        <f t="shared" ca="1" si="320"/>
        <v>-1.34228725598711</v>
      </c>
      <c r="F924" s="179">
        <f t="shared" ca="1" si="330"/>
        <v>-22.714840082097716</v>
      </c>
      <c r="G924" s="272">
        <f t="shared" si="331"/>
        <v>33.591666999999944</v>
      </c>
      <c r="H924" s="181">
        <f t="shared" ca="1" si="332"/>
        <v>-6.7114362799355494</v>
      </c>
      <c r="I924" s="182">
        <f t="shared" ca="1" si="333"/>
        <v>-113.57420041048857</v>
      </c>
      <c r="J924" s="181">
        <f t="shared" ca="1" si="334"/>
        <v>1312.8130870920313</v>
      </c>
      <c r="K924" s="175">
        <f ca="1">IF(I923&lt;0,VLOOKUP(-I923,'Cd(v)'!$B$3:$C$103,2,1),VLOOKUP(I923,'Cd(v)'!$B$3:$C$103,2,1))</f>
        <v>0.43970738617626198</v>
      </c>
      <c r="L924" s="7">
        <f t="shared" ca="1" si="340"/>
        <v>1.8304465671631369</v>
      </c>
      <c r="M924" s="110">
        <f t="shared" si="335"/>
        <v>0</v>
      </c>
      <c r="N924" s="110">
        <f t="shared" si="336"/>
        <v>56.850545864683504</v>
      </c>
      <c r="O924" s="110">
        <f t="shared" ca="1" si="337"/>
        <v>17.956680823870375</v>
      </c>
      <c r="P924" s="110">
        <f t="shared" ca="1" si="338"/>
        <v>-38.893865040813125</v>
      </c>
      <c r="Q924" s="110">
        <f t="shared" ca="1" si="341"/>
        <v>-6.7114362799355494</v>
      </c>
      <c r="R924" s="110"/>
      <c r="S924" s="105">
        <v>0</v>
      </c>
      <c r="T924" s="105">
        <f t="shared" si="342"/>
        <v>1.8407440726622322</v>
      </c>
      <c r="U924" s="177">
        <f t="shared" si="343"/>
        <v>5.7951626773377676</v>
      </c>
      <c r="V924" s="161">
        <f t="shared" si="323"/>
        <v>0</v>
      </c>
      <c r="W924" s="178">
        <f t="shared" si="339"/>
        <v>33.591666999999944</v>
      </c>
      <c r="X924" s="178">
        <f t="shared" ca="1" si="324"/>
        <v>0</v>
      </c>
      <c r="Y924" s="178">
        <f t="shared" ca="1" si="325"/>
        <v>4.7501658605019337</v>
      </c>
      <c r="Z924" s="178">
        <f t="shared" ca="1" si="326"/>
        <v>2</v>
      </c>
      <c r="AA924" s="178">
        <f t="shared" ca="1" si="327"/>
        <v>152.39166699999996</v>
      </c>
      <c r="AB924" s="178">
        <f t="shared" ca="1" si="328"/>
        <v>1490.1642870811129</v>
      </c>
    </row>
    <row r="925" spans="1:28" x14ac:dyDescent="0.25">
      <c r="A925" s="200"/>
      <c r="B925" s="105"/>
      <c r="D925" s="201">
        <f t="shared" si="329"/>
        <v>0.2</v>
      </c>
      <c r="E925" s="174">
        <f t="shared" ca="1" si="320"/>
        <v>-1.3273293132096515</v>
      </c>
      <c r="F925" s="179">
        <f t="shared" ca="1" si="330"/>
        <v>-22.980305944739644</v>
      </c>
      <c r="G925" s="272">
        <f t="shared" si="331"/>
        <v>33.791666999999947</v>
      </c>
      <c r="H925" s="181">
        <f t="shared" ca="1" si="332"/>
        <v>-6.636646566048257</v>
      </c>
      <c r="I925" s="182">
        <f t="shared" ca="1" si="333"/>
        <v>-114.90152972369822</v>
      </c>
      <c r="J925" s="181">
        <f t="shared" ca="1" si="334"/>
        <v>1289.8327811472916</v>
      </c>
      <c r="K925" s="175">
        <f ca="1">IF(I924&lt;0,VLOOKUP(-I924,'Cd(v)'!$B$3:$C$103,2,1),VLOOKUP(I924,'Cd(v)'!$B$3:$C$103,2,1))</f>
        <v>0.43973914769029099</v>
      </c>
      <c r="L925" s="7">
        <f t="shared" ca="1" si="340"/>
        <v>1.8746278677307631</v>
      </c>
      <c r="M925" s="110">
        <f t="shared" si="335"/>
        <v>0</v>
      </c>
      <c r="N925" s="110">
        <f t="shared" si="336"/>
        <v>56.850545864683504</v>
      </c>
      <c r="O925" s="110">
        <f t="shared" ca="1" si="337"/>
        <v>18.390099382438788</v>
      </c>
      <c r="P925" s="110">
        <f t="shared" ca="1" si="338"/>
        <v>-38.46044648224472</v>
      </c>
      <c r="Q925" s="110">
        <f t="shared" ca="1" si="341"/>
        <v>-6.636646566048257</v>
      </c>
      <c r="R925" s="110"/>
      <c r="S925" s="105">
        <v>0</v>
      </c>
      <c r="T925" s="105">
        <f t="shared" si="342"/>
        <v>1.8407440726622322</v>
      </c>
      <c r="U925" s="177">
        <f t="shared" si="343"/>
        <v>5.7951626773377676</v>
      </c>
      <c r="V925" s="161">
        <f t="shared" si="323"/>
        <v>0</v>
      </c>
      <c r="W925" s="178">
        <f t="shared" si="339"/>
        <v>33.791666999999947</v>
      </c>
      <c r="X925" s="178">
        <f t="shared" ca="1" si="324"/>
        <v>0</v>
      </c>
      <c r="Y925" s="178">
        <f t="shared" ca="1" si="325"/>
        <v>4.7501658605019337</v>
      </c>
      <c r="Z925" s="178">
        <f t="shared" ca="1" si="326"/>
        <v>2</v>
      </c>
      <c r="AA925" s="178">
        <f t="shared" ca="1" si="327"/>
        <v>154.39166699999996</v>
      </c>
      <c r="AB925" s="178">
        <f t="shared" ca="1" si="328"/>
        <v>1480.663955360109</v>
      </c>
    </row>
    <row r="926" spans="1:28" x14ac:dyDescent="0.25">
      <c r="A926" s="200"/>
      <c r="B926" s="105"/>
      <c r="D926" s="201">
        <f t="shared" si="329"/>
        <v>0.2</v>
      </c>
      <c r="E926" s="174">
        <f t="shared" ca="1" si="320"/>
        <v>-1.3124079732985887</v>
      </c>
      <c r="F926" s="179">
        <f t="shared" ca="1" si="330"/>
        <v>-23.242787539399362</v>
      </c>
      <c r="G926" s="272">
        <f t="shared" si="331"/>
        <v>33.99166699999995</v>
      </c>
      <c r="H926" s="181">
        <f t="shared" ca="1" si="332"/>
        <v>-6.5620398664929436</v>
      </c>
      <c r="I926" s="182">
        <f t="shared" ca="1" si="333"/>
        <v>-116.21393769699681</v>
      </c>
      <c r="J926" s="181">
        <f t="shared" ca="1" si="334"/>
        <v>1266.5899936078922</v>
      </c>
      <c r="K926" s="175">
        <f ca="1">IF(I925&lt;0,VLOOKUP(-I925,'Cd(v)'!$B$3:$C$103,2,1),VLOOKUP(I925,'Cd(v)'!$B$3:$C$103,2,1))</f>
        <v>0.43973914769029099</v>
      </c>
      <c r="L926" s="7">
        <f t="shared" ca="1" si="340"/>
        <v>1.9187010543507743</v>
      </c>
      <c r="M926" s="110">
        <f t="shared" si="335"/>
        <v>0</v>
      </c>
      <c r="N926" s="110">
        <f t="shared" si="336"/>
        <v>56.850545864683504</v>
      </c>
      <c r="O926" s="110">
        <f t="shared" ca="1" si="337"/>
        <v>18.822457343181096</v>
      </c>
      <c r="P926" s="110">
        <f t="shared" ca="1" si="338"/>
        <v>-38.028088521502411</v>
      </c>
      <c r="Q926" s="110">
        <f t="shared" ca="1" si="341"/>
        <v>-6.5620398664929436</v>
      </c>
      <c r="R926" s="110"/>
      <c r="S926" s="105">
        <v>0</v>
      </c>
      <c r="T926" s="105">
        <f t="shared" si="342"/>
        <v>1.8407440726622322</v>
      </c>
      <c r="U926" s="177">
        <f t="shared" si="343"/>
        <v>5.7951626773377676</v>
      </c>
      <c r="V926" s="161">
        <f t="shared" si="323"/>
        <v>0</v>
      </c>
      <c r="W926" s="178">
        <f t="shared" si="339"/>
        <v>33.99166699999995</v>
      </c>
      <c r="X926" s="178">
        <f t="shared" ca="1" si="324"/>
        <v>0</v>
      </c>
      <c r="Y926" s="178">
        <f t="shared" ca="1" si="325"/>
        <v>4.7501658605019337</v>
      </c>
      <c r="Z926" s="178">
        <f t="shared" ca="1" si="326"/>
        <v>2</v>
      </c>
      <c r="AA926" s="178">
        <f t="shared" ca="1" si="327"/>
        <v>156.39166699999996</v>
      </c>
      <c r="AB926" s="178">
        <f t="shared" ca="1" si="328"/>
        <v>1471.163623639105</v>
      </c>
    </row>
    <row r="927" spans="1:28" x14ac:dyDescent="0.25">
      <c r="A927" s="200"/>
      <c r="B927" s="105"/>
      <c r="D927" s="201">
        <f t="shared" si="329"/>
        <v>0.2</v>
      </c>
      <c r="E927" s="174">
        <f t="shared" ca="1" si="320"/>
        <v>-1.2974839150245598</v>
      </c>
      <c r="F927" s="179">
        <f t="shared" ca="1" si="330"/>
        <v>-23.502284322404275</v>
      </c>
      <c r="G927" s="272">
        <f t="shared" si="331"/>
        <v>34.191666999999953</v>
      </c>
      <c r="H927" s="181">
        <f t="shared" ca="1" si="332"/>
        <v>-6.4874195751227992</v>
      </c>
      <c r="I927" s="182">
        <f t="shared" ca="1" si="333"/>
        <v>-117.51142161202137</v>
      </c>
      <c r="J927" s="181">
        <f t="shared" ca="1" si="334"/>
        <v>1243.087709285488</v>
      </c>
      <c r="K927" s="175">
        <f ca="1">IF(I926&lt;0,VLOOKUP(-I926,'Cd(v)'!$B$3:$C$103,2,1),VLOOKUP(I926,'Cd(v)'!$B$3:$C$103,2,1))</f>
        <v>0.43973914769029099</v>
      </c>
      <c r="L927" s="7">
        <f t="shared" ca="1" si="340"/>
        <v>1.9627822702040181</v>
      </c>
      <c r="M927" s="110">
        <f t="shared" si="335"/>
        <v>0</v>
      </c>
      <c r="N927" s="110">
        <f t="shared" si="336"/>
        <v>56.850545864683504</v>
      </c>
      <c r="O927" s="110">
        <f t="shared" ca="1" si="337"/>
        <v>19.254894070701418</v>
      </c>
      <c r="P927" s="110">
        <f t="shared" ca="1" si="338"/>
        <v>-37.595651793982086</v>
      </c>
      <c r="Q927" s="110">
        <f t="shared" ca="1" si="341"/>
        <v>-6.4874195751227992</v>
      </c>
      <c r="R927" s="110"/>
      <c r="S927" s="105">
        <v>0</v>
      </c>
      <c r="T927" s="105">
        <f t="shared" si="342"/>
        <v>1.8407440726622322</v>
      </c>
      <c r="U927" s="177">
        <f t="shared" si="343"/>
        <v>5.7951626773377676</v>
      </c>
      <c r="V927" s="161">
        <f t="shared" si="323"/>
        <v>0</v>
      </c>
      <c r="W927" s="178">
        <f t="shared" si="339"/>
        <v>34.191666999999953</v>
      </c>
      <c r="X927" s="178">
        <f t="shared" ca="1" si="324"/>
        <v>0</v>
      </c>
      <c r="Y927" s="178">
        <f t="shared" ca="1" si="325"/>
        <v>4.7501658605019337</v>
      </c>
      <c r="Z927" s="178">
        <f t="shared" ca="1" si="326"/>
        <v>2</v>
      </c>
      <c r="AA927" s="178">
        <f t="shared" ca="1" si="327"/>
        <v>158.39166699999996</v>
      </c>
      <c r="AB927" s="178">
        <f t="shared" ca="1" si="328"/>
        <v>1461.6632919181011</v>
      </c>
    </row>
    <row r="928" spans="1:28" x14ac:dyDescent="0.25">
      <c r="A928" s="200"/>
      <c r="B928" s="105"/>
      <c r="D928" s="201">
        <f t="shared" si="329"/>
        <v>0.2</v>
      </c>
      <c r="E928" s="174">
        <f t="shared" ca="1" si="320"/>
        <v>-1.2825192676115194</v>
      </c>
      <c r="F928" s="179">
        <f t="shared" ca="1" si="330"/>
        <v>-23.758788175926579</v>
      </c>
      <c r="G928" s="272">
        <f t="shared" si="331"/>
        <v>34.391666999999956</v>
      </c>
      <c r="H928" s="181">
        <f t="shared" ca="1" si="332"/>
        <v>-6.4125963380575959</v>
      </c>
      <c r="I928" s="182">
        <f t="shared" ca="1" si="333"/>
        <v>-118.79394087963288</v>
      </c>
      <c r="J928" s="181">
        <f t="shared" ca="1" si="334"/>
        <v>1219.3289211095614</v>
      </c>
      <c r="K928" s="175">
        <f ca="1">IF(I927&lt;0,VLOOKUP(-I927,'Cd(v)'!$B$3:$C$103,2,1),VLOOKUP(I927,'Cd(v)'!$B$3:$C$103,2,1))</f>
        <v>0.439767420066555</v>
      </c>
      <c r="L928" s="7">
        <f t="shared" ca="1" si="340"/>
        <v>2.0069833742649625</v>
      </c>
      <c r="M928" s="110">
        <f t="shared" si="335"/>
        <v>0</v>
      </c>
      <c r="N928" s="110">
        <f t="shared" si="336"/>
        <v>56.850545864683504</v>
      </c>
      <c r="O928" s="110">
        <f t="shared" ca="1" si="337"/>
        <v>19.688506901539284</v>
      </c>
      <c r="P928" s="110">
        <f t="shared" ca="1" si="338"/>
        <v>-37.162038963144219</v>
      </c>
      <c r="Q928" s="110">
        <f t="shared" ca="1" si="341"/>
        <v>-6.4125963380575959</v>
      </c>
      <c r="R928" s="110"/>
      <c r="S928" s="105">
        <v>0</v>
      </c>
      <c r="T928" s="105">
        <f t="shared" si="342"/>
        <v>1.8407440726622322</v>
      </c>
      <c r="U928" s="177">
        <f t="shared" si="343"/>
        <v>5.7951626773377676</v>
      </c>
      <c r="V928" s="161">
        <f t="shared" si="323"/>
        <v>0</v>
      </c>
      <c r="W928" s="178">
        <f t="shared" si="339"/>
        <v>34.391666999999956</v>
      </c>
      <c r="X928" s="178">
        <f t="shared" ca="1" si="324"/>
        <v>0</v>
      </c>
      <c r="Y928" s="178">
        <f t="shared" ca="1" si="325"/>
        <v>4.7501658605019337</v>
      </c>
      <c r="Z928" s="178">
        <f t="shared" ca="1" si="326"/>
        <v>2</v>
      </c>
      <c r="AA928" s="178">
        <f t="shared" ca="1" si="327"/>
        <v>160.39166699999996</v>
      </c>
      <c r="AB928" s="178">
        <f t="shared" ca="1" si="328"/>
        <v>1452.1629601970972</v>
      </c>
    </row>
    <row r="929" spans="1:28" x14ac:dyDescent="0.25">
      <c r="A929" s="200"/>
      <c r="B929" s="105"/>
      <c r="D929" s="201">
        <f t="shared" si="329"/>
        <v>0.2</v>
      </c>
      <c r="E929" s="174">
        <f t="shared" ref="E929:E965" ca="1" si="344">IF( AND(J928&lt;=0,I928&lt;=0,H929&lt;=0),0,+D929*H929)</f>
        <v>-1.2676066301028177</v>
      </c>
      <c r="F929" s="179">
        <f t="shared" ca="1" si="330"/>
        <v>-24.012309501947144</v>
      </c>
      <c r="G929" s="272">
        <f t="shared" si="331"/>
        <v>34.591666999999958</v>
      </c>
      <c r="H929" s="181">
        <f t="shared" ca="1" si="332"/>
        <v>-6.3380331505140877</v>
      </c>
      <c r="I929" s="182">
        <f t="shared" ca="1" si="333"/>
        <v>-120.0615475097357</v>
      </c>
      <c r="J929" s="181">
        <f t="shared" ca="1" si="334"/>
        <v>1195.3166116076143</v>
      </c>
      <c r="K929" s="175">
        <f ca="1">IF(I928&lt;0,VLOOKUP(-I928,'Cd(v)'!$B$3:$C$103,2,1),VLOOKUP(I928,'Cd(v)'!$B$3:$C$103,2,1))</f>
        <v>0.439767420066555</v>
      </c>
      <c r="L929" s="7">
        <f t="shared" ca="1" si="340"/>
        <v>2.0510308565845823</v>
      </c>
      <c r="M929" s="110">
        <f t="shared" si="335"/>
        <v>0</v>
      </c>
      <c r="N929" s="110">
        <f t="shared" si="336"/>
        <v>56.850545864683504</v>
      </c>
      <c r="O929" s="110">
        <f t="shared" ca="1" si="337"/>
        <v>20.120612703094753</v>
      </c>
      <c r="P929" s="110">
        <f t="shared" ca="1" si="338"/>
        <v>-36.729933161588747</v>
      </c>
      <c r="Q929" s="110">
        <f t="shared" ca="1" si="341"/>
        <v>-6.3380331505140877</v>
      </c>
      <c r="R929" s="110"/>
      <c r="S929" s="105">
        <v>0</v>
      </c>
      <c r="T929" s="105">
        <f t="shared" si="342"/>
        <v>1.8407440726622322</v>
      </c>
      <c r="U929" s="177">
        <f t="shared" si="343"/>
        <v>5.7951626773377676</v>
      </c>
      <c r="V929" s="161">
        <f t="shared" si="323"/>
        <v>0</v>
      </c>
      <c r="W929" s="178">
        <f t="shared" si="339"/>
        <v>34.591666999999958</v>
      </c>
      <c r="X929" s="178">
        <f t="shared" ca="1" si="324"/>
        <v>0</v>
      </c>
      <c r="Y929" s="178">
        <f t="shared" ca="1" si="325"/>
        <v>4.7501658605019337</v>
      </c>
      <c r="Z929" s="178">
        <f t="shared" ca="1" si="326"/>
        <v>2</v>
      </c>
      <c r="AA929" s="178">
        <f t="shared" ca="1" si="327"/>
        <v>162.39166699999996</v>
      </c>
      <c r="AB929" s="178">
        <f t="shared" ca="1" si="328"/>
        <v>1442.6626284760932</v>
      </c>
    </row>
    <row r="930" spans="1:28" x14ac:dyDescent="0.25">
      <c r="A930" s="200"/>
      <c r="B930" s="105"/>
      <c r="D930" s="201">
        <f t="shared" si="329"/>
        <v>0.2</v>
      </c>
      <c r="E930" s="174">
        <f t="shared" ca="1" si="344"/>
        <v>-1.2526681913058699</v>
      </c>
      <c r="F930" s="179">
        <f t="shared" ca="1" si="330"/>
        <v>-24.262843140208318</v>
      </c>
      <c r="G930" s="272">
        <f t="shared" si="331"/>
        <v>34.791666999999961</v>
      </c>
      <c r="H930" s="181">
        <f t="shared" ca="1" si="332"/>
        <v>-6.2633409565293494</v>
      </c>
      <c r="I930" s="182">
        <f t="shared" ca="1" si="333"/>
        <v>-121.31421570104158</v>
      </c>
      <c r="J930" s="181">
        <f t="shared" ca="1" si="334"/>
        <v>1171.0537684674059</v>
      </c>
      <c r="K930" s="175">
        <f ca="1">IF(I929&lt;0,VLOOKUP(-I929,'Cd(v)'!$B$3:$C$103,2,1),VLOOKUP(I929,'Cd(v)'!$B$3:$C$103,2,1))</f>
        <v>0.439792306546676</v>
      </c>
      <c r="L930" s="7">
        <f t="shared" ca="1" si="340"/>
        <v>2.0951545482123946</v>
      </c>
      <c r="M930" s="110">
        <f t="shared" si="335"/>
        <v>0</v>
      </c>
      <c r="N930" s="110">
        <f t="shared" si="336"/>
        <v>56.850545864683504</v>
      </c>
      <c r="O930" s="110">
        <f t="shared" ca="1" si="337"/>
        <v>20.553466117963591</v>
      </c>
      <c r="P930" s="110">
        <f t="shared" ca="1" si="338"/>
        <v>-36.297079746719916</v>
      </c>
      <c r="Q930" s="110">
        <f t="shared" ca="1" si="341"/>
        <v>-6.2633409565293494</v>
      </c>
      <c r="R930" s="110"/>
      <c r="S930" s="105">
        <v>0</v>
      </c>
      <c r="T930" s="105">
        <f t="shared" si="342"/>
        <v>1.8407440726622322</v>
      </c>
      <c r="U930" s="177">
        <f t="shared" si="343"/>
        <v>5.7951626773377676</v>
      </c>
      <c r="V930" s="161">
        <f t="shared" si="323"/>
        <v>0</v>
      </c>
      <c r="W930" s="178">
        <f t="shared" si="339"/>
        <v>34.791666999999961</v>
      </c>
      <c r="X930" s="178">
        <f t="shared" ca="1" si="324"/>
        <v>0</v>
      </c>
      <c r="Y930" s="178">
        <f t="shared" ca="1" si="325"/>
        <v>4.7501658605019337</v>
      </c>
      <c r="Z930" s="178">
        <f t="shared" ca="1" si="326"/>
        <v>2</v>
      </c>
      <c r="AA930" s="178">
        <f t="shared" ca="1" si="327"/>
        <v>164.39166699999996</v>
      </c>
      <c r="AB930" s="178">
        <f t="shared" ca="1" si="328"/>
        <v>1433.1622967550893</v>
      </c>
    </row>
    <row r="931" spans="1:28" x14ac:dyDescent="0.25">
      <c r="A931" s="200"/>
      <c r="B931" s="105"/>
      <c r="D931" s="201">
        <f t="shared" si="329"/>
        <v>0.2</v>
      </c>
      <c r="E931" s="174">
        <f t="shared" ca="1" si="344"/>
        <v>-1.2377892760082327</v>
      </c>
      <c r="F931" s="179">
        <f t="shared" ca="1" si="330"/>
        <v>-24.510400995409963</v>
      </c>
      <c r="G931" s="272">
        <f t="shared" si="331"/>
        <v>34.991666999999964</v>
      </c>
      <c r="H931" s="181">
        <f t="shared" ca="1" si="332"/>
        <v>-6.1889463800411635</v>
      </c>
      <c r="I931" s="182">
        <f t="shared" ca="1" si="333"/>
        <v>-122.5520049770498</v>
      </c>
      <c r="J931" s="181">
        <f t="shared" ca="1" si="334"/>
        <v>1146.5433674719959</v>
      </c>
      <c r="K931" s="175">
        <f ca="1">IF(I930&lt;0,VLOOKUP(-I930,'Cd(v)'!$B$3:$C$103,2,1),VLOOKUP(I930,'Cd(v)'!$B$3:$C$103,2,1))</f>
        <v>0.439792306546676</v>
      </c>
      <c r="L931" s="7">
        <f t="shared" ca="1" si="340"/>
        <v>2.1391024251808632</v>
      </c>
      <c r="M931" s="110">
        <f t="shared" si="335"/>
        <v>0</v>
      </c>
      <c r="N931" s="110">
        <f t="shared" si="336"/>
        <v>56.850545864683504</v>
      </c>
      <c r="O931" s="110">
        <f t="shared" ca="1" si="337"/>
        <v>20.984594791024268</v>
      </c>
      <c r="P931" s="110">
        <f t="shared" ca="1" si="338"/>
        <v>-35.865951073659232</v>
      </c>
      <c r="Q931" s="110">
        <f t="shared" ca="1" si="341"/>
        <v>-6.1889463800411635</v>
      </c>
      <c r="R931" s="110"/>
      <c r="S931" s="105">
        <v>0</v>
      </c>
      <c r="T931" s="105">
        <f t="shared" si="342"/>
        <v>1.8407440726622322</v>
      </c>
      <c r="U931" s="177">
        <f t="shared" si="343"/>
        <v>5.7951626773377676</v>
      </c>
      <c r="V931" s="161">
        <f t="shared" si="323"/>
        <v>0</v>
      </c>
      <c r="W931" s="178">
        <f t="shared" si="339"/>
        <v>34.991666999999964</v>
      </c>
      <c r="X931" s="178">
        <f t="shared" ca="1" si="324"/>
        <v>0</v>
      </c>
      <c r="Y931" s="178">
        <f t="shared" ca="1" si="325"/>
        <v>4.7501658605019337</v>
      </c>
      <c r="Z931" s="178">
        <f t="shared" ca="1" si="326"/>
        <v>2</v>
      </c>
      <c r="AA931" s="178">
        <f t="shared" ca="1" si="327"/>
        <v>166.39166699999996</v>
      </c>
      <c r="AB931" s="178">
        <f t="shared" ca="1" si="328"/>
        <v>1423.6619650340854</v>
      </c>
    </row>
    <row r="932" spans="1:28" x14ac:dyDescent="0.25">
      <c r="A932" s="200"/>
      <c r="B932" s="105"/>
      <c r="D932" s="201">
        <f t="shared" si="329"/>
        <v>0.2</v>
      </c>
      <c r="E932" s="174">
        <f t="shared" ca="1" si="344"/>
        <v>-1.2228990960370991</v>
      </c>
      <c r="F932" s="179">
        <f t="shared" ca="1" si="330"/>
        <v>-24.754980814617383</v>
      </c>
      <c r="G932" s="272">
        <f t="shared" si="331"/>
        <v>35.191666999999967</v>
      </c>
      <c r="H932" s="181">
        <f t="shared" ca="1" si="332"/>
        <v>-6.1144954801854947</v>
      </c>
      <c r="I932" s="182">
        <f t="shared" ca="1" si="333"/>
        <v>-123.7749040730869</v>
      </c>
      <c r="J932" s="181">
        <f t="shared" ca="1" si="334"/>
        <v>1121.7883866573786</v>
      </c>
      <c r="K932" s="175">
        <f ca="1">IF(I931&lt;0,VLOOKUP(-I931,'Cd(v)'!$B$3:$C$103,2,1),VLOOKUP(I931,'Cd(v)'!$B$3:$C$103,2,1))</f>
        <v>0.43981390713840401</v>
      </c>
      <c r="L932" s="7">
        <f t="shared" ca="1" si="340"/>
        <v>2.1830835746342556</v>
      </c>
      <c r="M932" s="110">
        <f t="shared" si="335"/>
        <v>0</v>
      </c>
      <c r="N932" s="110">
        <f t="shared" si="336"/>
        <v>56.850545864683504</v>
      </c>
      <c r="O932" s="110">
        <f t="shared" ca="1" si="337"/>
        <v>21.416049867162048</v>
      </c>
      <c r="P932" s="110">
        <f t="shared" ca="1" si="338"/>
        <v>-35.434495997521452</v>
      </c>
      <c r="Q932" s="110">
        <f t="shared" ca="1" si="341"/>
        <v>-6.1144954801854947</v>
      </c>
      <c r="R932" s="110"/>
      <c r="S932" s="105">
        <v>0</v>
      </c>
      <c r="T932" s="105">
        <f t="shared" si="342"/>
        <v>1.8407440726622322</v>
      </c>
      <c r="U932" s="177">
        <f t="shared" si="343"/>
        <v>5.7951626773377676</v>
      </c>
      <c r="V932" s="161">
        <f t="shared" si="323"/>
        <v>0</v>
      </c>
      <c r="W932" s="178">
        <f t="shared" si="339"/>
        <v>35.191666999999967</v>
      </c>
      <c r="X932" s="178">
        <f t="shared" ca="1" si="324"/>
        <v>0</v>
      </c>
      <c r="Y932" s="178">
        <f t="shared" ca="1" si="325"/>
        <v>4.7501658605019337</v>
      </c>
      <c r="Z932" s="178">
        <f t="shared" ca="1" si="326"/>
        <v>2</v>
      </c>
      <c r="AA932" s="178">
        <f t="shared" ca="1" si="327"/>
        <v>168.39166699999996</v>
      </c>
      <c r="AB932" s="178">
        <f t="shared" ca="1" si="328"/>
        <v>1414.1616333130814</v>
      </c>
    </row>
    <row r="933" spans="1:28" x14ac:dyDescent="0.25">
      <c r="A933" s="200"/>
      <c r="B933" s="105"/>
      <c r="D933" s="201">
        <f t="shared" si="329"/>
        <v>0.2</v>
      </c>
      <c r="E933" s="174">
        <f t="shared" ca="1" si="344"/>
        <v>-1.2080750971704757</v>
      </c>
      <c r="F933" s="179">
        <f t="shared" ca="1" si="330"/>
        <v>-24.996595834051476</v>
      </c>
      <c r="G933" s="272">
        <f t="shared" si="331"/>
        <v>35.39166699999997</v>
      </c>
      <c r="H933" s="181">
        <f t="shared" ca="1" si="332"/>
        <v>-6.0403754858523779</v>
      </c>
      <c r="I933" s="182">
        <f t="shared" ca="1" si="333"/>
        <v>-124.98297917025738</v>
      </c>
      <c r="J933" s="181">
        <f t="shared" ca="1" si="334"/>
        <v>1096.7917908233271</v>
      </c>
      <c r="K933" s="175">
        <f ca="1">IF(I932&lt;0,VLOOKUP(-I932,'Cd(v)'!$B$3:$C$103,2,1),VLOOKUP(I932,'Cd(v)'!$B$3:$C$103,2,1))</f>
        <v>0.43981390713840401</v>
      </c>
      <c r="L933" s="7">
        <f t="shared" ca="1" si="340"/>
        <v>2.2268692448487077</v>
      </c>
      <c r="M933" s="110">
        <f t="shared" si="335"/>
        <v>0</v>
      </c>
      <c r="N933" s="110">
        <f t="shared" si="336"/>
        <v>56.850545864683504</v>
      </c>
      <c r="O933" s="110">
        <f t="shared" ca="1" si="337"/>
        <v>21.845587291965824</v>
      </c>
      <c r="P933" s="110">
        <f t="shared" ca="1" si="338"/>
        <v>-35.004958572717683</v>
      </c>
      <c r="Q933" s="110">
        <f t="shared" ca="1" si="341"/>
        <v>-6.0403754858523779</v>
      </c>
      <c r="R933" s="110"/>
      <c r="S933" s="105">
        <v>0</v>
      </c>
      <c r="T933" s="105">
        <f t="shared" si="342"/>
        <v>1.8407440726622322</v>
      </c>
      <c r="U933" s="177">
        <f t="shared" si="343"/>
        <v>5.7951626773377676</v>
      </c>
      <c r="V933" s="161">
        <f t="shared" si="323"/>
        <v>0</v>
      </c>
      <c r="W933" s="178">
        <f t="shared" si="339"/>
        <v>35.39166699999997</v>
      </c>
      <c r="X933" s="178">
        <f t="shared" ca="1" si="324"/>
        <v>0</v>
      </c>
      <c r="Y933" s="178">
        <f t="shared" ca="1" si="325"/>
        <v>4.7501658605019337</v>
      </c>
      <c r="Z933" s="178">
        <f t="shared" ca="1" si="326"/>
        <v>2</v>
      </c>
      <c r="AA933" s="178">
        <f t="shared" ca="1" si="327"/>
        <v>170.39166699999996</v>
      </c>
      <c r="AB933" s="178">
        <f t="shared" ca="1" si="328"/>
        <v>1404.6613015920775</v>
      </c>
    </row>
    <row r="934" spans="1:28" x14ac:dyDescent="0.25">
      <c r="A934" s="200"/>
      <c r="B934" s="105"/>
      <c r="D934" s="201">
        <f t="shared" si="329"/>
        <v>0.2</v>
      </c>
      <c r="E934" s="174">
        <f t="shared" ca="1" si="344"/>
        <v>-1.1932862719443738</v>
      </c>
      <c r="F934" s="179">
        <f t="shared" ca="1" si="330"/>
        <v>-25.235253088440352</v>
      </c>
      <c r="G934" s="272">
        <f t="shared" si="331"/>
        <v>35.591666999999973</v>
      </c>
      <c r="H934" s="181">
        <f t="shared" ca="1" si="332"/>
        <v>-5.9664313597218683</v>
      </c>
      <c r="I934" s="182">
        <f t="shared" ca="1" si="333"/>
        <v>-126.17626544220175</v>
      </c>
      <c r="J934" s="181">
        <f t="shared" ca="1" si="334"/>
        <v>1071.5565377348867</v>
      </c>
      <c r="K934" s="175">
        <f ca="1">IF(I933&lt;0,VLOOKUP(-I933,'Cd(v)'!$B$3:$C$103,2,1),VLOOKUP(I933,'Cd(v)'!$B$3:$C$103,2,1))</f>
        <v>0.43981390713840401</v>
      </c>
      <c r="L934" s="7">
        <f t="shared" ca="1" si="340"/>
        <v>2.2705510226223962</v>
      </c>
      <c r="M934" s="110">
        <f t="shared" si="335"/>
        <v>0</v>
      </c>
      <c r="N934" s="110">
        <f t="shared" si="336"/>
        <v>56.850545864683504</v>
      </c>
      <c r="O934" s="110">
        <f t="shared" ca="1" si="337"/>
        <v>22.274105531925706</v>
      </c>
      <c r="P934" s="110">
        <f t="shared" ca="1" si="338"/>
        <v>-34.576440332757798</v>
      </c>
      <c r="Q934" s="110">
        <f t="shared" ca="1" si="341"/>
        <v>-5.9664313597218683</v>
      </c>
      <c r="R934" s="110"/>
      <c r="S934" s="105">
        <v>0</v>
      </c>
      <c r="T934" s="105">
        <f t="shared" si="342"/>
        <v>1.8407440726622322</v>
      </c>
      <c r="U934" s="177">
        <f t="shared" si="343"/>
        <v>5.7951626773377676</v>
      </c>
      <c r="V934" s="161">
        <f t="shared" si="323"/>
        <v>0</v>
      </c>
      <c r="W934" s="178">
        <f t="shared" si="339"/>
        <v>35.591666999999973</v>
      </c>
      <c r="X934" s="178">
        <f t="shared" ca="1" si="324"/>
        <v>0</v>
      </c>
      <c r="Y934" s="178">
        <f t="shared" ca="1" si="325"/>
        <v>4.7501658605019337</v>
      </c>
      <c r="Z934" s="178">
        <f t="shared" ca="1" si="326"/>
        <v>2</v>
      </c>
      <c r="AA934" s="178">
        <f t="shared" ca="1" si="327"/>
        <v>172.39166699999996</v>
      </c>
      <c r="AB934" s="178">
        <f t="shared" ca="1" si="328"/>
        <v>1395.1609698710736</v>
      </c>
    </row>
    <row r="935" spans="1:28" x14ac:dyDescent="0.25">
      <c r="A935" s="200"/>
      <c r="B935" s="105"/>
      <c r="D935" s="201">
        <f t="shared" si="329"/>
        <v>0.2</v>
      </c>
      <c r="E935" s="174">
        <f t="shared" ca="1" si="344"/>
        <v>-1.1785046741996308</v>
      </c>
      <c r="F935" s="179">
        <f t="shared" ca="1" si="330"/>
        <v>-25.470954023280278</v>
      </c>
      <c r="G935" s="272">
        <f t="shared" si="331"/>
        <v>35.791666999999975</v>
      </c>
      <c r="H935" s="181">
        <f t="shared" ca="1" si="332"/>
        <v>-5.8925233709981537</v>
      </c>
      <c r="I935" s="182">
        <f t="shared" ca="1" si="333"/>
        <v>-127.35477011640138</v>
      </c>
      <c r="J935" s="181">
        <f t="shared" ca="1" si="334"/>
        <v>1046.0855837116064</v>
      </c>
      <c r="K935" s="175">
        <f ca="1">IF(I934&lt;0,VLOOKUP(-I934,'Cd(v)'!$B$3:$C$103,2,1),VLOOKUP(I934,'Cd(v)'!$B$3:$C$103,2,1))</f>
        <v>0.43983231853074001</v>
      </c>
      <c r="L935" s="7">
        <f t="shared" ca="1" si="340"/>
        <v>2.3142114525723212</v>
      </c>
      <c r="M935" s="110">
        <f t="shared" si="335"/>
        <v>0</v>
      </c>
      <c r="N935" s="110">
        <f t="shared" si="336"/>
        <v>56.850545864683504</v>
      </c>
      <c r="O935" s="110">
        <f t="shared" ca="1" si="337"/>
        <v>22.702414349734472</v>
      </c>
      <c r="P935" s="110">
        <f t="shared" ca="1" si="338"/>
        <v>-34.148131514949029</v>
      </c>
      <c r="Q935" s="110">
        <f t="shared" ca="1" si="341"/>
        <v>-5.8925233709981537</v>
      </c>
      <c r="R935" s="110"/>
      <c r="S935" s="105">
        <v>0</v>
      </c>
      <c r="T935" s="105">
        <f t="shared" si="342"/>
        <v>1.8407440726622322</v>
      </c>
      <c r="U935" s="177">
        <f t="shared" si="343"/>
        <v>5.7951626773377676</v>
      </c>
      <c r="V935" s="161">
        <f t="shared" si="323"/>
        <v>0</v>
      </c>
      <c r="W935" s="178">
        <f t="shared" si="339"/>
        <v>35.791666999999975</v>
      </c>
      <c r="X935" s="178">
        <f t="shared" ca="1" si="324"/>
        <v>0</v>
      </c>
      <c r="Y935" s="178">
        <f t="shared" ca="1" si="325"/>
        <v>4.7501658605019337</v>
      </c>
      <c r="Z935" s="178">
        <f t="shared" ca="1" si="326"/>
        <v>2</v>
      </c>
      <c r="AA935" s="178">
        <f t="shared" ca="1" si="327"/>
        <v>174.39166699999996</v>
      </c>
      <c r="AB935" s="178">
        <f t="shared" ca="1" si="328"/>
        <v>1385.6606381500696</v>
      </c>
    </row>
    <row r="936" spans="1:28" x14ac:dyDescent="0.25">
      <c r="A936" s="200"/>
      <c r="B936" s="105"/>
      <c r="D936" s="201">
        <f t="shared" si="329"/>
        <v>0.2</v>
      </c>
      <c r="E936" s="174">
        <f t="shared" ca="1" si="344"/>
        <v>-1.1638004027482802</v>
      </c>
      <c r="F936" s="179">
        <f t="shared" ca="1" si="330"/>
        <v>-25.703714103829938</v>
      </c>
      <c r="G936" s="272">
        <f t="shared" si="331"/>
        <v>35.991666999999978</v>
      </c>
      <c r="H936" s="181">
        <f t="shared" ca="1" si="332"/>
        <v>-5.8190020137414011</v>
      </c>
      <c r="I936" s="182">
        <f t="shared" ca="1" si="333"/>
        <v>-128.51857051914968</v>
      </c>
      <c r="J936" s="181">
        <f t="shared" ca="1" si="334"/>
        <v>1020.3818696077765</v>
      </c>
      <c r="K936" s="175">
        <f ca="1">IF(I935&lt;0,VLOOKUP(-I935,'Cd(v)'!$B$3:$C$103,2,1),VLOOKUP(I935,'Cd(v)'!$B$3:$C$103,2,1))</f>
        <v>0.43983231853074001</v>
      </c>
      <c r="L936" s="7">
        <f t="shared" ca="1" si="340"/>
        <v>2.3576434837202878</v>
      </c>
      <c r="M936" s="110">
        <f t="shared" si="335"/>
        <v>0</v>
      </c>
      <c r="N936" s="110">
        <f t="shared" si="336"/>
        <v>56.850545864683504</v>
      </c>
      <c r="O936" s="110">
        <f t="shared" ca="1" si="337"/>
        <v>23.128482575296022</v>
      </c>
      <c r="P936" s="110">
        <f t="shared" ca="1" si="338"/>
        <v>-33.722063289387478</v>
      </c>
      <c r="Q936" s="110">
        <f t="shared" ca="1" si="341"/>
        <v>-5.8190020137414011</v>
      </c>
      <c r="R936" s="110"/>
      <c r="S936" s="105">
        <v>0</v>
      </c>
      <c r="T936" s="105">
        <f t="shared" si="342"/>
        <v>1.8407440726622322</v>
      </c>
      <c r="U936" s="177">
        <f t="shared" si="343"/>
        <v>5.7951626773377676</v>
      </c>
      <c r="V936" s="161">
        <f t="shared" si="323"/>
        <v>0</v>
      </c>
      <c r="W936" s="178">
        <f t="shared" si="339"/>
        <v>35.991666999999978</v>
      </c>
      <c r="X936" s="178">
        <f t="shared" ca="1" si="324"/>
        <v>0</v>
      </c>
      <c r="Y936" s="178">
        <f t="shared" ca="1" si="325"/>
        <v>4.7501658605019337</v>
      </c>
      <c r="Z936" s="178">
        <f t="shared" ca="1" si="326"/>
        <v>2</v>
      </c>
      <c r="AA936" s="178">
        <f t="shared" ca="1" si="327"/>
        <v>176.39166699999996</v>
      </c>
      <c r="AB936" s="178">
        <f t="shared" ca="1" si="328"/>
        <v>1376.1603064290657</v>
      </c>
    </row>
    <row r="937" spans="1:28" x14ac:dyDescent="0.25">
      <c r="A937" s="200"/>
      <c r="B937" s="105"/>
      <c r="D937" s="201">
        <f t="shared" si="329"/>
        <v>0.2</v>
      </c>
      <c r="E937" s="174">
        <f t="shared" ca="1" si="344"/>
        <v>-1.1491454435309012</v>
      </c>
      <c r="F937" s="179">
        <f t="shared" ca="1" si="330"/>
        <v>-25.933543192536117</v>
      </c>
      <c r="G937" s="272">
        <f t="shared" si="331"/>
        <v>36.191666999999981</v>
      </c>
      <c r="H937" s="181">
        <f t="shared" ca="1" si="332"/>
        <v>-5.7457272176545056</v>
      </c>
      <c r="I937" s="182">
        <f t="shared" ca="1" si="333"/>
        <v>-129.66771596268057</v>
      </c>
      <c r="J937" s="181">
        <f t="shared" ca="1" si="334"/>
        <v>994.44832641524033</v>
      </c>
      <c r="K937" s="175">
        <f ca="1">IF(I936&lt;0,VLOOKUP(-I936,'Cd(v)'!$B$3:$C$103,2,1),VLOOKUP(I936,'Cd(v)'!$B$3:$C$103,2,1))</f>
        <v>0.43983231853074001</v>
      </c>
      <c r="L937" s="7">
        <f t="shared" ca="1" si="340"/>
        <v>2.4009298612404013</v>
      </c>
      <c r="M937" s="110">
        <f t="shared" si="335"/>
        <v>0</v>
      </c>
      <c r="N937" s="110">
        <f t="shared" si="336"/>
        <v>56.850545864683504</v>
      </c>
      <c r="O937" s="110">
        <f t="shared" ca="1" si="337"/>
        <v>23.553121938768339</v>
      </c>
      <c r="P937" s="110">
        <f t="shared" ca="1" si="338"/>
        <v>-33.297423925915169</v>
      </c>
      <c r="Q937" s="110">
        <f t="shared" ca="1" si="341"/>
        <v>-5.7457272176545056</v>
      </c>
      <c r="R937" s="110"/>
      <c r="S937" s="105">
        <v>0</v>
      </c>
      <c r="T937" s="105">
        <f t="shared" si="342"/>
        <v>1.8407440726622322</v>
      </c>
      <c r="U937" s="177">
        <f t="shared" si="343"/>
        <v>5.7951626773377676</v>
      </c>
      <c r="V937" s="161">
        <f t="shared" si="323"/>
        <v>0</v>
      </c>
      <c r="W937" s="178">
        <f t="shared" si="339"/>
        <v>36.191666999999981</v>
      </c>
      <c r="X937" s="178">
        <f t="shared" ca="1" si="324"/>
        <v>0</v>
      </c>
      <c r="Y937" s="178">
        <f t="shared" ca="1" si="325"/>
        <v>4.7501658605019337</v>
      </c>
      <c r="Z937" s="178">
        <f t="shared" ca="1" si="326"/>
        <v>2</v>
      </c>
      <c r="AA937" s="178">
        <f t="shared" ca="1" si="327"/>
        <v>178.39166699999996</v>
      </c>
      <c r="AB937" s="178">
        <f t="shared" ca="1" si="328"/>
        <v>1366.6599747080618</v>
      </c>
    </row>
    <row r="938" spans="1:28" x14ac:dyDescent="0.25">
      <c r="A938" s="200"/>
      <c r="B938" s="105"/>
      <c r="D938" s="201">
        <f t="shared" si="329"/>
        <v>0.2</v>
      </c>
      <c r="E938" s="174">
        <f t="shared" ca="1" si="344"/>
        <v>-1.1345154072579706</v>
      </c>
      <c r="F938" s="179">
        <f t="shared" ca="1" si="330"/>
        <v>-26.160446273987709</v>
      </c>
      <c r="G938" s="272">
        <f t="shared" si="331"/>
        <v>36.391666999999984</v>
      </c>
      <c r="H938" s="181">
        <f t="shared" ca="1" si="332"/>
        <v>-5.6725770362898533</v>
      </c>
      <c r="I938" s="182">
        <f t="shared" ca="1" si="333"/>
        <v>-130.80223136993854</v>
      </c>
      <c r="J938" s="181">
        <f t="shared" ca="1" si="334"/>
        <v>968.28788014125257</v>
      </c>
      <c r="K938" s="175">
        <f ca="1">IF(I937&lt;0,VLOOKUP(-I937,'Cd(v)'!$B$3:$C$103,2,1),VLOOKUP(I937,'Cd(v)'!$B$3:$C$103,2,1))</f>
        <v>0.439847634013113</v>
      </c>
      <c r="L938" s="7">
        <f t="shared" ca="1" si="340"/>
        <v>2.4441426238178652</v>
      </c>
      <c r="M938" s="110">
        <f t="shared" si="335"/>
        <v>0</v>
      </c>
      <c r="N938" s="110">
        <f t="shared" si="336"/>
        <v>56.850545864683504</v>
      </c>
      <c r="O938" s="110">
        <f t="shared" ca="1" si="337"/>
        <v>23.977039139653257</v>
      </c>
      <c r="P938" s="110">
        <f t="shared" ca="1" si="338"/>
        <v>-32.873506725030246</v>
      </c>
      <c r="Q938" s="110">
        <f t="shared" ca="1" si="341"/>
        <v>-5.6725770362898533</v>
      </c>
      <c r="R938" s="110"/>
      <c r="S938" s="105">
        <v>0</v>
      </c>
      <c r="T938" s="105">
        <f t="shared" si="342"/>
        <v>1.8407440726622322</v>
      </c>
      <c r="U938" s="177">
        <f t="shared" si="343"/>
        <v>5.7951626773377676</v>
      </c>
      <c r="V938" s="161">
        <f t="shared" si="323"/>
        <v>0</v>
      </c>
      <c r="W938" s="178">
        <f t="shared" si="339"/>
        <v>36.391666999999984</v>
      </c>
      <c r="X938" s="178">
        <f t="shared" ca="1" si="324"/>
        <v>0</v>
      </c>
      <c r="Y938" s="178">
        <f t="shared" ca="1" si="325"/>
        <v>4.7501658605019337</v>
      </c>
      <c r="Z938" s="178">
        <f t="shared" ca="1" si="326"/>
        <v>2</v>
      </c>
      <c r="AA938" s="178">
        <f t="shared" ca="1" si="327"/>
        <v>180.39166699999996</v>
      </c>
      <c r="AB938" s="178">
        <f t="shared" ca="1" si="328"/>
        <v>1357.1596429870579</v>
      </c>
    </row>
    <row r="939" spans="1:28" x14ac:dyDescent="0.25">
      <c r="A939" s="200"/>
      <c r="B939" s="105"/>
      <c r="D939" s="201">
        <f t="shared" si="329"/>
        <v>0.2</v>
      </c>
      <c r="E939" s="174">
        <f t="shared" ca="1" si="344"/>
        <v>-1.1199720653406449</v>
      </c>
      <c r="F939" s="179">
        <f t="shared" ca="1" si="330"/>
        <v>-26.384440687055839</v>
      </c>
      <c r="G939" s="272">
        <f t="shared" si="331"/>
        <v>36.591666999999987</v>
      </c>
      <c r="H939" s="181">
        <f t="shared" ca="1" si="332"/>
        <v>-5.5998603267032241</v>
      </c>
      <c r="I939" s="182">
        <f t="shared" ca="1" si="333"/>
        <v>-131.92220343527919</v>
      </c>
      <c r="J939" s="181">
        <f t="shared" ca="1" si="334"/>
        <v>941.9034394541967</v>
      </c>
      <c r="K939" s="175">
        <f ca="1">IF(I938&lt;0,VLOOKUP(-I938,'Cd(v)'!$B$3:$C$103,2,1),VLOOKUP(I938,'Cd(v)'!$B$3:$C$103,2,1))</f>
        <v>0.439847634013113</v>
      </c>
      <c r="L939" s="7">
        <f t="shared" ca="1" si="340"/>
        <v>2.4870993171323654</v>
      </c>
      <c r="M939" s="110">
        <f t="shared" si="335"/>
        <v>0</v>
      </c>
      <c r="N939" s="110">
        <f t="shared" si="336"/>
        <v>56.850545864683504</v>
      </c>
      <c r="O939" s="110">
        <f t="shared" ca="1" si="337"/>
        <v>24.398444301068505</v>
      </c>
      <c r="P939" s="110">
        <f t="shared" ca="1" si="338"/>
        <v>-32.452101563615003</v>
      </c>
      <c r="Q939" s="110">
        <f t="shared" ca="1" si="341"/>
        <v>-5.5998603267032241</v>
      </c>
      <c r="R939" s="110"/>
      <c r="S939" s="105">
        <v>0</v>
      </c>
      <c r="T939" s="105">
        <f t="shared" si="342"/>
        <v>1.8407440726622322</v>
      </c>
      <c r="U939" s="177">
        <f t="shared" si="343"/>
        <v>5.7951626773377676</v>
      </c>
      <c r="V939" s="161">
        <f t="shared" si="323"/>
        <v>0</v>
      </c>
      <c r="W939" s="178">
        <f t="shared" si="339"/>
        <v>36.591666999999987</v>
      </c>
      <c r="X939" s="178">
        <f t="shared" ca="1" si="324"/>
        <v>0</v>
      </c>
      <c r="Y939" s="178">
        <f t="shared" ca="1" si="325"/>
        <v>4.7501658605019337</v>
      </c>
      <c r="Z939" s="178">
        <f t="shared" ca="1" si="326"/>
        <v>2</v>
      </c>
      <c r="AA939" s="178">
        <f t="shared" ca="1" si="327"/>
        <v>182.39166699999996</v>
      </c>
      <c r="AB939" s="178">
        <f t="shared" ca="1" si="328"/>
        <v>1347.6593112660539</v>
      </c>
    </row>
    <row r="940" spans="1:28" x14ac:dyDescent="0.25">
      <c r="A940" s="200"/>
      <c r="B940" s="105"/>
      <c r="D940" s="201">
        <f t="shared" si="329"/>
        <v>0.2</v>
      </c>
      <c r="E940" s="174">
        <f t="shared" ca="1" si="344"/>
        <v>-1.1054669188041242</v>
      </c>
      <c r="F940" s="179">
        <f t="shared" ca="1" si="330"/>
        <v>-26.605534070816663</v>
      </c>
      <c r="G940" s="272">
        <f t="shared" si="331"/>
        <v>36.79166699999999</v>
      </c>
      <c r="H940" s="181">
        <f t="shared" ca="1" si="332"/>
        <v>-5.5273345940206209</v>
      </c>
      <c r="I940" s="182">
        <f t="shared" ca="1" si="333"/>
        <v>-133.02767035408331</v>
      </c>
      <c r="J940" s="181">
        <f t="shared" ca="1" si="334"/>
        <v>915.29790538338</v>
      </c>
      <c r="K940" s="175">
        <f ca="1">IF(I939&lt;0,VLOOKUP(-I939,'Cd(v)'!$B$3:$C$103,2,1),VLOOKUP(I939,'Cd(v)'!$B$3:$C$103,2,1))</f>
        <v>0.43985994339904899</v>
      </c>
      <c r="L940" s="7">
        <f t="shared" ca="1" si="340"/>
        <v>2.5299431926867779</v>
      </c>
      <c r="M940" s="110">
        <f t="shared" si="335"/>
        <v>0</v>
      </c>
      <c r="N940" s="110">
        <f t="shared" si="336"/>
        <v>56.850545864683504</v>
      </c>
      <c r="O940" s="110">
        <f t="shared" ca="1" si="337"/>
        <v>24.818742720257294</v>
      </c>
      <c r="P940" s="110">
        <f t="shared" ca="1" si="338"/>
        <v>-32.031803144426206</v>
      </c>
      <c r="Q940" s="110">
        <f t="shared" ca="1" si="341"/>
        <v>-5.5273345940206209</v>
      </c>
      <c r="R940" s="110"/>
      <c r="S940" s="105">
        <v>0</v>
      </c>
      <c r="T940" s="105">
        <f t="shared" si="342"/>
        <v>1.8407440726622322</v>
      </c>
      <c r="U940" s="177">
        <f t="shared" si="343"/>
        <v>5.7951626773377676</v>
      </c>
      <c r="V940" s="161">
        <f t="shared" si="323"/>
        <v>0</v>
      </c>
      <c r="W940" s="178">
        <f t="shared" si="339"/>
        <v>36.79166699999999</v>
      </c>
      <c r="X940" s="178">
        <f t="shared" ca="1" si="324"/>
        <v>0</v>
      </c>
      <c r="Y940" s="178">
        <f t="shared" ca="1" si="325"/>
        <v>4.7501658605019337</v>
      </c>
      <c r="Z940" s="178">
        <f t="shared" ca="1" si="326"/>
        <v>2</v>
      </c>
      <c r="AA940" s="178">
        <f t="shared" ca="1" si="327"/>
        <v>184.39166699999996</v>
      </c>
      <c r="AB940" s="178">
        <f t="shared" ca="1" si="328"/>
        <v>1338.15897954505</v>
      </c>
    </row>
    <row r="941" spans="1:28" x14ac:dyDescent="0.25">
      <c r="A941" s="200"/>
      <c r="B941" s="105"/>
      <c r="D941" s="201">
        <f t="shared" si="329"/>
        <v>0.2</v>
      </c>
      <c r="E941" s="174">
        <f t="shared" ca="1" si="344"/>
        <v>-1.0910518136170815</v>
      </c>
      <c r="F941" s="179">
        <f t="shared" ca="1" si="330"/>
        <v>-26.823744433540078</v>
      </c>
      <c r="G941" s="272">
        <f t="shared" si="331"/>
        <v>36.991666999999993</v>
      </c>
      <c r="H941" s="181">
        <f t="shared" ca="1" si="332"/>
        <v>-5.4552590680854074</v>
      </c>
      <c r="I941" s="182">
        <f t="shared" ca="1" si="333"/>
        <v>-134.11872216770038</v>
      </c>
      <c r="J941" s="181">
        <f t="shared" ca="1" si="334"/>
        <v>888.47416094983987</v>
      </c>
      <c r="K941" s="175">
        <f ca="1">IF(I940&lt;0,VLOOKUP(-I940,'Cd(v)'!$B$3:$C$103,2,1),VLOOKUP(I940,'Cd(v)'!$B$3:$C$103,2,1))</f>
        <v>0.43985994339904899</v>
      </c>
      <c r="L941" s="7">
        <f t="shared" ca="1" si="340"/>
        <v>2.5725211129568337</v>
      </c>
      <c r="M941" s="110">
        <f t="shared" si="335"/>
        <v>0</v>
      </c>
      <c r="N941" s="110">
        <f t="shared" si="336"/>
        <v>56.850545864683504</v>
      </c>
      <c r="O941" s="110">
        <f t="shared" ca="1" si="337"/>
        <v>25.236432118106539</v>
      </c>
      <c r="P941" s="110">
        <f t="shared" ca="1" si="338"/>
        <v>-31.614113746576965</v>
      </c>
      <c r="Q941" s="110">
        <f t="shared" ca="1" si="341"/>
        <v>-5.4552590680854074</v>
      </c>
      <c r="R941" s="110"/>
      <c r="S941" s="105">
        <v>0</v>
      </c>
      <c r="T941" s="105">
        <f t="shared" si="342"/>
        <v>1.8407440726622322</v>
      </c>
      <c r="U941" s="177">
        <f t="shared" si="343"/>
        <v>5.7951626773377676</v>
      </c>
      <c r="V941" s="161">
        <f t="shared" si="323"/>
        <v>0</v>
      </c>
      <c r="W941" s="178">
        <f t="shared" si="339"/>
        <v>36.991666999999993</v>
      </c>
      <c r="X941" s="178">
        <f t="shared" ca="1" si="324"/>
        <v>0</v>
      </c>
      <c r="Y941" s="178">
        <f t="shared" ca="1" si="325"/>
        <v>4.7501658605019337</v>
      </c>
      <c r="Z941" s="178">
        <f t="shared" ca="1" si="326"/>
        <v>2</v>
      </c>
      <c r="AA941" s="178">
        <f t="shared" ca="1" si="327"/>
        <v>186.39166699999996</v>
      </c>
      <c r="AB941" s="178">
        <f t="shared" ca="1" si="328"/>
        <v>1328.6586478240461</v>
      </c>
    </row>
    <row r="942" spans="1:28" x14ac:dyDescent="0.25">
      <c r="A942" s="200"/>
      <c r="B942" s="105"/>
      <c r="D942" s="201">
        <f t="shared" si="329"/>
        <v>0.2</v>
      </c>
      <c r="E942" s="174">
        <f t="shared" ca="1" si="344"/>
        <v>-1.076706731538279</v>
      </c>
      <c r="F942" s="179">
        <f t="shared" ca="1" si="330"/>
        <v>-27.039085779847735</v>
      </c>
      <c r="G942" s="272">
        <f t="shared" si="331"/>
        <v>37.191666999999995</v>
      </c>
      <c r="H942" s="181">
        <f t="shared" ca="1" si="332"/>
        <v>-5.3835336576913946</v>
      </c>
      <c r="I942" s="182">
        <f t="shared" ca="1" si="333"/>
        <v>-135.19542889923866</v>
      </c>
      <c r="J942" s="181">
        <f t="shared" ca="1" si="334"/>
        <v>861.43507516999216</v>
      </c>
      <c r="K942" s="175">
        <f ca="1">IF(I941&lt;0,VLOOKUP(-I941,'Cd(v)'!$B$3:$C$103,2,1),VLOOKUP(I941,'Cd(v)'!$B$3:$C$103,2,1))</f>
        <v>0.43985994339904899</v>
      </c>
      <c r="L942" s="7">
        <f t="shared" ca="1" si="340"/>
        <v>2.6148922058551127</v>
      </c>
      <c r="M942" s="110">
        <f t="shared" si="335"/>
        <v>0</v>
      </c>
      <c r="N942" s="110">
        <f t="shared" si="336"/>
        <v>56.850545864683504</v>
      </c>
      <c r="O942" s="110">
        <f t="shared" ca="1" si="337"/>
        <v>25.652092539438659</v>
      </c>
      <c r="P942" s="110">
        <f t="shared" ca="1" si="338"/>
        <v>-31.198453325244845</v>
      </c>
      <c r="Q942" s="110">
        <f t="shared" ca="1" si="341"/>
        <v>-5.3835336576913946</v>
      </c>
      <c r="R942" s="110"/>
      <c r="S942" s="105">
        <v>0</v>
      </c>
      <c r="T942" s="105">
        <f t="shared" si="342"/>
        <v>1.8407440726622322</v>
      </c>
      <c r="U942" s="177">
        <f t="shared" si="343"/>
        <v>5.7951626773377676</v>
      </c>
      <c r="V942" s="161">
        <f t="shared" si="323"/>
        <v>0</v>
      </c>
      <c r="W942" s="178">
        <f t="shared" si="339"/>
        <v>37.191666999999995</v>
      </c>
      <c r="X942" s="178">
        <f t="shared" ca="1" si="324"/>
        <v>0</v>
      </c>
      <c r="Y942" s="178">
        <f t="shared" ca="1" si="325"/>
        <v>4.7501658605019337</v>
      </c>
      <c r="Z942" s="178">
        <f t="shared" ca="1" si="326"/>
        <v>2</v>
      </c>
      <c r="AA942" s="178">
        <f t="shared" ca="1" si="327"/>
        <v>188.39166699999996</v>
      </c>
      <c r="AB942" s="178">
        <f t="shared" ca="1" si="328"/>
        <v>1319.1583161030421</v>
      </c>
    </row>
    <row r="943" spans="1:28" x14ac:dyDescent="0.25">
      <c r="A943" s="200"/>
      <c r="B943" s="105"/>
      <c r="D943" s="201">
        <f t="shared" si="329"/>
        <v>0.2</v>
      </c>
      <c r="E943" s="174">
        <f t="shared" ca="1" si="344"/>
        <v>-1.0624161823233573</v>
      </c>
      <c r="F943" s="179">
        <f t="shared" ca="1" si="330"/>
        <v>-27.251569016312402</v>
      </c>
      <c r="G943" s="272">
        <f t="shared" si="331"/>
        <v>37.391666999999998</v>
      </c>
      <c r="H943" s="181">
        <f t="shared" ca="1" si="332"/>
        <v>-5.3120809116167864</v>
      </c>
      <c r="I943" s="182">
        <f t="shared" ca="1" si="333"/>
        <v>-136.25784508156201</v>
      </c>
      <c r="J943" s="181">
        <f t="shared" ca="1" si="334"/>
        <v>834.18350615367979</v>
      </c>
      <c r="K943" s="175">
        <f ca="1">IF(I942&lt;0,VLOOKUP(-I942,'Cd(v)'!$B$3:$C$103,2,1),VLOOKUP(I942,'Cd(v)'!$B$3:$C$103,2,1))</f>
        <v>0.43986933295476</v>
      </c>
      <c r="L943" s="7">
        <f t="shared" ca="1" si="340"/>
        <v>2.6571022249422542</v>
      </c>
      <c r="M943" s="110">
        <f t="shared" si="335"/>
        <v>0</v>
      </c>
      <c r="N943" s="110">
        <f t="shared" si="336"/>
        <v>56.850545864683504</v>
      </c>
      <c r="O943" s="110">
        <f t="shared" ca="1" si="337"/>
        <v>26.066172826683516</v>
      </c>
      <c r="P943" s="110">
        <f t="shared" ca="1" si="338"/>
        <v>-30.784373037999988</v>
      </c>
      <c r="Q943" s="110">
        <f t="shared" ca="1" si="341"/>
        <v>-5.3120809116167864</v>
      </c>
      <c r="R943" s="110"/>
      <c r="S943" s="105">
        <v>0</v>
      </c>
      <c r="T943" s="105">
        <f t="shared" si="342"/>
        <v>1.8407440726622322</v>
      </c>
      <c r="U943" s="177">
        <f t="shared" si="343"/>
        <v>5.7951626773377676</v>
      </c>
      <c r="V943" s="161">
        <f t="shared" si="323"/>
        <v>0</v>
      </c>
      <c r="W943" s="178">
        <f t="shared" si="339"/>
        <v>37.391666999999998</v>
      </c>
      <c r="X943" s="178">
        <f t="shared" ca="1" si="324"/>
        <v>0</v>
      </c>
      <c r="Y943" s="178">
        <f t="shared" ca="1" si="325"/>
        <v>4.7501658605019337</v>
      </c>
      <c r="Z943" s="178">
        <f t="shared" ca="1" si="326"/>
        <v>2</v>
      </c>
      <c r="AA943" s="178">
        <f t="shared" ca="1" si="327"/>
        <v>190.39166699999996</v>
      </c>
      <c r="AB943" s="178">
        <f t="shared" ca="1" si="328"/>
        <v>1309.6579843820382</v>
      </c>
    </row>
    <row r="944" spans="1:28" x14ac:dyDescent="0.25">
      <c r="A944" s="200"/>
      <c r="B944" s="105"/>
      <c r="D944" s="201">
        <f t="shared" si="329"/>
        <v>0.2</v>
      </c>
      <c r="E944" s="174">
        <f t="shared" ca="1" si="344"/>
        <v>-1.0482220980381944</v>
      </c>
      <c r="F944" s="179">
        <f t="shared" ca="1" si="330"/>
        <v>-27.461213435920044</v>
      </c>
      <c r="G944" s="272">
        <f t="shared" si="331"/>
        <v>37.591667000000001</v>
      </c>
      <c r="H944" s="181">
        <f t="shared" ca="1" si="332"/>
        <v>-5.2411104901909722</v>
      </c>
      <c r="I944" s="182">
        <f t="shared" ca="1" si="333"/>
        <v>-137.30606717960021</v>
      </c>
      <c r="J944" s="181">
        <f t="shared" ca="1" si="334"/>
        <v>806.72229271775973</v>
      </c>
      <c r="K944" s="175">
        <f ca="1">IF(I943&lt;0,VLOOKUP(-I943,'Cd(v)'!$B$3:$C$103,2,1),VLOOKUP(I943,'Cd(v)'!$B$3:$C$103,2,1))</f>
        <v>0.43986933295476</v>
      </c>
      <c r="L944" s="7">
        <f t="shared" ca="1" si="340"/>
        <v>2.6990273154052322</v>
      </c>
      <c r="M944" s="110">
        <f t="shared" si="335"/>
        <v>0</v>
      </c>
      <c r="N944" s="110">
        <f t="shared" si="336"/>
        <v>56.850545864683504</v>
      </c>
      <c r="O944" s="110">
        <f t="shared" ca="1" si="337"/>
        <v>26.477457964125328</v>
      </c>
      <c r="P944" s="110">
        <f t="shared" ca="1" si="338"/>
        <v>-30.373087900558176</v>
      </c>
      <c r="Q944" s="110">
        <f t="shared" ca="1" si="341"/>
        <v>-5.2411104901909722</v>
      </c>
      <c r="R944" s="110"/>
      <c r="S944" s="105">
        <v>0</v>
      </c>
      <c r="T944" s="105">
        <f t="shared" si="342"/>
        <v>1.8407440726622322</v>
      </c>
      <c r="U944" s="177">
        <f t="shared" si="343"/>
        <v>5.7951626773377676</v>
      </c>
      <c r="V944" s="161">
        <f t="shared" si="323"/>
        <v>0</v>
      </c>
      <c r="W944" s="178">
        <f t="shared" si="339"/>
        <v>37.591667000000001</v>
      </c>
      <c r="X944" s="178">
        <f t="shared" ca="1" si="324"/>
        <v>0</v>
      </c>
      <c r="Y944" s="178">
        <f t="shared" ca="1" si="325"/>
        <v>4.7501658605019337</v>
      </c>
      <c r="Z944" s="178">
        <f t="shared" ca="1" si="326"/>
        <v>2</v>
      </c>
      <c r="AA944" s="178">
        <f t="shared" ca="1" si="327"/>
        <v>192.39166699999996</v>
      </c>
      <c r="AB944" s="178">
        <f t="shared" ca="1" si="328"/>
        <v>1300.1576526610343</v>
      </c>
    </row>
    <row r="945" spans="1:28" x14ac:dyDescent="0.25">
      <c r="A945" s="200"/>
      <c r="B945" s="105"/>
      <c r="D945" s="201">
        <f t="shared" si="329"/>
        <v>0.2</v>
      </c>
      <c r="E945" s="174">
        <f t="shared" ca="1" si="344"/>
        <v>-1.0341087602625028</v>
      </c>
      <c r="F945" s="179">
        <f t="shared" ca="1" si="330"/>
        <v>-27.668035187972546</v>
      </c>
      <c r="G945" s="272">
        <f t="shared" si="331"/>
        <v>37.791667000000004</v>
      </c>
      <c r="H945" s="181">
        <f t="shared" ca="1" si="332"/>
        <v>-5.1705438013125136</v>
      </c>
      <c r="I945" s="182">
        <f t="shared" ca="1" si="333"/>
        <v>-138.34017593986272</v>
      </c>
      <c r="J945" s="181">
        <f t="shared" ca="1" si="334"/>
        <v>779.05425752978715</v>
      </c>
      <c r="K945" s="175">
        <f ca="1">IF(I944&lt;0,VLOOKUP(-I944,'Cd(v)'!$B$3:$C$103,2,1),VLOOKUP(I944,'Cd(v)'!$B$3:$C$103,2,1))</f>
        <v>0.43986933295476</v>
      </c>
      <c r="L945" s="7">
        <f t="shared" ca="1" si="340"/>
        <v>2.7407139047683056</v>
      </c>
      <c r="M945" s="110">
        <f t="shared" si="335"/>
        <v>0</v>
      </c>
      <c r="N945" s="110">
        <f t="shared" si="336"/>
        <v>56.850545864683504</v>
      </c>
      <c r="O945" s="110">
        <f t="shared" ca="1" si="337"/>
        <v>26.886403405777077</v>
      </c>
      <c r="P945" s="110">
        <f t="shared" ca="1" si="338"/>
        <v>-29.964142458906426</v>
      </c>
      <c r="Q945" s="110">
        <f t="shared" ca="1" si="341"/>
        <v>-5.1705438013125136</v>
      </c>
      <c r="R945" s="110"/>
      <c r="S945" s="105">
        <v>0</v>
      </c>
      <c r="T945" s="105">
        <f t="shared" si="342"/>
        <v>1.8407440726622322</v>
      </c>
      <c r="U945" s="177">
        <f t="shared" si="343"/>
        <v>5.7951626773377676</v>
      </c>
      <c r="V945" s="161">
        <f t="shared" si="323"/>
        <v>0</v>
      </c>
      <c r="W945" s="178">
        <f t="shared" si="339"/>
        <v>37.791667000000004</v>
      </c>
      <c r="X945" s="178">
        <f t="shared" ca="1" si="324"/>
        <v>0</v>
      </c>
      <c r="Y945" s="178">
        <f t="shared" ca="1" si="325"/>
        <v>4.7501658605019337</v>
      </c>
      <c r="Z945" s="178">
        <f t="shared" ca="1" si="326"/>
        <v>2</v>
      </c>
      <c r="AA945" s="178">
        <f t="shared" ca="1" si="327"/>
        <v>194.39166699999996</v>
      </c>
      <c r="AB945" s="178">
        <f t="shared" ca="1" si="328"/>
        <v>1290.6573209400303</v>
      </c>
    </row>
    <row r="946" spans="1:28" x14ac:dyDescent="0.25">
      <c r="A946" s="200"/>
      <c r="B946" s="105"/>
      <c r="D946" s="201">
        <f t="shared" si="329"/>
        <v>0.2</v>
      </c>
      <c r="E946" s="174">
        <f t="shared" ca="1" si="344"/>
        <v>-1.0200654320963995</v>
      </c>
      <c r="F946" s="179">
        <f t="shared" ca="1" si="330"/>
        <v>-27.872048274391826</v>
      </c>
      <c r="G946" s="272">
        <f t="shared" si="331"/>
        <v>37.991667000000007</v>
      </c>
      <c r="H946" s="181">
        <f t="shared" ca="1" si="332"/>
        <v>-5.1003271604819975</v>
      </c>
      <c r="I946" s="182">
        <f t="shared" ca="1" si="333"/>
        <v>-139.36024137195912</v>
      </c>
      <c r="J946" s="181">
        <f t="shared" ca="1" si="334"/>
        <v>751.18220925539538</v>
      </c>
      <c r="K946" s="175">
        <f ca="1">IF(I945&lt;0,VLOOKUP(-I945,'Cd(v)'!$B$3:$C$103,2,1),VLOOKUP(I945,'Cd(v)'!$B$3:$C$103,2,1))</f>
        <v>0.43987588533308097</v>
      </c>
      <c r="L946" s="7">
        <f t="shared" ca="1" si="340"/>
        <v>2.7821937066305931</v>
      </c>
      <c r="M946" s="110">
        <f t="shared" si="335"/>
        <v>0</v>
      </c>
      <c r="N946" s="110">
        <f t="shared" si="336"/>
        <v>56.850545864683504</v>
      </c>
      <c r="O946" s="110">
        <f t="shared" ca="1" si="337"/>
        <v>27.293320262046119</v>
      </c>
      <c r="P946" s="110">
        <f t="shared" ca="1" si="338"/>
        <v>-29.557225602637384</v>
      </c>
      <c r="Q946" s="110">
        <f t="shared" ca="1" si="341"/>
        <v>-5.1003271604819975</v>
      </c>
      <c r="R946" s="110"/>
      <c r="S946" s="105">
        <v>0</v>
      </c>
      <c r="T946" s="105">
        <f t="shared" si="342"/>
        <v>1.8407440726622322</v>
      </c>
      <c r="U946" s="177">
        <f t="shared" si="343"/>
        <v>5.7951626773377676</v>
      </c>
      <c r="V946" s="161">
        <f t="shared" si="323"/>
        <v>0</v>
      </c>
      <c r="W946" s="178">
        <f t="shared" si="339"/>
        <v>37.991667000000007</v>
      </c>
      <c r="X946" s="178">
        <f t="shared" ca="1" si="324"/>
        <v>0</v>
      </c>
      <c r="Y946" s="178">
        <f t="shared" ca="1" si="325"/>
        <v>4.7501658605019337</v>
      </c>
      <c r="Z946" s="178">
        <f t="shared" ca="1" si="326"/>
        <v>2</v>
      </c>
      <c r="AA946" s="178">
        <f t="shared" ca="1" si="327"/>
        <v>196.39166699999996</v>
      </c>
      <c r="AB946" s="178">
        <f t="shared" ca="1" si="328"/>
        <v>1281.1569892190264</v>
      </c>
    </row>
    <row r="947" spans="1:28" x14ac:dyDescent="0.25">
      <c r="A947" s="200"/>
      <c r="B947" s="105"/>
      <c r="D947" s="201">
        <f t="shared" si="329"/>
        <v>0.2</v>
      </c>
      <c r="E947" s="174">
        <f t="shared" ca="1" si="344"/>
        <v>-1.0061233174124697</v>
      </c>
      <c r="F947" s="179">
        <f t="shared" ca="1" si="330"/>
        <v>-28.073272937874318</v>
      </c>
      <c r="G947" s="272">
        <f t="shared" si="331"/>
        <v>38.19166700000001</v>
      </c>
      <c r="H947" s="181">
        <f t="shared" ca="1" si="332"/>
        <v>-5.0306165870623483</v>
      </c>
      <c r="I947" s="182">
        <f t="shared" ca="1" si="333"/>
        <v>-140.36636468937158</v>
      </c>
      <c r="J947" s="181">
        <f t="shared" ca="1" si="334"/>
        <v>723.10893631752106</v>
      </c>
      <c r="K947" s="175">
        <f ca="1">IF(I946&lt;0,VLOOKUP(-I946,'Cd(v)'!$B$3:$C$103,2,1),VLOOKUP(I946,'Cd(v)'!$B$3:$C$103,2,1))</f>
        <v>0.43987588533308097</v>
      </c>
      <c r="L947" s="7">
        <f t="shared" ca="1" si="340"/>
        <v>2.8233745540615169</v>
      </c>
      <c r="M947" s="110">
        <f t="shared" si="335"/>
        <v>0</v>
      </c>
      <c r="N947" s="110">
        <f t="shared" si="336"/>
        <v>56.850545864683504</v>
      </c>
      <c r="O947" s="110">
        <f t="shared" ca="1" si="337"/>
        <v>27.697304375343482</v>
      </c>
      <c r="P947" s="110">
        <f t="shared" ca="1" si="338"/>
        <v>-29.153241489340022</v>
      </c>
      <c r="Q947" s="110">
        <f t="shared" ca="1" si="341"/>
        <v>-5.0306165870623483</v>
      </c>
      <c r="R947" s="110"/>
      <c r="S947" s="105">
        <v>0</v>
      </c>
      <c r="T947" s="105">
        <f t="shared" si="342"/>
        <v>1.8407440726622322</v>
      </c>
      <c r="U947" s="177">
        <f t="shared" si="343"/>
        <v>5.7951626773377676</v>
      </c>
      <c r="V947" s="161">
        <f t="shared" si="323"/>
        <v>0</v>
      </c>
      <c r="W947" s="178">
        <f t="shared" si="339"/>
        <v>38.19166700000001</v>
      </c>
      <c r="X947" s="178">
        <f t="shared" ca="1" si="324"/>
        <v>0</v>
      </c>
      <c r="Y947" s="178">
        <f t="shared" ca="1" si="325"/>
        <v>4.7501658605019337</v>
      </c>
      <c r="Z947" s="178">
        <f t="shared" ca="1" si="326"/>
        <v>2</v>
      </c>
      <c r="AA947" s="178">
        <f t="shared" ca="1" si="327"/>
        <v>198.39166699999996</v>
      </c>
      <c r="AB947" s="178">
        <f t="shared" ca="1" si="328"/>
        <v>1271.6566574980225</v>
      </c>
    </row>
    <row r="948" spans="1:28" x14ac:dyDescent="0.25">
      <c r="A948" s="200"/>
      <c r="B948" s="105"/>
      <c r="D948" s="201">
        <f t="shared" si="329"/>
        <v>0.2</v>
      </c>
      <c r="E948" s="174">
        <f t="shared" ca="1" si="344"/>
        <v>-0.99227142600887697</v>
      </c>
      <c r="F948" s="179">
        <f t="shared" ca="1" si="330"/>
        <v>-28.271727223076091</v>
      </c>
      <c r="G948" s="272">
        <f t="shared" si="331"/>
        <v>38.391667000000012</v>
      </c>
      <c r="H948" s="181">
        <f t="shared" ca="1" si="332"/>
        <v>-4.9613571300443846</v>
      </c>
      <c r="I948" s="182">
        <f t="shared" ca="1" si="333"/>
        <v>-141.35863611538045</v>
      </c>
      <c r="J948" s="181">
        <f t="shared" ca="1" si="334"/>
        <v>694.83720909444492</v>
      </c>
      <c r="K948" s="175">
        <f ca="1">IF(I947&lt;0,VLOOKUP(-I947,'Cd(v)'!$B$3:$C$103,2,1),VLOOKUP(I947,'Cd(v)'!$B$3:$C$103,2,1))</f>
        <v>0.43987588533308097</v>
      </c>
      <c r="L948" s="7">
        <f t="shared" ca="1" si="340"/>
        <v>2.8642889088385997</v>
      </c>
      <c r="M948" s="110">
        <f t="shared" si="335"/>
        <v>0</v>
      </c>
      <c r="N948" s="110">
        <f t="shared" si="336"/>
        <v>56.850545864683504</v>
      </c>
      <c r="O948" s="110">
        <f t="shared" ca="1" si="337"/>
        <v>28.098674195706664</v>
      </c>
      <c r="P948" s="110">
        <f t="shared" ca="1" si="338"/>
        <v>-28.75187166897684</v>
      </c>
      <c r="Q948" s="110">
        <f t="shared" ca="1" si="341"/>
        <v>-4.9613571300443846</v>
      </c>
      <c r="R948" s="110"/>
      <c r="S948" s="105">
        <v>0</v>
      </c>
      <c r="T948" s="105">
        <f t="shared" si="342"/>
        <v>1.8407440726622322</v>
      </c>
      <c r="U948" s="177">
        <f t="shared" si="343"/>
        <v>5.7951626773377676</v>
      </c>
      <c r="V948" s="161">
        <f t="shared" si="323"/>
        <v>0</v>
      </c>
      <c r="W948" s="178">
        <f t="shared" si="339"/>
        <v>38.391667000000012</v>
      </c>
      <c r="X948" s="178">
        <f t="shared" ca="1" si="324"/>
        <v>0</v>
      </c>
      <c r="Y948" s="178">
        <f t="shared" ca="1" si="325"/>
        <v>4.7501658605019337</v>
      </c>
      <c r="Z948" s="178">
        <f t="shared" ca="1" si="326"/>
        <v>2</v>
      </c>
      <c r="AA948" s="178">
        <f t="shared" ca="1" si="327"/>
        <v>200.39166699999996</v>
      </c>
      <c r="AB948" s="178">
        <f t="shared" ca="1" si="328"/>
        <v>1262.1563257770185</v>
      </c>
    </row>
    <row r="949" spans="1:28" x14ac:dyDescent="0.25">
      <c r="A949" s="200"/>
      <c r="B949" s="105"/>
      <c r="D949" s="201">
        <f t="shared" si="329"/>
        <v>0.2</v>
      </c>
      <c r="E949" s="174">
        <f t="shared" ca="1" si="344"/>
        <v>-0.97850416174025223</v>
      </c>
      <c r="F949" s="179">
        <f t="shared" ca="1" si="330"/>
        <v>-28.467428055424143</v>
      </c>
      <c r="G949" s="272">
        <f t="shared" si="331"/>
        <v>38.591667000000015</v>
      </c>
      <c r="H949" s="181">
        <f t="shared" ca="1" si="332"/>
        <v>-4.8925208087012608</v>
      </c>
      <c r="I949" s="182">
        <f t="shared" ca="1" si="333"/>
        <v>-142.33714027712071</v>
      </c>
      <c r="J949" s="181">
        <f t="shared" ca="1" si="334"/>
        <v>666.36978103902072</v>
      </c>
      <c r="K949" s="175">
        <f ca="1">IF(I948&lt;0,VLOOKUP(-I948,'Cd(v)'!$B$3:$C$103,2,1),VLOOKUP(I948,'Cd(v)'!$B$3:$C$103,2,1))</f>
        <v>0.43987967951315898</v>
      </c>
      <c r="L949" s="7">
        <f t="shared" ca="1" si="340"/>
        <v>2.9049533003057659</v>
      </c>
      <c r="M949" s="110">
        <f t="shared" si="335"/>
        <v>0</v>
      </c>
      <c r="N949" s="110">
        <f t="shared" si="336"/>
        <v>56.850545864683504</v>
      </c>
      <c r="O949" s="110">
        <f t="shared" ca="1" si="337"/>
        <v>28.497591875999564</v>
      </c>
      <c r="P949" s="110">
        <f t="shared" ca="1" si="338"/>
        <v>-28.352953988683939</v>
      </c>
      <c r="Q949" s="110">
        <f t="shared" ca="1" si="341"/>
        <v>-4.8925208087012608</v>
      </c>
      <c r="R949" s="110"/>
      <c r="S949" s="105">
        <v>0</v>
      </c>
      <c r="T949" s="105">
        <f t="shared" si="342"/>
        <v>1.8407440726622322</v>
      </c>
      <c r="U949" s="177">
        <f t="shared" si="343"/>
        <v>5.7951626773377676</v>
      </c>
      <c r="V949" s="161">
        <f t="shared" si="323"/>
        <v>0</v>
      </c>
      <c r="W949" s="178">
        <f t="shared" si="339"/>
        <v>38.591667000000015</v>
      </c>
      <c r="X949" s="178">
        <f t="shared" ca="1" si="324"/>
        <v>0</v>
      </c>
      <c r="Y949" s="178">
        <f t="shared" ca="1" si="325"/>
        <v>4.7501658605019337</v>
      </c>
      <c r="Z949" s="178">
        <f t="shared" ca="1" si="326"/>
        <v>2</v>
      </c>
      <c r="AA949" s="178">
        <f t="shared" ca="1" si="327"/>
        <v>202.39166699999996</v>
      </c>
      <c r="AB949" s="178">
        <f t="shared" ca="1" si="328"/>
        <v>1252.6559940560146</v>
      </c>
    </row>
    <row r="950" spans="1:28" x14ac:dyDescent="0.25">
      <c r="A950" s="200"/>
      <c r="B950" s="105"/>
      <c r="D950" s="201">
        <f t="shared" si="329"/>
        <v>0.2</v>
      </c>
      <c r="E950" s="174">
        <f t="shared" ca="1" si="344"/>
        <v>-0.96484124627659085</v>
      </c>
      <c r="F950" s="179">
        <f t="shared" ca="1" si="330"/>
        <v>-28.660396304679463</v>
      </c>
      <c r="G950" s="272">
        <f t="shared" si="331"/>
        <v>38.791667000000018</v>
      </c>
      <c r="H950" s="181">
        <f t="shared" ca="1" si="332"/>
        <v>-4.8242062313829539</v>
      </c>
      <c r="I950" s="182">
        <f t="shared" ca="1" si="333"/>
        <v>-143.3019815233973</v>
      </c>
      <c r="J950" s="181">
        <f t="shared" ca="1" si="334"/>
        <v>637.70938473434126</v>
      </c>
      <c r="K950" s="175">
        <f ca="1">IF(I949&lt;0,VLOOKUP(-I949,'Cd(v)'!$B$3:$C$103,2,1),VLOOKUP(I949,'Cd(v)'!$B$3:$C$103,2,1))</f>
        <v>0.43987967951315898</v>
      </c>
      <c r="L950" s="7">
        <f t="shared" ref="L950:L956" ca="1" si="345">IF(I949&lt;0,+(+(0.5*1.29*K950*PI()/4*$E$1^2*I949^2)/9.81),+(-(0.5*1.29*K950*PI()/4*$E$1^2*I949^2)/9.81))</f>
        <v>2.9453094765334069</v>
      </c>
      <c r="M950" s="110">
        <f t="shared" si="335"/>
        <v>0</v>
      </c>
      <c r="N950" s="110">
        <f t="shared" si="336"/>
        <v>56.850545864683504</v>
      </c>
      <c r="O950" s="110">
        <f t="shared" ca="1" si="337"/>
        <v>28.893485964792724</v>
      </c>
      <c r="P950" s="110">
        <f t="shared" ca="1" si="338"/>
        <v>-27.95705989989078</v>
      </c>
      <c r="Q950" s="110">
        <f t="shared" ca="1" si="341"/>
        <v>-4.8242062313829539</v>
      </c>
      <c r="R950" s="110"/>
      <c r="S950" s="105">
        <v>0</v>
      </c>
      <c r="T950" s="105">
        <f t="shared" si="342"/>
        <v>1.8407440726622322</v>
      </c>
      <c r="U950" s="177">
        <f t="shared" si="343"/>
        <v>5.7951626773377676</v>
      </c>
      <c r="V950" s="161">
        <f t="shared" si="323"/>
        <v>0</v>
      </c>
      <c r="W950" s="178">
        <f t="shared" si="339"/>
        <v>38.791667000000018</v>
      </c>
      <c r="X950" s="178">
        <f t="shared" ca="1" si="324"/>
        <v>0</v>
      </c>
      <c r="Y950" s="178">
        <f t="shared" ca="1" si="325"/>
        <v>4.7501658605019337</v>
      </c>
      <c r="Z950" s="178">
        <f t="shared" ca="1" si="326"/>
        <v>2</v>
      </c>
      <c r="AA950" s="178">
        <f t="shared" ca="1" si="327"/>
        <v>204.39166699999996</v>
      </c>
      <c r="AB950" s="178">
        <f t="shared" ca="1" si="328"/>
        <v>1243.1556623350107</v>
      </c>
    </row>
    <row r="951" spans="1:28" x14ac:dyDescent="0.25">
      <c r="A951" s="200"/>
      <c r="B951" s="105"/>
      <c r="D951" s="201">
        <f t="shared" si="329"/>
        <v>0.2</v>
      </c>
      <c r="E951" s="174">
        <f t="shared" ca="1" si="344"/>
        <v>-0.95127682141764225</v>
      </c>
      <c r="F951" s="179">
        <f t="shared" ca="1" si="330"/>
        <v>-28.850651668962993</v>
      </c>
      <c r="G951" s="272">
        <f t="shared" si="331"/>
        <v>38.991667000000021</v>
      </c>
      <c r="H951" s="181">
        <f t="shared" ca="1" si="332"/>
        <v>-4.7563841070882109</v>
      </c>
      <c r="I951" s="182">
        <f t="shared" ca="1" si="333"/>
        <v>-144.25325834481495</v>
      </c>
      <c r="J951" s="181">
        <f t="shared" ca="1" si="334"/>
        <v>608.85873306537826</v>
      </c>
      <c r="K951" s="175">
        <f ca="1">IF(I950&lt;0,VLOOKUP(-I950,'Cd(v)'!$B$3:$C$103,2,1),VLOOKUP(I950,'Cd(v)'!$B$3:$C$103,2,1))</f>
        <v>0.43987967951315898</v>
      </c>
      <c r="L951" s="7">
        <f t="shared" ca="1" si="345"/>
        <v>2.9853747408973881</v>
      </c>
      <c r="M951" s="110">
        <f t="shared" si="335"/>
        <v>0</v>
      </c>
      <c r="N951" s="110">
        <f t="shared" si="336"/>
        <v>56.850545864683504</v>
      </c>
      <c r="O951" s="110">
        <f t="shared" ca="1" si="337"/>
        <v>29.28652620820338</v>
      </c>
      <c r="P951" s="110">
        <f t="shared" ca="1" si="338"/>
        <v>-27.564019656480124</v>
      </c>
      <c r="Q951" s="110">
        <f t="shared" ca="1" si="341"/>
        <v>-4.7563841070882109</v>
      </c>
      <c r="R951" s="110"/>
      <c r="S951" s="105">
        <v>0</v>
      </c>
      <c r="T951" s="105">
        <f t="shared" si="342"/>
        <v>1.8407440726622322</v>
      </c>
      <c r="U951" s="177">
        <f t="shared" si="343"/>
        <v>5.7951626773377676</v>
      </c>
      <c r="V951" s="161">
        <f t="shared" si="323"/>
        <v>0</v>
      </c>
      <c r="W951" s="178">
        <f t="shared" si="339"/>
        <v>38.991667000000021</v>
      </c>
      <c r="X951" s="178">
        <f t="shared" ca="1" si="324"/>
        <v>0</v>
      </c>
      <c r="Y951" s="178">
        <f t="shared" ca="1" si="325"/>
        <v>4.7501658605019337</v>
      </c>
      <c r="Z951" s="178">
        <f t="shared" ca="1" si="326"/>
        <v>2</v>
      </c>
      <c r="AA951" s="178">
        <f t="shared" ca="1" si="327"/>
        <v>206.39166699999996</v>
      </c>
      <c r="AB951" s="178">
        <f t="shared" ca="1" si="328"/>
        <v>1233.6553306140067</v>
      </c>
    </row>
    <row r="952" spans="1:28" x14ac:dyDescent="0.25">
      <c r="A952" s="200"/>
      <c r="B952" s="105"/>
      <c r="D952" s="201">
        <f t="shared" si="329"/>
        <v>0.2</v>
      </c>
      <c r="E952" s="174">
        <f t="shared" ca="1" si="344"/>
        <v>-0.93781079423722247</v>
      </c>
      <c r="F952" s="179">
        <f t="shared" ca="1" si="330"/>
        <v>-29.038213827810434</v>
      </c>
      <c r="G952" s="272">
        <f t="shared" si="331"/>
        <v>39.191667000000024</v>
      </c>
      <c r="H952" s="181">
        <f t="shared" ca="1" si="332"/>
        <v>-4.6890539711861123</v>
      </c>
      <c r="I952" s="182">
        <f t="shared" ca="1" si="333"/>
        <v>-145.19106913905216</v>
      </c>
      <c r="J952" s="181">
        <f t="shared" ca="1" si="334"/>
        <v>579.82051923756785</v>
      </c>
      <c r="K952" s="175">
        <f ca="1">IF(I951&lt;0,VLOOKUP(-I951,'Cd(v)'!$B$3:$C$103,2,1),VLOOKUP(I951,'Cd(v)'!$B$3:$C$103,2,1))</f>
        <v>0.43988079074626302</v>
      </c>
      <c r="L952" s="7">
        <f t="shared" ca="1" si="345"/>
        <v>3.0251493678739347</v>
      </c>
      <c r="M952" s="110">
        <f t="shared" si="335"/>
        <v>0</v>
      </c>
      <c r="N952" s="110">
        <f t="shared" si="336"/>
        <v>56.850545864683504</v>
      </c>
      <c r="O952" s="110">
        <f t="shared" ca="1" si="337"/>
        <v>29.676715298843302</v>
      </c>
      <c r="P952" s="110">
        <f t="shared" ca="1" si="338"/>
        <v>-27.173830565840202</v>
      </c>
      <c r="Q952" s="110">
        <f t="shared" ca="1" si="341"/>
        <v>-4.6890539711861123</v>
      </c>
      <c r="R952" s="110"/>
      <c r="S952" s="105">
        <v>0</v>
      </c>
      <c r="T952" s="105">
        <f t="shared" si="342"/>
        <v>1.8407440726622322</v>
      </c>
      <c r="U952" s="177">
        <f t="shared" si="343"/>
        <v>5.7951626773377676</v>
      </c>
      <c r="V952" s="161">
        <f t="shared" si="323"/>
        <v>0</v>
      </c>
      <c r="W952" s="178">
        <f t="shared" si="339"/>
        <v>39.191667000000024</v>
      </c>
      <c r="X952" s="178">
        <f t="shared" ca="1" si="324"/>
        <v>0</v>
      </c>
      <c r="Y952" s="178">
        <f t="shared" ca="1" si="325"/>
        <v>4.7501658605019337</v>
      </c>
      <c r="Z952" s="178">
        <f t="shared" ca="1" si="326"/>
        <v>2</v>
      </c>
      <c r="AA952" s="178">
        <f t="shared" ca="1" si="327"/>
        <v>208.39166699999996</v>
      </c>
      <c r="AB952" s="178">
        <f t="shared" ca="1" si="328"/>
        <v>1224.1549988930028</v>
      </c>
    </row>
    <row r="953" spans="1:28" x14ac:dyDescent="0.25">
      <c r="A953" s="200"/>
      <c r="B953" s="105"/>
      <c r="D953" s="201">
        <f t="shared" si="329"/>
        <v>0.2</v>
      </c>
      <c r="E953" s="174">
        <f t="shared" ca="1" si="344"/>
        <v>-0.92445070986063316</v>
      </c>
      <c r="F953" s="179">
        <f t="shared" ca="1" si="330"/>
        <v>-29.223103969782557</v>
      </c>
      <c r="G953" s="272">
        <f t="shared" si="331"/>
        <v>39.391667000000027</v>
      </c>
      <c r="H953" s="181">
        <f t="shared" ca="1" si="332"/>
        <v>-4.6222535493031653</v>
      </c>
      <c r="I953" s="182">
        <f t="shared" ca="1" si="333"/>
        <v>-146.11551984891278</v>
      </c>
      <c r="J953" s="181">
        <f t="shared" ca="1" si="334"/>
        <v>550.59741526778532</v>
      </c>
      <c r="K953" s="175">
        <f ca="1">IF(I952&lt;0,VLOOKUP(-I952,'Cd(v)'!$B$3:$C$103,2,1),VLOOKUP(I952,'Cd(v)'!$B$3:$C$103,2,1))</f>
        <v>0.43988079074626302</v>
      </c>
      <c r="L953" s="7">
        <f t="shared" ca="1" si="345"/>
        <v>3.0646110714138404</v>
      </c>
      <c r="M953" s="110">
        <f t="shared" si="335"/>
        <v>0</v>
      </c>
      <c r="N953" s="110">
        <f t="shared" si="336"/>
        <v>56.850545864683504</v>
      </c>
      <c r="O953" s="110">
        <f t="shared" ca="1" si="337"/>
        <v>30.063834610569774</v>
      </c>
      <c r="P953" s="110">
        <f t="shared" ca="1" si="338"/>
        <v>-26.78671125411373</v>
      </c>
      <c r="Q953" s="110">
        <f t="shared" ca="1" si="341"/>
        <v>-4.6222535493031653</v>
      </c>
      <c r="R953" s="110"/>
      <c r="S953" s="105">
        <v>0</v>
      </c>
      <c r="T953" s="105">
        <f t="shared" si="342"/>
        <v>1.8407440726622322</v>
      </c>
      <c r="U953" s="177">
        <f t="shared" si="343"/>
        <v>5.7951626773377676</v>
      </c>
      <c r="V953" s="161">
        <f t="shared" si="323"/>
        <v>0</v>
      </c>
      <c r="W953" s="178">
        <f t="shared" si="339"/>
        <v>39.391667000000027</v>
      </c>
      <c r="X953" s="178">
        <f t="shared" ca="1" si="324"/>
        <v>0</v>
      </c>
      <c r="Y953" s="178">
        <f t="shared" ca="1" si="325"/>
        <v>4.7501658605019337</v>
      </c>
      <c r="Z953" s="178">
        <f t="shared" ca="1" si="326"/>
        <v>2</v>
      </c>
      <c r="AA953" s="178">
        <f t="shared" ca="1" si="327"/>
        <v>210.39166699999996</v>
      </c>
      <c r="AB953" s="178">
        <f t="shared" ca="1" si="328"/>
        <v>1214.6546671719989</v>
      </c>
    </row>
    <row r="954" spans="1:28" x14ac:dyDescent="0.25">
      <c r="A954" s="200"/>
      <c r="B954" s="105"/>
      <c r="D954" s="201">
        <f t="shared" si="329"/>
        <v>0.2</v>
      </c>
      <c r="E954" s="174">
        <f t="shared" ca="1" si="344"/>
        <v>-0.91119622054808491</v>
      </c>
      <c r="F954" s="179">
        <f t="shared" ca="1" si="330"/>
        <v>-29.405343213892174</v>
      </c>
      <c r="G954" s="272">
        <f t="shared" si="331"/>
        <v>39.591667000000029</v>
      </c>
      <c r="H954" s="181">
        <f t="shared" ca="1" si="332"/>
        <v>-4.5559811027404242</v>
      </c>
      <c r="I954" s="182">
        <f t="shared" ca="1" si="333"/>
        <v>-147.02671606946086</v>
      </c>
      <c r="J954" s="181">
        <f t="shared" ca="1" si="334"/>
        <v>521.19207205389318</v>
      </c>
      <c r="K954" s="175">
        <f ca="1">IF(I953&lt;0,VLOOKUP(-I953,'Cd(v)'!$B$3:$C$103,2,1),VLOOKUP(I953,'Cd(v)'!$B$3:$C$103,2,1))</f>
        <v>0.43988079074626302</v>
      </c>
      <c r="L954" s="7">
        <f t="shared" ca="1" si="345"/>
        <v>3.1037608786367006</v>
      </c>
      <c r="M954" s="110">
        <f t="shared" si="335"/>
        <v>0</v>
      </c>
      <c r="N954" s="110">
        <f t="shared" si="336"/>
        <v>56.850545864683504</v>
      </c>
      <c r="O954" s="110">
        <f t="shared" ca="1" si="337"/>
        <v>30.447894219426033</v>
      </c>
      <c r="P954" s="110">
        <f t="shared" ca="1" si="338"/>
        <v>-26.402651645257471</v>
      </c>
      <c r="Q954" s="110">
        <f t="shared" ca="1" si="341"/>
        <v>-4.5559811027404242</v>
      </c>
      <c r="R954" s="110"/>
      <c r="S954" s="105">
        <v>0</v>
      </c>
      <c r="T954" s="105">
        <f t="shared" si="342"/>
        <v>1.8407440726622322</v>
      </c>
      <c r="U954" s="177">
        <f t="shared" si="343"/>
        <v>5.7951626773377676</v>
      </c>
      <c r="V954" s="161">
        <f t="shared" si="323"/>
        <v>0</v>
      </c>
      <c r="W954" s="178">
        <f t="shared" si="339"/>
        <v>39.591667000000029</v>
      </c>
      <c r="X954" s="178">
        <f t="shared" ca="1" si="324"/>
        <v>0</v>
      </c>
      <c r="Y954" s="178">
        <f t="shared" ca="1" si="325"/>
        <v>4.7501658605019337</v>
      </c>
      <c r="Z954" s="178">
        <f t="shared" ca="1" si="326"/>
        <v>2</v>
      </c>
      <c r="AA954" s="178">
        <f t="shared" ca="1" si="327"/>
        <v>212.39166699999996</v>
      </c>
      <c r="AB954" s="178">
        <f t="shared" ca="1" si="328"/>
        <v>1205.1543354509949</v>
      </c>
    </row>
    <row r="955" spans="1:28" x14ac:dyDescent="0.25">
      <c r="A955" s="200"/>
      <c r="B955" s="105"/>
      <c r="D955" s="201">
        <f t="shared" si="329"/>
        <v>0.2</v>
      </c>
      <c r="E955" s="174">
        <f t="shared" ca="1" si="344"/>
        <v>-0.89805307401173051</v>
      </c>
      <c r="F955" s="179">
        <f t="shared" ca="1" si="330"/>
        <v>-29.58495382869452</v>
      </c>
      <c r="G955" s="272">
        <f t="shared" si="331"/>
        <v>39.791667000000032</v>
      </c>
      <c r="H955" s="181">
        <f t="shared" ca="1" si="332"/>
        <v>-4.4902653700586521</v>
      </c>
      <c r="I955" s="182">
        <f t="shared" ca="1" si="333"/>
        <v>-147.92476914347259</v>
      </c>
      <c r="J955" s="181">
        <f t="shared" ca="1" si="334"/>
        <v>491.60711822519869</v>
      </c>
      <c r="K955" s="175">
        <f ca="1">IF(I954&lt;0,VLOOKUP(-I954,'Cd(v)'!$B$3:$C$103,2,1),VLOOKUP(I954,'Cd(v)'!$B$3:$C$103,2,1))</f>
        <v>0.43987929050810098</v>
      </c>
      <c r="L955" s="7">
        <f t="shared" ca="1" si="345"/>
        <v>3.1425818125155294</v>
      </c>
      <c r="M955" s="110">
        <f t="shared" si="335"/>
        <v>0</v>
      </c>
      <c r="N955" s="110">
        <f t="shared" si="336"/>
        <v>56.850545864683504</v>
      </c>
      <c r="O955" s="110">
        <f t="shared" ca="1" si="337"/>
        <v>30.828727580777343</v>
      </c>
      <c r="P955" s="110">
        <f t="shared" ca="1" si="338"/>
        <v>-26.02181828390616</v>
      </c>
      <c r="Q955" s="110">
        <f t="shared" ca="1" si="341"/>
        <v>-4.4902653700586521</v>
      </c>
      <c r="R955" s="110"/>
      <c r="S955" s="105">
        <v>0</v>
      </c>
      <c r="T955" s="105">
        <f t="shared" si="342"/>
        <v>1.8407440726622322</v>
      </c>
      <c r="U955" s="177">
        <f t="shared" si="343"/>
        <v>5.7951626773377676</v>
      </c>
      <c r="V955" s="161">
        <f t="shared" si="323"/>
        <v>0</v>
      </c>
      <c r="W955" s="178">
        <f t="shared" si="339"/>
        <v>39.791667000000032</v>
      </c>
      <c r="X955" s="178">
        <f t="shared" ca="1" si="324"/>
        <v>0</v>
      </c>
      <c r="Y955" s="178">
        <f t="shared" ca="1" si="325"/>
        <v>4.7501658605019337</v>
      </c>
      <c r="Z955" s="178">
        <f t="shared" ca="1" si="326"/>
        <v>2</v>
      </c>
      <c r="AA955" s="178">
        <f t="shared" ca="1" si="327"/>
        <v>214.39166699999996</v>
      </c>
      <c r="AB955" s="178">
        <f t="shared" ca="1" si="328"/>
        <v>1195.654003729991</v>
      </c>
    </row>
    <row r="956" spans="1:28" x14ac:dyDescent="0.25">
      <c r="A956" s="200"/>
      <c r="B956" s="105"/>
      <c r="D956" s="201">
        <f t="shared" si="329"/>
        <v>0.2</v>
      </c>
      <c r="E956" s="174">
        <f t="shared" ca="1" si="344"/>
        <v>-0.88501600270092107</v>
      </c>
      <c r="F956" s="179">
        <f t="shared" ca="1" si="330"/>
        <v>-29.761957029234704</v>
      </c>
      <c r="G956" s="272">
        <f t="shared" si="331"/>
        <v>39.991667000000035</v>
      </c>
      <c r="H956" s="181">
        <f t="shared" ca="1" si="332"/>
        <v>-4.4250800135046049</v>
      </c>
      <c r="I956" s="182">
        <f t="shared" ca="1" si="333"/>
        <v>-148.80978514617351</v>
      </c>
      <c r="J956" s="181">
        <f t="shared" ca="1" si="334"/>
        <v>461.84516119596401</v>
      </c>
      <c r="K956" s="175">
        <f ca="1">IF(I955&lt;0,VLOOKUP(-I955,'Cd(v)'!$B$3:$C$103,2,1),VLOOKUP(I955,'Cd(v)'!$B$3:$C$103,2,1))</f>
        <v>0.43987929050810098</v>
      </c>
      <c r="L956" s="7">
        <f t="shared" ca="1" si="345"/>
        <v>3.181089431823477</v>
      </c>
      <c r="M956" s="110">
        <f t="shared" si="335"/>
        <v>0</v>
      </c>
      <c r="N956" s="110">
        <f t="shared" si="336"/>
        <v>56.850545864683504</v>
      </c>
      <c r="O956" s="110">
        <f t="shared" ca="1" si="337"/>
        <v>31.206487326188313</v>
      </c>
      <c r="P956" s="110">
        <f t="shared" ca="1" si="338"/>
        <v>-25.644058538495191</v>
      </c>
      <c r="Q956" s="110">
        <f t="shared" ca="1" si="341"/>
        <v>-4.4250800135046049</v>
      </c>
      <c r="R956" s="110"/>
      <c r="S956" s="105">
        <v>0</v>
      </c>
      <c r="T956" s="105">
        <f t="shared" si="342"/>
        <v>1.8407440726622322</v>
      </c>
      <c r="U956" s="177">
        <f t="shared" si="343"/>
        <v>5.7951626773377676</v>
      </c>
      <c r="V956" s="161">
        <f t="shared" si="323"/>
        <v>0</v>
      </c>
      <c r="W956" s="178">
        <f t="shared" si="339"/>
        <v>39.991667000000035</v>
      </c>
      <c r="X956" s="178">
        <f t="shared" ca="1" si="324"/>
        <v>0</v>
      </c>
      <c r="Y956" s="178">
        <f t="shared" ca="1" si="325"/>
        <v>4.7501658605019337</v>
      </c>
      <c r="Z956" s="178">
        <f t="shared" ca="1" si="326"/>
        <v>2</v>
      </c>
      <c r="AA956" s="178">
        <f t="shared" ca="1" si="327"/>
        <v>216.39166699999996</v>
      </c>
      <c r="AB956" s="178">
        <f t="shared" ca="1" si="328"/>
        <v>1186.1536720089871</v>
      </c>
    </row>
    <row r="957" spans="1:28" x14ac:dyDescent="0.25">
      <c r="A957" s="200"/>
      <c r="B957" s="105"/>
      <c r="D957" s="201">
        <f t="shared" si="329"/>
        <v>0.2</v>
      </c>
      <c r="E957" s="174">
        <f t="shared" ca="1" si="344"/>
        <v>-0.87209052223384487</v>
      </c>
      <c r="F957" s="179">
        <f t="shared" ca="1" si="330"/>
        <v>-29.936375133681469</v>
      </c>
      <c r="G957" s="272">
        <f t="shared" si="331"/>
        <v>40.191667000000038</v>
      </c>
      <c r="H957" s="181">
        <f t="shared" ca="1" si="332"/>
        <v>-4.3604526111692241</v>
      </c>
      <c r="I957" s="182">
        <f t="shared" ca="1" si="333"/>
        <v>-149.68187566840734</v>
      </c>
      <c r="J957" s="181">
        <f t="shared" ca="1" si="334"/>
        <v>431.90878606228256</v>
      </c>
      <c r="K957" s="175">
        <f ca="1">IF(I956&lt;0,VLOOKUP(-I956,'Cd(v)'!$B$3:$C$103,2,1),VLOOKUP(I956,'Cd(v)'!$B$3:$C$103,2,1))</f>
        <v>0.43987929050810098</v>
      </c>
      <c r="L957" s="7">
        <f t="shared" ref="L957:L965" ca="1" si="346">IF(I956&lt;0,+(+(0.5*1.29*K957*PI()/4*$E$1^2*I956^2)/9.81),+(-(0.5*1.29*K957*PI()/4*$E$1^2*I956^2)/9.81))</f>
        <v>3.2192674450698884</v>
      </c>
      <c r="M957" s="110">
        <f t="shared" si="335"/>
        <v>0</v>
      </c>
      <c r="N957" s="110">
        <f t="shared" si="336"/>
        <v>56.850545864683504</v>
      </c>
      <c r="O957" s="110">
        <f t="shared" ca="1" si="337"/>
        <v>31.581013636135605</v>
      </c>
      <c r="P957" s="110">
        <f t="shared" ca="1" si="338"/>
        <v>-25.269532228547899</v>
      </c>
      <c r="Q957" s="110">
        <f t="shared" ca="1" si="341"/>
        <v>-4.3604526111692241</v>
      </c>
      <c r="R957" s="110"/>
      <c r="S957" s="105">
        <v>0</v>
      </c>
      <c r="T957" s="105">
        <f t="shared" si="342"/>
        <v>1.8407440726622322</v>
      </c>
      <c r="U957" s="177">
        <f t="shared" si="343"/>
        <v>5.7951626773377676</v>
      </c>
      <c r="V957" s="161">
        <f t="shared" si="323"/>
        <v>0</v>
      </c>
      <c r="W957" s="178">
        <f t="shared" si="339"/>
        <v>40.191667000000038</v>
      </c>
      <c r="X957" s="178">
        <f t="shared" ca="1" si="324"/>
        <v>0</v>
      </c>
      <c r="Y957" s="178">
        <f t="shared" ca="1" si="325"/>
        <v>4.7501658605019337</v>
      </c>
      <c r="Z957" s="178">
        <f t="shared" ca="1" si="326"/>
        <v>2</v>
      </c>
      <c r="AA957" s="178">
        <f t="shared" ca="1" si="327"/>
        <v>218.39166699999996</v>
      </c>
      <c r="AB957" s="178">
        <f t="shared" ca="1" si="328"/>
        <v>1176.6533402879832</v>
      </c>
    </row>
    <row r="958" spans="1:28" x14ac:dyDescent="0.25">
      <c r="A958" s="200"/>
      <c r="B958" s="105"/>
      <c r="D958" s="201">
        <f t="shared" si="329"/>
        <v>0.2</v>
      </c>
      <c r="E958" s="174">
        <f t="shared" ca="1" si="344"/>
        <v>-0.85927839570493192</v>
      </c>
      <c r="F958" s="179">
        <f t="shared" ca="1" si="330"/>
        <v>-30.108230812822455</v>
      </c>
      <c r="G958" s="272">
        <f t="shared" si="331"/>
        <v>40.391667000000041</v>
      </c>
      <c r="H958" s="181">
        <f t="shared" ca="1" si="332"/>
        <v>-4.2963919785246594</v>
      </c>
      <c r="I958" s="182">
        <f t="shared" ca="1" si="333"/>
        <v>-150.54115406411228</v>
      </c>
      <c r="J958" s="181">
        <f t="shared" ca="1" si="334"/>
        <v>401.8005552494601</v>
      </c>
      <c r="K958" s="175">
        <f ca="1">IF(I957&lt;0,VLOOKUP(-I957,'Cd(v)'!$B$3:$C$103,2,1),VLOOKUP(I957,'Cd(v)'!$B$3:$C$103,2,1))</f>
        <v>0.43987929050810098</v>
      </c>
      <c r="L958" s="7">
        <f t="shared" ca="1" si="346"/>
        <v>3.2571106445997993</v>
      </c>
      <c r="M958" s="110">
        <f t="shared" si="335"/>
        <v>0</v>
      </c>
      <c r="N958" s="110">
        <f t="shared" si="336"/>
        <v>56.850545864683504</v>
      </c>
      <c r="O958" s="110">
        <f t="shared" ca="1" si="337"/>
        <v>31.952255423524033</v>
      </c>
      <c r="P958" s="110">
        <f t="shared" ca="1" si="338"/>
        <v>-24.898290441159471</v>
      </c>
      <c r="Q958" s="110">
        <f t="shared" ca="1" si="341"/>
        <v>-4.2963919785246594</v>
      </c>
      <c r="R958" s="110"/>
      <c r="S958" s="105">
        <v>0</v>
      </c>
      <c r="T958" s="105">
        <f t="shared" si="342"/>
        <v>1.8407440726622322</v>
      </c>
      <c r="U958" s="177">
        <f t="shared" si="343"/>
        <v>5.7951626773377676</v>
      </c>
      <c r="V958" s="161">
        <f t="shared" si="323"/>
        <v>0</v>
      </c>
      <c r="W958" s="178">
        <f t="shared" si="339"/>
        <v>40.391667000000041</v>
      </c>
      <c r="X958" s="178">
        <f t="shared" ca="1" si="324"/>
        <v>0</v>
      </c>
      <c r="Y958" s="178">
        <f t="shared" ca="1" si="325"/>
        <v>4.7501658605019337</v>
      </c>
      <c r="Z958" s="178">
        <f t="shared" ca="1" si="326"/>
        <v>2</v>
      </c>
      <c r="AA958" s="178">
        <f t="shared" ca="1" si="327"/>
        <v>220.39166699999996</v>
      </c>
      <c r="AB958" s="178">
        <f t="shared" ca="1" si="328"/>
        <v>1167.1530085669792</v>
      </c>
    </row>
    <row r="959" spans="1:28" x14ac:dyDescent="0.25">
      <c r="A959" s="200"/>
      <c r="B959" s="105"/>
      <c r="D959" s="201">
        <f t="shared" si="329"/>
        <v>0.2</v>
      </c>
      <c r="E959" s="174">
        <f t="shared" ca="1" si="344"/>
        <v>-0.84659152679361527</v>
      </c>
      <c r="F959" s="179">
        <f t="shared" ca="1" si="330"/>
        <v>-30.277549118181181</v>
      </c>
      <c r="G959" s="272">
        <f t="shared" si="331"/>
        <v>40.591667000000044</v>
      </c>
      <c r="H959" s="181">
        <f t="shared" ca="1" si="332"/>
        <v>-4.2329576339680761</v>
      </c>
      <c r="I959" s="182">
        <f t="shared" ca="1" si="333"/>
        <v>-151.38774559090589</v>
      </c>
      <c r="J959" s="181">
        <f t="shared" ca="1" si="334"/>
        <v>371.52300613127892</v>
      </c>
      <c r="K959" s="175">
        <f ca="1">IF(I958&lt;0,VLOOKUP(-I958,'Cd(v)'!$B$3:$C$103,2,1),VLOOKUP(I958,'Cd(v)'!$B$3:$C$103,2,1))</f>
        <v>0.43987524645797399</v>
      </c>
      <c r="L959" s="7">
        <f ca="1">IF(I958&lt;0,+(+(0.5*1.29*K959*PI()/4*$E$1^2*I958^2)/9.81),+(-(0.5*1.29*K959*PI()/4*$E$1^2*I958^2)/9.81))</f>
        <v>3.2945838704953849</v>
      </c>
      <c r="M959" s="110">
        <f t="shared" si="335"/>
        <v>0</v>
      </c>
      <c r="N959" s="110">
        <f t="shared" si="336"/>
        <v>56.850545864683504</v>
      </c>
      <c r="O959" s="110">
        <f t="shared" ca="1" si="337"/>
        <v>32.319867769559728</v>
      </c>
      <c r="P959" s="110">
        <f t="shared" ca="1" si="338"/>
        <v>-24.530678095123776</v>
      </c>
      <c r="Q959" s="110">
        <f t="shared" ca="1" si="341"/>
        <v>-4.2329576339680761</v>
      </c>
      <c r="R959" s="110"/>
      <c r="S959" s="105">
        <v>0</v>
      </c>
      <c r="T959" s="105">
        <f t="shared" si="342"/>
        <v>1.8407440726622322</v>
      </c>
      <c r="U959" s="177">
        <f t="shared" si="343"/>
        <v>5.7951626773377676</v>
      </c>
      <c r="V959" s="161">
        <f t="shared" si="323"/>
        <v>0</v>
      </c>
      <c r="W959" s="178">
        <f t="shared" si="339"/>
        <v>40.591667000000044</v>
      </c>
      <c r="X959" s="178">
        <f t="shared" ca="1" si="324"/>
        <v>0</v>
      </c>
      <c r="Y959" s="178">
        <f t="shared" ca="1" si="325"/>
        <v>4.7501658605019337</v>
      </c>
      <c r="Z959" s="178">
        <f t="shared" ca="1" si="326"/>
        <v>2</v>
      </c>
      <c r="AA959" s="178">
        <f t="shared" ca="1" si="327"/>
        <v>222.39166699999996</v>
      </c>
      <c r="AB959" s="178">
        <f t="shared" ca="1" si="328"/>
        <v>1157.6526768459753</v>
      </c>
    </row>
    <row r="960" spans="1:28" x14ac:dyDescent="0.25">
      <c r="A960" s="200"/>
      <c r="B960" s="105"/>
      <c r="D960" s="201">
        <f t="shared" si="329"/>
        <v>0.2</v>
      </c>
      <c r="E960" s="174">
        <f t="shared" ca="1" si="344"/>
        <v>-0.83401090637886988</v>
      </c>
      <c r="F960" s="179">
        <f t="shared" ca="1" si="330"/>
        <v>-30.444351299456955</v>
      </c>
      <c r="G960" s="272">
        <f t="shared" si="331"/>
        <v>40.791667000000047</v>
      </c>
      <c r="H960" s="181">
        <f t="shared" ca="1" si="332"/>
        <v>-4.1700545318943494</v>
      </c>
      <c r="I960" s="182">
        <f t="shared" ca="1" si="333"/>
        <v>-152.22175649728476</v>
      </c>
      <c r="J960" s="181">
        <f t="shared" ca="1" si="334"/>
        <v>341.07865483182195</v>
      </c>
      <c r="K960" s="175">
        <f ca="1">IF(I959&lt;0,VLOOKUP(-I959,'Cd(v)'!$B$3:$C$103,2,1),VLOOKUP(I959,'Cd(v)'!$B$3:$C$103,2,1))</f>
        <v>0.43987524645797399</v>
      </c>
      <c r="L960" s="7">
        <f t="shared" ca="1" si="346"/>
        <v>3.3317432700291696</v>
      </c>
      <c r="M960" s="110">
        <f t="shared" si="335"/>
        <v>0</v>
      </c>
      <c r="N960" s="110">
        <f t="shared" si="336"/>
        <v>56.850545864683504</v>
      </c>
      <c r="O960" s="110">
        <f t="shared" ca="1" si="337"/>
        <v>32.684401478986153</v>
      </c>
      <c r="P960" s="110">
        <f t="shared" ca="1" si="338"/>
        <v>-24.166144385697351</v>
      </c>
      <c r="Q960" s="110">
        <f t="shared" ca="1" si="341"/>
        <v>-4.1700545318943494</v>
      </c>
      <c r="R960" s="110"/>
      <c r="S960" s="105">
        <v>0</v>
      </c>
      <c r="T960" s="105">
        <f t="shared" si="342"/>
        <v>1.8407440726622322</v>
      </c>
      <c r="U960" s="177">
        <f t="shared" si="343"/>
        <v>5.7951626773377676</v>
      </c>
      <c r="V960" s="161">
        <f t="shared" si="323"/>
        <v>0</v>
      </c>
      <c r="W960" s="178">
        <f t="shared" si="339"/>
        <v>40.791667000000047</v>
      </c>
      <c r="X960" s="178">
        <f t="shared" ca="1" si="324"/>
        <v>0</v>
      </c>
      <c r="Y960" s="178">
        <f t="shared" ca="1" si="325"/>
        <v>4.7501658605019337</v>
      </c>
      <c r="Z960" s="178">
        <f t="shared" ca="1" si="326"/>
        <v>2</v>
      </c>
      <c r="AA960" s="178">
        <f t="shared" ca="1" si="327"/>
        <v>224.39166699999996</v>
      </c>
      <c r="AB960" s="178">
        <f t="shared" ca="1" si="328"/>
        <v>1148.1523451249714</v>
      </c>
    </row>
    <row r="961" spans="1:28" x14ac:dyDescent="0.25">
      <c r="A961" s="200"/>
      <c r="B961" s="105"/>
      <c r="D961" s="201">
        <f t="shared" si="329"/>
        <v>0.2</v>
      </c>
      <c r="E961" s="174">
        <f t="shared" ca="1" si="344"/>
        <v>-0.82154825212595228</v>
      </c>
      <c r="F961" s="179">
        <f t="shared" ca="1" si="330"/>
        <v>-30.608660949882143</v>
      </c>
      <c r="G961" s="272">
        <f t="shared" si="331"/>
        <v>40.991667000000049</v>
      </c>
      <c r="H961" s="181">
        <f t="shared" ca="1" si="332"/>
        <v>-4.1077412606297612</v>
      </c>
      <c r="I961" s="182">
        <f t="shared" ca="1" si="333"/>
        <v>-153.04330474941071</v>
      </c>
      <c r="J961" s="181">
        <f t="shared" ca="1" si="334"/>
        <v>310.46999388193979</v>
      </c>
      <c r="K961" s="175">
        <f ca="1">IF(I960&lt;0,VLOOKUP(-I960,'Cd(v)'!$B$3:$C$103,2,1),VLOOKUP(I960,'Cd(v)'!$B$3:$C$103,2,1))</f>
        <v>0.43987524645797399</v>
      </c>
      <c r="L961" s="7">
        <f t="shared" ca="1" si="346"/>
        <v>3.3685542327137128</v>
      </c>
      <c r="M961" s="110">
        <f t="shared" si="335"/>
        <v>0</v>
      </c>
      <c r="N961" s="110">
        <f t="shared" si="336"/>
        <v>56.850545864683504</v>
      </c>
      <c r="O961" s="110">
        <f t="shared" ca="1" si="337"/>
        <v>33.045517022921523</v>
      </c>
      <c r="P961" s="110">
        <f t="shared" ca="1" si="338"/>
        <v>-23.805028841761981</v>
      </c>
      <c r="Q961" s="110">
        <f t="shared" ca="1" si="341"/>
        <v>-4.1077412606297612</v>
      </c>
      <c r="R961" s="110"/>
      <c r="S961" s="105">
        <v>0</v>
      </c>
      <c r="T961" s="105">
        <f t="shared" si="342"/>
        <v>1.8407440726622322</v>
      </c>
      <c r="U961" s="177">
        <f t="shared" si="343"/>
        <v>5.7951626773377676</v>
      </c>
      <c r="V961" s="161">
        <f t="shared" si="323"/>
        <v>0</v>
      </c>
      <c r="W961" s="178">
        <f t="shared" si="339"/>
        <v>40.991667000000049</v>
      </c>
      <c r="X961" s="178">
        <f t="shared" ca="1" si="324"/>
        <v>0</v>
      </c>
      <c r="Y961" s="178">
        <f t="shared" ca="1" si="325"/>
        <v>4.7501658605019337</v>
      </c>
      <c r="Z961" s="178">
        <f t="shared" ca="1" si="326"/>
        <v>2</v>
      </c>
      <c r="AA961" s="178">
        <f t="shared" ca="1" si="327"/>
        <v>226.39166699999996</v>
      </c>
      <c r="AB961" s="178">
        <f t="shared" ca="1" si="328"/>
        <v>1138.6520134039674</v>
      </c>
    </row>
    <row r="962" spans="1:28" x14ac:dyDescent="0.25">
      <c r="A962" s="200"/>
      <c r="B962" s="105"/>
      <c r="D962" s="201">
        <f t="shared" si="329"/>
        <v>0.2</v>
      </c>
      <c r="E962" s="174">
        <f t="shared" ca="1" si="344"/>
        <v>-0.80920488535940294</v>
      </c>
      <c r="F962" s="179">
        <f t="shared" ca="1" si="330"/>
        <v>-30.770501926954026</v>
      </c>
      <c r="G962" s="272">
        <f t="shared" si="331"/>
        <v>41.191667000000052</v>
      </c>
      <c r="H962" s="181">
        <f t="shared" ca="1" si="332"/>
        <v>-4.0460244267970147</v>
      </c>
      <c r="I962" s="182">
        <f t="shared" ca="1" si="333"/>
        <v>-153.85250963477012</v>
      </c>
      <c r="J962" s="181">
        <f t="shared" ca="1" si="334"/>
        <v>279.69949195498577</v>
      </c>
      <c r="K962" s="175">
        <f ca="1">IF(I961&lt;0,VLOOKUP(-I961,'Cd(v)'!$B$3:$C$103,2,1),VLOOKUP(I961,'Cd(v)'!$B$3:$C$103,2,1))</f>
        <v>0.43987524645797399</v>
      </c>
      <c r="L962" s="7">
        <f t="shared" ca="1" si="346"/>
        <v>3.4050128557505106</v>
      </c>
      <c r="M962" s="110">
        <f t="shared" si="335"/>
        <v>0</v>
      </c>
      <c r="N962" s="110">
        <f t="shared" si="336"/>
        <v>56.850545864683504</v>
      </c>
      <c r="O962" s="110">
        <f t="shared" ca="1" si="337"/>
        <v>33.403176114912512</v>
      </c>
      <c r="P962" s="110">
        <f t="shared" ca="1" si="338"/>
        <v>-23.447369749770992</v>
      </c>
      <c r="Q962" s="110">
        <f t="shared" ca="1" si="341"/>
        <v>-4.0460244267970147</v>
      </c>
      <c r="R962" s="110"/>
      <c r="S962" s="105">
        <v>0</v>
      </c>
      <c r="T962" s="105">
        <f t="shared" si="342"/>
        <v>1.8407440726622322</v>
      </c>
      <c r="U962" s="177">
        <f t="shared" si="343"/>
        <v>5.7951626773377676</v>
      </c>
      <c r="V962" s="161">
        <f t="shared" si="323"/>
        <v>0</v>
      </c>
      <c r="W962" s="178">
        <f t="shared" si="339"/>
        <v>41.191667000000052</v>
      </c>
      <c r="X962" s="178">
        <f t="shared" ca="1" si="324"/>
        <v>0</v>
      </c>
      <c r="Y962" s="178">
        <f t="shared" ca="1" si="325"/>
        <v>4.7501658605019337</v>
      </c>
      <c r="Z962" s="178">
        <f t="shared" ca="1" si="326"/>
        <v>2</v>
      </c>
      <c r="AA962" s="178">
        <f t="shared" ca="1" si="327"/>
        <v>228.39166699999996</v>
      </c>
      <c r="AB962" s="178">
        <f t="shared" ca="1" si="328"/>
        <v>1129.1516816829635</v>
      </c>
    </row>
    <row r="963" spans="1:28" x14ac:dyDescent="0.25">
      <c r="A963" s="200"/>
      <c r="B963" s="105"/>
      <c r="D963" s="201">
        <f t="shared" si="329"/>
        <v>0.2</v>
      </c>
      <c r="E963" s="174">
        <f t="shared" ca="1" si="344"/>
        <v>-0.79699930215437409</v>
      </c>
      <c r="F963" s="179">
        <f t="shared" ca="1" si="330"/>
        <v>-30.9299017873849</v>
      </c>
      <c r="G963" s="272">
        <f t="shared" si="331"/>
        <v>41.391667000000055</v>
      </c>
      <c r="H963" s="181">
        <f t="shared" ca="1" si="332"/>
        <v>-3.9849965107718703</v>
      </c>
      <c r="I963" s="182">
        <f t="shared" ca="1" si="333"/>
        <v>-154.64950893692449</v>
      </c>
      <c r="J963" s="181">
        <f t="shared" ca="1" si="334"/>
        <v>248.76959016760088</v>
      </c>
      <c r="K963" s="175">
        <f ca="1">IF(I962&lt;0,VLOOKUP(-I962,'Cd(v)'!$B$3:$C$103,2,1),VLOOKUP(I962,'Cd(v)'!$B$3:$C$103,2,1))</f>
        <v>0.43986872240507402</v>
      </c>
      <c r="L963" s="7">
        <f t="shared" ca="1" si="346"/>
        <v>3.4410645072514914</v>
      </c>
      <c r="M963" s="110">
        <f t="shared" si="335"/>
        <v>0</v>
      </c>
      <c r="N963" s="110">
        <f t="shared" si="336"/>
        <v>56.850545864683504</v>
      </c>
      <c r="O963" s="110">
        <f t="shared" ca="1" si="337"/>
        <v>33.75684281613713</v>
      </c>
      <c r="P963" s="110">
        <f t="shared" ca="1" si="338"/>
        <v>-23.093703048546374</v>
      </c>
      <c r="Q963" s="110">
        <f t="shared" ca="1" si="341"/>
        <v>-3.9849965107718703</v>
      </c>
      <c r="R963" s="110"/>
      <c r="S963" s="105">
        <v>0</v>
      </c>
      <c r="T963" s="105">
        <f t="shared" si="342"/>
        <v>1.8407440726622322</v>
      </c>
      <c r="U963" s="177">
        <f t="shared" si="343"/>
        <v>5.7951626773377676</v>
      </c>
      <c r="V963" s="161">
        <f t="shared" si="323"/>
        <v>0</v>
      </c>
      <c r="W963" s="178">
        <f t="shared" si="339"/>
        <v>41.391667000000055</v>
      </c>
      <c r="X963" s="178">
        <f t="shared" ca="1" si="324"/>
        <v>0</v>
      </c>
      <c r="Y963" s="178">
        <f t="shared" ca="1" si="325"/>
        <v>4.7501658605019337</v>
      </c>
      <c r="Z963" s="178">
        <f t="shared" ca="1" si="326"/>
        <v>2</v>
      </c>
      <c r="AA963" s="178">
        <f t="shared" ca="1" si="327"/>
        <v>230.39166699999996</v>
      </c>
      <c r="AB963" s="178">
        <f t="shared" ca="1" si="328"/>
        <v>1119.6513499619596</v>
      </c>
    </row>
    <row r="964" spans="1:28" x14ac:dyDescent="0.25">
      <c r="A964" s="200"/>
      <c r="B964" s="105"/>
      <c r="D964" s="201">
        <f t="shared" si="329"/>
        <v>0.2</v>
      </c>
      <c r="E964" s="174">
        <f t="shared" ca="1" si="344"/>
        <v>-0.78489797597708522</v>
      </c>
      <c r="F964" s="179">
        <f t="shared" ca="1" si="330"/>
        <v>-31.086881382580316</v>
      </c>
      <c r="G964" s="272">
        <f t="shared" si="331"/>
        <v>41.591667000000058</v>
      </c>
      <c r="H964" s="181">
        <f t="shared" ca="1" si="332"/>
        <v>-3.9244898798854257</v>
      </c>
      <c r="I964" s="182">
        <f t="shared" ca="1" si="333"/>
        <v>-155.43440691290158</v>
      </c>
      <c r="J964" s="181">
        <f t="shared" ca="1" si="334"/>
        <v>217.68270878502057</v>
      </c>
      <c r="K964" s="175">
        <f ca="1">IF(I963&lt;0,VLOOKUP(-I963,'Cd(v)'!$B$3:$C$103,2,1),VLOOKUP(I963,'Cd(v)'!$B$3:$C$103,2,1))</f>
        <v>0.43986872240507402</v>
      </c>
      <c r="L964" s="7">
        <f t="shared" ca="1" si="346"/>
        <v>3.4768082145954846</v>
      </c>
      <c r="M964" s="110">
        <f t="shared" si="335"/>
        <v>0</v>
      </c>
      <c r="N964" s="110">
        <f t="shared" si="336"/>
        <v>56.850545864683504</v>
      </c>
      <c r="O964" s="110">
        <f t="shared" ca="1" si="337"/>
        <v>34.107488585181706</v>
      </c>
      <c r="P964" s="110">
        <f t="shared" ca="1" si="338"/>
        <v>-22.743057279501798</v>
      </c>
      <c r="Q964" s="110">
        <f t="shared" ca="1" si="341"/>
        <v>-3.9244898798854257</v>
      </c>
      <c r="R964" s="110"/>
      <c r="S964" s="105">
        <v>0</v>
      </c>
      <c r="T964" s="105">
        <f t="shared" si="342"/>
        <v>1.8407440726622322</v>
      </c>
      <c r="U964" s="177">
        <f t="shared" si="343"/>
        <v>5.7951626773377676</v>
      </c>
      <c r="V964" s="161">
        <f t="shared" si="323"/>
        <v>0</v>
      </c>
      <c r="W964" s="178">
        <f t="shared" si="339"/>
        <v>41.591667000000058</v>
      </c>
      <c r="X964" s="178">
        <f t="shared" ca="1" si="324"/>
        <v>0</v>
      </c>
      <c r="Y964" s="178">
        <f t="shared" ca="1" si="325"/>
        <v>4.7501658605019337</v>
      </c>
      <c r="Z964" s="178">
        <f t="shared" ca="1" si="326"/>
        <v>2</v>
      </c>
      <c r="AA964" s="178">
        <f t="shared" ca="1" si="327"/>
        <v>232.39166699999996</v>
      </c>
      <c r="AB964" s="178">
        <f t="shared" ca="1" si="328"/>
        <v>1110.1510182409556</v>
      </c>
    </row>
    <row r="965" spans="1:28" x14ac:dyDescent="0.25">
      <c r="A965" s="200"/>
      <c r="B965" s="105"/>
      <c r="D965" s="201">
        <f t="shared" si="329"/>
        <v>0.2</v>
      </c>
      <c r="E965" s="174">
        <f t="shared" ca="1" si="344"/>
        <v>-0.77291928214280303</v>
      </c>
      <c r="F965" s="179">
        <f t="shared" ca="1" si="330"/>
        <v>-31.241465239008875</v>
      </c>
      <c r="G965" s="272">
        <f t="shared" si="331"/>
        <v>41.791667000000061</v>
      </c>
      <c r="H965" s="181">
        <f t="shared" ca="1" si="332"/>
        <v>-3.8645964107140149</v>
      </c>
      <c r="I965" s="182">
        <f t="shared" ca="1" si="333"/>
        <v>-156.20732619504437</v>
      </c>
      <c r="J965" s="181">
        <f t="shared" ca="1" si="334"/>
        <v>186.44124354601169</v>
      </c>
      <c r="K965" s="175">
        <f ca="1">IF(I964&lt;0,VLOOKUP(-I964,'Cd(v)'!$B$3:$C$103,2,1),VLOOKUP(I964,'Cd(v)'!$B$3:$C$103,2,1))</f>
        <v>0.43986872240507402</v>
      </c>
      <c r="L965" s="7">
        <f t="shared" ca="1" si="346"/>
        <v>3.5121897025830933</v>
      </c>
      <c r="M965" s="110">
        <f t="shared" si="335"/>
        <v>0</v>
      </c>
      <c r="N965" s="110">
        <f t="shared" si="336"/>
        <v>56.850545864683504</v>
      </c>
      <c r="O965" s="110">
        <f t="shared" ca="1" si="337"/>
        <v>34.454580982340147</v>
      </c>
      <c r="P965" s="110">
        <f t="shared" ca="1" si="338"/>
        <v>-22.395964882343357</v>
      </c>
      <c r="Q965" s="110">
        <f t="shared" ca="1" si="341"/>
        <v>-3.8645964107140149</v>
      </c>
      <c r="R965" s="110"/>
      <c r="S965" s="105">
        <v>0</v>
      </c>
      <c r="T965" s="105">
        <f t="shared" si="342"/>
        <v>1.8407440726622322</v>
      </c>
      <c r="U965" s="177">
        <f t="shared" si="343"/>
        <v>5.7951626773377676</v>
      </c>
      <c r="V965" s="161">
        <f t="shared" si="323"/>
        <v>0</v>
      </c>
      <c r="W965" s="178">
        <f t="shared" si="339"/>
        <v>41.791667000000061</v>
      </c>
      <c r="X965" s="178">
        <f t="shared" ca="1" si="324"/>
        <v>0</v>
      </c>
      <c r="Y965" s="178">
        <f t="shared" ca="1" si="325"/>
        <v>4.7501658605019337</v>
      </c>
      <c r="Z965" s="178">
        <f t="shared" ca="1" si="326"/>
        <v>2</v>
      </c>
      <c r="AA965" s="178">
        <f t="shared" ca="1" si="327"/>
        <v>234.39166699999996</v>
      </c>
      <c r="AB965" s="178">
        <f t="shared" ca="1" si="328"/>
        <v>1100.6506865199517</v>
      </c>
    </row>
    <row r="966" spans="1:28" x14ac:dyDescent="0.25">
      <c r="A966" s="200"/>
      <c r="B966" s="105"/>
      <c r="D966" s="201">
        <f t="shared" si="329"/>
        <v>0.2</v>
      </c>
      <c r="E966" s="174">
        <f t="shared" ref="E966:E980" ca="1" si="347">IF( AND(J965&lt;=0,I965&lt;=0,H966&lt;=0),0,+D966*H966)</f>
        <v>-0.76108855928827035</v>
      </c>
      <c r="F966" s="179">
        <f t="shared" ref="F966:F980" ca="1" si="348">IF(AND(I965&lt;=0,J965&lt;=0),0,+I966*D966)</f>
        <v>-31.393682950866534</v>
      </c>
      <c r="G966" s="272">
        <f t="shared" ref="G966:G980" si="349">+G965+D966</f>
        <v>41.991667000000064</v>
      </c>
      <c r="H966" s="181">
        <f t="shared" ref="H966:H980" ca="1" si="350">IF(CELL("tipo",U966)="b",+(B966*9.81+L966*9.81-$E$2*9.81)/$E$2,+(B966*9.81+L966*9.81-U966*9.81)/U966)</f>
        <v>-3.8054427964413513</v>
      </c>
      <c r="I966" s="182">
        <f t="shared" ref="I966:I980" ca="1" si="351">+I965+E966</f>
        <v>-156.96841475433266</v>
      </c>
      <c r="J966" s="181">
        <f t="shared" ref="J966:J980" ca="1" si="352">IF(AND(I966&lt;=0,J965&lt;=0),0,+J965+F966)</f>
        <v>155.04756059514517</v>
      </c>
      <c r="K966" s="175">
        <f ca="1">IF(I965&lt;0,VLOOKUP(-I965,'Cd(v)'!$B$3:$C$103,2,1),VLOOKUP(I965,'Cd(v)'!$B$3:$C$103,2,1))</f>
        <v>0.439859778282225</v>
      </c>
      <c r="L966" s="7">
        <f t="shared" ref="L966:L980" ca="1" si="353">IF(I965&lt;0,+(+(0.5*1.29*K966*PI()/4*$E$1^2*I965^2)/9.81),+(-(0.5*1.29*K966*PI()/4*$E$1^2*I965^2)/9.81))</f>
        <v>3.5471341284406441</v>
      </c>
      <c r="M966" s="110">
        <f t="shared" ref="M966:M980" si="354">+B966*9.81</f>
        <v>0</v>
      </c>
      <c r="N966" s="110">
        <f t="shared" ref="N966:N980" si="355">+U966*9.81</f>
        <v>56.850545864683504</v>
      </c>
      <c r="O966" s="110">
        <f t="shared" ref="O966:O980" ca="1" si="356">+L966*9.81</f>
        <v>34.797385800002722</v>
      </c>
      <c r="P966" s="110">
        <f t="shared" ref="P966:P980" ca="1" si="357">+M966-N966+O966</f>
        <v>-22.053160064680782</v>
      </c>
      <c r="Q966" s="110">
        <f t="shared" ref="Q966:Q980" ca="1" si="358">+P966/U966</f>
        <v>-3.8054427964413513</v>
      </c>
      <c r="R966" s="110"/>
      <c r="S966" s="105">
        <v>0</v>
      </c>
      <c r="T966" s="105">
        <f t="shared" ref="T966:T980" si="359">S966+T965</f>
        <v>1.8407440726622322</v>
      </c>
      <c r="U966" s="177">
        <f t="shared" ref="U966:U980" si="360">+$E$2-T966</f>
        <v>5.7951626773377676</v>
      </c>
      <c r="V966" s="161">
        <f t="shared" ref="V966:V980" si="361">IF(B966&lt;0,0,+D966*B966)</f>
        <v>0</v>
      </c>
      <c r="W966" s="178">
        <f t="shared" ref="W966:W980" si="362">+G966</f>
        <v>41.991667000000064</v>
      </c>
      <c r="X966" s="178">
        <f t="shared" ref="X966:X982" ca="1" si="363">IF(I966&lt;-0.01,0,H966)</f>
        <v>0</v>
      </c>
      <c r="Y966" s="178">
        <f t="shared" ref="Y966:Y982" ca="1" si="364">IF(I966&lt;-0.01,$L$1,I966)</f>
        <v>4.7501658605019337</v>
      </c>
      <c r="Z966" s="178">
        <f t="shared" ref="Z966:Z982" ca="1" si="365">IF(I966&lt;-0.01,$L$2,D966)</f>
        <v>2</v>
      </c>
      <c r="AA966" s="178">
        <f t="shared" ref="AA966:AA982" ca="1" si="366">IF(I966&lt;-0.01,AA965+Z966,G966)</f>
        <v>236.39166699999996</v>
      </c>
      <c r="AB966" s="178">
        <f t="shared" ref="AB966:AB982" ca="1" si="367">IF(I966&lt;-0.01,AB965-($L$1*Z966),J966)</f>
        <v>1091.1503547989478</v>
      </c>
    </row>
    <row r="967" spans="1:28" x14ac:dyDescent="0.25">
      <c r="A967" s="200"/>
      <c r="B967" s="105"/>
      <c r="D967" s="201">
        <f t="shared" ref="D967:D1030" si="368">+$H$1</f>
        <v>0.2</v>
      </c>
      <c r="E967" s="174">
        <f t="shared" ca="1" si="347"/>
        <v>-0.74935765497793805</v>
      </c>
      <c r="F967" s="179">
        <f t="shared" ca="1" si="348"/>
        <v>-31.543554481862117</v>
      </c>
      <c r="G967" s="272">
        <f t="shared" si="349"/>
        <v>42.191667000000066</v>
      </c>
      <c r="H967" s="181">
        <f t="shared" ca="1" si="350"/>
        <v>-3.7467882748896901</v>
      </c>
      <c r="I967" s="182">
        <f t="shared" ca="1" si="351"/>
        <v>-157.71777240931058</v>
      </c>
      <c r="J967" s="181">
        <f t="shared" ca="1" si="352"/>
        <v>123.50400611328305</v>
      </c>
      <c r="K967" s="175">
        <f ca="1">IF(I966&lt;0,VLOOKUP(-I966,'Cd(v)'!$B$3:$C$103,2,1),VLOOKUP(I966,'Cd(v)'!$B$3:$C$103,2,1))</f>
        <v>0.439859778282225</v>
      </c>
      <c r="L967" s="7">
        <f t="shared" ca="1" si="353"/>
        <v>3.5817837200974525</v>
      </c>
      <c r="M967" s="110">
        <f t="shared" si="354"/>
        <v>0</v>
      </c>
      <c r="N967" s="110">
        <f t="shared" si="355"/>
        <v>56.850545864683504</v>
      </c>
      <c r="O967" s="110">
        <f t="shared" ca="1" si="356"/>
        <v>35.137298294156011</v>
      </c>
      <c r="P967" s="110">
        <f t="shared" ca="1" si="357"/>
        <v>-21.713247570527493</v>
      </c>
      <c r="Q967" s="110">
        <f t="shared" ca="1" si="358"/>
        <v>-3.7467882748896901</v>
      </c>
      <c r="R967" s="110"/>
      <c r="S967" s="105">
        <v>0</v>
      </c>
      <c r="T967" s="105">
        <f t="shared" si="359"/>
        <v>1.8407440726622322</v>
      </c>
      <c r="U967" s="177">
        <f t="shared" si="360"/>
        <v>5.7951626773377676</v>
      </c>
      <c r="V967" s="161">
        <f t="shared" si="361"/>
        <v>0</v>
      </c>
      <c r="W967" s="178">
        <f t="shared" si="362"/>
        <v>42.191667000000066</v>
      </c>
      <c r="X967" s="178">
        <f t="shared" ca="1" si="363"/>
        <v>0</v>
      </c>
      <c r="Y967" s="178">
        <f t="shared" ca="1" si="364"/>
        <v>4.7501658605019337</v>
      </c>
      <c r="Z967" s="178">
        <f t="shared" ca="1" si="365"/>
        <v>2</v>
      </c>
      <c r="AA967" s="178">
        <f t="shared" ca="1" si="366"/>
        <v>238.39166699999996</v>
      </c>
      <c r="AB967" s="178">
        <f t="shared" ca="1" si="367"/>
        <v>1081.6500230779438</v>
      </c>
    </row>
    <row r="968" spans="1:28" x14ac:dyDescent="0.25">
      <c r="A968" s="200"/>
      <c r="B968" s="105"/>
      <c r="D968" s="201">
        <f t="shared" si="368"/>
        <v>0.2</v>
      </c>
      <c r="E968" s="174">
        <f t="shared" ca="1" si="347"/>
        <v>-0.73775185681279998</v>
      </c>
      <c r="F968" s="179">
        <f t="shared" ca="1" si="348"/>
        <v>-31.691104853224676</v>
      </c>
      <c r="G968" s="272">
        <f t="shared" si="349"/>
        <v>42.391667000000069</v>
      </c>
      <c r="H968" s="181">
        <f t="shared" ca="1" si="350"/>
        <v>-3.6887592840639996</v>
      </c>
      <c r="I968" s="182">
        <f t="shared" ca="1" si="351"/>
        <v>-158.45552426612338</v>
      </c>
      <c r="J968" s="181">
        <f t="shared" ca="1" si="352"/>
        <v>91.812901260058382</v>
      </c>
      <c r="K968" s="175">
        <f ca="1">IF(I967&lt;0,VLOOKUP(-I967,'Cd(v)'!$B$3:$C$103,2,1),VLOOKUP(I967,'Cd(v)'!$B$3:$C$103,2,1))</f>
        <v>0.439859778282225</v>
      </c>
      <c r="L968" s="7">
        <f t="shared" ca="1" si="353"/>
        <v>3.616063785524223</v>
      </c>
      <c r="M968" s="110">
        <f t="shared" si="354"/>
        <v>0</v>
      </c>
      <c r="N968" s="110">
        <f t="shared" si="355"/>
        <v>56.850545864683504</v>
      </c>
      <c r="O968" s="110">
        <f t="shared" ca="1" si="356"/>
        <v>35.473585735992629</v>
      </c>
      <c r="P968" s="110">
        <f t="shared" ca="1" si="357"/>
        <v>-21.376960128690875</v>
      </c>
      <c r="Q968" s="110">
        <f t="shared" ca="1" si="358"/>
        <v>-3.6887592840639996</v>
      </c>
      <c r="R968" s="110"/>
      <c r="S968" s="105">
        <v>0</v>
      </c>
      <c r="T968" s="105">
        <f t="shared" si="359"/>
        <v>1.8407440726622322</v>
      </c>
      <c r="U968" s="177">
        <f t="shared" si="360"/>
        <v>5.7951626773377676</v>
      </c>
      <c r="V968" s="161">
        <f t="shared" si="361"/>
        <v>0</v>
      </c>
      <c r="W968" s="178">
        <f t="shared" si="362"/>
        <v>42.391667000000069</v>
      </c>
      <c r="X968" s="178">
        <f t="shared" ca="1" si="363"/>
        <v>0</v>
      </c>
      <c r="Y968" s="178">
        <f t="shared" ca="1" si="364"/>
        <v>4.7501658605019337</v>
      </c>
      <c r="Z968" s="178">
        <f t="shared" ca="1" si="365"/>
        <v>2</v>
      </c>
      <c r="AA968" s="178">
        <f t="shared" ca="1" si="366"/>
        <v>240.39166699999996</v>
      </c>
      <c r="AB968" s="178">
        <f t="shared" ca="1" si="367"/>
        <v>1072.1496913569399</v>
      </c>
    </row>
    <row r="969" spans="1:28" x14ac:dyDescent="0.25">
      <c r="A969" s="200"/>
      <c r="B969" s="105"/>
      <c r="D969" s="201">
        <f t="shared" si="368"/>
        <v>0.2</v>
      </c>
      <c r="E969" s="174">
        <f t="shared" ca="1" si="347"/>
        <v>-0.72627180934577451</v>
      </c>
      <c r="F969" s="179">
        <f t="shared" ca="1" si="348"/>
        <v>-31.836359215093832</v>
      </c>
      <c r="G969" s="272">
        <f t="shared" si="349"/>
        <v>42.591667000000072</v>
      </c>
      <c r="H969" s="181">
        <f t="shared" ca="1" si="350"/>
        <v>-3.6313590467288726</v>
      </c>
      <c r="I969" s="182">
        <f t="shared" ca="1" si="351"/>
        <v>-159.18179607546915</v>
      </c>
      <c r="J969" s="181">
        <f t="shared" ca="1" si="352"/>
        <v>59.976542044964546</v>
      </c>
      <c r="K969" s="175">
        <f ca="1">IF(I968&lt;0,VLOOKUP(-I968,'Cd(v)'!$B$3:$C$103,2,1),VLOOKUP(I968,'Cd(v)'!$B$3:$C$103,2,1))</f>
        <v>0.439859778282225</v>
      </c>
      <c r="L969" s="7">
        <f t="shared" ca="1" si="353"/>
        <v>3.6499724209039233</v>
      </c>
      <c r="M969" s="110">
        <f t="shared" si="354"/>
        <v>0</v>
      </c>
      <c r="N969" s="110">
        <f t="shared" si="355"/>
        <v>56.850545864683504</v>
      </c>
      <c r="O969" s="110">
        <f t="shared" ca="1" si="356"/>
        <v>35.806229449067487</v>
      </c>
      <c r="P969" s="110">
        <f t="shared" ca="1" si="357"/>
        <v>-21.044316415616017</v>
      </c>
      <c r="Q969" s="110">
        <f t="shared" ca="1" si="358"/>
        <v>-3.6313590467288726</v>
      </c>
      <c r="R969" s="110"/>
      <c r="S969" s="105">
        <v>0</v>
      </c>
      <c r="T969" s="105">
        <f t="shared" si="359"/>
        <v>1.8407440726622322</v>
      </c>
      <c r="U969" s="177">
        <f t="shared" si="360"/>
        <v>5.7951626773377676</v>
      </c>
      <c r="V969" s="161">
        <f t="shared" si="361"/>
        <v>0</v>
      </c>
      <c r="W969" s="178">
        <f t="shared" si="362"/>
        <v>42.591667000000072</v>
      </c>
      <c r="X969" s="178">
        <f t="shared" ca="1" si="363"/>
        <v>0</v>
      </c>
      <c r="Y969" s="178">
        <f t="shared" ca="1" si="364"/>
        <v>4.7501658605019337</v>
      </c>
      <c r="Z969" s="178">
        <f t="shared" ca="1" si="365"/>
        <v>2</v>
      </c>
      <c r="AA969" s="178">
        <f t="shared" ca="1" si="366"/>
        <v>242.39166699999996</v>
      </c>
      <c r="AB969" s="178">
        <f t="shared" ca="1" si="367"/>
        <v>1062.649359635936</v>
      </c>
    </row>
    <row r="970" spans="1:28" x14ac:dyDescent="0.25">
      <c r="A970" s="200"/>
      <c r="B970" s="105"/>
      <c r="D970" s="201">
        <f t="shared" si="368"/>
        <v>0.2</v>
      </c>
      <c r="E970" s="174">
        <f t="shared" ca="1" si="347"/>
        <v>-0.71491807062800938</v>
      </c>
      <c r="F970" s="179">
        <f t="shared" ca="1" si="348"/>
        <v>-31.979342829219433</v>
      </c>
      <c r="G970" s="272">
        <f t="shared" si="349"/>
        <v>42.791667000000075</v>
      </c>
      <c r="H970" s="181">
        <f t="shared" ca="1" si="350"/>
        <v>-3.5745903531400467</v>
      </c>
      <c r="I970" s="182">
        <f t="shared" ca="1" si="351"/>
        <v>-159.89671414609717</v>
      </c>
      <c r="J970" s="181">
        <f t="shared" ca="1" si="352"/>
        <v>27.997199215745113</v>
      </c>
      <c r="K970" s="175">
        <f ca="1">IF(I969&lt;0,VLOOKUP(-I969,'Cd(v)'!$B$3:$C$103,2,1),VLOOKUP(I969,'Cd(v)'!$B$3:$C$103,2,1))</f>
        <v>0.439859778282225</v>
      </c>
      <c r="L970" s="7">
        <f t="shared" ca="1" si="353"/>
        <v>3.6835079779199464</v>
      </c>
      <c r="M970" s="110">
        <f t="shared" si="354"/>
        <v>0</v>
      </c>
      <c r="N970" s="110">
        <f t="shared" si="355"/>
        <v>56.850545864683504</v>
      </c>
      <c r="O970" s="110">
        <f t="shared" ca="1" si="356"/>
        <v>36.135213263394675</v>
      </c>
      <c r="P970" s="110">
        <f t="shared" ca="1" si="357"/>
        <v>-20.715332601288829</v>
      </c>
      <c r="Q970" s="110">
        <f t="shared" ca="1" si="358"/>
        <v>-3.5745903531400467</v>
      </c>
      <c r="R970" s="110"/>
      <c r="S970" s="105">
        <v>0</v>
      </c>
      <c r="T970" s="105">
        <f t="shared" si="359"/>
        <v>1.8407440726622322</v>
      </c>
      <c r="U970" s="177">
        <f t="shared" si="360"/>
        <v>5.7951626773377676</v>
      </c>
      <c r="V970" s="161">
        <f t="shared" si="361"/>
        <v>0</v>
      </c>
      <c r="W970" s="178">
        <f t="shared" si="362"/>
        <v>42.791667000000075</v>
      </c>
      <c r="X970" s="178">
        <f t="shared" ca="1" si="363"/>
        <v>0</v>
      </c>
      <c r="Y970" s="178">
        <f t="shared" ca="1" si="364"/>
        <v>4.7501658605019337</v>
      </c>
      <c r="Z970" s="178">
        <f t="shared" ca="1" si="365"/>
        <v>2</v>
      </c>
      <c r="AA970" s="178">
        <f t="shared" ca="1" si="366"/>
        <v>244.39166699999996</v>
      </c>
      <c r="AB970" s="178">
        <f t="shared" ca="1" si="367"/>
        <v>1053.149027914932</v>
      </c>
    </row>
    <row r="971" spans="1:28" x14ac:dyDescent="0.25">
      <c r="A971" s="200"/>
      <c r="B971" s="105"/>
      <c r="D971" s="201">
        <f t="shared" si="368"/>
        <v>0.2</v>
      </c>
      <c r="E971" s="174">
        <f t="shared" ca="1" si="347"/>
        <v>-0.70372346405567554</v>
      </c>
      <c r="F971" s="179">
        <f t="shared" ca="1" si="348"/>
        <v>-32.120087522030573</v>
      </c>
      <c r="G971" s="272">
        <f t="shared" si="349"/>
        <v>42.991667000000078</v>
      </c>
      <c r="H971" s="181">
        <f t="shared" ca="1" si="350"/>
        <v>-3.5186173202783775</v>
      </c>
      <c r="I971" s="182">
        <f t="shared" ca="1" si="351"/>
        <v>-160.60043761015285</v>
      </c>
      <c r="J971" s="181">
        <f t="shared" ca="1" si="352"/>
        <v>-4.1228883062854607</v>
      </c>
      <c r="K971" s="175">
        <f ca="1">IF(I970&lt;0,VLOOKUP(-I970,'Cd(v)'!$B$3:$C$103,2,1),VLOOKUP(I970,'Cd(v)'!$B$3:$C$103,2,1))</f>
        <v>0.43984847012730799</v>
      </c>
      <c r="L971" s="7">
        <f t="shared" ca="1" si="353"/>
        <v>3.7165735060521934</v>
      </c>
      <c r="M971" s="110">
        <f t="shared" si="354"/>
        <v>0</v>
      </c>
      <c r="N971" s="110">
        <f t="shared" si="355"/>
        <v>56.850545864683504</v>
      </c>
      <c r="O971" s="110">
        <f t="shared" ca="1" si="356"/>
        <v>36.459586094372021</v>
      </c>
      <c r="P971" s="110">
        <f t="shared" ca="1" si="357"/>
        <v>-20.390959770311483</v>
      </c>
      <c r="Q971" s="110">
        <f t="shared" ca="1" si="358"/>
        <v>-3.5186173202783775</v>
      </c>
      <c r="R971" s="110"/>
      <c r="S971" s="105">
        <v>0</v>
      </c>
      <c r="T971" s="105">
        <f t="shared" si="359"/>
        <v>1.8407440726622322</v>
      </c>
      <c r="U971" s="177">
        <f t="shared" si="360"/>
        <v>5.7951626773377676</v>
      </c>
      <c r="V971" s="161">
        <f t="shared" si="361"/>
        <v>0</v>
      </c>
      <c r="W971" s="178">
        <f t="shared" si="362"/>
        <v>42.991667000000078</v>
      </c>
      <c r="X971" s="178">
        <f t="shared" ca="1" si="363"/>
        <v>0</v>
      </c>
      <c r="Y971" s="178">
        <f t="shared" ca="1" si="364"/>
        <v>4.7501658605019337</v>
      </c>
      <c r="Z971" s="178">
        <f t="shared" ca="1" si="365"/>
        <v>2</v>
      </c>
      <c r="AA971" s="178">
        <f t="shared" ca="1" si="366"/>
        <v>246.39166699999996</v>
      </c>
      <c r="AB971" s="178">
        <f t="shared" ca="1" si="367"/>
        <v>1043.6486961939281</v>
      </c>
    </row>
    <row r="972" spans="1:28" x14ac:dyDescent="0.25">
      <c r="A972" s="200"/>
      <c r="B972" s="105"/>
      <c r="D972" s="201">
        <f t="shared" si="368"/>
        <v>0.2</v>
      </c>
      <c r="E972" s="174">
        <f t="shared" ca="1" si="347"/>
        <v>0</v>
      </c>
      <c r="F972" s="179">
        <f t="shared" ca="1" si="348"/>
        <v>0</v>
      </c>
      <c r="G972" s="272">
        <f t="shared" si="349"/>
        <v>43.191667000000081</v>
      </c>
      <c r="H972" s="181">
        <f t="shared" ca="1" si="350"/>
        <v>-3.4631172886990633</v>
      </c>
      <c r="I972" s="182">
        <f t="shared" ca="1" si="351"/>
        <v>-160.60043761015285</v>
      </c>
      <c r="J972" s="181">
        <f t="shared" ca="1" si="352"/>
        <v>0</v>
      </c>
      <c r="K972" s="175">
        <f ca="1">IF(I971&lt;0,VLOOKUP(-I971,'Cd(v)'!$B$3:$C$103,2,1),VLOOKUP(I971,'Cd(v)'!$B$3:$C$103,2,1))</f>
        <v>0.43984847012730799</v>
      </c>
      <c r="L972" s="7">
        <f t="shared" ca="1" si="353"/>
        <v>3.7493596132488816</v>
      </c>
      <c r="M972" s="110">
        <f t="shared" si="354"/>
        <v>0</v>
      </c>
      <c r="N972" s="110">
        <f t="shared" si="355"/>
        <v>56.850545864683504</v>
      </c>
      <c r="O972" s="110">
        <f t="shared" ca="1" si="356"/>
        <v>36.781217805971529</v>
      </c>
      <c r="P972" s="110">
        <f t="shared" ca="1" si="357"/>
        <v>-20.069328058711974</v>
      </c>
      <c r="Q972" s="110">
        <f t="shared" ca="1" si="358"/>
        <v>-3.4631172886990633</v>
      </c>
      <c r="R972" s="110"/>
      <c r="S972" s="105">
        <v>0</v>
      </c>
      <c r="T972" s="105">
        <f t="shared" si="359"/>
        <v>1.8407440726622322</v>
      </c>
      <c r="U972" s="177">
        <f t="shared" si="360"/>
        <v>5.7951626773377676</v>
      </c>
      <c r="V972" s="161">
        <f t="shared" si="361"/>
        <v>0</v>
      </c>
      <c r="W972" s="178">
        <f t="shared" si="362"/>
        <v>43.191667000000081</v>
      </c>
      <c r="X972" s="178">
        <f t="shared" ca="1" si="363"/>
        <v>0</v>
      </c>
      <c r="Y972" s="178">
        <f t="shared" ca="1" si="364"/>
        <v>4.7501658605019337</v>
      </c>
      <c r="Z972" s="178">
        <f t="shared" ca="1" si="365"/>
        <v>2</v>
      </c>
      <c r="AA972" s="178">
        <f t="shared" ca="1" si="366"/>
        <v>248.39166699999996</v>
      </c>
      <c r="AB972" s="178">
        <f t="shared" ca="1" si="367"/>
        <v>1034.1483644729242</v>
      </c>
    </row>
    <row r="973" spans="1:28" x14ac:dyDescent="0.25">
      <c r="A973" s="200"/>
      <c r="B973" s="105"/>
      <c r="D973" s="201">
        <f t="shared" si="368"/>
        <v>0.2</v>
      </c>
      <c r="E973" s="174">
        <f t="shared" ca="1" si="347"/>
        <v>0</v>
      </c>
      <c r="F973" s="179">
        <f t="shared" ca="1" si="348"/>
        <v>0</v>
      </c>
      <c r="G973" s="272">
        <f t="shared" si="349"/>
        <v>43.391667000000083</v>
      </c>
      <c r="H973" s="181">
        <f t="shared" ca="1" si="350"/>
        <v>-3.4631172886990633</v>
      </c>
      <c r="I973" s="182">
        <f t="shared" ca="1" si="351"/>
        <v>-160.60043761015285</v>
      </c>
      <c r="J973" s="181">
        <f t="shared" ca="1" si="352"/>
        <v>0</v>
      </c>
      <c r="K973" s="175">
        <f ca="1">IF(I972&lt;0,VLOOKUP(-I972,'Cd(v)'!$B$3:$C$103,2,1),VLOOKUP(I972,'Cd(v)'!$B$3:$C$103,2,1))</f>
        <v>0.43984847012730799</v>
      </c>
      <c r="L973" s="7">
        <f t="shared" ca="1" si="353"/>
        <v>3.7493596132488816</v>
      </c>
      <c r="M973" s="110">
        <f t="shared" si="354"/>
        <v>0</v>
      </c>
      <c r="N973" s="110">
        <f t="shared" si="355"/>
        <v>56.850545864683504</v>
      </c>
      <c r="O973" s="110">
        <f t="shared" ca="1" si="356"/>
        <v>36.781217805971529</v>
      </c>
      <c r="P973" s="110">
        <f t="shared" ca="1" si="357"/>
        <v>-20.069328058711974</v>
      </c>
      <c r="Q973" s="110">
        <f t="shared" ca="1" si="358"/>
        <v>-3.4631172886990633</v>
      </c>
      <c r="R973" s="110"/>
      <c r="S973" s="105">
        <v>0</v>
      </c>
      <c r="T973" s="105">
        <f t="shared" si="359"/>
        <v>1.8407440726622322</v>
      </c>
      <c r="U973" s="177">
        <f t="shared" si="360"/>
        <v>5.7951626773377676</v>
      </c>
      <c r="V973" s="161">
        <f t="shared" si="361"/>
        <v>0</v>
      </c>
      <c r="W973" s="178">
        <f t="shared" si="362"/>
        <v>43.391667000000083</v>
      </c>
      <c r="X973" s="178">
        <f t="shared" ca="1" si="363"/>
        <v>0</v>
      </c>
      <c r="Y973" s="178">
        <f t="shared" ca="1" si="364"/>
        <v>4.7501658605019337</v>
      </c>
      <c r="Z973" s="178">
        <f t="shared" ca="1" si="365"/>
        <v>2</v>
      </c>
      <c r="AA973" s="178">
        <f t="shared" ca="1" si="366"/>
        <v>250.39166699999996</v>
      </c>
      <c r="AB973" s="178">
        <f t="shared" ca="1" si="367"/>
        <v>1024.6480327519203</v>
      </c>
    </row>
    <row r="974" spans="1:28" x14ac:dyDescent="0.25">
      <c r="A974" s="200"/>
      <c r="B974" s="105"/>
      <c r="D974" s="201">
        <f t="shared" si="368"/>
        <v>0.2</v>
      </c>
      <c r="E974" s="174">
        <f t="shared" ca="1" si="347"/>
        <v>0</v>
      </c>
      <c r="F974" s="179">
        <f t="shared" ca="1" si="348"/>
        <v>0</v>
      </c>
      <c r="G974" s="272">
        <f t="shared" si="349"/>
        <v>43.591667000000086</v>
      </c>
      <c r="H974" s="181">
        <f t="shared" ca="1" si="350"/>
        <v>-3.4631172886990633</v>
      </c>
      <c r="I974" s="182">
        <f t="shared" ca="1" si="351"/>
        <v>-160.60043761015285</v>
      </c>
      <c r="J974" s="181">
        <f t="shared" ca="1" si="352"/>
        <v>0</v>
      </c>
      <c r="K974" s="175">
        <f ca="1">IF(I973&lt;0,VLOOKUP(-I973,'Cd(v)'!$B$3:$C$103,2,1),VLOOKUP(I973,'Cd(v)'!$B$3:$C$103,2,1))</f>
        <v>0.43984847012730799</v>
      </c>
      <c r="L974" s="7">
        <f t="shared" ca="1" si="353"/>
        <v>3.7493596132488816</v>
      </c>
      <c r="M974" s="110">
        <f t="shared" si="354"/>
        <v>0</v>
      </c>
      <c r="N974" s="110">
        <f t="shared" si="355"/>
        <v>56.850545864683504</v>
      </c>
      <c r="O974" s="110">
        <f t="shared" ca="1" si="356"/>
        <v>36.781217805971529</v>
      </c>
      <c r="P974" s="110">
        <f t="shared" ca="1" si="357"/>
        <v>-20.069328058711974</v>
      </c>
      <c r="Q974" s="110">
        <f t="shared" ca="1" si="358"/>
        <v>-3.4631172886990633</v>
      </c>
      <c r="R974" s="110"/>
      <c r="S974" s="105">
        <v>0</v>
      </c>
      <c r="T974" s="105">
        <f t="shared" si="359"/>
        <v>1.8407440726622322</v>
      </c>
      <c r="U974" s="177">
        <f t="shared" si="360"/>
        <v>5.7951626773377676</v>
      </c>
      <c r="V974" s="161">
        <f t="shared" si="361"/>
        <v>0</v>
      </c>
      <c r="W974" s="178">
        <f t="shared" si="362"/>
        <v>43.591667000000086</v>
      </c>
      <c r="X974" s="178">
        <f t="shared" ca="1" si="363"/>
        <v>0</v>
      </c>
      <c r="Y974" s="178">
        <f t="shared" ca="1" si="364"/>
        <v>4.7501658605019337</v>
      </c>
      <c r="Z974" s="178">
        <f t="shared" ca="1" si="365"/>
        <v>2</v>
      </c>
      <c r="AA974" s="178">
        <f t="shared" ca="1" si="366"/>
        <v>252.39166699999996</v>
      </c>
      <c r="AB974" s="178">
        <f t="shared" ca="1" si="367"/>
        <v>1015.1477010309164</v>
      </c>
    </row>
    <row r="975" spans="1:28" x14ac:dyDescent="0.25">
      <c r="A975" s="200"/>
      <c r="B975" s="105"/>
      <c r="D975" s="201">
        <f t="shared" si="368"/>
        <v>0.2</v>
      </c>
      <c r="E975" s="174">
        <f t="shared" ca="1" si="347"/>
        <v>0</v>
      </c>
      <c r="F975" s="179">
        <f t="shared" ca="1" si="348"/>
        <v>0</v>
      </c>
      <c r="G975" s="272">
        <f t="shared" si="349"/>
        <v>43.791667000000089</v>
      </c>
      <c r="H975" s="181">
        <f t="shared" ca="1" si="350"/>
        <v>-3.4631172886990633</v>
      </c>
      <c r="I975" s="182">
        <f t="shared" ca="1" si="351"/>
        <v>-160.60043761015285</v>
      </c>
      <c r="J975" s="181">
        <f t="shared" ca="1" si="352"/>
        <v>0</v>
      </c>
      <c r="K975" s="175">
        <f ca="1">IF(I974&lt;0,VLOOKUP(-I974,'Cd(v)'!$B$3:$C$103,2,1),VLOOKUP(I974,'Cd(v)'!$B$3:$C$103,2,1))</f>
        <v>0.43984847012730799</v>
      </c>
      <c r="L975" s="7">
        <f t="shared" ca="1" si="353"/>
        <v>3.7493596132488816</v>
      </c>
      <c r="M975" s="110">
        <f t="shared" si="354"/>
        <v>0</v>
      </c>
      <c r="N975" s="110">
        <f t="shared" si="355"/>
        <v>56.850545864683504</v>
      </c>
      <c r="O975" s="110">
        <f t="shared" ca="1" si="356"/>
        <v>36.781217805971529</v>
      </c>
      <c r="P975" s="110">
        <f t="shared" ca="1" si="357"/>
        <v>-20.069328058711974</v>
      </c>
      <c r="Q975" s="110">
        <f t="shared" ca="1" si="358"/>
        <v>-3.4631172886990633</v>
      </c>
      <c r="R975" s="110"/>
      <c r="S975" s="105">
        <v>0</v>
      </c>
      <c r="T975" s="105">
        <f t="shared" si="359"/>
        <v>1.8407440726622322</v>
      </c>
      <c r="U975" s="177">
        <f t="shared" si="360"/>
        <v>5.7951626773377676</v>
      </c>
      <c r="V975" s="161">
        <f t="shared" si="361"/>
        <v>0</v>
      </c>
      <c r="W975" s="178">
        <f t="shared" si="362"/>
        <v>43.791667000000089</v>
      </c>
      <c r="X975" s="178">
        <f t="shared" ca="1" si="363"/>
        <v>0</v>
      </c>
      <c r="Y975" s="178">
        <f t="shared" ca="1" si="364"/>
        <v>4.7501658605019337</v>
      </c>
      <c r="Z975" s="178">
        <f t="shared" ca="1" si="365"/>
        <v>2</v>
      </c>
      <c r="AA975" s="178">
        <f t="shared" ca="1" si="366"/>
        <v>254.39166699999996</v>
      </c>
      <c r="AB975" s="178">
        <f t="shared" ca="1" si="367"/>
        <v>1005.6473693099126</v>
      </c>
    </row>
    <row r="976" spans="1:28" x14ac:dyDescent="0.25">
      <c r="A976" s="200"/>
      <c r="B976" s="105"/>
      <c r="D976" s="201">
        <f t="shared" si="368"/>
        <v>0.2</v>
      </c>
      <c r="E976" s="174">
        <f t="shared" ca="1" si="347"/>
        <v>0</v>
      </c>
      <c r="F976" s="179">
        <f t="shared" ca="1" si="348"/>
        <v>0</v>
      </c>
      <c r="G976" s="272">
        <f t="shared" si="349"/>
        <v>43.991667000000092</v>
      </c>
      <c r="H976" s="181">
        <f t="shared" ca="1" si="350"/>
        <v>-3.4631172886990633</v>
      </c>
      <c r="I976" s="182">
        <f t="shared" ca="1" si="351"/>
        <v>-160.60043761015285</v>
      </c>
      <c r="J976" s="181">
        <f t="shared" ca="1" si="352"/>
        <v>0</v>
      </c>
      <c r="K976" s="175">
        <f ca="1">IF(I975&lt;0,VLOOKUP(-I975,'Cd(v)'!$B$3:$C$103,2,1),VLOOKUP(I975,'Cd(v)'!$B$3:$C$103,2,1))</f>
        <v>0.43984847012730799</v>
      </c>
      <c r="L976" s="7">
        <f t="shared" ca="1" si="353"/>
        <v>3.7493596132488816</v>
      </c>
      <c r="M976" s="110">
        <f t="shared" si="354"/>
        <v>0</v>
      </c>
      <c r="N976" s="110">
        <f t="shared" si="355"/>
        <v>56.850545864683504</v>
      </c>
      <c r="O976" s="110">
        <f t="shared" ca="1" si="356"/>
        <v>36.781217805971529</v>
      </c>
      <c r="P976" s="110">
        <f t="shared" ca="1" si="357"/>
        <v>-20.069328058711974</v>
      </c>
      <c r="Q976" s="110">
        <f t="shared" ca="1" si="358"/>
        <v>-3.4631172886990633</v>
      </c>
      <c r="R976" s="110"/>
      <c r="S976" s="105">
        <v>0</v>
      </c>
      <c r="T976" s="105">
        <f t="shared" si="359"/>
        <v>1.8407440726622322</v>
      </c>
      <c r="U976" s="177">
        <f t="shared" si="360"/>
        <v>5.7951626773377676</v>
      </c>
      <c r="V976" s="161">
        <f t="shared" si="361"/>
        <v>0</v>
      </c>
      <c r="W976" s="178">
        <f t="shared" si="362"/>
        <v>43.991667000000092</v>
      </c>
      <c r="X976" s="178">
        <f t="shared" ca="1" si="363"/>
        <v>0</v>
      </c>
      <c r="Y976" s="178">
        <f t="shared" ca="1" si="364"/>
        <v>4.7501658605019337</v>
      </c>
      <c r="Z976" s="178">
        <f t="shared" ca="1" si="365"/>
        <v>2</v>
      </c>
      <c r="AA976" s="178">
        <f t="shared" ca="1" si="366"/>
        <v>256.39166699999998</v>
      </c>
      <c r="AB976" s="178">
        <f t="shared" ca="1" si="367"/>
        <v>996.1470375889088</v>
      </c>
    </row>
    <row r="977" spans="1:28" x14ac:dyDescent="0.25">
      <c r="A977" s="200"/>
      <c r="B977" s="105"/>
      <c r="D977" s="201">
        <f t="shared" si="368"/>
        <v>0.2</v>
      </c>
      <c r="E977" s="174">
        <f t="shared" ca="1" si="347"/>
        <v>0</v>
      </c>
      <c r="F977" s="179">
        <f t="shared" ca="1" si="348"/>
        <v>0</v>
      </c>
      <c r="G977" s="272">
        <f t="shared" si="349"/>
        <v>44.191667000000095</v>
      </c>
      <c r="H977" s="181">
        <f t="shared" ca="1" si="350"/>
        <v>-3.4631172886990633</v>
      </c>
      <c r="I977" s="182">
        <f t="shared" ca="1" si="351"/>
        <v>-160.60043761015285</v>
      </c>
      <c r="J977" s="181">
        <f t="shared" ca="1" si="352"/>
        <v>0</v>
      </c>
      <c r="K977" s="175">
        <f ca="1">IF(I976&lt;0,VLOOKUP(-I976,'Cd(v)'!$B$3:$C$103,2,1),VLOOKUP(I976,'Cd(v)'!$B$3:$C$103,2,1))</f>
        <v>0.43984847012730799</v>
      </c>
      <c r="L977" s="7">
        <f t="shared" ca="1" si="353"/>
        <v>3.7493596132488816</v>
      </c>
      <c r="M977" s="110">
        <f t="shared" si="354"/>
        <v>0</v>
      </c>
      <c r="N977" s="110">
        <f t="shared" si="355"/>
        <v>56.850545864683504</v>
      </c>
      <c r="O977" s="110">
        <f t="shared" ca="1" si="356"/>
        <v>36.781217805971529</v>
      </c>
      <c r="P977" s="110">
        <f t="shared" ca="1" si="357"/>
        <v>-20.069328058711974</v>
      </c>
      <c r="Q977" s="110">
        <f t="shared" ca="1" si="358"/>
        <v>-3.4631172886990633</v>
      </c>
      <c r="R977" s="110"/>
      <c r="S977" s="105">
        <v>0</v>
      </c>
      <c r="T977" s="105">
        <f t="shared" si="359"/>
        <v>1.8407440726622322</v>
      </c>
      <c r="U977" s="177">
        <f t="shared" si="360"/>
        <v>5.7951626773377676</v>
      </c>
      <c r="V977" s="161">
        <f t="shared" si="361"/>
        <v>0</v>
      </c>
      <c r="W977" s="178">
        <f t="shared" si="362"/>
        <v>44.191667000000095</v>
      </c>
      <c r="X977" s="178">
        <f t="shared" ca="1" si="363"/>
        <v>0</v>
      </c>
      <c r="Y977" s="178">
        <f t="shared" ca="1" si="364"/>
        <v>4.7501658605019337</v>
      </c>
      <c r="Z977" s="178">
        <f t="shared" ca="1" si="365"/>
        <v>2</v>
      </c>
      <c r="AA977" s="178">
        <f t="shared" ca="1" si="366"/>
        <v>258.39166699999998</v>
      </c>
      <c r="AB977" s="178">
        <f t="shared" ca="1" si="367"/>
        <v>986.64670586790498</v>
      </c>
    </row>
    <row r="978" spans="1:28" x14ac:dyDescent="0.25">
      <c r="A978" s="200"/>
      <c r="B978" s="105"/>
      <c r="D978" s="201">
        <f t="shared" si="368"/>
        <v>0.2</v>
      </c>
      <c r="E978" s="174">
        <f t="shared" ca="1" si="347"/>
        <v>0</v>
      </c>
      <c r="F978" s="179">
        <f t="shared" ca="1" si="348"/>
        <v>0</v>
      </c>
      <c r="G978" s="272">
        <f t="shared" si="349"/>
        <v>44.391667000000098</v>
      </c>
      <c r="H978" s="181">
        <f t="shared" ca="1" si="350"/>
        <v>-3.4631172886990633</v>
      </c>
      <c r="I978" s="182">
        <f t="shared" ca="1" si="351"/>
        <v>-160.60043761015285</v>
      </c>
      <c r="J978" s="181">
        <f t="shared" ca="1" si="352"/>
        <v>0</v>
      </c>
      <c r="K978" s="175">
        <f ca="1">IF(I977&lt;0,VLOOKUP(-I977,'Cd(v)'!$B$3:$C$103,2,1),VLOOKUP(I977,'Cd(v)'!$B$3:$C$103,2,1))</f>
        <v>0.43984847012730799</v>
      </c>
      <c r="L978" s="7">
        <f t="shared" ca="1" si="353"/>
        <v>3.7493596132488816</v>
      </c>
      <c r="M978" s="110">
        <f t="shared" si="354"/>
        <v>0</v>
      </c>
      <c r="N978" s="110">
        <f t="shared" si="355"/>
        <v>56.850545864683504</v>
      </c>
      <c r="O978" s="110">
        <f t="shared" ca="1" si="356"/>
        <v>36.781217805971529</v>
      </c>
      <c r="P978" s="110">
        <f t="shared" ca="1" si="357"/>
        <v>-20.069328058711974</v>
      </c>
      <c r="Q978" s="110">
        <f t="shared" ca="1" si="358"/>
        <v>-3.4631172886990633</v>
      </c>
      <c r="R978" s="110"/>
      <c r="S978" s="105">
        <v>0</v>
      </c>
      <c r="T978" s="105">
        <f t="shared" si="359"/>
        <v>1.8407440726622322</v>
      </c>
      <c r="U978" s="177">
        <f t="shared" si="360"/>
        <v>5.7951626773377676</v>
      </c>
      <c r="V978" s="161">
        <f t="shared" si="361"/>
        <v>0</v>
      </c>
      <c r="W978" s="178">
        <f t="shared" si="362"/>
        <v>44.391667000000098</v>
      </c>
      <c r="X978" s="178">
        <f t="shared" ca="1" si="363"/>
        <v>0</v>
      </c>
      <c r="Y978" s="178">
        <f t="shared" ca="1" si="364"/>
        <v>4.7501658605019337</v>
      </c>
      <c r="Z978" s="178">
        <f t="shared" ca="1" si="365"/>
        <v>2</v>
      </c>
      <c r="AA978" s="178">
        <f t="shared" ca="1" si="366"/>
        <v>260.39166699999998</v>
      </c>
      <c r="AB978" s="178">
        <f t="shared" ca="1" si="367"/>
        <v>977.14637414690117</v>
      </c>
    </row>
    <row r="979" spans="1:28" x14ac:dyDescent="0.25">
      <c r="A979" s="200"/>
      <c r="B979" s="105"/>
      <c r="D979" s="201">
        <f t="shared" si="368"/>
        <v>0.2</v>
      </c>
      <c r="E979" s="174">
        <f t="shared" ca="1" si="347"/>
        <v>0</v>
      </c>
      <c r="F979" s="179">
        <f t="shared" ca="1" si="348"/>
        <v>0</v>
      </c>
      <c r="G979" s="272">
        <f t="shared" si="349"/>
        <v>44.591667000000101</v>
      </c>
      <c r="H979" s="181">
        <f t="shared" ca="1" si="350"/>
        <v>-3.4631172886990633</v>
      </c>
      <c r="I979" s="182">
        <f t="shared" ca="1" si="351"/>
        <v>-160.60043761015285</v>
      </c>
      <c r="J979" s="181">
        <f t="shared" ca="1" si="352"/>
        <v>0</v>
      </c>
      <c r="K979" s="175">
        <f ca="1">IF(I978&lt;0,VLOOKUP(-I978,'Cd(v)'!$B$3:$C$103,2,1),VLOOKUP(I978,'Cd(v)'!$B$3:$C$103,2,1))</f>
        <v>0.43984847012730799</v>
      </c>
      <c r="L979" s="7">
        <f t="shared" ca="1" si="353"/>
        <v>3.7493596132488816</v>
      </c>
      <c r="M979" s="110">
        <f t="shared" si="354"/>
        <v>0</v>
      </c>
      <c r="N979" s="110">
        <f t="shared" si="355"/>
        <v>56.850545864683504</v>
      </c>
      <c r="O979" s="110">
        <f t="shared" ca="1" si="356"/>
        <v>36.781217805971529</v>
      </c>
      <c r="P979" s="110">
        <f t="shared" ca="1" si="357"/>
        <v>-20.069328058711974</v>
      </c>
      <c r="Q979" s="110">
        <f t="shared" ca="1" si="358"/>
        <v>-3.4631172886990633</v>
      </c>
      <c r="R979" s="110"/>
      <c r="S979" s="105">
        <v>0</v>
      </c>
      <c r="T979" s="105">
        <f t="shared" si="359"/>
        <v>1.8407440726622322</v>
      </c>
      <c r="U979" s="177">
        <f t="shared" si="360"/>
        <v>5.7951626773377676</v>
      </c>
      <c r="V979" s="161">
        <f t="shared" si="361"/>
        <v>0</v>
      </c>
      <c r="W979" s="178">
        <f t="shared" si="362"/>
        <v>44.591667000000101</v>
      </c>
      <c r="X979" s="178">
        <f t="shared" ca="1" si="363"/>
        <v>0</v>
      </c>
      <c r="Y979" s="178">
        <f t="shared" ca="1" si="364"/>
        <v>4.7501658605019337</v>
      </c>
      <c r="Z979" s="178">
        <f t="shared" ca="1" si="365"/>
        <v>2</v>
      </c>
      <c r="AA979" s="178">
        <f t="shared" ca="1" si="366"/>
        <v>262.39166699999998</v>
      </c>
      <c r="AB979" s="178">
        <f t="shared" ca="1" si="367"/>
        <v>967.64604242589735</v>
      </c>
    </row>
    <row r="980" spans="1:28" x14ac:dyDescent="0.25">
      <c r="A980" s="200"/>
      <c r="B980" s="105"/>
      <c r="D980" s="201">
        <f t="shared" si="368"/>
        <v>0.2</v>
      </c>
      <c r="E980" s="174">
        <f t="shared" ca="1" si="347"/>
        <v>0</v>
      </c>
      <c r="F980" s="179">
        <f t="shared" ca="1" si="348"/>
        <v>0</v>
      </c>
      <c r="G980" s="272">
        <f t="shared" si="349"/>
        <v>44.791667000000103</v>
      </c>
      <c r="H980" s="181">
        <f t="shared" ca="1" si="350"/>
        <v>-3.4631172886990633</v>
      </c>
      <c r="I980" s="182">
        <f t="shared" ca="1" si="351"/>
        <v>-160.60043761015285</v>
      </c>
      <c r="J980" s="181">
        <f t="shared" ca="1" si="352"/>
        <v>0</v>
      </c>
      <c r="K980" s="175">
        <f ca="1">IF(I979&lt;0,VLOOKUP(-I979,'Cd(v)'!$B$3:$C$103,2,1),VLOOKUP(I979,'Cd(v)'!$B$3:$C$103,2,1))</f>
        <v>0.43984847012730799</v>
      </c>
      <c r="L980" s="7">
        <f t="shared" ca="1" si="353"/>
        <v>3.7493596132488816</v>
      </c>
      <c r="M980" s="110">
        <f t="shared" si="354"/>
        <v>0</v>
      </c>
      <c r="N980" s="110">
        <f t="shared" si="355"/>
        <v>56.850545864683504</v>
      </c>
      <c r="O980" s="110">
        <f t="shared" ca="1" si="356"/>
        <v>36.781217805971529</v>
      </c>
      <c r="P980" s="110">
        <f t="shared" ca="1" si="357"/>
        <v>-20.069328058711974</v>
      </c>
      <c r="Q980" s="110">
        <f t="shared" ca="1" si="358"/>
        <v>-3.4631172886990633</v>
      </c>
      <c r="R980" s="110"/>
      <c r="S980" s="105">
        <v>0</v>
      </c>
      <c r="T980" s="105">
        <f t="shared" si="359"/>
        <v>1.8407440726622322</v>
      </c>
      <c r="U980" s="177">
        <f t="shared" si="360"/>
        <v>5.7951626773377676</v>
      </c>
      <c r="V980" s="161">
        <f t="shared" si="361"/>
        <v>0</v>
      </c>
      <c r="W980" s="178">
        <f t="shared" si="362"/>
        <v>44.791667000000103</v>
      </c>
      <c r="X980" s="178">
        <f t="shared" ca="1" si="363"/>
        <v>0</v>
      </c>
      <c r="Y980" s="178">
        <f t="shared" ca="1" si="364"/>
        <v>4.7501658605019337</v>
      </c>
      <c r="Z980" s="178">
        <f t="shared" ca="1" si="365"/>
        <v>2</v>
      </c>
      <c r="AA980" s="178">
        <f t="shared" ca="1" si="366"/>
        <v>264.39166699999998</v>
      </c>
      <c r="AB980" s="178">
        <f t="shared" ca="1" si="367"/>
        <v>958.14571070489353</v>
      </c>
    </row>
    <row r="981" spans="1:28" x14ac:dyDescent="0.25">
      <c r="A981" s="200"/>
      <c r="B981" s="105"/>
      <c r="D981" s="201">
        <f t="shared" si="368"/>
        <v>0.2</v>
      </c>
      <c r="E981" s="174">
        <f ca="1">IF( AND(J980&lt;=0,I980&lt;=0,H981&lt;=0),0,+D981*H981)</f>
        <v>0</v>
      </c>
      <c r="F981" s="179">
        <f ca="1">IF(AND(I980&lt;=0,J980&lt;=0),0,+I981*D981)</f>
        <v>0</v>
      </c>
      <c r="G981" s="272">
        <f>+G980+D981</f>
        <v>44.991667000000106</v>
      </c>
      <c r="H981" s="181">
        <f ca="1">IF(CELL("tipo",U981)="b",+(B981*9.81+L981*9.81-$E$2*9.81)/$E$2,+(B981*9.81+L981*9.81-U981*9.81)/U981)</f>
        <v>-3.4631172886990633</v>
      </c>
      <c r="I981" s="182">
        <f ca="1">+I980+E981</f>
        <v>-160.60043761015285</v>
      </c>
      <c r="J981" s="181">
        <f ca="1">IF(AND(I981&lt;=0,J980&lt;=0),0,+J980+F981)</f>
        <v>0</v>
      </c>
      <c r="K981" s="175">
        <f ca="1">IF(I980&lt;0,VLOOKUP(-I980,'Cd(v)'!$B$3:$C$103,2,1),VLOOKUP(I980,'Cd(v)'!$B$3:$C$103,2,1))</f>
        <v>0.43984847012730799</v>
      </c>
      <c r="L981" s="7">
        <f ca="1">IF(I980&lt;0,+(+(0.5*1.29*K981*PI()/4*$E$1^2*I980^2)/9.81),+(-(0.5*1.29*K981*PI()/4*$E$1^2*I980^2)/9.81))</f>
        <v>3.7493596132488816</v>
      </c>
      <c r="M981" s="110">
        <f>+B981*9.81</f>
        <v>0</v>
      </c>
      <c r="N981" s="110">
        <f>+U981*9.81</f>
        <v>56.850545864683504</v>
      </c>
      <c r="O981" s="110">
        <f ca="1">+L981*9.81</f>
        <v>36.781217805971529</v>
      </c>
      <c r="P981" s="110">
        <f ca="1">+M981-N981+O981</f>
        <v>-20.069328058711974</v>
      </c>
      <c r="Q981" s="110">
        <f ca="1">+P981/U981</f>
        <v>-3.4631172886990633</v>
      </c>
      <c r="R981" s="110"/>
      <c r="S981" s="105">
        <v>0</v>
      </c>
      <c r="T981" s="105">
        <f>S981+T980</f>
        <v>1.8407440726622322</v>
      </c>
      <c r="U981" s="177">
        <f>+$E$2-T981</f>
        <v>5.7951626773377676</v>
      </c>
      <c r="V981" s="161">
        <f>IF(B981&lt;0,0,+D981*B981)</f>
        <v>0</v>
      </c>
      <c r="W981" s="178">
        <f>+G981</f>
        <v>44.991667000000106</v>
      </c>
      <c r="X981" s="178">
        <f t="shared" ca="1" si="363"/>
        <v>0</v>
      </c>
      <c r="Y981" s="178">
        <f t="shared" ca="1" si="364"/>
        <v>4.7501658605019337</v>
      </c>
      <c r="Z981" s="178">
        <f t="shared" ca="1" si="365"/>
        <v>2</v>
      </c>
      <c r="AA981" s="178">
        <f t="shared" ca="1" si="366"/>
        <v>266.39166699999998</v>
      </c>
      <c r="AB981" s="178">
        <f t="shared" ca="1" si="367"/>
        <v>948.64537898388971</v>
      </c>
    </row>
    <row r="982" spans="1:28" x14ac:dyDescent="0.25">
      <c r="A982" s="200"/>
      <c r="B982" s="105"/>
      <c r="D982" s="201">
        <f t="shared" si="368"/>
        <v>0.2</v>
      </c>
      <c r="E982" s="174">
        <f ca="1">IF( AND(J981&lt;=0,I981&lt;=0,H982&lt;=0),0,+D982*H982)</f>
        <v>0</v>
      </c>
      <c r="F982" s="179">
        <f ca="1">IF(AND(I981&lt;=0,J981&lt;=0),0,+I982*D982)</f>
        <v>0</v>
      </c>
      <c r="G982" s="272">
        <f>+G981+D982</f>
        <v>45.191667000000109</v>
      </c>
      <c r="H982" s="181">
        <f ca="1">IF(CELL("tipo",U982)="b",+(B982*9.81+L982*9.81-$E$2*9.81)/$E$2,+(B982*9.81+L982*9.81-U982*9.81)/U982)</f>
        <v>-3.4631172886990633</v>
      </c>
      <c r="I982" s="182">
        <f ca="1">+I981+E982</f>
        <v>-160.60043761015285</v>
      </c>
      <c r="J982" s="181">
        <f ca="1">IF(AND(I982&lt;=0,J981&lt;=0),0,+J981+F982)</f>
        <v>0</v>
      </c>
      <c r="K982" s="175">
        <f ca="1">IF(I981&lt;0,VLOOKUP(-I981,'Cd(v)'!$B$3:$C$103,2,1),VLOOKUP(I981,'Cd(v)'!$B$3:$C$103,2,1))</f>
        <v>0.43984847012730799</v>
      </c>
      <c r="L982" s="7">
        <f ca="1">IF(I981&lt;0,+(+(0.5*1.29*K982*PI()/4*$E$1^2*I981^2)/9.81),+(-(0.5*1.29*K982*PI()/4*$E$1^2*I981^2)/9.81))</f>
        <v>3.7493596132488816</v>
      </c>
      <c r="M982" s="110">
        <f>+B982*9.81</f>
        <v>0</v>
      </c>
      <c r="N982" s="110">
        <f>+U982*9.81</f>
        <v>56.850545864683504</v>
      </c>
      <c r="O982" s="110">
        <f ca="1">+L982*9.81</f>
        <v>36.781217805971529</v>
      </c>
      <c r="P982" s="110">
        <f ca="1">+M982-N982+O982</f>
        <v>-20.069328058711974</v>
      </c>
      <c r="Q982" s="110">
        <f ca="1">+P982/U982</f>
        <v>-3.4631172886990633</v>
      </c>
      <c r="R982" s="110"/>
      <c r="S982" s="105">
        <v>0</v>
      </c>
      <c r="T982" s="105">
        <f>S982+T981</f>
        <v>1.8407440726622322</v>
      </c>
      <c r="U982" s="177">
        <f>+$E$2-T982</f>
        <v>5.7951626773377676</v>
      </c>
      <c r="V982" s="161">
        <f>IF(B982&lt;0,0,+D982*B982)</f>
        <v>0</v>
      </c>
      <c r="W982" s="178">
        <f>+G982</f>
        <v>45.191667000000109</v>
      </c>
      <c r="X982" s="178">
        <f t="shared" ca="1" si="363"/>
        <v>0</v>
      </c>
      <c r="Y982" s="178">
        <f t="shared" ca="1" si="364"/>
        <v>4.7501658605019337</v>
      </c>
      <c r="Z982" s="178">
        <f t="shared" ca="1" si="365"/>
        <v>2</v>
      </c>
      <c r="AA982" s="178">
        <f t="shared" ca="1" si="366"/>
        <v>268.39166699999998</v>
      </c>
      <c r="AB982" s="178">
        <f t="shared" ca="1" si="367"/>
        <v>939.1450472628859</v>
      </c>
    </row>
    <row r="983" spans="1:28" x14ac:dyDescent="0.25">
      <c r="A983" s="200"/>
      <c r="B983" s="105"/>
      <c r="D983" s="201">
        <f t="shared" si="368"/>
        <v>0.2</v>
      </c>
      <c r="E983" s="174">
        <f t="shared" ref="E983:E1046" ca="1" si="369">IF( AND(J982&lt;=0,I982&lt;=0,H983&lt;=0),0,+D983*H983)</f>
        <v>0</v>
      </c>
      <c r="F983" s="179">
        <f t="shared" ref="F983:F1046" ca="1" si="370">IF(AND(I982&lt;=0,J982&lt;=0),0,+I983*D983)</f>
        <v>0</v>
      </c>
      <c r="G983" s="272">
        <f t="shared" ref="G983:G1046" si="371">+G982+D983</f>
        <v>45.391667000000112</v>
      </c>
      <c r="H983" s="181">
        <f t="shared" ref="H983:H1046" ca="1" si="372">IF(CELL("tipo",U983)="b",+(B983*9.81+L983*9.81-$E$2*9.81)/$E$2,+(B983*9.81+L983*9.81-U983*9.81)/U983)</f>
        <v>-2.1395161643208027</v>
      </c>
      <c r="I983" s="182">
        <f t="shared" ref="I983:I1046" ca="1" si="373">+I982+E983</f>
        <v>-160.60043761015285</v>
      </c>
      <c r="J983" s="181">
        <f t="shared" ref="J983:J1046" ca="1" si="374">IF(AND(I983&lt;=0,J982&lt;=0),0,+J982+F983)</f>
        <v>0</v>
      </c>
      <c r="K983" s="175">
        <f ca="1">IF(I982&lt;0,VLOOKUP(-I982,'Cd(v)'!$B$3:$C$103,2,1),VLOOKUP(I982,'Cd(v)'!$B$3:$C$103,2,1))</f>
        <v>0.43984847012730799</v>
      </c>
      <c r="L983" s="7">
        <f t="shared" ref="L983:L1046" ca="1" si="375">IF(I982&lt;0,+(+(0.5*1.29*K983*PI()/4*$E$1^2*I982^2)/9.81),+(-(0.5*1.29*K983*PI()/4*$E$1^2*I982^2)/9.81))</f>
        <v>3.7493596132488816</v>
      </c>
      <c r="M983" s="110">
        <f t="shared" ref="M983:M1046" si="376">+B983*9.81</f>
        <v>0</v>
      </c>
      <c r="N983" s="110">
        <f t="shared" ref="N983:N1046" si="377">+U983*9.81</f>
        <v>47.040545864683502</v>
      </c>
      <c r="O983" s="110">
        <f t="shared" ref="O983:O1046" ca="1" si="378">+L983*9.81</f>
        <v>36.781217805971529</v>
      </c>
      <c r="P983" s="110">
        <f t="shared" ref="P983:P1046" ca="1" si="379">+M983-N983+O983</f>
        <v>-10.259328058711972</v>
      </c>
      <c r="Q983" s="110">
        <f t="shared" ref="Q983:Q1046" ca="1" si="380">+P983/U983</f>
        <v>-2.1395161643208027</v>
      </c>
      <c r="R983" s="110"/>
      <c r="S983" s="105">
        <v>1</v>
      </c>
      <c r="T983" s="105">
        <f t="shared" ref="T983:T1046" si="381">S983+T982</f>
        <v>2.8407440726622322</v>
      </c>
      <c r="U983" s="177">
        <f t="shared" ref="U983:U1046" si="382">+$E$2-T983</f>
        <v>4.7951626773377676</v>
      </c>
      <c r="V983" s="161">
        <f t="shared" ref="V983:V1046" si="383">IF(B983&lt;0,0,+D983*B983)</f>
        <v>0</v>
      </c>
      <c r="W983" s="178">
        <f t="shared" ref="W983:W1046" si="384">+G983</f>
        <v>45.391667000000112</v>
      </c>
      <c r="X983" s="178">
        <f t="shared" ref="X983:X1046" ca="1" si="385">IF(I983&lt;-0.01,0,H983)</f>
        <v>0</v>
      </c>
      <c r="Y983" s="178">
        <f t="shared" ref="Y983:Y1046" ca="1" si="386">IF(I983&lt;-0.01,$L$1,I983)</f>
        <v>4.7501658605019337</v>
      </c>
      <c r="Z983" s="178">
        <f t="shared" ref="Z983:Z1046" ca="1" si="387">IF(I983&lt;-0.01,$L$2,D983)</f>
        <v>2</v>
      </c>
      <c r="AA983" s="178">
        <f t="shared" ref="AA983:AA1046" ca="1" si="388">IF(I983&lt;-0.01,AA982+Z983,G983)</f>
        <v>270.39166699999998</v>
      </c>
      <c r="AB983" s="178">
        <f t="shared" ref="AB983:AB1046" ca="1" si="389">IF(I983&lt;-0.01,AB982-($L$1*Z983),J983)</f>
        <v>929.64471554188208</v>
      </c>
    </row>
    <row r="984" spans="1:28" x14ac:dyDescent="0.25">
      <c r="A984" s="200"/>
      <c r="B984" s="105"/>
      <c r="D984" s="201">
        <f t="shared" si="368"/>
        <v>0.2</v>
      </c>
      <c r="E984" s="174">
        <f t="shared" ca="1" si="369"/>
        <v>0.66977654053420133</v>
      </c>
      <c r="F984" s="179">
        <f t="shared" ca="1" si="370"/>
        <v>0</v>
      </c>
      <c r="G984" s="272">
        <f t="shared" si="371"/>
        <v>45.591667000000115</v>
      </c>
      <c r="H984" s="181">
        <f t="shared" ca="1" si="372"/>
        <v>3.3488827026710064</v>
      </c>
      <c r="I984" s="182">
        <f t="shared" ca="1" si="373"/>
        <v>-159.93066106961865</v>
      </c>
      <c r="J984" s="181">
        <f t="shared" ca="1" si="374"/>
        <v>0</v>
      </c>
      <c r="K984" s="175">
        <f ca="1">IF(I983&lt;0,VLOOKUP(-I983,'Cd(v)'!$B$3:$C$103,2,1),VLOOKUP(I983,'Cd(v)'!$B$3:$C$103,2,1))</f>
        <v>0.43984847012730799</v>
      </c>
      <c r="L984" s="7">
        <f t="shared" ca="1" si="375"/>
        <v>3.7493596132488816</v>
      </c>
      <c r="M984" s="110">
        <f t="shared" si="376"/>
        <v>0</v>
      </c>
      <c r="N984" s="110">
        <f t="shared" si="377"/>
        <v>27.420545864683501</v>
      </c>
      <c r="O984" s="110">
        <f t="shared" ca="1" si="378"/>
        <v>36.781217805971529</v>
      </c>
      <c r="P984" s="110">
        <f t="shared" ca="1" si="379"/>
        <v>9.3606719412880288</v>
      </c>
      <c r="Q984" s="110">
        <f t="shared" ca="1" si="380"/>
        <v>3.3488827026710064</v>
      </c>
      <c r="R984" s="110"/>
      <c r="S984" s="105">
        <v>2</v>
      </c>
      <c r="T984" s="105">
        <f t="shared" si="381"/>
        <v>4.8407440726622326</v>
      </c>
      <c r="U984" s="177">
        <f t="shared" si="382"/>
        <v>2.7951626773377676</v>
      </c>
      <c r="V984" s="161">
        <f t="shared" si="383"/>
        <v>0</v>
      </c>
      <c r="W984" s="178">
        <f t="shared" si="384"/>
        <v>45.591667000000115</v>
      </c>
      <c r="X984" s="178">
        <f t="shared" ca="1" si="385"/>
        <v>0</v>
      </c>
      <c r="Y984" s="178">
        <f t="shared" ca="1" si="386"/>
        <v>4.7501658605019337</v>
      </c>
      <c r="Z984" s="178">
        <f t="shared" ca="1" si="387"/>
        <v>2</v>
      </c>
      <c r="AA984" s="178">
        <f t="shared" ca="1" si="388"/>
        <v>272.39166699999998</v>
      </c>
      <c r="AB984" s="178">
        <f t="shared" ca="1" si="389"/>
        <v>920.14438382087826</v>
      </c>
    </row>
    <row r="985" spans="1:28" x14ac:dyDescent="0.25">
      <c r="A985" s="200"/>
      <c r="B985" s="105"/>
      <c r="D985" s="201">
        <f t="shared" si="368"/>
        <v>0.2</v>
      </c>
      <c r="E985" s="174">
        <f t="shared" ca="1" si="369"/>
        <v>0</v>
      </c>
      <c r="F985" s="179">
        <f t="shared" ca="1" si="370"/>
        <v>0</v>
      </c>
      <c r="G985" s="272">
        <f t="shared" si="371"/>
        <v>45.791667000000118</v>
      </c>
      <c r="H985" s="181">
        <f t="shared" ca="1" si="372"/>
        <v>-187.87847107777901</v>
      </c>
      <c r="I985" s="182">
        <f t="shared" ca="1" si="373"/>
        <v>-159.93066106961865</v>
      </c>
      <c r="J985" s="181">
        <f t="shared" ca="1" si="374"/>
        <v>0</v>
      </c>
      <c r="K985" s="175">
        <f ca="1">IF(I984&lt;0,VLOOKUP(-I984,'Cd(v)'!$B$3:$C$103,2,1),VLOOKUP(I984,'Cd(v)'!$B$3:$C$103,2,1))</f>
        <v>0.43984847012730799</v>
      </c>
      <c r="L985" s="7">
        <f t="shared" ca="1" si="375"/>
        <v>3.7181517702476472</v>
      </c>
      <c r="M985" s="110">
        <f t="shared" si="376"/>
        <v>0</v>
      </c>
      <c r="N985" s="110">
        <f t="shared" si="377"/>
        <v>-2.0094541353165001</v>
      </c>
      <c r="O985" s="110">
        <f t="shared" ca="1" si="378"/>
        <v>36.475068866129419</v>
      </c>
      <c r="P985" s="110">
        <f t="shared" ca="1" si="379"/>
        <v>38.484523001445922</v>
      </c>
      <c r="Q985" s="110">
        <f t="shared" ca="1" si="380"/>
        <v>-187.87847107777901</v>
      </c>
      <c r="R985" s="110"/>
      <c r="S985" s="105">
        <v>3</v>
      </c>
      <c r="T985" s="105">
        <f t="shared" si="381"/>
        <v>7.8407440726622326</v>
      </c>
      <c r="U985" s="177">
        <f t="shared" si="382"/>
        <v>-0.20483732266223242</v>
      </c>
      <c r="V985" s="161">
        <f t="shared" si="383"/>
        <v>0</v>
      </c>
      <c r="W985" s="178">
        <f t="shared" si="384"/>
        <v>45.791667000000118</v>
      </c>
      <c r="X985" s="178">
        <f t="shared" ca="1" si="385"/>
        <v>0</v>
      </c>
      <c r="Y985" s="178">
        <f t="shared" ca="1" si="386"/>
        <v>4.7501658605019337</v>
      </c>
      <c r="Z985" s="178">
        <f t="shared" ca="1" si="387"/>
        <v>2</v>
      </c>
      <c r="AA985" s="178">
        <f t="shared" ca="1" si="388"/>
        <v>274.39166699999998</v>
      </c>
      <c r="AB985" s="178">
        <f t="shared" ca="1" si="389"/>
        <v>910.64405209987444</v>
      </c>
    </row>
    <row r="986" spans="1:28" x14ac:dyDescent="0.25">
      <c r="A986" s="200"/>
      <c r="B986" s="105"/>
      <c r="D986" s="201">
        <f t="shared" si="368"/>
        <v>0.2</v>
      </c>
      <c r="E986" s="174">
        <f t="shared" ca="1" si="369"/>
        <v>0</v>
      </c>
      <c r="F986" s="179">
        <f t="shared" ca="1" si="370"/>
        <v>0</v>
      </c>
      <c r="G986" s="272">
        <f t="shared" si="371"/>
        <v>45.99166700000012</v>
      </c>
      <c r="H986" s="181">
        <f t="shared" ca="1" si="372"/>
        <v>-18.484549350469464</v>
      </c>
      <c r="I986" s="182">
        <f t="shared" ca="1" si="373"/>
        <v>-159.93066106961865</v>
      </c>
      <c r="J986" s="181">
        <f t="shared" ca="1" si="374"/>
        <v>0</v>
      </c>
      <c r="K986" s="175">
        <f ca="1">IF(I985&lt;0,VLOOKUP(-I985,'Cd(v)'!$B$3:$C$103,2,1),VLOOKUP(I985,'Cd(v)'!$B$3:$C$103,2,1))</f>
        <v>0.43984847012730799</v>
      </c>
      <c r="L986" s="7">
        <f t="shared" ca="1" si="375"/>
        <v>3.7181517702476472</v>
      </c>
      <c r="M986" s="110">
        <f t="shared" si="376"/>
        <v>0</v>
      </c>
      <c r="N986" s="110">
        <f t="shared" si="377"/>
        <v>-41.249454135316505</v>
      </c>
      <c r="O986" s="110">
        <f t="shared" ca="1" si="378"/>
        <v>36.475068866129419</v>
      </c>
      <c r="P986" s="110">
        <f t="shared" ca="1" si="379"/>
        <v>77.724523001445931</v>
      </c>
      <c r="Q986" s="110">
        <f t="shared" ca="1" si="380"/>
        <v>-18.484549350469464</v>
      </c>
      <c r="R986" s="110"/>
      <c r="S986" s="105">
        <v>4</v>
      </c>
      <c r="T986" s="105">
        <f t="shared" si="381"/>
        <v>11.840744072662233</v>
      </c>
      <c r="U986" s="177">
        <f t="shared" si="382"/>
        <v>-4.2048373226622324</v>
      </c>
      <c r="V986" s="161">
        <f t="shared" si="383"/>
        <v>0</v>
      </c>
      <c r="W986" s="178">
        <f t="shared" si="384"/>
        <v>45.99166700000012</v>
      </c>
      <c r="X986" s="178">
        <f t="shared" ca="1" si="385"/>
        <v>0</v>
      </c>
      <c r="Y986" s="178">
        <f t="shared" ca="1" si="386"/>
        <v>4.7501658605019337</v>
      </c>
      <c r="Z986" s="178">
        <f t="shared" ca="1" si="387"/>
        <v>2</v>
      </c>
      <c r="AA986" s="178">
        <f t="shared" ca="1" si="388"/>
        <v>276.39166699999998</v>
      </c>
      <c r="AB986" s="178">
        <f t="shared" ca="1" si="389"/>
        <v>901.14372037887063</v>
      </c>
    </row>
    <row r="987" spans="1:28" x14ac:dyDescent="0.25">
      <c r="A987" s="200"/>
      <c r="B987" s="105"/>
      <c r="D987" s="201">
        <f t="shared" si="368"/>
        <v>0.2</v>
      </c>
      <c r="E987" s="174">
        <f t="shared" ca="1" si="369"/>
        <v>0</v>
      </c>
      <c r="F987" s="179">
        <f t="shared" ca="1" si="370"/>
        <v>0</v>
      </c>
      <c r="G987" s="272">
        <f t="shared" si="371"/>
        <v>46.191667000000123</v>
      </c>
      <c r="H987" s="181">
        <f t="shared" ca="1" si="372"/>
        <v>-13.772597880608723</v>
      </c>
      <c r="I987" s="182">
        <f t="shared" ca="1" si="373"/>
        <v>-159.93066106961865</v>
      </c>
      <c r="J987" s="181">
        <f t="shared" ca="1" si="374"/>
        <v>0</v>
      </c>
      <c r="K987" s="175">
        <f ca="1">IF(I986&lt;0,VLOOKUP(-I986,'Cd(v)'!$B$3:$C$103,2,1),VLOOKUP(I986,'Cd(v)'!$B$3:$C$103,2,1))</f>
        <v>0.43984847012730799</v>
      </c>
      <c r="L987" s="7">
        <f t="shared" ca="1" si="375"/>
        <v>3.7181517702476472</v>
      </c>
      <c r="M987" s="110">
        <f t="shared" si="376"/>
        <v>0</v>
      </c>
      <c r="N987" s="110">
        <f t="shared" si="377"/>
        <v>-90.299454135316509</v>
      </c>
      <c r="O987" s="110">
        <f t="shared" ca="1" si="378"/>
        <v>36.475068866129419</v>
      </c>
      <c r="P987" s="110">
        <f t="shared" ca="1" si="379"/>
        <v>126.77452300144593</v>
      </c>
      <c r="Q987" s="110">
        <f t="shared" ca="1" si="380"/>
        <v>-13.772597880608723</v>
      </c>
      <c r="R987" s="110"/>
      <c r="S987" s="105">
        <v>5</v>
      </c>
      <c r="T987" s="105">
        <f t="shared" si="381"/>
        <v>16.840744072662233</v>
      </c>
      <c r="U987" s="177">
        <f t="shared" si="382"/>
        <v>-9.2048373226622324</v>
      </c>
      <c r="V987" s="161">
        <f t="shared" si="383"/>
        <v>0</v>
      </c>
      <c r="W987" s="178">
        <f t="shared" si="384"/>
        <v>46.191667000000123</v>
      </c>
      <c r="X987" s="178">
        <f t="shared" ca="1" si="385"/>
        <v>0</v>
      </c>
      <c r="Y987" s="178">
        <f t="shared" ca="1" si="386"/>
        <v>4.7501658605019337</v>
      </c>
      <c r="Z987" s="178">
        <f t="shared" ca="1" si="387"/>
        <v>2</v>
      </c>
      <c r="AA987" s="178">
        <f t="shared" ca="1" si="388"/>
        <v>278.39166699999998</v>
      </c>
      <c r="AB987" s="178">
        <f t="shared" ca="1" si="389"/>
        <v>891.64338865786681</v>
      </c>
    </row>
    <row r="988" spans="1:28" x14ac:dyDescent="0.25">
      <c r="A988" s="200"/>
      <c r="B988" s="105"/>
      <c r="D988" s="201">
        <f t="shared" si="368"/>
        <v>0.2</v>
      </c>
      <c r="E988" s="174">
        <f t="shared" ca="1" si="369"/>
        <v>0</v>
      </c>
      <c r="F988" s="179">
        <f t="shared" ca="1" si="370"/>
        <v>0</v>
      </c>
      <c r="G988" s="272">
        <f t="shared" si="371"/>
        <v>46.391667000000126</v>
      </c>
      <c r="H988" s="181">
        <f t="shared" ca="1" si="372"/>
        <v>-12.208912141714579</v>
      </c>
      <c r="I988" s="182">
        <f t="shared" ca="1" si="373"/>
        <v>-159.93066106961865</v>
      </c>
      <c r="J988" s="181">
        <f t="shared" ca="1" si="374"/>
        <v>0</v>
      </c>
      <c r="K988" s="175">
        <f ca="1">IF(I987&lt;0,VLOOKUP(-I987,'Cd(v)'!$B$3:$C$103,2,1),VLOOKUP(I987,'Cd(v)'!$B$3:$C$103,2,1))</f>
        <v>0.43984847012730799</v>
      </c>
      <c r="L988" s="7">
        <f t="shared" ca="1" si="375"/>
        <v>3.7181517702476472</v>
      </c>
      <c r="M988" s="110">
        <f t="shared" si="376"/>
        <v>0</v>
      </c>
      <c r="N988" s="110">
        <f t="shared" si="377"/>
        <v>-149.15945413531651</v>
      </c>
      <c r="O988" s="110">
        <f t="shared" ca="1" si="378"/>
        <v>36.475068866129419</v>
      </c>
      <c r="P988" s="110">
        <f t="shared" ca="1" si="379"/>
        <v>185.63452300144593</v>
      </c>
      <c r="Q988" s="110">
        <f t="shared" ca="1" si="380"/>
        <v>-12.208912141714579</v>
      </c>
      <c r="R988" s="110"/>
      <c r="S988" s="105">
        <v>6</v>
      </c>
      <c r="T988" s="105">
        <f t="shared" si="381"/>
        <v>22.840744072662233</v>
      </c>
      <c r="U988" s="177">
        <f t="shared" si="382"/>
        <v>-15.204837322662232</v>
      </c>
      <c r="V988" s="161">
        <f t="shared" si="383"/>
        <v>0</v>
      </c>
      <c r="W988" s="178">
        <f t="shared" si="384"/>
        <v>46.391667000000126</v>
      </c>
      <c r="X988" s="178">
        <f t="shared" ca="1" si="385"/>
        <v>0</v>
      </c>
      <c r="Y988" s="178">
        <f t="shared" ca="1" si="386"/>
        <v>4.7501658605019337</v>
      </c>
      <c r="Z988" s="178">
        <f t="shared" ca="1" si="387"/>
        <v>2</v>
      </c>
      <c r="AA988" s="178">
        <f t="shared" ca="1" si="388"/>
        <v>280.39166699999998</v>
      </c>
      <c r="AB988" s="178">
        <f t="shared" ca="1" si="389"/>
        <v>882.14305693686299</v>
      </c>
    </row>
    <row r="989" spans="1:28" x14ac:dyDescent="0.25">
      <c r="A989" s="200"/>
      <c r="B989" s="105"/>
      <c r="D989" s="201">
        <f t="shared" si="368"/>
        <v>0.2</v>
      </c>
      <c r="E989" s="174">
        <f t="shared" ca="1" si="369"/>
        <v>0</v>
      </c>
      <c r="F989" s="179">
        <f t="shared" ca="1" si="370"/>
        <v>0</v>
      </c>
      <c r="G989" s="272">
        <f t="shared" si="371"/>
        <v>46.591667000000129</v>
      </c>
      <c r="H989" s="181">
        <f t="shared" ca="1" si="372"/>
        <v>-11.452663188029891</v>
      </c>
      <c r="I989" s="182">
        <f t="shared" ca="1" si="373"/>
        <v>-159.93066106961865</v>
      </c>
      <c r="J989" s="181">
        <f t="shared" ca="1" si="374"/>
        <v>0</v>
      </c>
      <c r="K989" s="175">
        <f ca="1">IF(I988&lt;0,VLOOKUP(-I988,'Cd(v)'!$B$3:$C$103,2,1),VLOOKUP(I988,'Cd(v)'!$B$3:$C$103,2,1))</f>
        <v>0.43984847012730799</v>
      </c>
      <c r="L989" s="7">
        <f t="shared" ca="1" si="375"/>
        <v>3.7181517702476472</v>
      </c>
      <c r="M989" s="110">
        <f t="shared" si="376"/>
        <v>0</v>
      </c>
      <c r="N989" s="110">
        <f t="shared" si="377"/>
        <v>-217.82945413531652</v>
      </c>
      <c r="O989" s="110">
        <f t="shared" ca="1" si="378"/>
        <v>36.475068866129419</v>
      </c>
      <c r="P989" s="110">
        <f t="shared" ca="1" si="379"/>
        <v>254.30452300144594</v>
      </c>
      <c r="Q989" s="110">
        <f t="shared" ca="1" si="380"/>
        <v>-11.452663188029891</v>
      </c>
      <c r="R989" s="110"/>
      <c r="S989" s="105">
        <v>7</v>
      </c>
      <c r="T989" s="105">
        <f t="shared" si="381"/>
        <v>29.840744072662233</v>
      </c>
      <c r="U989" s="177">
        <f t="shared" si="382"/>
        <v>-22.204837322662232</v>
      </c>
      <c r="V989" s="161">
        <f t="shared" si="383"/>
        <v>0</v>
      </c>
      <c r="W989" s="178">
        <f t="shared" si="384"/>
        <v>46.591667000000129</v>
      </c>
      <c r="X989" s="178">
        <f t="shared" ca="1" si="385"/>
        <v>0</v>
      </c>
      <c r="Y989" s="178">
        <f t="shared" ca="1" si="386"/>
        <v>4.7501658605019337</v>
      </c>
      <c r="Z989" s="178">
        <f t="shared" ca="1" si="387"/>
        <v>2</v>
      </c>
      <c r="AA989" s="178">
        <f t="shared" ca="1" si="388"/>
        <v>282.39166699999998</v>
      </c>
      <c r="AB989" s="178">
        <f t="shared" ca="1" si="389"/>
        <v>872.64272521585917</v>
      </c>
    </row>
    <row r="990" spans="1:28" x14ac:dyDescent="0.25">
      <c r="A990" s="200"/>
      <c r="B990" s="105"/>
      <c r="D990" s="201">
        <f t="shared" si="368"/>
        <v>0.2</v>
      </c>
      <c r="E990" s="174">
        <f t="shared" ca="1" si="369"/>
        <v>0</v>
      </c>
      <c r="F990" s="179">
        <f t="shared" ca="1" si="370"/>
        <v>0</v>
      </c>
      <c r="G990" s="272">
        <f t="shared" si="371"/>
        <v>46.791667000000132</v>
      </c>
      <c r="H990" s="181">
        <f t="shared" ca="1" si="372"/>
        <v>-11.01759031000517</v>
      </c>
      <c r="I990" s="182">
        <f t="shared" ca="1" si="373"/>
        <v>-159.93066106961865</v>
      </c>
      <c r="J990" s="181">
        <f t="shared" ca="1" si="374"/>
        <v>0</v>
      </c>
      <c r="K990" s="175">
        <f ca="1">IF(I989&lt;0,VLOOKUP(-I989,'Cd(v)'!$B$3:$C$103,2,1),VLOOKUP(I989,'Cd(v)'!$B$3:$C$103,2,1))</f>
        <v>0.43984847012730799</v>
      </c>
      <c r="L990" s="7">
        <f t="shared" ca="1" si="375"/>
        <v>3.7181517702476472</v>
      </c>
      <c r="M990" s="110">
        <f t="shared" si="376"/>
        <v>0</v>
      </c>
      <c r="N990" s="110">
        <f t="shared" si="377"/>
        <v>-296.30945413531651</v>
      </c>
      <c r="O990" s="110">
        <f t="shared" ca="1" si="378"/>
        <v>36.475068866129419</v>
      </c>
      <c r="P990" s="110">
        <f t="shared" ca="1" si="379"/>
        <v>332.7845230014459</v>
      </c>
      <c r="Q990" s="110">
        <f t="shared" ca="1" si="380"/>
        <v>-11.01759031000517</v>
      </c>
      <c r="R990" s="110"/>
      <c r="S990" s="105">
        <v>8</v>
      </c>
      <c r="T990" s="105">
        <f t="shared" si="381"/>
        <v>37.840744072662233</v>
      </c>
      <c r="U990" s="177">
        <f t="shared" si="382"/>
        <v>-30.204837322662232</v>
      </c>
      <c r="V990" s="161">
        <f t="shared" si="383"/>
        <v>0</v>
      </c>
      <c r="W990" s="178">
        <f t="shared" si="384"/>
        <v>46.791667000000132</v>
      </c>
      <c r="X990" s="178">
        <f t="shared" ca="1" si="385"/>
        <v>0</v>
      </c>
      <c r="Y990" s="178">
        <f t="shared" ca="1" si="386"/>
        <v>4.7501658605019337</v>
      </c>
      <c r="Z990" s="178">
        <f t="shared" ca="1" si="387"/>
        <v>2</v>
      </c>
      <c r="AA990" s="178">
        <f t="shared" ca="1" si="388"/>
        <v>284.39166699999998</v>
      </c>
      <c r="AB990" s="178">
        <f t="shared" ca="1" si="389"/>
        <v>863.14239349485536</v>
      </c>
    </row>
    <row r="991" spans="1:28" x14ac:dyDescent="0.25">
      <c r="A991" s="200"/>
      <c r="B991" s="105"/>
      <c r="D991" s="201">
        <f t="shared" si="368"/>
        <v>0.2</v>
      </c>
      <c r="E991" s="174">
        <f t="shared" ca="1" si="369"/>
        <v>0</v>
      </c>
      <c r="F991" s="179">
        <f t="shared" ca="1" si="370"/>
        <v>0</v>
      </c>
      <c r="G991" s="272">
        <f t="shared" si="371"/>
        <v>46.991667000000135</v>
      </c>
      <c r="H991" s="181">
        <f t="shared" ca="1" si="372"/>
        <v>-10.740371641793425</v>
      </c>
      <c r="I991" s="182">
        <f t="shared" ca="1" si="373"/>
        <v>-159.93066106961865</v>
      </c>
      <c r="J991" s="181">
        <f t="shared" ca="1" si="374"/>
        <v>0</v>
      </c>
      <c r="K991" s="175">
        <f ca="1">IF(I990&lt;0,VLOOKUP(-I990,'Cd(v)'!$B$3:$C$103,2,1),VLOOKUP(I990,'Cd(v)'!$B$3:$C$103,2,1))</f>
        <v>0.43984847012730799</v>
      </c>
      <c r="L991" s="7">
        <f t="shared" ca="1" si="375"/>
        <v>3.7181517702476472</v>
      </c>
      <c r="M991" s="110">
        <f t="shared" si="376"/>
        <v>0</v>
      </c>
      <c r="N991" s="110">
        <f t="shared" si="377"/>
        <v>-384.59945413531648</v>
      </c>
      <c r="O991" s="110">
        <f t="shared" ca="1" si="378"/>
        <v>36.475068866129419</v>
      </c>
      <c r="P991" s="110">
        <f t="shared" ca="1" si="379"/>
        <v>421.07452300144587</v>
      </c>
      <c r="Q991" s="110">
        <f t="shared" ca="1" si="380"/>
        <v>-10.740371641793425</v>
      </c>
      <c r="R991" s="110"/>
      <c r="S991" s="105">
        <v>9</v>
      </c>
      <c r="T991" s="105">
        <f t="shared" si="381"/>
        <v>46.840744072662233</v>
      </c>
      <c r="U991" s="177">
        <f t="shared" si="382"/>
        <v>-39.204837322662229</v>
      </c>
      <c r="V991" s="161">
        <f t="shared" si="383"/>
        <v>0</v>
      </c>
      <c r="W991" s="178">
        <f t="shared" si="384"/>
        <v>46.991667000000135</v>
      </c>
      <c r="X991" s="178">
        <f t="shared" ca="1" si="385"/>
        <v>0</v>
      </c>
      <c r="Y991" s="178">
        <f t="shared" ca="1" si="386"/>
        <v>4.7501658605019337</v>
      </c>
      <c r="Z991" s="178">
        <f t="shared" ca="1" si="387"/>
        <v>2</v>
      </c>
      <c r="AA991" s="178">
        <f t="shared" ca="1" si="388"/>
        <v>286.39166699999998</v>
      </c>
      <c r="AB991" s="178">
        <f t="shared" ca="1" si="389"/>
        <v>853.64206177385154</v>
      </c>
    </row>
    <row r="992" spans="1:28" x14ac:dyDescent="0.25">
      <c r="A992" s="200"/>
      <c r="B992" s="105"/>
      <c r="D992" s="201">
        <f t="shared" si="368"/>
        <v>0.2</v>
      </c>
      <c r="E992" s="174">
        <f t="shared" ca="1" si="369"/>
        <v>0</v>
      </c>
      <c r="F992" s="179">
        <f t="shared" ca="1" si="370"/>
        <v>0</v>
      </c>
      <c r="G992" s="272">
        <f t="shared" si="371"/>
        <v>47.191667000000137</v>
      </c>
      <c r="H992" s="181">
        <f t="shared" ca="1" si="372"/>
        <v>-10.551290304994671</v>
      </c>
      <c r="I992" s="182">
        <f t="shared" ca="1" si="373"/>
        <v>-159.93066106961865</v>
      </c>
      <c r="J992" s="181">
        <f t="shared" ca="1" si="374"/>
        <v>0</v>
      </c>
      <c r="K992" s="175">
        <f ca="1">IF(I991&lt;0,VLOOKUP(-I991,'Cd(v)'!$B$3:$C$103,2,1),VLOOKUP(I991,'Cd(v)'!$B$3:$C$103,2,1))</f>
        <v>0.43984847012730799</v>
      </c>
      <c r="L992" s="7">
        <f t="shared" ca="1" si="375"/>
        <v>3.7181517702476472</v>
      </c>
      <c r="M992" s="110">
        <f t="shared" si="376"/>
        <v>0</v>
      </c>
      <c r="N992" s="110">
        <f t="shared" si="377"/>
        <v>-482.6994541353165</v>
      </c>
      <c r="O992" s="110">
        <f t="shared" ca="1" si="378"/>
        <v>36.475068866129419</v>
      </c>
      <c r="P992" s="110">
        <f t="shared" ca="1" si="379"/>
        <v>519.17452300144589</v>
      </c>
      <c r="Q992" s="110">
        <f t="shared" ca="1" si="380"/>
        <v>-10.551290304994671</v>
      </c>
      <c r="R992" s="110"/>
      <c r="S992" s="105">
        <v>10</v>
      </c>
      <c r="T992" s="105">
        <f t="shared" si="381"/>
        <v>56.840744072662233</v>
      </c>
      <c r="U992" s="177">
        <f t="shared" si="382"/>
        <v>-49.204837322662229</v>
      </c>
      <c r="V992" s="161">
        <f t="shared" si="383"/>
        <v>0</v>
      </c>
      <c r="W992" s="178">
        <f t="shared" si="384"/>
        <v>47.191667000000137</v>
      </c>
      <c r="X992" s="178">
        <f t="shared" ca="1" si="385"/>
        <v>0</v>
      </c>
      <c r="Y992" s="178">
        <f t="shared" ca="1" si="386"/>
        <v>4.7501658605019337</v>
      </c>
      <c r="Z992" s="178">
        <f t="shared" ca="1" si="387"/>
        <v>2</v>
      </c>
      <c r="AA992" s="178">
        <f t="shared" ca="1" si="388"/>
        <v>288.39166699999998</v>
      </c>
      <c r="AB992" s="178">
        <f t="shared" ca="1" si="389"/>
        <v>844.14173005284772</v>
      </c>
    </row>
    <row r="993" spans="1:28" x14ac:dyDescent="0.25">
      <c r="A993" s="200"/>
      <c r="B993" s="105"/>
      <c r="D993" s="201">
        <f t="shared" si="368"/>
        <v>0.2</v>
      </c>
      <c r="E993" s="174">
        <f t="shared" ca="1" si="369"/>
        <v>0</v>
      </c>
      <c r="F993" s="179">
        <f t="shared" ca="1" si="370"/>
        <v>0</v>
      </c>
      <c r="G993" s="272">
        <f t="shared" si="371"/>
        <v>47.39166700000014</v>
      </c>
      <c r="H993" s="181">
        <f t="shared" ca="1" si="372"/>
        <v>-10.415849471374612</v>
      </c>
      <c r="I993" s="182">
        <f t="shared" ca="1" si="373"/>
        <v>-159.93066106961865</v>
      </c>
      <c r="J993" s="181">
        <f t="shared" ca="1" si="374"/>
        <v>0</v>
      </c>
      <c r="K993" s="175">
        <f ca="1">IF(I992&lt;0,VLOOKUP(-I992,'Cd(v)'!$B$3:$C$103,2,1),VLOOKUP(I992,'Cd(v)'!$B$3:$C$103,2,1))</f>
        <v>0.43984847012730799</v>
      </c>
      <c r="L993" s="7">
        <f t="shared" ca="1" si="375"/>
        <v>3.7181517702476472</v>
      </c>
      <c r="M993" s="110">
        <f t="shared" si="376"/>
        <v>0</v>
      </c>
      <c r="N993" s="110">
        <f t="shared" si="377"/>
        <v>-590.60945413531647</v>
      </c>
      <c r="O993" s="110">
        <f t="shared" ca="1" si="378"/>
        <v>36.475068866129419</v>
      </c>
      <c r="P993" s="110">
        <f t="shared" ca="1" si="379"/>
        <v>627.08452300144586</v>
      </c>
      <c r="Q993" s="110">
        <f t="shared" ca="1" si="380"/>
        <v>-10.415849471374612</v>
      </c>
      <c r="R993" s="110"/>
      <c r="S993" s="105">
        <v>11</v>
      </c>
      <c r="T993" s="105">
        <f t="shared" si="381"/>
        <v>67.840744072662233</v>
      </c>
      <c r="U993" s="177">
        <f t="shared" si="382"/>
        <v>-60.204837322662229</v>
      </c>
      <c r="V993" s="161">
        <f t="shared" si="383"/>
        <v>0</v>
      </c>
      <c r="W993" s="178">
        <f t="shared" si="384"/>
        <v>47.39166700000014</v>
      </c>
      <c r="X993" s="178">
        <f t="shared" ca="1" si="385"/>
        <v>0</v>
      </c>
      <c r="Y993" s="178">
        <f t="shared" ca="1" si="386"/>
        <v>4.7501658605019337</v>
      </c>
      <c r="Z993" s="178">
        <f t="shared" ca="1" si="387"/>
        <v>2</v>
      </c>
      <c r="AA993" s="178">
        <f t="shared" ca="1" si="388"/>
        <v>290.39166699999998</v>
      </c>
      <c r="AB993" s="178">
        <f t="shared" ca="1" si="389"/>
        <v>834.6413983318439</v>
      </c>
    </row>
    <row r="994" spans="1:28" x14ac:dyDescent="0.25">
      <c r="A994" s="200"/>
      <c r="B994" s="105"/>
      <c r="D994" s="201">
        <f t="shared" si="368"/>
        <v>0.2</v>
      </c>
      <c r="E994" s="174">
        <f t="shared" ca="1" si="369"/>
        <v>0</v>
      </c>
      <c r="F994" s="179">
        <f t="shared" ca="1" si="370"/>
        <v>0</v>
      </c>
      <c r="G994" s="272">
        <f t="shared" si="371"/>
        <v>47.591667000000143</v>
      </c>
      <c r="H994" s="181">
        <f t="shared" ca="1" si="372"/>
        <v>-10.315161014394826</v>
      </c>
      <c r="I994" s="182">
        <f t="shared" ca="1" si="373"/>
        <v>-159.93066106961865</v>
      </c>
      <c r="J994" s="181">
        <f t="shared" ca="1" si="374"/>
        <v>0</v>
      </c>
      <c r="K994" s="175">
        <f ca="1">IF(I993&lt;0,VLOOKUP(-I993,'Cd(v)'!$B$3:$C$103,2,1),VLOOKUP(I993,'Cd(v)'!$B$3:$C$103,2,1))</f>
        <v>0.43984847012730799</v>
      </c>
      <c r="L994" s="7">
        <f t="shared" ca="1" si="375"/>
        <v>3.7181517702476472</v>
      </c>
      <c r="M994" s="110">
        <f t="shared" si="376"/>
        <v>0</v>
      </c>
      <c r="N994" s="110">
        <f t="shared" si="377"/>
        <v>-708.3294541353165</v>
      </c>
      <c r="O994" s="110">
        <f t="shared" ca="1" si="378"/>
        <v>36.475068866129419</v>
      </c>
      <c r="P994" s="110">
        <f t="shared" ca="1" si="379"/>
        <v>744.80452300144589</v>
      </c>
      <c r="Q994" s="110">
        <f t="shared" ca="1" si="380"/>
        <v>-10.315161014394826</v>
      </c>
      <c r="R994" s="110"/>
      <c r="S994" s="105">
        <v>12</v>
      </c>
      <c r="T994" s="105">
        <f t="shared" si="381"/>
        <v>79.840744072662233</v>
      </c>
      <c r="U994" s="177">
        <f t="shared" si="382"/>
        <v>-72.204837322662229</v>
      </c>
      <c r="V994" s="161">
        <f t="shared" si="383"/>
        <v>0</v>
      </c>
      <c r="W994" s="178">
        <f t="shared" si="384"/>
        <v>47.591667000000143</v>
      </c>
      <c r="X994" s="178">
        <f t="shared" ca="1" si="385"/>
        <v>0</v>
      </c>
      <c r="Y994" s="178">
        <f t="shared" ca="1" si="386"/>
        <v>4.7501658605019337</v>
      </c>
      <c r="Z994" s="178">
        <f t="shared" ca="1" si="387"/>
        <v>2</v>
      </c>
      <c r="AA994" s="178">
        <f t="shared" ca="1" si="388"/>
        <v>292.39166699999998</v>
      </c>
      <c r="AB994" s="178">
        <f t="shared" ca="1" si="389"/>
        <v>825.14106661084008</v>
      </c>
    </row>
    <row r="995" spans="1:28" x14ac:dyDescent="0.25">
      <c r="A995" s="200"/>
      <c r="B995" s="105"/>
      <c r="D995" s="201">
        <f t="shared" si="368"/>
        <v>0.2</v>
      </c>
      <c r="E995" s="174">
        <f t="shared" ca="1" si="369"/>
        <v>0</v>
      </c>
      <c r="F995" s="179">
        <f t="shared" ca="1" si="370"/>
        <v>0</v>
      </c>
      <c r="G995" s="272">
        <f t="shared" si="371"/>
        <v>47.791667000000146</v>
      </c>
      <c r="H995" s="181">
        <f t="shared" ca="1" si="372"/>
        <v>-10.238086831830943</v>
      </c>
      <c r="I995" s="182">
        <f t="shared" ca="1" si="373"/>
        <v>-159.93066106961865</v>
      </c>
      <c r="J995" s="181">
        <f t="shared" ca="1" si="374"/>
        <v>0</v>
      </c>
      <c r="K995" s="175">
        <f ca="1">IF(I994&lt;0,VLOOKUP(-I994,'Cd(v)'!$B$3:$C$103,2,1),VLOOKUP(I994,'Cd(v)'!$B$3:$C$103,2,1))</f>
        <v>0.43984847012730799</v>
      </c>
      <c r="L995" s="7">
        <f t="shared" ca="1" si="375"/>
        <v>3.7181517702476472</v>
      </c>
      <c r="M995" s="110">
        <f t="shared" si="376"/>
        <v>0</v>
      </c>
      <c r="N995" s="110">
        <f t="shared" si="377"/>
        <v>-835.85945413531647</v>
      </c>
      <c r="O995" s="110">
        <f t="shared" ca="1" si="378"/>
        <v>36.475068866129419</v>
      </c>
      <c r="P995" s="110">
        <f t="shared" ca="1" si="379"/>
        <v>872.33452300144586</v>
      </c>
      <c r="Q995" s="110">
        <f t="shared" ca="1" si="380"/>
        <v>-10.238086831830943</v>
      </c>
      <c r="R995" s="110"/>
      <c r="S995" s="105">
        <v>13</v>
      </c>
      <c r="T995" s="105">
        <f t="shared" si="381"/>
        <v>92.840744072662233</v>
      </c>
      <c r="U995" s="177">
        <f t="shared" si="382"/>
        <v>-85.204837322662229</v>
      </c>
      <c r="V995" s="161">
        <f t="shared" si="383"/>
        <v>0</v>
      </c>
      <c r="W995" s="178">
        <f t="shared" si="384"/>
        <v>47.791667000000146</v>
      </c>
      <c r="X995" s="178">
        <f t="shared" ca="1" si="385"/>
        <v>0</v>
      </c>
      <c r="Y995" s="178">
        <f t="shared" ca="1" si="386"/>
        <v>4.7501658605019337</v>
      </c>
      <c r="Z995" s="178">
        <f t="shared" ca="1" si="387"/>
        <v>2</v>
      </c>
      <c r="AA995" s="178">
        <f t="shared" ca="1" si="388"/>
        <v>294.39166699999998</v>
      </c>
      <c r="AB995" s="178">
        <f t="shared" ca="1" si="389"/>
        <v>815.64073488983627</v>
      </c>
    </row>
    <row r="996" spans="1:28" x14ac:dyDescent="0.25">
      <c r="A996" s="200"/>
      <c r="B996" s="105"/>
      <c r="D996" s="201">
        <f t="shared" si="368"/>
        <v>0.2</v>
      </c>
      <c r="E996" s="174">
        <f t="shared" ca="1" si="369"/>
        <v>0</v>
      </c>
      <c r="F996" s="179">
        <f t="shared" ca="1" si="370"/>
        <v>0</v>
      </c>
      <c r="G996" s="272">
        <f t="shared" si="371"/>
        <v>47.991667000000149</v>
      </c>
      <c r="H996" s="181">
        <f t="shared" ca="1" si="372"/>
        <v>-10.177674297448771</v>
      </c>
      <c r="I996" s="182">
        <f t="shared" ca="1" si="373"/>
        <v>-159.93066106961865</v>
      </c>
      <c r="J996" s="181">
        <f t="shared" ca="1" si="374"/>
        <v>0</v>
      </c>
      <c r="K996" s="175">
        <f ca="1">IF(I995&lt;0,VLOOKUP(-I995,'Cd(v)'!$B$3:$C$103,2,1),VLOOKUP(I995,'Cd(v)'!$B$3:$C$103,2,1))</f>
        <v>0.43984847012730799</v>
      </c>
      <c r="L996" s="7">
        <f t="shared" ca="1" si="375"/>
        <v>3.7181517702476472</v>
      </c>
      <c r="M996" s="110">
        <f t="shared" si="376"/>
        <v>0</v>
      </c>
      <c r="N996" s="110">
        <f t="shared" si="377"/>
        <v>-973.1994541353165</v>
      </c>
      <c r="O996" s="110">
        <f t="shared" ca="1" si="378"/>
        <v>36.475068866129419</v>
      </c>
      <c r="P996" s="110">
        <f t="shared" ca="1" si="379"/>
        <v>1009.6745230014459</v>
      </c>
      <c r="Q996" s="110">
        <f t="shared" ca="1" si="380"/>
        <v>-10.177674297448771</v>
      </c>
      <c r="R996" s="110"/>
      <c r="S996" s="105">
        <v>14</v>
      </c>
      <c r="T996" s="105">
        <f t="shared" si="381"/>
        <v>106.84074407266223</v>
      </c>
      <c r="U996" s="177">
        <f t="shared" si="382"/>
        <v>-99.204837322662229</v>
      </c>
      <c r="V996" s="161">
        <f t="shared" si="383"/>
        <v>0</v>
      </c>
      <c r="W996" s="178">
        <f t="shared" si="384"/>
        <v>47.991667000000149</v>
      </c>
      <c r="X996" s="178">
        <f t="shared" ca="1" si="385"/>
        <v>0</v>
      </c>
      <c r="Y996" s="178">
        <f t="shared" ca="1" si="386"/>
        <v>4.7501658605019337</v>
      </c>
      <c r="Z996" s="178">
        <f t="shared" ca="1" si="387"/>
        <v>2</v>
      </c>
      <c r="AA996" s="178">
        <f t="shared" ca="1" si="388"/>
        <v>296.39166699999998</v>
      </c>
      <c r="AB996" s="178">
        <f t="shared" ca="1" si="389"/>
        <v>806.14040316883245</v>
      </c>
    </row>
    <row r="997" spans="1:28" x14ac:dyDescent="0.25">
      <c r="A997" s="200"/>
      <c r="B997" s="105"/>
      <c r="D997" s="201">
        <f t="shared" si="368"/>
        <v>0.2</v>
      </c>
      <c r="E997" s="174">
        <f t="shared" ca="1" si="369"/>
        <v>0</v>
      </c>
      <c r="F997" s="179">
        <f t="shared" ca="1" si="370"/>
        <v>0</v>
      </c>
      <c r="G997" s="272">
        <f t="shared" si="371"/>
        <v>48.191667000000152</v>
      </c>
      <c r="H997" s="181">
        <f t="shared" ca="1" si="372"/>
        <v>-10.129382871349634</v>
      </c>
      <c r="I997" s="182">
        <f t="shared" ca="1" si="373"/>
        <v>-159.93066106961865</v>
      </c>
      <c r="J997" s="181">
        <f t="shared" ca="1" si="374"/>
        <v>0</v>
      </c>
      <c r="K997" s="175">
        <f ca="1">IF(I996&lt;0,VLOOKUP(-I996,'Cd(v)'!$B$3:$C$103,2,1),VLOOKUP(I996,'Cd(v)'!$B$3:$C$103,2,1))</f>
        <v>0.43984847012730799</v>
      </c>
      <c r="L997" s="7">
        <f t="shared" ca="1" si="375"/>
        <v>3.7181517702476472</v>
      </c>
      <c r="M997" s="110">
        <f t="shared" si="376"/>
        <v>0</v>
      </c>
      <c r="N997" s="110">
        <f t="shared" si="377"/>
        <v>-1120.3494541353166</v>
      </c>
      <c r="O997" s="110">
        <f t="shared" ca="1" si="378"/>
        <v>36.475068866129419</v>
      </c>
      <c r="P997" s="110">
        <f t="shared" ca="1" si="379"/>
        <v>1156.8245230014461</v>
      </c>
      <c r="Q997" s="110">
        <f t="shared" ca="1" si="380"/>
        <v>-10.129382871349634</v>
      </c>
      <c r="R997" s="110"/>
      <c r="S997" s="105">
        <v>15</v>
      </c>
      <c r="T997" s="105">
        <f t="shared" si="381"/>
        <v>121.84074407266223</v>
      </c>
      <c r="U997" s="177">
        <f t="shared" si="382"/>
        <v>-114.20483732266223</v>
      </c>
      <c r="V997" s="161">
        <f t="shared" si="383"/>
        <v>0</v>
      </c>
      <c r="W997" s="178">
        <f t="shared" si="384"/>
        <v>48.191667000000152</v>
      </c>
      <c r="X997" s="178">
        <f t="shared" ca="1" si="385"/>
        <v>0</v>
      </c>
      <c r="Y997" s="178">
        <f t="shared" ca="1" si="386"/>
        <v>4.7501658605019337</v>
      </c>
      <c r="Z997" s="178">
        <f t="shared" ca="1" si="387"/>
        <v>2</v>
      </c>
      <c r="AA997" s="178">
        <f t="shared" ca="1" si="388"/>
        <v>298.39166699999998</v>
      </c>
      <c r="AB997" s="178">
        <f t="shared" ca="1" si="389"/>
        <v>796.64007144782863</v>
      </c>
    </row>
    <row r="998" spans="1:28" x14ac:dyDescent="0.25">
      <c r="A998" s="200"/>
      <c r="B998" s="105"/>
      <c r="D998" s="201">
        <f t="shared" si="368"/>
        <v>0.2</v>
      </c>
      <c r="E998" s="174">
        <f t="shared" ca="1" si="369"/>
        <v>0</v>
      </c>
      <c r="F998" s="179">
        <f t="shared" ca="1" si="370"/>
        <v>0</v>
      </c>
      <c r="G998" s="272">
        <f t="shared" si="371"/>
        <v>48.391667000000155</v>
      </c>
      <c r="H998" s="181">
        <f t="shared" ca="1" si="372"/>
        <v>-10.090136050366089</v>
      </c>
      <c r="I998" s="182">
        <f t="shared" ca="1" si="373"/>
        <v>-159.93066106961865</v>
      </c>
      <c r="J998" s="181">
        <f t="shared" ca="1" si="374"/>
        <v>0</v>
      </c>
      <c r="K998" s="175">
        <f ca="1">IF(I997&lt;0,VLOOKUP(-I997,'Cd(v)'!$B$3:$C$103,2,1),VLOOKUP(I997,'Cd(v)'!$B$3:$C$103,2,1))</f>
        <v>0.43984847012730799</v>
      </c>
      <c r="L998" s="7">
        <f t="shared" ca="1" si="375"/>
        <v>3.7181517702476472</v>
      </c>
      <c r="M998" s="110">
        <f t="shared" si="376"/>
        <v>0</v>
      </c>
      <c r="N998" s="110">
        <f t="shared" si="377"/>
        <v>-1277.3094541353166</v>
      </c>
      <c r="O998" s="110">
        <f t="shared" ca="1" si="378"/>
        <v>36.475068866129419</v>
      </c>
      <c r="P998" s="110">
        <f t="shared" ca="1" si="379"/>
        <v>1313.7845230014461</v>
      </c>
      <c r="Q998" s="110">
        <f t="shared" ca="1" si="380"/>
        <v>-10.090136050366089</v>
      </c>
      <c r="R998" s="110"/>
      <c r="S998" s="105">
        <v>16</v>
      </c>
      <c r="T998" s="105">
        <f t="shared" si="381"/>
        <v>137.84074407266223</v>
      </c>
      <c r="U998" s="177">
        <f t="shared" si="382"/>
        <v>-130.20483732266223</v>
      </c>
      <c r="V998" s="161">
        <f t="shared" si="383"/>
        <v>0</v>
      </c>
      <c r="W998" s="178">
        <f t="shared" si="384"/>
        <v>48.391667000000155</v>
      </c>
      <c r="X998" s="178">
        <f t="shared" ca="1" si="385"/>
        <v>0</v>
      </c>
      <c r="Y998" s="178">
        <f t="shared" ca="1" si="386"/>
        <v>4.7501658605019337</v>
      </c>
      <c r="Z998" s="178">
        <f t="shared" ca="1" si="387"/>
        <v>2</v>
      </c>
      <c r="AA998" s="178">
        <f t="shared" ca="1" si="388"/>
        <v>300.39166699999998</v>
      </c>
      <c r="AB998" s="178">
        <f t="shared" ca="1" si="389"/>
        <v>787.13973972682481</v>
      </c>
    </row>
    <row r="999" spans="1:28" x14ac:dyDescent="0.25">
      <c r="A999" s="200"/>
      <c r="B999" s="105"/>
      <c r="D999" s="201">
        <f t="shared" si="368"/>
        <v>0.2</v>
      </c>
      <c r="E999" s="174">
        <f t="shared" ca="1" si="369"/>
        <v>0</v>
      </c>
      <c r="F999" s="179">
        <f t="shared" ca="1" si="370"/>
        <v>0</v>
      </c>
      <c r="G999" s="272">
        <f t="shared" si="371"/>
        <v>48.591667000000157</v>
      </c>
      <c r="H999" s="181">
        <f t="shared" ca="1" si="372"/>
        <v>-10.057784444652311</v>
      </c>
      <c r="I999" s="182">
        <f t="shared" ca="1" si="373"/>
        <v>-159.93066106961865</v>
      </c>
      <c r="J999" s="181">
        <f t="shared" ca="1" si="374"/>
        <v>0</v>
      </c>
      <c r="K999" s="175">
        <f ca="1">IF(I998&lt;0,VLOOKUP(-I998,'Cd(v)'!$B$3:$C$103,2,1),VLOOKUP(I998,'Cd(v)'!$B$3:$C$103,2,1))</f>
        <v>0.43984847012730799</v>
      </c>
      <c r="L999" s="7">
        <f t="shared" ca="1" si="375"/>
        <v>3.7181517702476472</v>
      </c>
      <c r="M999" s="110">
        <f t="shared" si="376"/>
        <v>0</v>
      </c>
      <c r="N999" s="110">
        <f t="shared" si="377"/>
        <v>-1444.0794541353166</v>
      </c>
      <c r="O999" s="110">
        <f t="shared" ca="1" si="378"/>
        <v>36.475068866129419</v>
      </c>
      <c r="P999" s="110">
        <f t="shared" ca="1" si="379"/>
        <v>1480.5545230014461</v>
      </c>
      <c r="Q999" s="110">
        <f t="shared" ca="1" si="380"/>
        <v>-10.057784444652311</v>
      </c>
      <c r="R999" s="110"/>
      <c r="S999" s="105">
        <v>17</v>
      </c>
      <c r="T999" s="105">
        <f t="shared" si="381"/>
        <v>154.84074407266223</v>
      </c>
      <c r="U999" s="177">
        <f t="shared" si="382"/>
        <v>-147.20483732266223</v>
      </c>
      <c r="V999" s="161">
        <f t="shared" si="383"/>
        <v>0</v>
      </c>
      <c r="W999" s="178">
        <f t="shared" si="384"/>
        <v>48.591667000000157</v>
      </c>
      <c r="X999" s="178">
        <f t="shared" ca="1" si="385"/>
        <v>0</v>
      </c>
      <c r="Y999" s="178">
        <f t="shared" ca="1" si="386"/>
        <v>4.7501658605019337</v>
      </c>
      <c r="Z999" s="178">
        <f t="shared" ca="1" si="387"/>
        <v>2</v>
      </c>
      <c r="AA999" s="178">
        <f t="shared" ca="1" si="388"/>
        <v>302.39166699999998</v>
      </c>
      <c r="AB999" s="178">
        <f t="shared" ca="1" si="389"/>
        <v>777.639408005821</v>
      </c>
    </row>
    <row r="1000" spans="1:28" x14ac:dyDescent="0.25">
      <c r="A1000" s="200"/>
      <c r="B1000" s="105"/>
      <c r="D1000" s="201">
        <f t="shared" si="368"/>
        <v>0.2</v>
      </c>
      <c r="E1000" s="174">
        <f t="shared" ca="1" si="369"/>
        <v>0</v>
      </c>
      <c r="F1000" s="179">
        <f t="shared" ca="1" si="370"/>
        <v>0</v>
      </c>
      <c r="G1000" s="272">
        <f t="shared" si="371"/>
        <v>48.79166700000016</v>
      </c>
      <c r="H1000" s="181">
        <f t="shared" ca="1" si="372"/>
        <v>-10.030786930075722</v>
      </c>
      <c r="I1000" s="182">
        <f t="shared" ca="1" si="373"/>
        <v>-159.93066106961865</v>
      </c>
      <c r="J1000" s="181">
        <f t="shared" ca="1" si="374"/>
        <v>0</v>
      </c>
      <c r="K1000" s="175">
        <f ca="1">IF(I999&lt;0,VLOOKUP(-I999,'Cd(v)'!$B$3:$C$103,2,1),VLOOKUP(I999,'Cd(v)'!$B$3:$C$103,2,1))</f>
        <v>0.43984847012730799</v>
      </c>
      <c r="L1000" s="7">
        <f t="shared" ca="1" si="375"/>
        <v>3.7181517702476472</v>
      </c>
      <c r="M1000" s="110">
        <f t="shared" si="376"/>
        <v>0</v>
      </c>
      <c r="N1000" s="110">
        <f t="shared" si="377"/>
        <v>-1620.6594541353165</v>
      </c>
      <c r="O1000" s="110">
        <f t="shared" ca="1" si="378"/>
        <v>36.475068866129419</v>
      </c>
      <c r="P1000" s="110">
        <f t="shared" ca="1" si="379"/>
        <v>1657.134523001446</v>
      </c>
      <c r="Q1000" s="110">
        <f t="shared" ca="1" si="380"/>
        <v>-10.030786930075722</v>
      </c>
      <c r="R1000" s="110"/>
      <c r="S1000" s="105">
        <v>18</v>
      </c>
      <c r="T1000" s="105">
        <f t="shared" si="381"/>
        <v>172.84074407266223</v>
      </c>
      <c r="U1000" s="177">
        <f t="shared" si="382"/>
        <v>-165.20483732266223</v>
      </c>
      <c r="V1000" s="161">
        <f t="shared" si="383"/>
        <v>0</v>
      </c>
      <c r="W1000" s="178">
        <f t="shared" si="384"/>
        <v>48.79166700000016</v>
      </c>
      <c r="X1000" s="178">
        <f t="shared" ca="1" si="385"/>
        <v>0</v>
      </c>
      <c r="Y1000" s="178">
        <f t="shared" ca="1" si="386"/>
        <v>4.7501658605019337</v>
      </c>
      <c r="Z1000" s="178">
        <f t="shared" ca="1" si="387"/>
        <v>2</v>
      </c>
      <c r="AA1000" s="178">
        <f t="shared" ca="1" si="388"/>
        <v>304.39166699999998</v>
      </c>
      <c r="AB1000" s="178">
        <f t="shared" ca="1" si="389"/>
        <v>768.13907628481718</v>
      </c>
    </row>
    <row r="1001" spans="1:28" x14ac:dyDescent="0.25">
      <c r="A1001" s="200"/>
      <c r="B1001" s="105"/>
      <c r="D1001" s="201">
        <f t="shared" si="368"/>
        <v>0.2</v>
      </c>
      <c r="E1001" s="174">
        <f t="shared" ca="1" si="369"/>
        <v>0</v>
      </c>
      <c r="F1001" s="179">
        <f t="shared" ca="1" si="370"/>
        <v>0</v>
      </c>
      <c r="G1001" s="272">
        <f t="shared" si="371"/>
        <v>48.991667000000163</v>
      </c>
      <c r="H1001" s="181">
        <f t="shared" ca="1" si="372"/>
        <v>-10.008013631977743</v>
      </c>
      <c r="I1001" s="182">
        <f t="shared" ca="1" si="373"/>
        <v>-159.93066106961865</v>
      </c>
      <c r="J1001" s="181">
        <f t="shared" ca="1" si="374"/>
        <v>0</v>
      </c>
      <c r="K1001" s="175">
        <f ca="1">IF(I1000&lt;0,VLOOKUP(-I1000,'Cd(v)'!$B$3:$C$103,2,1),VLOOKUP(I1000,'Cd(v)'!$B$3:$C$103,2,1))</f>
        <v>0.43984847012730799</v>
      </c>
      <c r="L1001" s="7">
        <f t="shared" ca="1" si="375"/>
        <v>3.7181517702476472</v>
      </c>
      <c r="M1001" s="110">
        <f t="shared" si="376"/>
        <v>0</v>
      </c>
      <c r="N1001" s="110">
        <f t="shared" si="377"/>
        <v>-1807.0494541353166</v>
      </c>
      <c r="O1001" s="110">
        <f t="shared" ca="1" si="378"/>
        <v>36.475068866129419</v>
      </c>
      <c r="P1001" s="110">
        <f t="shared" ca="1" si="379"/>
        <v>1843.5245230014461</v>
      </c>
      <c r="Q1001" s="110">
        <f t="shared" ca="1" si="380"/>
        <v>-10.008013631977743</v>
      </c>
      <c r="R1001" s="110"/>
      <c r="S1001" s="105">
        <v>19</v>
      </c>
      <c r="T1001" s="105">
        <f t="shared" si="381"/>
        <v>191.84074407266223</v>
      </c>
      <c r="U1001" s="177">
        <f t="shared" si="382"/>
        <v>-184.20483732266223</v>
      </c>
      <c r="V1001" s="161">
        <f t="shared" si="383"/>
        <v>0</v>
      </c>
      <c r="W1001" s="178">
        <f t="shared" si="384"/>
        <v>48.991667000000163</v>
      </c>
      <c r="X1001" s="178">
        <f t="shared" ca="1" si="385"/>
        <v>0</v>
      </c>
      <c r="Y1001" s="178">
        <f t="shared" ca="1" si="386"/>
        <v>4.7501658605019337</v>
      </c>
      <c r="Z1001" s="178">
        <f t="shared" ca="1" si="387"/>
        <v>2</v>
      </c>
      <c r="AA1001" s="178">
        <f t="shared" ca="1" si="388"/>
        <v>306.39166699999998</v>
      </c>
      <c r="AB1001" s="178">
        <f t="shared" ca="1" si="389"/>
        <v>758.63874456381336</v>
      </c>
    </row>
    <row r="1002" spans="1:28" x14ac:dyDescent="0.25">
      <c r="A1002" s="200"/>
      <c r="B1002" s="105"/>
      <c r="D1002" s="201">
        <f t="shared" si="368"/>
        <v>0.2</v>
      </c>
      <c r="E1002" s="174">
        <f t="shared" ca="1" si="369"/>
        <v>0</v>
      </c>
      <c r="F1002" s="179">
        <f t="shared" ca="1" si="370"/>
        <v>0</v>
      </c>
      <c r="G1002" s="272">
        <f t="shared" si="371"/>
        <v>49.191667000000166</v>
      </c>
      <c r="H1002" s="181">
        <f t="shared" ca="1" si="372"/>
        <v>-9.9886200040329882</v>
      </c>
      <c r="I1002" s="182">
        <f t="shared" ca="1" si="373"/>
        <v>-159.93066106961865</v>
      </c>
      <c r="J1002" s="181">
        <f t="shared" ca="1" si="374"/>
        <v>0</v>
      </c>
      <c r="K1002" s="175">
        <f ca="1">IF(I1001&lt;0,VLOOKUP(-I1001,'Cd(v)'!$B$3:$C$103,2,1),VLOOKUP(I1001,'Cd(v)'!$B$3:$C$103,2,1))</f>
        <v>0.43984847012730799</v>
      </c>
      <c r="L1002" s="7">
        <f t="shared" ca="1" si="375"/>
        <v>3.7181517702476472</v>
      </c>
      <c r="M1002" s="110">
        <f t="shared" si="376"/>
        <v>0</v>
      </c>
      <c r="N1002" s="110">
        <f t="shared" si="377"/>
        <v>-2003.2494541353165</v>
      </c>
      <c r="O1002" s="110">
        <f t="shared" ca="1" si="378"/>
        <v>36.475068866129419</v>
      </c>
      <c r="P1002" s="110">
        <f t="shared" ca="1" si="379"/>
        <v>2039.724523001446</v>
      </c>
      <c r="Q1002" s="110">
        <f t="shared" ca="1" si="380"/>
        <v>-9.9886200040329882</v>
      </c>
      <c r="R1002" s="110"/>
      <c r="S1002" s="105">
        <v>20</v>
      </c>
      <c r="T1002" s="105">
        <f t="shared" si="381"/>
        <v>211.84074407266223</v>
      </c>
      <c r="U1002" s="177">
        <f t="shared" si="382"/>
        <v>-204.20483732266223</v>
      </c>
      <c r="V1002" s="161">
        <f t="shared" si="383"/>
        <v>0</v>
      </c>
      <c r="W1002" s="178">
        <f t="shared" si="384"/>
        <v>49.191667000000166</v>
      </c>
      <c r="X1002" s="178">
        <f t="shared" ca="1" si="385"/>
        <v>0</v>
      </c>
      <c r="Y1002" s="178">
        <f t="shared" ca="1" si="386"/>
        <v>4.7501658605019337</v>
      </c>
      <c r="Z1002" s="178">
        <f t="shared" ca="1" si="387"/>
        <v>2</v>
      </c>
      <c r="AA1002" s="178">
        <f t="shared" ca="1" si="388"/>
        <v>308.39166699999998</v>
      </c>
      <c r="AB1002" s="178">
        <f t="shared" ca="1" si="389"/>
        <v>749.13841284280954</v>
      </c>
    </row>
    <row r="1003" spans="1:28" x14ac:dyDescent="0.25">
      <c r="A1003" s="200"/>
      <c r="B1003" s="105"/>
      <c r="D1003" s="201">
        <f t="shared" si="368"/>
        <v>0.2</v>
      </c>
      <c r="E1003" s="174">
        <f t="shared" ca="1" si="369"/>
        <v>0</v>
      </c>
      <c r="F1003" s="179">
        <f t="shared" ca="1" si="370"/>
        <v>0</v>
      </c>
      <c r="G1003" s="272">
        <f t="shared" si="371"/>
        <v>49.391667000000169</v>
      </c>
      <c r="H1003" s="181">
        <f t="shared" ca="1" si="372"/>
        <v>-9.9719639671143909</v>
      </c>
      <c r="I1003" s="182">
        <f t="shared" ca="1" si="373"/>
        <v>-159.93066106961865</v>
      </c>
      <c r="J1003" s="181">
        <f t="shared" ca="1" si="374"/>
        <v>0</v>
      </c>
      <c r="K1003" s="175">
        <f ca="1">IF(I1002&lt;0,VLOOKUP(-I1002,'Cd(v)'!$B$3:$C$103,2,1),VLOOKUP(I1002,'Cd(v)'!$B$3:$C$103,2,1))</f>
        <v>0.43984847012730799</v>
      </c>
      <c r="L1003" s="7">
        <f t="shared" ca="1" si="375"/>
        <v>3.7181517702476472</v>
      </c>
      <c r="M1003" s="110">
        <f t="shared" si="376"/>
        <v>0</v>
      </c>
      <c r="N1003" s="110">
        <f t="shared" si="377"/>
        <v>-2209.2594541353164</v>
      </c>
      <c r="O1003" s="110">
        <f t="shared" ca="1" si="378"/>
        <v>36.475068866129419</v>
      </c>
      <c r="P1003" s="110">
        <f t="shared" ca="1" si="379"/>
        <v>2245.7345230014457</v>
      </c>
      <c r="Q1003" s="110">
        <f t="shared" ca="1" si="380"/>
        <v>-9.9719639671143909</v>
      </c>
      <c r="R1003" s="110"/>
      <c r="S1003" s="105">
        <v>21</v>
      </c>
      <c r="T1003" s="105">
        <f t="shared" si="381"/>
        <v>232.84074407266223</v>
      </c>
      <c r="U1003" s="177">
        <f t="shared" si="382"/>
        <v>-225.20483732266223</v>
      </c>
      <c r="V1003" s="161">
        <f t="shared" si="383"/>
        <v>0</v>
      </c>
      <c r="W1003" s="178">
        <f t="shared" si="384"/>
        <v>49.391667000000169</v>
      </c>
      <c r="X1003" s="178">
        <f t="shared" ca="1" si="385"/>
        <v>0</v>
      </c>
      <c r="Y1003" s="178">
        <f t="shared" ca="1" si="386"/>
        <v>4.7501658605019337</v>
      </c>
      <c r="Z1003" s="178">
        <f t="shared" ca="1" si="387"/>
        <v>2</v>
      </c>
      <c r="AA1003" s="178">
        <f t="shared" ca="1" si="388"/>
        <v>310.39166699999998</v>
      </c>
      <c r="AB1003" s="178">
        <f t="shared" ca="1" si="389"/>
        <v>739.63808112180573</v>
      </c>
    </row>
    <row r="1004" spans="1:28" x14ac:dyDescent="0.25">
      <c r="A1004" s="200"/>
      <c r="B1004" s="105"/>
      <c r="D1004" s="201">
        <f t="shared" si="368"/>
        <v>0.2</v>
      </c>
      <c r="E1004" s="174">
        <f t="shared" ca="1" si="369"/>
        <v>0</v>
      </c>
      <c r="F1004" s="179">
        <f t="shared" ca="1" si="370"/>
        <v>0</v>
      </c>
      <c r="G1004" s="272">
        <f t="shared" si="371"/>
        <v>49.591667000000172</v>
      </c>
      <c r="H1004" s="181">
        <f t="shared" ca="1" si="372"/>
        <v>-9.9575499802559317</v>
      </c>
      <c r="I1004" s="182">
        <f t="shared" ca="1" si="373"/>
        <v>-159.93066106961865</v>
      </c>
      <c r="J1004" s="181">
        <f t="shared" ca="1" si="374"/>
        <v>0</v>
      </c>
      <c r="K1004" s="175">
        <f ca="1">IF(I1003&lt;0,VLOOKUP(-I1003,'Cd(v)'!$B$3:$C$103,2,1),VLOOKUP(I1003,'Cd(v)'!$B$3:$C$103,2,1))</f>
        <v>0.43984847012730799</v>
      </c>
      <c r="L1004" s="7">
        <f t="shared" ca="1" si="375"/>
        <v>3.7181517702476472</v>
      </c>
      <c r="M1004" s="110">
        <f t="shared" si="376"/>
        <v>0</v>
      </c>
      <c r="N1004" s="110">
        <f t="shared" si="377"/>
        <v>-2425.0794541353166</v>
      </c>
      <c r="O1004" s="110">
        <f t="shared" ca="1" si="378"/>
        <v>36.475068866129419</v>
      </c>
      <c r="P1004" s="110">
        <f t="shared" ca="1" si="379"/>
        <v>2461.5545230014459</v>
      </c>
      <c r="Q1004" s="110">
        <f t="shared" ca="1" si="380"/>
        <v>-9.9575499802559317</v>
      </c>
      <c r="R1004" s="110"/>
      <c r="S1004" s="105">
        <v>22</v>
      </c>
      <c r="T1004" s="105">
        <f t="shared" si="381"/>
        <v>254.84074407266223</v>
      </c>
      <c r="U1004" s="177">
        <f t="shared" si="382"/>
        <v>-247.20483732266223</v>
      </c>
      <c r="V1004" s="161">
        <f t="shared" si="383"/>
        <v>0</v>
      </c>
      <c r="W1004" s="178">
        <f t="shared" si="384"/>
        <v>49.591667000000172</v>
      </c>
      <c r="X1004" s="178">
        <f t="shared" ca="1" si="385"/>
        <v>0</v>
      </c>
      <c r="Y1004" s="178">
        <f t="shared" ca="1" si="386"/>
        <v>4.7501658605019337</v>
      </c>
      <c r="Z1004" s="178">
        <f t="shared" ca="1" si="387"/>
        <v>2</v>
      </c>
      <c r="AA1004" s="178">
        <f t="shared" ca="1" si="388"/>
        <v>312.39166699999998</v>
      </c>
      <c r="AB1004" s="178">
        <f t="shared" ca="1" si="389"/>
        <v>730.13774940080191</v>
      </c>
    </row>
    <row r="1005" spans="1:28" x14ac:dyDescent="0.25">
      <c r="A1005" s="200"/>
      <c r="B1005" s="105"/>
      <c r="D1005" s="201">
        <f t="shared" si="368"/>
        <v>0.2</v>
      </c>
      <c r="E1005" s="174">
        <f t="shared" ca="1" si="369"/>
        <v>0</v>
      </c>
      <c r="F1005" s="179">
        <f t="shared" ca="1" si="370"/>
        <v>0</v>
      </c>
      <c r="G1005" s="272">
        <f t="shared" si="371"/>
        <v>49.791667000000174</v>
      </c>
      <c r="H1005" s="181">
        <f t="shared" ca="1" si="372"/>
        <v>-9.9449904362466057</v>
      </c>
      <c r="I1005" s="182">
        <f t="shared" ca="1" si="373"/>
        <v>-159.93066106961865</v>
      </c>
      <c r="J1005" s="181">
        <f t="shared" ca="1" si="374"/>
        <v>0</v>
      </c>
      <c r="K1005" s="175">
        <f ca="1">IF(I1004&lt;0,VLOOKUP(-I1004,'Cd(v)'!$B$3:$C$103,2,1),VLOOKUP(I1004,'Cd(v)'!$B$3:$C$103,2,1))</f>
        <v>0.43984847012730799</v>
      </c>
      <c r="L1005" s="7">
        <f t="shared" ca="1" si="375"/>
        <v>3.7181517702476472</v>
      </c>
      <c r="M1005" s="110">
        <f t="shared" si="376"/>
        <v>0</v>
      </c>
      <c r="N1005" s="110">
        <f t="shared" si="377"/>
        <v>-2650.7094541353167</v>
      </c>
      <c r="O1005" s="110">
        <f t="shared" ca="1" si="378"/>
        <v>36.475068866129419</v>
      </c>
      <c r="P1005" s="110">
        <f t="shared" ca="1" si="379"/>
        <v>2687.184523001446</v>
      </c>
      <c r="Q1005" s="110">
        <f t="shared" ca="1" si="380"/>
        <v>-9.9449904362466057</v>
      </c>
      <c r="R1005" s="110"/>
      <c r="S1005" s="105">
        <v>23</v>
      </c>
      <c r="T1005" s="105">
        <f t="shared" si="381"/>
        <v>277.84074407266223</v>
      </c>
      <c r="U1005" s="177">
        <f t="shared" si="382"/>
        <v>-270.20483732266223</v>
      </c>
      <c r="V1005" s="161">
        <f t="shared" si="383"/>
        <v>0</v>
      </c>
      <c r="W1005" s="178">
        <f t="shared" si="384"/>
        <v>49.791667000000174</v>
      </c>
      <c r="X1005" s="178">
        <f t="shared" ca="1" si="385"/>
        <v>0</v>
      </c>
      <c r="Y1005" s="178">
        <f t="shared" ca="1" si="386"/>
        <v>4.7501658605019337</v>
      </c>
      <c r="Z1005" s="178">
        <f t="shared" ca="1" si="387"/>
        <v>2</v>
      </c>
      <c r="AA1005" s="178">
        <f t="shared" ca="1" si="388"/>
        <v>314.39166699999998</v>
      </c>
      <c r="AB1005" s="178">
        <f t="shared" ca="1" si="389"/>
        <v>720.63741767979809</v>
      </c>
    </row>
    <row r="1006" spans="1:28" x14ac:dyDescent="0.25">
      <c r="A1006" s="200"/>
      <c r="B1006" s="105"/>
      <c r="D1006" s="201">
        <f t="shared" si="368"/>
        <v>0.2</v>
      </c>
      <c r="E1006" s="174">
        <f t="shared" ca="1" si="369"/>
        <v>0</v>
      </c>
      <c r="F1006" s="179">
        <f t="shared" ca="1" si="370"/>
        <v>0</v>
      </c>
      <c r="G1006" s="272">
        <f t="shared" si="371"/>
        <v>49.991667000000177</v>
      </c>
      <c r="H1006" s="181">
        <f t="shared" ca="1" si="372"/>
        <v>-9.9339784811088148</v>
      </c>
      <c r="I1006" s="182">
        <f t="shared" ca="1" si="373"/>
        <v>-159.93066106961865</v>
      </c>
      <c r="J1006" s="181">
        <f t="shared" ca="1" si="374"/>
        <v>0</v>
      </c>
      <c r="K1006" s="175">
        <f ca="1">IF(I1005&lt;0,VLOOKUP(-I1005,'Cd(v)'!$B$3:$C$103,2,1),VLOOKUP(I1005,'Cd(v)'!$B$3:$C$103,2,1))</f>
        <v>0.43984847012730799</v>
      </c>
      <c r="L1006" s="7">
        <f t="shared" ca="1" si="375"/>
        <v>3.7181517702476472</v>
      </c>
      <c r="M1006" s="110">
        <f t="shared" si="376"/>
        <v>0</v>
      </c>
      <c r="N1006" s="110">
        <f t="shared" si="377"/>
        <v>-2886.1494541353168</v>
      </c>
      <c r="O1006" s="110">
        <f t="shared" ca="1" si="378"/>
        <v>36.475068866129419</v>
      </c>
      <c r="P1006" s="110">
        <f t="shared" ca="1" si="379"/>
        <v>2922.6245230014461</v>
      </c>
      <c r="Q1006" s="110">
        <f t="shared" ca="1" si="380"/>
        <v>-9.9339784811088148</v>
      </c>
      <c r="R1006" s="110"/>
      <c r="S1006" s="105">
        <v>24</v>
      </c>
      <c r="T1006" s="105">
        <f t="shared" si="381"/>
        <v>301.84074407266223</v>
      </c>
      <c r="U1006" s="177">
        <f t="shared" si="382"/>
        <v>-294.20483732266223</v>
      </c>
      <c r="V1006" s="161">
        <f t="shared" si="383"/>
        <v>0</v>
      </c>
      <c r="W1006" s="178">
        <f t="shared" si="384"/>
        <v>49.991667000000177</v>
      </c>
      <c r="X1006" s="178">
        <f t="shared" ca="1" si="385"/>
        <v>0</v>
      </c>
      <c r="Y1006" s="178">
        <f t="shared" ca="1" si="386"/>
        <v>4.7501658605019337</v>
      </c>
      <c r="Z1006" s="178">
        <f t="shared" ca="1" si="387"/>
        <v>2</v>
      </c>
      <c r="AA1006" s="178">
        <f t="shared" ca="1" si="388"/>
        <v>316.39166699999998</v>
      </c>
      <c r="AB1006" s="178">
        <f t="shared" ca="1" si="389"/>
        <v>711.13708595879427</v>
      </c>
    </row>
    <row r="1007" spans="1:28" x14ac:dyDescent="0.25">
      <c r="A1007" s="200"/>
      <c r="B1007" s="105"/>
      <c r="D1007" s="201">
        <f t="shared" si="368"/>
        <v>0.2</v>
      </c>
      <c r="E1007" s="174">
        <f t="shared" ca="1" si="369"/>
        <v>0</v>
      </c>
      <c r="F1007" s="179">
        <f t="shared" ca="1" si="370"/>
        <v>0</v>
      </c>
      <c r="G1007" s="272">
        <f t="shared" si="371"/>
        <v>50.19166700000018</v>
      </c>
      <c r="H1007" s="181">
        <f t="shared" ca="1" si="372"/>
        <v>-9.9242685341865897</v>
      </c>
      <c r="I1007" s="182">
        <f t="shared" ca="1" si="373"/>
        <v>-159.93066106961865</v>
      </c>
      <c r="J1007" s="181">
        <f t="shared" ca="1" si="374"/>
        <v>0</v>
      </c>
      <c r="K1007" s="175">
        <f ca="1">IF(I1006&lt;0,VLOOKUP(-I1006,'Cd(v)'!$B$3:$C$103,2,1),VLOOKUP(I1006,'Cd(v)'!$B$3:$C$103,2,1))</f>
        <v>0.43984847012730799</v>
      </c>
      <c r="L1007" s="7">
        <f t="shared" ca="1" si="375"/>
        <v>3.7181517702476472</v>
      </c>
      <c r="M1007" s="110">
        <f t="shared" si="376"/>
        <v>0</v>
      </c>
      <c r="N1007" s="110">
        <f t="shared" si="377"/>
        <v>-3131.3994541353168</v>
      </c>
      <c r="O1007" s="110">
        <f t="shared" ca="1" si="378"/>
        <v>36.475068866129419</v>
      </c>
      <c r="P1007" s="110">
        <f t="shared" ca="1" si="379"/>
        <v>3167.8745230014461</v>
      </c>
      <c r="Q1007" s="110">
        <f t="shared" ca="1" si="380"/>
        <v>-9.9242685341865897</v>
      </c>
      <c r="R1007" s="110"/>
      <c r="S1007" s="105">
        <v>25</v>
      </c>
      <c r="T1007" s="105">
        <f t="shared" si="381"/>
        <v>326.84074407266223</v>
      </c>
      <c r="U1007" s="177">
        <f t="shared" si="382"/>
        <v>-319.20483732266223</v>
      </c>
      <c r="V1007" s="161">
        <f t="shared" si="383"/>
        <v>0</v>
      </c>
      <c r="W1007" s="178">
        <f t="shared" si="384"/>
        <v>50.19166700000018</v>
      </c>
      <c r="X1007" s="178">
        <f t="shared" ca="1" si="385"/>
        <v>0</v>
      </c>
      <c r="Y1007" s="178">
        <f t="shared" ca="1" si="386"/>
        <v>4.7501658605019337</v>
      </c>
      <c r="Z1007" s="178">
        <f t="shared" ca="1" si="387"/>
        <v>2</v>
      </c>
      <c r="AA1007" s="178">
        <f t="shared" ca="1" si="388"/>
        <v>318.39166699999998</v>
      </c>
      <c r="AB1007" s="178">
        <f t="shared" ca="1" si="389"/>
        <v>701.63675423779046</v>
      </c>
    </row>
    <row r="1008" spans="1:28" x14ac:dyDescent="0.25">
      <c r="A1008" s="200"/>
      <c r="B1008" s="105"/>
      <c r="D1008" s="201">
        <f t="shared" si="368"/>
        <v>0.2</v>
      </c>
      <c r="E1008" s="174">
        <f t="shared" ca="1" si="369"/>
        <v>0</v>
      </c>
      <c r="F1008" s="179">
        <f t="shared" ca="1" si="370"/>
        <v>0</v>
      </c>
      <c r="G1008" s="272">
        <f t="shared" si="371"/>
        <v>50.391667000000183</v>
      </c>
      <c r="H1008" s="181">
        <f t="shared" ca="1" si="372"/>
        <v>-9.9156621023883176</v>
      </c>
      <c r="I1008" s="182">
        <f t="shared" ca="1" si="373"/>
        <v>-159.93066106961865</v>
      </c>
      <c r="J1008" s="181">
        <f t="shared" ca="1" si="374"/>
        <v>0</v>
      </c>
      <c r="K1008" s="175">
        <f ca="1">IF(I1007&lt;0,VLOOKUP(-I1007,'Cd(v)'!$B$3:$C$103,2,1),VLOOKUP(I1007,'Cd(v)'!$B$3:$C$103,2,1))</f>
        <v>0.43984847012730799</v>
      </c>
      <c r="L1008" s="7">
        <f t="shared" ca="1" si="375"/>
        <v>3.7181517702476472</v>
      </c>
      <c r="M1008" s="110">
        <f t="shared" si="376"/>
        <v>0</v>
      </c>
      <c r="N1008" s="110">
        <f t="shared" si="377"/>
        <v>-3386.4594541353167</v>
      </c>
      <c r="O1008" s="110">
        <f t="shared" ca="1" si="378"/>
        <v>36.475068866129419</v>
      </c>
      <c r="P1008" s="110">
        <f t="shared" ca="1" si="379"/>
        <v>3422.934523001446</v>
      </c>
      <c r="Q1008" s="110">
        <f t="shared" ca="1" si="380"/>
        <v>-9.9156621023883176</v>
      </c>
      <c r="R1008" s="110"/>
      <c r="S1008" s="105">
        <v>26</v>
      </c>
      <c r="T1008" s="105">
        <f t="shared" si="381"/>
        <v>352.84074407266223</v>
      </c>
      <c r="U1008" s="177">
        <f t="shared" si="382"/>
        <v>-345.20483732266223</v>
      </c>
      <c r="V1008" s="161">
        <f t="shared" si="383"/>
        <v>0</v>
      </c>
      <c r="W1008" s="178">
        <f t="shared" si="384"/>
        <v>50.391667000000183</v>
      </c>
      <c r="X1008" s="178">
        <f t="shared" ca="1" si="385"/>
        <v>0</v>
      </c>
      <c r="Y1008" s="178">
        <f t="shared" ca="1" si="386"/>
        <v>4.7501658605019337</v>
      </c>
      <c r="Z1008" s="178">
        <f t="shared" ca="1" si="387"/>
        <v>2</v>
      </c>
      <c r="AA1008" s="178">
        <f t="shared" ca="1" si="388"/>
        <v>320.39166699999998</v>
      </c>
      <c r="AB1008" s="178">
        <f t="shared" ca="1" si="389"/>
        <v>692.13642251678664</v>
      </c>
    </row>
    <row r="1009" spans="1:28" x14ac:dyDescent="0.25">
      <c r="A1009" s="200"/>
      <c r="B1009" s="105"/>
      <c r="D1009" s="201">
        <f t="shared" si="368"/>
        <v>0.2</v>
      </c>
      <c r="E1009" s="174">
        <f t="shared" ca="1" si="369"/>
        <v>0</v>
      </c>
      <c r="F1009" s="179">
        <f t="shared" ca="1" si="370"/>
        <v>0</v>
      </c>
      <c r="G1009" s="272">
        <f t="shared" si="371"/>
        <v>50.591667000000186</v>
      </c>
      <c r="H1009" s="181">
        <f t="shared" ca="1" si="372"/>
        <v>-9.9079972993594101</v>
      </c>
      <c r="I1009" s="182">
        <f t="shared" ca="1" si="373"/>
        <v>-159.93066106961865</v>
      </c>
      <c r="J1009" s="181">
        <f t="shared" ca="1" si="374"/>
        <v>0</v>
      </c>
      <c r="K1009" s="175">
        <f ca="1">IF(I1008&lt;0,VLOOKUP(-I1008,'Cd(v)'!$B$3:$C$103,2,1),VLOOKUP(I1008,'Cd(v)'!$B$3:$C$103,2,1))</f>
        <v>0.43984847012730799</v>
      </c>
      <c r="L1009" s="7">
        <f t="shared" ca="1" si="375"/>
        <v>3.7181517702476472</v>
      </c>
      <c r="M1009" s="110">
        <f t="shared" si="376"/>
        <v>0</v>
      </c>
      <c r="N1009" s="110">
        <f t="shared" si="377"/>
        <v>-3651.3294541353166</v>
      </c>
      <c r="O1009" s="110">
        <f t="shared" ca="1" si="378"/>
        <v>36.475068866129419</v>
      </c>
      <c r="P1009" s="110">
        <f t="shared" ca="1" si="379"/>
        <v>3687.8045230014459</v>
      </c>
      <c r="Q1009" s="110">
        <f t="shared" ca="1" si="380"/>
        <v>-9.9079972993594101</v>
      </c>
      <c r="R1009" s="110"/>
      <c r="S1009" s="105">
        <v>27</v>
      </c>
      <c r="T1009" s="105">
        <f t="shared" si="381"/>
        <v>379.84074407266223</v>
      </c>
      <c r="U1009" s="177">
        <f t="shared" si="382"/>
        <v>-372.20483732266223</v>
      </c>
      <c r="V1009" s="161">
        <f t="shared" si="383"/>
        <v>0</v>
      </c>
      <c r="W1009" s="178">
        <f t="shared" si="384"/>
        <v>50.591667000000186</v>
      </c>
      <c r="X1009" s="178">
        <f t="shared" ca="1" si="385"/>
        <v>0</v>
      </c>
      <c r="Y1009" s="178">
        <f t="shared" ca="1" si="386"/>
        <v>4.7501658605019337</v>
      </c>
      <c r="Z1009" s="178">
        <f t="shared" ca="1" si="387"/>
        <v>2</v>
      </c>
      <c r="AA1009" s="178">
        <f t="shared" ca="1" si="388"/>
        <v>322.39166699999998</v>
      </c>
      <c r="AB1009" s="178">
        <f t="shared" ca="1" si="389"/>
        <v>682.63609079578282</v>
      </c>
    </row>
    <row r="1010" spans="1:28" x14ac:dyDescent="0.25">
      <c r="A1010" s="200"/>
      <c r="B1010" s="105"/>
      <c r="D1010" s="201">
        <f t="shared" si="368"/>
        <v>0.2</v>
      </c>
      <c r="E1010" s="174">
        <f t="shared" ca="1" si="369"/>
        <v>0</v>
      </c>
      <c r="F1010" s="179">
        <f t="shared" ca="1" si="370"/>
        <v>0</v>
      </c>
      <c r="G1010" s="272">
        <f t="shared" si="371"/>
        <v>50.791667000000189</v>
      </c>
      <c r="H1010" s="181">
        <f t="shared" ca="1" si="372"/>
        <v>-9.9011409994695327</v>
      </c>
      <c r="I1010" s="182">
        <f t="shared" ca="1" si="373"/>
        <v>-159.93066106961865</v>
      </c>
      <c r="J1010" s="181">
        <f t="shared" ca="1" si="374"/>
        <v>0</v>
      </c>
      <c r="K1010" s="175">
        <f ca="1">IF(I1009&lt;0,VLOOKUP(-I1009,'Cd(v)'!$B$3:$C$103,2,1),VLOOKUP(I1009,'Cd(v)'!$B$3:$C$103,2,1))</f>
        <v>0.43984847012730799</v>
      </c>
      <c r="L1010" s="7">
        <f t="shared" ca="1" si="375"/>
        <v>3.7181517702476472</v>
      </c>
      <c r="M1010" s="110">
        <f t="shared" si="376"/>
        <v>0</v>
      </c>
      <c r="N1010" s="110">
        <f t="shared" si="377"/>
        <v>-3926.0094541353164</v>
      </c>
      <c r="O1010" s="110">
        <f t="shared" ca="1" si="378"/>
        <v>36.475068866129419</v>
      </c>
      <c r="P1010" s="110">
        <f t="shared" ca="1" si="379"/>
        <v>3962.4845230014457</v>
      </c>
      <c r="Q1010" s="110">
        <f t="shared" ca="1" si="380"/>
        <v>-9.9011409994695327</v>
      </c>
      <c r="R1010" s="110"/>
      <c r="S1010" s="105">
        <v>28</v>
      </c>
      <c r="T1010" s="105">
        <f t="shared" si="381"/>
        <v>407.84074407266223</v>
      </c>
      <c r="U1010" s="177">
        <f t="shared" si="382"/>
        <v>-400.20483732266223</v>
      </c>
      <c r="V1010" s="161">
        <f t="shared" si="383"/>
        <v>0</v>
      </c>
      <c r="W1010" s="178">
        <f t="shared" si="384"/>
        <v>50.791667000000189</v>
      </c>
      <c r="X1010" s="178">
        <f t="shared" ca="1" si="385"/>
        <v>0</v>
      </c>
      <c r="Y1010" s="178">
        <f t="shared" ca="1" si="386"/>
        <v>4.7501658605019337</v>
      </c>
      <c r="Z1010" s="178">
        <f t="shared" ca="1" si="387"/>
        <v>2</v>
      </c>
      <c r="AA1010" s="178">
        <f t="shared" ca="1" si="388"/>
        <v>324.39166699999998</v>
      </c>
      <c r="AB1010" s="178">
        <f t="shared" ca="1" si="389"/>
        <v>673.135759074779</v>
      </c>
    </row>
    <row r="1011" spans="1:28" x14ac:dyDescent="0.25">
      <c r="A1011" s="200"/>
      <c r="B1011" s="105"/>
      <c r="D1011" s="201">
        <f t="shared" si="368"/>
        <v>0.2</v>
      </c>
      <c r="E1011" s="174">
        <f t="shared" ca="1" si="369"/>
        <v>0</v>
      </c>
      <c r="F1011" s="179">
        <f t="shared" ca="1" si="370"/>
        <v>0</v>
      </c>
      <c r="G1011" s="272">
        <f t="shared" si="371"/>
        <v>50.991667000000191</v>
      </c>
      <c r="H1011" s="181">
        <f t="shared" ca="1" si="372"/>
        <v>-9.8949828932349817</v>
      </c>
      <c r="I1011" s="182">
        <f t="shared" ca="1" si="373"/>
        <v>-159.93066106961865</v>
      </c>
      <c r="J1011" s="181">
        <f t="shared" ca="1" si="374"/>
        <v>0</v>
      </c>
      <c r="K1011" s="175">
        <f ca="1">IF(I1010&lt;0,VLOOKUP(-I1010,'Cd(v)'!$B$3:$C$103,2,1),VLOOKUP(I1010,'Cd(v)'!$B$3:$C$103,2,1))</f>
        <v>0.43984847012730799</v>
      </c>
      <c r="L1011" s="7">
        <f t="shared" ca="1" si="375"/>
        <v>3.7181517702476472</v>
      </c>
      <c r="M1011" s="110">
        <f t="shared" si="376"/>
        <v>0</v>
      </c>
      <c r="N1011" s="110">
        <f t="shared" si="377"/>
        <v>-4210.4994541353162</v>
      </c>
      <c r="O1011" s="110">
        <f t="shared" ca="1" si="378"/>
        <v>36.475068866129419</v>
      </c>
      <c r="P1011" s="110">
        <f t="shared" ca="1" si="379"/>
        <v>4246.974523001446</v>
      </c>
      <c r="Q1011" s="110">
        <f t="shared" ca="1" si="380"/>
        <v>-9.8949828932349817</v>
      </c>
      <c r="R1011" s="110"/>
      <c r="S1011" s="105">
        <v>29</v>
      </c>
      <c r="T1011" s="105">
        <f t="shared" si="381"/>
        <v>436.84074407266223</v>
      </c>
      <c r="U1011" s="177">
        <f t="shared" si="382"/>
        <v>-429.20483732266223</v>
      </c>
      <c r="V1011" s="161">
        <f t="shared" si="383"/>
        <v>0</v>
      </c>
      <c r="W1011" s="178">
        <f t="shared" si="384"/>
        <v>50.991667000000191</v>
      </c>
      <c r="X1011" s="178">
        <f t="shared" ca="1" si="385"/>
        <v>0</v>
      </c>
      <c r="Y1011" s="178">
        <f t="shared" ca="1" si="386"/>
        <v>4.7501658605019337</v>
      </c>
      <c r="Z1011" s="178">
        <f t="shared" ca="1" si="387"/>
        <v>2</v>
      </c>
      <c r="AA1011" s="178">
        <f t="shared" ca="1" si="388"/>
        <v>326.39166699999998</v>
      </c>
      <c r="AB1011" s="178">
        <f t="shared" ca="1" si="389"/>
        <v>663.63542735377519</v>
      </c>
    </row>
    <row r="1012" spans="1:28" x14ac:dyDescent="0.25">
      <c r="A1012" s="200"/>
      <c r="B1012" s="105"/>
      <c r="D1012" s="201">
        <f t="shared" si="368"/>
        <v>0.2</v>
      </c>
      <c r="E1012" s="174">
        <f t="shared" ca="1" si="369"/>
        <v>0</v>
      </c>
      <c r="F1012" s="179">
        <f t="shared" ca="1" si="370"/>
        <v>0</v>
      </c>
      <c r="G1012" s="272">
        <f t="shared" si="371"/>
        <v>51.191667000000194</v>
      </c>
      <c r="H1012" s="181">
        <f t="shared" ca="1" si="372"/>
        <v>-9.8894309334343973</v>
      </c>
      <c r="I1012" s="182">
        <f t="shared" ca="1" si="373"/>
        <v>-159.93066106961865</v>
      </c>
      <c r="J1012" s="181">
        <f t="shared" ca="1" si="374"/>
        <v>0</v>
      </c>
      <c r="K1012" s="175">
        <f ca="1">IF(I1011&lt;0,VLOOKUP(-I1011,'Cd(v)'!$B$3:$C$103,2,1),VLOOKUP(I1011,'Cd(v)'!$B$3:$C$103,2,1))</f>
        <v>0.43984847012730799</v>
      </c>
      <c r="L1012" s="7">
        <f t="shared" ca="1" si="375"/>
        <v>3.7181517702476472</v>
      </c>
      <c r="M1012" s="110">
        <f t="shared" si="376"/>
        <v>0</v>
      </c>
      <c r="N1012" s="110">
        <f t="shared" si="377"/>
        <v>-4504.7994541353164</v>
      </c>
      <c r="O1012" s="110">
        <f t="shared" ca="1" si="378"/>
        <v>36.475068866129419</v>
      </c>
      <c r="P1012" s="110">
        <f t="shared" ca="1" si="379"/>
        <v>4541.2745230014461</v>
      </c>
      <c r="Q1012" s="110">
        <f t="shared" ca="1" si="380"/>
        <v>-9.8894309334343973</v>
      </c>
      <c r="R1012" s="110"/>
      <c r="S1012" s="105">
        <v>30</v>
      </c>
      <c r="T1012" s="105">
        <f t="shared" si="381"/>
        <v>466.84074407266223</v>
      </c>
      <c r="U1012" s="177">
        <f t="shared" si="382"/>
        <v>-459.20483732266223</v>
      </c>
      <c r="V1012" s="161">
        <f t="shared" si="383"/>
        <v>0</v>
      </c>
      <c r="W1012" s="178">
        <f t="shared" si="384"/>
        <v>51.191667000000194</v>
      </c>
      <c r="X1012" s="178">
        <f t="shared" ca="1" si="385"/>
        <v>0</v>
      </c>
      <c r="Y1012" s="178">
        <f t="shared" ca="1" si="386"/>
        <v>4.7501658605019337</v>
      </c>
      <c r="Z1012" s="178">
        <f t="shared" ca="1" si="387"/>
        <v>2</v>
      </c>
      <c r="AA1012" s="178">
        <f t="shared" ca="1" si="388"/>
        <v>328.39166699999998</v>
      </c>
      <c r="AB1012" s="178">
        <f t="shared" ca="1" si="389"/>
        <v>654.13509563277137</v>
      </c>
    </row>
    <row r="1013" spans="1:28" x14ac:dyDescent="0.25">
      <c r="A1013" s="200"/>
      <c r="B1013" s="105"/>
      <c r="D1013" s="201">
        <f t="shared" si="368"/>
        <v>0.2</v>
      </c>
      <c r="E1013" s="174">
        <f t="shared" ca="1" si="369"/>
        <v>0</v>
      </c>
      <c r="F1013" s="179">
        <f t="shared" ca="1" si="370"/>
        <v>0</v>
      </c>
      <c r="G1013" s="272">
        <f t="shared" si="371"/>
        <v>51.391667000000197</v>
      </c>
      <c r="H1013" s="181">
        <f t="shared" ca="1" si="372"/>
        <v>-9.8844078109578533</v>
      </c>
      <c r="I1013" s="182">
        <f t="shared" ca="1" si="373"/>
        <v>-159.93066106961865</v>
      </c>
      <c r="J1013" s="181">
        <f t="shared" ca="1" si="374"/>
        <v>0</v>
      </c>
      <c r="K1013" s="175">
        <f ca="1">IF(I1012&lt;0,VLOOKUP(-I1012,'Cd(v)'!$B$3:$C$103,2,1),VLOOKUP(I1012,'Cd(v)'!$B$3:$C$103,2,1))</f>
        <v>0.43984847012730799</v>
      </c>
      <c r="L1013" s="7">
        <f t="shared" ca="1" si="375"/>
        <v>3.7181517702476472</v>
      </c>
      <c r="M1013" s="110">
        <f t="shared" si="376"/>
        <v>0</v>
      </c>
      <c r="N1013" s="110">
        <f t="shared" si="377"/>
        <v>-4808.909454135317</v>
      </c>
      <c r="O1013" s="110">
        <f t="shared" ca="1" si="378"/>
        <v>36.475068866129419</v>
      </c>
      <c r="P1013" s="110">
        <f t="shared" ca="1" si="379"/>
        <v>4845.3845230014467</v>
      </c>
      <c r="Q1013" s="110">
        <f t="shared" ca="1" si="380"/>
        <v>-9.8844078109578533</v>
      </c>
      <c r="R1013" s="110"/>
      <c r="S1013" s="105">
        <v>31</v>
      </c>
      <c r="T1013" s="105">
        <f t="shared" si="381"/>
        <v>497.84074407266223</v>
      </c>
      <c r="U1013" s="177">
        <f t="shared" si="382"/>
        <v>-490.20483732266223</v>
      </c>
      <c r="V1013" s="161">
        <f t="shared" si="383"/>
        <v>0</v>
      </c>
      <c r="W1013" s="178">
        <f t="shared" si="384"/>
        <v>51.391667000000197</v>
      </c>
      <c r="X1013" s="178">
        <f t="shared" ca="1" si="385"/>
        <v>0</v>
      </c>
      <c r="Y1013" s="178">
        <f t="shared" ca="1" si="386"/>
        <v>4.7501658605019337</v>
      </c>
      <c r="Z1013" s="178">
        <f t="shared" ca="1" si="387"/>
        <v>2</v>
      </c>
      <c r="AA1013" s="178">
        <f t="shared" ca="1" si="388"/>
        <v>330.39166699999998</v>
      </c>
      <c r="AB1013" s="178">
        <f t="shared" ca="1" si="389"/>
        <v>644.63476391176755</v>
      </c>
    </row>
    <row r="1014" spans="1:28" x14ac:dyDescent="0.25">
      <c r="A1014" s="200"/>
      <c r="B1014" s="105"/>
      <c r="D1014" s="201">
        <f t="shared" si="368"/>
        <v>0.2</v>
      </c>
      <c r="E1014" s="174">
        <f t="shared" ca="1" si="369"/>
        <v>0</v>
      </c>
      <c r="F1014" s="179">
        <f t="shared" ca="1" si="370"/>
        <v>0</v>
      </c>
      <c r="G1014" s="272">
        <f t="shared" si="371"/>
        <v>51.5916670000002</v>
      </c>
      <c r="H1014" s="181">
        <f t="shared" ca="1" si="372"/>
        <v>-9.8798482018150917</v>
      </c>
      <c r="I1014" s="182">
        <f t="shared" ca="1" si="373"/>
        <v>-159.93066106961865</v>
      </c>
      <c r="J1014" s="181">
        <f t="shared" ca="1" si="374"/>
        <v>0</v>
      </c>
      <c r="K1014" s="175">
        <f ca="1">IF(I1013&lt;0,VLOOKUP(-I1013,'Cd(v)'!$B$3:$C$103,2,1),VLOOKUP(I1013,'Cd(v)'!$B$3:$C$103,2,1))</f>
        <v>0.43984847012730799</v>
      </c>
      <c r="L1014" s="7">
        <f t="shared" ca="1" si="375"/>
        <v>3.7181517702476472</v>
      </c>
      <c r="M1014" s="110">
        <f t="shared" si="376"/>
        <v>0</v>
      </c>
      <c r="N1014" s="110">
        <f t="shared" si="377"/>
        <v>-5122.8294541353171</v>
      </c>
      <c r="O1014" s="110">
        <f t="shared" ca="1" si="378"/>
        <v>36.475068866129419</v>
      </c>
      <c r="P1014" s="110">
        <f t="shared" ca="1" si="379"/>
        <v>5159.3045230014468</v>
      </c>
      <c r="Q1014" s="110">
        <f t="shared" ca="1" si="380"/>
        <v>-9.8798482018150917</v>
      </c>
      <c r="R1014" s="110"/>
      <c r="S1014" s="105">
        <v>32</v>
      </c>
      <c r="T1014" s="105">
        <f t="shared" si="381"/>
        <v>529.84074407266223</v>
      </c>
      <c r="U1014" s="177">
        <f t="shared" si="382"/>
        <v>-522.20483732266223</v>
      </c>
      <c r="V1014" s="161">
        <f t="shared" si="383"/>
        <v>0</v>
      </c>
      <c r="W1014" s="178">
        <f t="shared" si="384"/>
        <v>51.5916670000002</v>
      </c>
      <c r="X1014" s="178">
        <f t="shared" ca="1" si="385"/>
        <v>0</v>
      </c>
      <c r="Y1014" s="178">
        <f t="shared" ca="1" si="386"/>
        <v>4.7501658605019337</v>
      </c>
      <c r="Z1014" s="178">
        <f t="shared" ca="1" si="387"/>
        <v>2</v>
      </c>
      <c r="AA1014" s="178">
        <f t="shared" ca="1" si="388"/>
        <v>332.39166699999998</v>
      </c>
      <c r="AB1014" s="178">
        <f t="shared" ca="1" si="389"/>
        <v>635.13443219076373</v>
      </c>
    </row>
    <row r="1015" spans="1:28" x14ac:dyDescent="0.25">
      <c r="A1015" s="200"/>
      <c r="B1015" s="105"/>
      <c r="D1015" s="201">
        <f t="shared" si="368"/>
        <v>0.2</v>
      </c>
      <c r="E1015" s="174">
        <f t="shared" ca="1" si="369"/>
        <v>0</v>
      </c>
      <c r="F1015" s="179">
        <f t="shared" ca="1" si="370"/>
        <v>0</v>
      </c>
      <c r="G1015" s="272">
        <f t="shared" si="371"/>
        <v>51.791667000000203</v>
      </c>
      <c r="H1015" s="181">
        <f t="shared" ca="1" si="372"/>
        <v>-9.8756965977494389</v>
      </c>
      <c r="I1015" s="182">
        <f t="shared" ca="1" si="373"/>
        <v>-159.93066106961865</v>
      </c>
      <c r="J1015" s="181">
        <f t="shared" ca="1" si="374"/>
        <v>0</v>
      </c>
      <c r="K1015" s="175">
        <f ca="1">IF(I1014&lt;0,VLOOKUP(-I1014,'Cd(v)'!$B$3:$C$103,2,1),VLOOKUP(I1014,'Cd(v)'!$B$3:$C$103,2,1))</f>
        <v>0.43984847012730799</v>
      </c>
      <c r="L1015" s="7">
        <f t="shared" ca="1" si="375"/>
        <v>3.7181517702476472</v>
      </c>
      <c r="M1015" s="110">
        <f t="shared" si="376"/>
        <v>0</v>
      </c>
      <c r="N1015" s="110">
        <f t="shared" si="377"/>
        <v>-5446.5594541353166</v>
      </c>
      <c r="O1015" s="110">
        <f t="shared" ca="1" si="378"/>
        <v>36.475068866129419</v>
      </c>
      <c r="P1015" s="110">
        <f t="shared" ca="1" si="379"/>
        <v>5483.0345230014464</v>
      </c>
      <c r="Q1015" s="110">
        <f t="shared" ca="1" si="380"/>
        <v>-9.8756965977494389</v>
      </c>
      <c r="R1015" s="110"/>
      <c r="S1015" s="105">
        <v>33</v>
      </c>
      <c r="T1015" s="105">
        <f t="shared" si="381"/>
        <v>562.84074407266223</v>
      </c>
      <c r="U1015" s="177">
        <f t="shared" si="382"/>
        <v>-555.20483732266223</v>
      </c>
      <c r="V1015" s="161">
        <f t="shared" si="383"/>
        <v>0</v>
      </c>
      <c r="W1015" s="178">
        <f t="shared" si="384"/>
        <v>51.791667000000203</v>
      </c>
      <c r="X1015" s="178">
        <f t="shared" ca="1" si="385"/>
        <v>0</v>
      </c>
      <c r="Y1015" s="178">
        <f t="shared" ca="1" si="386"/>
        <v>4.7501658605019337</v>
      </c>
      <c r="Z1015" s="178">
        <f t="shared" ca="1" si="387"/>
        <v>2</v>
      </c>
      <c r="AA1015" s="178">
        <f t="shared" ca="1" si="388"/>
        <v>334.39166699999998</v>
      </c>
      <c r="AB1015" s="178">
        <f t="shared" ca="1" si="389"/>
        <v>625.63410046975991</v>
      </c>
    </row>
    <row r="1016" spans="1:28" x14ac:dyDescent="0.25">
      <c r="A1016" s="200"/>
      <c r="B1016" s="105"/>
      <c r="D1016" s="201">
        <f t="shared" si="368"/>
        <v>0.2</v>
      </c>
      <c r="E1016" s="174">
        <f t="shared" ca="1" si="369"/>
        <v>0</v>
      </c>
      <c r="F1016" s="179">
        <f t="shared" ca="1" si="370"/>
        <v>0</v>
      </c>
      <c r="G1016" s="272">
        <f t="shared" si="371"/>
        <v>51.991667000000206</v>
      </c>
      <c r="H1016" s="181">
        <f t="shared" ca="1" si="372"/>
        <v>-9.8719055828391902</v>
      </c>
      <c r="I1016" s="182">
        <f t="shared" ca="1" si="373"/>
        <v>-159.93066106961865</v>
      </c>
      <c r="J1016" s="181">
        <f t="shared" ca="1" si="374"/>
        <v>0</v>
      </c>
      <c r="K1016" s="175">
        <f ca="1">IF(I1015&lt;0,VLOOKUP(-I1015,'Cd(v)'!$B$3:$C$103,2,1),VLOOKUP(I1015,'Cd(v)'!$B$3:$C$103,2,1))</f>
        <v>0.43984847012730799</v>
      </c>
      <c r="L1016" s="7">
        <f t="shared" ca="1" si="375"/>
        <v>3.7181517702476472</v>
      </c>
      <c r="M1016" s="110">
        <f t="shared" si="376"/>
        <v>0</v>
      </c>
      <c r="N1016" s="110">
        <f t="shared" si="377"/>
        <v>-5780.0994541353166</v>
      </c>
      <c r="O1016" s="110">
        <f t="shared" ca="1" si="378"/>
        <v>36.475068866129419</v>
      </c>
      <c r="P1016" s="110">
        <f t="shared" ca="1" si="379"/>
        <v>5816.5745230014463</v>
      </c>
      <c r="Q1016" s="110">
        <f t="shared" ca="1" si="380"/>
        <v>-9.8719055828391902</v>
      </c>
      <c r="R1016" s="110"/>
      <c r="S1016" s="105">
        <v>34</v>
      </c>
      <c r="T1016" s="105">
        <f t="shared" si="381"/>
        <v>596.84074407266223</v>
      </c>
      <c r="U1016" s="177">
        <f t="shared" si="382"/>
        <v>-589.20483732266223</v>
      </c>
      <c r="V1016" s="161">
        <f t="shared" si="383"/>
        <v>0</v>
      </c>
      <c r="W1016" s="178">
        <f t="shared" si="384"/>
        <v>51.991667000000206</v>
      </c>
      <c r="X1016" s="178">
        <f t="shared" ca="1" si="385"/>
        <v>0</v>
      </c>
      <c r="Y1016" s="178">
        <f t="shared" ca="1" si="386"/>
        <v>4.7501658605019337</v>
      </c>
      <c r="Z1016" s="178">
        <f t="shared" ca="1" si="387"/>
        <v>2</v>
      </c>
      <c r="AA1016" s="178">
        <f t="shared" ca="1" si="388"/>
        <v>336.39166699999998</v>
      </c>
      <c r="AB1016" s="178">
        <f t="shared" ca="1" si="389"/>
        <v>616.1337687487561</v>
      </c>
    </row>
    <row r="1017" spans="1:28" x14ac:dyDescent="0.25">
      <c r="A1017" s="200"/>
      <c r="B1017" s="105"/>
      <c r="D1017" s="201">
        <f t="shared" si="368"/>
        <v>0.2</v>
      </c>
      <c r="E1017" s="174">
        <f t="shared" ca="1" si="369"/>
        <v>0</v>
      </c>
      <c r="F1017" s="179">
        <f t="shared" ca="1" si="370"/>
        <v>0</v>
      </c>
      <c r="G1017" s="272">
        <f t="shared" si="371"/>
        <v>52.191667000000209</v>
      </c>
      <c r="H1017" s="181">
        <f t="shared" ca="1" si="372"/>
        <v>-9.8684344540208606</v>
      </c>
      <c r="I1017" s="182">
        <f t="shared" ca="1" si="373"/>
        <v>-159.93066106961865</v>
      </c>
      <c r="J1017" s="181">
        <f t="shared" ca="1" si="374"/>
        <v>0</v>
      </c>
      <c r="K1017" s="175">
        <f ca="1">IF(I1016&lt;0,VLOOKUP(-I1016,'Cd(v)'!$B$3:$C$103,2,1),VLOOKUP(I1016,'Cd(v)'!$B$3:$C$103,2,1))</f>
        <v>0.43984847012730799</v>
      </c>
      <c r="L1017" s="7">
        <f t="shared" ca="1" si="375"/>
        <v>3.7181517702476472</v>
      </c>
      <c r="M1017" s="110">
        <f t="shared" si="376"/>
        <v>0</v>
      </c>
      <c r="N1017" s="110">
        <f t="shared" si="377"/>
        <v>-6123.449454135317</v>
      </c>
      <c r="O1017" s="110">
        <f t="shared" ca="1" si="378"/>
        <v>36.475068866129419</v>
      </c>
      <c r="P1017" s="110">
        <f t="shared" ca="1" si="379"/>
        <v>6159.9245230014467</v>
      </c>
      <c r="Q1017" s="110">
        <f t="shared" ca="1" si="380"/>
        <v>-9.8684344540208606</v>
      </c>
      <c r="R1017" s="110"/>
      <c r="S1017" s="105">
        <v>35</v>
      </c>
      <c r="T1017" s="105">
        <f t="shared" si="381"/>
        <v>631.84074407266223</v>
      </c>
      <c r="U1017" s="177">
        <f t="shared" si="382"/>
        <v>-624.20483732266223</v>
      </c>
      <c r="V1017" s="161">
        <f t="shared" si="383"/>
        <v>0</v>
      </c>
      <c r="W1017" s="178">
        <f t="shared" si="384"/>
        <v>52.191667000000209</v>
      </c>
      <c r="X1017" s="178">
        <f t="shared" ca="1" si="385"/>
        <v>0</v>
      </c>
      <c r="Y1017" s="178">
        <f t="shared" ca="1" si="386"/>
        <v>4.7501658605019337</v>
      </c>
      <c r="Z1017" s="178">
        <f t="shared" ca="1" si="387"/>
        <v>2</v>
      </c>
      <c r="AA1017" s="178">
        <f t="shared" ca="1" si="388"/>
        <v>338.39166699999998</v>
      </c>
      <c r="AB1017" s="178">
        <f t="shared" ca="1" si="389"/>
        <v>606.63343702775228</v>
      </c>
    </row>
    <row r="1018" spans="1:28" x14ac:dyDescent="0.25">
      <c r="A1018" s="200"/>
      <c r="B1018" s="105"/>
      <c r="D1018" s="201">
        <f t="shared" si="368"/>
        <v>0.2</v>
      </c>
      <c r="E1018" s="174">
        <f t="shared" ca="1" si="369"/>
        <v>0</v>
      </c>
      <c r="F1018" s="179">
        <f t="shared" ca="1" si="370"/>
        <v>0</v>
      </c>
      <c r="G1018" s="272">
        <f t="shared" si="371"/>
        <v>52.391667000000211</v>
      </c>
      <c r="H1018" s="181">
        <f t="shared" ca="1" si="372"/>
        <v>-9.8652481090778554</v>
      </c>
      <c r="I1018" s="182">
        <f t="shared" ca="1" si="373"/>
        <v>-159.93066106961865</v>
      </c>
      <c r="J1018" s="181">
        <f t="shared" ca="1" si="374"/>
        <v>0</v>
      </c>
      <c r="K1018" s="175">
        <f ca="1">IF(I1017&lt;0,VLOOKUP(-I1017,'Cd(v)'!$B$3:$C$103,2,1),VLOOKUP(I1017,'Cd(v)'!$B$3:$C$103,2,1))</f>
        <v>0.43984847012730799</v>
      </c>
      <c r="L1018" s="7">
        <f t="shared" ca="1" si="375"/>
        <v>3.7181517702476472</v>
      </c>
      <c r="M1018" s="110">
        <f t="shared" si="376"/>
        <v>0</v>
      </c>
      <c r="N1018" s="110">
        <f t="shared" si="377"/>
        <v>-6476.6094541353168</v>
      </c>
      <c r="O1018" s="110">
        <f t="shared" ca="1" si="378"/>
        <v>36.475068866129419</v>
      </c>
      <c r="P1018" s="110">
        <f t="shared" ca="1" si="379"/>
        <v>6513.0845230014465</v>
      </c>
      <c r="Q1018" s="110">
        <f t="shared" ca="1" si="380"/>
        <v>-9.8652481090778554</v>
      </c>
      <c r="R1018" s="110"/>
      <c r="S1018" s="105">
        <v>36</v>
      </c>
      <c r="T1018" s="105">
        <f t="shared" si="381"/>
        <v>667.84074407266223</v>
      </c>
      <c r="U1018" s="177">
        <f t="shared" si="382"/>
        <v>-660.20483732266223</v>
      </c>
      <c r="V1018" s="161">
        <f t="shared" si="383"/>
        <v>0</v>
      </c>
      <c r="W1018" s="178">
        <f t="shared" si="384"/>
        <v>52.391667000000211</v>
      </c>
      <c r="X1018" s="178">
        <f t="shared" ca="1" si="385"/>
        <v>0</v>
      </c>
      <c r="Y1018" s="178">
        <f t="shared" ca="1" si="386"/>
        <v>4.7501658605019337</v>
      </c>
      <c r="Z1018" s="178">
        <f t="shared" ca="1" si="387"/>
        <v>2</v>
      </c>
      <c r="AA1018" s="178">
        <f t="shared" ca="1" si="388"/>
        <v>340.39166699999998</v>
      </c>
      <c r="AB1018" s="178">
        <f t="shared" ca="1" si="389"/>
        <v>597.13310530674846</v>
      </c>
    </row>
    <row r="1019" spans="1:28" x14ac:dyDescent="0.25">
      <c r="A1019" s="200"/>
      <c r="B1019" s="105"/>
      <c r="D1019" s="201">
        <f t="shared" si="368"/>
        <v>0.2</v>
      </c>
      <c r="E1019" s="174">
        <f t="shared" ca="1" si="369"/>
        <v>0</v>
      </c>
      <c r="F1019" s="179">
        <f t="shared" ca="1" si="370"/>
        <v>0</v>
      </c>
      <c r="G1019" s="272">
        <f t="shared" si="371"/>
        <v>52.591667000000214</v>
      </c>
      <c r="H1019" s="181">
        <f t="shared" ca="1" si="372"/>
        <v>-9.8623161442858009</v>
      </c>
      <c r="I1019" s="182">
        <f t="shared" ca="1" si="373"/>
        <v>-159.93066106961865</v>
      </c>
      <c r="J1019" s="181">
        <f t="shared" ca="1" si="374"/>
        <v>0</v>
      </c>
      <c r="K1019" s="175">
        <f ca="1">IF(I1018&lt;0,VLOOKUP(-I1018,'Cd(v)'!$B$3:$C$103,2,1),VLOOKUP(I1018,'Cd(v)'!$B$3:$C$103,2,1))</f>
        <v>0.43984847012730799</v>
      </c>
      <c r="L1019" s="7">
        <f t="shared" ca="1" si="375"/>
        <v>3.7181517702476472</v>
      </c>
      <c r="M1019" s="110">
        <f t="shared" si="376"/>
        <v>0</v>
      </c>
      <c r="N1019" s="110">
        <f t="shared" si="377"/>
        <v>-6839.5794541353171</v>
      </c>
      <c r="O1019" s="110">
        <f t="shared" ca="1" si="378"/>
        <v>36.475068866129419</v>
      </c>
      <c r="P1019" s="110">
        <f t="shared" ca="1" si="379"/>
        <v>6876.0545230014468</v>
      </c>
      <c r="Q1019" s="110">
        <f t="shared" ca="1" si="380"/>
        <v>-9.8623161442858009</v>
      </c>
      <c r="R1019" s="110"/>
      <c r="S1019" s="105">
        <v>37</v>
      </c>
      <c r="T1019" s="105">
        <f t="shared" si="381"/>
        <v>704.84074407266223</v>
      </c>
      <c r="U1019" s="177">
        <f t="shared" si="382"/>
        <v>-697.20483732266223</v>
      </c>
      <c r="V1019" s="161">
        <f t="shared" si="383"/>
        <v>0</v>
      </c>
      <c r="W1019" s="178">
        <f t="shared" si="384"/>
        <v>52.591667000000214</v>
      </c>
      <c r="X1019" s="178">
        <f t="shared" ca="1" si="385"/>
        <v>0</v>
      </c>
      <c r="Y1019" s="178">
        <f t="shared" ca="1" si="386"/>
        <v>4.7501658605019337</v>
      </c>
      <c r="Z1019" s="178">
        <f t="shared" ca="1" si="387"/>
        <v>2</v>
      </c>
      <c r="AA1019" s="178">
        <f t="shared" ca="1" si="388"/>
        <v>342.39166699999998</v>
      </c>
      <c r="AB1019" s="178">
        <f t="shared" ca="1" si="389"/>
        <v>587.63277358574464</v>
      </c>
    </row>
    <row r="1020" spans="1:28" x14ac:dyDescent="0.25">
      <c r="A1020" s="200"/>
      <c r="B1020" s="105"/>
      <c r="D1020" s="201">
        <f t="shared" si="368"/>
        <v>0.2</v>
      </c>
      <c r="E1020" s="174">
        <f t="shared" ca="1" si="369"/>
        <v>0</v>
      </c>
      <c r="F1020" s="179">
        <f t="shared" ca="1" si="370"/>
        <v>0</v>
      </c>
      <c r="G1020" s="272">
        <f t="shared" si="371"/>
        <v>52.791667000000217</v>
      </c>
      <c r="H1020" s="181">
        <f t="shared" ca="1" si="372"/>
        <v>-9.8596121176228362</v>
      </c>
      <c r="I1020" s="182">
        <f t="shared" ca="1" si="373"/>
        <v>-159.93066106961865</v>
      </c>
      <c r="J1020" s="181">
        <f t="shared" ca="1" si="374"/>
        <v>0</v>
      </c>
      <c r="K1020" s="175">
        <f ca="1">IF(I1019&lt;0,VLOOKUP(-I1019,'Cd(v)'!$B$3:$C$103,2,1),VLOOKUP(I1019,'Cd(v)'!$B$3:$C$103,2,1))</f>
        <v>0.43984847012730799</v>
      </c>
      <c r="L1020" s="7">
        <f t="shared" ca="1" si="375"/>
        <v>3.7181517702476472</v>
      </c>
      <c r="M1020" s="110">
        <f t="shared" si="376"/>
        <v>0</v>
      </c>
      <c r="N1020" s="110">
        <f t="shared" si="377"/>
        <v>-7212.3594541353168</v>
      </c>
      <c r="O1020" s="110">
        <f t="shared" ca="1" si="378"/>
        <v>36.475068866129419</v>
      </c>
      <c r="P1020" s="110">
        <f t="shared" ca="1" si="379"/>
        <v>7248.8345230014465</v>
      </c>
      <c r="Q1020" s="110">
        <f t="shared" ca="1" si="380"/>
        <v>-9.8596121176228362</v>
      </c>
      <c r="R1020" s="110"/>
      <c r="S1020" s="105">
        <v>38</v>
      </c>
      <c r="T1020" s="105">
        <f t="shared" si="381"/>
        <v>742.84074407266223</v>
      </c>
      <c r="U1020" s="177">
        <f t="shared" si="382"/>
        <v>-735.20483732266223</v>
      </c>
      <c r="V1020" s="161">
        <f t="shared" si="383"/>
        <v>0</v>
      </c>
      <c r="W1020" s="178">
        <f t="shared" si="384"/>
        <v>52.791667000000217</v>
      </c>
      <c r="X1020" s="178">
        <f t="shared" ca="1" si="385"/>
        <v>0</v>
      </c>
      <c r="Y1020" s="178">
        <f t="shared" ca="1" si="386"/>
        <v>4.7501658605019337</v>
      </c>
      <c r="Z1020" s="178">
        <f t="shared" ca="1" si="387"/>
        <v>2</v>
      </c>
      <c r="AA1020" s="178">
        <f t="shared" ca="1" si="388"/>
        <v>344.39166699999998</v>
      </c>
      <c r="AB1020" s="178">
        <f t="shared" ca="1" si="389"/>
        <v>578.13244186474083</v>
      </c>
    </row>
    <row r="1021" spans="1:28" x14ac:dyDescent="0.25">
      <c r="A1021" s="200"/>
      <c r="B1021" s="105"/>
      <c r="D1021" s="201">
        <f t="shared" si="368"/>
        <v>0.2</v>
      </c>
      <c r="E1021" s="174">
        <f t="shared" ca="1" si="369"/>
        <v>0</v>
      </c>
      <c r="F1021" s="179">
        <f t="shared" ca="1" si="370"/>
        <v>0</v>
      </c>
      <c r="G1021" s="272">
        <f t="shared" si="371"/>
        <v>52.99166700000022</v>
      </c>
      <c r="H1021" s="181">
        <f t="shared" ca="1" si="372"/>
        <v>-9.8571129436393967</v>
      </c>
      <c r="I1021" s="182">
        <f t="shared" ca="1" si="373"/>
        <v>-159.93066106961865</v>
      </c>
      <c r="J1021" s="181">
        <f t="shared" ca="1" si="374"/>
        <v>0</v>
      </c>
      <c r="K1021" s="175">
        <f ca="1">IF(I1020&lt;0,VLOOKUP(-I1020,'Cd(v)'!$B$3:$C$103,2,1),VLOOKUP(I1020,'Cd(v)'!$B$3:$C$103,2,1))</f>
        <v>0.43984847012730799</v>
      </c>
      <c r="L1021" s="7">
        <f t="shared" ca="1" si="375"/>
        <v>3.7181517702476472</v>
      </c>
      <c r="M1021" s="110">
        <f t="shared" si="376"/>
        <v>0</v>
      </c>
      <c r="N1021" s="110">
        <f t="shared" si="377"/>
        <v>-7594.949454135317</v>
      </c>
      <c r="O1021" s="110">
        <f t="shared" ca="1" si="378"/>
        <v>36.475068866129419</v>
      </c>
      <c r="P1021" s="110">
        <f t="shared" ca="1" si="379"/>
        <v>7631.4245230014467</v>
      </c>
      <c r="Q1021" s="110">
        <f t="shared" ca="1" si="380"/>
        <v>-9.8571129436393967</v>
      </c>
      <c r="R1021" s="110"/>
      <c r="S1021" s="105">
        <v>39</v>
      </c>
      <c r="T1021" s="105">
        <f t="shared" si="381"/>
        <v>781.84074407266223</v>
      </c>
      <c r="U1021" s="177">
        <f t="shared" si="382"/>
        <v>-774.20483732266223</v>
      </c>
      <c r="V1021" s="161">
        <f t="shared" si="383"/>
        <v>0</v>
      </c>
      <c r="W1021" s="178">
        <f t="shared" si="384"/>
        <v>52.99166700000022</v>
      </c>
      <c r="X1021" s="178">
        <f t="shared" ca="1" si="385"/>
        <v>0</v>
      </c>
      <c r="Y1021" s="178">
        <f t="shared" ca="1" si="386"/>
        <v>4.7501658605019337</v>
      </c>
      <c r="Z1021" s="178">
        <f t="shared" ca="1" si="387"/>
        <v>2</v>
      </c>
      <c r="AA1021" s="178">
        <f t="shared" ca="1" si="388"/>
        <v>346.39166699999998</v>
      </c>
      <c r="AB1021" s="178">
        <f t="shared" ca="1" si="389"/>
        <v>568.63211014373701</v>
      </c>
    </row>
    <row r="1022" spans="1:28" x14ac:dyDescent="0.25">
      <c r="A1022" s="200"/>
      <c r="B1022" s="105"/>
      <c r="D1022" s="201">
        <f t="shared" si="368"/>
        <v>0.2</v>
      </c>
      <c r="E1022" s="174">
        <f t="shared" ca="1" si="369"/>
        <v>0</v>
      </c>
      <c r="F1022" s="179">
        <f t="shared" ca="1" si="370"/>
        <v>0</v>
      </c>
      <c r="G1022" s="272">
        <f t="shared" si="371"/>
        <v>53.191667000000223</v>
      </c>
      <c r="H1022" s="181">
        <f t="shared" ca="1" si="372"/>
        <v>-9.8547983937138852</v>
      </c>
      <c r="I1022" s="182">
        <f t="shared" ca="1" si="373"/>
        <v>-159.93066106961865</v>
      </c>
      <c r="J1022" s="181">
        <f t="shared" ca="1" si="374"/>
        <v>0</v>
      </c>
      <c r="K1022" s="175">
        <f ca="1">IF(I1021&lt;0,VLOOKUP(-I1021,'Cd(v)'!$B$3:$C$103,2,1),VLOOKUP(I1021,'Cd(v)'!$B$3:$C$103,2,1))</f>
        <v>0.43984847012730799</v>
      </c>
      <c r="L1022" s="7">
        <f t="shared" ca="1" si="375"/>
        <v>3.7181517702476472</v>
      </c>
      <c r="M1022" s="110">
        <f t="shared" si="376"/>
        <v>0</v>
      </c>
      <c r="N1022" s="110">
        <f t="shared" si="377"/>
        <v>-7987.3494541353166</v>
      </c>
      <c r="O1022" s="110">
        <f t="shared" ca="1" si="378"/>
        <v>36.475068866129419</v>
      </c>
      <c r="P1022" s="110">
        <f t="shared" ca="1" si="379"/>
        <v>8023.8245230014463</v>
      </c>
      <c r="Q1022" s="110">
        <f t="shared" ca="1" si="380"/>
        <v>-9.8547983937138852</v>
      </c>
      <c r="R1022" s="110"/>
      <c r="S1022" s="105">
        <v>40</v>
      </c>
      <c r="T1022" s="105">
        <f t="shared" si="381"/>
        <v>821.84074407266223</v>
      </c>
      <c r="U1022" s="177">
        <f t="shared" si="382"/>
        <v>-814.20483732266223</v>
      </c>
      <c r="V1022" s="161">
        <f t="shared" si="383"/>
        <v>0</v>
      </c>
      <c r="W1022" s="178">
        <f t="shared" si="384"/>
        <v>53.191667000000223</v>
      </c>
      <c r="X1022" s="178">
        <f t="shared" ca="1" si="385"/>
        <v>0</v>
      </c>
      <c r="Y1022" s="178">
        <f t="shared" ca="1" si="386"/>
        <v>4.7501658605019337</v>
      </c>
      <c r="Z1022" s="178">
        <f t="shared" ca="1" si="387"/>
        <v>2</v>
      </c>
      <c r="AA1022" s="178">
        <f t="shared" ca="1" si="388"/>
        <v>348.39166699999998</v>
      </c>
      <c r="AB1022" s="178">
        <f t="shared" ca="1" si="389"/>
        <v>559.13177842273319</v>
      </c>
    </row>
    <row r="1023" spans="1:28" x14ac:dyDescent="0.25">
      <c r="A1023" s="200"/>
      <c r="B1023" s="105"/>
      <c r="D1023" s="201">
        <f t="shared" si="368"/>
        <v>0.2</v>
      </c>
      <c r="E1023" s="174">
        <f t="shared" ca="1" si="369"/>
        <v>0</v>
      </c>
      <c r="F1023" s="179">
        <f t="shared" ca="1" si="370"/>
        <v>0</v>
      </c>
      <c r="G1023" s="272">
        <f t="shared" si="371"/>
        <v>53.391667000000226</v>
      </c>
      <c r="H1023" s="181">
        <f t="shared" ca="1" si="372"/>
        <v>-9.8526506811868835</v>
      </c>
      <c r="I1023" s="182">
        <f t="shared" ca="1" si="373"/>
        <v>-159.93066106961865</v>
      </c>
      <c r="J1023" s="181">
        <f t="shared" ca="1" si="374"/>
        <v>0</v>
      </c>
      <c r="K1023" s="175">
        <f ca="1">IF(I1022&lt;0,VLOOKUP(-I1022,'Cd(v)'!$B$3:$C$103,2,1),VLOOKUP(I1022,'Cd(v)'!$B$3:$C$103,2,1))</f>
        <v>0.43984847012730799</v>
      </c>
      <c r="L1023" s="7">
        <f t="shared" ca="1" si="375"/>
        <v>3.7181517702476472</v>
      </c>
      <c r="M1023" s="110">
        <f t="shared" si="376"/>
        <v>0</v>
      </c>
      <c r="N1023" s="110">
        <f t="shared" si="377"/>
        <v>-8389.5594541353166</v>
      </c>
      <c r="O1023" s="110">
        <f t="shared" ca="1" si="378"/>
        <v>36.475068866129419</v>
      </c>
      <c r="P1023" s="110">
        <f t="shared" ca="1" si="379"/>
        <v>8426.0345230014464</v>
      </c>
      <c r="Q1023" s="110">
        <f t="shared" ca="1" si="380"/>
        <v>-9.8526506811868835</v>
      </c>
      <c r="R1023" s="110"/>
      <c r="S1023" s="105">
        <v>41</v>
      </c>
      <c r="T1023" s="105">
        <f t="shared" si="381"/>
        <v>862.84074407266223</v>
      </c>
      <c r="U1023" s="177">
        <f t="shared" si="382"/>
        <v>-855.20483732266223</v>
      </c>
      <c r="V1023" s="161">
        <f t="shared" si="383"/>
        <v>0</v>
      </c>
      <c r="W1023" s="178">
        <f t="shared" si="384"/>
        <v>53.391667000000226</v>
      </c>
      <c r="X1023" s="178">
        <f t="shared" ca="1" si="385"/>
        <v>0</v>
      </c>
      <c r="Y1023" s="178">
        <f t="shared" ca="1" si="386"/>
        <v>4.7501658605019337</v>
      </c>
      <c r="Z1023" s="178">
        <f t="shared" ca="1" si="387"/>
        <v>2</v>
      </c>
      <c r="AA1023" s="178">
        <f t="shared" ca="1" si="388"/>
        <v>350.39166699999998</v>
      </c>
      <c r="AB1023" s="178">
        <f t="shared" ca="1" si="389"/>
        <v>549.63144670172937</v>
      </c>
    </row>
    <row r="1024" spans="1:28" x14ac:dyDescent="0.25">
      <c r="A1024" s="200"/>
      <c r="B1024" s="105"/>
      <c r="D1024" s="201">
        <f t="shared" si="368"/>
        <v>0.2</v>
      </c>
      <c r="E1024" s="174">
        <f t="shared" ca="1" si="369"/>
        <v>0</v>
      </c>
      <c r="F1024" s="179">
        <f t="shared" ca="1" si="370"/>
        <v>0</v>
      </c>
      <c r="G1024" s="272">
        <f t="shared" si="371"/>
        <v>53.591667000000228</v>
      </c>
      <c r="H1024" s="181">
        <f t="shared" ca="1" si="372"/>
        <v>-9.850654115257532</v>
      </c>
      <c r="I1024" s="182">
        <f t="shared" ca="1" si="373"/>
        <v>-159.93066106961865</v>
      </c>
      <c r="J1024" s="181">
        <f t="shared" ca="1" si="374"/>
        <v>0</v>
      </c>
      <c r="K1024" s="175">
        <f ca="1">IF(I1023&lt;0,VLOOKUP(-I1023,'Cd(v)'!$B$3:$C$103,2,1),VLOOKUP(I1023,'Cd(v)'!$B$3:$C$103,2,1))</f>
        <v>0.43984847012730799</v>
      </c>
      <c r="L1024" s="7">
        <f t="shared" ca="1" si="375"/>
        <v>3.7181517702476472</v>
      </c>
      <c r="M1024" s="110">
        <f t="shared" si="376"/>
        <v>0</v>
      </c>
      <c r="N1024" s="110">
        <f t="shared" si="377"/>
        <v>-8801.5794541353171</v>
      </c>
      <c r="O1024" s="110">
        <f t="shared" ca="1" si="378"/>
        <v>36.475068866129419</v>
      </c>
      <c r="P1024" s="110">
        <f t="shared" ca="1" si="379"/>
        <v>8838.0545230014468</v>
      </c>
      <c r="Q1024" s="110">
        <f t="shared" ca="1" si="380"/>
        <v>-9.850654115257532</v>
      </c>
      <c r="R1024" s="110"/>
      <c r="S1024" s="105">
        <v>42</v>
      </c>
      <c r="T1024" s="105">
        <f t="shared" si="381"/>
        <v>904.84074407266223</v>
      </c>
      <c r="U1024" s="177">
        <f t="shared" si="382"/>
        <v>-897.20483732266223</v>
      </c>
      <c r="V1024" s="161">
        <f t="shared" si="383"/>
        <v>0</v>
      </c>
      <c r="W1024" s="178">
        <f t="shared" si="384"/>
        <v>53.591667000000228</v>
      </c>
      <c r="X1024" s="178">
        <f t="shared" ca="1" si="385"/>
        <v>0</v>
      </c>
      <c r="Y1024" s="178">
        <f t="shared" ca="1" si="386"/>
        <v>4.7501658605019337</v>
      </c>
      <c r="Z1024" s="178">
        <f t="shared" ca="1" si="387"/>
        <v>2</v>
      </c>
      <c r="AA1024" s="178">
        <f t="shared" ca="1" si="388"/>
        <v>352.39166699999998</v>
      </c>
      <c r="AB1024" s="178">
        <f t="shared" ca="1" si="389"/>
        <v>540.13111498072556</v>
      </c>
    </row>
    <row r="1025" spans="1:28" x14ac:dyDescent="0.25">
      <c r="A1025" s="200"/>
      <c r="B1025" s="105"/>
      <c r="D1025" s="201">
        <f t="shared" si="368"/>
        <v>0.2</v>
      </c>
      <c r="E1025" s="174">
        <f t="shared" ca="1" si="369"/>
        <v>0</v>
      </c>
      <c r="F1025" s="179">
        <f t="shared" ca="1" si="370"/>
        <v>0</v>
      </c>
      <c r="G1025" s="272">
        <f t="shared" si="371"/>
        <v>53.791667000000231</v>
      </c>
      <c r="H1025" s="181">
        <f t="shared" ca="1" si="372"/>
        <v>-9.84879481089461</v>
      </c>
      <c r="I1025" s="182">
        <f t="shared" ca="1" si="373"/>
        <v>-159.93066106961865</v>
      </c>
      <c r="J1025" s="181">
        <f t="shared" ca="1" si="374"/>
        <v>0</v>
      </c>
      <c r="K1025" s="175">
        <f ca="1">IF(I1024&lt;0,VLOOKUP(-I1024,'Cd(v)'!$B$3:$C$103,2,1),VLOOKUP(I1024,'Cd(v)'!$B$3:$C$103,2,1))</f>
        <v>0.43984847012730799</v>
      </c>
      <c r="L1025" s="7">
        <f t="shared" ca="1" si="375"/>
        <v>3.7181517702476472</v>
      </c>
      <c r="M1025" s="110">
        <f t="shared" si="376"/>
        <v>0</v>
      </c>
      <c r="N1025" s="110">
        <f t="shared" si="377"/>
        <v>-9223.409454135317</v>
      </c>
      <c r="O1025" s="110">
        <f t="shared" ca="1" si="378"/>
        <v>36.475068866129419</v>
      </c>
      <c r="P1025" s="110">
        <f t="shared" ca="1" si="379"/>
        <v>9259.8845230014467</v>
      </c>
      <c r="Q1025" s="110">
        <f t="shared" ca="1" si="380"/>
        <v>-9.84879481089461</v>
      </c>
      <c r="R1025" s="110"/>
      <c r="S1025" s="105">
        <v>43</v>
      </c>
      <c r="T1025" s="105">
        <f t="shared" si="381"/>
        <v>947.84074407266223</v>
      </c>
      <c r="U1025" s="177">
        <f t="shared" si="382"/>
        <v>-940.20483732266223</v>
      </c>
      <c r="V1025" s="161">
        <f t="shared" si="383"/>
        <v>0</v>
      </c>
      <c r="W1025" s="178">
        <f t="shared" si="384"/>
        <v>53.791667000000231</v>
      </c>
      <c r="X1025" s="178">
        <f t="shared" ca="1" si="385"/>
        <v>0</v>
      </c>
      <c r="Y1025" s="178">
        <f t="shared" ca="1" si="386"/>
        <v>4.7501658605019337</v>
      </c>
      <c r="Z1025" s="178">
        <f t="shared" ca="1" si="387"/>
        <v>2</v>
      </c>
      <c r="AA1025" s="178">
        <f t="shared" ca="1" si="388"/>
        <v>354.39166699999998</v>
      </c>
      <c r="AB1025" s="178">
        <f t="shared" ca="1" si="389"/>
        <v>530.63078325972174</v>
      </c>
    </row>
    <row r="1026" spans="1:28" x14ac:dyDescent="0.25">
      <c r="A1026" s="200"/>
      <c r="B1026" s="105"/>
      <c r="D1026" s="201">
        <f t="shared" si="368"/>
        <v>0.2</v>
      </c>
      <c r="E1026" s="174">
        <f t="shared" ca="1" si="369"/>
        <v>0</v>
      </c>
      <c r="F1026" s="179">
        <f t="shared" ca="1" si="370"/>
        <v>0</v>
      </c>
      <c r="G1026" s="272">
        <f t="shared" si="371"/>
        <v>53.991667000000234</v>
      </c>
      <c r="H1026" s="181">
        <f t="shared" ca="1" si="372"/>
        <v>-9.8470604446177621</v>
      </c>
      <c r="I1026" s="182">
        <f t="shared" ca="1" si="373"/>
        <v>-159.93066106961865</v>
      </c>
      <c r="J1026" s="181">
        <f t="shared" ca="1" si="374"/>
        <v>0</v>
      </c>
      <c r="K1026" s="175">
        <f ca="1">IF(I1025&lt;0,VLOOKUP(-I1025,'Cd(v)'!$B$3:$C$103,2,1),VLOOKUP(I1025,'Cd(v)'!$B$3:$C$103,2,1))</f>
        <v>0.43984847012730799</v>
      </c>
      <c r="L1026" s="7">
        <f t="shared" ca="1" si="375"/>
        <v>3.7181517702476472</v>
      </c>
      <c r="M1026" s="110">
        <f t="shared" si="376"/>
        <v>0</v>
      </c>
      <c r="N1026" s="110">
        <f t="shared" si="377"/>
        <v>-9655.0494541353164</v>
      </c>
      <c r="O1026" s="110">
        <f t="shared" ca="1" si="378"/>
        <v>36.475068866129419</v>
      </c>
      <c r="P1026" s="110">
        <f t="shared" ca="1" si="379"/>
        <v>9691.5245230014461</v>
      </c>
      <c r="Q1026" s="110">
        <f t="shared" ca="1" si="380"/>
        <v>-9.8470604446177621</v>
      </c>
      <c r="R1026" s="110"/>
      <c r="S1026" s="105">
        <v>44</v>
      </c>
      <c r="T1026" s="105">
        <f t="shared" si="381"/>
        <v>991.84074407266223</v>
      </c>
      <c r="U1026" s="177">
        <f t="shared" si="382"/>
        <v>-984.20483732266223</v>
      </c>
      <c r="V1026" s="161">
        <f t="shared" si="383"/>
        <v>0</v>
      </c>
      <c r="W1026" s="178">
        <f t="shared" si="384"/>
        <v>53.991667000000234</v>
      </c>
      <c r="X1026" s="178">
        <f t="shared" ca="1" si="385"/>
        <v>0</v>
      </c>
      <c r="Y1026" s="178">
        <f t="shared" ca="1" si="386"/>
        <v>4.7501658605019337</v>
      </c>
      <c r="Z1026" s="178">
        <f t="shared" ca="1" si="387"/>
        <v>2</v>
      </c>
      <c r="AA1026" s="178">
        <f t="shared" ca="1" si="388"/>
        <v>356.39166699999998</v>
      </c>
      <c r="AB1026" s="178">
        <f t="shared" ca="1" si="389"/>
        <v>521.13045153871792</v>
      </c>
    </row>
    <row r="1027" spans="1:28" x14ac:dyDescent="0.25">
      <c r="A1027" s="200"/>
      <c r="B1027" s="105"/>
      <c r="D1027" s="201">
        <f t="shared" si="368"/>
        <v>0.2</v>
      </c>
      <c r="E1027" s="174">
        <f t="shared" ca="1" si="369"/>
        <v>0</v>
      </c>
      <c r="F1027" s="179">
        <f t="shared" ca="1" si="370"/>
        <v>0</v>
      </c>
      <c r="G1027" s="272">
        <f t="shared" si="371"/>
        <v>54.191667000000237</v>
      </c>
      <c r="H1027" s="181">
        <f t="shared" ca="1" si="372"/>
        <v>-9.8454400480287436</v>
      </c>
      <c r="I1027" s="182">
        <f t="shared" ca="1" si="373"/>
        <v>-159.93066106961865</v>
      </c>
      <c r="J1027" s="181">
        <f t="shared" ca="1" si="374"/>
        <v>0</v>
      </c>
      <c r="K1027" s="175">
        <f ca="1">IF(I1026&lt;0,VLOOKUP(-I1026,'Cd(v)'!$B$3:$C$103,2,1),VLOOKUP(I1026,'Cd(v)'!$B$3:$C$103,2,1))</f>
        <v>0.43984847012730799</v>
      </c>
      <c r="L1027" s="7">
        <f t="shared" ca="1" si="375"/>
        <v>3.7181517702476472</v>
      </c>
      <c r="M1027" s="110">
        <f t="shared" si="376"/>
        <v>0</v>
      </c>
      <c r="N1027" s="110">
        <f t="shared" si="377"/>
        <v>-10096.499454135319</v>
      </c>
      <c r="O1027" s="110">
        <f t="shared" ca="1" si="378"/>
        <v>36.475068866129419</v>
      </c>
      <c r="P1027" s="110">
        <f t="shared" ca="1" si="379"/>
        <v>10132.974523001449</v>
      </c>
      <c r="Q1027" s="110">
        <f t="shared" ca="1" si="380"/>
        <v>-9.8454400480287436</v>
      </c>
      <c r="R1027" s="110"/>
      <c r="S1027" s="105">
        <v>45</v>
      </c>
      <c r="T1027" s="105">
        <f t="shared" si="381"/>
        <v>1036.8407440726623</v>
      </c>
      <c r="U1027" s="177">
        <f t="shared" si="382"/>
        <v>-1029.2048373226623</v>
      </c>
      <c r="V1027" s="161">
        <f t="shared" si="383"/>
        <v>0</v>
      </c>
      <c r="W1027" s="178">
        <f t="shared" si="384"/>
        <v>54.191667000000237</v>
      </c>
      <c r="X1027" s="178">
        <f t="shared" ca="1" si="385"/>
        <v>0</v>
      </c>
      <c r="Y1027" s="178">
        <f t="shared" ca="1" si="386"/>
        <v>4.7501658605019337</v>
      </c>
      <c r="Z1027" s="178">
        <f t="shared" ca="1" si="387"/>
        <v>2</v>
      </c>
      <c r="AA1027" s="178">
        <f t="shared" ca="1" si="388"/>
        <v>358.39166699999998</v>
      </c>
      <c r="AB1027" s="178">
        <f t="shared" ca="1" si="389"/>
        <v>511.63011981771405</v>
      </c>
    </row>
    <row r="1028" spans="1:28" x14ac:dyDescent="0.25">
      <c r="A1028" s="200"/>
      <c r="B1028" s="105"/>
      <c r="D1028" s="201">
        <f t="shared" si="368"/>
        <v>0.2</v>
      </c>
      <c r="E1028" s="174">
        <f t="shared" ca="1" si="369"/>
        <v>0</v>
      </c>
      <c r="F1028" s="179">
        <f t="shared" ca="1" si="370"/>
        <v>0</v>
      </c>
      <c r="G1028" s="272">
        <f t="shared" si="371"/>
        <v>54.39166700000024</v>
      </c>
      <c r="H1028" s="181">
        <f t="shared" ca="1" si="372"/>
        <v>-9.8439238325572962</v>
      </c>
      <c r="I1028" s="182">
        <f t="shared" ca="1" si="373"/>
        <v>-159.93066106961865</v>
      </c>
      <c r="J1028" s="181">
        <f t="shared" ca="1" si="374"/>
        <v>0</v>
      </c>
      <c r="K1028" s="175">
        <f ca="1">IF(I1027&lt;0,VLOOKUP(-I1027,'Cd(v)'!$B$3:$C$103,2,1),VLOOKUP(I1027,'Cd(v)'!$B$3:$C$103,2,1))</f>
        <v>0.43984847012730799</v>
      </c>
      <c r="L1028" s="7">
        <f t="shared" ca="1" si="375"/>
        <v>3.7181517702476472</v>
      </c>
      <c r="M1028" s="110">
        <f t="shared" si="376"/>
        <v>0</v>
      </c>
      <c r="N1028" s="110">
        <f t="shared" si="377"/>
        <v>-10547.759454135317</v>
      </c>
      <c r="O1028" s="110">
        <f t="shared" ca="1" si="378"/>
        <v>36.475068866129419</v>
      </c>
      <c r="P1028" s="110">
        <f t="shared" ca="1" si="379"/>
        <v>10584.234523001447</v>
      </c>
      <c r="Q1028" s="110">
        <f t="shared" ca="1" si="380"/>
        <v>-9.8439238325572962</v>
      </c>
      <c r="R1028" s="110"/>
      <c r="S1028" s="105">
        <v>46</v>
      </c>
      <c r="T1028" s="105">
        <f t="shared" si="381"/>
        <v>1082.8407440726623</v>
      </c>
      <c r="U1028" s="177">
        <f t="shared" si="382"/>
        <v>-1075.2048373226623</v>
      </c>
      <c r="V1028" s="161">
        <f t="shared" si="383"/>
        <v>0</v>
      </c>
      <c r="W1028" s="178">
        <f t="shared" si="384"/>
        <v>54.39166700000024</v>
      </c>
      <c r="X1028" s="178">
        <f t="shared" ca="1" si="385"/>
        <v>0</v>
      </c>
      <c r="Y1028" s="178">
        <f t="shared" ca="1" si="386"/>
        <v>4.7501658605019337</v>
      </c>
      <c r="Z1028" s="178">
        <f t="shared" ca="1" si="387"/>
        <v>2</v>
      </c>
      <c r="AA1028" s="178">
        <f t="shared" ca="1" si="388"/>
        <v>360.39166699999998</v>
      </c>
      <c r="AB1028" s="178">
        <f t="shared" ca="1" si="389"/>
        <v>502.12978809671017</v>
      </c>
    </row>
    <row r="1029" spans="1:28" x14ac:dyDescent="0.25">
      <c r="A1029" s="200"/>
      <c r="B1029" s="105"/>
      <c r="D1029" s="201">
        <f t="shared" si="368"/>
        <v>0.2</v>
      </c>
      <c r="E1029" s="174">
        <f t="shared" ca="1" si="369"/>
        <v>0</v>
      </c>
      <c r="F1029" s="179">
        <f t="shared" ca="1" si="370"/>
        <v>0</v>
      </c>
      <c r="G1029" s="272">
        <f t="shared" si="371"/>
        <v>54.591667000000243</v>
      </c>
      <c r="H1029" s="181">
        <f t="shared" ca="1" si="372"/>
        <v>-9.8425030401340567</v>
      </c>
      <c r="I1029" s="182">
        <f t="shared" ca="1" si="373"/>
        <v>-159.93066106961865</v>
      </c>
      <c r="J1029" s="181">
        <f t="shared" ca="1" si="374"/>
        <v>0</v>
      </c>
      <c r="K1029" s="175">
        <f ca="1">IF(I1028&lt;0,VLOOKUP(-I1028,'Cd(v)'!$B$3:$C$103,2,1),VLOOKUP(I1028,'Cd(v)'!$B$3:$C$103,2,1))</f>
        <v>0.43984847012730799</v>
      </c>
      <c r="L1029" s="7">
        <f t="shared" ca="1" si="375"/>
        <v>3.7181517702476472</v>
      </c>
      <c r="M1029" s="110">
        <f t="shared" si="376"/>
        <v>0</v>
      </c>
      <c r="N1029" s="110">
        <f t="shared" si="377"/>
        <v>-11008.829454135319</v>
      </c>
      <c r="O1029" s="110">
        <f t="shared" ca="1" si="378"/>
        <v>36.475068866129419</v>
      </c>
      <c r="P1029" s="110">
        <f t="shared" ca="1" si="379"/>
        <v>11045.304523001449</v>
      </c>
      <c r="Q1029" s="110">
        <f t="shared" ca="1" si="380"/>
        <v>-9.8425030401340567</v>
      </c>
      <c r="R1029" s="110"/>
      <c r="S1029" s="105">
        <v>47</v>
      </c>
      <c r="T1029" s="105">
        <f t="shared" si="381"/>
        <v>1129.8407440726623</v>
      </c>
      <c r="U1029" s="177">
        <f t="shared" si="382"/>
        <v>-1122.2048373226623</v>
      </c>
      <c r="V1029" s="161">
        <f t="shared" si="383"/>
        <v>0</v>
      </c>
      <c r="W1029" s="178">
        <f t="shared" si="384"/>
        <v>54.591667000000243</v>
      </c>
      <c r="X1029" s="178">
        <f t="shared" ca="1" si="385"/>
        <v>0</v>
      </c>
      <c r="Y1029" s="178">
        <f t="shared" ca="1" si="386"/>
        <v>4.7501658605019337</v>
      </c>
      <c r="Z1029" s="178">
        <f t="shared" ca="1" si="387"/>
        <v>2</v>
      </c>
      <c r="AA1029" s="178">
        <f t="shared" ca="1" si="388"/>
        <v>362.39166699999998</v>
      </c>
      <c r="AB1029" s="178">
        <f t="shared" ca="1" si="389"/>
        <v>492.6294563757063</v>
      </c>
    </row>
    <row r="1030" spans="1:28" x14ac:dyDescent="0.25">
      <c r="A1030" s="200"/>
      <c r="B1030" s="105"/>
      <c r="D1030" s="201">
        <f t="shared" si="368"/>
        <v>0.2</v>
      </c>
      <c r="E1030" s="174">
        <f t="shared" ca="1" si="369"/>
        <v>0</v>
      </c>
      <c r="F1030" s="179">
        <f t="shared" ca="1" si="370"/>
        <v>0</v>
      </c>
      <c r="G1030" s="272">
        <f t="shared" si="371"/>
        <v>54.791667000000245</v>
      </c>
      <c r="H1030" s="181">
        <f t="shared" ca="1" si="372"/>
        <v>-9.8411698154910923</v>
      </c>
      <c r="I1030" s="182">
        <f t="shared" ca="1" si="373"/>
        <v>-159.93066106961865</v>
      </c>
      <c r="J1030" s="181">
        <f t="shared" ca="1" si="374"/>
        <v>0</v>
      </c>
      <c r="K1030" s="175">
        <f ca="1">IF(I1029&lt;0,VLOOKUP(-I1029,'Cd(v)'!$B$3:$C$103,2,1),VLOOKUP(I1029,'Cd(v)'!$B$3:$C$103,2,1))</f>
        <v>0.43984847012730799</v>
      </c>
      <c r="L1030" s="7">
        <f t="shared" ca="1" si="375"/>
        <v>3.7181517702476472</v>
      </c>
      <c r="M1030" s="110">
        <f t="shared" si="376"/>
        <v>0</v>
      </c>
      <c r="N1030" s="110">
        <f t="shared" si="377"/>
        <v>-11479.709454135318</v>
      </c>
      <c r="O1030" s="110">
        <f t="shared" ca="1" si="378"/>
        <v>36.475068866129419</v>
      </c>
      <c r="P1030" s="110">
        <f t="shared" ca="1" si="379"/>
        <v>11516.184523001448</v>
      </c>
      <c r="Q1030" s="110">
        <f t="shared" ca="1" si="380"/>
        <v>-9.8411698154910923</v>
      </c>
      <c r="R1030" s="110"/>
      <c r="S1030" s="105">
        <v>48</v>
      </c>
      <c r="T1030" s="105">
        <f t="shared" si="381"/>
        <v>1177.8407440726623</v>
      </c>
      <c r="U1030" s="177">
        <f t="shared" si="382"/>
        <v>-1170.2048373226623</v>
      </c>
      <c r="V1030" s="161">
        <f t="shared" si="383"/>
        <v>0</v>
      </c>
      <c r="W1030" s="178">
        <f t="shared" si="384"/>
        <v>54.791667000000245</v>
      </c>
      <c r="X1030" s="178">
        <f t="shared" ca="1" si="385"/>
        <v>0</v>
      </c>
      <c r="Y1030" s="178">
        <f t="shared" ca="1" si="386"/>
        <v>4.7501658605019337</v>
      </c>
      <c r="Z1030" s="178">
        <f t="shared" ca="1" si="387"/>
        <v>2</v>
      </c>
      <c r="AA1030" s="178">
        <f t="shared" ca="1" si="388"/>
        <v>364.39166699999998</v>
      </c>
      <c r="AB1030" s="178">
        <f t="shared" ca="1" si="389"/>
        <v>483.12912465470242</v>
      </c>
    </row>
    <row r="1031" spans="1:28" x14ac:dyDescent="0.25">
      <c r="A1031" s="200"/>
      <c r="B1031" s="105"/>
      <c r="D1031" s="201">
        <f t="shared" ref="D1031:D1094" si="390">+$H$1</f>
        <v>0.2</v>
      </c>
      <c r="E1031" s="174">
        <f t="shared" ca="1" si="369"/>
        <v>0</v>
      </c>
      <c r="F1031" s="179">
        <f t="shared" ca="1" si="370"/>
        <v>0</v>
      </c>
      <c r="G1031" s="272">
        <f t="shared" si="371"/>
        <v>54.991667000000248</v>
      </c>
      <c r="H1031" s="181">
        <f t="shared" ca="1" si="372"/>
        <v>-9.8399170965776594</v>
      </c>
      <c r="I1031" s="182">
        <f t="shared" ca="1" si="373"/>
        <v>-159.93066106961865</v>
      </c>
      <c r="J1031" s="181">
        <f t="shared" ca="1" si="374"/>
        <v>0</v>
      </c>
      <c r="K1031" s="175">
        <f ca="1">IF(I1030&lt;0,VLOOKUP(-I1030,'Cd(v)'!$B$3:$C$103,2,1),VLOOKUP(I1030,'Cd(v)'!$B$3:$C$103,2,1))</f>
        <v>0.43984847012730799</v>
      </c>
      <c r="L1031" s="7">
        <f t="shared" ca="1" si="375"/>
        <v>3.7181517702476472</v>
      </c>
      <c r="M1031" s="110">
        <f t="shared" si="376"/>
        <v>0</v>
      </c>
      <c r="N1031" s="110">
        <f t="shared" si="377"/>
        <v>-11960.399454135319</v>
      </c>
      <c r="O1031" s="110">
        <f t="shared" ca="1" si="378"/>
        <v>36.475068866129419</v>
      </c>
      <c r="P1031" s="110">
        <f t="shared" ca="1" si="379"/>
        <v>11996.874523001448</v>
      </c>
      <c r="Q1031" s="110">
        <f t="shared" ca="1" si="380"/>
        <v>-9.8399170965776594</v>
      </c>
      <c r="R1031" s="110"/>
      <c r="S1031" s="105">
        <v>49</v>
      </c>
      <c r="T1031" s="105">
        <f t="shared" si="381"/>
        <v>1226.8407440726623</v>
      </c>
      <c r="U1031" s="177">
        <f t="shared" si="382"/>
        <v>-1219.2048373226623</v>
      </c>
      <c r="V1031" s="161">
        <f t="shared" si="383"/>
        <v>0</v>
      </c>
      <c r="W1031" s="178">
        <f t="shared" si="384"/>
        <v>54.991667000000248</v>
      </c>
      <c r="X1031" s="178">
        <f t="shared" ca="1" si="385"/>
        <v>0</v>
      </c>
      <c r="Y1031" s="178">
        <f t="shared" ca="1" si="386"/>
        <v>4.7501658605019337</v>
      </c>
      <c r="Z1031" s="178">
        <f t="shared" ca="1" si="387"/>
        <v>2</v>
      </c>
      <c r="AA1031" s="178">
        <f t="shared" ca="1" si="388"/>
        <v>366.39166699999998</v>
      </c>
      <c r="AB1031" s="178">
        <f t="shared" ca="1" si="389"/>
        <v>473.62879293369855</v>
      </c>
    </row>
    <row r="1032" spans="1:28" x14ac:dyDescent="0.25">
      <c r="A1032" s="200"/>
      <c r="B1032" s="105"/>
      <c r="D1032" s="201">
        <f t="shared" si="390"/>
        <v>0.2</v>
      </c>
      <c r="E1032" s="174">
        <f t="shared" ca="1" si="369"/>
        <v>0</v>
      </c>
      <c r="F1032" s="179">
        <f t="shared" ca="1" si="370"/>
        <v>0</v>
      </c>
      <c r="G1032" s="272">
        <f t="shared" si="371"/>
        <v>55.191667000000251</v>
      </c>
      <c r="H1032" s="181">
        <f t="shared" ca="1" si="372"/>
        <v>-9.8387385202085067</v>
      </c>
      <c r="I1032" s="182">
        <f t="shared" ca="1" si="373"/>
        <v>-159.93066106961865</v>
      </c>
      <c r="J1032" s="181">
        <f t="shared" ca="1" si="374"/>
        <v>0</v>
      </c>
      <c r="K1032" s="175">
        <f ca="1">IF(I1031&lt;0,VLOOKUP(-I1031,'Cd(v)'!$B$3:$C$103,2,1),VLOOKUP(I1031,'Cd(v)'!$B$3:$C$103,2,1))</f>
        <v>0.43984847012730799</v>
      </c>
      <c r="L1032" s="7">
        <f t="shared" ca="1" si="375"/>
        <v>3.7181517702476472</v>
      </c>
      <c r="M1032" s="110">
        <f t="shared" si="376"/>
        <v>0</v>
      </c>
      <c r="N1032" s="110">
        <f t="shared" si="377"/>
        <v>-12450.899454135319</v>
      </c>
      <c r="O1032" s="110">
        <f t="shared" ca="1" si="378"/>
        <v>36.475068866129419</v>
      </c>
      <c r="P1032" s="110">
        <f t="shared" ca="1" si="379"/>
        <v>12487.374523001448</v>
      </c>
      <c r="Q1032" s="110">
        <f t="shared" ca="1" si="380"/>
        <v>-9.8387385202085067</v>
      </c>
      <c r="R1032" s="110"/>
      <c r="S1032" s="105">
        <v>50</v>
      </c>
      <c r="T1032" s="105">
        <f t="shared" si="381"/>
        <v>1276.8407440726623</v>
      </c>
      <c r="U1032" s="177">
        <f t="shared" si="382"/>
        <v>-1269.2048373226623</v>
      </c>
      <c r="V1032" s="161">
        <f t="shared" si="383"/>
        <v>0</v>
      </c>
      <c r="W1032" s="178">
        <f t="shared" si="384"/>
        <v>55.191667000000251</v>
      </c>
      <c r="X1032" s="178">
        <f t="shared" ca="1" si="385"/>
        <v>0</v>
      </c>
      <c r="Y1032" s="178">
        <f t="shared" ca="1" si="386"/>
        <v>4.7501658605019337</v>
      </c>
      <c r="Z1032" s="178">
        <f t="shared" ca="1" si="387"/>
        <v>2</v>
      </c>
      <c r="AA1032" s="178">
        <f t="shared" ca="1" si="388"/>
        <v>368.39166699999998</v>
      </c>
      <c r="AB1032" s="178">
        <f t="shared" ca="1" si="389"/>
        <v>464.12846121269467</v>
      </c>
    </row>
    <row r="1033" spans="1:28" x14ac:dyDescent="0.25">
      <c r="A1033" s="200"/>
      <c r="B1033" s="105"/>
      <c r="D1033" s="201">
        <f t="shared" si="390"/>
        <v>0.2</v>
      </c>
      <c r="E1033" s="174">
        <f t="shared" ca="1" si="369"/>
        <v>0</v>
      </c>
      <c r="F1033" s="179">
        <f t="shared" ca="1" si="370"/>
        <v>0</v>
      </c>
      <c r="G1033" s="272">
        <f t="shared" si="371"/>
        <v>55.391667000000254</v>
      </c>
      <c r="H1033" s="181">
        <f t="shared" ca="1" si="372"/>
        <v>-9.8376283405688021</v>
      </c>
      <c r="I1033" s="182">
        <f t="shared" ca="1" si="373"/>
        <v>-159.93066106961865</v>
      </c>
      <c r="J1033" s="181">
        <f t="shared" ca="1" si="374"/>
        <v>0</v>
      </c>
      <c r="K1033" s="175">
        <f ca="1">IF(I1032&lt;0,VLOOKUP(-I1032,'Cd(v)'!$B$3:$C$103,2,1),VLOOKUP(I1032,'Cd(v)'!$B$3:$C$103,2,1))</f>
        <v>0.43984847012730799</v>
      </c>
      <c r="L1033" s="7">
        <f t="shared" ca="1" si="375"/>
        <v>3.7181517702476472</v>
      </c>
      <c r="M1033" s="110">
        <f t="shared" si="376"/>
        <v>0</v>
      </c>
      <c r="N1033" s="110">
        <f t="shared" si="377"/>
        <v>-12951.209454135318</v>
      </c>
      <c r="O1033" s="110">
        <f t="shared" ca="1" si="378"/>
        <v>36.475068866129419</v>
      </c>
      <c r="P1033" s="110">
        <f t="shared" ca="1" si="379"/>
        <v>12987.684523001448</v>
      </c>
      <c r="Q1033" s="110">
        <f t="shared" ca="1" si="380"/>
        <v>-9.8376283405688021</v>
      </c>
      <c r="R1033" s="110"/>
      <c r="S1033" s="105">
        <v>51</v>
      </c>
      <c r="T1033" s="105">
        <f t="shared" si="381"/>
        <v>1327.8407440726623</v>
      </c>
      <c r="U1033" s="177">
        <f t="shared" si="382"/>
        <v>-1320.2048373226623</v>
      </c>
      <c r="V1033" s="161">
        <f t="shared" si="383"/>
        <v>0</v>
      </c>
      <c r="W1033" s="178">
        <f t="shared" si="384"/>
        <v>55.391667000000254</v>
      </c>
      <c r="X1033" s="178">
        <f t="shared" ca="1" si="385"/>
        <v>0</v>
      </c>
      <c r="Y1033" s="178">
        <f t="shared" ca="1" si="386"/>
        <v>4.7501658605019337</v>
      </c>
      <c r="Z1033" s="178">
        <f t="shared" ca="1" si="387"/>
        <v>2</v>
      </c>
      <c r="AA1033" s="178">
        <f t="shared" ca="1" si="388"/>
        <v>370.39166699999998</v>
      </c>
      <c r="AB1033" s="178">
        <f t="shared" ca="1" si="389"/>
        <v>454.6281294916908</v>
      </c>
    </row>
    <row r="1034" spans="1:28" x14ac:dyDescent="0.25">
      <c r="A1034" s="200"/>
      <c r="B1034" s="105"/>
      <c r="D1034" s="201">
        <f t="shared" si="390"/>
        <v>0.2</v>
      </c>
      <c r="E1034" s="174">
        <f t="shared" ca="1" si="369"/>
        <v>0</v>
      </c>
      <c r="F1034" s="179">
        <f t="shared" ca="1" si="370"/>
        <v>0</v>
      </c>
      <c r="G1034" s="272">
        <f t="shared" si="371"/>
        <v>55.591667000000257</v>
      </c>
      <c r="H1034" s="181">
        <f t="shared" ca="1" si="372"/>
        <v>-9.8365813586091839</v>
      </c>
      <c r="I1034" s="182">
        <f t="shared" ca="1" si="373"/>
        <v>-159.93066106961865</v>
      </c>
      <c r="J1034" s="181">
        <f t="shared" ca="1" si="374"/>
        <v>0</v>
      </c>
      <c r="K1034" s="175">
        <f ca="1">IF(I1033&lt;0,VLOOKUP(-I1033,'Cd(v)'!$B$3:$C$103,2,1),VLOOKUP(I1033,'Cd(v)'!$B$3:$C$103,2,1))</f>
        <v>0.43984847012730799</v>
      </c>
      <c r="L1034" s="7">
        <f t="shared" ca="1" si="375"/>
        <v>3.7181517702476472</v>
      </c>
      <c r="M1034" s="110">
        <f t="shared" si="376"/>
        <v>0</v>
      </c>
      <c r="N1034" s="110">
        <f t="shared" si="377"/>
        <v>-13461.329454135319</v>
      </c>
      <c r="O1034" s="110">
        <f t="shared" ca="1" si="378"/>
        <v>36.475068866129419</v>
      </c>
      <c r="P1034" s="110">
        <f t="shared" ca="1" si="379"/>
        <v>13497.804523001449</v>
      </c>
      <c r="Q1034" s="110">
        <f t="shared" ca="1" si="380"/>
        <v>-9.8365813586091839</v>
      </c>
      <c r="R1034" s="110"/>
      <c r="S1034" s="105">
        <v>52</v>
      </c>
      <c r="T1034" s="105">
        <f t="shared" si="381"/>
        <v>1379.8407440726623</v>
      </c>
      <c r="U1034" s="177">
        <f t="shared" si="382"/>
        <v>-1372.2048373226623</v>
      </c>
      <c r="V1034" s="161">
        <f t="shared" si="383"/>
        <v>0</v>
      </c>
      <c r="W1034" s="178">
        <f t="shared" si="384"/>
        <v>55.591667000000257</v>
      </c>
      <c r="X1034" s="178">
        <f t="shared" ca="1" si="385"/>
        <v>0</v>
      </c>
      <c r="Y1034" s="178">
        <f t="shared" ca="1" si="386"/>
        <v>4.7501658605019337</v>
      </c>
      <c r="Z1034" s="178">
        <f t="shared" ca="1" si="387"/>
        <v>2</v>
      </c>
      <c r="AA1034" s="178">
        <f t="shared" ca="1" si="388"/>
        <v>372.39166699999998</v>
      </c>
      <c r="AB1034" s="178">
        <f t="shared" ca="1" si="389"/>
        <v>445.12779777068693</v>
      </c>
    </row>
    <row r="1035" spans="1:28" x14ac:dyDescent="0.25">
      <c r="A1035" s="200"/>
      <c r="B1035" s="105"/>
      <c r="D1035" s="201">
        <f t="shared" si="390"/>
        <v>0.2</v>
      </c>
      <c r="E1035" s="174">
        <f t="shared" ca="1" si="369"/>
        <v>0</v>
      </c>
      <c r="F1035" s="179">
        <f t="shared" ca="1" si="370"/>
        <v>0</v>
      </c>
      <c r="G1035" s="272">
        <f t="shared" si="371"/>
        <v>55.79166700000026</v>
      </c>
      <c r="H1035" s="181">
        <f t="shared" ca="1" si="372"/>
        <v>-9.8355928606968899</v>
      </c>
      <c r="I1035" s="182">
        <f t="shared" ca="1" si="373"/>
        <v>-159.93066106961865</v>
      </c>
      <c r="J1035" s="181">
        <f t="shared" ca="1" si="374"/>
        <v>0</v>
      </c>
      <c r="K1035" s="175">
        <f ca="1">IF(I1034&lt;0,VLOOKUP(-I1034,'Cd(v)'!$B$3:$C$103,2,1),VLOOKUP(I1034,'Cd(v)'!$B$3:$C$103,2,1))</f>
        <v>0.43984847012730799</v>
      </c>
      <c r="L1035" s="7">
        <f t="shared" ca="1" si="375"/>
        <v>3.7181517702476472</v>
      </c>
      <c r="M1035" s="110">
        <f t="shared" si="376"/>
        <v>0</v>
      </c>
      <c r="N1035" s="110">
        <f t="shared" si="377"/>
        <v>-13981.259454135319</v>
      </c>
      <c r="O1035" s="110">
        <f t="shared" ca="1" si="378"/>
        <v>36.475068866129419</v>
      </c>
      <c r="P1035" s="110">
        <f t="shared" ca="1" si="379"/>
        <v>14017.734523001449</v>
      </c>
      <c r="Q1035" s="110">
        <f t="shared" ca="1" si="380"/>
        <v>-9.8355928606968899</v>
      </c>
      <c r="R1035" s="110"/>
      <c r="S1035" s="105">
        <v>53</v>
      </c>
      <c r="T1035" s="105">
        <f t="shared" si="381"/>
        <v>1432.8407440726623</v>
      </c>
      <c r="U1035" s="177">
        <f t="shared" si="382"/>
        <v>-1425.2048373226623</v>
      </c>
      <c r="V1035" s="161">
        <f t="shared" si="383"/>
        <v>0</v>
      </c>
      <c r="W1035" s="178">
        <f t="shared" si="384"/>
        <v>55.79166700000026</v>
      </c>
      <c r="X1035" s="178">
        <f t="shared" ca="1" si="385"/>
        <v>0</v>
      </c>
      <c r="Y1035" s="178">
        <f t="shared" ca="1" si="386"/>
        <v>4.7501658605019337</v>
      </c>
      <c r="Z1035" s="178">
        <f t="shared" ca="1" si="387"/>
        <v>2</v>
      </c>
      <c r="AA1035" s="178">
        <f t="shared" ca="1" si="388"/>
        <v>374.39166699999998</v>
      </c>
      <c r="AB1035" s="178">
        <f t="shared" ca="1" si="389"/>
        <v>435.62746604968305</v>
      </c>
    </row>
    <row r="1036" spans="1:28" x14ac:dyDescent="0.25">
      <c r="A1036" s="200"/>
      <c r="B1036" s="105"/>
      <c r="D1036" s="201">
        <f t="shared" si="390"/>
        <v>0.2</v>
      </c>
      <c r="E1036" s="174">
        <f t="shared" ca="1" si="369"/>
        <v>0</v>
      </c>
      <c r="F1036" s="179">
        <f t="shared" ca="1" si="370"/>
        <v>0</v>
      </c>
      <c r="G1036" s="272">
        <f t="shared" si="371"/>
        <v>55.991667000000263</v>
      </c>
      <c r="H1036" s="181">
        <f t="shared" ca="1" si="372"/>
        <v>-9.8346585651600158</v>
      </c>
      <c r="I1036" s="182">
        <f t="shared" ca="1" si="373"/>
        <v>-159.93066106961865</v>
      </c>
      <c r="J1036" s="181">
        <f t="shared" ca="1" si="374"/>
        <v>0</v>
      </c>
      <c r="K1036" s="175">
        <f ca="1">IF(I1035&lt;0,VLOOKUP(-I1035,'Cd(v)'!$B$3:$C$103,2,1),VLOOKUP(I1035,'Cd(v)'!$B$3:$C$103,2,1))</f>
        <v>0.43984847012730799</v>
      </c>
      <c r="L1036" s="7">
        <f t="shared" ca="1" si="375"/>
        <v>3.7181517702476472</v>
      </c>
      <c r="M1036" s="110">
        <f t="shared" si="376"/>
        <v>0</v>
      </c>
      <c r="N1036" s="110">
        <f t="shared" si="377"/>
        <v>-14510.999454135319</v>
      </c>
      <c r="O1036" s="110">
        <f t="shared" ca="1" si="378"/>
        <v>36.475068866129419</v>
      </c>
      <c r="P1036" s="110">
        <f t="shared" ca="1" si="379"/>
        <v>14547.474523001449</v>
      </c>
      <c r="Q1036" s="110">
        <f t="shared" ca="1" si="380"/>
        <v>-9.8346585651600158</v>
      </c>
      <c r="R1036" s="110"/>
      <c r="S1036" s="105">
        <v>54</v>
      </c>
      <c r="T1036" s="105">
        <f t="shared" si="381"/>
        <v>1486.8407440726623</v>
      </c>
      <c r="U1036" s="177">
        <f t="shared" si="382"/>
        <v>-1479.2048373226623</v>
      </c>
      <c r="V1036" s="161">
        <f t="shared" si="383"/>
        <v>0</v>
      </c>
      <c r="W1036" s="178">
        <f t="shared" si="384"/>
        <v>55.991667000000263</v>
      </c>
      <c r="X1036" s="178">
        <f t="shared" ca="1" si="385"/>
        <v>0</v>
      </c>
      <c r="Y1036" s="178">
        <f t="shared" ca="1" si="386"/>
        <v>4.7501658605019337</v>
      </c>
      <c r="Z1036" s="178">
        <f t="shared" ca="1" si="387"/>
        <v>2</v>
      </c>
      <c r="AA1036" s="178">
        <f t="shared" ca="1" si="388"/>
        <v>376.39166699999998</v>
      </c>
      <c r="AB1036" s="178">
        <f t="shared" ca="1" si="389"/>
        <v>426.12713432867918</v>
      </c>
    </row>
    <row r="1037" spans="1:28" x14ac:dyDescent="0.25">
      <c r="A1037" s="200"/>
      <c r="B1037" s="105"/>
      <c r="D1037" s="201">
        <f t="shared" si="390"/>
        <v>0.2</v>
      </c>
      <c r="E1037" s="174">
        <f t="shared" ca="1" si="369"/>
        <v>0</v>
      </c>
      <c r="F1037" s="179">
        <f t="shared" ca="1" si="370"/>
        <v>0</v>
      </c>
      <c r="G1037" s="272">
        <f t="shared" si="371"/>
        <v>56.191667000000265</v>
      </c>
      <c r="H1037" s="181">
        <f t="shared" ca="1" si="372"/>
        <v>-9.8337745755839112</v>
      </c>
      <c r="I1037" s="182">
        <f t="shared" ca="1" si="373"/>
        <v>-159.93066106961865</v>
      </c>
      <c r="J1037" s="181">
        <f t="shared" ca="1" si="374"/>
        <v>0</v>
      </c>
      <c r="K1037" s="175">
        <f ca="1">IF(I1036&lt;0,VLOOKUP(-I1036,'Cd(v)'!$B$3:$C$103,2,1),VLOOKUP(I1036,'Cd(v)'!$B$3:$C$103,2,1))</f>
        <v>0.43984847012730799</v>
      </c>
      <c r="L1037" s="7">
        <f t="shared" ca="1" si="375"/>
        <v>3.7181517702476472</v>
      </c>
      <c r="M1037" s="110">
        <f t="shared" si="376"/>
        <v>0</v>
      </c>
      <c r="N1037" s="110">
        <f t="shared" si="377"/>
        <v>-15050.549454135318</v>
      </c>
      <c r="O1037" s="110">
        <f t="shared" ca="1" si="378"/>
        <v>36.475068866129419</v>
      </c>
      <c r="P1037" s="110">
        <f t="shared" ca="1" si="379"/>
        <v>15087.024523001448</v>
      </c>
      <c r="Q1037" s="110">
        <f t="shared" ca="1" si="380"/>
        <v>-9.8337745755839112</v>
      </c>
      <c r="R1037" s="110"/>
      <c r="S1037" s="105">
        <v>55</v>
      </c>
      <c r="T1037" s="105">
        <f t="shared" si="381"/>
        <v>1541.8407440726623</v>
      </c>
      <c r="U1037" s="177">
        <f t="shared" si="382"/>
        <v>-1534.2048373226623</v>
      </c>
      <c r="V1037" s="161">
        <f t="shared" si="383"/>
        <v>0</v>
      </c>
      <c r="W1037" s="178">
        <f t="shared" si="384"/>
        <v>56.191667000000265</v>
      </c>
      <c r="X1037" s="178">
        <f t="shared" ca="1" si="385"/>
        <v>0</v>
      </c>
      <c r="Y1037" s="178">
        <f t="shared" ca="1" si="386"/>
        <v>4.7501658605019337</v>
      </c>
      <c r="Z1037" s="178">
        <f t="shared" ca="1" si="387"/>
        <v>2</v>
      </c>
      <c r="AA1037" s="178">
        <f t="shared" ca="1" si="388"/>
        <v>378.39166699999998</v>
      </c>
      <c r="AB1037" s="178">
        <f t="shared" ca="1" si="389"/>
        <v>416.6268026076753</v>
      </c>
    </row>
    <row r="1038" spans="1:28" x14ac:dyDescent="0.25">
      <c r="A1038" s="200"/>
      <c r="B1038" s="105"/>
      <c r="D1038" s="201">
        <f t="shared" si="390"/>
        <v>0.2</v>
      </c>
      <c r="E1038" s="174">
        <f t="shared" ca="1" si="369"/>
        <v>0</v>
      </c>
      <c r="F1038" s="179">
        <f t="shared" ca="1" si="370"/>
        <v>0</v>
      </c>
      <c r="G1038" s="272">
        <f t="shared" si="371"/>
        <v>56.391667000000268</v>
      </c>
      <c r="H1038" s="181">
        <f t="shared" ca="1" si="372"/>
        <v>-9.8329373399011555</v>
      </c>
      <c r="I1038" s="182">
        <f t="shared" ca="1" si="373"/>
        <v>-159.93066106961865</v>
      </c>
      <c r="J1038" s="181">
        <f t="shared" ca="1" si="374"/>
        <v>0</v>
      </c>
      <c r="K1038" s="175">
        <f ca="1">IF(I1037&lt;0,VLOOKUP(-I1037,'Cd(v)'!$B$3:$C$103,2,1),VLOOKUP(I1037,'Cd(v)'!$B$3:$C$103,2,1))</f>
        <v>0.43984847012730799</v>
      </c>
      <c r="L1038" s="7">
        <f t="shared" ca="1" si="375"/>
        <v>3.7181517702476472</v>
      </c>
      <c r="M1038" s="110">
        <f t="shared" si="376"/>
        <v>0</v>
      </c>
      <c r="N1038" s="110">
        <f t="shared" si="377"/>
        <v>-15599.909454135319</v>
      </c>
      <c r="O1038" s="110">
        <f t="shared" ca="1" si="378"/>
        <v>36.475068866129419</v>
      </c>
      <c r="P1038" s="110">
        <f t="shared" ca="1" si="379"/>
        <v>15636.384523001449</v>
      </c>
      <c r="Q1038" s="110">
        <f t="shared" ca="1" si="380"/>
        <v>-9.8329373399011555</v>
      </c>
      <c r="R1038" s="110"/>
      <c r="S1038" s="105">
        <v>56</v>
      </c>
      <c r="T1038" s="105">
        <f t="shared" si="381"/>
        <v>1597.8407440726623</v>
      </c>
      <c r="U1038" s="177">
        <f t="shared" si="382"/>
        <v>-1590.2048373226623</v>
      </c>
      <c r="V1038" s="161">
        <f t="shared" si="383"/>
        <v>0</v>
      </c>
      <c r="W1038" s="178">
        <f t="shared" si="384"/>
        <v>56.391667000000268</v>
      </c>
      <c r="X1038" s="178">
        <f t="shared" ca="1" si="385"/>
        <v>0</v>
      </c>
      <c r="Y1038" s="178">
        <f t="shared" ca="1" si="386"/>
        <v>4.7501658605019337</v>
      </c>
      <c r="Z1038" s="178">
        <f t="shared" ca="1" si="387"/>
        <v>2</v>
      </c>
      <c r="AA1038" s="178">
        <f t="shared" ca="1" si="388"/>
        <v>380.39166699999998</v>
      </c>
      <c r="AB1038" s="178">
        <f t="shared" ca="1" si="389"/>
        <v>407.12647088667143</v>
      </c>
    </row>
    <row r="1039" spans="1:28" x14ac:dyDescent="0.25">
      <c r="A1039" s="200"/>
      <c r="B1039" s="105"/>
      <c r="D1039" s="201">
        <f t="shared" si="390"/>
        <v>0.2</v>
      </c>
      <c r="E1039" s="174">
        <f t="shared" ca="1" si="369"/>
        <v>0</v>
      </c>
      <c r="F1039" s="179">
        <f t="shared" ca="1" si="370"/>
        <v>0</v>
      </c>
      <c r="G1039" s="272">
        <f t="shared" si="371"/>
        <v>56.591667000000271</v>
      </c>
      <c r="H1039" s="181">
        <f t="shared" ca="1" si="372"/>
        <v>-9.8321436144671708</v>
      </c>
      <c r="I1039" s="182">
        <f t="shared" ca="1" si="373"/>
        <v>-159.93066106961865</v>
      </c>
      <c r="J1039" s="181">
        <f t="shared" ca="1" si="374"/>
        <v>0</v>
      </c>
      <c r="K1039" s="175">
        <f ca="1">IF(I1038&lt;0,VLOOKUP(-I1038,'Cd(v)'!$B$3:$C$103,2,1),VLOOKUP(I1038,'Cd(v)'!$B$3:$C$103,2,1))</f>
        <v>0.43984847012730799</v>
      </c>
      <c r="L1039" s="7">
        <f t="shared" ca="1" si="375"/>
        <v>3.7181517702476472</v>
      </c>
      <c r="M1039" s="110">
        <f t="shared" si="376"/>
        <v>0</v>
      </c>
      <c r="N1039" s="110">
        <f t="shared" si="377"/>
        <v>-16159.079454135319</v>
      </c>
      <c r="O1039" s="110">
        <f t="shared" ca="1" si="378"/>
        <v>36.475068866129419</v>
      </c>
      <c r="P1039" s="110">
        <f t="shared" ca="1" si="379"/>
        <v>16195.554523001449</v>
      </c>
      <c r="Q1039" s="110">
        <f t="shared" ca="1" si="380"/>
        <v>-9.8321436144671708</v>
      </c>
      <c r="R1039" s="110"/>
      <c r="S1039" s="105">
        <v>57</v>
      </c>
      <c r="T1039" s="105">
        <f t="shared" si="381"/>
        <v>1654.8407440726623</v>
      </c>
      <c r="U1039" s="177">
        <f t="shared" si="382"/>
        <v>-1647.2048373226623</v>
      </c>
      <c r="V1039" s="161">
        <f t="shared" si="383"/>
        <v>0</v>
      </c>
      <c r="W1039" s="178">
        <f t="shared" si="384"/>
        <v>56.591667000000271</v>
      </c>
      <c r="X1039" s="178">
        <f t="shared" ca="1" si="385"/>
        <v>0</v>
      </c>
      <c r="Y1039" s="178">
        <f t="shared" ca="1" si="386"/>
        <v>4.7501658605019337</v>
      </c>
      <c r="Z1039" s="178">
        <f t="shared" ca="1" si="387"/>
        <v>2</v>
      </c>
      <c r="AA1039" s="178">
        <f t="shared" ca="1" si="388"/>
        <v>382.39166699999998</v>
      </c>
      <c r="AB1039" s="178">
        <f t="shared" ca="1" si="389"/>
        <v>397.62613916566755</v>
      </c>
    </row>
    <row r="1040" spans="1:28" x14ac:dyDescent="0.25">
      <c r="A1040" s="200"/>
      <c r="B1040" s="105"/>
      <c r="D1040" s="201">
        <f t="shared" si="390"/>
        <v>0.2</v>
      </c>
      <c r="E1040" s="174">
        <f t="shared" ca="1" si="369"/>
        <v>0</v>
      </c>
      <c r="F1040" s="179">
        <f t="shared" ca="1" si="370"/>
        <v>0</v>
      </c>
      <c r="G1040" s="272">
        <f t="shared" si="371"/>
        <v>56.791667000000274</v>
      </c>
      <c r="H1040" s="181">
        <f t="shared" ca="1" si="372"/>
        <v>-9.8313904324382513</v>
      </c>
      <c r="I1040" s="182">
        <f t="shared" ca="1" si="373"/>
        <v>-159.93066106961865</v>
      </c>
      <c r="J1040" s="181">
        <f t="shared" ca="1" si="374"/>
        <v>0</v>
      </c>
      <c r="K1040" s="175">
        <f ca="1">IF(I1039&lt;0,VLOOKUP(-I1039,'Cd(v)'!$B$3:$C$103,2,1),VLOOKUP(I1039,'Cd(v)'!$B$3:$C$103,2,1))</f>
        <v>0.43984847012730799</v>
      </c>
      <c r="L1040" s="7">
        <f t="shared" ca="1" si="375"/>
        <v>3.7181517702476472</v>
      </c>
      <c r="M1040" s="110">
        <f t="shared" si="376"/>
        <v>0</v>
      </c>
      <c r="N1040" s="110">
        <f t="shared" si="377"/>
        <v>-16728.059454135317</v>
      </c>
      <c r="O1040" s="110">
        <f t="shared" ca="1" si="378"/>
        <v>36.475068866129419</v>
      </c>
      <c r="P1040" s="110">
        <f t="shared" ca="1" si="379"/>
        <v>16764.534523001446</v>
      </c>
      <c r="Q1040" s="110">
        <f t="shared" ca="1" si="380"/>
        <v>-9.8313904324382513</v>
      </c>
      <c r="R1040" s="110"/>
      <c r="S1040" s="105">
        <v>58</v>
      </c>
      <c r="T1040" s="105">
        <f t="shared" si="381"/>
        <v>1712.8407440726623</v>
      </c>
      <c r="U1040" s="177">
        <f t="shared" si="382"/>
        <v>-1705.2048373226623</v>
      </c>
      <c r="V1040" s="161">
        <f t="shared" si="383"/>
        <v>0</v>
      </c>
      <c r="W1040" s="178">
        <f t="shared" si="384"/>
        <v>56.791667000000274</v>
      </c>
      <c r="X1040" s="178">
        <f t="shared" ca="1" si="385"/>
        <v>0</v>
      </c>
      <c r="Y1040" s="178">
        <f t="shared" ca="1" si="386"/>
        <v>4.7501658605019337</v>
      </c>
      <c r="Z1040" s="178">
        <f t="shared" ca="1" si="387"/>
        <v>2</v>
      </c>
      <c r="AA1040" s="178">
        <f t="shared" ca="1" si="388"/>
        <v>384.39166699999998</v>
      </c>
      <c r="AB1040" s="178">
        <f t="shared" ca="1" si="389"/>
        <v>388.12580744466368</v>
      </c>
    </row>
    <row r="1041" spans="4:28" x14ac:dyDescent="0.25">
      <c r="D1041" s="201">
        <f t="shared" si="390"/>
        <v>0.2</v>
      </c>
      <c r="E1041" s="174">
        <f t="shared" ca="1" si="369"/>
        <v>0</v>
      </c>
      <c r="F1041" s="179">
        <f t="shared" ca="1" si="370"/>
        <v>0</v>
      </c>
      <c r="G1041" s="272">
        <f t="shared" si="371"/>
        <v>56.991667000000277</v>
      </c>
      <c r="H1041" s="181">
        <f t="shared" ca="1" si="372"/>
        <v>-9.8306750758724153</v>
      </c>
      <c r="I1041" s="182">
        <f t="shared" ca="1" si="373"/>
        <v>-159.93066106961865</v>
      </c>
      <c r="J1041" s="181">
        <f t="shared" ca="1" si="374"/>
        <v>0</v>
      </c>
      <c r="K1041" s="175">
        <f ca="1">IF(I1040&lt;0,VLOOKUP(-I1040,'Cd(v)'!$B$3:$C$103,2,1),VLOOKUP(I1040,'Cd(v)'!$B$3:$C$103,2,1))</f>
        <v>0.43984847012730799</v>
      </c>
      <c r="L1041" s="7">
        <f t="shared" ca="1" si="375"/>
        <v>3.7181517702476472</v>
      </c>
      <c r="M1041" s="110">
        <f t="shared" si="376"/>
        <v>0</v>
      </c>
      <c r="N1041" s="110">
        <f t="shared" si="377"/>
        <v>-17306.849454135318</v>
      </c>
      <c r="O1041" s="110">
        <f t="shared" ca="1" si="378"/>
        <v>36.475068866129419</v>
      </c>
      <c r="P1041" s="110">
        <f t="shared" ca="1" si="379"/>
        <v>17343.324523001447</v>
      </c>
      <c r="Q1041" s="110">
        <f t="shared" ca="1" si="380"/>
        <v>-9.8306750758724153</v>
      </c>
      <c r="R1041" s="110"/>
      <c r="S1041" s="105">
        <v>59</v>
      </c>
      <c r="T1041" s="105">
        <f t="shared" si="381"/>
        <v>1771.8407440726623</v>
      </c>
      <c r="U1041" s="177">
        <f t="shared" si="382"/>
        <v>-1764.2048373226623</v>
      </c>
      <c r="V1041" s="161">
        <f t="shared" si="383"/>
        <v>0</v>
      </c>
      <c r="W1041" s="178">
        <f t="shared" si="384"/>
        <v>56.991667000000277</v>
      </c>
      <c r="X1041" s="178">
        <f t="shared" ca="1" si="385"/>
        <v>0</v>
      </c>
      <c r="Y1041" s="178">
        <f t="shared" ca="1" si="386"/>
        <v>4.7501658605019337</v>
      </c>
      <c r="Z1041" s="178">
        <f t="shared" ca="1" si="387"/>
        <v>2</v>
      </c>
      <c r="AA1041" s="178">
        <f t="shared" ca="1" si="388"/>
        <v>386.39166699999998</v>
      </c>
      <c r="AB1041" s="178">
        <f t="shared" ca="1" si="389"/>
        <v>378.6254757236598</v>
      </c>
    </row>
    <row r="1042" spans="4:28" x14ac:dyDescent="0.25">
      <c r="D1042" s="201">
        <f t="shared" si="390"/>
        <v>0.2</v>
      </c>
      <c r="E1042" s="174">
        <f t="shared" ca="1" si="369"/>
        <v>0</v>
      </c>
      <c r="F1042" s="179">
        <f t="shared" ca="1" si="370"/>
        <v>0</v>
      </c>
      <c r="G1042" s="272">
        <f t="shared" si="371"/>
        <v>57.19166700000028</v>
      </c>
      <c r="H1042" s="181">
        <f t="shared" ca="1" si="372"/>
        <v>-9.8299950510599814</v>
      </c>
      <c r="I1042" s="182">
        <f t="shared" ca="1" si="373"/>
        <v>-159.93066106961865</v>
      </c>
      <c r="J1042" s="181">
        <f t="shared" ca="1" si="374"/>
        <v>0</v>
      </c>
      <c r="K1042" s="175">
        <f ca="1">IF(I1041&lt;0,VLOOKUP(-I1041,'Cd(v)'!$B$3:$C$103,2,1),VLOOKUP(I1041,'Cd(v)'!$B$3:$C$103,2,1))</f>
        <v>0.43984847012730799</v>
      </c>
      <c r="L1042" s="7">
        <f t="shared" ca="1" si="375"/>
        <v>3.7181517702476472</v>
      </c>
      <c r="M1042" s="110">
        <f t="shared" si="376"/>
        <v>0</v>
      </c>
      <c r="N1042" s="110">
        <f t="shared" si="377"/>
        <v>-17895.44945413532</v>
      </c>
      <c r="O1042" s="110">
        <f t="shared" ca="1" si="378"/>
        <v>36.475068866129419</v>
      </c>
      <c r="P1042" s="110">
        <f t="shared" ca="1" si="379"/>
        <v>17931.924523001449</v>
      </c>
      <c r="Q1042" s="110">
        <f t="shared" ca="1" si="380"/>
        <v>-9.8299950510599814</v>
      </c>
      <c r="R1042" s="110"/>
      <c r="S1042" s="105">
        <v>60</v>
      </c>
      <c r="T1042" s="105">
        <f t="shared" si="381"/>
        <v>1831.8407440726623</v>
      </c>
      <c r="U1042" s="177">
        <f t="shared" si="382"/>
        <v>-1824.2048373226623</v>
      </c>
      <c r="V1042" s="161">
        <f t="shared" si="383"/>
        <v>0</v>
      </c>
      <c r="W1042" s="178">
        <f t="shared" si="384"/>
        <v>57.19166700000028</v>
      </c>
      <c r="X1042" s="178">
        <f t="shared" ca="1" si="385"/>
        <v>0</v>
      </c>
      <c r="Y1042" s="178">
        <f t="shared" ca="1" si="386"/>
        <v>4.7501658605019337</v>
      </c>
      <c r="Z1042" s="178">
        <f t="shared" ca="1" si="387"/>
        <v>2</v>
      </c>
      <c r="AA1042" s="178">
        <f t="shared" ca="1" si="388"/>
        <v>388.39166699999998</v>
      </c>
      <c r="AB1042" s="178">
        <f t="shared" ca="1" si="389"/>
        <v>369.12514400265593</v>
      </c>
    </row>
    <row r="1043" spans="4:28" x14ac:dyDescent="0.25">
      <c r="D1043" s="201">
        <f t="shared" si="390"/>
        <v>0.2</v>
      </c>
      <c r="E1043" s="174">
        <f t="shared" ca="1" si="369"/>
        <v>0</v>
      </c>
      <c r="F1043" s="179">
        <f t="shared" ca="1" si="370"/>
        <v>0</v>
      </c>
      <c r="G1043" s="272">
        <f t="shared" si="371"/>
        <v>57.391667000000282</v>
      </c>
      <c r="H1043" s="181">
        <f t="shared" ca="1" si="372"/>
        <v>-9.8293480666631083</v>
      </c>
      <c r="I1043" s="182">
        <f t="shared" ca="1" si="373"/>
        <v>-159.93066106961865</v>
      </c>
      <c r="J1043" s="181">
        <f t="shared" ca="1" si="374"/>
        <v>0</v>
      </c>
      <c r="K1043" s="175">
        <f ca="1">IF(I1042&lt;0,VLOOKUP(-I1042,'Cd(v)'!$B$3:$C$103,2,1),VLOOKUP(I1042,'Cd(v)'!$B$3:$C$103,2,1))</f>
        <v>0.43984847012730799</v>
      </c>
      <c r="L1043" s="7">
        <f t="shared" ca="1" si="375"/>
        <v>3.7181517702476472</v>
      </c>
      <c r="M1043" s="110">
        <f t="shared" si="376"/>
        <v>0</v>
      </c>
      <c r="N1043" s="110">
        <f t="shared" si="377"/>
        <v>-18493.85945413532</v>
      </c>
      <c r="O1043" s="110">
        <f t="shared" ca="1" si="378"/>
        <v>36.475068866129419</v>
      </c>
      <c r="P1043" s="110">
        <f t="shared" ca="1" si="379"/>
        <v>18530.334523001449</v>
      </c>
      <c r="Q1043" s="110">
        <f t="shared" ca="1" si="380"/>
        <v>-9.8293480666631083</v>
      </c>
      <c r="R1043" s="110"/>
      <c r="S1043" s="105">
        <v>61</v>
      </c>
      <c r="T1043" s="105">
        <f t="shared" si="381"/>
        <v>1892.8407440726623</v>
      </c>
      <c r="U1043" s="177">
        <f t="shared" si="382"/>
        <v>-1885.2048373226623</v>
      </c>
      <c r="V1043" s="161">
        <f t="shared" si="383"/>
        <v>0</v>
      </c>
      <c r="W1043" s="178">
        <f t="shared" si="384"/>
        <v>57.391667000000282</v>
      </c>
      <c r="X1043" s="178">
        <f t="shared" ca="1" si="385"/>
        <v>0</v>
      </c>
      <c r="Y1043" s="178">
        <f t="shared" ca="1" si="386"/>
        <v>4.7501658605019337</v>
      </c>
      <c r="Z1043" s="178">
        <f t="shared" ca="1" si="387"/>
        <v>2</v>
      </c>
      <c r="AA1043" s="178">
        <f t="shared" ca="1" si="388"/>
        <v>390.39166699999998</v>
      </c>
      <c r="AB1043" s="178">
        <f t="shared" ca="1" si="389"/>
        <v>359.62481228165205</v>
      </c>
    </row>
    <row r="1044" spans="4:28" x14ac:dyDescent="0.25">
      <c r="D1044" s="201">
        <f t="shared" si="390"/>
        <v>0.2</v>
      </c>
      <c r="E1044" s="174">
        <f t="shared" ca="1" si="369"/>
        <v>0</v>
      </c>
      <c r="F1044" s="179">
        <f t="shared" ca="1" si="370"/>
        <v>0</v>
      </c>
      <c r="G1044" s="272">
        <f t="shared" si="371"/>
        <v>57.591667000000285</v>
      </c>
      <c r="H1044" s="181">
        <f t="shared" ca="1" si="372"/>
        <v>-9.8287320143042987</v>
      </c>
      <c r="I1044" s="182">
        <f t="shared" ca="1" si="373"/>
        <v>-159.93066106961865</v>
      </c>
      <c r="J1044" s="181">
        <f t="shared" ca="1" si="374"/>
        <v>0</v>
      </c>
      <c r="K1044" s="175">
        <f ca="1">IF(I1043&lt;0,VLOOKUP(-I1043,'Cd(v)'!$B$3:$C$103,2,1),VLOOKUP(I1043,'Cd(v)'!$B$3:$C$103,2,1))</f>
        <v>0.43984847012730799</v>
      </c>
      <c r="L1044" s="7">
        <f t="shared" ca="1" si="375"/>
        <v>3.7181517702476472</v>
      </c>
      <c r="M1044" s="110">
        <f t="shared" si="376"/>
        <v>0</v>
      </c>
      <c r="N1044" s="110">
        <f t="shared" si="377"/>
        <v>-19102.079454135317</v>
      </c>
      <c r="O1044" s="110">
        <f t="shared" ca="1" si="378"/>
        <v>36.475068866129419</v>
      </c>
      <c r="P1044" s="110">
        <f t="shared" ca="1" si="379"/>
        <v>19138.554523001447</v>
      </c>
      <c r="Q1044" s="110">
        <f t="shared" ca="1" si="380"/>
        <v>-9.8287320143042987</v>
      </c>
      <c r="R1044" s="110"/>
      <c r="S1044" s="105">
        <v>62</v>
      </c>
      <c r="T1044" s="105">
        <f t="shared" si="381"/>
        <v>1954.8407440726623</v>
      </c>
      <c r="U1044" s="177">
        <f t="shared" si="382"/>
        <v>-1947.2048373226623</v>
      </c>
      <c r="V1044" s="161">
        <f t="shared" si="383"/>
        <v>0</v>
      </c>
      <c r="W1044" s="178">
        <f t="shared" si="384"/>
        <v>57.591667000000285</v>
      </c>
      <c r="X1044" s="178">
        <f t="shared" ca="1" si="385"/>
        <v>0</v>
      </c>
      <c r="Y1044" s="178">
        <f t="shared" ca="1" si="386"/>
        <v>4.7501658605019337</v>
      </c>
      <c r="Z1044" s="178">
        <f t="shared" ca="1" si="387"/>
        <v>2</v>
      </c>
      <c r="AA1044" s="178">
        <f t="shared" ca="1" si="388"/>
        <v>392.39166699999998</v>
      </c>
      <c r="AB1044" s="178">
        <f t="shared" ca="1" si="389"/>
        <v>350.12448056064818</v>
      </c>
    </row>
    <row r="1045" spans="4:28" x14ac:dyDescent="0.25">
      <c r="D1045" s="201">
        <f t="shared" si="390"/>
        <v>0.2</v>
      </c>
      <c r="E1045" s="174">
        <f t="shared" ca="1" si="369"/>
        <v>0</v>
      </c>
      <c r="F1045" s="179">
        <f t="shared" ca="1" si="370"/>
        <v>0</v>
      </c>
      <c r="G1045" s="272">
        <f t="shared" si="371"/>
        <v>57.791667000000288</v>
      </c>
      <c r="H1045" s="181">
        <f t="shared" ca="1" si="372"/>
        <v>-9.8281449512949699</v>
      </c>
      <c r="I1045" s="182">
        <f t="shared" ca="1" si="373"/>
        <v>-159.93066106961865</v>
      </c>
      <c r="J1045" s="181">
        <f t="shared" ca="1" si="374"/>
        <v>0</v>
      </c>
      <c r="K1045" s="175">
        <f ca="1">IF(I1044&lt;0,VLOOKUP(-I1044,'Cd(v)'!$B$3:$C$103,2,1),VLOOKUP(I1044,'Cd(v)'!$B$3:$C$103,2,1))</f>
        <v>0.43984847012730799</v>
      </c>
      <c r="L1045" s="7">
        <f t="shared" ca="1" si="375"/>
        <v>3.7181517702476472</v>
      </c>
      <c r="M1045" s="110">
        <f t="shared" si="376"/>
        <v>0</v>
      </c>
      <c r="N1045" s="110">
        <f t="shared" si="377"/>
        <v>-19720.10945413532</v>
      </c>
      <c r="O1045" s="110">
        <f t="shared" ca="1" si="378"/>
        <v>36.475068866129419</v>
      </c>
      <c r="P1045" s="110">
        <f t="shared" ca="1" si="379"/>
        <v>19756.584523001449</v>
      </c>
      <c r="Q1045" s="110">
        <f t="shared" ca="1" si="380"/>
        <v>-9.8281449512949699</v>
      </c>
      <c r="R1045" s="110"/>
      <c r="S1045" s="105">
        <v>63</v>
      </c>
      <c r="T1045" s="105">
        <f t="shared" si="381"/>
        <v>2017.8407440726623</v>
      </c>
      <c r="U1045" s="177">
        <f t="shared" si="382"/>
        <v>-2010.2048373226623</v>
      </c>
      <c r="V1045" s="161">
        <f t="shared" si="383"/>
        <v>0</v>
      </c>
      <c r="W1045" s="178">
        <f t="shared" si="384"/>
        <v>57.791667000000288</v>
      </c>
      <c r="X1045" s="178">
        <f t="shared" ca="1" si="385"/>
        <v>0</v>
      </c>
      <c r="Y1045" s="178">
        <f t="shared" ca="1" si="386"/>
        <v>4.7501658605019337</v>
      </c>
      <c r="Z1045" s="178">
        <f t="shared" ca="1" si="387"/>
        <v>2</v>
      </c>
      <c r="AA1045" s="178">
        <f t="shared" ca="1" si="388"/>
        <v>394.39166699999998</v>
      </c>
      <c r="AB1045" s="178">
        <f t="shared" ca="1" si="389"/>
        <v>340.62414883964431</v>
      </c>
    </row>
    <row r="1046" spans="4:28" x14ac:dyDescent="0.25">
      <c r="D1046" s="201">
        <f t="shared" si="390"/>
        <v>0.2</v>
      </c>
      <c r="E1046" s="174">
        <f t="shared" ca="1" si="369"/>
        <v>0</v>
      </c>
      <c r="F1046" s="179">
        <f t="shared" ca="1" si="370"/>
        <v>0</v>
      </c>
      <c r="G1046" s="272">
        <f t="shared" si="371"/>
        <v>57.991667000000291</v>
      </c>
      <c r="H1046" s="181">
        <f t="shared" ca="1" si="372"/>
        <v>-9.8275850852383559</v>
      </c>
      <c r="I1046" s="182">
        <f t="shared" ca="1" si="373"/>
        <v>-159.93066106961865</v>
      </c>
      <c r="J1046" s="181">
        <f t="shared" ca="1" si="374"/>
        <v>0</v>
      </c>
      <c r="K1046" s="175">
        <f ca="1">IF(I1045&lt;0,VLOOKUP(-I1045,'Cd(v)'!$B$3:$C$103,2,1),VLOOKUP(I1045,'Cd(v)'!$B$3:$C$103,2,1))</f>
        <v>0.43984847012730799</v>
      </c>
      <c r="L1046" s="7">
        <f t="shared" ca="1" si="375"/>
        <v>3.7181517702476472</v>
      </c>
      <c r="M1046" s="110">
        <f t="shared" si="376"/>
        <v>0</v>
      </c>
      <c r="N1046" s="110">
        <f t="shared" si="377"/>
        <v>-20347.94945413532</v>
      </c>
      <c r="O1046" s="110">
        <f t="shared" ca="1" si="378"/>
        <v>36.475068866129419</v>
      </c>
      <c r="P1046" s="110">
        <f t="shared" ca="1" si="379"/>
        <v>20384.424523001449</v>
      </c>
      <c r="Q1046" s="110">
        <f t="shared" ca="1" si="380"/>
        <v>-9.8275850852383559</v>
      </c>
      <c r="R1046" s="110"/>
      <c r="S1046" s="105">
        <v>64</v>
      </c>
      <c r="T1046" s="105">
        <f t="shared" si="381"/>
        <v>2081.8407440726623</v>
      </c>
      <c r="U1046" s="177">
        <f t="shared" si="382"/>
        <v>-2074.2048373226626</v>
      </c>
      <c r="V1046" s="161">
        <f t="shared" si="383"/>
        <v>0</v>
      </c>
      <c r="W1046" s="178">
        <f t="shared" si="384"/>
        <v>57.991667000000291</v>
      </c>
      <c r="X1046" s="178">
        <f t="shared" ca="1" si="385"/>
        <v>0</v>
      </c>
      <c r="Y1046" s="178">
        <f t="shared" ca="1" si="386"/>
        <v>4.7501658605019337</v>
      </c>
      <c r="Z1046" s="178">
        <f t="shared" ca="1" si="387"/>
        <v>2</v>
      </c>
      <c r="AA1046" s="178">
        <f t="shared" ca="1" si="388"/>
        <v>396.39166699999998</v>
      </c>
      <c r="AB1046" s="178">
        <f t="shared" ca="1" si="389"/>
        <v>331.12381711864043</v>
      </c>
    </row>
    <row r="1047" spans="4:28" x14ac:dyDescent="0.25">
      <c r="D1047" s="201">
        <f t="shared" si="390"/>
        <v>0.2</v>
      </c>
      <c r="E1047" s="174">
        <f t="shared" ref="E1047:E1109" ca="1" si="391">IF( AND(J1046&lt;=0,I1046&lt;=0,H1047&lt;=0),0,+D1047*H1047)</f>
        <v>0</v>
      </c>
      <c r="F1047" s="179">
        <f t="shared" ref="F1047:F1109" ca="1" si="392">IF(AND(I1046&lt;=0,J1046&lt;=0),0,+I1047*D1047)</f>
        <v>0</v>
      </c>
      <c r="G1047" s="272">
        <f t="shared" ref="G1047:G1109" si="393">+G1046+D1047</f>
        <v>58.191667000000294</v>
      </c>
      <c r="H1047" s="181">
        <f t="shared" ref="H1047:H1109" ca="1" si="394">IF(CELL("tipo",U1047)="b",+(B1047*9.81+L1047*9.81-$E$2*9.81)/$E$2,+(B1047*9.81+L1047*9.81-U1047*9.81)/U1047)</f>
        <v>-9.8270507602777215</v>
      </c>
      <c r="I1047" s="182">
        <f t="shared" ref="I1047:I1109" ca="1" si="395">+I1046+E1047</f>
        <v>-159.93066106961865</v>
      </c>
      <c r="J1047" s="181">
        <f t="shared" ref="J1047:J1109" ca="1" si="396">IF(AND(I1047&lt;=0,J1046&lt;=0),0,+J1046+F1047)</f>
        <v>0</v>
      </c>
      <c r="K1047" s="175">
        <f ca="1">IF(I1046&lt;0,VLOOKUP(-I1046,'Cd(v)'!$B$3:$C$103,2,1),VLOOKUP(I1046,'Cd(v)'!$B$3:$C$103,2,1))</f>
        <v>0.43984847012730799</v>
      </c>
      <c r="L1047" s="7">
        <f t="shared" ref="L1047:L1109" ca="1" si="397">IF(I1046&lt;0,+(+(0.5*1.29*K1047*PI()/4*$E$1^2*I1046^2)/9.81),+(-(0.5*1.29*K1047*PI()/4*$E$1^2*I1046^2)/9.81))</f>
        <v>3.7181517702476472</v>
      </c>
      <c r="M1047" s="110">
        <f t="shared" ref="M1047:M1109" si="398">+B1047*9.81</f>
        <v>0</v>
      </c>
      <c r="N1047" s="110">
        <f t="shared" ref="N1047:N1109" si="399">+U1047*9.81</f>
        <v>-20985.599454135321</v>
      </c>
      <c r="O1047" s="110">
        <f t="shared" ref="O1047:O1109" ca="1" si="400">+L1047*9.81</f>
        <v>36.475068866129419</v>
      </c>
      <c r="P1047" s="110">
        <f t="shared" ref="P1047:P1109" ca="1" si="401">+M1047-N1047+O1047</f>
        <v>21022.074523001451</v>
      </c>
      <c r="Q1047" s="110">
        <f t="shared" ref="Q1047:Q1109" ca="1" si="402">+P1047/U1047</f>
        <v>-9.8270507602777215</v>
      </c>
      <c r="R1047" s="110"/>
      <c r="S1047" s="105">
        <v>65</v>
      </c>
      <c r="T1047" s="105">
        <f t="shared" ref="T1047:T1109" si="403">S1047+T1046</f>
        <v>2146.8407440726623</v>
      </c>
      <c r="U1047" s="177">
        <f t="shared" ref="U1047:U1109" si="404">+$E$2-T1047</f>
        <v>-2139.2048373226626</v>
      </c>
      <c r="V1047" s="161">
        <f t="shared" ref="V1047:V1109" si="405">IF(B1047&lt;0,0,+D1047*B1047)</f>
        <v>0</v>
      </c>
      <c r="W1047" s="178">
        <f t="shared" ref="W1047:W1109" si="406">+G1047</f>
        <v>58.191667000000294</v>
      </c>
      <c r="X1047" s="178">
        <f t="shared" ref="X1047:X1109" ca="1" si="407">IF(I1047&lt;-0.01,0,H1047)</f>
        <v>0</v>
      </c>
      <c r="Y1047" s="178">
        <f t="shared" ref="Y1047:Y1109" ca="1" si="408">IF(I1047&lt;-0.01,$L$1,I1047)</f>
        <v>4.7501658605019337</v>
      </c>
      <c r="Z1047" s="178">
        <f t="shared" ref="Z1047:Z1109" ca="1" si="409">IF(I1047&lt;-0.01,$L$2,D1047)</f>
        <v>2</v>
      </c>
      <c r="AA1047" s="178">
        <f t="shared" ref="AA1047:AA1109" ca="1" si="410">IF(I1047&lt;-0.01,AA1046+Z1047,G1047)</f>
        <v>398.39166699999998</v>
      </c>
      <c r="AB1047" s="178">
        <f t="shared" ref="AB1047:AB1109" ca="1" si="411">IF(I1047&lt;-0.01,AB1046-($L$1*Z1047),J1047)</f>
        <v>321.62348539763656</v>
      </c>
    </row>
    <row r="1048" spans="4:28" x14ac:dyDescent="0.25">
      <c r="D1048" s="201">
        <f t="shared" si="390"/>
        <v>0.2</v>
      </c>
      <c r="E1048" s="174">
        <f t="shared" ca="1" si="391"/>
        <v>0</v>
      </c>
      <c r="F1048" s="179">
        <f t="shared" ca="1" si="392"/>
        <v>0</v>
      </c>
      <c r="G1048" s="272">
        <f t="shared" si="393"/>
        <v>58.391667000000297</v>
      </c>
      <c r="H1048" s="181">
        <f t="shared" ca="1" si="394"/>
        <v>-9.8265404447917017</v>
      </c>
      <c r="I1048" s="182">
        <f t="shared" ca="1" si="395"/>
        <v>-159.93066106961865</v>
      </c>
      <c r="J1048" s="181">
        <f t="shared" ca="1" si="396"/>
        <v>0</v>
      </c>
      <c r="K1048" s="175">
        <f ca="1">IF(I1047&lt;0,VLOOKUP(-I1047,'Cd(v)'!$B$3:$C$103,2,1),VLOOKUP(I1047,'Cd(v)'!$B$3:$C$103,2,1))</f>
        <v>0.43984847012730799</v>
      </c>
      <c r="L1048" s="7">
        <f t="shared" ca="1" si="397"/>
        <v>3.7181517702476472</v>
      </c>
      <c r="M1048" s="110">
        <f t="shared" si="398"/>
        <v>0</v>
      </c>
      <c r="N1048" s="110">
        <f t="shared" si="399"/>
        <v>-21633.05945413532</v>
      </c>
      <c r="O1048" s="110">
        <f t="shared" ca="1" si="400"/>
        <v>36.475068866129419</v>
      </c>
      <c r="P1048" s="110">
        <f t="shared" ca="1" si="401"/>
        <v>21669.53452300145</v>
      </c>
      <c r="Q1048" s="110">
        <f t="shared" ca="1" si="402"/>
        <v>-9.8265404447917017</v>
      </c>
      <c r="R1048" s="110"/>
      <c r="S1048" s="105">
        <v>66</v>
      </c>
      <c r="T1048" s="105">
        <f t="shared" si="403"/>
        <v>2212.8407440726623</v>
      </c>
      <c r="U1048" s="177">
        <f t="shared" si="404"/>
        <v>-2205.2048373226626</v>
      </c>
      <c r="V1048" s="161">
        <f t="shared" si="405"/>
        <v>0</v>
      </c>
      <c r="W1048" s="178">
        <f t="shared" si="406"/>
        <v>58.391667000000297</v>
      </c>
      <c r="X1048" s="178">
        <f t="shared" ca="1" si="407"/>
        <v>0</v>
      </c>
      <c r="Y1048" s="178">
        <f t="shared" ca="1" si="408"/>
        <v>4.7501658605019337</v>
      </c>
      <c r="Z1048" s="178">
        <f t="shared" ca="1" si="409"/>
        <v>2</v>
      </c>
      <c r="AA1048" s="178">
        <f t="shared" ca="1" si="410"/>
        <v>400.39166699999998</v>
      </c>
      <c r="AB1048" s="178">
        <f t="shared" ca="1" si="411"/>
        <v>312.12315367663268</v>
      </c>
    </row>
    <row r="1049" spans="4:28" x14ac:dyDescent="0.25">
      <c r="D1049" s="201">
        <f t="shared" si="390"/>
        <v>0.2</v>
      </c>
      <c r="E1049" s="174">
        <f t="shared" ca="1" si="391"/>
        <v>0</v>
      </c>
      <c r="F1049" s="179">
        <f t="shared" ca="1" si="392"/>
        <v>0</v>
      </c>
      <c r="G1049" s="272">
        <f t="shared" si="393"/>
        <v>58.591667000000299</v>
      </c>
      <c r="H1049" s="181">
        <f t="shared" ca="1" si="394"/>
        <v>-9.8260527203652597</v>
      </c>
      <c r="I1049" s="182">
        <f t="shared" ca="1" si="395"/>
        <v>-159.93066106961865</v>
      </c>
      <c r="J1049" s="181">
        <f t="shared" ca="1" si="396"/>
        <v>0</v>
      </c>
      <c r="K1049" s="175">
        <f ca="1">IF(I1048&lt;0,VLOOKUP(-I1048,'Cd(v)'!$B$3:$C$103,2,1),VLOOKUP(I1048,'Cd(v)'!$B$3:$C$103,2,1))</f>
        <v>0.43984847012730799</v>
      </c>
      <c r="L1049" s="7">
        <f t="shared" ca="1" si="397"/>
        <v>3.7181517702476472</v>
      </c>
      <c r="M1049" s="110">
        <f t="shared" si="398"/>
        <v>0</v>
      </c>
      <c r="N1049" s="110">
        <f t="shared" si="399"/>
        <v>-22290.329454135321</v>
      </c>
      <c r="O1049" s="110">
        <f t="shared" ca="1" si="400"/>
        <v>36.475068866129419</v>
      </c>
      <c r="P1049" s="110">
        <f t="shared" ca="1" si="401"/>
        <v>22326.80452300145</v>
      </c>
      <c r="Q1049" s="110">
        <f t="shared" ca="1" si="402"/>
        <v>-9.8260527203652597</v>
      </c>
      <c r="R1049" s="110"/>
      <c r="S1049" s="105">
        <v>67</v>
      </c>
      <c r="T1049" s="105">
        <f t="shared" si="403"/>
        <v>2279.8407440726623</v>
      </c>
      <c r="U1049" s="177">
        <f t="shared" si="404"/>
        <v>-2272.2048373226626</v>
      </c>
      <c r="V1049" s="161">
        <f t="shared" si="405"/>
        <v>0</v>
      </c>
      <c r="W1049" s="178">
        <f t="shared" si="406"/>
        <v>58.591667000000299</v>
      </c>
      <c r="X1049" s="178">
        <f t="shared" ca="1" si="407"/>
        <v>0</v>
      </c>
      <c r="Y1049" s="178">
        <f t="shared" ca="1" si="408"/>
        <v>4.7501658605019337</v>
      </c>
      <c r="Z1049" s="178">
        <f t="shared" ca="1" si="409"/>
        <v>2</v>
      </c>
      <c r="AA1049" s="178">
        <f t="shared" ca="1" si="410"/>
        <v>402.39166699999998</v>
      </c>
      <c r="AB1049" s="178">
        <f t="shared" ca="1" si="411"/>
        <v>302.62282195562881</v>
      </c>
    </row>
    <row r="1050" spans="4:28" x14ac:dyDescent="0.25">
      <c r="D1050" s="201">
        <f t="shared" si="390"/>
        <v>0.2</v>
      </c>
      <c r="E1050" s="174">
        <f t="shared" ca="1" si="391"/>
        <v>0</v>
      </c>
      <c r="F1050" s="179">
        <f t="shared" ca="1" si="392"/>
        <v>0</v>
      </c>
      <c r="G1050" s="272">
        <f t="shared" si="393"/>
        <v>58.791667000000302</v>
      </c>
      <c r="H1050" s="181">
        <f t="shared" ca="1" si="394"/>
        <v>-9.8255862718871487</v>
      </c>
      <c r="I1050" s="182">
        <f t="shared" ca="1" si="395"/>
        <v>-159.93066106961865</v>
      </c>
      <c r="J1050" s="181">
        <f t="shared" ca="1" si="396"/>
        <v>0</v>
      </c>
      <c r="K1050" s="175">
        <f ca="1">IF(I1049&lt;0,VLOOKUP(-I1049,'Cd(v)'!$B$3:$C$103,2,1),VLOOKUP(I1049,'Cd(v)'!$B$3:$C$103,2,1))</f>
        <v>0.43984847012730799</v>
      </c>
      <c r="L1050" s="7">
        <f t="shared" ca="1" si="397"/>
        <v>3.7181517702476472</v>
      </c>
      <c r="M1050" s="110">
        <f t="shared" si="398"/>
        <v>0</v>
      </c>
      <c r="N1050" s="110">
        <f t="shared" si="399"/>
        <v>-22957.409454135322</v>
      </c>
      <c r="O1050" s="110">
        <f t="shared" ca="1" si="400"/>
        <v>36.475068866129419</v>
      </c>
      <c r="P1050" s="110">
        <f t="shared" ca="1" si="401"/>
        <v>22993.884523001452</v>
      </c>
      <c r="Q1050" s="110">
        <f t="shared" ca="1" si="402"/>
        <v>-9.8255862718871487</v>
      </c>
      <c r="R1050" s="110"/>
      <c r="S1050" s="105">
        <v>68</v>
      </c>
      <c r="T1050" s="105">
        <f t="shared" si="403"/>
        <v>2347.8407440726623</v>
      </c>
      <c r="U1050" s="177">
        <f t="shared" si="404"/>
        <v>-2340.2048373226626</v>
      </c>
      <c r="V1050" s="161">
        <f t="shared" si="405"/>
        <v>0</v>
      </c>
      <c r="W1050" s="178">
        <f t="shared" si="406"/>
        <v>58.791667000000302</v>
      </c>
      <c r="X1050" s="178">
        <f t="shared" ca="1" si="407"/>
        <v>0</v>
      </c>
      <c r="Y1050" s="178">
        <f t="shared" ca="1" si="408"/>
        <v>4.7501658605019337</v>
      </c>
      <c r="Z1050" s="178">
        <f t="shared" ca="1" si="409"/>
        <v>2</v>
      </c>
      <c r="AA1050" s="178">
        <f t="shared" ca="1" si="410"/>
        <v>404.39166699999998</v>
      </c>
      <c r="AB1050" s="178">
        <f t="shared" ca="1" si="411"/>
        <v>293.12249023462493</v>
      </c>
    </row>
    <row r="1051" spans="4:28" x14ac:dyDescent="0.25">
      <c r="D1051" s="201">
        <f t="shared" si="390"/>
        <v>0.2</v>
      </c>
      <c r="E1051" s="174">
        <f t="shared" ca="1" si="391"/>
        <v>0</v>
      </c>
      <c r="F1051" s="179">
        <f t="shared" ca="1" si="392"/>
        <v>0</v>
      </c>
      <c r="G1051" s="272">
        <f t="shared" si="393"/>
        <v>58.991667000000305</v>
      </c>
      <c r="H1051" s="181">
        <f t="shared" ca="1" si="394"/>
        <v>-9.8251398786442188</v>
      </c>
      <c r="I1051" s="182">
        <f t="shared" ca="1" si="395"/>
        <v>-159.93066106961865</v>
      </c>
      <c r="J1051" s="181">
        <f t="shared" ca="1" si="396"/>
        <v>0</v>
      </c>
      <c r="K1051" s="175">
        <f ca="1">IF(I1050&lt;0,VLOOKUP(-I1050,'Cd(v)'!$B$3:$C$103,2,1),VLOOKUP(I1050,'Cd(v)'!$B$3:$C$103,2,1))</f>
        <v>0.43984847012730799</v>
      </c>
      <c r="L1051" s="7">
        <f t="shared" ca="1" si="397"/>
        <v>3.7181517702476472</v>
      </c>
      <c r="M1051" s="110">
        <f t="shared" si="398"/>
        <v>0</v>
      </c>
      <c r="N1051" s="110">
        <f t="shared" si="399"/>
        <v>-23634.299454135322</v>
      </c>
      <c r="O1051" s="110">
        <f t="shared" ca="1" si="400"/>
        <v>36.475068866129419</v>
      </c>
      <c r="P1051" s="110">
        <f t="shared" ca="1" si="401"/>
        <v>23670.774523001452</v>
      </c>
      <c r="Q1051" s="110">
        <f t="shared" ca="1" si="402"/>
        <v>-9.8251398786442188</v>
      </c>
      <c r="R1051" s="110"/>
      <c r="S1051" s="105">
        <v>69</v>
      </c>
      <c r="T1051" s="105">
        <f t="shared" si="403"/>
        <v>2416.8407440726623</v>
      </c>
      <c r="U1051" s="177">
        <f t="shared" si="404"/>
        <v>-2409.2048373226626</v>
      </c>
      <c r="V1051" s="161">
        <f t="shared" si="405"/>
        <v>0</v>
      </c>
      <c r="W1051" s="178">
        <f t="shared" si="406"/>
        <v>58.991667000000305</v>
      </c>
      <c r="X1051" s="178">
        <f t="shared" ca="1" si="407"/>
        <v>0</v>
      </c>
      <c r="Y1051" s="178">
        <f t="shared" ca="1" si="408"/>
        <v>4.7501658605019337</v>
      </c>
      <c r="Z1051" s="178">
        <f t="shared" ca="1" si="409"/>
        <v>2</v>
      </c>
      <c r="AA1051" s="178">
        <f t="shared" ca="1" si="410"/>
        <v>406.39166699999998</v>
      </c>
      <c r="AB1051" s="178">
        <f t="shared" ca="1" si="411"/>
        <v>283.62215851362106</v>
      </c>
    </row>
    <row r="1052" spans="4:28" x14ac:dyDescent="0.25">
      <c r="D1052" s="201">
        <f t="shared" si="390"/>
        <v>0.2</v>
      </c>
      <c r="E1052" s="174">
        <f t="shared" ca="1" si="391"/>
        <v>0</v>
      </c>
      <c r="F1052" s="179">
        <f t="shared" ca="1" si="392"/>
        <v>0</v>
      </c>
      <c r="G1052" s="272">
        <f t="shared" si="393"/>
        <v>59.191667000000308</v>
      </c>
      <c r="H1052" s="181">
        <f t="shared" ca="1" si="394"/>
        <v>-9.8247124062994011</v>
      </c>
      <c r="I1052" s="182">
        <f t="shared" ca="1" si="395"/>
        <v>-159.93066106961865</v>
      </c>
      <c r="J1052" s="181">
        <f t="shared" ca="1" si="396"/>
        <v>0</v>
      </c>
      <c r="K1052" s="175">
        <f ca="1">IF(I1051&lt;0,VLOOKUP(-I1051,'Cd(v)'!$B$3:$C$103,2,1),VLOOKUP(I1051,'Cd(v)'!$B$3:$C$103,2,1))</f>
        <v>0.43984847012730799</v>
      </c>
      <c r="L1052" s="7">
        <f t="shared" ca="1" si="397"/>
        <v>3.7181517702476472</v>
      </c>
      <c r="M1052" s="110">
        <f t="shared" si="398"/>
        <v>0</v>
      </c>
      <c r="N1052" s="110">
        <f t="shared" si="399"/>
        <v>-24320.999454135323</v>
      </c>
      <c r="O1052" s="110">
        <f t="shared" ca="1" si="400"/>
        <v>36.475068866129419</v>
      </c>
      <c r="P1052" s="110">
        <f t="shared" ca="1" si="401"/>
        <v>24357.474523001452</v>
      </c>
      <c r="Q1052" s="110">
        <f t="shared" ca="1" si="402"/>
        <v>-9.8247124062994011</v>
      </c>
      <c r="R1052" s="110"/>
      <c r="S1052" s="105">
        <v>70</v>
      </c>
      <c r="T1052" s="105">
        <f t="shared" si="403"/>
        <v>2486.8407440726623</v>
      </c>
      <c r="U1052" s="177">
        <f t="shared" si="404"/>
        <v>-2479.2048373226626</v>
      </c>
      <c r="V1052" s="161">
        <f t="shared" si="405"/>
        <v>0</v>
      </c>
      <c r="W1052" s="178">
        <f t="shared" si="406"/>
        <v>59.191667000000308</v>
      </c>
      <c r="X1052" s="178">
        <f t="shared" ca="1" si="407"/>
        <v>0</v>
      </c>
      <c r="Y1052" s="178">
        <f t="shared" ca="1" si="408"/>
        <v>4.7501658605019337</v>
      </c>
      <c r="Z1052" s="178">
        <f t="shared" ca="1" si="409"/>
        <v>2</v>
      </c>
      <c r="AA1052" s="178">
        <f t="shared" ca="1" si="410"/>
        <v>408.39166699999998</v>
      </c>
      <c r="AB1052" s="178">
        <f t="shared" ca="1" si="411"/>
        <v>274.12182679261718</v>
      </c>
    </row>
    <row r="1053" spans="4:28" x14ac:dyDescent="0.25">
      <c r="D1053" s="201">
        <f t="shared" si="390"/>
        <v>0.2</v>
      </c>
      <c r="E1053" s="174">
        <f t="shared" ca="1" si="391"/>
        <v>0</v>
      </c>
      <c r="F1053" s="179">
        <f t="shared" ca="1" si="392"/>
        <v>0</v>
      </c>
      <c r="G1053" s="272">
        <f t="shared" si="393"/>
        <v>59.391667000000311</v>
      </c>
      <c r="H1053" s="181">
        <f t="shared" ca="1" si="394"/>
        <v>-9.8243027996544878</v>
      </c>
      <c r="I1053" s="182">
        <f t="shared" ca="1" si="395"/>
        <v>-159.93066106961865</v>
      </c>
      <c r="J1053" s="181">
        <f t="shared" ca="1" si="396"/>
        <v>0</v>
      </c>
      <c r="K1053" s="175">
        <f ca="1">IF(I1052&lt;0,VLOOKUP(-I1052,'Cd(v)'!$B$3:$C$103,2,1),VLOOKUP(I1052,'Cd(v)'!$B$3:$C$103,2,1))</f>
        <v>0.43984847012730799</v>
      </c>
      <c r="L1053" s="7">
        <f t="shared" ca="1" si="397"/>
        <v>3.7181517702476472</v>
      </c>
      <c r="M1053" s="110">
        <f t="shared" si="398"/>
        <v>0</v>
      </c>
      <c r="N1053" s="110">
        <f t="shared" si="399"/>
        <v>-25017.509454135321</v>
      </c>
      <c r="O1053" s="110">
        <f t="shared" ca="1" si="400"/>
        <v>36.475068866129419</v>
      </c>
      <c r="P1053" s="110">
        <f t="shared" ca="1" si="401"/>
        <v>25053.984523001451</v>
      </c>
      <c r="Q1053" s="110">
        <f t="shared" ca="1" si="402"/>
        <v>-9.8243027996544878</v>
      </c>
      <c r="R1053" s="110"/>
      <c r="S1053" s="105">
        <v>71</v>
      </c>
      <c r="T1053" s="105">
        <f t="shared" si="403"/>
        <v>2557.8407440726623</v>
      </c>
      <c r="U1053" s="177">
        <f t="shared" si="404"/>
        <v>-2550.2048373226626</v>
      </c>
      <c r="V1053" s="161">
        <f t="shared" si="405"/>
        <v>0</v>
      </c>
      <c r="W1053" s="178">
        <f t="shared" si="406"/>
        <v>59.391667000000311</v>
      </c>
      <c r="X1053" s="178">
        <f t="shared" ca="1" si="407"/>
        <v>0</v>
      </c>
      <c r="Y1053" s="178">
        <f t="shared" ca="1" si="408"/>
        <v>4.7501658605019337</v>
      </c>
      <c r="Z1053" s="178">
        <f t="shared" ca="1" si="409"/>
        <v>2</v>
      </c>
      <c r="AA1053" s="178">
        <f t="shared" ca="1" si="410"/>
        <v>410.39166699999998</v>
      </c>
      <c r="AB1053" s="178">
        <f t="shared" ca="1" si="411"/>
        <v>264.62149507161331</v>
      </c>
    </row>
    <row r="1054" spans="4:28" x14ac:dyDescent="0.25">
      <c r="D1054" s="201">
        <f t="shared" si="390"/>
        <v>0.2</v>
      </c>
      <c r="E1054" s="174">
        <f t="shared" ca="1" si="391"/>
        <v>0</v>
      </c>
      <c r="F1054" s="179">
        <f t="shared" ca="1" si="392"/>
        <v>0</v>
      </c>
      <c r="G1054" s="272">
        <f t="shared" si="393"/>
        <v>59.591667000000314</v>
      </c>
      <c r="H1054" s="181">
        <f t="shared" ca="1" si="394"/>
        <v>-9.8239100761111295</v>
      </c>
      <c r="I1054" s="182">
        <f t="shared" ca="1" si="395"/>
        <v>-159.93066106961865</v>
      </c>
      <c r="J1054" s="181">
        <f t="shared" ca="1" si="396"/>
        <v>0</v>
      </c>
      <c r="K1054" s="175">
        <f ca="1">IF(I1053&lt;0,VLOOKUP(-I1053,'Cd(v)'!$B$3:$C$103,2,1),VLOOKUP(I1053,'Cd(v)'!$B$3:$C$103,2,1))</f>
        <v>0.43984847012730799</v>
      </c>
      <c r="L1054" s="7">
        <f t="shared" ca="1" si="397"/>
        <v>3.7181517702476472</v>
      </c>
      <c r="M1054" s="110">
        <f t="shared" si="398"/>
        <v>0</v>
      </c>
      <c r="N1054" s="110">
        <f t="shared" si="399"/>
        <v>-25723.829454135321</v>
      </c>
      <c r="O1054" s="110">
        <f t="shared" ca="1" si="400"/>
        <v>36.475068866129419</v>
      </c>
      <c r="P1054" s="110">
        <f t="shared" ca="1" si="401"/>
        <v>25760.30452300145</v>
      </c>
      <c r="Q1054" s="110">
        <f t="shared" ca="1" si="402"/>
        <v>-9.8239100761111295</v>
      </c>
      <c r="R1054" s="110"/>
      <c r="S1054" s="105">
        <v>72</v>
      </c>
      <c r="T1054" s="105">
        <f t="shared" si="403"/>
        <v>2629.8407440726623</v>
      </c>
      <c r="U1054" s="177">
        <f t="shared" si="404"/>
        <v>-2622.2048373226626</v>
      </c>
      <c r="V1054" s="161">
        <f t="shared" si="405"/>
        <v>0</v>
      </c>
      <c r="W1054" s="178">
        <f t="shared" si="406"/>
        <v>59.591667000000314</v>
      </c>
      <c r="X1054" s="178">
        <f t="shared" ca="1" si="407"/>
        <v>0</v>
      </c>
      <c r="Y1054" s="178">
        <f t="shared" ca="1" si="408"/>
        <v>4.7501658605019337</v>
      </c>
      <c r="Z1054" s="178">
        <f t="shared" ca="1" si="409"/>
        <v>2</v>
      </c>
      <c r="AA1054" s="178">
        <f t="shared" ca="1" si="410"/>
        <v>412.39166699999998</v>
      </c>
      <c r="AB1054" s="178">
        <f t="shared" ca="1" si="411"/>
        <v>255.12116335060944</v>
      </c>
    </row>
    <row r="1055" spans="4:28" x14ac:dyDescent="0.25">
      <c r="D1055" s="201">
        <f t="shared" si="390"/>
        <v>0.2</v>
      </c>
      <c r="E1055" s="174">
        <f t="shared" ca="1" si="391"/>
        <v>0</v>
      </c>
      <c r="F1055" s="179">
        <f t="shared" ca="1" si="392"/>
        <v>0</v>
      </c>
      <c r="G1055" s="272">
        <f t="shared" si="393"/>
        <v>59.791667000000317</v>
      </c>
      <c r="H1055" s="181">
        <f t="shared" ca="1" si="394"/>
        <v>-9.8235333197540431</v>
      </c>
      <c r="I1055" s="182">
        <f t="shared" ca="1" si="395"/>
        <v>-159.93066106961865</v>
      </c>
      <c r="J1055" s="181">
        <f t="shared" ca="1" si="396"/>
        <v>0</v>
      </c>
      <c r="K1055" s="175">
        <f ca="1">IF(I1054&lt;0,VLOOKUP(-I1054,'Cd(v)'!$B$3:$C$103,2,1),VLOOKUP(I1054,'Cd(v)'!$B$3:$C$103,2,1))</f>
        <v>0.43984847012730799</v>
      </c>
      <c r="L1055" s="7">
        <f t="shared" ca="1" si="397"/>
        <v>3.7181517702476472</v>
      </c>
      <c r="M1055" s="110">
        <f t="shared" si="398"/>
        <v>0</v>
      </c>
      <c r="N1055" s="110">
        <f t="shared" si="399"/>
        <v>-26439.959454135322</v>
      </c>
      <c r="O1055" s="110">
        <f t="shared" ca="1" si="400"/>
        <v>36.475068866129419</v>
      </c>
      <c r="P1055" s="110">
        <f t="shared" ca="1" si="401"/>
        <v>26476.434523001451</v>
      </c>
      <c r="Q1055" s="110">
        <f t="shared" ca="1" si="402"/>
        <v>-9.8235333197540431</v>
      </c>
      <c r="R1055" s="110"/>
      <c r="S1055" s="105">
        <v>73</v>
      </c>
      <c r="T1055" s="105">
        <f t="shared" si="403"/>
        <v>2702.8407440726623</v>
      </c>
      <c r="U1055" s="177">
        <f t="shared" si="404"/>
        <v>-2695.2048373226626</v>
      </c>
      <c r="V1055" s="161">
        <f t="shared" si="405"/>
        <v>0</v>
      </c>
      <c r="W1055" s="178">
        <f t="shared" si="406"/>
        <v>59.791667000000317</v>
      </c>
      <c r="X1055" s="178">
        <f t="shared" ca="1" si="407"/>
        <v>0</v>
      </c>
      <c r="Y1055" s="178">
        <f t="shared" ca="1" si="408"/>
        <v>4.7501658605019337</v>
      </c>
      <c r="Z1055" s="178">
        <f t="shared" ca="1" si="409"/>
        <v>2</v>
      </c>
      <c r="AA1055" s="178">
        <f t="shared" ca="1" si="410"/>
        <v>414.39166699999998</v>
      </c>
      <c r="AB1055" s="178">
        <f t="shared" ca="1" si="411"/>
        <v>245.62083162960556</v>
      </c>
    </row>
    <row r="1056" spans="4:28" x14ac:dyDescent="0.25">
      <c r="D1056" s="201">
        <f t="shared" si="390"/>
        <v>0.2</v>
      </c>
      <c r="E1056" s="174">
        <f t="shared" ca="1" si="391"/>
        <v>0</v>
      </c>
      <c r="F1056" s="179">
        <f t="shared" ca="1" si="392"/>
        <v>0</v>
      </c>
      <c r="G1056" s="272">
        <f t="shared" si="393"/>
        <v>59.991667000000319</v>
      </c>
      <c r="H1056" s="181">
        <f t="shared" ca="1" si="394"/>
        <v>-9.8231716759896308</v>
      </c>
      <c r="I1056" s="182">
        <f t="shared" ca="1" si="395"/>
        <v>-159.93066106961865</v>
      </c>
      <c r="J1056" s="181">
        <f t="shared" ca="1" si="396"/>
        <v>0</v>
      </c>
      <c r="K1056" s="175">
        <f ca="1">IF(I1055&lt;0,VLOOKUP(-I1055,'Cd(v)'!$B$3:$C$103,2,1),VLOOKUP(I1055,'Cd(v)'!$B$3:$C$103,2,1))</f>
        <v>0.43984847012730799</v>
      </c>
      <c r="L1056" s="7">
        <f t="shared" ca="1" si="397"/>
        <v>3.7181517702476472</v>
      </c>
      <c r="M1056" s="110">
        <f t="shared" si="398"/>
        <v>0</v>
      </c>
      <c r="N1056" s="110">
        <f t="shared" si="399"/>
        <v>-27165.89945413532</v>
      </c>
      <c r="O1056" s="110">
        <f t="shared" ca="1" si="400"/>
        <v>36.475068866129419</v>
      </c>
      <c r="P1056" s="110">
        <f t="shared" ca="1" si="401"/>
        <v>27202.37452300145</v>
      </c>
      <c r="Q1056" s="110">
        <f t="shared" ca="1" si="402"/>
        <v>-9.8231716759896308</v>
      </c>
      <c r="R1056" s="110"/>
      <c r="S1056" s="105">
        <v>74</v>
      </c>
      <c r="T1056" s="105">
        <f t="shared" si="403"/>
        <v>2776.8407440726623</v>
      </c>
      <c r="U1056" s="177">
        <f t="shared" si="404"/>
        <v>-2769.2048373226626</v>
      </c>
      <c r="V1056" s="161">
        <f t="shared" si="405"/>
        <v>0</v>
      </c>
      <c r="W1056" s="178">
        <f t="shared" si="406"/>
        <v>59.991667000000319</v>
      </c>
      <c r="X1056" s="178">
        <f t="shared" ca="1" si="407"/>
        <v>0</v>
      </c>
      <c r="Y1056" s="178">
        <f t="shared" ca="1" si="408"/>
        <v>4.7501658605019337</v>
      </c>
      <c r="Z1056" s="178">
        <f t="shared" ca="1" si="409"/>
        <v>2</v>
      </c>
      <c r="AA1056" s="178">
        <f t="shared" ca="1" si="410"/>
        <v>416.39166699999998</v>
      </c>
      <c r="AB1056" s="178">
        <f t="shared" ca="1" si="411"/>
        <v>236.12049990860169</v>
      </c>
    </row>
    <row r="1057" spans="4:28" x14ac:dyDescent="0.25">
      <c r="D1057" s="201">
        <f t="shared" si="390"/>
        <v>0.2</v>
      </c>
      <c r="E1057" s="174">
        <f t="shared" ca="1" si="391"/>
        <v>0</v>
      </c>
      <c r="F1057" s="179">
        <f t="shared" ca="1" si="392"/>
        <v>0</v>
      </c>
      <c r="G1057" s="272">
        <f t="shared" si="393"/>
        <v>60.191667000000322</v>
      </c>
      <c r="H1057" s="181">
        <f t="shared" ca="1" si="394"/>
        <v>-9.8228243466811858</v>
      </c>
      <c r="I1057" s="182">
        <f t="shared" ca="1" si="395"/>
        <v>-159.93066106961865</v>
      </c>
      <c r="J1057" s="181">
        <f t="shared" ca="1" si="396"/>
        <v>0</v>
      </c>
      <c r="K1057" s="175">
        <f ca="1">IF(I1056&lt;0,VLOOKUP(-I1056,'Cd(v)'!$B$3:$C$103,2,1),VLOOKUP(I1056,'Cd(v)'!$B$3:$C$103,2,1))</f>
        <v>0.43984847012730799</v>
      </c>
      <c r="L1057" s="7">
        <f t="shared" ca="1" si="397"/>
        <v>3.7181517702476472</v>
      </c>
      <c r="M1057" s="110">
        <f t="shared" si="398"/>
        <v>0</v>
      </c>
      <c r="N1057" s="110">
        <f t="shared" si="399"/>
        <v>-27901.64945413532</v>
      </c>
      <c r="O1057" s="110">
        <f t="shared" ca="1" si="400"/>
        <v>36.475068866129419</v>
      </c>
      <c r="P1057" s="110">
        <f t="shared" ca="1" si="401"/>
        <v>27938.12452300145</v>
      </c>
      <c r="Q1057" s="110">
        <f t="shared" ca="1" si="402"/>
        <v>-9.8228243466811858</v>
      </c>
      <c r="R1057" s="110"/>
      <c r="S1057" s="105">
        <v>75</v>
      </c>
      <c r="T1057" s="105">
        <f t="shared" si="403"/>
        <v>2851.8407440726623</v>
      </c>
      <c r="U1057" s="177">
        <f t="shared" si="404"/>
        <v>-2844.2048373226626</v>
      </c>
      <c r="V1057" s="161">
        <f t="shared" si="405"/>
        <v>0</v>
      </c>
      <c r="W1057" s="178">
        <f t="shared" si="406"/>
        <v>60.191667000000322</v>
      </c>
      <c r="X1057" s="178">
        <f t="shared" ca="1" si="407"/>
        <v>0</v>
      </c>
      <c r="Y1057" s="178">
        <f t="shared" ca="1" si="408"/>
        <v>4.7501658605019337</v>
      </c>
      <c r="Z1057" s="178">
        <f t="shared" ca="1" si="409"/>
        <v>2</v>
      </c>
      <c r="AA1057" s="178">
        <f t="shared" ca="1" si="410"/>
        <v>418.39166699999998</v>
      </c>
      <c r="AB1057" s="178">
        <f t="shared" ca="1" si="411"/>
        <v>226.62016818759781</v>
      </c>
    </row>
    <row r="1058" spans="4:28" x14ac:dyDescent="0.25">
      <c r="D1058" s="201">
        <f t="shared" si="390"/>
        <v>0.2</v>
      </c>
      <c r="E1058" s="174">
        <f t="shared" ca="1" si="391"/>
        <v>0</v>
      </c>
      <c r="F1058" s="179">
        <f t="shared" ca="1" si="392"/>
        <v>0</v>
      </c>
      <c r="G1058" s="272">
        <f t="shared" si="393"/>
        <v>60.391667000000325</v>
      </c>
      <c r="H1058" s="181">
        <f t="shared" ca="1" si="394"/>
        <v>-9.8224905857287652</v>
      </c>
      <c r="I1058" s="182">
        <f t="shared" ca="1" si="395"/>
        <v>-159.93066106961865</v>
      </c>
      <c r="J1058" s="181">
        <f t="shared" ca="1" si="396"/>
        <v>0</v>
      </c>
      <c r="K1058" s="175">
        <f ca="1">IF(I1057&lt;0,VLOOKUP(-I1057,'Cd(v)'!$B$3:$C$103,2,1),VLOOKUP(I1057,'Cd(v)'!$B$3:$C$103,2,1))</f>
        <v>0.43984847012730799</v>
      </c>
      <c r="L1058" s="7">
        <f t="shared" ca="1" si="397"/>
        <v>3.7181517702476472</v>
      </c>
      <c r="M1058" s="110">
        <f t="shared" si="398"/>
        <v>0</v>
      </c>
      <c r="N1058" s="110">
        <f t="shared" si="399"/>
        <v>-28647.209454135322</v>
      </c>
      <c r="O1058" s="110">
        <f t="shared" ca="1" si="400"/>
        <v>36.475068866129419</v>
      </c>
      <c r="P1058" s="110">
        <f t="shared" ca="1" si="401"/>
        <v>28683.684523001451</v>
      </c>
      <c r="Q1058" s="110">
        <f t="shared" ca="1" si="402"/>
        <v>-9.8224905857287652</v>
      </c>
      <c r="R1058" s="110"/>
      <c r="S1058" s="105">
        <v>76</v>
      </c>
      <c r="T1058" s="105">
        <f t="shared" si="403"/>
        <v>2927.8407440726623</v>
      </c>
      <c r="U1058" s="177">
        <f t="shared" si="404"/>
        <v>-2920.2048373226626</v>
      </c>
      <c r="V1058" s="161">
        <f t="shared" si="405"/>
        <v>0</v>
      </c>
      <c r="W1058" s="178">
        <f t="shared" si="406"/>
        <v>60.391667000000325</v>
      </c>
      <c r="X1058" s="178">
        <f t="shared" ca="1" si="407"/>
        <v>0</v>
      </c>
      <c r="Y1058" s="178">
        <f t="shared" ca="1" si="408"/>
        <v>4.7501658605019337</v>
      </c>
      <c r="Z1058" s="178">
        <f t="shared" ca="1" si="409"/>
        <v>2</v>
      </c>
      <c r="AA1058" s="178">
        <f t="shared" ca="1" si="410"/>
        <v>420.39166699999998</v>
      </c>
      <c r="AB1058" s="178">
        <f t="shared" ca="1" si="411"/>
        <v>217.11983646659394</v>
      </c>
    </row>
    <row r="1059" spans="4:28" x14ac:dyDescent="0.25">
      <c r="D1059" s="201">
        <f t="shared" si="390"/>
        <v>0.2</v>
      </c>
      <c r="E1059" s="174">
        <f t="shared" ca="1" si="391"/>
        <v>0</v>
      </c>
      <c r="F1059" s="179">
        <f t="shared" ca="1" si="392"/>
        <v>0</v>
      </c>
      <c r="G1059" s="272">
        <f t="shared" si="393"/>
        <v>60.591667000000328</v>
      </c>
      <c r="H1059" s="181">
        <f t="shared" ca="1" si="394"/>
        <v>-9.8221696950478403</v>
      </c>
      <c r="I1059" s="182">
        <f t="shared" ca="1" si="395"/>
        <v>-159.93066106961865</v>
      </c>
      <c r="J1059" s="181">
        <f t="shared" ca="1" si="396"/>
        <v>0</v>
      </c>
      <c r="K1059" s="175">
        <f ca="1">IF(I1058&lt;0,VLOOKUP(-I1058,'Cd(v)'!$B$3:$C$103,2,1),VLOOKUP(I1058,'Cd(v)'!$B$3:$C$103,2,1))</f>
        <v>0.43984847012730799</v>
      </c>
      <c r="L1059" s="7">
        <f t="shared" ca="1" si="397"/>
        <v>3.7181517702476472</v>
      </c>
      <c r="M1059" s="110">
        <f t="shared" si="398"/>
        <v>0</v>
      </c>
      <c r="N1059" s="110">
        <f t="shared" si="399"/>
        <v>-29402.579454135321</v>
      </c>
      <c r="O1059" s="110">
        <f t="shared" ca="1" si="400"/>
        <v>36.475068866129419</v>
      </c>
      <c r="P1059" s="110">
        <f t="shared" ca="1" si="401"/>
        <v>29439.05452300145</v>
      </c>
      <c r="Q1059" s="110">
        <f t="shared" ca="1" si="402"/>
        <v>-9.8221696950478403</v>
      </c>
      <c r="R1059" s="110"/>
      <c r="S1059" s="105">
        <v>77</v>
      </c>
      <c r="T1059" s="105">
        <f t="shared" si="403"/>
        <v>3004.8407440726623</v>
      </c>
      <c r="U1059" s="177">
        <f t="shared" si="404"/>
        <v>-2997.2048373226626</v>
      </c>
      <c r="V1059" s="161">
        <f t="shared" si="405"/>
        <v>0</v>
      </c>
      <c r="W1059" s="178">
        <f t="shared" si="406"/>
        <v>60.591667000000328</v>
      </c>
      <c r="X1059" s="178">
        <f t="shared" ca="1" si="407"/>
        <v>0</v>
      </c>
      <c r="Y1059" s="178">
        <f t="shared" ca="1" si="408"/>
        <v>4.7501658605019337</v>
      </c>
      <c r="Z1059" s="178">
        <f t="shared" ca="1" si="409"/>
        <v>2</v>
      </c>
      <c r="AA1059" s="178">
        <f t="shared" ca="1" si="410"/>
        <v>422.39166699999998</v>
      </c>
      <c r="AB1059" s="178">
        <f t="shared" ca="1" si="411"/>
        <v>207.61950474559006</v>
      </c>
    </row>
    <row r="1060" spans="4:28" x14ac:dyDescent="0.25">
      <c r="D1060" s="201">
        <f t="shared" si="390"/>
        <v>0.2</v>
      </c>
      <c r="E1060" s="174">
        <f t="shared" ca="1" si="391"/>
        <v>0</v>
      </c>
      <c r="F1060" s="179">
        <f t="shared" ca="1" si="392"/>
        <v>0</v>
      </c>
      <c r="G1060" s="272">
        <f t="shared" si="393"/>
        <v>60.791667000000331</v>
      </c>
      <c r="H1060" s="181">
        <f t="shared" ca="1" si="394"/>
        <v>-9.8218610209061357</v>
      </c>
      <c r="I1060" s="182">
        <f t="shared" ca="1" si="395"/>
        <v>-159.93066106961865</v>
      </c>
      <c r="J1060" s="181">
        <f t="shared" ca="1" si="396"/>
        <v>0</v>
      </c>
      <c r="K1060" s="175">
        <f ca="1">IF(I1059&lt;0,VLOOKUP(-I1059,'Cd(v)'!$B$3:$C$103,2,1),VLOOKUP(I1059,'Cd(v)'!$B$3:$C$103,2,1))</f>
        <v>0.43984847012730799</v>
      </c>
      <c r="L1060" s="7">
        <f t="shared" ca="1" si="397"/>
        <v>3.7181517702476472</v>
      </c>
      <c r="M1060" s="110">
        <f t="shared" si="398"/>
        <v>0</v>
      </c>
      <c r="N1060" s="110">
        <f t="shared" si="399"/>
        <v>-30167.759454135321</v>
      </c>
      <c r="O1060" s="110">
        <f t="shared" ca="1" si="400"/>
        <v>36.475068866129419</v>
      </c>
      <c r="P1060" s="110">
        <f t="shared" ca="1" si="401"/>
        <v>30204.234523001451</v>
      </c>
      <c r="Q1060" s="110">
        <f t="shared" ca="1" si="402"/>
        <v>-9.8218610209061357</v>
      </c>
      <c r="R1060" s="110"/>
      <c r="S1060" s="105">
        <v>78</v>
      </c>
      <c r="T1060" s="105">
        <f t="shared" si="403"/>
        <v>3082.8407440726623</v>
      </c>
      <c r="U1060" s="177">
        <f t="shared" si="404"/>
        <v>-3075.2048373226626</v>
      </c>
      <c r="V1060" s="161">
        <f t="shared" si="405"/>
        <v>0</v>
      </c>
      <c r="W1060" s="178">
        <f t="shared" si="406"/>
        <v>60.791667000000331</v>
      </c>
      <c r="X1060" s="178">
        <f t="shared" ca="1" si="407"/>
        <v>0</v>
      </c>
      <c r="Y1060" s="178">
        <f t="shared" ca="1" si="408"/>
        <v>4.7501658605019337</v>
      </c>
      <c r="Z1060" s="178">
        <f t="shared" ca="1" si="409"/>
        <v>2</v>
      </c>
      <c r="AA1060" s="178">
        <f t="shared" ca="1" si="410"/>
        <v>424.39166699999998</v>
      </c>
      <c r="AB1060" s="178">
        <f t="shared" ca="1" si="411"/>
        <v>198.11917302458619</v>
      </c>
    </row>
    <row r="1061" spans="4:28" x14ac:dyDescent="0.25">
      <c r="D1061" s="201">
        <f t="shared" si="390"/>
        <v>0.2</v>
      </c>
      <c r="E1061" s="174">
        <f t="shared" ca="1" si="391"/>
        <v>0</v>
      </c>
      <c r="F1061" s="179">
        <f t="shared" ca="1" si="392"/>
        <v>0</v>
      </c>
      <c r="G1061" s="272">
        <f t="shared" si="393"/>
        <v>60.991667000000334</v>
      </c>
      <c r="H1061" s="181">
        <f t="shared" ca="1" si="394"/>
        <v>-9.8215639505825791</v>
      </c>
      <c r="I1061" s="182">
        <f t="shared" ca="1" si="395"/>
        <v>-159.93066106961865</v>
      </c>
      <c r="J1061" s="181">
        <f t="shared" ca="1" si="396"/>
        <v>0</v>
      </c>
      <c r="K1061" s="175">
        <f ca="1">IF(I1060&lt;0,VLOOKUP(-I1060,'Cd(v)'!$B$3:$C$103,2,1),VLOOKUP(I1060,'Cd(v)'!$B$3:$C$103,2,1))</f>
        <v>0.43984847012730799</v>
      </c>
      <c r="L1061" s="7">
        <f t="shared" ca="1" si="397"/>
        <v>3.7181517702476472</v>
      </c>
      <c r="M1061" s="110">
        <f t="shared" si="398"/>
        <v>0</v>
      </c>
      <c r="N1061" s="110">
        <f t="shared" si="399"/>
        <v>-30942.749454135323</v>
      </c>
      <c r="O1061" s="110">
        <f t="shared" ca="1" si="400"/>
        <v>36.475068866129419</v>
      </c>
      <c r="P1061" s="110">
        <f t="shared" ca="1" si="401"/>
        <v>30979.224523001452</v>
      </c>
      <c r="Q1061" s="110">
        <f t="shared" ca="1" si="402"/>
        <v>-9.8215639505825791</v>
      </c>
      <c r="R1061" s="110"/>
      <c r="S1061" s="105">
        <v>79</v>
      </c>
      <c r="T1061" s="105">
        <f t="shared" si="403"/>
        <v>3161.8407440726623</v>
      </c>
      <c r="U1061" s="177">
        <f t="shared" si="404"/>
        <v>-3154.2048373226626</v>
      </c>
      <c r="V1061" s="161">
        <f t="shared" si="405"/>
        <v>0</v>
      </c>
      <c r="W1061" s="178">
        <f t="shared" si="406"/>
        <v>60.991667000000334</v>
      </c>
      <c r="X1061" s="178">
        <f t="shared" ca="1" si="407"/>
        <v>0</v>
      </c>
      <c r="Y1061" s="178">
        <f t="shared" ca="1" si="408"/>
        <v>4.7501658605019337</v>
      </c>
      <c r="Z1061" s="178">
        <f t="shared" ca="1" si="409"/>
        <v>2</v>
      </c>
      <c r="AA1061" s="178">
        <f t="shared" ca="1" si="410"/>
        <v>426.39166699999998</v>
      </c>
      <c r="AB1061" s="178">
        <f t="shared" ca="1" si="411"/>
        <v>188.61884130358231</v>
      </c>
    </row>
    <row r="1062" spans="4:28" x14ac:dyDescent="0.25">
      <c r="D1062" s="201">
        <f t="shared" si="390"/>
        <v>0.2</v>
      </c>
      <c r="E1062" s="174">
        <f t="shared" ca="1" si="391"/>
        <v>0</v>
      </c>
      <c r="F1062" s="179">
        <f t="shared" ca="1" si="392"/>
        <v>0</v>
      </c>
      <c r="G1062" s="272">
        <f t="shared" si="393"/>
        <v>61.191667000000336</v>
      </c>
      <c r="H1062" s="181">
        <f t="shared" ca="1" si="394"/>
        <v>-9.8212779093164446</v>
      </c>
      <c r="I1062" s="182">
        <f t="shared" ca="1" si="395"/>
        <v>-159.93066106961865</v>
      </c>
      <c r="J1062" s="181">
        <f t="shared" ca="1" si="396"/>
        <v>0</v>
      </c>
      <c r="K1062" s="175">
        <f ca="1">IF(I1061&lt;0,VLOOKUP(-I1061,'Cd(v)'!$B$3:$C$103,2,1),VLOOKUP(I1061,'Cd(v)'!$B$3:$C$103,2,1))</f>
        <v>0.43984847012730799</v>
      </c>
      <c r="L1062" s="7">
        <f t="shared" ca="1" si="397"/>
        <v>3.7181517702476472</v>
      </c>
      <c r="M1062" s="110">
        <f t="shared" si="398"/>
        <v>0</v>
      </c>
      <c r="N1062" s="110">
        <f t="shared" si="399"/>
        <v>-31727.549454135322</v>
      </c>
      <c r="O1062" s="110">
        <f t="shared" ca="1" si="400"/>
        <v>36.475068866129419</v>
      </c>
      <c r="P1062" s="110">
        <f t="shared" ca="1" si="401"/>
        <v>31764.024523001452</v>
      </c>
      <c r="Q1062" s="110">
        <f t="shared" ca="1" si="402"/>
        <v>-9.8212779093164446</v>
      </c>
      <c r="R1062" s="110"/>
      <c r="S1062" s="105">
        <v>80</v>
      </c>
      <c r="T1062" s="105">
        <f t="shared" si="403"/>
        <v>3241.8407440726623</v>
      </c>
      <c r="U1062" s="177">
        <f t="shared" si="404"/>
        <v>-3234.2048373226626</v>
      </c>
      <c r="V1062" s="161">
        <f t="shared" si="405"/>
        <v>0</v>
      </c>
      <c r="W1062" s="178">
        <f t="shared" si="406"/>
        <v>61.191667000000336</v>
      </c>
      <c r="X1062" s="178">
        <f t="shared" ca="1" si="407"/>
        <v>0</v>
      </c>
      <c r="Y1062" s="178">
        <f t="shared" ca="1" si="408"/>
        <v>4.7501658605019337</v>
      </c>
      <c r="Z1062" s="178">
        <f t="shared" ca="1" si="409"/>
        <v>2</v>
      </c>
      <c r="AA1062" s="178">
        <f t="shared" ca="1" si="410"/>
        <v>428.39166699999998</v>
      </c>
      <c r="AB1062" s="178">
        <f t="shared" ca="1" si="411"/>
        <v>179.11850958257844</v>
      </c>
    </row>
    <row r="1063" spans="4:28" x14ac:dyDescent="0.25">
      <c r="D1063" s="201">
        <f t="shared" si="390"/>
        <v>0.2</v>
      </c>
      <c r="E1063" s="174">
        <f t="shared" ca="1" si="391"/>
        <v>0</v>
      </c>
      <c r="F1063" s="179">
        <f t="shared" ca="1" si="392"/>
        <v>0</v>
      </c>
      <c r="G1063" s="272">
        <f t="shared" si="393"/>
        <v>61.391667000000339</v>
      </c>
      <c r="H1063" s="181">
        <f t="shared" ca="1" si="394"/>
        <v>-9.821002357518152</v>
      </c>
      <c r="I1063" s="182">
        <f t="shared" ca="1" si="395"/>
        <v>-159.93066106961865</v>
      </c>
      <c r="J1063" s="181">
        <f t="shared" ca="1" si="396"/>
        <v>0</v>
      </c>
      <c r="K1063" s="175">
        <f ca="1">IF(I1062&lt;0,VLOOKUP(-I1062,'Cd(v)'!$B$3:$C$103,2,1),VLOOKUP(I1062,'Cd(v)'!$B$3:$C$103,2,1))</f>
        <v>0.43984847012730799</v>
      </c>
      <c r="L1063" s="7">
        <f t="shared" ca="1" si="397"/>
        <v>3.7181517702476472</v>
      </c>
      <c r="M1063" s="110">
        <f t="shared" si="398"/>
        <v>0</v>
      </c>
      <c r="N1063" s="110">
        <f t="shared" si="399"/>
        <v>-32522.159454135322</v>
      </c>
      <c r="O1063" s="110">
        <f t="shared" ca="1" si="400"/>
        <v>36.475068866129419</v>
      </c>
      <c r="P1063" s="110">
        <f t="shared" ca="1" si="401"/>
        <v>32558.634523001452</v>
      </c>
      <c r="Q1063" s="110">
        <f t="shared" ca="1" si="402"/>
        <v>-9.821002357518152</v>
      </c>
      <c r="R1063" s="110"/>
      <c r="S1063" s="105">
        <v>81</v>
      </c>
      <c r="T1063" s="105">
        <f t="shared" si="403"/>
        <v>3322.8407440726623</v>
      </c>
      <c r="U1063" s="177">
        <f t="shared" si="404"/>
        <v>-3315.2048373226626</v>
      </c>
      <c r="V1063" s="161">
        <f t="shared" si="405"/>
        <v>0</v>
      </c>
      <c r="W1063" s="178">
        <f t="shared" si="406"/>
        <v>61.391667000000339</v>
      </c>
      <c r="X1063" s="178">
        <f t="shared" ca="1" si="407"/>
        <v>0</v>
      </c>
      <c r="Y1063" s="178">
        <f t="shared" ca="1" si="408"/>
        <v>4.7501658605019337</v>
      </c>
      <c r="Z1063" s="178">
        <f t="shared" ca="1" si="409"/>
        <v>2</v>
      </c>
      <c r="AA1063" s="178">
        <f t="shared" ca="1" si="410"/>
        <v>430.39166699999998</v>
      </c>
      <c r="AB1063" s="178">
        <f t="shared" ca="1" si="411"/>
        <v>169.61817786157457</v>
      </c>
    </row>
    <row r="1064" spans="4:28" x14ac:dyDescent="0.25">
      <c r="D1064" s="201">
        <f t="shared" si="390"/>
        <v>0.2</v>
      </c>
      <c r="E1064" s="174">
        <f t="shared" ca="1" si="391"/>
        <v>0</v>
      </c>
      <c r="F1064" s="179">
        <f t="shared" ca="1" si="392"/>
        <v>0</v>
      </c>
      <c r="G1064" s="272">
        <f t="shared" si="393"/>
        <v>61.591667000000342</v>
      </c>
      <c r="H1064" s="181">
        <f t="shared" ca="1" si="394"/>
        <v>-9.8207367882164203</v>
      </c>
      <c r="I1064" s="182">
        <f t="shared" ca="1" si="395"/>
        <v>-159.93066106961865</v>
      </c>
      <c r="J1064" s="181">
        <f t="shared" ca="1" si="396"/>
        <v>0</v>
      </c>
      <c r="K1064" s="175">
        <f ca="1">IF(I1063&lt;0,VLOOKUP(-I1063,'Cd(v)'!$B$3:$C$103,2,1),VLOOKUP(I1063,'Cd(v)'!$B$3:$C$103,2,1))</f>
        <v>0.43984847012730799</v>
      </c>
      <c r="L1064" s="7">
        <f t="shared" ca="1" si="397"/>
        <v>3.7181517702476472</v>
      </c>
      <c r="M1064" s="110">
        <f t="shared" si="398"/>
        <v>0</v>
      </c>
      <c r="N1064" s="110">
        <f t="shared" si="399"/>
        <v>-33326.579454135324</v>
      </c>
      <c r="O1064" s="110">
        <f t="shared" ca="1" si="400"/>
        <v>36.475068866129419</v>
      </c>
      <c r="P1064" s="110">
        <f t="shared" ca="1" si="401"/>
        <v>33363.054523001454</v>
      </c>
      <c r="Q1064" s="110">
        <f t="shared" ca="1" si="402"/>
        <v>-9.8207367882164203</v>
      </c>
      <c r="R1064" s="110"/>
      <c r="S1064" s="105">
        <v>82</v>
      </c>
      <c r="T1064" s="105">
        <f t="shared" si="403"/>
        <v>3404.8407440726623</v>
      </c>
      <c r="U1064" s="177">
        <f t="shared" si="404"/>
        <v>-3397.2048373226626</v>
      </c>
      <c r="V1064" s="161">
        <f t="shared" si="405"/>
        <v>0</v>
      </c>
      <c r="W1064" s="178">
        <f t="shared" si="406"/>
        <v>61.591667000000342</v>
      </c>
      <c r="X1064" s="178">
        <f t="shared" ca="1" si="407"/>
        <v>0</v>
      </c>
      <c r="Y1064" s="178">
        <f t="shared" ca="1" si="408"/>
        <v>4.7501658605019337</v>
      </c>
      <c r="Z1064" s="178">
        <f t="shared" ca="1" si="409"/>
        <v>2</v>
      </c>
      <c r="AA1064" s="178">
        <f t="shared" ca="1" si="410"/>
        <v>432.39166699999998</v>
      </c>
      <c r="AB1064" s="178">
        <f t="shared" ca="1" si="411"/>
        <v>160.11784614057069</v>
      </c>
    </row>
    <row r="1065" spans="4:28" x14ac:dyDescent="0.25">
      <c r="D1065" s="201">
        <f t="shared" si="390"/>
        <v>0.2</v>
      </c>
      <c r="E1065" s="174">
        <f t="shared" ca="1" si="391"/>
        <v>0</v>
      </c>
      <c r="F1065" s="179">
        <f t="shared" ca="1" si="392"/>
        <v>0</v>
      </c>
      <c r="G1065" s="272">
        <f t="shared" si="393"/>
        <v>61.791667000000345</v>
      </c>
      <c r="H1065" s="181">
        <f t="shared" ca="1" si="394"/>
        <v>-9.8204807247191201</v>
      </c>
      <c r="I1065" s="182">
        <f t="shared" ca="1" si="395"/>
        <v>-159.93066106961865</v>
      </c>
      <c r="J1065" s="181">
        <f t="shared" ca="1" si="396"/>
        <v>0</v>
      </c>
      <c r="K1065" s="175">
        <f ca="1">IF(I1064&lt;0,VLOOKUP(-I1064,'Cd(v)'!$B$3:$C$103,2,1),VLOOKUP(I1064,'Cd(v)'!$B$3:$C$103,2,1))</f>
        <v>0.43984847012730799</v>
      </c>
      <c r="L1065" s="7">
        <f t="shared" ca="1" si="397"/>
        <v>3.7181517702476472</v>
      </c>
      <c r="M1065" s="110">
        <f t="shared" si="398"/>
        <v>0</v>
      </c>
      <c r="N1065" s="110">
        <f t="shared" si="399"/>
        <v>-34140.80945413532</v>
      </c>
      <c r="O1065" s="110">
        <f t="shared" ca="1" si="400"/>
        <v>36.475068866129419</v>
      </c>
      <c r="P1065" s="110">
        <f t="shared" ca="1" si="401"/>
        <v>34177.28452300145</v>
      </c>
      <c r="Q1065" s="110">
        <f t="shared" ca="1" si="402"/>
        <v>-9.8204807247191201</v>
      </c>
      <c r="R1065" s="110"/>
      <c r="S1065" s="105">
        <v>83</v>
      </c>
      <c r="T1065" s="105">
        <f t="shared" si="403"/>
        <v>3487.8407440726623</v>
      </c>
      <c r="U1065" s="177">
        <f t="shared" si="404"/>
        <v>-3480.2048373226626</v>
      </c>
      <c r="V1065" s="161">
        <f t="shared" si="405"/>
        <v>0</v>
      </c>
      <c r="W1065" s="178">
        <f t="shared" si="406"/>
        <v>61.791667000000345</v>
      </c>
      <c r="X1065" s="178">
        <f t="shared" ca="1" si="407"/>
        <v>0</v>
      </c>
      <c r="Y1065" s="178">
        <f t="shared" ca="1" si="408"/>
        <v>4.7501658605019337</v>
      </c>
      <c r="Z1065" s="178">
        <f t="shared" ca="1" si="409"/>
        <v>2</v>
      </c>
      <c r="AA1065" s="178">
        <f t="shared" ca="1" si="410"/>
        <v>434.39166699999998</v>
      </c>
      <c r="AB1065" s="178">
        <f t="shared" ca="1" si="411"/>
        <v>150.61751441956682</v>
      </c>
    </row>
    <row r="1066" spans="4:28" x14ac:dyDescent="0.25">
      <c r="D1066" s="201">
        <f t="shared" si="390"/>
        <v>0.2</v>
      </c>
      <c r="E1066" s="174">
        <f t="shared" ca="1" si="391"/>
        <v>0</v>
      </c>
      <c r="F1066" s="179">
        <f t="shared" ca="1" si="392"/>
        <v>0</v>
      </c>
      <c r="G1066" s="272">
        <f t="shared" si="393"/>
        <v>61.991667000000348</v>
      </c>
      <c r="H1066" s="181">
        <f t="shared" ca="1" si="394"/>
        <v>-9.820233718467632</v>
      </c>
      <c r="I1066" s="182">
        <f t="shared" ca="1" si="395"/>
        <v>-159.93066106961865</v>
      </c>
      <c r="J1066" s="181">
        <f t="shared" ca="1" si="396"/>
        <v>0</v>
      </c>
      <c r="K1066" s="175">
        <f ca="1">IF(I1065&lt;0,VLOOKUP(-I1065,'Cd(v)'!$B$3:$C$103,2,1),VLOOKUP(I1065,'Cd(v)'!$B$3:$C$103,2,1))</f>
        <v>0.43984847012730799</v>
      </c>
      <c r="L1066" s="7">
        <f t="shared" ca="1" si="397"/>
        <v>3.7181517702476472</v>
      </c>
      <c r="M1066" s="110">
        <f t="shared" si="398"/>
        <v>0</v>
      </c>
      <c r="N1066" s="110">
        <f t="shared" si="399"/>
        <v>-34964.849454135321</v>
      </c>
      <c r="O1066" s="110">
        <f t="shared" ca="1" si="400"/>
        <v>36.475068866129419</v>
      </c>
      <c r="P1066" s="110">
        <f t="shared" ca="1" si="401"/>
        <v>35001.324523001451</v>
      </c>
      <c r="Q1066" s="110">
        <f t="shared" ca="1" si="402"/>
        <v>-9.820233718467632</v>
      </c>
      <c r="R1066" s="110"/>
      <c r="S1066" s="105">
        <v>84</v>
      </c>
      <c r="T1066" s="105">
        <f t="shared" si="403"/>
        <v>3571.8407440726623</v>
      </c>
      <c r="U1066" s="177">
        <f t="shared" si="404"/>
        <v>-3564.2048373226626</v>
      </c>
      <c r="V1066" s="161">
        <f t="shared" si="405"/>
        <v>0</v>
      </c>
      <c r="W1066" s="178">
        <f t="shared" si="406"/>
        <v>61.991667000000348</v>
      </c>
      <c r="X1066" s="178">
        <f t="shared" ca="1" si="407"/>
        <v>0</v>
      </c>
      <c r="Y1066" s="178">
        <f t="shared" ca="1" si="408"/>
        <v>4.7501658605019337</v>
      </c>
      <c r="Z1066" s="178">
        <f t="shared" ca="1" si="409"/>
        <v>2</v>
      </c>
      <c r="AA1066" s="178">
        <f t="shared" ca="1" si="410"/>
        <v>436.39166699999998</v>
      </c>
      <c r="AB1066" s="178">
        <f t="shared" ca="1" si="411"/>
        <v>141.11718269856294</v>
      </c>
    </row>
    <row r="1067" spans="4:28" x14ac:dyDescent="0.25">
      <c r="D1067" s="201">
        <f t="shared" si="390"/>
        <v>0.2</v>
      </c>
      <c r="E1067" s="174">
        <f t="shared" ca="1" si="391"/>
        <v>0</v>
      </c>
      <c r="F1067" s="179">
        <f t="shared" ca="1" si="392"/>
        <v>0</v>
      </c>
      <c r="G1067" s="272">
        <f t="shared" si="393"/>
        <v>62.191667000000351</v>
      </c>
      <c r="H1067" s="181">
        <f t="shared" ca="1" si="394"/>
        <v>-9.8199953470665928</v>
      </c>
      <c r="I1067" s="182">
        <f t="shared" ca="1" si="395"/>
        <v>-159.93066106961865</v>
      </c>
      <c r="J1067" s="181">
        <f t="shared" ca="1" si="396"/>
        <v>0</v>
      </c>
      <c r="K1067" s="175">
        <f ca="1">IF(I1066&lt;0,VLOOKUP(-I1066,'Cd(v)'!$B$3:$C$103,2,1),VLOOKUP(I1066,'Cd(v)'!$B$3:$C$103,2,1))</f>
        <v>0.43984847012730799</v>
      </c>
      <c r="L1067" s="7">
        <f t="shared" ca="1" si="397"/>
        <v>3.7181517702476472</v>
      </c>
      <c r="M1067" s="110">
        <f t="shared" si="398"/>
        <v>0</v>
      </c>
      <c r="N1067" s="110">
        <f t="shared" si="399"/>
        <v>-35798.69945413532</v>
      </c>
      <c r="O1067" s="110">
        <f t="shared" ca="1" si="400"/>
        <v>36.475068866129419</v>
      </c>
      <c r="P1067" s="110">
        <f t="shared" ca="1" si="401"/>
        <v>35835.174523001449</v>
      </c>
      <c r="Q1067" s="110">
        <f t="shared" ca="1" si="402"/>
        <v>-9.8199953470665928</v>
      </c>
      <c r="R1067" s="110"/>
      <c r="S1067" s="105">
        <v>85</v>
      </c>
      <c r="T1067" s="105">
        <f t="shared" si="403"/>
        <v>3656.8407440726623</v>
      </c>
      <c r="U1067" s="177">
        <f t="shared" si="404"/>
        <v>-3649.2048373226626</v>
      </c>
      <c r="V1067" s="161">
        <f t="shared" si="405"/>
        <v>0</v>
      </c>
      <c r="W1067" s="178">
        <f t="shared" si="406"/>
        <v>62.191667000000351</v>
      </c>
      <c r="X1067" s="178">
        <f t="shared" ca="1" si="407"/>
        <v>0</v>
      </c>
      <c r="Y1067" s="178">
        <f t="shared" ca="1" si="408"/>
        <v>4.7501658605019337</v>
      </c>
      <c r="Z1067" s="178">
        <f t="shared" ca="1" si="409"/>
        <v>2</v>
      </c>
      <c r="AA1067" s="178">
        <f t="shared" ca="1" si="410"/>
        <v>438.39166699999998</v>
      </c>
      <c r="AB1067" s="178">
        <f t="shared" ca="1" si="411"/>
        <v>131.61685097755907</v>
      </c>
    </row>
    <row r="1068" spans="4:28" x14ac:dyDescent="0.25">
      <c r="D1068" s="201">
        <f t="shared" si="390"/>
        <v>0.2</v>
      </c>
      <c r="E1068" s="174">
        <f t="shared" ca="1" si="391"/>
        <v>0</v>
      </c>
      <c r="F1068" s="179">
        <f t="shared" ca="1" si="392"/>
        <v>0</v>
      </c>
      <c r="G1068" s="272">
        <f t="shared" si="393"/>
        <v>62.391667000000353</v>
      </c>
      <c r="H1068" s="181">
        <f t="shared" ca="1" si="394"/>
        <v>-9.8197652124728663</v>
      </c>
      <c r="I1068" s="182">
        <f t="shared" ca="1" si="395"/>
        <v>-159.93066106961865</v>
      </c>
      <c r="J1068" s="181">
        <f t="shared" ca="1" si="396"/>
        <v>0</v>
      </c>
      <c r="K1068" s="175">
        <f ca="1">IF(I1067&lt;0,VLOOKUP(-I1067,'Cd(v)'!$B$3:$C$103,2,1),VLOOKUP(I1067,'Cd(v)'!$B$3:$C$103,2,1))</f>
        <v>0.43984847012730799</v>
      </c>
      <c r="L1068" s="7">
        <f t="shared" ca="1" si="397"/>
        <v>3.7181517702476472</v>
      </c>
      <c r="M1068" s="110">
        <f t="shared" si="398"/>
        <v>0</v>
      </c>
      <c r="N1068" s="110">
        <f t="shared" si="399"/>
        <v>-36642.359454135323</v>
      </c>
      <c r="O1068" s="110">
        <f t="shared" ca="1" si="400"/>
        <v>36.475068866129419</v>
      </c>
      <c r="P1068" s="110">
        <f t="shared" ca="1" si="401"/>
        <v>36678.834523001453</v>
      </c>
      <c r="Q1068" s="110">
        <f t="shared" ca="1" si="402"/>
        <v>-9.8197652124728663</v>
      </c>
      <c r="R1068" s="110"/>
      <c r="S1068" s="105">
        <v>86</v>
      </c>
      <c r="T1068" s="105">
        <f t="shared" si="403"/>
        <v>3742.8407440726623</v>
      </c>
      <c r="U1068" s="177">
        <f t="shared" si="404"/>
        <v>-3735.2048373226626</v>
      </c>
      <c r="V1068" s="161">
        <f t="shared" si="405"/>
        <v>0</v>
      </c>
      <c r="W1068" s="178">
        <f t="shared" si="406"/>
        <v>62.391667000000353</v>
      </c>
      <c r="X1068" s="178">
        <f t="shared" ca="1" si="407"/>
        <v>0</v>
      </c>
      <c r="Y1068" s="178">
        <f t="shared" ca="1" si="408"/>
        <v>4.7501658605019337</v>
      </c>
      <c r="Z1068" s="178">
        <f t="shared" ca="1" si="409"/>
        <v>2</v>
      </c>
      <c r="AA1068" s="178">
        <f t="shared" ca="1" si="410"/>
        <v>440.39166699999998</v>
      </c>
      <c r="AB1068" s="178">
        <f t="shared" ca="1" si="411"/>
        <v>122.11651925655519</v>
      </c>
    </row>
    <row r="1069" spans="4:28" x14ac:dyDescent="0.25">
      <c r="D1069" s="201">
        <f t="shared" si="390"/>
        <v>0.2</v>
      </c>
      <c r="E1069" s="174">
        <f t="shared" ca="1" si="391"/>
        <v>0</v>
      </c>
      <c r="F1069" s="179">
        <f t="shared" ca="1" si="392"/>
        <v>0</v>
      </c>
      <c r="G1069" s="272">
        <f t="shared" si="393"/>
        <v>62.591667000000356</v>
      </c>
      <c r="H1069" s="181">
        <f t="shared" ca="1" si="394"/>
        <v>-9.8195429393291445</v>
      </c>
      <c r="I1069" s="182">
        <f t="shared" ca="1" si="395"/>
        <v>-159.93066106961865</v>
      </c>
      <c r="J1069" s="181">
        <f t="shared" ca="1" si="396"/>
        <v>0</v>
      </c>
      <c r="K1069" s="175">
        <f ca="1">IF(I1068&lt;0,VLOOKUP(-I1068,'Cd(v)'!$B$3:$C$103,2,1),VLOOKUP(I1068,'Cd(v)'!$B$3:$C$103,2,1))</f>
        <v>0.43984847012730799</v>
      </c>
      <c r="L1069" s="7">
        <f t="shared" ca="1" si="397"/>
        <v>3.7181517702476472</v>
      </c>
      <c r="M1069" s="110">
        <f t="shared" si="398"/>
        <v>0</v>
      </c>
      <c r="N1069" s="110">
        <f t="shared" si="399"/>
        <v>-37495.829454135324</v>
      </c>
      <c r="O1069" s="110">
        <f t="shared" ca="1" si="400"/>
        <v>36.475068866129419</v>
      </c>
      <c r="P1069" s="110">
        <f t="shared" ca="1" si="401"/>
        <v>37532.304523001454</v>
      </c>
      <c r="Q1069" s="110">
        <f t="shared" ca="1" si="402"/>
        <v>-9.8195429393291445</v>
      </c>
      <c r="R1069" s="110"/>
      <c r="S1069" s="105">
        <v>87</v>
      </c>
      <c r="T1069" s="105">
        <f t="shared" si="403"/>
        <v>3829.8407440726623</v>
      </c>
      <c r="U1069" s="177">
        <f t="shared" si="404"/>
        <v>-3822.2048373226626</v>
      </c>
      <c r="V1069" s="161">
        <f t="shared" si="405"/>
        <v>0</v>
      </c>
      <c r="W1069" s="178">
        <f t="shared" si="406"/>
        <v>62.591667000000356</v>
      </c>
      <c r="X1069" s="178">
        <f t="shared" ca="1" si="407"/>
        <v>0</v>
      </c>
      <c r="Y1069" s="178">
        <f t="shared" ca="1" si="408"/>
        <v>4.7501658605019337</v>
      </c>
      <c r="Z1069" s="178">
        <f t="shared" ca="1" si="409"/>
        <v>2</v>
      </c>
      <c r="AA1069" s="178">
        <f t="shared" ca="1" si="410"/>
        <v>442.39166699999998</v>
      </c>
      <c r="AB1069" s="178">
        <f t="shared" ca="1" si="411"/>
        <v>112.61618753555132</v>
      </c>
    </row>
    <row r="1070" spans="4:28" x14ac:dyDescent="0.25">
      <c r="D1070" s="201">
        <f t="shared" si="390"/>
        <v>0.2</v>
      </c>
      <c r="E1070" s="174">
        <f t="shared" ca="1" si="391"/>
        <v>0</v>
      </c>
      <c r="F1070" s="179">
        <f t="shared" ca="1" si="392"/>
        <v>0</v>
      </c>
      <c r="G1070" s="272">
        <f t="shared" si="393"/>
        <v>62.791667000000359</v>
      </c>
      <c r="H1070" s="181">
        <f t="shared" ca="1" si="394"/>
        <v>-9.819328173429172</v>
      </c>
      <c r="I1070" s="182">
        <f t="shared" ca="1" si="395"/>
        <v>-159.93066106961865</v>
      </c>
      <c r="J1070" s="181">
        <f t="shared" ca="1" si="396"/>
        <v>0</v>
      </c>
      <c r="K1070" s="175">
        <f ca="1">IF(I1069&lt;0,VLOOKUP(-I1069,'Cd(v)'!$B$3:$C$103,2,1),VLOOKUP(I1069,'Cd(v)'!$B$3:$C$103,2,1))</f>
        <v>0.43984847012730799</v>
      </c>
      <c r="L1070" s="7">
        <f t="shared" ca="1" si="397"/>
        <v>3.7181517702476472</v>
      </c>
      <c r="M1070" s="110">
        <f t="shared" si="398"/>
        <v>0</v>
      </c>
      <c r="N1070" s="110">
        <f t="shared" si="399"/>
        <v>-38359.109454135323</v>
      </c>
      <c r="O1070" s="110">
        <f t="shared" ca="1" si="400"/>
        <v>36.475068866129419</v>
      </c>
      <c r="P1070" s="110">
        <f t="shared" ca="1" si="401"/>
        <v>38395.584523001453</v>
      </c>
      <c r="Q1070" s="110">
        <f t="shared" ca="1" si="402"/>
        <v>-9.819328173429172</v>
      </c>
      <c r="R1070" s="110"/>
      <c r="S1070" s="105">
        <v>88</v>
      </c>
      <c r="T1070" s="105">
        <f t="shared" si="403"/>
        <v>3917.8407440726623</v>
      </c>
      <c r="U1070" s="177">
        <f t="shared" si="404"/>
        <v>-3910.2048373226626</v>
      </c>
      <c r="V1070" s="161">
        <f t="shared" si="405"/>
        <v>0</v>
      </c>
      <c r="W1070" s="178">
        <f t="shared" si="406"/>
        <v>62.791667000000359</v>
      </c>
      <c r="X1070" s="178">
        <f t="shared" ca="1" si="407"/>
        <v>0</v>
      </c>
      <c r="Y1070" s="178">
        <f t="shared" ca="1" si="408"/>
        <v>4.7501658605019337</v>
      </c>
      <c r="Z1070" s="178">
        <f t="shared" ca="1" si="409"/>
        <v>2</v>
      </c>
      <c r="AA1070" s="178">
        <f t="shared" ca="1" si="410"/>
        <v>444.39166699999998</v>
      </c>
      <c r="AB1070" s="178">
        <f t="shared" ca="1" si="411"/>
        <v>103.11585581454744</v>
      </c>
    </row>
    <row r="1071" spans="4:28" x14ac:dyDescent="0.25">
      <c r="D1071" s="201">
        <f t="shared" si="390"/>
        <v>0.2</v>
      </c>
      <c r="E1071" s="174">
        <f t="shared" ca="1" si="391"/>
        <v>0</v>
      </c>
      <c r="F1071" s="179">
        <f t="shared" ca="1" si="392"/>
        <v>0</v>
      </c>
      <c r="G1071" s="272">
        <f t="shared" si="393"/>
        <v>62.991667000000362</v>
      </c>
      <c r="H1071" s="181">
        <f t="shared" ca="1" si="394"/>
        <v>-9.8191205803027959</v>
      </c>
      <c r="I1071" s="182">
        <f t="shared" ca="1" si="395"/>
        <v>-159.93066106961865</v>
      </c>
      <c r="J1071" s="181">
        <f t="shared" ca="1" si="396"/>
        <v>0</v>
      </c>
      <c r="K1071" s="175">
        <f ca="1">IF(I1070&lt;0,VLOOKUP(-I1070,'Cd(v)'!$B$3:$C$103,2,1),VLOOKUP(I1070,'Cd(v)'!$B$3:$C$103,2,1))</f>
        <v>0.43984847012730799</v>
      </c>
      <c r="L1071" s="7">
        <f t="shared" ca="1" si="397"/>
        <v>3.7181517702476472</v>
      </c>
      <c r="M1071" s="110">
        <f t="shared" si="398"/>
        <v>0</v>
      </c>
      <c r="N1071" s="110">
        <f t="shared" si="399"/>
        <v>-39232.19945413532</v>
      </c>
      <c r="O1071" s="110">
        <f t="shared" ca="1" si="400"/>
        <v>36.475068866129419</v>
      </c>
      <c r="P1071" s="110">
        <f t="shared" ca="1" si="401"/>
        <v>39268.674523001449</v>
      </c>
      <c r="Q1071" s="110">
        <f t="shared" ca="1" si="402"/>
        <v>-9.8191205803027959</v>
      </c>
      <c r="R1071" s="110"/>
      <c r="S1071" s="105">
        <v>89</v>
      </c>
      <c r="T1071" s="105">
        <f t="shared" si="403"/>
        <v>4006.8407440726623</v>
      </c>
      <c r="U1071" s="177">
        <f t="shared" si="404"/>
        <v>-3999.2048373226626</v>
      </c>
      <c r="V1071" s="161">
        <f t="shared" si="405"/>
        <v>0</v>
      </c>
      <c r="W1071" s="178">
        <f t="shared" si="406"/>
        <v>62.991667000000362</v>
      </c>
      <c r="X1071" s="178">
        <f t="shared" ca="1" si="407"/>
        <v>0</v>
      </c>
      <c r="Y1071" s="178">
        <f t="shared" ca="1" si="408"/>
        <v>4.7501658605019337</v>
      </c>
      <c r="Z1071" s="178">
        <f t="shared" ca="1" si="409"/>
        <v>2</v>
      </c>
      <c r="AA1071" s="178">
        <f t="shared" ca="1" si="410"/>
        <v>446.39166699999998</v>
      </c>
      <c r="AB1071" s="178">
        <f t="shared" ca="1" si="411"/>
        <v>93.61552409354357</v>
      </c>
    </row>
    <row r="1072" spans="4:28" x14ac:dyDescent="0.25">
      <c r="D1072" s="201">
        <f t="shared" si="390"/>
        <v>0.2</v>
      </c>
      <c r="E1072" s="174">
        <f t="shared" ca="1" si="391"/>
        <v>0</v>
      </c>
      <c r="F1072" s="179">
        <f t="shared" ca="1" si="392"/>
        <v>0</v>
      </c>
      <c r="G1072" s="272">
        <f t="shared" si="393"/>
        <v>63.191667000000365</v>
      </c>
      <c r="H1072" s="181">
        <f t="shared" ca="1" si="394"/>
        <v>-9.818919843910292</v>
      </c>
      <c r="I1072" s="182">
        <f t="shared" ca="1" si="395"/>
        <v>-159.93066106961865</v>
      </c>
      <c r="J1072" s="181">
        <f t="shared" ca="1" si="396"/>
        <v>0</v>
      </c>
      <c r="K1072" s="175">
        <f ca="1">IF(I1071&lt;0,VLOOKUP(-I1071,'Cd(v)'!$B$3:$C$103,2,1),VLOOKUP(I1071,'Cd(v)'!$B$3:$C$103,2,1))</f>
        <v>0.43984847012730799</v>
      </c>
      <c r="L1072" s="7">
        <f t="shared" ca="1" si="397"/>
        <v>3.7181517702476472</v>
      </c>
      <c r="M1072" s="110">
        <f t="shared" si="398"/>
        <v>0</v>
      </c>
      <c r="N1072" s="110">
        <f t="shared" si="399"/>
        <v>-40115.099454135321</v>
      </c>
      <c r="O1072" s="110">
        <f t="shared" ca="1" si="400"/>
        <v>36.475068866129419</v>
      </c>
      <c r="P1072" s="110">
        <f t="shared" ca="1" si="401"/>
        <v>40151.574523001451</v>
      </c>
      <c r="Q1072" s="110">
        <f t="shared" ca="1" si="402"/>
        <v>-9.818919843910292</v>
      </c>
      <c r="R1072" s="110"/>
      <c r="S1072" s="105">
        <v>90</v>
      </c>
      <c r="T1072" s="105">
        <f t="shared" si="403"/>
        <v>4096.8407440726623</v>
      </c>
      <c r="U1072" s="177">
        <f t="shared" si="404"/>
        <v>-4089.2048373226626</v>
      </c>
      <c r="V1072" s="161">
        <f t="shared" si="405"/>
        <v>0</v>
      </c>
      <c r="W1072" s="178">
        <f t="shared" si="406"/>
        <v>63.191667000000365</v>
      </c>
      <c r="X1072" s="178">
        <f t="shared" ca="1" si="407"/>
        <v>0</v>
      </c>
      <c r="Y1072" s="178">
        <f t="shared" ca="1" si="408"/>
        <v>4.7501658605019337</v>
      </c>
      <c r="Z1072" s="178">
        <f t="shared" ca="1" si="409"/>
        <v>2</v>
      </c>
      <c r="AA1072" s="178">
        <f t="shared" ca="1" si="410"/>
        <v>448.39166699999998</v>
      </c>
      <c r="AB1072" s="178">
        <f t="shared" ca="1" si="411"/>
        <v>84.115192372539695</v>
      </c>
    </row>
    <row r="1073" spans="4:28" x14ac:dyDescent="0.25">
      <c r="D1073" s="201">
        <f t="shared" si="390"/>
        <v>0.2</v>
      </c>
      <c r="E1073" s="174">
        <f t="shared" ca="1" si="391"/>
        <v>0</v>
      </c>
      <c r="F1073" s="179">
        <f t="shared" ca="1" si="392"/>
        <v>0</v>
      </c>
      <c r="G1073" s="272">
        <f t="shared" si="393"/>
        <v>63.391667000000368</v>
      </c>
      <c r="H1073" s="181">
        <f t="shared" ca="1" si="394"/>
        <v>-9.818725665436407</v>
      </c>
      <c r="I1073" s="182">
        <f t="shared" ca="1" si="395"/>
        <v>-159.93066106961865</v>
      </c>
      <c r="J1073" s="181">
        <f t="shared" ca="1" si="396"/>
        <v>0</v>
      </c>
      <c r="K1073" s="175">
        <f ca="1">IF(I1072&lt;0,VLOOKUP(-I1072,'Cd(v)'!$B$3:$C$103,2,1),VLOOKUP(I1072,'Cd(v)'!$B$3:$C$103,2,1))</f>
        <v>0.43984847012730799</v>
      </c>
      <c r="L1073" s="7">
        <f t="shared" ca="1" si="397"/>
        <v>3.7181517702476472</v>
      </c>
      <c r="M1073" s="110">
        <f t="shared" si="398"/>
        <v>0</v>
      </c>
      <c r="N1073" s="110">
        <f t="shared" si="399"/>
        <v>-41007.80945413532</v>
      </c>
      <c r="O1073" s="110">
        <f t="shared" ca="1" si="400"/>
        <v>36.475068866129419</v>
      </c>
      <c r="P1073" s="110">
        <f t="shared" ca="1" si="401"/>
        <v>41044.28452300145</v>
      </c>
      <c r="Q1073" s="110">
        <f t="shared" ca="1" si="402"/>
        <v>-9.818725665436407</v>
      </c>
      <c r="R1073" s="110"/>
      <c r="S1073" s="105">
        <v>91</v>
      </c>
      <c r="T1073" s="105">
        <f t="shared" si="403"/>
        <v>4187.8407440726623</v>
      </c>
      <c r="U1073" s="177">
        <f t="shared" si="404"/>
        <v>-4180.2048373226626</v>
      </c>
      <c r="V1073" s="161">
        <f t="shared" si="405"/>
        <v>0</v>
      </c>
      <c r="W1073" s="178">
        <f t="shared" si="406"/>
        <v>63.391667000000368</v>
      </c>
      <c r="X1073" s="178">
        <f t="shared" ca="1" si="407"/>
        <v>0</v>
      </c>
      <c r="Y1073" s="178">
        <f t="shared" ca="1" si="408"/>
        <v>4.7501658605019337</v>
      </c>
      <c r="Z1073" s="178">
        <f t="shared" ca="1" si="409"/>
        <v>2</v>
      </c>
      <c r="AA1073" s="178">
        <f t="shared" ca="1" si="410"/>
        <v>450.39166699999998</v>
      </c>
      <c r="AB1073" s="178">
        <f t="shared" ca="1" si="411"/>
        <v>74.614860651535821</v>
      </c>
    </row>
    <row r="1074" spans="4:28" x14ac:dyDescent="0.25">
      <c r="D1074" s="201">
        <f t="shared" si="390"/>
        <v>0.2</v>
      </c>
      <c r="E1074" s="174">
        <f t="shared" ca="1" si="391"/>
        <v>0</v>
      </c>
      <c r="F1074" s="179">
        <f t="shared" ca="1" si="392"/>
        <v>0</v>
      </c>
      <c r="G1074" s="272">
        <f t="shared" si="393"/>
        <v>63.591667000000371</v>
      </c>
      <c r="H1074" s="181">
        <f t="shared" ca="1" si="394"/>
        <v>-9.818537762175513</v>
      </c>
      <c r="I1074" s="182">
        <f t="shared" ca="1" si="395"/>
        <v>-159.93066106961865</v>
      </c>
      <c r="J1074" s="181">
        <f t="shared" ca="1" si="396"/>
        <v>0</v>
      </c>
      <c r="K1074" s="175">
        <f ca="1">IF(I1073&lt;0,VLOOKUP(-I1073,'Cd(v)'!$B$3:$C$103,2,1),VLOOKUP(I1073,'Cd(v)'!$B$3:$C$103,2,1))</f>
        <v>0.43984847012730799</v>
      </c>
      <c r="L1074" s="7">
        <f t="shared" ca="1" si="397"/>
        <v>3.7181517702476472</v>
      </c>
      <c r="M1074" s="110">
        <f t="shared" si="398"/>
        <v>0</v>
      </c>
      <c r="N1074" s="110">
        <f t="shared" si="399"/>
        <v>-41910.329454135324</v>
      </c>
      <c r="O1074" s="110">
        <f t="shared" ca="1" si="400"/>
        <v>36.475068866129419</v>
      </c>
      <c r="P1074" s="110">
        <f t="shared" ca="1" si="401"/>
        <v>41946.804523001454</v>
      </c>
      <c r="Q1074" s="110">
        <f t="shared" ca="1" si="402"/>
        <v>-9.818537762175513</v>
      </c>
      <c r="R1074" s="110"/>
      <c r="S1074" s="105">
        <v>92</v>
      </c>
      <c r="T1074" s="105">
        <f t="shared" si="403"/>
        <v>4279.8407440726623</v>
      </c>
      <c r="U1074" s="177">
        <f t="shared" si="404"/>
        <v>-4272.2048373226626</v>
      </c>
      <c r="V1074" s="161">
        <f t="shared" si="405"/>
        <v>0</v>
      </c>
      <c r="W1074" s="178">
        <f t="shared" si="406"/>
        <v>63.591667000000371</v>
      </c>
      <c r="X1074" s="178">
        <f t="shared" ca="1" si="407"/>
        <v>0</v>
      </c>
      <c r="Y1074" s="178">
        <f t="shared" ca="1" si="408"/>
        <v>4.7501658605019337</v>
      </c>
      <c r="Z1074" s="178">
        <f t="shared" ca="1" si="409"/>
        <v>2</v>
      </c>
      <c r="AA1074" s="178">
        <f t="shared" ca="1" si="410"/>
        <v>452.39166699999998</v>
      </c>
      <c r="AB1074" s="178">
        <f t="shared" ca="1" si="411"/>
        <v>65.114528930531947</v>
      </c>
    </row>
    <row r="1075" spans="4:28" x14ac:dyDescent="0.25">
      <c r="D1075" s="201">
        <f t="shared" si="390"/>
        <v>0.2</v>
      </c>
      <c r="E1075" s="174">
        <f t="shared" ca="1" si="391"/>
        <v>0</v>
      </c>
      <c r="F1075" s="179">
        <f t="shared" ca="1" si="392"/>
        <v>0</v>
      </c>
      <c r="G1075" s="272">
        <f t="shared" si="393"/>
        <v>63.791667000000373</v>
      </c>
      <c r="H1075" s="181">
        <f t="shared" ca="1" si="394"/>
        <v>-9.8183558665000703</v>
      </c>
      <c r="I1075" s="182">
        <f t="shared" ca="1" si="395"/>
        <v>-159.93066106961865</v>
      </c>
      <c r="J1075" s="181">
        <f t="shared" ca="1" si="396"/>
        <v>0</v>
      </c>
      <c r="K1075" s="175">
        <f ca="1">IF(I1074&lt;0,VLOOKUP(-I1074,'Cd(v)'!$B$3:$C$103,2,1),VLOOKUP(I1074,'Cd(v)'!$B$3:$C$103,2,1))</f>
        <v>0.43984847012730799</v>
      </c>
      <c r="L1075" s="7">
        <f t="shared" ca="1" si="397"/>
        <v>3.7181517702476472</v>
      </c>
      <c r="M1075" s="110">
        <f t="shared" si="398"/>
        <v>0</v>
      </c>
      <c r="N1075" s="110">
        <f t="shared" si="399"/>
        <v>-42822.659454135319</v>
      </c>
      <c r="O1075" s="110">
        <f t="shared" ca="1" si="400"/>
        <v>36.475068866129419</v>
      </c>
      <c r="P1075" s="110">
        <f t="shared" ca="1" si="401"/>
        <v>42859.134523001449</v>
      </c>
      <c r="Q1075" s="110">
        <f t="shared" ca="1" si="402"/>
        <v>-9.8183558665000703</v>
      </c>
      <c r="R1075" s="110"/>
      <c r="S1075" s="105">
        <v>93</v>
      </c>
      <c r="T1075" s="105">
        <f t="shared" si="403"/>
        <v>4372.8407440726623</v>
      </c>
      <c r="U1075" s="177">
        <f t="shared" si="404"/>
        <v>-4365.2048373226626</v>
      </c>
      <c r="V1075" s="161">
        <f t="shared" si="405"/>
        <v>0</v>
      </c>
      <c r="W1075" s="178">
        <f t="shared" si="406"/>
        <v>63.791667000000373</v>
      </c>
      <c r="X1075" s="178">
        <f t="shared" ca="1" si="407"/>
        <v>0</v>
      </c>
      <c r="Y1075" s="178">
        <f t="shared" ca="1" si="408"/>
        <v>4.7501658605019337</v>
      </c>
      <c r="Z1075" s="178">
        <f t="shared" ca="1" si="409"/>
        <v>2</v>
      </c>
      <c r="AA1075" s="178">
        <f t="shared" ca="1" si="410"/>
        <v>454.39166699999998</v>
      </c>
      <c r="AB1075" s="178">
        <f t="shared" ca="1" si="411"/>
        <v>55.614197209528079</v>
      </c>
    </row>
    <row r="1076" spans="4:28" x14ac:dyDescent="0.25">
      <c r="D1076" s="201">
        <f t="shared" si="390"/>
        <v>0.2</v>
      </c>
      <c r="E1076" s="174">
        <f t="shared" ca="1" si="391"/>
        <v>0</v>
      </c>
      <c r="F1076" s="179">
        <f t="shared" ca="1" si="392"/>
        <v>0</v>
      </c>
      <c r="G1076" s="272">
        <f t="shared" si="393"/>
        <v>63.991667000000376</v>
      </c>
      <c r="H1076" s="181">
        <f t="shared" ca="1" si="394"/>
        <v>-9.8181797249054021</v>
      </c>
      <c r="I1076" s="182">
        <f t="shared" ca="1" si="395"/>
        <v>-159.93066106961865</v>
      </c>
      <c r="J1076" s="181">
        <f t="shared" ca="1" si="396"/>
        <v>0</v>
      </c>
      <c r="K1076" s="175">
        <f ca="1">IF(I1075&lt;0,VLOOKUP(-I1075,'Cd(v)'!$B$3:$C$103,2,1),VLOOKUP(I1075,'Cd(v)'!$B$3:$C$103,2,1))</f>
        <v>0.43984847012730799</v>
      </c>
      <c r="L1076" s="7">
        <f t="shared" ca="1" si="397"/>
        <v>3.7181517702476472</v>
      </c>
      <c r="M1076" s="110">
        <f t="shared" si="398"/>
        <v>0</v>
      </c>
      <c r="N1076" s="110">
        <f t="shared" si="399"/>
        <v>-43744.799454135326</v>
      </c>
      <c r="O1076" s="110">
        <f t="shared" ca="1" si="400"/>
        <v>36.475068866129419</v>
      </c>
      <c r="P1076" s="110">
        <f t="shared" ca="1" si="401"/>
        <v>43781.274523001455</v>
      </c>
      <c r="Q1076" s="110">
        <f t="shared" ca="1" si="402"/>
        <v>-9.8181797249054021</v>
      </c>
      <c r="R1076" s="110"/>
      <c r="S1076" s="105">
        <v>94</v>
      </c>
      <c r="T1076" s="105">
        <f t="shared" si="403"/>
        <v>4466.8407440726623</v>
      </c>
      <c r="U1076" s="177">
        <f t="shared" si="404"/>
        <v>-4459.2048373226626</v>
      </c>
      <c r="V1076" s="161">
        <f t="shared" si="405"/>
        <v>0</v>
      </c>
      <c r="W1076" s="178">
        <f t="shared" si="406"/>
        <v>63.991667000000376</v>
      </c>
      <c r="X1076" s="178">
        <f t="shared" ca="1" si="407"/>
        <v>0</v>
      </c>
      <c r="Y1076" s="178">
        <f t="shared" ca="1" si="408"/>
        <v>4.7501658605019337</v>
      </c>
      <c r="Z1076" s="178">
        <f t="shared" ca="1" si="409"/>
        <v>2</v>
      </c>
      <c r="AA1076" s="178">
        <f t="shared" ca="1" si="410"/>
        <v>456.39166699999998</v>
      </c>
      <c r="AB1076" s="178">
        <f t="shared" ca="1" si="411"/>
        <v>46.113865488524212</v>
      </c>
    </row>
    <row r="1077" spans="4:28" x14ac:dyDescent="0.25">
      <c r="D1077" s="201">
        <f t="shared" si="390"/>
        <v>0.2</v>
      </c>
      <c r="E1077" s="174">
        <f t="shared" ca="1" si="391"/>
        <v>0</v>
      </c>
      <c r="F1077" s="179">
        <f t="shared" ca="1" si="392"/>
        <v>0</v>
      </c>
      <c r="G1077" s="272">
        <f t="shared" si="393"/>
        <v>64.191667000000379</v>
      </c>
      <c r="H1077" s="181">
        <f t="shared" ca="1" si="394"/>
        <v>-9.8180090971243121</v>
      </c>
      <c r="I1077" s="182">
        <f t="shared" ca="1" si="395"/>
        <v>-159.93066106961865</v>
      </c>
      <c r="J1077" s="181">
        <f t="shared" ca="1" si="396"/>
        <v>0</v>
      </c>
      <c r="K1077" s="175">
        <f ca="1">IF(I1076&lt;0,VLOOKUP(-I1076,'Cd(v)'!$B$3:$C$103,2,1),VLOOKUP(I1076,'Cd(v)'!$B$3:$C$103,2,1))</f>
        <v>0.43984847012730799</v>
      </c>
      <c r="L1077" s="7">
        <f t="shared" ca="1" si="397"/>
        <v>3.7181517702476472</v>
      </c>
      <c r="M1077" s="110">
        <f t="shared" si="398"/>
        <v>0</v>
      </c>
      <c r="N1077" s="110">
        <f t="shared" si="399"/>
        <v>-44676.749454135323</v>
      </c>
      <c r="O1077" s="110">
        <f t="shared" ca="1" si="400"/>
        <v>36.475068866129419</v>
      </c>
      <c r="P1077" s="110">
        <f t="shared" ca="1" si="401"/>
        <v>44713.224523001452</v>
      </c>
      <c r="Q1077" s="110">
        <f t="shared" ca="1" si="402"/>
        <v>-9.8180090971243121</v>
      </c>
      <c r="R1077" s="110"/>
      <c r="S1077" s="105">
        <v>95</v>
      </c>
      <c r="T1077" s="105">
        <f t="shared" si="403"/>
        <v>4561.8407440726623</v>
      </c>
      <c r="U1077" s="177">
        <f t="shared" si="404"/>
        <v>-4554.2048373226626</v>
      </c>
      <c r="V1077" s="161">
        <f t="shared" si="405"/>
        <v>0</v>
      </c>
      <c r="W1077" s="178">
        <f t="shared" si="406"/>
        <v>64.191667000000379</v>
      </c>
      <c r="X1077" s="178">
        <f t="shared" ca="1" si="407"/>
        <v>0</v>
      </c>
      <c r="Y1077" s="178">
        <f t="shared" ca="1" si="408"/>
        <v>4.7501658605019337</v>
      </c>
      <c r="Z1077" s="178">
        <f t="shared" ca="1" si="409"/>
        <v>2</v>
      </c>
      <c r="AA1077" s="178">
        <f t="shared" ca="1" si="410"/>
        <v>458.39166699999998</v>
      </c>
      <c r="AB1077" s="178">
        <f t="shared" ca="1" si="411"/>
        <v>36.613533767520344</v>
      </c>
    </row>
    <row r="1078" spans="4:28" x14ac:dyDescent="0.25">
      <c r="D1078" s="201">
        <f t="shared" si="390"/>
        <v>0.2</v>
      </c>
      <c r="E1078" s="174">
        <f t="shared" ca="1" si="391"/>
        <v>0</v>
      </c>
      <c r="F1078" s="179">
        <f t="shared" ca="1" si="392"/>
        <v>0</v>
      </c>
      <c r="G1078" s="272">
        <f t="shared" si="393"/>
        <v>64.391667000000382</v>
      </c>
      <c r="H1078" s="181">
        <f t="shared" ca="1" si="394"/>
        <v>-9.8178437553058711</v>
      </c>
      <c r="I1078" s="182">
        <f t="shared" ca="1" si="395"/>
        <v>-159.93066106961865</v>
      </c>
      <c r="J1078" s="181">
        <f t="shared" ca="1" si="396"/>
        <v>0</v>
      </c>
      <c r="K1078" s="175">
        <f ca="1">IF(I1077&lt;0,VLOOKUP(-I1077,'Cd(v)'!$B$3:$C$103,2,1),VLOOKUP(I1077,'Cd(v)'!$B$3:$C$103,2,1))</f>
        <v>0.43984847012730799</v>
      </c>
      <c r="L1078" s="7">
        <f t="shared" ca="1" si="397"/>
        <v>3.7181517702476472</v>
      </c>
      <c r="M1078" s="110">
        <f t="shared" si="398"/>
        <v>0</v>
      </c>
      <c r="N1078" s="110">
        <f t="shared" si="399"/>
        <v>-45618.509454135325</v>
      </c>
      <c r="O1078" s="110">
        <f t="shared" ca="1" si="400"/>
        <v>36.475068866129419</v>
      </c>
      <c r="P1078" s="110">
        <f t="shared" ca="1" si="401"/>
        <v>45654.984523001454</v>
      </c>
      <c r="Q1078" s="110">
        <f t="shared" ca="1" si="402"/>
        <v>-9.8178437553058711</v>
      </c>
      <c r="R1078" s="110"/>
      <c r="S1078" s="105">
        <v>96</v>
      </c>
      <c r="T1078" s="105">
        <f t="shared" si="403"/>
        <v>4657.8407440726623</v>
      </c>
      <c r="U1078" s="177">
        <f t="shared" si="404"/>
        <v>-4650.2048373226626</v>
      </c>
      <c r="V1078" s="161">
        <f t="shared" si="405"/>
        <v>0</v>
      </c>
      <c r="W1078" s="178">
        <f t="shared" si="406"/>
        <v>64.391667000000382</v>
      </c>
      <c r="X1078" s="178">
        <f t="shared" ca="1" si="407"/>
        <v>0</v>
      </c>
      <c r="Y1078" s="178">
        <f t="shared" ca="1" si="408"/>
        <v>4.7501658605019337</v>
      </c>
      <c r="Z1078" s="178">
        <f t="shared" ca="1" si="409"/>
        <v>2</v>
      </c>
      <c r="AA1078" s="178">
        <f t="shared" ca="1" si="410"/>
        <v>460.39166699999998</v>
      </c>
      <c r="AB1078" s="178">
        <f t="shared" ca="1" si="411"/>
        <v>27.113202046516477</v>
      </c>
    </row>
    <row r="1079" spans="4:28" x14ac:dyDescent="0.25">
      <c r="D1079" s="201">
        <f t="shared" si="390"/>
        <v>0.2</v>
      </c>
      <c r="E1079" s="174">
        <f t="shared" ca="1" si="391"/>
        <v>0</v>
      </c>
      <c r="F1079" s="179">
        <f t="shared" ca="1" si="392"/>
        <v>0</v>
      </c>
      <c r="G1079" s="272">
        <f t="shared" si="393"/>
        <v>64.591667000000385</v>
      </c>
      <c r="H1079" s="181">
        <f t="shared" ca="1" si="394"/>
        <v>-9.8176834832530009</v>
      </c>
      <c r="I1079" s="182">
        <f t="shared" ca="1" si="395"/>
        <v>-159.93066106961865</v>
      </c>
      <c r="J1079" s="181">
        <f t="shared" ca="1" si="396"/>
        <v>0</v>
      </c>
      <c r="K1079" s="175">
        <f ca="1">IF(I1078&lt;0,VLOOKUP(-I1078,'Cd(v)'!$B$3:$C$103,2,1),VLOOKUP(I1078,'Cd(v)'!$B$3:$C$103,2,1))</f>
        <v>0.43984847012730799</v>
      </c>
      <c r="L1079" s="7">
        <f t="shared" ca="1" si="397"/>
        <v>3.7181517702476472</v>
      </c>
      <c r="M1079" s="110">
        <f t="shared" si="398"/>
        <v>0</v>
      </c>
      <c r="N1079" s="110">
        <f t="shared" si="399"/>
        <v>-46570.079454135324</v>
      </c>
      <c r="O1079" s="110">
        <f t="shared" ca="1" si="400"/>
        <v>36.475068866129419</v>
      </c>
      <c r="P1079" s="110">
        <f t="shared" ca="1" si="401"/>
        <v>46606.554523001454</v>
      </c>
      <c r="Q1079" s="110">
        <f t="shared" ca="1" si="402"/>
        <v>-9.8176834832530009</v>
      </c>
      <c r="R1079" s="110"/>
      <c r="S1079" s="105">
        <v>97</v>
      </c>
      <c r="T1079" s="105">
        <f t="shared" si="403"/>
        <v>4754.8407440726623</v>
      </c>
      <c r="U1079" s="177">
        <f t="shared" si="404"/>
        <v>-4747.2048373226626</v>
      </c>
      <c r="V1079" s="161">
        <f t="shared" si="405"/>
        <v>0</v>
      </c>
      <c r="W1079" s="178">
        <f t="shared" si="406"/>
        <v>64.591667000000385</v>
      </c>
      <c r="X1079" s="178">
        <f t="shared" ca="1" si="407"/>
        <v>0</v>
      </c>
      <c r="Y1079" s="178">
        <f t="shared" ca="1" si="408"/>
        <v>4.7501658605019337</v>
      </c>
      <c r="Z1079" s="178">
        <f t="shared" ca="1" si="409"/>
        <v>2</v>
      </c>
      <c r="AA1079" s="178">
        <f t="shared" ca="1" si="410"/>
        <v>462.39166699999998</v>
      </c>
      <c r="AB1079" s="178">
        <f t="shared" ca="1" si="411"/>
        <v>17.61287032551261</v>
      </c>
    </row>
    <row r="1080" spans="4:28" x14ac:dyDescent="0.25">
      <c r="D1080" s="201">
        <f t="shared" si="390"/>
        <v>0.2</v>
      </c>
      <c r="E1080" s="174">
        <f t="shared" ca="1" si="391"/>
        <v>0</v>
      </c>
      <c r="F1080" s="179">
        <f t="shared" ca="1" si="392"/>
        <v>0</v>
      </c>
      <c r="G1080" s="272">
        <f t="shared" si="393"/>
        <v>64.791667000000388</v>
      </c>
      <c r="H1080" s="181">
        <f t="shared" ca="1" si="394"/>
        <v>-9.8175280757141916</v>
      </c>
      <c r="I1080" s="182">
        <f t="shared" ca="1" si="395"/>
        <v>-159.93066106961865</v>
      </c>
      <c r="J1080" s="181">
        <f t="shared" ca="1" si="396"/>
        <v>0</v>
      </c>
      <c r="K1080" s="175">
        <f ca="1">IF(I1079&lt;0,VLOOKUP(-I1079,'Cd(v)'!$B$3:$C$103,2,1),VLOOKUP(I1079,'Cd(v)'!$B$3:$C$103,2,1))</f>
        <v>0.43984847012730799</v>
      </c>
      <c r="L1080" s="7">
        <f t="shared" ca="1" si="397"/>
        <v>3.7181517702476472</v>
      </c>
      <c r="M1080" s="110">
        <f t="shared" si="398"/>
        <v>0</v>
      </c>
      <c r="N1080" s="110">
        <f t="shared" si="399"/>
        <v>-47531.459454135322</v>
      </c>
      <c r="O1080" s="110">
        <f t="shared" ca="1" si="400"/>
        <v>36.475068866129419</v>
      </c>
      <c r="P1080" s="110">
        <f t="shared" ca="1" si="401"/>
        <v>47567.934523001451</v>
      </c>
      <c r="Q1080" s="110">
        <f t="shared" ca="1" si="402"/>
        <v>-9.8175280757141916</v>
      </c>
      <c r="R1080" s="110"/>
      <c r="S1080" s="105">
        <v>98</v>
      </c>
      <c r="T1080" s="105">
        <f t="shared" si="403"/>
        <v>4852.8407440726623</v>
      </c>
      <c r="U1080" s="177">
        <f t="shared" si="404"/>
        <v>-4845.2048373226626</v>
      </c>
      <c r="V1080" s="161">
        <f t="shared" si="405"/>
        <v>0</v>
      </c>
      <c r="W1080" s="178">
        <f t="shared" si="406"/>
        <v>64.791667000000388</v>
      </c>
      <c r="X1080" s="178">
        <f t="shared" ca="1" si="407"/>
        <v>0</v>
      </c>
      <c r="Y1080" s="178">
        <f t="shared" ca="1" si="408"/>
        <v>4.7501658605019337</v>
      </c>
      <c r="Z1080" s="178">
        <f t="shared" ca="1" si="409"/>
        <v>2</v>
      </c>
      <c r="AA1080" s="178">
        <f t="shared" ca="1" si="410"/>
        <v>464.39166699999998</v>
      </c>
      <c r="AB1080" s="178">
        <f t="shared" ca="1" si="411"/>
        <v>8.1125386045087424</v>
      </c>
    </row>
    <row r="1081" spans="4:28" x14ac:dyDescent="0.25">
      <c r="D1081" s="201">
        <f t="shared" si="390"/>
        <v>0.2</v>
      </c>
      <c r="E1081" s="174">
        <f t="shared" ca="1" si="391"/>
        <v>0</v>
      </c>
      <c r="F1081" s="179">
        <f t="shared" ca="1" si="392"/>
        <v>0</v>
      </c>
      <c r="G1081" s="272">
        <f t="shared" si="393"/>
        <v>64.99166700000039</v>
      </c>
      <c r="H1081" s="181">
        <f t="shared" ca="1" si="394"/>
        <v>-9.817377337724924</v>
      </c>
      <c r="I1081" s="182">
        <f t="shared" ca="1" si="395"/>
        <v>-159.93066106961865</v>
      </c>
      <c r="J1081" s="181">
        <f t="shared" ca="1" si="396"/>
        <v>0</v>
      </c>
      <c r="K1081" s="175">
        <f ca="1">IF(I1080&lt;0,VLOOKUP(-I1080,'Cd(v)'!$B$3:$C$103,2,1),VLOOKUP(I1080,'Cd(v)'!$B$3:$C$103,2,1))</f>
        <v>0.43984847012730799</v>
      </c>
      <c r="L1081" s="7">
        <f t="shared" ca="1" si="397"/>
        <v>3.7181517702476472</v>
      </c>
      <c r="M1081" s="110">
        <f t="shared" si="398"/>
        <v>0</v>
      </c>
      <c r="N1081" s="110">
        <f t="shared" si="399"/>
        <v>-48502.649454135324</v>
      </c>
      <c r="O1081" s="110">
        <f t="shared" ca="1" si="400"/>
        <v>36.475068866129419</v>
      </c>
      <c r="P1081" s="110">
        <f t="shared" ca="1" si="401"/>
        <v>48539.124523001454</v>
      </c>
      <c r="Q1081" s="110">
        <f t="shared" ca="1" si="402"/>
        <v>-9.817377337724924</v>
      </c>
      <c r="R1081" s="110"/>
      <c r="S1081" s="105">
        <v>99</v>
      </c>
      <c r="T1081" s="105">
        <f t="shared" si="403"/>
        <v>4951.8407440726623</v>
      </c>
      <c r="U1081" s="177">
        <f t="shared" si="404"/>
        <v>-4944.2048373226626</v>
      </c>
      <c r="V1081" s="161">
        <f t="shared" si="405"/>
        <v>0</v>
      </c>
      <c r="W1081" s="178">
        <f t="shared" si="406"/>
        <v>64.99166700000039</v>
      </c>
      <c r="X1081" s="178">
        <f t="shared" ca="1" si="407"/>
        <v>0</v>
      </c>
      <c r="Y1081" s="178">
        <f t="shared" ca="1" si="408"/>
        <v>4.7501658605019337</v>
      </c>
      <c r="Z1081" s="178">
        <f t="shared" ca="1" si="409"/>
        <v>2</v>
      </c>
      <c r="AA1081" s="178">
        <f t="shared" ca="1" si="410"/>
        <v>466.39166699999998</v>
      </c>
      <c r="AB1081" s="178">
        <f t="shared" ca="1" si="411"/>
        <v>-1.3877931164951249</v>
      </c>
    </row>
    <row r="1082" spans="4:28" x14ac:dyDescent="0.25">
      <c r="D1082" s="201">
        <f t="shared" si="390"/>
        <v>0.2</v>
      </c>
      <c r="E1082" s="174">
        <f t="shared" ca="1" si="391"/>
        <v>0</v>
      </c>
      <c r="F1082" s="179">
        <f t="shared" ca="1" si="392"/>
        <v>0</v>
      </c>
      <c r="G1082" s="272">
        <f t="shared" si="393"/>
        <v>65.191667000000393</v>
      </c>
      <c r="H1082" s="181">
        <f t="shared" ca="1" si="394"/>
        <v>-9.8172310839948942</v>
      </c>
      <c r="I1082" s="182">
        <f t="shared" ca="1" si="395"/>
        <v>-159.93066106961865</v>
      </c>
      <c r="J1082" s="181">
        <f t="shared" ca="1" si="396"/>
        <v>0</v>
      </c>
      <c r="K1082" s="175">
        <f ca="1">IF(I1081&lt;0,VLOOKUP(-I1081,'Cd(v)'!$B$3:$C$103,2,1),VLOOKUP(I1081,'Cd(v)'!$B$3:$C$103,2,1))</f>
        <v>0.43984847012730799</v>
      </c>
      <c r="L1082" s="7">
        <f t="shared" ca="1" si="397"/>
        <v>3.7181517702476472</v>
      </c>
      <c r="M1082" s="110">
        <f t="shared" si="398"/>
        <v>0</v>
      </c>
      <c r="N1082" s="110">
        <f t="shared" si="399"/>
        <v>-49483.649454135324</v>
      </c>
      <c r="O1082" s="110">
        <f t="shared" ca="1" si="400"/>
        <v>36.475068866129419</v>
      </c>
      <c r="P1082" s="110">
        <f t="shared" ca="1" si="401"/>
        <v>49520.124523001454</v>
      </c>
      <c r="Q1082" s="110">
        <f t="shared" ca="1" si="402"/>
        <v>-9.8172310839948942</v>
      </c>
      <c r="R1082" s="110"/>
      <c r="S1082" s="105">
        <v>100</v>
      </c>
      <c r="T1082" s="105">
        <f t="shared" si="403"/>
        <v>5051.8407440726623</v>
      </c>
      <c r="U1082" s="177">
        <f t="shared" si="404"/>
        <v>-5044.2048373226626</v>
      </c>
      <c r="V1082" s="161">
        <f t="shared" si="405"/>
        <v>0</v>
      </c>
      <c r="W1082" s="178">
        <f t="shared" si="406"/>
        <v>65.191667000000393</v>
      </c>
      <c r="X1082" s="178">
        <f t="shared" ca="1" si="407"/>
        <v>0</v>
      </c>
      <c r="Y1082" s="178">
        <f t="shared" ca="1" si="408"/>
        <v>4.7501658605019337</v>
      </c>
      <c r="Z1082" s="178">
        <f t="shared" ca="1" si="409"/>
        <v>2</v>
      </c>
      <c r="AA1082" s="178">
        <f t="shared" ca="1" si="410"/>
        <v>468.39166699999998</v>
      </c>
      <c r="AB1082" s="178">
        <f t="shared" ca="1" si="411"/>
        <v>-10.888124837498992</v>
      </c>
    </row>
    <row r="1083" spans="4:28" x14ac:dyDescent="0.25">
      <c r="D1083" s="201">
        <f t="shared" si="390"/>
        <v>0.2</v>
      </c>
      <c r="E1083" s="174">
        <f t="shared" ca="1" si="391"/>
        <v>0</v>
      </c>
      <c r="F1083" s="179">
        <f t="shared" ca="1" si="392"/>
        <v>0</v>
      </c>
      <c r="G1083" s="272">
        <f t="shared" si="393"/>
        <v>65.391667000000396</v>
      </c>
      <c r="H1083" s="181">
        <f t="shared" ca="1" si="394"/>
        <v>-9.8170891383374173</v>
      </c>
      <c r="I1083" s="182">
        <f t="shared" ca="1" si="395"/>
        <v>-159.93066106961865</v>
      </c>
      <c r="J1083" s="181">
        <f t="shared" ca="1" si="396"/>
        <v>0</v>
      </c>
      <c r="K1083" s="175">
        <f ca="1">IF(I1082&lt;0,VLOOKUP(-I1082,'Cd(v)'!$B$3:$C$103,2,1),VLOOKUP(I1082,'Cd(v)'!$B$3:$C$103,2,1))</f>
        <v>0.43984847012730799</v>
      </c>
      <c r="L1083" s="7">
        <f t="shared" ca="1" si="397"/>
        <v>3.7181517702476472</v>
      </c>
      <c r="M1083" s="110">
        <f t="shared" si="398"/>
        <v>0</v>
      </c>
      <c r="N1083" s="110">
        <f t="shared" si="399"/>
        <v>-50474.459454135322</v>
      </c>
      <c r="O1083" s="110">
        <f t="shared" ca="1" si="400"/>
        <v>36.475068866129419</v>
      </c>
      <c r="P1083" s="110">
        <f t="shared" ca="1" si="401"/>
        <v>50510.934523001451</v>
      </c>
      <c r="Q1083" s="110">
        <f t="shared" ca="1" si="402"/>
        <v>-9.8170891383374173</v>
      </c>
      <c r="R1083" s="110"/>
      <c r="S1083" s="105">
        <v>101</v>
      </c>
      <c r="T1083" s="105">
        <f t="shared" si="403"/>
        <v>5152.8407440726623</v>
      </c>
      <c r="U1083" s="177">
        <f t="shared" si="404"/>
        <v>-5145.2048373226626</v>
      </c>
      <c r="V1083" s="161">
        <f t="shared" si="405"/>
        <v>0</v>
      </c>
      <c r="W1083" s="178">
        <f t="shared" si="406"/>
        <v>65.391667000000396</v>
      </c>
      <c r="X1083" s="178">
        <f t="shared" ca="1" si="407"/>
        <v>0</v>
      </c>
      <c r="Y1083" s="178">
        <f t="shared" ca="1" si="408"/>
        <v>4.7501658605019337</v>
      </c>
      <c r="Z1083" s="178">
        <f t="shared" ca="1" si="409"/>
        <v>2</v>
      </c>
      <c r="AA1083" s="178">
        <f t="shared" ca="1" si="410"/>
        <v>470.39166699999998</v>
      </c>
      <c r="AB1083" s="178">
        <f t="shared" ca="1" si="411"/>
        <v>-20.38845655850286</v>
      </c>
    </row>
    <row r="1084" spans="4:28" x14ac:dyDescent="0.25">
      <c r="D1084" s="201">
        <f t="shared" si="390"/>
        <v>0.2</v>
      </c>
      <c r="E1084" s="174">
        <f t="shared" ca="1" si="391"/>
        <v>0</v>
      </c>
      <c r="F1084" s="179">
        <f t="shared" ca="1" si="392"/>
        <v>0</v>
      </c>
      <c r="G1084" s="272">
        <f t="shared" si="393"/>
        <v>65.591667000000399</v>
      </c>
      <c r="H1084" s="181">
        <f t="shared" ca="1" si="394"/>
        <v>-9.8169513331377285</v>
      </c>
      <c r="I1084" s="182">
        <f t="shared" ca="1" si="395"/>
        <v>-159.93066106961865</v>
      </c>
      <c r="J1084" s="181">
        <f t="shared" ca="1" si="396"/>
        <v>0</v>
      </c>
      <c r="K1084" s="175">
        <f ca="1">IF(I1083&lt;0,VLOOKUP(-I1083,'Cd(v)'!$B$3:$C$103,2,1),VLOOKUP(I1083,'Cd(v)'!$B$3:$C$103,2,1))</f>
        <v>0.43984847012730799</v>
      </c>
      <c r="L1084" s="7">
        <f t="shared" ca="1" si="397"/>
        <v>3.7181517702476472</v>
      </c>
      <c r="M1084" s="110">
        <f t="shared" si="398"/>
        <v>0</v>
      </c>
      <c r="N1084" s="110">
        <f t="shared" si="399"/>
        <v>-51475.079454135324</v>
      </c>
      <c r="O1084" s="110">
        <f t="shared" ca="1" si="400"/>
        <v>36.475068866129419</v>
      </c>
      <c r="P1084" s="110">
        <f t="shared" ca="1" si="401"/>
        <v>51511.554523001454</v>
      </c>
      <c r="Q1084" s="110">
        <f t="shared" ca="1" si="402"/>
        <v>-9.8169513331377285</v>
      </c>
      <c r="R1084" s="110"/>
      <c r="S1084" s="105">
        <v>102</v>
      </c>
      <c r="T1084" s="105">
        <f t="shared" si="403"/>
        <v>5254.8407440726623</v>
      </c>
      <c r="U1084" s="177">
        <f t="shared" si="404"/>
        <v>-5247.2048373226626</v>
      </c>
      <c r="V1084" s="161">
        <f t="shared" si="405"/>
        <v>0</v>
      </c>
      <c r="W1084" s="178">
        <f t="shared" si="406"/>
        <v>65.591667000000399</v>
      </c>
      <c r="X1084" s="178">
        <f t="shared" ca="1" si="407"/>
        <v>0</v>
      </c>
      <c r="Y1084" s="178">
        <f t="shared" ca="1" si="408"/>
        <v>4.7501658605019337</v>
      </c>
      <c r="Z1084" s="178">
        <f t="shared" ca="1" si="409"/>
        <v>2</v>
      </c>
      <c r="AA1084" s="178">
        <f t="shared" ca="1" si="410"/>
        <v>472.39166699999998</v>
      </c>
      <c r="AB1084" s="178">
        <f t="shared" ca="1" si="411"/>
        <v>-29.888788279506727</v>
      </c>
    </row>
    <row r="1085" spans="4:28" x14ac:dyDescent="0.25">
      <c r="D1085" s="201">
        <f t="shared" si="390"/>
        <v>0.2</v>
      </c>
      <c r="E1085" s="174">
        <f t="shared" ca="1" si="391"/>
        <v>0</v>
      </c>
      <c r="F1085" s="179">
        <f t="shared" ca="1" si="392"/>
        <v>0</v>
      </c>
      <c r="G1085" s="272">
        <f t="shared" si="393"/>
        <v>65.791667000000402</v>
      </c>
      <c r="H1085" s="181">
        <f t="shared" ca="1" si="394"/>
        <v>-9.8168175088571719</v>
      </c>
      <c r="I1085" s="182">
        <f t="shared" ca="1" si="395"/>
        <v>-159.93066106961865</v>
      </c>
      <c r="J1085" s="181">
        <f t="shared" ca="1" si="396"/>
        <v>0</v>
      </c>
      <c r="K1085" s="175">
        <f ca="1">IF(I1084&lt;0,VLOOKUP(-I1084,'Cd(v)'!$B$3:$C$103,2,1),VLOOKUP(I1084,'Cd(v)'!$B$3:$C$103,2,1))</f>
        <v>0.43984847012730799</v>
      </c>
      <c r="L1085" s="7">
        <f t="shared" ca="1" si="397"/>
        <v>3.7181517702476472</v>
      </c>
      <c r="M1085" s="110">
        <f t="shared" si="398"/>
        <v>0</v>
      </c>
      <c r="N1085" s="110">
        <f t="shared" si="399"/>
        <v>-52485.509454135325</v>
      </c>
      <c r="O1085" s="110">
        <f t="shared" ca="1" si="400"/>
        <v>36.475068866129419</v>
      </c>
      <c r="P1085" s="110">
        <f t="shared" ca="1" si="401"/>
        <v>52521.984523001454</v>
      </c>
      <c r="Q1085" s="110">
        <f t="shared" ca="1" si="402"/>
        <v>-9.8168175088571719</v>
      </c>
      <c r="R1085" s="110"/>
      <c r="S1085" s="105">
        <v>103</v>
      </c>
      <c r="T1085" s="105">
        <f t="shared" si="403"/>
        <v>5357.8407440726623</v>
      </c>
      <c r="U1085" s="177">
        <f t="shared" si="404"/>
        <v>-5350.2048373226626</v>
      </c>
      <c r="V1085" s="161">
        <f t="shared" si="405"/>
        <v>0</v>
      </c>
      <c r="W1085" s="178">
        <f t="shared" si="406"/>
        <v>65.791667000000402</v>
      </c>
      <c r="X1085" s="178">
        <f t="shared" ca="1" si="407"/>
        <v>0</v>
      </c>
      <c r="Y1085" s="178">
        <f t="shared" ca="1" si="408"/>
        <v>4.7501658605019337</v>
      </c>
      <c r="Z1085" s="178">
        <f t="shared" ca="1" si="409"/>
        <v>2</v>
      </c>
      <c r="AA1085" s="178">
        <f t="shared" ca="1" si="410"/>
        <v>474.39166699999998</v>
      </c>
      <c r="AB1085" s="178">
        <f t="shared" ca="1" si="411"/>
        <v>-39.389120000510594</v>
      </c>
    </row>
    <row r="1086" spans="4:28" x14ac:dyDescent="0.25">
      <c r="D1086" s="201">
        <f t="shared" si="390"/>
        <v>0.2</v>
      </c>
      <c r="E1086" s="174">
        <f t="shared" ca="1" si="391"/>
        <v>0</v>
      </c>
      <c r="F1086" s="179">
        <f t="shared" ca="1" si="392"/>
        <v>0</v>
      </c>
      <c r="G1086" s="272">
        <f t="shared" si="393"/>
        <v>65.991667000000405</v>
      </c>
      <c r="H1086" s="181">
        <f t="shared" ca="1" si="394"/>
        <v>-9.816687513570546</v>
      </c>
      <c r="I1086" s="182">
        <f t="shared" ca="1" si="395"/>
        <v>-159.93066106961865</v>
      </c>
      <c r="J1086" s="181">
        <f t="shared" ca="1" si="396"/>
        <v>0</v>
      </c>
      <c r="K1086" s="175">
        <f ca="1">IF(I1085&lt;0,VLOOKUP(-I1085,'Cd(v)'!$B$3:$C$103,2,1),VLOOKUP(I1085,'Cd(v)'!$B$3:$C$103,2,1))</f>
        <v>0.43984847012730799</v>
      </c>
      <c r="L1086" s="7">
        <f t="shared" ca="1" si="397"/>
        <v>3.7181517702476472</v>
      </c>
      <c r="M1086" s="110">
        <f t="shared" si="398"/>
        <v>0</v>
      </c>
      <c r="N1086" s="110">
        <f t="shared" si="399"/>
        <v>-53505.749454135323</v>
      </c>
      <c r="O1086" s="110">
        <f t="shared" ca="1" si="400"/>
        <v>36.475068866129419</v>
      </c>
      <c r="P1086" s="110">
        <f t="shared" ca="1" si="401"/>
        <v>53542.224523001452</v>
      </c>
      <c r="Q1086" s="110">
        <f t="shared" ca="1" si="402"/>
        <v>-9.816687513570546</v>
      </c>
      <c r="R1086" s="110"/>
      <c r="S1086" s="105">
        <v>104</v>
      </c>
      <c r="T1086" s="105">
        <f t="shared" si="403"/>
        <v>5461.8407440726623</v>
      </c>
      <c r="U1086" s="177">
        <f t="shared" si="404"/>
        <v>-5454.2048373226626</v>
      </c>
      <c r="V1086" s="161">
        <f t="shared" si="405"/>
        <v>0</v>
      </c>
      <c r="W1086" s="178">
        <f t="shared" si="406"/>
        <v>65.991667000000405</v>
      </c>
      <c r="X1086" s="178">
        <f t="shared" ca="1" si="407"/>
        <v>0</v>
      </c>
      <c r="Y1086" s="178">
        <f t="shared" ca="1" si="408"/>
        <v>4.7501658605019337</v>
      </c>
      <c r="Z1086" s="178">
        <f t="shared" ca="1" si="409"/>
        <v>2</v>
      </c>
      <c r="AA1086" s="178">
        <f t="shared" ca="1" si="410"/>
        <v>476.39166699999998</v>
      </c>
      <c r="AB1086" s="178">
        <f t="shared" ca="1" si="411"/>
        <v>-48.889451721514462</v>
      </c>
    </row>
    <row r="1087" spans="4:28" x14ac:dyDescent="0.25">
      <c r="D1087" s="201">
        <f t="shared" si="390"/>
        <v>0.2</v>
      </c>
      <c r="E1087" s="174">
        <f t="shared" ca="1" si="391"/>
        <v>0</v>
      </c>
      <c r="F1087" s="179">
        <f t="shared" ca="1" si="392"/>
        <v>0</v>
      </c>
      <c r="G1087" s="272">
        <f t="shared" si="393"/>
        <v>66.191667000000407</v>
      </c>
      <c r="H1087" s="181">
        <f t="shared" ca="1" si="394"/>
        <v>-9.8165612025340838</v>
      </c>
      <c r="I1087" s="182">
        <f t="shared" ca="1" si="395"/>
        <v>-159.93066106961865</v>
      </c>
      <c r="J1087" s="181">
        <f t="shared" ca="1" si="396"/>
        <v>0</v>
      </c>
      <c r="K1087" s="175">
        <f ca="1">IF(I1086&lt;0,VLOOKUP(-I1086,'Cd(v)'!$B$3:$C$103,2,1),VLOOKUP(I1086,'Cd(v)'!$B$3:$C$103,2,1))</f>
        <v>0.43984847012730799</v>
      </c>
      <c r="L1087" s="7">
        <f t="shared" ca="1" si="397"/>
        <v>3.7181517702476472</v>
      </c>
      <c r="M1087" s="110">
        <f t="shared" si="398"/>
        <v>0</v>
      </c>
      <c r="N1087" s="110">
        <f t="shared" si="399"/>
        <v>-54535.799454135326</v>
      </c>
      <c r="O1087" s="110">
        <f t="shared" ca="1" si="400"/>
        <v>36.475068866129419</v>
      </c>
      <c r="P1087" s="110">
        <f t="shared" ca="1" si="401"/>
        <v>54572.274523001455</v>
      </c>
      <c r="Q1087" s="110">
        <f t="shared" ca="1" si="402"/>
        <v>-9.8165612025340838</v>
      </c>
      <c r="R1087" s="110"/>
      <c r="S1087" s="105">
        <v>105</v>
      </c>
      <c r="T1087" s="105">
        <f t="shared" si="403"/>
        <v>5566.8407440726623</v>
      </c>
      <c r="U1087" s="177">
        <f t="shared" si="404"/>
        <v>-5559.2048373226626</v>
      </c>
      <c r="V1087" s="161">
        <f t="shared" si="405"/>
        <v>0</v>
      </c>
      <c r="W1087" s="178">
        <f t="shared" si="406"/>
        <v>66.191667000000407</v>
      </c>
      <c r="X1087" s="178">
        <f t="shared" ca="1" si="407"/>
        <v>0</v>
      </c>
      <c r="Y1087" s="178">
        <f t="shared" ca="1" si="408"/>
        <v>4.7501658605019337</v>
      </c>
      <c r="Z1087" s="178">
        <f t="shared" ca="1" si="409"/>
        <v>2</v>
      </c>
      <c r="AA1087" s="178">
        <f t="shared" ca="1" si="410"/>
        <v>478.39166699999998</v>
      </c>
      <c r="AB1087" s="178">
        <f t="shared" ca="1" si="411"/>
        <v>-58.389783442518329</v>
      </c>
    </row>
    <row r="1088" spans="4:28" x14ac:dyDescent="0.25">
      <c r="D1088" s="201">
        <f t="shared" si="390"/>
        <v>0.2</v>
      </c>
      <c r="E1088" s="174">
        <f t="shared" ca="1" si="391"/>
        <v>0</v>
      </c>
      <c r="F1088" s="179">
        <f t="shared" ca="1" si="392"/>
        <v>0</v>
      </c>
      <c r="G1088" s="272">
        <f t="shared" si="393"/>
        <v>66.39166700000041</v>
      </c>
      <c r="H1088" s="181">
        <f t="shared" ca="1" si="394"/>
        <v>-9.8164384377817786</v>
      </c>
      <c r="I1088" s="182">
        <f t="shared" ca="1" si="395"/>
        <v>-159.93066106961865</v>
      </c>
      <c r="J1088" s="181">
        <f t="shared" ca="1" si="396"/>
        <v>0</v>
      </c>
      <c r="K1088" s="175">
        <f ca="1">IF(I1087&lt;0,VLOOKUP(-I1087,'Cd(v)'!$B$3:$C$103,2,1),VLOOKUP(I1087,'Cd(v)'!$B$3:$C$103,2,1))</f>
        <v>0.43984847012730799</v>
      </c>
      <c r="L1088" s="7">
        <f t="shared" ca="1" si="397"/>
        <v>3.7181517702476472</v>
      </c>
      <c r="M1088" s="110">
        <f t="shared" si="398"/>
        <v>0</v>
      </c>
      <c r="N1088" s="110">
        <f t="shared" si="399"/>
        <v>-55575.659454135326</v>
      </c>
      <c r="O1088" s="110">
        <f t="shared" ca="1" si="400"/>
        <v>36.475068866129419</v>
      </c>
      <c r="P1088" s="110">
        <f t="shared" ca="1" si="401"/>
        <v>55612.134523001456</v>
      </c>
      <c r="Q1088" s="110">
        <f t="shared" ca="1" si="402"/>
        <v>-9.8164384377817786</v>
      </c>
      <c r="R1088" s="110"/>
      <c r="S1088" s="105">
        <v>106</v>
      </c>
      <c r="T1088" s="105">
        <f t="shared" si="403"/>
        <v>5672.8407440726623</v>
      </c>
      <c r="U1088" s="177">
        <f t="shared" si="404"/>
        <v>-5665.2048373226626</v>
      </c>
      <c r="V1088" s="161">
        <f t="shared" si="405"/>
        <v>0</v>
      </c>
      <c r="W1088" s="178">
        <f t="shared" si="406"/>
        <v>66.39166700000041</v>
      </c>
      <c r="X1088" s="178">
        <f t="shared" ca="1" si="407"/>
        <v>0</v>
      </c>
      <c r="Y1088" s="178">
        <f t="shared" ca="1" si="408"/>
        <v>4.7501658605019337</v>
      </c>
      <c r="Z1088" s="178">
        <f t="shared" ca="1" si="409"/>
        <v>2</v>
      </c>
      <c r="AA1088" s="178">
        <f t="shared" ca="1" si="410"/>
        <v>480.39166699999998</v>
      </c>
      <c r="AB1088" s="178">
        <f t="shared" ca="1" si="411"/>
        <v>-67.890115163522196</v>
      </c>
    </row>
    <row r="1089" spans="4:28" x14ac:dyDescent="0.25">
      <c r="D1089" s="201">
        <f t="shared" si="390"/>
        <v>0.2</v>
      </c>
      <c r="E1089" s="174">
        <f t="shared" ca="1" si="391"/>
        <v>0</v>
      </c>
      <c r="F1089" s="179">
        <f t="shared" ca="1" si="392"/>
        <v>0</v>
      </c>
      <c r="G1089" s="272">
        <f t="shared" si="393"/>
        <v>66.591667000000413</v>
      </c>
      <c r="H1089" s="181">
        <f t="shared" ca="1" si="394"/>
        <v>-9.8163190877479423</v>
      </c>
      <c r="I1089" s="182">
        <f t="shared" ca="1" si="395"/>
        <v>-159.93066106961865</v>
      </c>
      <c r="J1089" s="181">
        <f t="shared" ca="1" si="396"/>
        <v>0</v>
      </c>
      <c r="K1089" s="175">
        <f ca="1">IF(I1088&lt;0,VLOOKUP(-I1088,'Cd(v)'!$B$3:$C$103,2,1),VLOOKUP(I1088,'Cd(v)'!$B$3:$C$103,2,1))</f>
        <v>0.43984847012730799</v>
      </c>
      <c r="L1089" s="7">
        <f t="shared" ca="1" si="397"/>
        <v>3.7181517702476472</v>
      </c>
      <c r="M1089" s="110">
        <f t="shared" si="398"/>
        <v>0</v>
      </c>
      <c r="N1089" s="110">
        <f t="shared" si="399"/>
        <v>-56625.329454135324</v>
      </c>
      <c r="O1089" s="110">
        <f t="shared" ca="1" si="400"/>
        <v>36.475068866129419</v>
      </c>
      <c r="P1089" s="110">
        <f t="shared" ca="1" si="401"/>
        <v>56661.804523001454</v>
      </c>
      <c r="Q1089" s="110">
        <f t="shared" ca="1" si="402"/>
        <v>-9.8163190877479423</v>
      </c>
      <c r="R1089" s="110"/>
      <c r="S1089" s="105">
        <v>107</v>
      </c>
      <c r="T1089" s="105">
        <f t="shared" si="403"/>
        <v>5779.8407440726623</v>
      </c>
      <c r="U1089" s="177">
        <f t="shared" si="404"/>
        <v>-5772.2048373226626</v>
      </c>
      <c r="V1089" s="161">
        <f t="shared" si="405"/>
        <v>0</v>
      </c>
      <c r="W1089" s="178">
        <f t="shared" si="406"/>
        <v>66.591667000000413</v>
      </c>
      <c r="X1089" s="178">
        <f t="shared" ca="1" si="407"/>
        <v>0</v>
      </c>
      <c r="Y1089" s="178">
        <f t="shared" ca="1" si="408"/>
        <v>4.7501658605019337</v>
      </c>
      <c r="Z1089" s="178">
        <f t="shared" ca="1" si="409"/>
        <v>2</v>
      </c>
      <c r="AA1089" s="178">
        <f t="shared" ca="1" si="410"/>
        <v>482.39166699999998</v>
      </c>
      <c r="AB1089" s="178">
        <f t="shared" ca="1" si="411"/>
        <v>-77.390446884526057</v>
      </c>
    </row>
    <row r="1090" spans="4:28" x14ac:dyDescent="0.25">
      <c r="D1090" s="201">
        <f t="shared" si="390"/>
        <v>0.2</v>
      </c>
      <c r="E1090" s="174">
        <f t="shared" ca="1" si="391"/>
        <v>0</v>
      </c>
      <c r="F1090" s="179">
        <f t="shared" ca="1" si="392"/>
        <v>0</v>
      </c>
      <c r="G1090" s="272">
        <f t="shared" si="393"/>
        <v>66.791667000000416</v>
      </c>
      <c r="H1090" s="181">
        <f t="shared" ca="1" si="394"/>
        <v>-9.8162030269140654</v>
      </c>
      <c r="I1090" s="182">
        <f t="shared" ca="1" si="395"/>
        <v>-159.93066106961865</v>
      </c>
      <c r="J1090" s="181">
        <f t="shared" ca="1" si="396"/>
        <v>0</v>
      </c>
      <c r="K1090" s="175">
        <f ca="1">IF(I1089&lt;0,VLOOKUP(-I1089,'Cd(v)'!$B$3:$C$103,2,1),VLOOKUP(I1089,'Cd(v)'!$B$3:$C$103,2,1))</f>
        <v>0.43984847012730799</v>
      </c>
      <c r="L1090" s="7">
        <f t="shared" ca="1" si="397"/>
        <v>3.7181517702476472</v>
      </c>
      <c r="M1090" s="110">
        <f t="shared" si="398"/>
        <v>0</v>
      </c>
      <c r="N1090" s="110">
        <f t="shared" si="399"/>
        <v>-57684.80945413532</v>
      </c>
      <c r="O1090" s="110">
        <f t="shared" ca="1" si="400"/>
        <v>36.475068866129419</v>
      </c>
      <c r="P1090" s="110">
        <f t="shared" ca="1" si="401"/>
        <v>57721.28452300145</v>
      </c>
      <c r="Q1090" s="110">
        <f t="shared" ca="1" si="402"/>
        <v>-9.8162030269140654</v>
      </c>
      <c r="R1090" s="110"/>
      <c r="S1090" s="105">
        <v>108</v>
      </c>
      <c r="T1090" s="105">
        <f t="shared" si="403"/>
        <v>5887.8407440726623</v>
      </c>
      <c r="U1090" s="177">
        <f t="shared" si="404"/>
        <v>-5880.2048373226626</v>
      </c>
      <c r="V1090" s="161">
        <f t="shared" si="405"/>
        <v>0</v>
      </c>
      <c r="W1090" s="178">
        <f t="shared" si="406"/>
        <v>66.791667000000416</v>
      </c>
      <c r="X1090" s="178">
        <f t="shared" ca="1" si="407"/>
        <v>0</v>
      </c>
      <c r="Y1090" s="178">
        <f t="shared" ca="1" si="408"/>
        <v>4.7501658605019337</v>
      </c>
      <c r="Z1090" s="178">
        <f t="shared" ca="1" si="409"/>
        <v>2</v>
      </c>
      <c r="AA1090" s="178">
        <f t="shared" ca="1" si="410"/>
        <v>484.39166699999998</v>
      </c>
      <c r="AB1090" s="178">
        <f t="shared" ca="1" si="411"/>
        <v>-86.890778605529931</v>
      </c>
    </row>
    <row r="1091" spans="4:28" x14ac:dyDescent="0.25">
      <c r="D1091" s="201">
        <f t="shared" si="390"/>
        <v>0.2</v>
      </c>
      <c r="E1091" s="174">
        <f t="shared" ca="1" si="391"/>
        <v>0</v>
      </c>
      <c r="F1091" s="179">
        <f t="shared" ca="1" si="392"/>
        <v>0</v>
      </c>
      <c r="G1091" s="272">
        <f t="shared" si="393"/>
        <v>66.991667000000419</v>
      </c>
      <c r="H1091" s="181">
        <f t="shared" ca="1" si="394"/>
        <v>-9.8160901354782251</v>
      </c>
      <c r="I1091" s="182">
        <f t="shared" ca="1" si="395"/>
        <v>-159.93066106961865</v>
      </c>
      <c r="J1091" s="181">
        <f t="shared" ca="1" si="396"/>
        <v>0</v>
      </c>
      <c r="K1091" s="175">
        <f ca="1">IF(I1090&lt;0,VLOOKUP(-I1090,'Cd(v)'!$B$3:$C$103,2,1),VLOOKUP(I1090,'Cd(v)'!$B$3:$C$103,2,1))</f>
        <v>0.43984847012730799</v>
      </c>
      <c r="L1091" s="7">
        <f t="shared" ca="1" si="397"/>
        <v>3.7181517702476472</v>
      </c>
      <c r="M1091" s="110">
        <f t="shared" si="398"/>
        <v>0</v>
      </c>
      <c r="N1091" s="110">
        <f t="shared" si="399"/>
        <v>-58754.099454135321</v>
      </c>
      <c r="O1091" s="110">
        <f t="shared" ca="1" si="400"/>
        <v>36.475068866129419</v>
      </c>
      <c r="P1091" s="110">
        <f t="shared" ca="1" si="401"/>
        <v>58790.574523001451</v>
      </c>
      <c r="Q1091" s="110">
        <f t="shared" ca="1" si="402"/>
        <v>-9.8160901354782251</v>
      </c>
      <c r="R1091" s="110"/>
      <c r="S1091" s="105">
        <v>109</v>
      </c>
      <c r="T1091" s="105">
        <f t="shared" si="403"/>
        <v>5996.8407440726623</v>
      </c>
      <c r="U1091" s="177">
        <f t="shared" si="404"/>
        <v>-5989.2048373226626</v>
      </c>
      <c r="V1091" s="161">
        <f t="shared" si="405"/>
        <v>0</v>
      </c>
      <c r="W1091" s="178">
        <f t="shared" si="406"/>
        <v>66.991667000000419</v>
      </c>
      <c r="X1091" s="178">
        <f t="shared" ca="1" si="407"/>
        <v>0</v>
      </c>
      <c r="Y1091" s="178">
        <f t="shared" ca="1" si="408"/>
        <v>4.7501658605019337</v>
      </c>
      <c r="Z1091" s="178">
        <f t="shared" ca="1" si="409"/>
        <v>2</v>
      </c>
      <c r="AA1091" s="178">
        <f t="shared" ca="1" si="410"/>
        <v>486.39166699999998</v>
      </c>
      <c r="AB1091" s="178">
        <f t="shared" ca="1" si="411"/>
        <v>-96.391110326533806</v>
      </c>
    </row>
    <row r="1092" spans="4:28" x14ac:dyDescent="0.25">
      <c r="D1092" s="201">
        <f t="shared" si="390"/>
        <v>0.2</v>
      </c>
      <c r="E1092" s="174">
        <f t="shared" ca="1" si="391"/>
        <v>0</v>
      </c>
      <c r="F1092" s="179">
        <f t="shared" ca="1" si="392"/>
        <v>0</v>
      </c>
      <c r="G1092" s="272">
        <f t="shared" si="393"/>
        <v>67.191667000000422</v>
      </c>
      <c r="H1092" s="181">
        <f t="shared" ca="1" si="394"/>
        <v>-9.815980299045366</v>
      </c>
      <c r="I1092" s="182">
        <f t="shared" ca="1" si="395"/>
        <v>-159.93066106961865</v>
      </c>
      <c r="J1092" s="181">
        <f t="shared" ca="1" si="396"/>
        <v>0</v>
      </c>
      <c r="K1092" s="175">
        <f ca="1">IF(I1091&lt;0,VLOOKUP(-I1091,'Cd(v)'!$B$3:$C$103,2,1),VLOOKUP(I1091,'Cd(v)'!$B$3:$C$103,2,1))</f>
        <v>0.43984847012730799</v>
      </c>
      <c r="L1092" s="7">
        <f t="shared" ca="1" si="397"/>
        <v>3.7181517702476472</v>
      </c>
      <c r="M1092" s="110">
        <f t="shared" si="398"/>
        <v>0</v>
      </c>
      <c r="N1092" s="110">
        <f t="shared" si="399"/>
        <v>-59833.19945413532</v>
      </c>
      <c r="O1092" s="110">
        <f t="shared" ca="1" si="400"/>
        <v>36.475068866129419</v>
      </c>
      <c r="P1092" s="110">
        <f t="shared" ca="1" si="401"/>
        <v>59869.674523001449</v>
      </c>
      <c r="Q1092" s="110">
        <f t="shared" ca="1" si="402"/>
        <v>-9.815980299045366</v>
      </c>
      <c r="R1092" s="110"/>
      <c r="S1092" s="105">
        <v>110</v>
      </c>
      <c r="T1092" s="105">
        <f t="shared" si="403"/>
        <v>6106.8407440726623</v>
      </c>
      <c r="U1092" s="177">
        <f t="shared" si="404"/>
        <v>-6099.2048373226626</v>
      </c>
      <c r="V1092" s="161">
        <f t="shared" si="405"/>
        <v>0</v>
      </c>
      <c r="W1092" s="178">
        <f t="shared" si="406"/>
        <v>67.191667000000422</v>
      </c>
      <c r="X1092" s="178">
        <f t="shared" ca="1" si="407"/>
        <v>0</v>
      </c>
      <c r="Y1092" s="178">
        <f t="shared" ca="1" si="408"/>
        <v>4.7501658605019337</v>
      </c>
      <c r="Z1092" s="178">
        <f t="shared" ca="1" si="409"/>
        <v>2</v>
      </c>
      <c r="AA1092" s="178">
        <f t="shared" ca="1" si="410"/>
        <v>488.39166699999998</v>
      </c>
      <c r="AB1092" s="178">
        <f t="shared" ca="1" si="411"/>
        <v>-105.89144204753768</v>
      </c>
    </row>
    <row r="1093" spans="4:28" x14ac:dyDescent="0.25">
      <c r="D1093" s="201">
        <f t="shared" si="390"/>
        <v>0.2</v>
      </c>
      <c r="E1093" s="174">
        <f t="shared" ca="1" si="391"/>
        <v>0</v>
      </c>
      <c r="F1093" s="179">
        <f t="shared" ca="1" si="392"/>
        <v>0</v>
      </c>
      <c r="G1093" s="272">
        <f t="shared" si="393"/>
        <v>67.391667000000425</v>
      </c>
      <c r="H1093" s="181">
        <f t="shared" ca="1" si="394"/>
        <v>-9.8158734083370192</v>
      </c>
      <c r="I1093" s="182">
        <f t="shared" ca="1" si="395"/>
        <v>-159.93066106961865</v>
      </c>
      <c r="J1093" s="181">
        <f t="shared" ca="1" si="396"/>
        <v>0</v>
      </c>
      <c r="K1093" s="175">
        <f ca="1">IF(I1092&lt;0,VLOOKUP(-I1092,'Cd(v)'!$B$3:$C$103,2,1),VLOOKUP(I1092,'Cd(v)'!$B$3:$C$103,2,1))</f>
        <v>0.43984847012730799</v>
      </c>
      <c r="L1093" s="7">
        <f t="shared" ca="1" si="397"/>
        <v>3.7181517702476472</v>
      </c>
      <c r="M1093" s="110">
        <f t="shared" si="398"/>
        <v>0</v>
      </c>
      <c r="N1093" s="110">
        <f t="shared" si="399"/>
        <v>-60922.109454135323</v>
      </c>
      <c r="O1093" s="110">
        <f t="shared" ca="1" si="400"/>
        <v>36.475068866129419</v>
      </c>
      <c r="P1093" s="110">
        <f t="shared" ca="1" si="401"/>
        <v>60958.584523001453</v>
      </c>
      <c r="Q1093" s="110">
        <f t="shared" ca="1" si="402"/>
        <v>-9.8158734083370192</v>
      </c>
      <c r="R1093" s="110"/>
      <c r="S1093" s="105">
        <v>111</v>
      </c>
      <c r="T1093" s="105">
        <f t="shared" si="403"/>
        <v>6217.8407440726623</v>
      </c>
      <c r="U1093" s="177">
        <f t="shared" si="404"/>
        <v>-6210.2048373226626</v>
      </c>
      <c r="V1093" s="161">
        <f t="shared" si="405"/>
        <v>0</v>
      </c>
      <c r="W1093" s="178">
        <f t="shared" si="406"/>
        <v>67.391667000000425</v>
      </c>
      <c r="X1093" s="178">
        <f t="shared" ca="1" si="407"/>
        <v>0</v>
      </c>
      <c r="Y1093" s="178">
        <f t="shared" ca="1" si="408"/>
        <v>4.7501658605019337</v>
      </c>
      <c r="Z1093" s="178">
        <f t="shared" ca="1" si="409"/>
        <v>2</v>
      </c>
      <c r="AA1093" s="178">
        <f t="shared" ca="1" si="410"/>
        <v>490.39166699999998</v>
      </c>
      <c r="AB1093" s="178">
        <f t="shared" ca="1" si="411"/>
        <v>-115.39177376854155</v>
      </c>
    </row>
    <row r="1094" spans="4:28" x14ac:dyDescent="0.25">
      <c r="D1094" s="201">
        <f t="shared" si="390"/>
        <v>0.2</v>
      </c>
      <c r="E1094" s="174">
        <f t="shared" ca="1" si="391"/>
        <v>0</v>
      </c>
      <c r="F1094" s="179">
        <f t="shared" ca="1" si="392"/>
        <v>0</v>
      </c>
      <c r="G1094" s="272">
        <f t="shared" si="393"/>
        <v>67.591667000000427</v>
      </c>
      <c r="H1094" s="181">
        <f t="shared" ca="1" si="394"/>
        <v>-9.8157693589190291</v>
      </c>
      <c r="I1094" s="182">
        <f t="shared" ca="1" si="395"/>
        <v>-159.93066106961865</v>
      </c>
      <c r="J1094" s="181">
        <f t="shared" ca="1" si="396"/>
        <v>0</v>
      </c>
      <c r="K1094" s="175">
        <f ca="1">IF(I1093&lt;0,VLOOKUP(-I1093,'Cd(v)'!$B$3:$C$103,2,1),VLOOKUP(I1093,'Cd(v)'!$B$3:$C$103,2,1))</f>
        <v>0.43984847012730799</v>
      </c>
      <c r="L1094" s="7">
        <f t="shared" ca="1" si="397"/>
        <v>3.7181517702476472</v>
      </c>
      <c r="M1094" s="110">
        <f t="shared" si="398"/>
        <v>0</v>
      </c>
      <c r="N1094" s="110">
        <f t="shared" si="399"/>
        <v>-62020.829454135324</v>
      </c>
      <c r="O1094" s="110">
        <f t="shared" ca="1" si="400"/>
        <v>36.475068866129419</v>
      </c>
      <c r="P1094" s="110">
        <f t="shared" ca="1" si="401"/>
        <v>62057.304523001454</v>
      </c>
      <c r="Q1094" s="110">
        <f t="shared" ca="1" si="402"/>
        <v>-9.8157693589190291</v>
      </c>
      <c r="R1094" s="110"/>
      <c r="S1094" s="105">
        <v>112</v>
      </c>
      <c r="T1094" s="105">
        <f t="shared" si="403"/>
        <v>6329.8407440726623</v>
      </c>
      <c r="U1094" s="177">
        <f t="shared" si="404"/>
        <v>-6322.2048373226626</v>
      </c>
      <c r="V1094" s="161">
        <f t="shared" si="405"/>
        <v>0</v>
      </c>
      <c r="W1094" s="178">
        <f t="shared" si="406"/>
        <v>67.591667000000427</v>
      </c>
      <c r="X1094" s="178">
        <f t="shared" ca="1" si="407"/>
        <v>0</v>
      </c>
      <c r="Y1094" s="178">
        <f t="shared" ca="1" si="408"/>
        <v>4.7501658605019337</v>
      </c>
      <c r="Z1094" s="178">
        <f t="shared" ca="1" si="409"/>
        <v>2</v>
      </c>
      <c r="AA1094" s="178">
        <f t="shared" ca="1" si="410"/>
        <v>492.39166699999998</v>
      </c>
      <c r="AB1094" s="178">
        <f t="shared" ca="1" si="411"/>
        <v>-124.89210548954543</v>
      </c>
    </row>
    <row r="1095" spans="4:28" x14ac:dyDescent="0.25">
      <c r="D1095" s="201">
        <f t="shared" ref="D1095:D1109" si="412">+$H$1</f>
        <v>0.2</v>
      </c>
      <c r="E1095" s="174">
        <f t="shared" ca="1" si="391"/>
        <v>0</v>
      </c>
      <c r="F1095" s="179">
        <f t="shared" ca="1" si="392"/>
        <v>0</v>
      </c>
      <c r="G1095" s="272">
        <f t="shared" si="393"/>
        <v>67.79166700000043</v>
      </c>
      <c r="H1095" s="181">
        <f t="shared" ca="1" si="394"/>
        <v>-9.8156680509460372</v>
      </c>
      <c r="I1095" s="182">
        <f t="shared" ca="1" si="395"/>
        <v>-159.93066106961865</v>
      </c>
      <c r="J1095" s="181">
        <f t="shared" ca="1" si="396"/>
        <v>0</v>
      </c>
      <c r="K1095" s="175">
        <f ca="1">IF(I1094&lt;0,VLOOKUP(-I1094,'Cd(v)'!$B$3:$C$103,2,1),VLOOKUP(I1094,'Cd(v)'!$B$3:$C$103,2,1))</f>
        <v>0.43984847012730799</v>
      </c>
      <c r="L1095" s="7">
        <f t="shared" ca="1" si="397"/>
        <v>3.7181517702476472</v>
      </c>
      <c r="M1095" s="110">
        <f t="shared" si="398"/>
        <v>0</v>
      </c>
      <c r="N1095" s="110">
        <f t="shared" si="399"/>
        <v>-63129.359454135323</v>
      </c>
      <c r="O1095" s="110">
        <f t="shared" ca="1" si="400"/>
        <v>36.475068866129419</v>
      </c>
      <c r="P1095" s="110">
        <f t="shared" ca="1" si="401"/>
        <v>63165.834523001453</v>
      </c>
      <c r="Q1095" s="110">
        <f t="shared" ca="1" si="402"/>
        <v>-9.8156680509460372</v>
      </c>
      <c r="R1095" s="110"/>
      <c r="S1095" s="105">
        <v>113</v>
      </c>
      <c r="T1095" s="105">
        <f t="shared" si="403"/>
        <v>6442.8407440726623</v>
      </c>
      <c r="U1095" s="177">
        <f t="shared" si="404"/>
        <v>-6435.2048373226626</v>
      </c>
      <c r="V1095" s="161">
        <f t="shared" si="405"/>
        <v>0</v>
      </c>
      <c r="W1095" s="178">
        <f t="shared" si="406"/>
        <v>67.79166700000043</v>
      </c>
      <c r="X1095" s="178">
        <f t="shared" ca="1" si="407"/>
        <v>0</v>
      </c>
      <c r="Y1095" s="178">
        <f t="shared" ca="1" si="408"/>
        <v>4.7501658605019337</v>
      </c>
      <c r="Z1095" s="178">
        <f t="shared" ca="1" si="409"/>
        <v>2</v>
      </c>
      <c r="AA1095" s="178">
        <f t="shared" ca="1" si="410"/>
        <v>494.39166699999998</v>
      </c>
      <c r="AB1095" s="178">
        <f t="shared" ca="1" si="411"/>
        <v>-134.3924372105493</v>
      </c>
    </row>
    <row r="1096" spans="4:28" x14ac:dyDescent="0.25">
      <c r="D1096" s="201">
        <f t="shared" si="412"/>
        <v>0.2</v>
      </c>
      <c r="E1096" s="174">
        <f t="shared" ca="1" si="391"/>
        <v>0</v>
      </c>
      <c r="F1096" s="179">
        <f t="shared" ca="1" si="392"/>
        <v>0</v>
      </c>
      <c r="G1096" s="272">
        <f t="shared" si="393"/>
        <v>67.991667000000433</v>
      </c>
      <c r="H1096" s="181">
        <f t="shared" ca="1" si="394"/>
        <v>-9.8155693889215776</v>
      </c>
      <c r="I1096" s="182">
        <f t="shared" ca="1" si="395"/>
        <v>-159.93066106961865</v>
      </c>
      <c r="J1096" s="181">
        <f t="shared" ca="1" si="396"/>
        <v>0</v>
      </c>
      <c r="K1096" s="175">
        <f ca="1">IF(I1095&lt;0,VLOOKUP(-I1095,'Cd(v)'!$B$3:$C$103,2,1),VLOOKUP(I1095,'Cd(v)'!$B$3:$C$103,2,1))</f>
        <v>0.43984847012730799</v>
      </c>
      <c r="L1096" s="7">
        <f t="shared" ca="1" si="397"/>
        <v>3.7181517702476472</v>
      </c>
      <c r="M1096" s="110">
        <f t="shared" si="398"/>
        <v>0</v>
      </c>
      <c r="N1096" s="110">
        <f t="shared" si="399"/>
        <v>-64247.69945413532</v>
      </c>
      <c r="O1096" s="110">
        <f t="shared" ca="1" si="400"/>
        <v>36.475068866129419</v>
      </c>
      <c r="P1096" s="110">
        <f t="shared" ca="1" si="401"/>
        <v>64284.174523001449</v>
      </c>
      <c r="Q1096" s="110">
        <f t="shared" ca="1" si="402"/>
        <v>-9.8155693889215776</v>
      </c>
      <c r="R1096" s="110"/>
      <c r="S1096" s="105">
        <v>114</v>
      </c>
      <c r="T1096" s="105">
        <f t="shared" si="403"/>
        <v>6556.8407440726623</v>
      </c>
      <c r="U1096" s="177">
        <f t="shared" si="404"/>
        <v>-6549.2048373226626</v>
      </c>
      <c r="V1096" s="161">
        <f t="shared" si="405"/>
        <v>0</v>
      </c>
      <c r="W1096" s="178">
        <f t="shared" si="406"/>
        <v>67.991667000000433</v>
      </c>
      <c r="X1096" s="178">
        <f t="shared" ca="1" si="407"/>
        <v>0</v>
      </c>
      <c r="Y1096" s="178">
        <f t="shared" ca="1" si="408"/>
        <v>4.7501658605019337</v>
      </c>
      <c r="Z1096" s="178">
        <f t="shared" ca="1" si="409"/>
        <v>2</v>
      </c>
      <c r="AA1096" s="178">
        <f t="shared" ca="1" si="410"/>
        <v>496.39166699999998</v>
      </c>
      <c r="AB1096" s="178">
        <f t="shared" ca="1" si="411"/>
        <v>-143.89276893155318</v>
      </c>
    </row>
    <row r="1097" spans="4:28" x14ac:dyDescent="0.25">
      <c r="D1097" s="201">
        <f t="shared" si="412"/>
        <v>0.2</v>
      </c>
      <c r="E1097" s="174">
        <f t="shared" ca="1" si="391"/>
        <v>0</v>
      </c>
      <c r="F1097" s="179">
        <f t="shared" ca="1" si="392"/>
        <v>0</v>
      </c>
      <c r="G1097" s="272">
        <f t="shared" si="393"/>
        <v>68.191667000000436</v>
      </c>
      <c r="H1097" s="181">
        <f t="shared" ca="1" si="394"/>
        <v>-9.8154732814726611</v>
      </c>
      <c r="I1097" s="182">
        <f t="shared" ca="1" si="395"/>
        <v>-159.93066106961865</v>
      </c>
      <c r="J1097" s="181">
        <f t="shared" ca="1" si="396"/>
        <v>0</v>
      </c>
      <c r="K1097" s="175">
        <f ca="1">IF(I1096&lt;0,VLOOKUP(-I1096,'Cd(v)'!$B$3:$C$103,2,1),VLOOKUP(I1096,'Cd(v)'!$B$3:$C$103,2,1))</f>
        <v>0.43984847012730799</v>
      </c>
      <c r="L1097" s="7">
        <f t="shared" ca="1" si="397"/>
        <v>3.7181517702476472</v>
      </c>
      <c r="M1097" s="110">
        <f t="shared" si="398"/>
        <v>0</v>
      </c>
      <c r="N1097" s="110">
        <f t="shared" si="399"/>
        <v>-65375.849454135321</v>
      </c>
      <c r="O1097" s="110">
        <f t="shared" ca="1" si="400"/>
        <v>36.475068866129419</v>
      </c>
      <c r="P1097" s="110">
        <f t="shared" ca="1" si="401"/>
        <v>65412.324523001451</v>
      </c>
      <c r="Q1097" s="110">
        <f t="shared" ca="1" si="402"/>
        <v>-9.8154732814726611</v>
      </c>
      <c r="R1097" s="110"/>
      <c r="S1097" s="105">
        <v>115</v>
      </c>
      <c r="T1097" s="105">
        <f t="shared" si="403"/>
        <v>6671.8407440726623</v>
      </c>
      <c r="U1097" s="177">
        <f t="shared" si="404"/>
        <v>-6664.2048373226626</v>
      </c>
      <c r="V1097" s="161">
        <f t="shared" si="405"/>
        <v>0</v>
      </c>
      <c r="W1097" s="178">
        <f t="shared" si="406"/>
        <v>68.191667000000436</v>
      </c>
      <c r="X1097" s="178">
        <f t="shared" ca="1" si="407"/>
        <v>0</v>
      </c>
      <c r="Y1097" s="178">
        <f t="shared" ca="1" si="408"/>
        <v>4.7501658605019337</v>
      </c>
      <c r="Z1097" s="178">
        <f t="shared" ca="1" si="409"/>
        <v>2</v>
      </c>
      <c r="AA1097" s="178">
        <f t="shared" ca="1" si="410"/>
        <v>498.39166699999998</v>
      </c>
      <c r="AB1097" s="178">
        <f t="shared" ca="1" si="411"/>
        <v>-153.39310065255705</v>
      </c>
    </row>
    <row r="1098" spans="4:28" x14ac:dyDescent="0.25">
      <c r="D1098" s="201">
        <f t="shared" si="412"/>
        <v>0.2</v>
      </c>
      <c r="E1098" s="174">
        <f t="shared" ca="1" si="391"/>
        <v>0</v>
      </c>
      <c r="F1098" s="179">
        <f t="shared" ca="1" si="392"/>
        <v>0</v>
      </c>
      <c r="G1098" s="272">
        <f t="shared" si="393"/>
        <v>68.391667000000439</v>
      </c>
      <c r="H1098" s="181">
        <f t="shared" ca="1" si="394"/>
        <v>-9.8153796411378824</v>
      </c>
      <c r="I1098" s="182">
        <f t="shared" ca="1" si="395"/>
        <v>-159.93066106961865</v>
      </c>
      <c r="J1098" s="181">
        <f t="shared" ca="1" si="396"/>
        <v>0</v>
      </c>
      <c r="K1098" s="175">
        <f ca="1">IF(I1097&lt;0,VLOOKUP(-I1097,'Cd(v)'!$B$3:$C$103,2,1),VLOOKUP(I1097,'Cd(v)'!$B$3:$C$103,2,1))</f>
        <v>0.43984847012730799</v>
      </c>
      <c r="L1098" s="7">
        <f t="shared" ca="1" si="397"/>
        <v>3.7181517702476472</v>
      </c>
      <c r="M1098" s="110">
        <f t="shared" si="398"/>
        <v>0</v>
      </c>
      <c r="N1098" s="110">
        <f t="shared" si="399"/>
        <v>-66513.80945413532</v>
      </c>
      <c r="O1098" s="110">
        <f t="shared" ca="1" si="400"/>
        <v>36.475068866129419</v>
      </c>
      <c r="P1098" s="110">
        <f t="shared" ca="1" si="401"/>
        <v>66550.28452300145</v>
      </c>
      <c r="Q1098" s="110">
        <f t="shared" ca="1" si="402"/>
        <v>-9.8153796411378824</v>
      </c>
      <c r="R1098" s="110"/>
      <c r="S1098" s="105">
        <v>116</v>
      </c>
      <c r="T1098" s="105">
        <f t="shared" si="403"/>
        <v>6787.8407440726623</v>
      </c>
      <c r="U1098" s="177">
        <f t="shared" si="404"/>
        <v>-6780.2048373226626</v>
      </c>
      <c r="V1098" s="161">
        <f t="shared" si="405"/>
        <v>0</v>
      </c>
      <c r="W1098" s="178">
        <f t="shared" si="406"/>
        <v>68.391667000000439</v>
      </c>
      <c r="X1098" s="178">
        <f t="shared" ca="1" si="407"/>
        <v>0</v>
      </c>
      <c r="Y1098" s="178">
        <f t="shared" ca="1" si="408"/>
        <v>4.7501658605019337</v>
      </c>
      <c r="Z1098" s="178">
        <f t="shared" ca="1" si="409"/>
        <v>2</v>
      </c>
      <c r="AA1098" s="178">
        <f t="shared" ca="1" si="410"/>
        <v>500.39166699999998</v>
      </c>
      <c r="AB1098" s="178">
        <f t="shared" ca="1" si="411"/>
        <v>-162.89343237356093</v>
      </c>
    </row>
    <row r="1099" spans="4:28" x14ac:dyDescent="0.25">
      <c r="D1099" s="201">
        <f t="shared" si="412"/>
        <v>0.2</v>
      </c>
      <c r="E1099" s="174">
        <f t="shared" ca="1" si="391"/>
        <v>0</v>
      </c>
      <c r="F1099" s="179">
        <f t="shared" ca="1" si="392"/>
        <v>0</v>
      </c>
      <c r="G1099" s="272">
        <f t="shared" si="393"/>
        <v>68.591667000000442</v>
      </c>
      <c r="H1099" s="181">
        <f t="shared" ca="1" si="394"/>
        <v>-9.8152883841681433</v>
      </c>
      <c r="I1099" s="182">
        <f t="shared" ca="1" si="395"/>
        <v>-159.93066106961865</v>
      </c>
      <c r="J1099" s="181">
        <f t="shared" ca="1" si="396"/>
        <v>0</v>
      </c>
      <c r="K1099" s="175">
        <f ca="1">IF(I1098&lt;0,VLOOKUP(-I1098,'Cd(v)'!$B$3:$C$103,2,1),VLOOKUP(I1098,'Cd(v)'!$B$3:$C$103,2,1))</f>
        <v>0.43984847012730799</v>
      </c>
      <c r="L1099" s="7">
        <f t="shared" ca="1" si="397"/>
        <v>3.7181517702476472</v>
      </c>
      <c r="M1099" s="110">
        <f t="shared" si="398"/>
        <v>0</v>
      </c>
      <c r="N1099" s="110">
        <f t="shared" si="399"/>
        <v>-67661.579454135324</v>
      </c>
      <c r="O1099" s="110">
        <f t="shared" ca="1" si="400"/>
        <v>36.475068866129419</v>
      </c>
      <c r="P1099" s="110">
        <f t="shared" ca="1" si="401"/>
        <v>67698.054523001454</v>
      </c>
      <c r="Q1099" s="110">
        <f t="shared" ca="1" si="402"/>
        <v>-9.8152883841681433</v>
      </c>
      <c r="R1099" s="110"/>
      <c r="S1099" s="105">
        <v>117</v>
      </c>
      <c r="T1099" s="105">
        <f t="shared" si="403"/>
        <v>6904.8407440726623</v>
      </c>
      <c r="U1099" s="177">
        <f t="shared" si="404"/>
        <v>-6897.2048373226626</v>
      </c>
      <c r="V1099" s="161">
        <f t="shared" si="405"/>
        <v>0</v>
      </c>
      <c r="W1099" s="178">
        <f t="shared" si="406"/>
        <v>68.591667000000442</v>
      </c>
      <c r="X1099" s="178">
        <f t="shared" ca="1" si="407"/>
        <v>0</v>
      </c>
      <c r="Y1099" s="178">
        <f t="shared" ca="1" si="408"/>
        <v>4.7501658605019337</v>
      </c>
      <c r="Z1099" s="178">
        <f t="shared" ca="1" si="409"/>
        <v>2</v>
      </c>
      <c r="AA1099" s="178">
        <f t="shared" ca="1" si="410"/>
        <v>502.39166699999998</v>
      </c>
      <c r="AB1099" s="178">
        <f t="shared" ca="1" si="411"/>
        <v>-172.3937640945648</v>
      </c>
    </row>
    <row r="1100" spans="4:28" x14ac:dyDescent="0.25">
      <c r="D1100" s="201">
        <f t="shared" si="412"/>
        <v>0.2</v>
      </c>
      <c r="E1100" s="174">
        <f t="shared" ca="1" si="391"/>
        <v>0</v>
      </c>
      <c r="F1100" s="179">
        <f t="shared" ca="1" si="392"/>
        <v>0</v>
      </c>
      <c r="G1100" s="272">
        <f t="shared" si="393"/>
        <v>68.791667000000444</v>
      </c>
      <c r="H1100" s="181">
        <f t="shared" ca="1" si="394"/>
        <v>-9.8151994303390939</v>
      </c>
      <c r="I1100" s="182">
        <f t="shared" ca="1" si="395"/>
        <v>-159.93066106961865</v>
      </c>
      <c r="J1100" s="181">
        <f t="shared" ca="1" si="396"/>
        <v>0</v>
      </c>
      <c r="K1100" s="175">
        <f ca="1">IF(I1099&lt;0,VLOOKUP(-I1099,'Cd(v)'!$B$3:$C$103,2,1),VLOOKUP(I1099,'Cd(v)'!$B$3:$C$103,2,1))</f>
        <v>0.43984847012730799</v>
      </c>
      <c r="L1100" s="7">
        <f t="shared" ca="1" si="397"/>
        <v>3.7181517702476472</v>
      </c>
      <c r="M1100" s="110">
        <f t="shared" si="398"/>
        <v>0</v>
      </c>
      <c r="N1100" s="110">
        <f t="shared" si="399"/>
        <v>-68819.159454135326</v>
      </c>
      <c r="O1100" s="110">
        <f t="shared" ca="1" si="400"/>
        <v>36.475068866129419</v>
      </c>
      <c r="P1100" s="110">
        <f t="shared" ca="1" si="401"/>
        <v>68855.634523001456</v>
      </c>
      <c r="Q1100" s="110">
        <f t="shared" ca="1" si="402"/>
        <v>-9.8151994303390939</v>
      </c>
      <c r="R1100" s="110"/>
      <c r="S1100" s="105">
        <v>118</v>
      </c>
      <c r="T1100" s="105">
        <f t="shared" si="403"/>
        <v>7022.8407440726623</v>
      </c>
      <c r="U1100" s="177">
        <f t="shared" si="404"/>
        <v>-7015.2048373226626</v>
      </c>
      <c r="V1100" s="161">
        <f t="shared" si="405"/>
        <v>0</v>
      </c>
      <c r="W1100" s="178">
        <f t="shared" si="406"/>
        <v>68.791667000000444</v>
      </c>
      <c r="X1100" s="178">
        <f t="shared" ca="1" si="407"/>
        <v>0</v>
      </c>
      <c r="Y1100" s="178">
        <f t="shared" ca="1" si="408"/>
        <v>4.7501658605019337</v>
      </c>
      <c r="Z1100" s="178">
        <f t="shared" ca="1" si="409"/>
        <v>2</v>
      </c>
      <c r="AA1100" s="178">
        <f t="shared" ca="1" si="410"/>
        <v>504.39166699999998</v>
      </c>
      <c r="AB1100" s="178">
        <f t="shared" ca="1" si="411"/>
        <v>-181.89409581556868</v>
      </c>
    </row>
    <row r="1101" spans="4:28" x14ac:dyDescent="0.25">
      <c r="D1101" s="201">
        <f t="shared" si="412"/>
        <v>0.2</v>
      </c>
      <c r="E1101" s="174">
        <f t="shared" ca="1" si="391"/>
        <v>0</v>
      </c>
      <c r="F1101" s="179">
        <f t="shared" ca="1" si="392"/>
        <v>0</v>
      </c>
      <c r="G1101" s="272">
        <f t="shared" si="393"/>
        <v>68.991667000000447</v>
      </c>
      <c r="H1101" s="181">
        <f t="shared" ca="1" si="394"/>
        <v>-9.8151127027745702</v>
      </c>
      <c r="I1101" s="182">
        <f t="shared" ca="1" si="395"/>
        <v>-159.93066106961865</v>
      </c>
      <c r="J1101" s="181">
        <f t="shared" ca="1" si="396"/>
        <v>0</v>
      </c>
      <c r="K1101" s="175">
        <f ca="1">IF(I1100&lt;0,VLOOKUP(-I1100,'Cd(v)'!$B$3:$C$103,2,1),VLOOKUP(I1100,'Cd(v)'!$B$3:$C$103,2,1))</f>
        <v>0.43984847012730799</v>
      </c>
      <c r="L1101" s="7">
        <f t="shared" ca="1" si="397"/>
        <v>3.7181517702476472</v>
      </c>
      <c r="M1101" s="110">
        <f t="shared" si="398"/>
        <v>0</v>
      </c>
      <c r="N1101" s="110">
        <f t="shared" si="399"/>
        <v>-69986.549454135326</v>
      </c>
      <c r="O1101" s="110">
        <f t="shared" ca="1" si="400"/>
        <v>36.475068866129419</v>
      </c>
      <c r="P1101" s="110">
        <f t="shared" ca="1" si="401"/>
        <v>70023.024523001455</v>
      </c>
      <c r="Q1101" s="110">
        <f t="shared" ca="1" si="402"/>
        <v>-9.8151127027745702</v>
      </c>
      <c r="R1101" s="110"/>
      <c r="S1101" s="105">
        <v>119</v>
      </c>
      <c r="T1101" s="105">
        <f t="shared" si="403"/>
        <v>7141.8407440726623</v>
      </c>
      <c r="U1101" s="177">
        <f t="shared" si="404"/>
        <v>-7134.2048373226626</v>
      </c>
      <c r="V1101" s="161">
        <f t="shared" si="405"/>
        <v>0</v>
      </c>
      <c r="W1101" s="178">
        <f t="shared" si="406"/>
        <v>68.991667000000447</v>
      </c>
      <c r="X1101" s="178">
        <f t="shared" ca="1" si="407"/>
        <v>0</v>
      </c>
      <c r="Y1101" s="178">
        <f t="shared" ca="1" si="408"/>
        <v>4.7501658605019337</v>
      </c>
      <c r="Z1101" s="178">
        <f t="shared" ca="1" si="409"/>
        <v>2</v>
      </c>
      <c r="AA1101" s="178">
        <f t="shared" ca="1" si="410"/>
        <v>506.39166699999998</v>
      </c>
      <c r="AB1101" s="178">
        <f t="shared" ca="1" si="411"/>
        <v>-191.39442753657255</v>
      </c>
    </row>
    <row r="1102" spans="4:28" x14ac:dyDescent="0.25">
      <c r="D1102" s="201">
        <f t="shared" si="412"/>
        <v>0.2</v>
      </c>
      <c r="E1102" s="174">
        <f t="shared" ca="1" si="391"/>
        <v>0</v>
      </c>
      <c r="F1102" s="179">
        <f t="shared" ca="1" si="392"/>
        <v>0</v>
      </c>
      <c r="G1102" s="272">
        <f t="shared" si="393"/>
        <v>69.19166700000045</v>
      </c>
      <c r="H1102" s="181">
        <f t="shared" ca="1" si="394"/>
        <v>-9.8150281277802449</v>
      </c>
      <c r="I1102" s="182">
        <f t="shared" ca="1" si="395"/>
        <v>-159.93066106961865</v>
      </c>
      <c r="J1102" s="181">
        <f t="shared" ca="1" si="396"/>
        <v>0</v>
      </c>
      <c r="K1102" s="175">
        <f ca="1">IF(I1101&lt;0,VLOOKUP(-I1101,'Cd(v)'!$B$3:$C$103,2,1),VLOOKUP(I1101,'Cd(v)'!$B$3:$C$103,2,1))</f>
        <v>0.43984847012730799</v>
      </c>
      <c r="L1102" s="7">
        <f t="shared" ca="1" si="397"/>
        <v>3.7181517702476472</v>
      </c>
      <c r="M1102" s="110">
        <f t="shared" si="398"/>
        <v>0</v>
      </c>
      <c r="N1102" s="110">
        <f t="shared" si="399"/>
        <v>-71163.749454135323</v>
      </c>
      <c r="O1102" s="110">
        <f t="shared" ca="1" si="400"/>
        <v>36.475068866129419</v>
      </c>
      <c r="P1102" s="110">
        <f t="shared" ca="1" si="401"/>
        <v>71200.224523001452</v>
      </c>
      <c r="Q1102" s="110">
        <f t="shared" ca="1" si="402"/>
        <v>-9.8150281277802449</v>
      </c>
      <c r="R1102" s="110"/>
      <c r="S1102" s="105">
        <v>120</v>
      </c>
      <c r="T1102" s="105">
        <f t="shared" si="403"/>
        <v>7261.8407440726623</v>
      </c>
      <c r="U1102" s="177">
        <f t="shared" si="404"/>
        <v>-7254.2048373226626</v>
      </c>
      <c r="V1102" s="161">
        <f t="shared" si="405"/>
        <v>0</v>
      </c>
      <c r="W1102" s="178">
        <f t="shared" si="406"/>
        <v>69.19166700000045</v>
      </c>
      <c r="X1102" s="178">
        <f t="shared" ca="1" si="407"/>
        <v>0</v>
      </c>
      <c r="Y1102" s="178">
        <f t="shared" ca="1" si="408"/>
        <v>4.7501658605019337</v>
      </c>
      <c r="Z1102" s="178">
        <f t="shared" ca="1" si="409"/>
        <v>2</v>
      </c>
      <c r="AA1102" s="178">
        <f t="shared" ca="1" si="410"/>
        <v>508.39166699999998</v>
      </c>
      <c r="AB1102" s="178">
        <f t="shared" ca="1" si="411"/>
        <v>-200.89475925757642</v>
      </c>
    </row>
    <row r="1103" spans="4:28" x14ac:dyDescent="0.25">
      <c r="D1103" s="201">
        <f t="shared" si="412"/>
        <v>0.2</v>
      </c>
      <c r="E1103" s="174">
        <f t="shared" ca="1" si="391"/>
        <v>0</v>
      </c>
      <c r="F1103" s="179">
        <f t="shared" ca="1" si="392"/>
        <v>0</v>
      </c>
      <c r="G1103" s="272">
        <f t="shared" si="393"/>
        <v>69.391667000000453</v>
      </c>
      <c r="H1103" s="181">
        <f t="shared" ca="1" si="394"/>
        <v>-9.8149456346868558</v>
      </c>
      <c r="I1103" s="182">
        <f t="shared" ca="1" si="395"/>
        <v>-159.93066106961865</v>
      </c>
      <c r="J1103" s="181">
        <f t="shared" ca="1" si="396"/>
        <v>0</v>
      </c>
      <c r="K1103" s="175">
        <f ca="1">IF(I1102&lt;0,VLOOKUP(-I1102,'Cd(v)'!$B$3:$C$103,2,1),VLOOKUP(I1102,'Cd(v)'!$B$3:$C$103,2,1))</f>
        <v>0.43984847012730799</v>
      </c>
      <c r="L1103" s="7">
        <f t="shared" ca="1" si="397"/>
        <v>3.7181517702476472</v>
      </c>
      <c r="M1103" s="110">
        <f t="shared" si="398"/>
        <v>0</v>
      </c>
      <c r="N1103" s="110">
        <f t="shared" si="399"/>
        <v>-72350.759454135317</v>
      </c>
      <c r="O1103" s="110">
        <f t="shared" ca="1" si="400"/>
        <v>36.475068866129419</v>
      </c>
      <c r="P1103" s="110">
        <f t="shared" ca="1" si="401"/>
        <v>72387.234523001447</v>
      </c>
      <c r="Q1103" s="110">
        <f t="shared" ca="1" si="402"/>
        <v>-9.8149456346868558</v>
      </c>
      <c r="R1103" s="110"/>
      <c r="S1103" s="105">
        <v>121</v>
      </c>
      <c r="T1103" s="105">
        <f t="shared" si="403"/>
        <v>7382.8407440726623</v>
      </c>
      <c r="U1103" s="177">
        <f t="shared" si="404"/>
        <v>-7375.2048373226626</v>
      </c>
      <c r="V1103" s="161">
        <f t="shared" si="405"/>
        <v>0</v>
      </c>
      <c r="W1103" s="178">
        <f t="shared" si="406"/>
        <v>69.391667000000453</v>
      </c>
      <c r="X1103" s="178">
        <f t="shared" ca="1" si="407"/>
        <v>0</v>
      </c>
      <c r="Y1103" s="178">
        <f t="shared" ca="1" si="408"/>
        <v>4.7501658605019337</v>
      </c>
      <c r="Z1103" s="178">
        <f t="shared" ca="1" si="409"/>
        <v>2</v>
      </c>
      <c r="AA1103" s="178">
        <f t="shared" ca="1" si="410"/>
        <v>510.39166699999998</v>
      </c>
      <c r="AB1103" s="178">
        <f t="shared" ca="1" si="411"/>
        <v>-210.3950909785803</v>
      </c>
    </row>
    <row r="1104" spans="4:28" x14ac:dyDescent="0.25">
      <c r="D1104" s="201">
        <f t="shared" si="412"/>
        <v>0.2</v>
      </c>
      <c r="E1104" s="174">
        <f t="shared" ca="1" si="391"/>
        <v>0</v>
      </c>
      <c r="F1104" s="179">
        <f t="shared" ca="1" si="392"/>
        <v>0</v>
      </c>
      <c r="G1104" s="272">
        <f t="shared" si="393"/>
        <v>69.591667000000456</v>
      </c>
      <c r="H1104" s="181">
        <f t="shared" ca="1" si="394"/>
        <v>-9.8148651557023694</v>
      </c>
      <c r="I1104" s="182">
        <f t="shared" ca="1" si="395"/>
        <v>-159.93066106961865</v>
      </c>
      <c r="J1104" s="181">
        <f t="shared" ca="1" si="396"/>
        <v>0</v>
      </c>
      <c r="K1104" s="175">
        <f ca="1">IF(I1103&lt;0,VLOOKUP(-I1103,'Cd(v)'!$B$3:$C$103,2,1),VLOOKUP(I1103,'Cd(v)'!$B$3:$C$103,2,1))</f>
        <v>0.43984847012730799</v>
      </c>
      <c r="L1104" s="7">
        <f t="shared" ca="1" si="397"/>
        <v>3.7181517702476472</v>
      </c>
      <c r="M1104" s="110">
        <f t="shared" si="398"/>
        <v>0</v>
      </c>
      <c r="N1104" s="110">
        <f t="shared" si="399"/>
        <v>-73547.579454135324</v>
      </c>
      <c r="O1104" s="110">
        <f t="shared" ca="1" si="400"/>
        <v>36.475068866129419</v>
      </c>
      <c r="P1104" s="110">
        <f t="shared" ca="1" si="401"/>
        <v>73584.054523001454</v>
      </c>
      <c r="Q1104" s="110">
        <f t="shared" ca="1" si="402"/>
        <v>-9.8148651557023694</v>
      </c>
      <c r="R1104" s="110"/>
      <c r="S1104" s="105">
        <v>122</v>
      </c>
      <c r="T1104" s="105">
        <f t="shared" si="403"/>
        <v>7504.8407440726623</v>
      </c>
      <c r="U1104" s="177">
        <f t="shared" si="404"/>
        <v>-7497.2048373226626</v>
      </c>
      <c r="V1104" s="161">
        <f t="shared" si="405"/>
        <v>0</v>
      </c>
      <c r="W1104" s="178">
        <f t="shared" si="406"/>
        <v>69.591667000000456</v>
      </c>
      <c r="X1104" s="178">
        <f t="shared" ca="1" si="407"/>
        <v>0</v>
      </c>
      <c r="Y1104" s="178">
        <f t="shared" ca="1" si="408"/>
        <v>4.7501658605019337</v>
      </c>
      <c r="Z1104" s="178">
        <f t="shared" ca="1" si="409"/>
        <v>2</v>
      </c>
      <c r="AA1104" s="178">
        <f t="shared" ca="1" si="410"/>
        <v>512.39166699999998</v>
      </c>
      <c r="AB1104" s="178">
        <f t="shared" ca="1" si="411"/>
        <v>-219.89542269958417</v>
      </c>
    </row>
    <row r="1105" spans="4:28" x14ac:dyDescent="0.25">
      <c r="D1105" s="201">
        <f t="shared" si="412"/>
        <v>0.2</v>
      </c>
      <c r="E1105" s="174">
        <f t="shared" ca="1" si="391"/>
        <v>0</v>
      </c>
      <c r="F1105" s="179">
        <f t="shared" ca="1" si="392"/>
        <v>0</v>
      </c>
      <c r="G1105" s="272">
        <f t="shared" si="393"/>
        <v>69.791667000000459</v>
      </c>
      <c r="H1105" s="181">
        <f t="shared" ca="1" si="394"/>
        <v>-9.8147866257725109</v>
      </c>
      <c r="I1105" s="182">
        <f t="shared" ca="1" si="395"/>
        <v>-159.93066106961865</v>
      </c>
      <c r="J1105" s="181">
        <f t="shared" ca="1" si="396"/>
        <v>0</v>
      </c>
      <c r="K1105" s="175">
        <f ca="1">IF(I1104&lt;0,VLOOKUP(-I1104,'Cd(v)'!$B$3:$C$103,2,1),VLOOKUP(I1104,'Cd(v)'!$B$3:$C$103,2,1))</f>
        <v>0.43984847012730799</v>
      </c>
      <c r="L1105" s="7">
        <f t="shared" ca="1" si="397"/>
        <v>3.7181517702476472</v>
      </c>
      <c r="M1105" s="110">
        <f t="shared" si="398"/>
        <v>0</v>
      </c>
      <c r="N1105" s="110">
        <f t="shared" si="399"/>
        <v>-74754.209454135329</v>
      </c>
      <c r="O1105" s="110">
        <f t="shared" ca="1" si="400"/>
        <v>36.475068866129419</v>
      </c>
      <c r="P1105" s="110">
        <f t="shared" ca="1" si="401"/>
        <v>74790.684523001459</v>
      </c>
      <c r="Q1105" s="110">
        <f t="shared" ca="1" si="402"/>
        <v>-9.8147866257725109</v>
      </c>
      <c r="R1105" s="110"/>
      <c r="S1105" s="105">
        <v>123</v>
      </c>
      <c r="T1105" s="105">
        <f t="shared" si="403"/>
        <v>7627.8407440726623</v>
      </c>
      <c r="U1105" s="177">
        <f t="shared" si="404"/>
        <v>-7620.2048373226626</v>
      </c>
      <c r="V1105" s="161">
        <f t="shared" si="405"/>
        <v>0</v>
      </c>
      <c r="W1105" s="178">
        <f t="shared" si="406"/>
        <v>69.791667000000459</v>
      </c>
      <c r="X1105" s="178">
        <f t="shared" ca="1" si="407"/>
        <v>0</v>
      </c>
      <c r="Y1105" s="178">
        <f t="shared" ca="1" si="408"/>
        <v>4.7501658605019337</v>
      </c>
      <c r="Z1105" s="178">
        <f t="shared" ca="1" si="409"/>
        <v>2</v>
      </c>
      <c r="AA1105" s="178">
        <f t="shared" ca="1" si="410"/>
        <v>514.39166699999998</v>
      </c>
      <c r="AB1105" s="178">
        <f t="shared" ca="1" si="411"/>
        <v>-229.39575442058805</v>
      </c>
    </row>
    <row r="1106" spans="4:28" x14ac:dyDescent="0.25">
      <c r="D1106" s="201">
        <f t="shared" si="412"/>
        <v>0.2</v>
      </c>
      <c r="E1106" s="174">
        <f t="shared" ca="1" si="391"/>
        <v>0</v>
      </c>
      <c r="F1106" s="179">
        <f t="shared" ca="1" si="392"/>
        <v>0</v>
      </c>
      <c r="G1106" s="272">
        <f t="shared" si="393"/>
        <v>69.991667000000461</v>
      </c>
      <c r="H1106" s="181">
        <f t="shared" ca="1" si="394"/>
        <v>-9.8147099824491129</v>
      </c>
      <c r="I1106" s="182">
        <f t="shared" ca="1" si="395"/>
        <v>-159.93066106961865</v>
      </c>
      <c r="J1106" s="181">
        <f t="shared" ca="1" si="396"/>
        <v>0</v>
      </c>
      <c r="K1106" s="175">
        <f ca="1">IF(I1105&lt;0,VLOOKUP(-I1105,'Cd(v)'!$B$3:$C$103,2,1),VLOOKUP(I1105,'Cd(v)'!$B$3:$C$103,2,1))</f>
        <v>0.43984847012730799</v>
      </c>
      <c r="L1106" s="7">
        <f t="shared" ca="1" si="397"/>
        <v>3.7181517702476472</v>
      </c>
      <c r="M1106" s="110">
        <f t="shared" si="398"/>
        <v>0</v>
      </c>
      <c r="N1106" s="110">
        <f t="shared" si="399"/>
        <v>-75970.649454135317</v>
      </c>
      <c r="O1106" s="110">
        <f t="shared" ca="1" si="400"/>
        <v>36.475068866129419</v>
      </c>
      <c r="P1106" s="110">
        <f t="shared" ca="1" si="401"/>
        <v>76007.124523001447</v>
      </c>
      <c r="Q1106" s="110">
        <f t="shared" ca="1" si="402"/>
        <v>-9.8147099824491129</v>
      </c>
      <c r="R1106" s="110"/>
      <c r="S1106" s="105">
        <v>124</v>
      </c>
      <c r="T1106" s="105">
        <f t="shared" si="403"/>
        <v>7751.8407440726623</v>
      </c>
      <c r="U1106" s="177">
        <f t="shared" si="404"/>
        <v>-7744.2048373226626</v>
      </c>
      <c r="V1106" s="161">
        <f t="shared" si="405"/>
        <v>0</v>
      </c>
      <c r="W1106" s="178">
        <f t="shared" si="406"/>
        <v>69.991667000000461</v>
      </c>
      <c r="X1106" s="178">
        <f t="shared" ca="1" si="407"/>
        <v>0</v>
      </c>
      <c r="Y1106" s="178">
        <f t="shared" ca="1" si="408"/>
        <v>4.7501658605019337</v>
      </c>
      <c r="Z1106" s="178">
        <f t="shared" ca="1" si="409"/>
        <v>2</v>
      </c>
      <c r="AA1106" s="178">
        <f t="shared" ca="1" si="410"/>
        <v>516.39166699999998</v>
      </c>
      <c r="AB1106" s="178">
        <f t="shared" ca="1" si="411"/>
        <v>-238.89608614159192</v>
      </c>
    </row>
    <row r="1107" spans="4:28" x14ac:dyDescent="0.25">
      <c r="D1107" s="201">
        <f t="shared" si="412"/>
        <v>0.2</v>
      </c>
      <c r="E1107" s="174">
        <f t="shared" ca="1" si="391"/>
        <v>0</v>
      </c>
      <c r="F1107" s="179">
        <f t="shared" ca="1" si="392"/>
        <v>0</v>
      </c>
      <c r="G1107" s="272">
        <f t="shared" si="393"/>
        <v>70.191667000000464</v>
      </c>
      <c r="H1107" s="181">
        <f t="shared" ca="1" si="394"/>
        <v>-9.8146351657658126</v>
      </c>
      <c r="I1107" s="182">
        <f t="shared" ca="1" si="395"/>
        <v>-159.93066106961865</v>
      </c>
      <c r="J1107" s="181">
        <f t="shared" ca="1" si="396"/>
        <v>0</v>
      </c>
      <c r="K1107" s="175">
        <f ca="1">IF(I1106&lt;0,VLOOKUP(-I1106,'Cd(v)'!$B$3:$C$103,2,1),VLOOKUP(I1106,'Cd(v)'!$B$3:$C$103,2,1))</f>
        <v>0.43984847012730799</v>
      </c>
      <c r="L1107" s="7">
        <f t="shared" ca="1" si="397"/>
        <v>3.7181517702476472</v>
      </c>
      <c r="M1107" s="110">
        <f t="shared" si="398"/>
        <v>0</v>
      </c>
      <c r="N1107" s="110">
        <f t="shared" si="399"/>
        <v>-77196.899454135317</v>
      </c>
      <c r="O1107" s="110">
        <f t="shared" ca="1" si="400"/>
        <v>36.475068866129419</v>
      </c>
      <c r="P1107" s="110">
        <f t="shared" ca="1" si="401"/>
        <v>77233.374523001447</v>
      </c>
      <c r="Q1107" s="110">
        <f t="shared" ca="1" si="402"/>
        <v>-9.8146351657658126</v>
      </c>
      <c r="R1107" s="110"/>
      <c r="S1107" s="105">
        <v>125</v>
      </c>
      <c r="T1107" s="105">
        <f t="shared" si="403"/>
        <v>7876.8407440726623</v>
      </c>
      <c r="U1107" s="177">
        <f t="shared" si="404"/>
        <v>-7869.2048373226626</v>
      </c>
      <c r="V1107" s="161">
        <f t="shared" si="405"/>
        <v>0</v>
      </c>
      <c r="W1107" s="178">
        <f t="shared" si="406"/>
        <v>70.191667000000464</v>
      </c>
      <c r="X1107" s="178">
        <f t="shared" ca="1" si="407"/>
        <v>0</v>
      </c>
      <c r="Y1107" s="178">
        <f t="shared" ca="1" si="408"/>
        <v>4.7501658605019337</v>
      </c>
      <c r="Z1107" s="178">
        <f t="shared" ca="1" si="409"/>
        <v>2</v>
      </c>
      <c r="AA1107" s="178">
        <f t="shared" ca="1" si="410"/>
        <v>518.39166699999998</v>
      </c>
      <c r="AB1107" s="178">
        <f t="shared" ca="1" si="411"/>
        <v>-248.3964178625958</v>
      </c>
    </row>
    <row r="1108" spans="4:28" x14ac:dyDescent="0.25">
      <c r="D1108" s="201">
        <f t="shared" si="412"/>
        <v>0.2</v>
      </c>
      <c r="E1108" s="174">
        <f t="shared" ca="1" si="391"/>
        <v>0</v>
      </c>
      <c r="F1108" s="179">
        <f t="shared" ca="1" si="392"/>
        <v>0</v>
      </c>
      <c r="G1108" s="272">
        <f t="shared" si="393"/>
        <v>70.391667000000467</v>
      </c>
      <c r="H1108" s="181">
        <f t="shared" ca="1" si="394"/>
        <v>-9.8145621181205858</v>
      </c>
      <c r="I1108" s="182">
        <f t="shared" ca="1" si="395"/>
        <v>-159.93066106961865</v>
      </c>
      <c r="J1108" s="181">
        <f t="shared" ca="1" si="396"/>
        <v>0</v>
      </c>
      <c r="K1108" s="175">
        <f ca="1">IF(I1107&lt;0,VLOOKUP(-I1107,'Cd(v)'!$B$3:$C$103,2,1),VLOOKUP(I1107,'Cd(v)'!$B$3:$C$103,2,1))</f>
        <v>0.43984847012730799</v>
      </c>
      <c r="L1108" s="7">
        <f t="shared" ca="1" si="397"/>
        <v>3.7181517702476472</v>
      </c>
      <c r="M1108" s="110">
        <f t="shared" si="398"/>
        <v>0</v>
      </c>
      <c r="N1108" s="110">
        <f t="shared" si="399"/>
        <v>-78432.959454135329</v>
      </c>
      <c r="O1108" s="110">
        <f t="shared" ca="1" si="400"/>
        <v>36.475068866129419</v>
      </c>
      <c r="P1108" s="110">
        <f t="shared" ca="1" si="401"/>
        <v>78469.434523001459</v>
      </c>
      <c r="Q1108" s="110">
        <f t="shared" ca="1" si="402"/>
        <v>-9.8145621181205858</v>
      </c>
      <c r="R1108" s="110"/>
      <c r="S1108" s="105">
        <v>126</v>
      </c>
      <c r="T1108" s="105">
        <f t="shared" si="403"/>
        <v>8002.8407440726623</v>
      </c>
      <c r="U1108" s="177">
        <f t="shared" si="404"/>
        <v>-7995.2048373226626</v>
      </c>
      <c r="V1108" s="161">
        <f t="shared" si="405"/>
        <v>0</v>
      </c>
      <c r="W1108" s="178">
        <f t="shared" si="406"/>
        <v>70.391667000000467</v>
      </c>
      <c r="X1108" s="178">
        <f t="shared" ca="1" si="407"/>
        <v>0</v>
      </c>
      <c r="Y1108" s="178">
        <f t="shared" ca="1" si="408"/>
        <v>4.7501658605019337</v>
      </c>
      <c r="Z1108" s="178">
        <f t="shared" ca="1" si="409"/>
        <v>2</v>
      </c>
      <c r="AA1108" s="178">
        <f t="shared" ca="1" si="410"/>
        <v>520.39166699999998</v>
      </c>
      <c r="AB1108" s="178">
        <f t="shared" ca="1" si="411"/>
        <v>-257.89674958359967</v>
      </c>
    </row>
    <row r="1109" spans="4:28" x14ac:dyDescent="0.25">
      <c r="D1109" s="201">
        <f t="shared" si="412"/>
        <v>0.2</v>
      </c>
      <c r="E1109" s="174">
        <f t="shared" ca="1" si="391"/>
        <v>0</v>
      </c>
      <c r="F1109" s="179">
        <f t="shared" ca="1" si="392"/>
        <v>0</v>
      </c>
      <c r="G1109" s="272">
        <f t="shared" si="393"/>
        <v>70.59166700000047</v>
      </c>
      <c r="H1109" s="181">
        <f t="shared" ca="1" si="394"/>
        <v>-9.8144907841647289</v>
      </c>
      <c r="I1109" s="182">
        <f t="shared" ca="1" si="395"/>
        <v>-159.93066106961865</v>
      </c>
      <c r="J1109" s="181">
        <f t="shared" ca="1" si="396"/>
        <v>0</v>
      </c>
      <c r="K1109" s="175">
        <f ca="1">IF(I1108&lt;0,VLOOKUP(-I1108,'Cd(v)'!$B$3:$C$103,2,1),VLOOKUP(I1108,'Cd(v)'!$B$3:$C$103,2,1))</f>
        <v>0.43984847012730799</v>
      </c>
      <c r="L1109" s="7">
        <f t="shared" ca="1" si="397"/>
        <v>3.7181517702476472</v>
      </c>
      <c r="M1109" s="110">
        <f t="shared" si="398"/>
        <v>0</v>
      </c>
      <c r="N1109" s="110">
        <f t="shared" si="399"/>
        <v>-79678.829454135324</v>
      </c>
      <c r="O1109" s="110">
        <f t="shared" ca="1" si="400"/>
        <v>36.475068866129419</v>
      </c>
      <c r="P1109" s="110">
        <f t="shared" ca="1" si="401"/>
        <v>79715.304523001454</v>
      </c>
      <c r="Q1109" s="110">
        <f t="shared" ca="1" si="402"/>
        <v>-9.8144907841647289</v>
      </c>
      <c r="R1109" s="110"/>
      <c r="S1109" s="105">
        <v>127</v>
      </c>
      <c r="T1109" s="105">
        <f t="shared" si="403"/>
        <v>8129.8407440726623</v>
      </c>
      <c r="U1109" s="177">
        <f t="shared" si="404"/>
        <v>-8122.2048373226626</v>
      </c>
      <c r="V1109" s="161">
        <f t="shared" si="405"/>
        <v>0</v>
      </c>
      <c r="W1109" s="178">
        <f t="shared" si="406"/>
        <v>70.59166700000047</v>
      </c>
      <c r="X1109" s="178">
        <f t="shared" ca="1" si="407"/>
        <v>0</v>
      </c>
      <c r="Y1109" s="178">
        <f t="shared" ca="1" si="408"/>
        <v>4.7501658605019337</v>
      </c>
      <c r="Z1109" s="178">
        <f t="shared" ca="1" si="409"/>
        <v>2</v>
      </c>
      <c r="AA1109" s="178">
        <f t="shared" ca="1" si="410"/>
        <v>522.39166699999998</v>
      </c>
      <c r="AB1109" s="178">
        <f t="shared" ca="1" si="411"/>
        <v>-267.39708130460355</v>
      </c>
    </row>
    <row r="1110" spans="4:28" x14ac:dyDescent="0.25">
      <c r="D1110" s="201"/>
      <c r="E1110" s="174"/>
      <c r="F1110" s="179"/>
      <c r="G1110" s="272"/>
      <c r="H1110" s="181"/>
      <c r="I1110" s="182"/>
      <c r="J1110" s="181"/>
      <c r="K1110" s="175"/>
      <c r="L1110" s="7"/>
      <c r="M1110" s="110"/>
      <c r="N1110" s="110"/>
      <c r="O1110" s="110"/>
      <c r="P1110" s="110"/>
      <c r="Q1110" s="110"/>
      <c r="R1110" s="110"/>
      <c r="S1110" s="105"/>
      <c r="T1110" s="105"/>
      <c r="U1110" s="177"/>
      <c r="V1110" s="161"/>
      <c r="W1110" s="178"/>
      <c r="X1110" s="178"/>
      <c r="Y1110" s="178"/>
      <c r="Z1110" s="178"/>
      <c r="AA1110" s="178"/>
      <c r="AB1110" s="178"/>
    </row>
    <row r="1111" spans="4:28" x14ac:dyDescent="0.25">
      <c r="D1111" s="201"/>
      <c r="E1111" s="174"/>
      <c r="F1111" s="179"/>
      <c r="G1111" s="272"/>
      <c r="H1111" s="181"/>
      <c r="I1111" s="182"/>
      <c r="J1111" s="181"/>
      <c r="K1111" s="175"/>
      <c r="L1111" s="7"/>
      <c r="M1111" s="110"/>
      <c r="N1111" s="110"/>
      <c r="O1111" s="110"/>
      <c r="P1111" s="110"/>
      <c r="Q1111" s="110"/>
      <c r="R1111" s="110"/>
      <c r="S1111" s="105"/>
      <c r="T1111" s="105"/>
      <c r="U1111" s="177"/>
      <c r="V1111" s="161"/>
      <c r="W1111" s="178"/>
      <c r="X1111" s="178"/>
      <c r="Y1111" s="178"/>
      <c r="Z1111" s="178"/>
      <c r="AA1111" s="178"/>
      <c r="AB1111" s="178"/>
    </row>
    <row r="1112" spans="4:28" x14ac:dyDescent="0.25">
      <c r="D1112" s="201"/>
      <c r="E1112" s="174"/>
      <c r="F1112" s="179"/>
      <c r="G1112" s="272"/>
      <c r="H1112" s="181"/>
      <c r="I1112" s="182"/>
      <c r="J1112" s="181"/>
      <c r="K1112" s="175"/>
      <c r="L1112" s="7"/>
      <c r="M1112" s="110"/>
      <c r="N1112" s="110"/>
      <c r="O1112" s="110"/>
      <c r="P1112" s="110"/>
      <c r="Q1112" s="110"/>
      <c r="R1112" s="110"/>
      <c r="S1112" s="105"/>
      <c r="T1112" s="105"/>
      <c r="U1112" s="177"/>
      <c r="V1112" s="161"/>
      <c r="W1112" s="178"/>
      <c r="X1112" s="178"/>
      <c r="Y1112" s="178"/>
      <c r="Z1112" s="178"/>
      <c r="AA1112" s="178"/>
      <c r="AB1112" s="178"/>
    </row>
    <row r="1113" spans="4:28" x14ac:dyDescent="0.25">
      <c r="D1113" s="201"/>
      <c r="E1113" s="174"/>
      <c r="F1113" s="179"/>
      <c r="G1113" s="272"/>
      <c r="H1113" s="181"/>
      <c r="I1113" s="182"/>
      <c r="J1113" s="181"/>
      <c r="K1113" s="175"/>
      <c r="L1113" s="7"/>
      <c r="M1113" s="110"/>
      <c r="N1113" s="110"/>
      <c r="O1113" s="110"/>
      <c r="P1113" s="110"/>
      <c r="Q1113" s="110"/>
      <c r="R1113" s="110"/>
      <c r="S1113" s="105"/>
      <c r="T1113" s="105"/>
      <c r="U1113" s="177"/>
      <c r="V1113" s="161"/>
      <c r="W1113" s="178"/>
      <c r="X1113" s="178"/>
      <c r="Y1113" s="178"/>
      <c r="Z1113" s="178"/>
      <c r="AA1113" s="178"/>
      <c r="AB1113" s="178"/>
    </row>
    <row r="1114" spans="4:28" x14ac:dyDescent="0.25">
      <c r="D1114" s="201"/>
      <c r="E1114" s="174"/>
      <c r="F1114" s="179"/>
      <c r="G1114" s="272"/>
      <c r="H1114" s="181"/>
      <c r="I1114" s="182"/>
      <c r="J1114" s="181"/>
      <c r="K1114" s="175"/>
      <c r="L1114" s="7"/>
      <c r="M1114" s="110"/>
      <c r="N1114" s="110"/>
      <c r="O1114" s="110"/>
      <c r="P1114" s="110"/>
      <c r="Q1114" s="110"/>
      <c r="R1114" s="110"/>
      <c r="S1114" s="105"/>
      <c r="T1114" s="105"/>
      <c r="U1114" s="177"/>
      <c r="V1114" s="161"/>
      <c r="W1114" s="178"/>
      <c r="X1114" s="178"/>
      <c r="Y1114" s="178"/>
      <c r="Z1114" s="178"/>
      <c r="AA1114" s="178"/>
      <c r="AB1114" s="178"/>
    </row>
    <row r="1115" spans="4:28" x14ac:dyDescent="0.25">
      <c r="D1115" s="201"/>
      <c r="E1115" s="174"/>
      <c r="F1115" s="179"/>
      <c r="G1115" s="272"/>
      <c r="H1115" s="181"/>
      <c r="I1115" s="182"/>
      <c r="J1115" s="181"/>
      <c r="K1115" s="175"/>
      <c r="L1115" s="7"/>
      <c r="M1115" s="110"/>
      <c r="N1115" s="110"/>
      <c r="O1115" s="110"/>
      <c r="P1115" s="110"/>
      <c r="Q1115" s="110"/>
      <c r="R1115" s="110"/>
      <c r="S1115" s="105"/>
      <c r="T1115" s="105"/>
      <c r="U1115" s="177"/>
      <c r="V1115" s="161"/>
      <c r="W1115" s="178"/>
      <c r="X1115" s="178"/>
      <c r="Y1115" s="178"/>
      <c r="Z1115" s="178"/>
      <c r="AA1115" s="178"/>
      <c r="AB1115" s="178"/>
    </row>
    <row r="1116" spans="4:28" x14ac:dyDescent="0.25">
      <c r="D1116" s="201"/>
      <c r="E1116" s="174"/>
      <c r="F1116" s="179"/>
      <c r="G1116" s="272"/>
      <c r="H1116" s="181"/>
      <c r="I1116" s="182"/>
      <c r="J1116" s="181"/>
      <c r="K1116" s="175"/>
      <c r="L1116" s="7"/>
      <c r="M1116" s="110"/>
      <c r="N1116" s="110"/>
      <c r="O1116" s="110"/>
      <c r="P1116" s="110"/>
      <c r="Q1116" s="110"/>
      <c r="R1116" s="110"/>
      <c r="S1116" s="105"/>
      <c r="T1116" s="105"/>
      <c r="U1116" s="177"/>
      <c r="V1116" s="161"/>
      <c r="W1116" s="178"/>
      <c r="X1116" s="178"/>
      <c r="Y1116" s="178"/>
      <c r="Z1116" s="178"/>
      <c r="AA1116" s="178"/>
      <c r="AB1116" s="178"/>
    </row>
    <row r="1117" spans="4:28" x14ac:dyDescent="0.25">
      <c r="D1117" s="201"/>
      <c r="E1117" s="174"/>
      <c r="F1117" s="179"/>
      <c r="G1117" s="272"/>
      <c r="H1117" s="181"/>
      <c r="I1117" s="182"/>
      <c r="J1117" s="181"/>
      <c r="K1117" s="175"/>
      <c r="L1117" s="7"/>
      <c r="M1117" s="110"/>
      <c r="N1117" s="110"/>
      <c r="O1117" s="110"/>
      <c r="P1117" s="110"/>
      <c r="Q1117" s="110"/>
      <c r="R1117" s="110"/>
      <c r="S1117" s="105"/>
      <c r="T1117" s="105"/>
      <c r="U1117" s="177"/>
      <c r="V1117" s="161"/>
      <c r="W1117" s="178"/>
      <c r="X1117" s="178"/>
      <c r="Y1117" s="178"/>
      <c r="Z1117" s="178"/>
      <c r="AA1117" s="178"/>
      <c r="AB1117" s="178"/>
    </row>
    <row r="1118" spans="4:28" x14ac:dyDescent="0.25">
      <c r="D1118" s="201"/>
      <c r="E1118" s="174"/>
      <c r="F1118" s="179"/>
      <c r="G1118" s="272"/>
      <c r="H1118" s="181"/>
      <c r="I1118" s="182"/>
      <c r="J1118" s="181"/>
      <c r="K1118" s="175"/>
      <c r="L1118" s="7"/>
      <c r="M1118" s="110"/>
      <c r="N1118" s="110"/>
      <c r="O1118" s="110"/>
      <c r="P1118" s="110"/>
      <c r="Q1118" s="110"/>
      <c r="R1118" s="110"/>
      <c r="S1118" s="105"/>
      <c r="T1118" s="105"/>
      <c r="U1118" s="177"/>
      <c r="V1118" s="161"/>
      <c r="W1118" s="178"/>
      <c r="X1118" s="178"/>
      <c r="Y1118" s="178"/>
      <c r="Z1118" s="178"/>
      <c r="AA1118" s="178"/>
      <c r="AB1118" s="178"/>
    </row>
    <row r="1119" spans="4:28" x14ac:dyDescent="0.25">
      <c r="D1119" s="201"/>
      <c r="E1119" s="174"/>
      <c r="F1119" s="179"/>
      <c r="G1119" s="272"/>
      <c r="H1119" s="181"/>
      <c r="I1119" s="182"/>
      <c r="J1119" s="181"/>
      <c r="K1119" s="175"/>
      <c r="L1119" s="7"/>
      <c r="M1119" s="110"/>
      <c r="N1119" s="110"/>
      <c r="O1119" s="110"/>
      <c r="P1119" s="110"/>
      <c r="Q1119" s="110"/>
      <c r="R1119" s="110"/>
      <c r="S1119" s="105"/>
      <c r="T1119" s="105"/>
      <c r="U1119" s="177"/>
      <c r="V1119" s="161"/>
      <c r="W1119" s="178"/>
      <c r="X1119" s="178"/>
      <c r="Y1119" s="178"/>
      <c r="Z1119" s="178"/>
      <c r="AA1119" s="178"/>
      <c r="AB1119" s="178"/>
    </row>
    <row r="1120" spans="4:28" x14ac:dyDescent="0.25">
      <c r="D1120" s="201"/>
      <c r="E1120" s="174"/>
      <c r="F1120" s="179"/>
      <c r="G1120" s="272"/>
      <c r="H1120" s="181"/>
      <c r="I1120" s="182"/>
      <c r="J1120" s="181"/>
      <c r="K1120" s="175"/>
      <c r="L1120" s="7"/>
      <c r="M1120" s="110"/>
      <c r="N1120" s="110"/>
      <c r="O1120" s="110"/>
      <c r="P1120" s="110"/>
      <c r="Q1120" s="110"/>
      <c r="R1120" s="110"/>
      <c r="S1120" s="105"/>
      <c r="T1120" s="105"/>
      <c r="U1120" s="177"/>
      <c r="V1120" s="161"/>
      <c r="W1120" s="178"/>
      <c r="X1120" s="178"/>
      <c r="Y1120" s="178"/>
      <c r="Z1120" s="178"/>
      <c r="AA1120" s="178"/>
      <c r="AB1120" s="178"/>
    </row>
    <row r="1121" spans="4:28" x14ac:dyDescent="0.25">
      <c r="D1121" s="201"/>
      <c r="E1121" s="174"/>
      <c r="F1121" s="179"/>
      <c r="G1121" s="272"/>
      <c r="H1121" s="181"/>
      <c r="I1121" s="182"/>
      <c r="J1121" s="181"/>
      <c r="K1121" s="175"/>
      <c r="L1121" s="7"/>
      <c r="M1121" s="110"/>
      <c r="N1121" s="110"/>
      <c r="O1121" s="110"/>
      <c r="P1121" s="110"/>
      <c r="Q1121" s="110"/>
      <c r="R1121" s="110"/>
      <c r="S1121" s="105"/>
      <c r="T1121" s="105"/>
      <c r="U1121" s="177"/>
      <c r="V1121" s="161"/>
      <c r="W1121" s="178"/>
      <c r="X1121" s="178"/>
      <c r="Y1121" s="178"/>
      <c r="Z1121" s="178"/>
      <c r="AA1121" s="178"/>
      <c r="AB1121" s="178"/>
    </row>
    <row r="1122" spans="4:28" x14ac:dyDescent="0.25">
      <c r="D1122" s="201"/>
      <c r="E1122" s="174"/>
      <c r="F1122" s="179"/>
      <c r="G1122" s="272"/>
      <c r="H1122" s="181"/>
      <c r="I1122" s="182"/>
      <c r="J1122" s="181"/>
      <c r="K1122" s="175"/>
      <c r="L1122" s="7"/>
      <c r="M1122" s="110"/>
      <c r="N1122" s="110"/>
      <c r="O1122" s="110"/>
      <c r="P1122" s="110"/>
      <c r="Q1122" s="110"/>
      <c r="R1122" s="110"/>
      <c r="S1122" s="105"/>
      <c r="T1122" s="105"/>
      <c r="U1122" s="177"/>
      <c r="V1122" s="161"/>
      <c r="W1122" s="178"/>
      <c r="X1122" s="178"/>
      <c r="Y1122" s="178"/>
      <c r="Z1122" s="178"/>
      <c r="AA1122" s="178"/>
      <c r="AB1122" s="178"/>
    </row>
    <row r="1123" spans="4:28" x14ac:dyDescent="0.25">
      <c r="D1123" s="201"/>
      <c r="E1123" s="174"/>
      <c r="F1123" s="179"/>
      <c r="G1123" s="272"/>
      <c r="H1123" s="181"/>
      <c r="I1123" s="182"/>
      <c r="J1123" s="181"/>
      <c r="K1123" s="175"/>
      <c r="L1123" s="7"/>
      <c r="M1123" s="110"/>
      <c r="N1123" s="110"/>
      <c r="O1123" s="110"/>
      <c r="P1123" s="110"/>
      <c r="Q1123" s="110"/>
      <c r="R1123" s="110"/>
      <c r="S1123" s="105"/>
      <c r="T1123" s="105"/>
      <c r="U1123" s="177"/>
      <c r="V1123" s="161"/>
      <c r="W1123" s="178"/>
      <c r="X1123" s="178"/>
      <c r="Y1123" s="178"/>
      <c r="Z1123" s="178"/>
      <c r="AA1123" s="178"/>
      <c r="AB1123" s="178"/>
    </row>
    <row r="1124" spans="4:28" x14ac:dyDescent="0.25">
      <c r="D1124" s="201"/>
      <c r="E1124" s="174"/>
      <c r="F1124" s="179"/>
      <c r="G1124" s="272"/>
      <c r="H1124" s="181"/>
      <c r="I1124" s="182"/>
      <c r="J1124" s="181"/>
      <c r="K1124" s="175"/>
      <c r="L1124" s="7"/>
      <c r="M1124" s="110"/>
      <c r="N1124" s="110"/>
      <c r="O1124" s="110"/>
      <c r="P1124" s="110"/>
      <c r="Q1124" s="110"/>
      <c r="R1124" s="110"/>
      <c r="S1124" s="105"/>
      <c r="T1124" s="105"/>
      <c r="U1124" s="177"/>
      <c r="V1124" s="161"/>
      <c r="W1124" s="178"/>
      <c r="X1124" s="178"/>
      <c r="Y1124" s="178"/>
      <c r="Z1124" s="178"/>
      <c r="AA1124" s="178"/>
      <c r="AB1124" s="178"/>
    </row>
    <row r="1125" spans="4:28" x14ac:dyDescent="0.25">
      <c r="D1125" s="201"/>
      <c r="E1125" s="174"/>
      <c r="F1125" s="179"/>
      <c r="G1125" s="272"/>
      <c r="H1125" s="181"/>
      <c r="I1125" s="182"/>
      <c r="J1125" s="181"/>
      <c r="K1125" s="175"/>
      <c r="L1125" s="7"/>
      <c r="M1125" s="110"/>
      <c r="N1125" s="110"/>
      <c r="O1125" s="110"/>
      <c r="P1125" s="110"/>
      <c r="Q1125" s="110"/>
      <c r="R1125" s="110"/>
      <c r="S1125" s="105"/>
      <c r="T1125" s="105"/>
      <c r="U1125" s="177"/>
      <c r="V1125" s="161"/>
      <c r="W1125" s="178"/>
      <c r="X1125" s="178"/>
      <c r="Y1125" s="178"/>
      <c r="Z1125" s="178"/>
      <c r="AA1125" s="178"/>
      <c r="AB1125" s="178"/>
    </row>
    <row r="1126" spans="4:28" x14ac:dyDescent="0.25">
      <c r="D1126" s="201"/>
      <c r="E1126" s="174"/>
      <c r="F1126" s="179"/>
      <c r="G1126" s="272"/>
      <c r="H1126" s="181"/>
      <c r="I1126" s="182"/>
      <c r="J1126" s="181"/>
      <c r="K1126" s="175"/>
      <c r="L1126" s="7"/>
      <c r="M1126" s="110"/>
      <c r="N1126" s="110"/>
      <c r="O1126" s="110"/>
      <c r="P1126" s="110"/>
      <c r="Q1126" s="110"/>
      <c r="R1126" s="110"/>
      <c r="S1126" s="105"/>
      <c r="T1126" s="105"/>
      <c r="U1126" s="177"/>
      <c r="V1126" s="161"/>
      <c r="W1126" s="178"/>
      <c r="X1126" s="178"/>
      <c r="Y1126" s="178"/>
      <c r="Z1126" s="178"/>
      <c r="AA1126" s="178"/>
      <c r="AB1126" s="178"/>
    </row>
    <row r="1127" spans="4:28" x14ac:dyDescent="0.25">
      <c r="D1127" s="201"/>
      <c r="E1127" s="174"/>
      <c r="F1127" s="179"/>
      <c r="G1127" s="272"/>
      <c r="H1127" s="181"/>
      <c r="I1127" s="182"/>
      <c r="J1127" s="181"/>
      <c r="K1127" s="175"/>
      <c r="L1127" s="7"/>
      <c r="M1127" s="110"/>
      <c r="N1127" s="110"/>
      <c r="O1127" s="110"/>
      <c r="P1127" s="110"/>
      <c r="Q1127" s="110"/>
      <c r="R1127" s="110"/>
      <c r="S1127" s="105"/>
      <c r="T1127" s="105"/>
      <c r="U1127" s="177"/>
      <c r="V1127" s="161"/>
      <c r="W1127" s="178"/>
      <c r="X1127" s="178"/>
      <c r="Y1127" s="178"/>
      <c r="Z1127" s="178"/>
      <c r="AA1127" s="178"/>
      <c r="AB1127" s="178"/>
    </row>
    <row r="1128" spans="4:28" x14ac:dyDescent="0.25">
      <c r="D1128" s="201"/>
      <c r="E1128" s="174"/>
      <c r="F1128" s="179"/>
      <c r="G1128" s="272"/>
      <c r="H1128" s="181"/>
      <c r="I1128" s="182"/>
      <c r="J1128" s="181"/>
      <c r="K1128" s="175"/>
      <c r="L1128" s="7"/>
      <c r="M1128" s="110"/>
      <c r="N1128" s="110"/>
      <c r="O1128" s="110"/>
      <c r="P1128" s="110"/>
      <c r="Q1128" s="110"/>
      <c r="R1128" s="110"/>
      <c r="S1128" s="105"/>
      <c r="T1128" s="105"/>
      <c r="U1128" s="177"/>
      <c r="V1128" s="161"/>
      <c r="W1128" s="178"/>
      <c r="X1128" s="178"/>
      <c r="Y1128" s="178"/>
      <c r="Z1128" s="178"/>
      <c r="AA1128" s="178"/>
      <c r="AB1128" s="178"/>
    </row>
    <row r="1129" spans="4:28" x14ac:dyDescent="0.25">
      <c r="D1129" s="201"/>
      <c r="E1129" s="174"/>
      <c r="F1129" s="179"/>
      <c r="G1129" s="272"/>
      <c r="H1129" s="181"/>
      <c r="I1129" s="182"/>
      <c r="J1129" s="181"/>
      <c r="K1129" s="175"/>
      <c r="L1129" s="7"/>
      <c r="M1129" s="110"/>
      <c r="N1129" s="110"/>
      <c r="O1129" s="110"/>
      <c r="P1129" s="110"/>
      <c r="Q1129" s="110"/>
      <c r="R1129" s="110"/>
      <c r="S1129" s="105"/>
      <c r="T1129" s="105"/>
      <c r="U1129" s="177"/>
      <c r="V1129" s="161"/>
      <c r="W1129" s="178"/>
      <c r="X1129" s="178"/>
      <c r="Y1129" s="178"/>
      <c r="Z1129" s="178"/>
      <c r="AA1129" s="178"/>
      <c r="AB1129" s="178"/>
    </row>
    <row r="1130" spans="4:28" x14ac:dyDescent="0.25">
      <c r="D1130" s="201"/>
      <c r="E1130" s="174"/>
      <c r="F1130" s="179"/>
      <c r="G1130" s="272"/>
      <c r="H1130" s="181"/>
      <c r="I1130" s="182"/>
      <c r="J1130" s="181"/>
      <c r="K1130" s="175"/>
      <c r="L1130" s="7"/>
      <c r="M1130" s="110"/>
      <c r="N1130" s="110"/>
      <c r="O1130" s="110"/>
      <c r="P1130" s="110"/>
      <c r="Q1130" s="110"/>
      <c r="R1130" s="110"/>
      <c r="S1130" s="105"/>
      <c r="T1130" s="105"/>
      <c r="U1130" s="177"/>
      <c r="V1130" s="161"/>
      <c r="W1130" s="178"/>
      <c r="X1130" s="178"/>
      <c r="Y1130" s="178"/>
      <c r="Z1130" s="178"/>
      <c r="AA1130" s="178"/>
      <c r="AB1130" s="178"/>
    </row>
    <row r="1131" spans="4:28" x14ac:dyDescent="0.25">
      <c r="D1131" s="201"/>
      <c r="E1131" s="174"/>
      <c r="F1131" s="179"/>
      <c r="G1131" s="272"/>
      <c r="H1131" s="181"/>
      <c r="I1131" s="182"/>
      <c r="J1131" s="181"/>
      <c r="K1131" s="175"/>
      <c r="L1131" s="7"/>
      <c r="M1131" s="110"/>
      <c r="N1131" s="110"/>
      <c r="O1131" s="110"/>
      <c r="P1131" s="110"/>
      <c r="Q1131" s="110"/>
      <c r="R1131" s="110"/>
      <c r="S1131" s="105"/>
      <c r="T1131" s="105"/>
      <c r="U1131" s="177"/>
      <c r="V1131" s="161"/>
      <c r="W1131" s="178"/>
      <c r="X1131" s="178"/>
      <c r="Y1131" s="178"/>
      <c r="Z1131" s="178"/>
      <c r="AA1131" s="178"/>
      <c r="AB1131" s="178"/>
    </row>
    <row r="1132" spans="4:28" x14ac:dyDescent="0.25">
      <c r="D1132" s="201"/>
      <c r="E1132" s="174"/>
      <c r="F1132" s="179"/>
      <c r="G1132" s="272"/>
      <c r="H1132" s="181"/>
      <c r="I1132" s="182"/>
      <c r="J1132" s="181"/>
      <c r="K1132" s="175"/>
      <c r="L1132" s="7"/>
      <c r="M1132" s="110"/>
      <c r="N1132" s="110"/>
      <c r="O1132" s="110"/>
      <c r="P1132" s="110"/>
      <c r="Q1132" s="110"/>
      <c r="R1132" s="110"/>
      <c r="S1132" s="105"/>
      <c r="T1132" s="105"/>
      <c r="U1132" s="177"/>
      <c r="V1132" s="161"/>
      <c r="W1132" s="178"/>
      <c r="X1132" s="178"/>
      <c r="Y1132" s="178"/>
      <c r="Z1132" s="178"/>
      <c r="AA1132" s="178"/>
      <c r="AB1132" s="178"/>
    </row>
    <row r="1133" spans="4:28" x14ac:dyDescent="0.25">
      <c r="D1133" s="201"/>
      <c r="E1133" s="174"/>
      <c r="F1133" s="179"/>
      <c r="G1133" s="272"/>
      <c r="H1133" s="181"/>
      <c r="I1133" s="182"/>
      <c r="J1133" s="181"/>
      <c r="K1133" s="175"/>
      <c r="L1133" s="7"/>
      <c r="M1133" s="110"/>
      <c r="N1133" s="110"/>
      <c r="O1133" s="110"/>
      <c r="P1133" s="110"/>
      <c r="Q1133" s="110"/>
      <c r="R1133" s="110"/>
      <c r="S1133" s="105"/>
      <c r="T1133" s="105"/>
      <c r="U1133" s="177"/>
      <c r="V1133" s="161"/>
      <c r="W1133" s="178"/>
      <c r="X1133" s="178"/>
      <c r="Y1133" s="178"/>
      <c r="Z1133" s="178"/>
      <c r="AA1133" s="178"/>
      <c r="AB1133" s="178"/>
    </row>
    <row r="1134" spans="4:28" x14ac:dyDescent="0.25">
      <c r="D1134" s="201"/>
      <c r="E1134" s="174"/>
      <c r="F1134" s="179"/>
      <c r="G1134" s="272"/>
      <c r="H1134" s="181"/>
      <c r="I1134" s="182"/>
      <c r="J1134" s="181"/>
      <c r="K1134" s="175"/>
      <c r="L1134" s="7"/>
      <c r="M1134" s="110"/>
      <c r="N1134" s="110"/>
      <c r="O1134" s="110"/>
      <c r="P1134" s="110"/>
      <c r="Q1134" s="110"/>
      <c r="R1134" s="110"/>
      <c r="S1134" s="105"/>
      <c r="T1134" s="105"/>
      <c r="U1134" s="177"/>
      <c r="V1134" s="161"/>
      <c r="W1134" s="178"/>
      <c r="X1134" s="178"/>
      <c r="Y1134" s="178"/>
      <c r="Z1134" s="178"/>
      <c r="AA1134" s="178"/>
      <c r="AB1134" s="178"/>
    </row>
    <row r="1135" spans="4:28" x14ac:dyDescent="0.25">
      <c r="D1135" s="201"/>
      <c r="E1135" s="174"/>
      <c r="F1135" s="179"/>
      <c r="G1135" s="272"/>
      <c r="H1135" s="181"/>
      <c r="I1135" s="182"/>
      <c r="J1135" s="181"/>
      <c r="K1135" s="175"/>
      <c r="L1135" s="7"/>
      <c r="M1135" s="110"/>
      <c r="N1135" s="110"/>
      <c r="O1135" s="110"/>
      <c r="P1135" s="110"/>
      <c r="Q1135" s="110"/>
      <c r="R1135" s="110"/>
      <c r="S1135" s="105"/>
      <c r="T1135" s="105"/>
      <c r="U1135" s="177"/>
      <c r="V1135" s="161"/>
      <c r="W1135" s="178"/>
      <c r="X1135" s="178"/>
      <c r="Y1135" s="178"/>
      <c r="Z1135" s="178"/>
      <c r="AA1135" s="178"/>
      <c r="AB1135" s="178"/>
    </row>
    <row r="1136" spans="4:28" x14ac:dyDescent="0.25">
      <c r="D1136" s="201"/>
      <c r="E1136" s="174"/>
      <c r="F1136" s="179"/>
      <c r="G1136" s="272"/>
      <c r="H1136" s="181"/>
      <c r="I1136" s="182"/>
      <c r="J1136" s="181"/>
      <c r="K1136" s="175"/>
      <c r="L1136" s="7"/>
      <c r="M1136" s="110"/>
      <c r="N1136" s="110"/>
      <c r="O1136" s="110"/>
      <c r="P1136" s="110"/>
      <c r="Q1136" s="110"/>
      <c r="R1136" s="110"/>
      <c r="S1136" s="105"/>
      <c r="T1136" s="105"/>
      <c r="U1136" s="177"/>
      <c r="V1136" s="161"/>
      <c r="W1136" s="178"/>
      <c r="X1136" s="178"/>
      <c r="Y1136" s="178"/>
      <c r="Z1136" s="178"/>
      <c r="AA1136" s="178"/>
      <c r="AB1136" s="178"/>
    </row>
    <row r="1137" spans="4:28" x14ac:dyDescent="0.25">
      <c r="D1137" s="201"/>
      <c r="E1137" s="174"/>
      <c r="F1137" s="179"/>
      <c r="G1137" s="272"/>
      <c r="H1137" s="181"/>
      <c r="I1137" s="182"/>
      <c r="J1137" s="181"/>
      <c r="K1137" s="175"/>
      <c r="L1137" s="7"/>
      <c r="M1137" s="110"/>
      <c r="N1137" s="110"/>
      <c r="O1137" s="110"/>
      <c r="P1137" s="110"/>
      <c r="Q1137" s="110"/>
      <c r="R1137" s="110"/>
      <c r="S1137" s="105"/>
      <c r="T1137" s="105"/>
      <c r="U1137" s="177"/>
      <c r="V1137" s="161"/>
      <c r="W1137" s="178"/>
      <c r="X1137" s="178"/>
      <c r="Y1137" s="178"/>
      <c r="Z1137" s="178"/>
      <c r="AA1137" s="178"/>
      <c r="AB1137" s="178"/>
    </row>
    <row r="1138" spans="4:28" x14ac:dyDescent="0.25">
      <c r="D1138" s="201"/>
      <c r="E1138" s="174"/>
      <c r="F1138" s="179"/>
      <c r="G1138" s="272"/>
      <c r="H1138" s="181"/>
      <c r="I1138" s="182"/>
      <c r="J1138" s="181"/>
      <c r="K1138" s="175"/>
      <c r="L1138" s="7"/>
      <c r="M1138" s="110"/>
      <c r="N1138" s="110"/>
      <c r="O1138" s="110"/>
      <c r="P1138" s="110"/>
      <c r="Q1138" s="110"/>
      <c r="R1138" s="110"/>
      <c r="S1138" s="105"/>
      <c r="T1138" s="105"/>
      <c r="U1138" s="177"/>
      <c r="V1138" s="161"/>
      <c r="W1138" s="178"/>
      <c r="X1138" s="178"/>
      <c r="Y1138" s="178"/>
      <c r="Z1138" s="178"/>
      <c r="AA1138" s="178"/>
      <c r="AB1138" s="178"/>
    </row>
    <row r="1139" spans="4:28" x14ac:dyDescent="0.25">
      <c r="D1139" s="201"/>
      <c r="E1139" s="174"/>
      <c r="F1139" s="179"/>
      <c r="G1139" s="272"/>
      <c r="H1139" s="181"/>
      <c r="I1139" s="182"/>
      <c r="J1139" s="181"/>
      <c r="K1139" s="175"/>
      <c r="L1139" s="7"/>
      <c r="M1139" s="110"/>
      <c r="N1139" s="110"/>
      <c r="O1139" s="110"/>
      <c r="P1139" s="110"/>
      <c r="Q1139" s="110"/>
      <c r="R1139" s="110"/>
      <c r="S1139" s="105"/>
      <c r="T1139" s="105"/>
      <c r="U1139" s="177"/>
      <c r="V1139" s="161"/>
      <c r="W1139" s="178"/>
      <c r="X1139" s="178"/>
      <c r="Y1139" s="178"/>
      <c r="Z1139" s="178"/>
      <c r="AA1139" s="178"/>
      <c r="AB1139" s="178"/>
    </row>
    <row r="1140" spans="4:28" x14ac:dyDescent="0.25">
      <c r="D1140" s="201"/>
      <c r="E1140" s="174"/>
      <c r="F1140" s="179"/>
      <c r="G1140" s="272"/>
      <c r="H1140" s="181"/>
      <c r="I1140" s="182"/>
      <c r="J1140" s="181"/>
      <c r="K1140" s="175"/>
      <c r="L1140" s="7"/>
      <c r="M1140" s="110"/>
      <c r="N1140" s="110"/>
      <c r="O1140" s="110"/>
      <c r="P1140" s="110"/>
      <c r="Q1140" s="110"/>
      <c r="R1140" s="110"/>
      <c r="S1140" s="105"/>
      <c r="T1140" s="105"/>
      <c r="U1140" s="177"/>
      <c r="V1140" s="161"/>
      <c r="W1140" s="178"/>
      <c r="X1140" s="178"/>
      <c r="Y1140" s="178"/>
      <c r="Z1140" s="178"/>
      <c r="AA1140" s="178"/>
      <c r="AB1140" s="178"/>
    </row>
    <row r="1141" spans="4:28" x14ac:dyDescent="0.25">
      <c r="D1141" s="201"/>
      <c r="E1141" s="174"/>
      <c r="F1141" s="179"/>
      <c r="G1141" s="272"/>
      <c r="H1141" s="181"/>
      <c r="I1141" s="182"/>
      <c r="J1141" s="181"/>
      <c r="K1141" s="175"/>
      <c r="L1141" s="7"/>
      <c r="M1141" s="110"/>
      <c r="N1141" s="110"/>
      <c r="O1141" s="110"/>
      <c r="P1141" s="110"/>
      <c r="Q1141" s="110"/>
      <c r="R1141" s="110"/>
      <c r="S1141" s="105"/>
      <c r="T1141" s="105"/>
      <c r="U1141" s="177"/>
      <c r="V1141" s="161"/>
      <c r="W1141" s="178"/>
      <c r="X1141" s="178"/>
      <c r="Y1141" s="178"/>
      <c r="Z1141" s="178"/>
      <c r="AA1141" s="178"/>
      <c r="AB1141" s="178"/>
    </row>
    <row r="1142" spans="4:28" x14ac:dyDescent="0.25">
      <c r="D1142" s="201"/>
      <c r="E1142" s="174"/>
      <c r="F1142" s="179"/>
      <c r="G1142" s="272"/>
      <c r="H1142" s="181"/>
      <c r="I1142" s="182"/>
      <c r="J1142" s="181"/>
      <c r="K1142" s="175"/>
      <c r="L1142" s="7"/>
      <c r="M1142" s="110"/>
      <c r="N1142" s="110"/>
      <c r="O1142" s="110"/>
      <c r="P1142" s="110"/>
      <c r="Q1142" s="110"/>
      <c r="R1142" s="110"/>
      <c r="S1142" s="105"/>
      <c r="T1142" s="105"/>
      <c r="U1142" s="177"/>
      <c r="V1142" s="161"/>
      <c r="W1142" s="178"/>
      <c r="X1142" s="178"/>
      <c r="Y1142" s="178"/>
      <c r="Z1142" s="178"/>
      <c r="AA1142" s="178"/>
      <c r="AB1142" s="178"/>
    </row>
    <row r="1143" spans="4:28" x14ac:dyDescent="0.25">
      <c r="D1143" s="201"/>
      <c r="E1143" s="174"/>
      <c r="F1143" s="179"/>
      <c r="G1143" s="272"/>
      <c r="H1143" s="181"/>
      <c r="I1143" s="182"/>
      <c r="J1143" s="181"/>
      <c r="K1143" s="175"/>
      <c r="L1143" s="7"/>
      <c r="M1143" s="110"/>
      <c r="N1143" s="110"/>
      <c r="O1143" s="110"/>
      <c r="P1143" s="110"/>
      <c r="Q1143" s="110"/>
      <c r="R1143" s="110"/>
      <c r="S1143" s="105"/>
      <c r="T1143" s="105"/>
      <c r="U1143" s="177"/>
      <c r="V1143" s="161"/>
      <c r="W1143" s="178"/>
      <c r="X1143" s="178"/>
      <c r="Y1143" s="178"/>
      <c r="Z1143" s="178"/>
      <c r="AA1143" s="178"/>
      <c r="AB1143" s="178"/>
    </row>
    <row r="1144" spans="4:28" x14ac:dyDescent="0.25">
      <c r="D1144" s="201"/>
      <c r="E1144" s="174"/>
      <c r="F1144" s="179"/>
      <c r="G1144" s="272"/>
      <c r="H1144" s="181"/>
      <c r="I1144" s="182"/>
      <c r="J1144" s="181"/>
      <c r="K1144" s="175"/>
      <c r="L1144" s="7"/>
      <c r="M1144" s="110"/>
      <c r="N1144" s="110"/>
      <c r="O1144" s="110"/>
      <c r="P1144" s="110"/>
      <c r="Q1144" s="110"/>
      <c r="R1144" s="110"/>
      <c r="S1144" s="105"/>
      <c r="T1144" s="105"/>
      <c r="U1144" s="177"/>
      <c r="V1144" s="161"/>
      <c r="W1144" s="178"/>
      <c r="X1144" s="178"/>
      <c r="Y1144" s="178"/>
      <c r="Z1144" s="178"/>
      <c r="AA1144" s="178"/>
      <c r="AB1144" s="178"/>
    </row>
    <row r="1145" spans="4:28" x14ac:dyDescent="0.25">
      <c r="D1145" s="201"/>
      <c r="E1145" s="174"/>
      <c r="F1145" s="179"/>
      <c r="G1145" s="272"/>
      <c r="H1145" s="181"/>
      <c r="I1145" s="182"/>
      <c r="J1145" s="181"/>
      <c r="K1145" s="175"/>
      <c r="L1145" s="7"/>
      <c r="M1145" s="110"/>
      <c r="N1145" s="110"/>
      <c r="O1145" s="110"/>
      <c r="P1145" s="110"/>
      <c r="Q1145" s="110"/>
      <c r="R1145" s="110"/>
      <c r="S1145" s="105"/>
      <c r="T1145" s="105"/>
      <c r="U1145" s="177"/>
      <c r="V1145" s="161"/>
      <c r="W1145" s="178"/>
      <c r="X1145" s="178"/>
      <c r="Y1145" s="178"/>
      <c r="Z1145" s="178"/>
      <c r="AA1145" s="178"/>
      <c r="AB1145" s="178"/>
    </row>
    <row r="1146" spans="4:28" x14ac:dyDescent="0.25">
      <c r="D1146" s="201"/>
      <c r="E1146" s="174"/>
      <c r="F1146" s="179"/>
      <c r="G1146" s="272"/>
      <c r="H1146" s="181"/>
      <c r="I1146" s="182"/>
      <c r="J1146" s="181"/>
      <c r="K1146" s="175"/>
      <c r="L1146" s="7"/>
      <c r="M1146" s="110"/>
      <c r="N1146" s="110"/>
      <c r="O1146" s="110"/>
      <c r="P1146" s="110"/>
      <c r="Q1146" s="110"/>
      <c r="R1146" s="110"/>
      <c r="S1146" s="105"/>
      <c r="T1146" s="105"/>
      <c r="U1146" s="177"/>
      <c r="V1146" s="161"/>
      <c r="W1146" s="178"/>
      <c r="X1146" s="178"/>
      <c r="Y1146" s="178"/>
      <c r="Z1146" s="178"/>
      <c r="AA1146" s="178"/>
      <c r="AB1146" s="178"/>
    </row>
    <row r="1147" spans="4:28" x14ac:dyDescent="0.25">
      <c r="D1147" s="201"/>
      <c r="E1147" s="174"/>
      <c r="F1147" s="179"/>
      <c r="G1147" s="272"/>
      <c r="H1147" s="181"/>
      <c r="I1147" s="182"/>
      <c r="J1147" s="181"/>
      <c r="K1147" s="175"/>
      <c r="L1147" s="7"/>
      <c r="M1147" s="110"/>
      <c r="N1147" s="110"/>
      <c r="O1147" s="110"/>
      <c r="P1147" s="110"/>
      <c r="Q1147" s="110"/>
      <c r="R1147" s="110"/>
      <c r="S1147" s="105"/>
      <c r="T1147" s="105"/>
      <c r="U1147" s="177"/>
      <c r="V1147" s="161"/>
      <c r="W1147" s="178"/>
      <c r="X1147" s="178"/>
      <c r="Y1147" s="178"/>
      <c r="Z1147" s="178"/>
      <c r="AA1147" s="178"/>
      <c r="AB1147" s="178"/>
    </row>
    <row r="1148" spans="4:28" x14ac:dyDescent="0.25">
      <c r="D1148" s="201"/>
      <c r="E1148" s="174"/>
      <c r="F1148" s="179"/>
      <c r="G1148" s="272"/>
      <c r="H1148" s="181"/>
      <c r="I1148" s="182"/>
      <c r="J1148" s="181"/>
      <c r="K1148" s="175"/>
      <c r="L1148" s="7"/>
      <c r="M1148" s="110"/>
      <c r="N1148" s="110"/>
      <c r="O1148" s="110"/>
      <c r="P1148" s="110"/>
      <c r="Q1148" s="110"/>
      <c r="R1148" s="110"/>
      <c r="S1148" s="105"/>
      <c r="T1148" s="105"/>
      <c r="U1148" s="177"/>
      <c r="V1148" s="161"/>
      <c r="W1148" s="178"/>
      <c r="X1148" s="178"/>
      <c r="Y1148" s="178"/>
      <c r="Z1148" s="178"/>
      <c r="AA1148" s="178"/>
      <c r="AB1148" s="178"/>
    </row>
    <row r="1149" spans="4:28" x14ac:dyDescent="0.25">
      <c r="D1149" s="201"/>
      <c r="E1149" s="174"/>
      <c r="F1149" s="179"/>
      <c r="G1149" s="272"/>
      <c r="H1149" s="181"/>
      <c r="I1149" s="182"/>
      <c r="J1149" s="181"/>
      <c r="K1149" s="175"/>
      <c r="L1149" s="7"/>
      <c r="M1149" s="110"/>
      <c r="N1149" s="110"/>
      <c r="O1149" s="110"/>
      <c r="P1149" s="110"/>
      <c r="Q1149" s="110"/>
      <c r="R1149" s="110"/>
      <c r="S1149" s="105"/>
      <c r="T1149" s="105"/>
      <c r="U1149" s="177"/>
      <c r="V1149" s="161"/>
      <c r="W1149" s="178"/>
      <c r="X1149" s="178"/>
      <c r="Y1149" s="178"/>
      <c r="Z1149" s="178"/>
      <c r="AA1149" s="178"/>
      <c r="AB1149" s="178"/>
    </row>
    <row r="1150" spans="4:28" x14ac:dyDescent="0.25">
      <c r="D1150" s="201"/>
      <c r="E1150" s="174"/>
      <c r="F1150" s="179"/>
      <c r="G1150" s="272"/>
      <c r="H1150" s="181"/>
      <c r="I1150" s="182"/>
      <c r="J1150" s="181"/>
      <c r="K1150" s="175"/>
      <c r="L1150" s="7"/>
      <c r="M1150" s="110"/>
      <c r="N1150" s="110"/>
      <c r="O1150" s="110"/>
      <c r="P1150" s="110"/>
      <c r="Q1150" s="110"/>
      <c r="R1150" s="110"/>
      <c r="S1150" s="105"/>
      <c r="T1150" s="105"/>
      <c r="U1150" s="177"/>
      <c r="V1150" s="161"/>
      <c r="W1150" s="178"/>
      <c r="X1150" s="178"/>
      <c r="Y1150" s="178"/>
      <c r="Z1150" s="178"/>
      <c r="AA1150" s="178"/>
      <c r="AB1150" s="178"/>
    </row>
    <row r="1151" spans="4:28" x14ac:dyDescent="0.25">
      <c r="D1151" s="201"/>
      <c r="E1151" s="174"/>
      <c r="F1151" s="179"/>
      <c r="G1151" s="272"/>
      <c r="H1151" s="181"/>
      <c r="I1151" s="182"/>
      <c r="J1151" s="181"/>
      <c r="K1151" s="175"/>
      <c r="L1151" s="7"/>
      <c r="M1151" s="110"/>
      <c r="N1151" s="110"/>
      <c r="O1151" s="110"/>
      <c r="P1151" s="110"/>
      <c r="Q1151" s="110"/>
      <c r="R1151" s="110"/>
      <c r="S1151" s="105"/>
      <c r="T1151" s="105"/>
      <c r="U1151" s="177"/>
      <c r="V1151" s="161"/>
      <c r="W1151" s="178"/>
      <c r="X1151" s="178"/>
      <c r="Y1151" s="178"/>
      <c r="Z1151" s="178"/>
      <c r="AA1151" s="178"/>
      <c r="AB1151" s="178"/>
    </row>
    <row r="1152" spans="4:28" x14ac:dyDescent="0.25">
      <c r="D1152" s="201"/>
      <c r="E1152" s="174"/>
      <c r="F1152" s="179"/>
      <c r="G1152" s="272"/>
      <c r="H1152" s="181"/>
      <c r="I1152" s="182"/>
      <c r="J1152" s="181"/>
      <c r="K1152" s="175"/>
      <c r="L1152" s="7"/>
      <c r="M1152" s="110"/>
      <c r="N1152" s="110"/>
      <c r="O1152" s="110"/>
      <c r="P1152" s="110"/>
      <c r="Q1152" s="110"/>
      <c r="R1152" s="110"/>
      <c r="S1152" s="105"/>
      <c r="T1152" s="105"/>
      <c r="U1152" s="177"/>
      <c r="V1152" s="161"/>
      <c r="W1152" s="178"/>
      <c r="X1152" s="178"/>
      <c r="Y1152" s="178"/>
      <c r="Z1152" s="178"/>
      <c r="AA1152" s="178"/>
      <c r="AB1152" s="178"/>
    </row>
    <row r="1153" spans="4:28" x14ac:dyDescent="0.25">
      <c r="D1153" s="201"/>
      <c r="E1153" s="174"/>
      <c r="F1153" s="179"/>
      <c r="G1153" s="272"/>
      <c r="H1153" s="181"/>
      <c r="I1153" s="182"/>
      <c r="J1153" s="181"/>
      <c r="K1153" s="175"/>
      <c r="L1153" s="7"/>
      <c r="M1153" s="110"/>
      <c r="N1153" s="110"/>
      <c r="O1153" s="110"/>
      <c r="P1153" s="110"/>
      <c r="Q1153" s="110"/>
      <c r="R1153" s="110"/>
      <c r="S1153" s="105"/>
      <c r="T1153" s="105"/>
      <c r="U1153" s="177"/>
      <c r="V1153" s="161"/>
      <c r="W1153" s="178"/>
      <c r="X1153" s="178"/>
      <c r="Y1153" s="178"/>
      <c r="Z1153" s="178"/>
      <c r="AA1153" s="178"/>
      <c r="AB1153" s="178"/>
    </row>
    <row r="1154" spans="4:28" x14ac:dyDescent="0.25">
      <c r="D1154" s="201"/>
      <c r="E1154" s="174"/>
      <c r="F1154" s="179"/>
      <c r="G1154" s="272"/>
      <c r="H1154" s="181"/>
      <c r="I1154" s="182"/>
      <c r="J1154" s="181"/>
      <c r="K1154" s="175"/>
      <c r="L1154" s="7"/>
      <c r="M1154" s="110"/>
      <c r="N1154" s="110"/>
      <c r="O1154" s="110"/>
      <c r="P1154" s="110"/>
      <c r="Q1154" s="110"/>
      <c r="R1154" s="110"/>
      <c r="S1154" s="105"/>
      <c r="T1154" s="105"/>
      <c r="U1154" s="177"/>
      <c r="V1154" s="161"/>
      <c r="W1154" s="178"/>
      <c r="X1154" s="178"/>
      <c r="Y1154" s="178"/>
      <c r="Z1154" s="178"/>
      <c r="AA1154" s="178"/>
      <c r="AB1154" s="178"/>
    </row>
    <row r="1155" spans="4:28" x14ac:dyDescent="0.25">
      <c r="D1155" s="201"/>
      <c r="E1155" s="174"/>
      <c r="F1155" s="179"/>
      <c r="G1155" s="272"/>
      <c r="H1155" s="181"/>
      <c r="I1155" s="182"/>
      <c r="J1155" s="181"/>
      <c r="K1155" s="175"/>
      <c r="L1155" s="7"/>
      <c r="M1155" s="110"/>
      <c r="N1155" s="110"/>
      <c r="O1155" s="110"/>
      <c r="P1155" s="110"/>
      <c r="Q1155" s="110"/>
      <c r="R1155" s="110"/>
      <c r="S1155" s="105"/>
      <c r="T1155" s="105"/>
      <c r="U1155" s="177"/>
      <c r="V1155" s="161"/>
      <c r="W1155" s="178"/>
      <c r="X1155" s="178"/>
      <c r="Y1155" s="178"/>
      <c r="Z1155" s="178"/>
      <c r="AA1155" s="178"/>
      <c r="AB1155" s="178"/>
    </row>
    <row r="1156" spans="4:28" x14ac:dyDescent="0.25">
      <c r="D1156" s="201"/>
      <c r="E1156" s="174"/>
      <c r="F1156" s="179"/>
      <c r="G1156" s="272"/>
      <c r="H1156" s="181"/>
      <c r="I1156" s="182"/>
      <c r="J1156" s="181"/>
      <c r="K1156" s="175"/>
      <c r="L1156" s="7"/>
      <c r="M1156" s="110"/>
      <c r="N1156" s="110"/>
      <c r="O1156" s="110"/>
      <c r="P1156" s="110"/>
      <c r="Q1156" s="110"/>
      <c r="R1156" s="110"/>
      <c r="S1156" s="105"/>
      <c r="T1156" s="105"/>
      <c r="U1156" s="177"/>
      <c r="V1156" s="161"/>
      <c r="W1156" s="178"/>
      <c r="X1156" s="178"/>
      <c r="Y1156" s="178"/>
      <c r="Z1156" s="178"/>
      <c r="AA1156" s="178"/>
      <c r="AB1156" s="178"/>
    </row>
    <row r="1157" spans="4:28" x14ac:dyDescent="0.25">
      <c r="D1157" s="201"/>
      <c r="E1157" s="174"/>
      <c r="F1157" s="179"/>
      <c r="G1157" s="272"/>
      <c r="H1157" s="181"/>
      <c r="I1157" s="182"/>
      <c r="J1157" s="181"/>
      <c r="K1157" s="175"/>
      <c r="L1157" s="7"/>
      <c r="M1157" s="110"/>
      <c r="N1157" s="110"/>
      <c r="O1157" s="110"/>
      <c r="P1157" s="110"/>
      <c r="Q1157" s="110"/>
      <c r="R1157" s="110"/>
      <c r="S1157" s="105"/>
      <c r="T1157" s="105"/>
      <c r="U1157" s="177"/>
      <c r="V1157" s="161"/>
      <c r="W1157" s="178"/>
      <c r="X1157" s="178"/>
      <c r="Y1157" s="178"/>
      <c r="Z1157" s="178"/>
      <c r="AA1157" s="178"/>
      <c r="AB1157" s="178"/>
    </row>
    <row r="1158" spans="4:28" x14ac:dyDescent="0.25">
      <c r="D1158" s="201"/>
      <c r="E1158" s="174"/>
      <c r="F1158" s="179"/>
      <c r="G1158" s="272"/>
      <c r="H1158" s="181"/>
      <c r="I1158" s="182"/>
      <c r="J1158" s="181"/>
      <c r="K1158" s="175"/>
      <c r="L1158" s="7"/>
      <c r="M1158" s="110"/>
      <c r="N1158" s="110"/>
      <c r="O1158" s="110"/>
      <c r="P1158" s="110"/>
      <c r="Q1158" s="110"/>
      <c r="R1158" s="110"/>
      <c r="S1158" s="105"/>
      <c r="T1158" s="105"/>
      <c r="U1158" s="177"/>
      <c r="V1158" s="161"/>
      <c r="W1158" s="178"/>
      <c r="X1158" s="178"/>
      <c r="Y1158" s="178"/>
      <c r="Z1158" s="178"/>
      <c r="AA1158" s="178"/>
      <c r="AB1158" s="178"/>
    </row>
    <row r="1159" spans="4:28" x14ac:dyDescent="0.25">
      <c r="D1159" s="201"/>
      <c r="E1159" s="174"/>
      <c r="F1159" s="179"/>
      <c r="G1159" s="272"/>
      <c r="H1159" s="181"/>
      <c r="I1159" s="182"/>
      <c r="J1159" s="181"/>
      <c r="K1159" s="175"/>
      <c r="L1159" s="7"/>
      <c r="M1159" s="110"/>
      <c r="N1159" s="110"/>
      <c r="O1159" s="110"/>
      <c r="P1159" s="110"/>
      <c r="Q1159" s="110"/>
      <c r="R1159" s="110"/>
      <c r="S1159" s="105"/>
      <c r="T1159" s="105"/>
      <c r="U1159" s="177"/>
      <c r="V1159" s="161"/>
      <c r="W1159" s="178"/>
      <c r="X1159" s="178"/>
      <c r="Y1159" s="178"/>
      <c r="Z1159" s="178"/>
      <c r="AA1159" s="178"/>
      <c r="AB1159" s="178"/>
    </row>
    <row r="1160" spans="4:28" x14ac:dyDescent="0.25">
      <c r="D1160" s="201"/>
      <c r="E1160" s="174"/>
      <c r="F1160" s="179"/>
      <c r="G1160" s="272"/>
      <c r="H1160" s="181"/>
      <c r="I1160" s="182"/>
      <c r="J1160" s="181"/>
      <c r="K1160" s="175"/>
      <c r="L1160" s="7"/>
      <c r="M1160" s="110"/>
      <c r="N1160" s="110"/>
      <c r="O1160" s="110"/>
      <c r="P1160" s="110"/>
      <c r="Q1160" s="110"/>
      <c r="R1160" s="110"/>
      <c r="S1160" s="105"/>
      <c r="T1160" s="105"/>
      <c r="U1160" s="177"/>
      <c r="V1160" s="161"/>
      <c r="W1160" s="178"/>
      <c r="X1160" s="178"/>
      <c r="Y1160" s="178"/>
      <c r="Z1160" s="178"/>
      <c r="AA1160" s="178"/>
      <c r="AB1160" s="178"/>
    </row>
    <row r="1161" spans="4:28" x14ac:dyDescent="0.25">
      <c r="D1161" s="201"/>
      <c r="E1161" s="174"/>
      <c r="F1161" s="179"/>
      <c r="G1161" s="272"/>
      <c r="H1161" s="181"/>
      <c r="I1161" s="182"/>
      <c r="J1161" s="181"/>
      <c r="K1161" s="175"/>
      <c r="L1161" s="7"/>
      <c r="M1161" s="110"/>
      <c r="N1161" s="110"/>
      <c r="O1161" s="110"/>
      <c r="P1161" s="110"/>
      <c r="Q1161" s="110"/>
      <c r="R1161" s="110"/>
      <c r="S1161" s="105"/>
      <c r="T1161" s="105"/>
      <c r="U1161" s="177"/>
      <c r="V1161" s="161"/>
      <c r="W1161" s="178"/>
      <c r="X1161" s="178"/>
      <c r="Y1161" s="178"/>
      <c r="Z1161" s="178"/>
      <c r="AA1161" s="178"/>
      <c r="AB1161" s="178"/>
    </row>
    <row r="1162" spans="4:28" x14ac:dyDescent="0.25">
      <c r="D1162" s="201"/>
      <c r="E1162" s="174"/>
      <c r="F1162" s="179"/>
      <c r="G1162" s="272"/>
      <c r="H1162" s="181"/>
      <c r="I1162" s="182"/>
      <c r="J1162" s="181"/>
      <c r="K1162" s="175"/>
      <c r="L1162" s="7"/>
      <c r="M1162" s="110"/>
      <c r="N1162" s="110"/>
      <c r="O1162" s="110"/>
      <c r="P1162" s="110"/>
      <c r="Q1162" s="110"/>
      <c r="R1162" s="110"/>
      <c r="S1162" s="105"/>
      <c r="T1162" s="105"/>
      <c r="U1162" s="177"/>
      <c r="V1162" s="161"/>
      <c r="W1162" s="178"/>
      <c r="X1162" s="178"/>
      <c r="Y1162" s="178"/>
      <c r="Z1162" s="178"/>
      <c r="AA1162" s="178"/>
      <c r="AB1162" s="178"/>
    </row>
    <row r="1163" spans="4:28" x14ac:dyDescent="0.25">
      <c r="D1163" s="201"/>
      <c r="E1163" s="174"/>
      <c r="F1163" s="179"/>
      <c r="G1163" s="272"/>
      <c r="H1163" s="181"/>
      <c r="I1163" s="182"/>
      <c r="J1163" s="181"/>
      <c r="K1163" s="175"/>
      <c r="L1163" s="7"/>
      <c r="M1163" s="110"/>
      <c r="N1163" s="110"/>
      <c r="O1163" s="110"/>
      <c r="P1163" s="110"/>
      <c r="Q1163" s="110"/>
      <c r="R1163" s="110"/>
      <c r="S1163" s="105"/>
      <c r="T1163" s="105"/>
      <c r="U1163" s="177"/>
      <c r="V1163" s="161"/>
      <c r="W1163" s="178"/>
      <c r="X1163" s="178"/>
      <c r="Y1163" s="178"/>
      <c r="Z1163" s="178"/>
      <c r="AA1163" s="178"/>
      <c r="AB1163" s="178"/>
    </row>
    <row r="1164" spans="4:28" x14ac:dyDescent="0.25">
      <c r="D1164" s="201"/>
      <c r="E1164" s="174"/>
      <c r="F1164" s="179"/>
      <c r="G1164" s="272"/>
      <c r="H1164" s="181"/>
      <c r="I1164" s="182"/>
      <c r="J1164" s="181"/>
      <c r="K1164" s="175"/>
      <c r="L1164" s="7"/>
      <c r="M1164" s="110"/>
      <c r="N1164" s="110"/>
      <c r="O1164" s="110"/>
      <c r="P1164" s="110"/>
      <c r="Q1164" s="110"/>
      <c r="R1164" s="110"/>
      <c r="S1164" s="105"/>
      <c r="T1164" s="105"/>
      <c r="U1164" s="177"/>
      <c r="V1164" s="161"/>
      <c r="W1164" s="178"/>
      <c r="X1164" s="178"/>
      <c r="Y1164" s="178"/>
      <c r="Z1164" s="178"/>
      <c r="AA1164" s="178"/>
      <c r="AB1164" s="178"/>
    </row>
    <row r="1165" spans="4:28" x14ac:dyDescent="0.25">
      <c r="D1165" s="201"/>
      <c r="E1165" s="174"/>
      <c r="F1165" s="179"/>
      <c r="G1165" s="272"/>
      <c r="H1165" s="181"/>
      <c r="I1165" s="182"/>
      <c r="J1165" s="181"/>
      <c r="K1165" s="175"/>
      <c r="L1165" s="7"/>
      <c r="M1165" s="110"/>
      <c r="N1165" s="110"/>
      <c r="O1165" s="110"/>
      <c r="P1165" s="110"/>
      <c r="Q1165" s="110"/>
      <c r="R1165" s="110"/>
      <c r="S1165" s="105"/>
      <c r="T1165" s="105"/>
      <c r="U1165" s="177"/>
      <c r="V1165" s="161"/>
      <c r="W1165" s="178"/>
      <c r="X1165" s="178"/>
      <c r="Y1165" s="178"/>
      <c r="Z1165" s="178"/>
      <c r="AA1165" s="178"/>
      <c r="AB1165" s="178"/>
    </row>
    <row r="1166" spans="4:28" x14ac:dyDescent="0.25">
      <c r="D1166" s="201"/>
      <c r="E1166" s="174"/>
      <c r="F1166" s="179"/>
      <c r="G1166" s="272"/>
      <c r="H1166" s="181"/>
      <c r="I1166" s="182"/>
      <c r="J1166" s="181"/>
      <c r="K1166" s="175"/>
      <c r="L1166" s="7"/>
      <c r="M1166" s="110"/>
      <c r="N1166" s="110"/>
      <c r="O1166" s="110"/>
      <c r="P1166" s="110"/>
      <c r="Q1166" s="110"/>
      <c r="R1166" s="110"/>
      <c r="S1166" s="105"/>
      <c r="T1166" s="105"/>
      <c r="U1166" s="177"/>
      <c r="V1166" s="161"/>
      <c r="W1166" s="178"/>
      <c r="X1166" s="178"/>
      <c r="Y1166" s="178"/>
      <c r="Z1166" s="178"/>
      <c r="AA1166" s="178"/>
      <c r="AB1166" s="178"/>
    </row>
    <row r="1167" spans="4:28" x14ac:dyDescent="0.25">
      <c r="D1167" s="201"/>
      <c r="E1167" s="174"/>
      <c r="F1167" s="179"/>
      <c r="G1167" s="272"/>
      <c r="H1167" s="181"/>
      <c r="I1167" s="182"/>
      <c r="J1167" s="181"/>
      <c r="K1167" s="175"/>
      <c r="L1167" s="7"/>
      <c r="M1167" s="110"/>
      <c r="N1167" s="110"/>
      <c r="O1167" s="110"/>
      <c r="P1167" s="110"/>
      <c r="Q1167" s="110"/>
      <c r="R1167" s="110"/>
      <c r="S1167" s="105"/>
      <c r="T1167" s="105"/>
      <c r="U1167" s="177"/>
      <c r="V1167" s="161"/>
      <c r="W1167" s="178"/>
      <c r="X1167" s="178"/>
      <c r="Y1167" s="178"/>
      <c r="Z1167" s="178"/>
      <c r="AA1167" s="178"/>
      <c r="AB1167" s="178"/>
    </row>
    <row r="1168" spans="4:28" x14ac:dyDescent="0.25">
      <c r="D1168" s="201"/>
      <c r="E1168" s="174"/>
      <c r="F1168" s="179"/>
      <c r="G1168" s="272"/>
      <c r="H1168" s="181"/>
      <c r="I1168" s="182"/>
      <c r="J1168" s="181"/>
      <c r="K1168" s="175"/>
      <c r="L1168" s="7"/>
      <c r="M1168" s="110"/>
      <c r="N1168" s="110"/>
      <c r="O1168" s="110"/>
      <c r="P1168" s="110"/>
      <c r="Q1168" s="110"/>
      <c r="R1168" s="110"/>
      <c r="S1168" s="105"/>
      <c r="T1168" s="105"/>
      <c r="U1168" s="177"/>
      <c r="V1168" s="161"/>
      <c r="W1168" s="178"/>
      <c r="X1168" s="178"/>
      <c r="Y1168" s="178"/>
      <c r="Z1168" s="178"/>
      <c r="AA1168" s="178"/>
      <c r="AB1168" s="178"/>
    </row>
    <row r="1169" spans="4:28" x14ac:dyDescent="0.25">
      <c r="D1169" s="201"/>
      <c r="E1169" s="174"/>
      <c r="F1169" s="179"/>
      <c r="G1169" s="272"/>
      <c r="H1169" s="181"/>
      <c r="I1169" s="182"/>
      <c r="J1169" s="181"/>
      <c r="K1169" s="175"/>
      <c r="L1169" s="7"/>
      <c r="M1169" s="110"/>
      <c r="N1169" s="110"/>
      <c r="O1169" s="110"/>
      <c r="P1169" s="110"/>
      <c r="Q1169" s="110"/>
      <c r="R1169" s="110"/>
      <c r="S1169" s="105"/>
      <c r="T1169" s="105"/>
      <c r="U1169" s="177"/>
      <c r="V1169" s="161"/>
      <c r="W1169" s="178"/>
      <c r="X1169" s="178"/>
      <c r="Y1169" s="178"/>
      <c r="Z1169" s="178"/>
      <c r="AA1169" s="178"/>
      <c r="AB1169" s="178"/>
    </row>
    <row r="1170" spans="4:28" x14ac:dyDescent="0.25">
      <c r="D1170" s="201"/>
      <c r="E1170" s="174"/>
      <c r="F1170" s="179"/>
      <c r="G1170" s="272"/>
      <c r="H1170" s="181"/>
      <c r="I1170" s="182"/>
      <c r="J1170" s="181"/>
      <c r="K1170" s="175"/>
      <c r="L1170" s="7"/>
      <c r="M1170" s="110"/>
      <c r="N1170" s="110"/>
      <c r="O1170" s="110"/>
      <c r="P1170" s="110"/>
      <c r="Q1170" s="110"/>
      <c r="R1170" s="110"/>
      <c r="S1170" s="105"/>
      <c r="T1170" s="105"/>
      <c r="U1170" s="177"/>
      <c r="V1170" s="161"/>
      <c r="W1170" s="178"/>
      <c r="X1170" s="178"/>
      <c r="Y1170" s="178"/>
      <c r="Z1170" s="178"/>
      <c r="AA1170" s="178"/>
      <c r="AB1170" s="178"/>
    </row>
    <row r="1171" spans="4:28" x14ac:dyDescent="0.25">
      <c r="D1171" s="201"/>
      <c r="E1171" s="174"/>
      <c r="F1171" s="179"/>
      <c r="G1171" s="272"/>
      <c r="H1171" s="181"/>
      <c r="I1171" s="182"/>
      <c r="J1171" s="181"/>
      <c r="K1171" s="175"/>
      <c r="L1171" s="7"/>
      <c r="M1171" s="110"/>
      <c r="N1171" s="110"/>
      <c r="O1171" s="110"/>
      <c r="P1171" s="110"/>
      <c r="Q1171" s="110"/>
      <c r="R1171" s="110"/>
      <c r="S1171" s="105"/>
      <c r="T1171" s="105"/>
      <c r="U1171" s="177"/>
      <c r="V1171" s="161"/>
      <c r="W1171" s="178"/>
      <c r="X1171" s="178"/>
      <c r="Y1171" s="178"/>
      <c r="Z1171" s="178"/>
      <c r="AA1171" s="178"/>
      <c r="AB1171" s="178"/>
    </row>
    <row r="1172" spans="4:28" x14ac:dyDescent="0.25">
      <c r="D1172" s="201"/>
      <c r="E1172" s="174"/>
      <c r="F1172" s="179"/>
      <c r="G1172" s="272"/>
      <c r="H1172" s="181"/>
      <c r="I1172" s="182"/>
      <c r="J1172" s="181"/>
      <c r="K1172" s="175"/>
      <c r="L1172" s="7"/>
      <c r="M1172" s="110"/>
      <c r="N1172" s="110"/>
      <c r="O1172" s="110"/>
      <c r="P1172" s="110"/>
      <c r="Q1172" s="110"/>
      <c r="R1172" s="110"/>
      <c r="S1172" s="105"/>
      <c r="T1172" s="105"/>
      <c r="U1172" s="177"/>
      <c r="V1172" s="161"/>
      <c r="W1172" s="178"/>
      <c r="X1172" s="178"/>
      <c r="Y1172" s="178"/>
      <c r="Z1172" s="178"/>
      <c r="AA1172" s="178"/>
      <c r="AB1172" s="178"/>
    </row>
    <row r="1173" spans="4:28" x14ac:dyDescent="0.25">
      <c r="D1173" s="201"/>
      <c r="E1173" s="174"/>
      <c r="F1173" s="179"/>
      <c r="G1173" s="272"/>
      <c r="H1173" s="181"/>
      <c r="I1173" s="182"/>
      <c r="J1173" s="181"/>
      <c r="K1173" s="175"/>
      <c r="L1173" s="7"/>
      <c r="M1173" s="110"/>
      <c r="N1173" s="110"/>
      <c r="O1173" s="110"/>
      <c r="P1173" s="110"/>
      <c r="Q1173" s="110"/>
      <c r="R1173" s="110"/>
      <c r="S1173" s="105"/>
      <c r="T1173" s="105"/>
      <c r="U1173" s="177"/>
      <c r="V1173" s="161"/>
      <c r="W1173" s="178"/>
      <c r="X1173" s="178"/>
      <c r="Y1173" s="178"/>
      <c r="Z1173" s="178"/>
      <c r="AA1173" s="178"/>
      <c r="AB1173" s="178"/>
    </row>
    <row r="1174" spans="4:28" x14ac:dyDescent="0.25">
      <c r="D1174" s="201"/>
      <c r="E1174" s="174"/>
      <c r="F1174" s="179"/>
      <c r="G1174" s="272"/>
      <c r="H1174" s="181"/>
      <c r="I1174" s="182"/>
      <c r="J1174" s="181"/>
      <c r="K1174" s="175"/>
      <c r="L1174" s="7"/>
      <c r="M1174" s="110"/>
      <c r="N1174" s="110"/>
      <c r="O1174" s="110"/>
      <c r="P1174" s="110"/>
      <c r="Q1174" s="110"/>
      <c r="R1174" s="110"/>
      <c r="S1174" s="105"/>
      <c r="T1174" s="105"/>
      <c r="U1174" s="177"/>
      <c r="V1174" s="161"/>
      <c r="W1174" s="178"/>
      <c r="X1174" s="178"/>
      <c r="Y1174" s="178"/>
      <c r="Z1174" s="178"/>
      <c r="AA1174" s="178"/>
      <c r="AB1174" s="178"/>
    </row>
    <row r="1175" spans="4:28" x14ac:dyDescent="0.25">
      <c r="D1175" s="201"/>
      <c r="E1175" s="174"/>
      <c r="F1175" s="179"/>
      <c r="G1175" s="272"/>
      <c r="H1175" s="181"/>
      <c r="I1175" s="182"/>
      <c r="J1175" s="181"/>
      <c r="K1175" s="175"/>
      <c r="L1175" s="7"/>
      <c r="M1175" s="110"/>
      <c r="N1175" s="110"/>
      <c r="O1175" s="110"/>
      <c r="P1175" s="110"/>
      <c r="Q1175" s="110"/>
      <c r="R1175" s="110"/>
      <c r="S1175" s="105"/>
      <c r="T1175" s="105"/>
      <c r="U1175" s="177"/>
      <c r="V1175" s="161"/>
      <c r="W1175" s="178"/>
      <c r="X1175" s="178"/>
      <c r="Y1175" s="178"/>
      <c r="Z1175" s="178"/>
      <c r="AA1175" s="178"/>
      <c r="AB1175" s="178"/>
    </row>
    <row r="1176" spans="4:28" x14ac:dyDescent="0.25">
      <c r="D1176" s="201"/>
      <c r="E1176" s="174"/>
      <c r="F1176" s="179"/>
      <c r="G1176" s="272"/>
      <c r="H1176" s="181"/>
      <c r="I1176" s="182"/>
      <c r="J1176" s="181"/>
      <c r="K1176" s="175"/>
      <c r="L1176" s="7"/>
      <c r="M1176" s="110"/>
      <c r="N1176" s="110"/>
      <c r="O1176" s="110"/>
      <c r="P1176" s="110"/>
      <c r="Q1176" s="110"/>
      <c r="R1176" s="110"/>
      <c r="S1176" s="105"/>
      <c r="T1176" s="105"/>
      <c r="U1176" s="177"/>
      <c r="V1176" s="161"/>
      <c r="W1176" s="178"/>
      <c r="X1176" s="178"/>
      <c r="Y1176" s="178"/>
      <c r="Z1176" s="178"/>
      <c r="AA1176" s="178"/>
      <c r="AB1176" s="178"/>
    </row>
    <row r="1177" spans="4:28" x14ac:dyDescent="0.25">
      <c r="D1177" s="201"/>
      <c r="E1177" s="174"/>
      <c r="F1177" s="179"/>
      <c r="G1177" s="272"/>
      <c r="H1177" s="181"/>
      <c r="I1177" s="182"/>
      <c r="J1177" s="181"/>
      <c r="K1177" s="175"/>
      <c r="L1177" s="7"/>
      <c r="M1177" s="110"/>
      <c r="N1177" s="110"/>
      <c r="O1177" s="110"/>
      <c r="P1177" s="110"/>
      <c r="Q1177" s="110"/>
      <c r="R1177" s="110"/>
      <c r="S1177" s="105"/>
      <c r="T1177" s="105"/>
      <c r="U1177" s="177"/>
      <c r="V1177" s="161"/>
      <c r="W1177" s="178"/>
      <c r="X1177" s="178"/>
      <c r="Y1177" s="178"/>
      <c r="Z1177" s="178"/>
      <c r="AA1177" s="178"/>
      <c r="AB1177" s="178"/>
    </row>
    <row r="1178" spans="4:28" x14ac:dyDescent="0.25">
      <c r="D1178" s="201"/>
      <c r="E1178" s="174"/>
      <c r="F1178" s="179"/>
      <c r="G1178" s="272"/>
      <c r="H1178" s="181"/>
      <c r="I1178" s="182"/>
      <c r="J1178" s="181"/>
      <c r="K1178" s="175"/>
      <c r="L1178" s="7"/>
      <c r="M1178" s="110"/>
      <c r="N1178" s="110"/>
      <c r="O1178" s="110"/>
      <c r="P1178" s="110"/>
      <c r="Q1178" s="110"/>
      <c r="R1178" s="110"/>
      <c r="S1178" s="105"/>
      <c r="T1178" s="105"/>
      <c r="U1178" s="177"/>
      <c r="V1178" s="161"/>
      <c r="W1178" s="178"/>
      <c r="X1178" s="178"/>
      <c r="Y1178" s="178"/>
      <c r="Z1178" s="178"/>
      <c r="AA1178" s="178"/>
      <c r="AB1178" s="178"/>
    </row>
    <row r="1179" spans="4:28" x14ac:dyDescent="0.25">
      <c r="D1179" s="201"/>
      <c r="E1179" s="174"/>
      <c r="F1179" s="179"/>
      <c r="G1179" s="272"/>
      <c r="H1179" s="181"/>
      <c r="I1179" s="182"/>
      <c r="J1179" s="181"/>
      <c r="K1179" s="175"/>
      <c r="L1179" s="7"/>
      <c r="M1179" s="110"/>
      <c r="N1179" s="110"/>
      <c r="O1179" s="110"/>
      <c r="P1179" s="110"/>
      <c r="Q1179" s="110"/>
      <c r="R1179" s="110"/>
      <c r="S1179" s="105"/>
      <c r="T1179" s="105"/>
      <c r="U1179" s="177"/>
      <c r="V1179" s="161"/>
      <c r="W1179" s="178"/>
      <c r="X1179" s="178"/>
      <c r="Y1179" s="178"/>
      <c r="Z1179" s="178"/>
      <c r="AA1179" s="178"/>
      <c r="AB1179" s="178"/>
    </row>
    <row r="1180" spans="4:28" x14ac:dyDescent="0.25">
      <c r="D1180" s="201"/>
      <c r="E1180" s="174"/>
      <c r="F1180" s="179"/>
      <c r="G1180" s="272"/>
      <c r="H1180" s="181"/>
      <c r="I1180" s="182"/>
      <c r="J1180" s="181"/>
      <c r="K1180" s="175"/>
      <c r="L1180" s="7"/>
      <c r="M1180" s="110"/>
      <c r="N1180" s="110"/>
      <c r="O1180" s="110"/>
      <c r="P1180" s="110"/>
      <c r="Q1180" s="110"/>
      <c r="R1180" s="110"/>
      <c r="S1180" s="105"/>
      <c r="T1180" s="105"/>
      <c r="U1180" s="177"/>
      <c r="V1180" s="161"/>
      <c r="W1180" s="178"/>
      <c r="X1180" s="178"/>
      <c r="Y1180" s="178"/>
      <c r="Z1180" s="178"/>
      <c r="AA1180" s="178"/>
      <c r="AB1180" s="178"/>
    </row>
    <row r="1181" spans="4:28" x14ac:dyDescent="0.25">
      <c r="D1181" s="201"/>
      <c r="E1181" s="174"/>
      <c r="F1181" s="179"/>
      <c r="G1181" s="272"/>
      <c r="H1181" s="181"/>
      <c r="I1181" s="182"/>
      <c r="J1181" s="181"/>
      <c r="K1181" s="175"/>
      <c r="L1181" s="7"/>
      <c r="M1181" s="110"/>
      <c r="N1181" s="110"/>
      <c r="O1181" s="110"/>
      <c r="P1181" s="110"/>
      <c r="Q1181" s="110"/>
      <c r="R1181" s="110"/>
      <c r="S1181" s="105"/>
      <c r="T1181" s="105"/>
      <c r="U1181" s="177"/>
      <c r="V1181" s="161"/>
      <c r="W1181" s="178"/>
      <c r="X1181" s="178"/>
      <c r="Y1181" s="178"/>
      <c r="Z1181" s="178"/>
      <c r="AA1181" s="178"/>
      <c r="AB1181" s="178"/>
    </row>
    <row r="1182" spans="4:28" x14ac:dyDescent="0.25">
      <c r="D1182" s="201"/>
      <c r="E1182" s="174"/>
      <c r="F1182" s="179"/>
      <c r="G1182" s="272"/>
      <c r="H1182" s="181"/>
      <c r="I1182" s="182"/>
      <c r="J1182" s="181"/>
      <c r="K1182" s="175"/>
      <c r="L1182" s="7"/>
      <c r="M1182" s="110"/>
      <c r="N1182" s="110"/>
      <c r="O1182" s="110"/>
      <c r="P1182" s="110"/>
      <c r="Q1182" s="110"/>
      <c r="R1182" s="110"/>
      <c r="S1182" s="105"/>
      <c r="T1182" s="105"/>
      <c r="U1182" s="177"/>
      <c r="V1182" s="161"/>
      <c r="W1182" s="178"/>
      <c r="X1182" s="178"/>
      <c r="Y1182" s="178"/>
      <c r="Z1182" s="178"/>
      <c r="AA1182" s="178"/>
      <c r="AB1182" s="178"/>
    </row>
    <row r="1183" spans="4:28" x14ac:dyDescent="0.25">
      <c r="D1183" s="201"/>
      <c r="E1183" s="174"/>
      <c r="F1183" s="179"/>
      <c r="G1183" s="272"/>
      <c r="H1183" s="181"/>
      <c r="I1183" s="182"/>
      <c r="J1183" s="181"/>
      <c r="K1183" s="175"/>
      <c r="L1183" s="7"/>
      <c r="M1183" s="110"/>
      <c r="N1183" s="110"/>
      <c r="O1183" s="110"/>
      <c r="P1183" s="110"/>
      <c r="Q1183" s="110"/>
      <c r="R1183" s="110"/>
      <c r="S1183" s="105"/>
      <c r="T1183" s="105"/>
      <c r="U1183" s="177"/>
      <c r="V1183" s="161"/>
      <c r="W1183" s="178"/>
      <c r="X1183" s="178"/>
      <c r="Y1183" s="178"/>
      <c r="Z1183" s="178"/>
      <c r="AA1183" s="178"/>
      <c r="AB1183" s="178"/>
    </row>
    <row r="1184" spans="4:28" x14ac:dyDescent="0.25">
      <c r="D1184" s="201"/>
      <c r="E1184" s="174"/>
      <c r="F1184" s="179"/>
      <c r="G1184" s="272"/>
      <c r="H1184" s="181"/>
      <c r="I1184" s="182"/>
      <c r="J1184" s="181"/>
      <c r="K1184" s="175"/>
      <c r="L1184" s="7"/>
      <c r="M1184" s="110"/>
      <c r="N1184" s="110"/>
      <c r="O1184" s="110"/>
      <c r="P1184" s="110"/>
      <c r="Q1184" s="110"/>
      <c r="R1184" s="110"/>
      <c r="S1184" s="105"/>
      <c r="T1184" s="105"/>
      <c r="U1184" s="177"/>
      <c r="V1184" s="161"/>
      <c r="W1184" s="178"/>
      <c r="X1184" s="178"/>
      <c r="Y1184" s="178"/>
      <c r="Z1184" s="178"/>
      <c r="AA1184" s="178"/>
      <c r="AB1184" s="178"/>
    </row>
    <row r="1185" spans="4:28" x14ac:dyDescent="0.25">
      <c r="D1185" s="201"/>
      <c r="E1185" s="174"/>
      <c r="F1185" s="179"/>
      <c r="G1185" s="272"/>
      <c r="H1185" s="181"/>
      <c r="I1185" s="182"/>
      <c r="J1185" s="181"/>
      <c r="K1185" s="175"/>
      <c r="L1185" s="7"/>
      <c r="M1185" s="110"/>
      <c r="N1185" s="110"/>
      <c r="O1185" s="110"/>
      <c r="P1185" s="110"/>
      <c r="Q1185" s="110"/>
      <c r="R1185" s="110"/>
      <c r="S1185" s="105"/>
      <c r="T1185" s="105"/>
      <c r="U1185" s="177"/>
      <c r="V1185" s="161"/>
      <c r="W1185" s="178"/>
      <c r="X1185" s="178"/>
      <c r="Y1185" s="178"/>
      <c r="Z1185" s="178"/>
      <c r="AA1185" s="178"/>
      <c r="AB1185" s="178"/>
    </row>
    <row r="1186" spans="4:28" x14ac:dyDescent="0.25">
      <c r="D1186" s="201"/>
      <c r="E1186" s="174"/>
      <c r="F1186" s="179"/>
      <c r="G1186" s="272"/>
      <c r="H1186" s="181"/>
      <c r="I1186" s="182"/>
      <c r="J1186" s="181"/>
      <c r="K1186" s="175"/>
      <c r="L1186" s="7"/>
      <c r="M1186" s="110"/>
      <c r="N1186" s="110"/>
      <c r="O1186" s="110"/>
      <c r="P1186" s="110"/>
      <c r="Q1186" s="110"/>
      <c r="R1186" s="110"/>
      <c r="S1186" s="105"/>
      <c r="T1186" s="105"/>
      <c r="U1186" s="177"/>
      <c r="V1186" s="161"/>
      <c r="W1186" s="178"/>
      <c r="X1186" s="178"/>
      <c r="Y1186" s="178"/>
      <c r="Z1186" s="178"/>
      <c r="AA1186" s="178"/>
      <c r="AB1186" s="178"/>
    </row>
    <row r="1187" spans="4:28" x14ac:dyDescent="0.25">
      <c r="D1187" s="201"/>
      <c r="E1187" s="174"/>
      <c r="F1187" s="179"/>
      <c r="G1187" s="272"/>
      <c r="H1187" s="181"/>
      <c r="I1187" s="182"/>
      <c r="J1187" s="181"/>
      <c r="K1187" s="175"/>
      <c r="L1187" s="7"/>
      <c r="M1187" s="110"/>
      <c r="N1187" s="110"/>
      <c r="O1187" s="110"/>
      <c r="P1187" s="110"/>
      <c r="Q1187" s="110"/>
      <c r="R1187" s="110"/>
      <c r="S1187" s="105"/>
      <c r="T1187" s="105"/>
      <c r="U1187" s="177"/>
      <c r="V1187" s="161"/>
      <c r="W1187" s="178"/>
      <c r="X1187" s="178"/>
      <c r="Y1187" s="178"/>
      <c r="Z1187" s="178"/>
      <c r="AA1187" s="178"/>
      <c r="AB1187" s="178"/>
    </row>
    <row r="1188" spans="4:28" x14ac:dyDescent="0.25">
      <c r="D1188" s="201"/>
      <c r="E1188" s="174"/>
      <c r="F1188" s="179"/>
      <c r="G1188" s="272"/>
      <c r="H1188" s="181"/>
      <c r="I1188" s="182"/>
      <c r="J1188" s="181"/>
      <c r="K1188" s="175"/>
      <c r="L1188" s="7"/>
      <c r="M1188" s="110"/>
      <c r="N1188" s="110"/>
      <c r="O1188" s="110"/>
      <c r="P1188" s="110"/>
      <c r="Q1188" s="110"/>
      <c r="R1188" s="110"/>
      <c r="S1188" s="105"/>
      <c r="T1188" s="105"/>
      <c r="U1188" s="177"/>
      <c r="V1188" s="161"/>
      <c r="W1188" s="178"/>
      <c r="X1188" s="178"/>
      <c r="Y1188" s="178"/>
      <c r="Z1188" s="178"/>
      <c r="AA1188" s="178"/>
      <c r="AB1188" s="178"/>
    </row>
    <row r="1189" spans="4:28" x14ac:dyDescent="0.25">
      <c r="D1189" s="201"/>
      <c r="E1189" s="174"/>
      <c r="F1189" s="179"/>
      <c r="G1189" s="272"/>
      <c r="H1189" s="181"/>
      <c r="I1189" s="182"/>
      <c r="J1189" s="181"/>
      <c r="K1189" s="175"/>
      <c r="L1189" s="7"/>
      <c r="M1189" s="110"/>
      <c r="N1189" s="110"/>
      <c r="O1189" s="110"/>
      <c r="P1189" s="110"/>
      <c r="Q1189" s="110"/>
      <c r="R1189" s="110"/>
      <c r="S1189" s="105"/>
      <c r="T1189" s="105"/>
      <c r="U1189" s="177"/>
      <c r="V1189" s="161"/>
      <c r="W1189" s="178"/>
      <c r="X1189" s="178"/>
      <c r="Y1189" s="178"/>
      <c r="Z1189" s="178"/>
      <c r="AA1189" s="178"/>
      <c r="AB1189" s="178"/>
    </row>
    <row r="1190" spans="4:28" x14ac:dyDescent="0.25">
      <c r="D1190" s="201"/>
      <c r="E1190" s="174"/>
      <c r="F1190" s="179"/>
      <c r="G1190" s="272"/>
      <c r="H1190" s="181"/>
      <c r="I1190" s="182"/>
      <c r="J1190" s="181"/>
      <c r="K1190" s="175"/>
      <c r="L1190" s="7"/>
      <c r="M1190" s="110"/>
      <c r="N1190" s="110"/>
      <c r="O1190" s="110"/>
      <c r="P1190" s="110"/>
      <c r="Q1190" s="110"/>
      <c r="R1190" s="110"/>
      <c r="S1190" s="105"/>
      <c r="T1190" s="105"/>
      <c r="U1190" s="177"/>
      <c r="V1190" s="161"/>
      <c r="W1190" s="178"/>
      <c r="X1190" s="178"/>
      <c r="Y1190" s="178"/>
      <c r="Z1190" s="178"/>
      <c r="AA1190" s="178"/>
      <c r="AB1190" s="178"/>
    </row>
    <row r="1191" spans="4:28" x14ac:dyDescent="0.25">
      <c r="D1191" s="201"/>
      <c r="E1191" s="174"/>
      <c r="F1191" s="179"/>
      <c r="G1191" s="272"/>
      <c r="H1191" s="181"/>
      <c r="I1191" s="182"/>
      <c r="J1191" s="181"/>
      <c r="K1191" s="175"/>
      <c r="L1191" s="7"/>
      <c r="M1191" s="110"/>
      <c r="N1191" s="110"/>
      <c r="O1191" s="110"/>
      <c r="P1191" s="110"/>
      <c r="Q1191" s="110"/>
      <c r="R1191" s="110"/>
      <c r="S1191" s="105"/>
      <c r="T1191" s="105"/>
      <c r="U1191" s="177"/>
      <c r="V1191" s="161"/>
      <c r="W1191" s="178"/>
      <c r="X1191" s="178"/>
      <c r="Y1191" s="178"/>
      <c r="Z1191" s="178"/>
      <c r="AA1191" s="178"/>
      <c r="AB1191" s="178"/>
    </row>
    <row r="1192" spans="4:28" x14ac:dyDescent="0.25">
      <c r="D1192" s="201"/>
      <c r="E1192" s="174"/>
      <c r="F1192" s="179"/>
      <c r="G1192" s="272"/>
      <c r="H1192" s="181"/>
      <c r="I1192" s="182"/>
      <c r="J1192" s="181"/>
      <c r="K1192" s="175"/>
      <c r="L1192" s="7"/>
      <c r="M1192" s="110"/>
      <c r="N1192" s="110"/>
      <c r="O1192" s="110"/>
      <c r="P1192" s="110"/>
      <c r="Q1192" s="110"/>
      <c r="R1192" s="110"/>
      <c r="S1192" s="105"/>
      <c r="T1192" s="105"/>
      <c r="U1192" s="177"/>
      <c r="V1192" s="161"/>
      <c r="W1192" s="178"/>
      <c r="X1192" s="178"/>
      <c r="Y1192" s="178"/>
      <c r="Z1192" s="178"/>
      <c r="AA1192" s="178"/>
      <c r="AB1192" s="178"/>
    </row>
    <row r="1193" spans="4:28" x14ac:dyDescent="0.25">
      <c r="D1193" s="201"/>
      <c r="E1193" s="174"/>
      <c r="F1193" s="179"/>
      <c r="G1193" s="272"/>
      <c r="H1193" s="181"/>
      <c r="I1193" s="182"/>
      <c r="J1193" s="181"/>
      <c r="K1193" s="175"/>
      <c r="L1193" s="7"/>
      <c r="M1193" s="110"/>
      <c r="N1193" s="110"/>
      <c r="O1193" s="110"/>
      <c r="P1193" s="110"/>
      <c r="Q1193" s="110"/>
      <c r="R1193" s="110"/>
      <c r="S1193" s="105"/>
      <c r="T1193" s="105"/>
      <c r="U1193" s="177"/>
      <c r="V1193" s="161"/>
      <c r="W1193" s="178"/>
      <c r="X1193" s="178"/>
      <c r="Y1193" s="178"/>
      <c r="Z1193" s="178"/>
      <c r="AA1193" s="178"/>
      <c r="AB1193" s="178"/>
    </row>
    <row r="1194" spans="4:28" x14ac:dyDescent="0.25">
      <c r="D1194" s="201"/>
      <c r="E1194" s="174"/>
      <c r="F1194" s="179"/>
      <c r="G1194" s="272"/>
      <c r="H1194" s="181"/>
      <c r="I1194" s="182"/>
      <c r="J1194" s="181"/>
      <c r="K1194" s="175"/>
      <c r="L1194" s="7"/>
      <c r="M1194" s="110"/>
      <c r="N1194" s="110"/>
      <c r="O1194" s="110"/>
      <c r="P1194" s="110"/>
      <c r="Q1194" s="110"/>
      <c r="R1194" s="110"/>
      <c r="S1194" s="105"/>
      <c r="T1194" s="105"/>
      <c r="U1194" s="177"/>
      <c r="V1194" s="161"/>
      <c r="W1194" s="178"/>
      <c r="X1194" s="178"/>
      <c r="Y1194" s="178"/>
      <c r="Z1194" s="178"/>
      <c r="AA1194" s="178"/>
      <c r="AB1194" s="178"/>
    </row>
    <row r="1195" spans="4:28" x14ac:dyDescent="0.25">
      <c r="D1195" s="201"/>
      <c r="E1195" s="174"/>
      <c r="F1195" s="179"/>
      <c r="G1195" s="272"/>
      <c r="H1195" s="181"/>
      <c r="I1195" s="182"/>
      <c r="J1195" s="181"/>
      <c r="K1195" s="175"/>
      <c r="L1195" s="7"/>
      <c r="M1195" s="110"/>
      <c r="N1195" s="110"/>
      <c r="O1195" s="110"/>
      <c r="P1195" s="110"/>
      <c r="Q1195" s="110"/>
      <c r="R1195" s="110"/>
      <c r="S1195" s="105"/>
      <c r="T1195" s="105"/>
      <c r="U1195" s="177"/>
      <c r="V1195" s="161"/>
      <c r="W1195" s="178"/>
      <c r="X1195" s="178"/>
      <c r="Y1195" s="178"/>
      <c r="Z1195" s="178"/>
      <c r="AA1195" s="178"/>
      <c r="AB1195" s="178"/>
    </row>
    <row r="1196" spans="4:28" x14ac:dyDescent="0.25">
      <c r="D1196" s="201"/>
      <c r="E1196" s="174"/>
      <c r="F1196" s="179"/>
      <c r="G1196" s="272"/>
      <c r="H1196" s="181"/>
      <c r="I1196" s="182"/>
      <c r="J1196" s="181"/>
      <c r="K1196" s="175"/>
      <c r="L1196" s="7"/>
      <c r="M1196" s="110"/>
      <c r="N1196" s="110"/>
      <c r="O1196" s="110"/>
      <c r="P1196" s="110"/>
      <c r="Q1196" s="110"/>
      <c r="R1196" s="110"/>
      <c r="S1196" s="105"/>
      <c r="T1196" s="105"/>
      <c r="U1196" s="177"/>
      <c r="V1196" s="161"/>
      <c r="W1196" s="178"/>
      <c r="X1196" s="178"/>
      <c r="Y1196" s="178"/>
      <c r="Z1196" s="178"/>
      <c r="AA1196" s="178"/>
      <c r="AB1196" s="178"/>
    </row>
    <row r="1197" spans="4:28" x14ac:dyDescent="0.25">
      <c r="D1197" s="201"/>
      <c r="E1197" s="174"/>
      <c r="F1197" s="179"/>
      <c r="G1197" s="272"/>
      <c r="H1197" s="181"/>
      <c r="I1197" s="182"/>
      <c r="J1197" s="181"/>
      <c r="K1197" s="175"/>
      <c r="L1197" s="7"/>
      <c r="M1197" s="110"/>
      <c r="N1197" s="110"/>
      <c r="O1197" s="110"/>
      <c r="P1197" s="110"/>
      <c r="Q1197" s="110"/>
      <c r="R1197" s="110"/>
      <c r="S1197" s="105"/>
      <c r="T1197" s="105"/>
      <c r="U1197" s="177"/>
      <c r="V1197" s="161"/>
      <c r="W1197" s="178"/>
      <c r="X1197" s="178"/>
      <c r="Y1197" s="178"/>
      <c r="Z1197" s="178"/>
      <c r="AA1197" s="178"/>
      <c r="AB1197" s="178"/>
    </row>
    <row r="1198" spans="4:28" x14ac:dyDescent="0.25">
      <c r="D1198" s="201"/>
      <c r="E1198" s="174"/>
      <c r="F1198" s="179"/>
      <c r="G1198" s="272"/>
      <c r="H1198" s="181"/>
      <c r="I1198" s="182"/>
      <c r="J1198" s="181"/>
      <c r="K1198" s="175"/>
      <c r="L1198" s="7"/>
      <c r="M1198" s="110"/>
      <c r="N1198" s="110"/>
      <c r="O1198" s="110"/>
      <c r="P1198" s="110"/>
      <c r="Q1198" s="110"/>
      <c r="R1198" s="110"/>
      <c r="S1198" s="105"/>
      <c r="T1198" s="105"/>
      <c r="U1198" s="177"/>
      <c r="V1198" s="161"/>
      <c r="W1198" s="178"/>
      <c r="X1198" s="178"/>
      <c r="Y1198" s="178"/>
      <c r="Z1198" s="178"/>
      <c r="AA1198" s="178"/>
      <c r="AB1198" s="178"/>
    </row>
    <row r="1199" spans="4:28" x14ac:dyDescent="0.25">
      <c r="D1199" s="201"/>
      <c r="E1199" s="174"/>
      <c r="F1199" s="179"/>
      <c r="G1199" s="272"/>
      <c r="H1199" s="181"/>
      <c r="I1199" s="182"/>
      <c r="J1199" s="181"/>
      <c r="K1199" s="175"/>
      <c r="L1199" s="7"/>
      <c r="M1199" s="110"/>
      <c r="N1199" s="110"/>
      <c r="O1199" s="110"/>
      <c r="P1199" s="110"/>
      <c r="Q1199" s="110"/>
      <c r="R1199" s="110"/>
      <c r="S1199" s="105"/>
      <c r="T1199" s="105"/>
      <c r="U1199" s="177"/>
      <c r="V1199" s="161"/>
      <c r="W1199" s="178"/>
      <c r="X1199" s="178"/>
      <c r="Y1199" s="178"/>
      <c r="Z1199" s="178"/>
      <c r="AA1199" s="178"/>
      <c r="AB1199" s="178"/>
    </row>
    <row r="1200" spans="4:28" x14ac:dyDescent="0.25">
      <c r="D1200" s="201"/>
      <c r="E1200" s="174"/>
      <c r="F1200" s="179"/>
      <c r="G1200" s="272"/>
      <c r="H1200" s="181"/>
      <c r="I1200" s="182"/>
      <c r="J1200" s="181"/>
      <c r="K1200" s="175"/>
      <c r="L1200" s="7"/>
      <c r="M1200" s="110"/>
      <c r="N1200" s="110"/>
      <c r="O1200" s="110"/>
      <c r="P1200" s="110"/>
      <c r="Q1200" s="110"/>
      <c r="R1200" s="110"/>
      <c r="S1200" s="105"/>
      <c r="T1200" s="105"/>
      <c r="U1200" s="177"/>
      <c r="V1200" s="161"/>
      <c r="W1200" s="178"/>
      <c r="X1200" s="178"/>
      <c r="Y1200" s="178"/>
      <c r="Z1200" s="178"/>
      <c r="AA1200" s="178"/>
      <c r="AB1200" s="178"/>
    </row>
    <row r="1201" spans="4:28" x14ac:dyDescent="0.25">
      <c r="D1201" s="201"/>
      <c r="E1201" s="174"/>
      <c r="F1201" s="179"/>
      <c r="G1201" s="272"/>
      <c r="H1201" s="181"/>
      <c r="I1201" s="182"/>
      <c r="J1201" s="181"/>
      <c r="K1201" s="175"/>
      <c r="L1201" s="7"/>
      <c r="M1201" s="110"/>
      <c r="N1201" s="110"/>
      <c r="O1201" s="110"/>
      <c r="P1201" s="110"/>
      <c r="Q1201" s="110"/>
      <c r="R1201" s="110"/>
      <c r="S1201" s="105"/>
      <c r="T1201" s="105"/>
      <c r="U1201" s="177"/>
      <c r="V1201" s="161"/>
      <c r="W1201" s="178"/>
      <c r="X1201" s="178"/>
      <c r="Y1201" s="178"/>
      <c r="Z1201" s="178"/>
      <c r="AA1201" s="178"/>
      <c r="AB1201" s="178"/>
    </row>
    <row r="1202" spans="4:28" x14ac:dyDescent="0.25">
      <c r="D1202" s="201"/>
      <c r="E1202" s="174"/>
      <c r="F1202" s="179"/>
      <c r="G1202" s="272"/>
      <c r="H1202" s="181"/>
      <c r="I1202" s="182"/>
      <c r="J1202" s="181"/>
      <c r="K1202" s="175"/>
      <c r="L1202" s="7"/>
      <c r="M1202" s="110"/>
      <c r="N1202" s="110"/>
      <c r="O1202" s="110"/>
      <c r="P1202" s="110"/>
      <c r="Q1202" s="110"/>
      <c r="R1202" s="110"/>
      <c r="S1202" s="105"/>
      <c r="T1202" s="105"/>
      <c r="U1202" s="177"/>
      <c r="V1202" s="161"/>
      <c r="W1202" s="178"/>
      <c r="X1202" s="178"/>
      <c r="Y1202" s="178"/>
      <c r="Z1202" s="178"/>
      <c r="AA1202" s="178"/>
      <c r="AB1202" s="178"/>
    </row>
    <row r="1203" spans="4:28" x14ac:dyDescent="0.25">
      <c r="D1203" s="201"/>
      <c r="E1203" s="174"/>
      <c r="F1203" s="179"/>
      <c r="G1203" s="272"/>
      <c r="H1203" s="181"/>
      <c r="I1203" s="182"/>
      <c r="J1203" s="181"/>
      <c r="K1203" s="175"/>
      <c r="L1203" s="7"/>
      <c r="M1203" s="110"/>
      <c r="N1203" s="110"/>
      <c r="O1203" s="110"/>
      <c r="P1203" s="110"/>
      <c r="Q1203" s="110"/>
      <c r="R1203" s="110"/>
      <c r="S1203" s="105"/>
      <c r="T1203" s="105"/>
      <c r="U1203" s="177"/>
      <c r="V1203" s="161"/>
      <c r="W1203" s="178"/>
      <c r="X1203" s="178"/>
      <c r="Y1203" s="178"/>
      <c r="Z1203" s="178"/>
      <c r="AA1203" s="178"/>
      <c r="AB1203" s="178"/>
    </row>
    <row r="1204" spans="4:28" x14ac:dyDescent="0.25">
      <c r="D1204" s="201"/>
      <c r="E1204" s="174"/>
      <c r="F1204" s="179"/>
      <c r="G1204" s="272"/>
      <c r="H1204" s="181"/>
      <c r="I1204" s="182"/>
      <c r="J1204" s="181"/>
      <c r="K1204" s="175"/>
      <c r="L1204" s="7"/>
      <c r="M1204" s="110"/>
      <c r="N1204" s="110"/>
      <c r="O1204" s="110"/>
      <c r="P1204" s="110"/>
      <c r="Q1204" s="110"/>
      <c r="R1204" s="110"/>
      <c r="S1204" s="105"/>
      <c r="T1204" s="105"/>
      <c r="U1204" s="177"/>
      <c r="V1204" s="161"/>
      <c r="W1204" s="178"/>
      <c r="X1204" s="178"/>
      <c r="Y1204" s="178"/>
      <c r="Z1204" s="178"/>
      <c r="AA1204" s="178"/>
      <c r="AB1204" s="178"/>
    </row>
    <row r="1205" spans="4:28" x14ac:dyDescent="0.25">
      <c r="D1205" s="201"/>
      <c r="E1205" s="174"/>
      <c r="F1205" s="179"/>
      <c r="G1205" s="272"/>
      <c r="H1205" s="181"/>
      <c r="I1205" s="182"/>
      <c r="J1205" s="181"/>
      <c r="K1205" s="175"/>
      <c r="L1205" s="7"/>
      <c r="M1205" s="110"/>
      <c r="N1205" s="110"/>
      <c r="O1205" s="110"/>
      <c r="P1205" s="110"/>
      <c r="Q1205" s="110"/>
      <c r="R1205" s="110"/>
      <c r="S1205" s="105"/>
      <c r="T1205" s="105"/>
      <c r="U1205" s="177"/>
      <c r="V1205" s="161"/>
      <c r="W1205" s="178"/>
      <c r="X1205" s="178"/>
      <c r="Y1205" s="178"/>
      <c r="Z1205" s="178"/>
      <c r="AA1205" s="178"/>
      <c r="AB1205" s="178"/>
    </row>
    <row r="1206" spans="4:28" x14ac:dyDescent="0.25">
      <c r="D1206" s="201"/>
      <c r="E1206" s="174"/>
      <c r="F1206" s="179"/>
      <c r="G1206" s="272"/>
      <c r="H1206" s="181"/>
      <c r="I1206" s="182"/>
      <c r="J1206" s="181"/>
      <c r="K1206" s="175"/>
      <c r="L1206" s="7"/>
      <c r="M1206" s="110"/>
      <c r="N1206" s="110"/>
      <c r="O1206" s="110"/>
      <c r="P1206" s="110"/>
      <c r="Q1206" s="110"/>
      <c r="R1206" s="110"/>
      <c r="S1206" s="105"/>
      <c r="T1206" s="105"/>
      <c r="U1206" s="177"/>
      <c r="V1206" s="161"/>
      <c r="W1206" s="178"/>
      <c r="X1206" s="178"/>
      <c r="Y1206" s="178"/>
      <c r="Z1206" s="178"/>
      <c r="AA1206" s="178"/>
      <c r="AB1206" s="178"/>
    </row>
    <row r="1207" spans="4:28" x14ac:dyDescent="0.25">
      <c r="D1207" s="201"/>
      <c r="E1207" s="174"/>
      <c r="F1207" s="179"/>
      <c r="G1207" s="272"/>
      <c r="H1207" s="181"/>
      <c r="I1207" s="182"/>
      <c r="J1207" s="181"/>
      <c r="K1207" s="175"/>
      <c r="L1207" s="7"/>
      <c r="M1207" s="110"/>
      <c r="N1207" s="110"/>
      <c r="O1207" s="110"/>
      <c r="P1207" s="110"/>
      <c r="Q1207" s="110"/>
      <c r="R1207" s="110"/>
      <c r="S1207" s="105"/>
      <c r="T1207" s="105"/>
      <c r="U1207" s="177"/>
      <c r="V1207" s="161"/>
      <c r="W1207" s="178"/>
      <c r="X1207" s="178"/>
      <c r="Y1207" s="178"/>
      <c r="Z1207" s="178"/>
      <c r="AA1207" s="178"/>
      <c r="AB1207" s="178"/>
    </row>
    <row r="1208" spans="4:28" x14ac:dyDescent="0.25">
      <c r="D1208" s="201"/>
      <c r="E1208" s="174"/>
      <c r="F1208" s="179"/>
      <c r="G1208" s="272"/>
      <c r="H1208" s="181"/>
      <c r="I1208" s="182"/>
      <c r="J1208" s="181"/>
      <c r="K1208" s="175"/>
      <c r="L1208" s="7"/>
      <c r="M1208" s="110"/>
      <c r="N1208" s="110"/>
      <c r="O1208" s="110"/>
      <c r="P1208" s="110"/>
      <c r="Q1208" s="110"/>
      <c r="R1208" s="110"/>
      <c r="S1208" s="105"/>
      <c r="T1208" s="105"/>
      <c r="U1208" s="177"/>
      <c r="V1208" s="161"/>
      <c r="W1208" s="178"/>
      <c r="X1208" s="178"/>
      <c r="Y1208" s="178"/>
      <c r="Z1208" s="178"/>
      <c r="AA1208" s="178"/>
      <c r="AB1208" s="178"/>
    </row>
    <row r="1209" spans="4:28" x14ac:dyDescent="0.25">
      <c r="D1209" s="201"/>
      <c r="E1209" s="174"/>
      <c r="F1209" s="179"/>
      <c r="G1209" s="272"/>
      <c r="H1209" s="181"/>
      <c r="I1209" s="182"/>
      <c r="J1209" s="181"/>
      <c r="K1209" s="175"/>
      <c r="L1209" s="7"/>
      <c r="M1209" s="110"/>
      <c r="N1209" s="110"/>
      <c r="O1209" s="110"/>
      <c r="P1209" s="110"/>
      <c r="Q1209" s="110"/>
      <c r="R1209" s="110"/>
      <c r="S1209" s="105"/>
      <c r="T1209" s="105"/>
      <c r="U1209" s="177"/>
      <c r="V1209" s="161"/>
      <c r="W1209" s="178"/>
      <c r="X1209" s="178"/>
      <c r="Y1209" s="178"/>
      <c r="Z1209" s="178"/>
      <c r="AA1209" s="178"/>
      <c r="AB1209" s="178"/>
    </row>
    <row r="1210" spans="4:28" x14ac:dyDescent="0.25">
      <c r="D1210" s="201"/>
      <c r="E1210" s="174"/>
      <c r="F1210" s="179"/>
      <c r="G1210" s="272"/>
      <c r="H1210" s="181"/>
      <c r="I1210" s="182"/>
      <c r="J1210" s="181"/>
      <c r="K1210" s="175"/>
      <c r="L1210" s="7"/>
      <c r="M1210" s="110"/>
      <c r="N1210" s="110"/>
      <c r="O1210" s="110"/>
      <c r="P1210" s="110"/>
      <c r="Q1210" s="110"/>
      <c r="R1210" s="110"/>
      <c r="S1210" s="105"/>
      <c r="T1210" s="105"/>
      <c r="U1210" s="177"/>
      <c r="V1210" s="161"/>
      <c r="W1210" s="178"/>
      <c r="X1210" s="178"/>
      <c r="Y1210" s="178"/>
      <c r="Z1210" s="178"/>
      <c r="AA1210" s="178"/>
      <c r="AB1210" s="178"/>
    </row>
    <row r="1211" spans="4:28" x14ac:dyDescent="0.25">
      <c r="D1211" s="201"/>
      <c r="E1211" s="174"/>
      <c r="F1211" s="179"/>
      <c r="G1211" s="272"/>
      <c r="H1211" s="181"/>
      <c r="I1211" s="182"/>
      <c r="J1211" s="181"/>
      <c r="K1211" s="175"/>
      <c r="L1211" s="7"/>
      <c r="M1211" s="110"/>
      <c r="N1211" s="110"/>
      <c r="O1211" s="110"/>
      <c r="P1211" s="110"/>
      <c r="Q1211" s="110"/>
      <c r="R1211" s="110"/>
      <c r="S1211" s="105"/>
      <c r="T1211" s="105"/>
      <c r="U1211" s="177"/>
      <c r="V1211" s="161"/>
      <c r="W1211" s="178"/>
      <c r="X1211" s="178"/>
      <c r="Y1211" s="178"/>
      <c r="Z1211" s="178"/>
      <c r="AA1211" s="178"/>
      <c r="AB1211" s="178"/>
    </row>
    <row r="1212" spans="4:28" x14ac:dyDescent="0.25">
      <c r="D1212" s="201"/>
      <c r="E1212" s="174"/>
      <c r="F1212" s="179"/>
      <c r="G1212" s="272"/>
      <c r="H1212" s="181"/>
      <c r="I1212" s="182"/>
      <c r="J1212" s="181"/>
      <c r="K1212" s="175"/>
      <c r="L1212" s="7"/>
      <c r="M1212" s="110"/>
      <c r="N1212" s="110"/>
      <c r="O1212" s="110"/>
      <c r="P1212" s="110"/>
      <c r="Q1212" s="110"/>
      <c r="R1212" s="110"/>
      <c r="S1212" s="105"/>
      <c r="T1212" s="105"/>
      <c r="U1212" s="177"/>
      <c r="V1212" s="161"/>
      <c r="W1212" s="178"/>
      <c r="X1212" s="178"/>
      <c r="Y1212" s="178"/>
      <c r="Z1212" s="178"/>
      <c r="AA1212" s="178"/>
      <c r="AB1212" s="178"/>
    </row>
    <row r="1213" spans="4:28" x14ac:dyDescent="0.25">
      <c r="D1213" s="201"/>
      <c r="E1213" s="174"/>
      <c r="F1213" s="179"/>
      <c r="G1213" s="272"/>
      <c r="H1213" s="181"/>
      <c r="I1213" s="182"/>
      <c r="J1213" s="181"/>
      <c r="K1213" s="175"/>
      <c r="L1213" s="7"/>
      <c r="M1213" s="110"/>
      <c r="N1213" s="110"/>
      <c r="O1213" s="110"/>
      <c r="P1213" s="110"/>
      <c r="Q1213" s="110"/>
      <c r="R1213" s="110"/>
      <c r="S1213" s="105"/>
      <c r="T1213" s="105"/>
      <c r="U1213" s="177"/>
      <c r="V1213" s="161"/>
      <c r="W1213" s="178"/>
      <c r="X1213" s="178"/>
      <c r="Y1213" s="178"/>
      <c r="Z1213" s="178"/>
      <c r="AA1213" s="178"/>
      <c r="AB1213" s="178"/>
    </row>
    <row r="1214" spans="4:28" x14ac:dyDescent="0.25">
      <c r="D1214" s="201"/>
      <c r="E1214" s="174"/>
      <c r="F1214" s="179"/>
      <c r="G1214" s="272"/>
      <c r="H1214" s="181"/>
      <c r="I1214" s="182"/>
      <c r="J1214" s="181"/>
      <c r="K1214" s="175"/>
      <c r="L1214" s="7"/>
      <c r="M1214" s="110"/>
      <c r="N1214" s="110"/>
      <c r="O1214" s="110"/>
      <c r="P1214" s="110"/>
      <c r="Q1214" s="110"/>
      <c r="R1214" s="110"/>
      <c r="S1214" s="105"/>
      <c r="T1214" s="105"/>
      <c r="U1214" s="177"/>
      <c r="V1214" s="161"/>
      <c r="W1214" s="178"/>
      <c r="X1214" s="178"/>
      <c r="Y1214" s="178"/>
      <c r="Z1214" s="178"/>
      <c r="AA1214" s="178"/>
      <c r="AB1214" s="178"/>
    </row>
    <row r="1215" spans="4:28" x14ac:dyDescent="0.25">
      <c r="D1215" s="201"/>
      <c r="E1215" s="174"/>
      <c r="F1215" s="179"/>
      <c r="G1215" s="272"/>
      <c r="H1215" s="181"/>
      <c r="I1215" s="182"/>
      <c r="J1215" s="181"/>
      <c r="K1215" s="175"/>
      <c r="L1215" s="7"/>
      <c r="M1215" s="110"/>
      <c r="N1215" s="110"/>
      <c r="O1215" s="110"/>
      <c r="P1215" s="110"/>
      <c r="Q1215" s="110"/>
      <c r="R1215" s="110"/>
      <c r="S1215" s="105"/>
      <c r="T1215" s="105"/>
      <c r="U1215" s="177"/>
      <c r="V1215" s="161"/>
      <c r="W1215" s="178"/>
      <c r="X1215" s="178"/>
      <c r="Y1215" s="178"/>
      <c r="Z1215" s="178"/>
      <c r="AA1215" s="178"/>
      <c r="AB1215" s="178"/>
    </row>
    <row r="1216" spans="4:28" x14ac:dyDescent="0.25">
      <c r="D1216" s="201"/>
      <c r="E1216" s="174"/>
      <c r="F1216" s="179"/>
      <c r="G1216" s="272"/>
      <c r="H1216" s="181"/>
      <c r="I1216" s="182"/>
      <c r="J1216" s="181"/>
      <c r="K1216" s="175"/>
      <c r="L1216" s="7"/>
      <c r="M1216" s="110"/>
      <c r="N1216" s="110"/>
      <c r="O1216" s="110"/>
      <c r="P1216" s="110"/>
      <c r="Q1216" s="110"/>
      <c r="R1216" s="110"/>
      <c r="S1216" s="105"/>
      <c r="T1216" s="105"/>
      <c r="U1216" s="177"/>
      <c r="V1216" s="161"/>
      <c r="W1216" s="178"/>
      <c r="X1216" s="178"/>
      <c r="Y1216" s="178"/>
      <c r="Z1216" s="178"/>
      <c r="AA1216" s="178"/>
      <c r="AB1216" s="178"/>
    </row>
    <row r="1217" spans="4:28" x14ac:dyDescent="0.25">
      <c r="D1217" s="201"/>
      <c r="E1217" s="174"/>
      <c r="F1217" s="179"/>
      <c r="G1217" s="272"/>
      <c r="H1217" s="181"/>
      <c r="I1217" s="182"/>
      <c r="J1217" s="181"/>
      <c r="K1217" s="175"/>
      <c r="L1217" s="7"/>
      <c r="M1217" s="110"/>
      <c r="N1217" s="110"/>
      <c r="O1217" s="110"/>
      <c r="P1217" s="110"/>
      <c r="Q1217" s="110"/>
      <c r="R1217" s="110"/>
      <c r="S1217" s="105"/>
      <c r="T1217" s="105"/>
      <c r="U1217" s="177"/>
      <c r="V1217" s="161"/>
      <c r="W1217" s="178"/>
      <c r="X1217" s="178"/>
      <c r="Y1217" s="178"/>
      <c r="Z1217" s="178"/>
      <c r="AA1217" s="178"/>
      <c r="AB1217" s="178"/>
    </row>
    <row r="1218" spans="4:28" x14ac:dyDescent="0.25">
      <c r="D1218" s="201"/>
      <c r="E1218" s="174"/>
      <c r="F1218" s="179"/>
      <c r="G1218" s="272"/>
      <c r="H1218" s="181"/>
      <c r="I1218" s="182"/>
      <c r="J1218" s="181"/>
      <c r="K1218" s="175"/>
      <c r="L1218" s="7"/>
      <c r="M1218" s="110"/>
      <c r="N1218" s="110"/>
      <c r="O1218" s="110"/>
      <c r="P1218" s="110"/>
      <c r="Q1218" s="110"/>
      <c r="R1218" s="110"/>
      <c r="S1218" s="105"/>
      <c r="T1218" s="105"/>
      <c r="U1218" s="177"/>
      <c r="V1218" s="161"/>
      <c r="W1218" s="178"/>
      <c r="X1218" s="178"/>
      <c r="Y1218" s="178"/>
      <c r="Z1218" s="178"/>
      <c r="AA1218" s="178"/>
      <c r="AB1218" s="178"/>
    </row>
    <row r="1219" spans="4:28" x14ac:dyDescent="0.25">
      <c r="D1219" s="201"/>
      <c r="E1219" s="174"/>
      <c r="F1219" s="179"/>
      <c r="G1219" s="272"/>
      <c r="H1219" s="181"/>
      <c r="I1219" s="182"/>
      <c r="J1219" s="181"/>
      <c r="K1219" s="175"/>
      <c r="L1219" s="7"/>
      <c r="M1219" s="110"/>
      <c r="N1219" s="110"/>
      <c r="O1219" s="110"/>
      <c r="P1219" s="110"/>
      <c r="Q1219" s="110"/>
      <c r="R1219" s="110"/>
      <c r="S1219" s="105"/>
      <c r="T1219" s="105"/>
      <c r="U1219" s="177"/>
      <c r="V1219" s="161"/>
      <c r="W1219" s="178"/>
      <c r="X1219" s="178"/>
      <c r="Y1219" s="178"/>
      <c r="Z1219" s="178"/>
      <c r="AA1219" s="178"/>
      <c r="AB1219" s="178"/>
    </row>
    <row r="1220" spans="4:28" x14ac:dyDescent="0.25">
      <c r="D1220" s="201"/>
      <c r="E1220" s="174"/>
      <c r="F1220" s="179"/>
      <c r="G1220" s="272"/>
      <c r="H1220" s="181"/>
      <c r="I1220" s="182"/>
      <c r="J1220" s="181"/>
      <c r="K1220" s="175"/>
      <c r="L1220" s="7"/>
      <c r="M1220" s="110"/>
      <c r="N1220" s="110"/>
      <c r="O1220" s="110"/>
      <c r="P1220" s="110"/>
      <c r="Q1220" s="110"/>
      <c r="R1220" s="110"/>
      <c r="S1220" s="105"/>
      <c r="T1220" s="105"/>
      <c r="U1220" s="177"/>
      <c r="V1220" s="161"/>
      <c r="W1220" s="178"/>
      <c r="X1220" s="178"/>
      <c r="Y1220" s="178"/>
      <c r="Z1220" s="178"/>
      <c r="AA1220" s="178"/>
      <c r="AB1220" s="178"/>
    </row>
    <row r="1221" spans="4:28" x14ac:dyDescent="0.25">
      <c r="D1221" s="201"/>
      <c r="E1221" s="174"/>
      <c r="F1221" s="179"/>
      <c r="G1221" s="272"/>
      <c r="H1221" s="181"/>
      <c r="I1221" s="182"/>
      <c r="J1221" s="181"/>
      <c r="K1221" s="175"/>
      <c r="L1221" s="7"/>
      <c r="M1221" s="110"/>
      <c r="N1221" s="110"/>
      <c r="O1221" s="110"/>
      <c r="P1221" s="110"/>
      <c r="Q1221" s="110"/>
      <c r="R1221" s="110"/>
      <c r="S1221" s="105"/>
      <c r="T1221" s="105"/>
      <c r="U1221" s="177"/>
      <c r="V1221" s="161"/>
      <c r="W1221" s="178"/>
      <c r="X1221" s="178"/>
      <c r="Y1221" s="178"/>
      <c r="Z1221" s="178"/>
      <c r="AA1221" s="178"/>
      <c r="AB1221" s="178"/>
    </row>
    <row r="1222" spans="4:28" x14ac:dyDescent="0.25">
      <c r="D1222" s="201"/>
      <c r="E1222" s="174"/>
      <c r="F1222" s="179"/>
      <c r="G1222" s="272"/>
      <c r="H1222" s="181"/>
      <c r="I1222" s="182"/>
      <c r="J1222" s="181"/>
      <c r="K1222" s="175"/>
      <c r="L1222" s="7"/>
      <c r="M1222" s="110"/>
      <c r="N1222" s="110"/>
      <c r="O1222" s="110"/>
      <c r="P1222" s="110"/>
      <c r="Q1222" s="110"/>
      <c r="R1222" s="110"/>
      <c r="S1222" s="105"/>
      <c r="T1222" s="105"/>
      <c r="U1222" s="177"/>
      <c r="V1222" s="161"/>
      <c r="W1222" s="178"/>
      <c r="X1222" s="178"/>
      <c r="Y1222" s="178"/>
      <c r="Z1222" s="178"/>
      <c r="AA1222" s="178"/>
      <c r="AB1222" s="178"/>
    </row>
    <row r="1223" spans="4:28" x14ac:dyDescent="0.25">
      <c r="D1223" s="201"/>
      <c r="E1223" s="174"/>
      <c r="F1223" s="179"/>
      <c r="G1223" s="272"/>
      <c r="H1223" s="181"/>
      <c r="I1223" s="182"/>
      <c r="J1223" s="181"/>
      <c r="K1223" s="175"/>
      <c r="L1223" s="7"/>
      <c r="M1223" s="110"/>
      <c r="N1223" s="110"/>
      <c r="O1223" s="110"/>
      <c r="P1223" s="110"/>
      <c r="Q1223" s="110"/>
      <c r="R1223" s="110"/>
      <c r="S1223" s="105"/>
      <c r="T1223" s="105"/>
      <c r="U1223" s="177"/>
      <c r="V1223" s="161"/>
      <c r="W1223" s="178"/>
      <c r="X1223" s="178"/>
      <c r="Y1223" s="178"/>
      <c r="Z1223" s="178"/>
      <c r="AA1223" s="178"/>
      <c r="AB1223" s="178"/>
    </row>
    <row r="1224" spans="4:28" x14ac:dyDescent="0.25">
      <c r="D1224" s="201"/>
      <c r="E1224" s="174"/>
      <c r="F1224" s="179"/>
      <c r="G1224" s="272"/>
      <c r="H1224" s="181"/>
      <c r="I1224" s="182"/>
      <c r="J1224" s="181"/>
      <c r="K1224" s="175"/>
      <c r="L1224" s="7"/>
      <c r="M1224" s="110"/>
      <c r="N1224" s="110"/>
      <c r="O1224" s="110"/>
      <c r="P1224" s="110"/>
      <c r="Q1224" s="110"/>
      <c r="R1224" s="110"/>
      <c r="S1224" s="105"/>
      <c r="T1224" s="105"/>
      <c r="U1224" s="177"/>
      <c r="V1224" s="161"/>
      <c r="W1224" s="178"/>
      <c r="X1224" s="178"/>
      <c r="Y1224" s="178"/>
      <c r="Z1224" s="178"/>
      <c r="AA1224" s="178"/>
      <c r="AB1224" s="178"/>
    </row>
    <row r="1225" spans="4:28" x14ac:dyDescent="0.25">
      <c r="D1225" s="201"/>
      <c r="E1225" s="174"/>
      <c r="F1225" s="179"/>
      <c r="G1225" s="272"/>
      <c r="H1225" s="181"/>
      <c r="I1225" s="182"/>
      <c r="J1225" s="181"/>
      <c r="K1225" s="175"/>
      <c r="L1225" s="7"/>
      <c r="M1225" s="110"/>
      <c r="N1225" s="110"/>
      <c r="O1225" s="110"/>
      <c r="P1225" s="110"/>
      <c r="Q1225" s="110"/>
      <c r="R1225" s="110"/>
      <c r="S1225" s="105"/>
      <c r="T1225" s="105"/>
      <c r="U1225" s="177"/>
      <c r="V1225" s="161"/>
      <c r="W1225" s="178"/>
      <c r="X1225" s="178"/>
      <c r="Y1225" s="178"/>
      <c r="Z1225" s="178"/>
      <c r="AA1225" s="178"/>
      <c r="AB1225" s="178"/>
    </row>
    <row r="1226" spans="4:28" x14ac:dyDescent="0.25">
      <c r="D1226" s="201"/>
      <c r="E1226" s="174"/>
      <c r="F1226" s="179"/>
      <c r="G1226" s="272"/>
      <c r="H1226" s="181"/>
      <c r="I1226" s="182"/>
      <c r="J1226" s="181"/>
      <c r="K1226" s="175"/>
      <c r="L1226" s="7"/>
      <c r="M1226" s="110"/>
      <c r="N1226" s="110"/>
      <c r="O1226" s="110"/>
      <c r="P1226" s="110"/>
      <c r="Q1226" s="110"/>
      <c r="R1226" s="110"/>
      <c r="S1226" s="105"/>
      <c r="T1226" s="105"/>
      <c r="U1226" s="177"/>
      <c r="V1226" s="161"/>
      <c r="W1226" s="178"/>
      <c r="X1226" s="178"/>
      <c r="Y1226" s="178"/>
      <c r="Z1226" s="178"/>
      <c r="AA1226" s="178"/>
      <c r="AB1226" s="178"/>
    </row>
    <row r="1227" spans="4:28" x14ac:dyDescent="0.25">
      <c r="D1227" s="201"/>
      <c r="E1227" s="174"/>
      <c r="F1227" s="179"/>
      <c r="G1227" s="272"/>
      <c r="H1227" s="181"/>
      <c r="I1227" s="182"/>
      <c r="J1227" s="181"/>
      <c r="K1227" s="175"/>
      <c r="L1227" s="7"/>
      <c r="M1227" s="110"/>
      <c r="N1227" s="110"/>
      <c r="O1227" s="110"/>
      <c r="P1227" s="110"/>
      <c r="Q1227" s="110"/>
      <c r="R1227" s="110"/>
      <c r="S1227" s="105"/>
      <c r="T1227" s="105"/>
      <c r="U1227" s="177"/>
      <c r="V1227" s="161"/>
      <c r="W1227" s="178"/>
      <c r="X1227" s="178"/>
      <c r="Y1227" s="178"/>
      <c r="Z1227" s="178"/>
      <c r="AA1227" s="178"/>
      <c r="AB1227" s="178"/>
    </row>
    <row r="1228" spans="4:28" x14ac:dyDescent="0.25">
      <c r="D1228" s="201"/>
      <c r="E1228" s="174"/>
      <c r="F1228" s="179"/>
      <c r="G1228" s="272"/>
      <c r="H1228" s="181"/>
      <c r="I1228" s="182"/>
      <c r="J1228" s="181"/>
      <c r="K1228" s="175"/>
      <c r="L1228" s="7"/>
      <c r="M1228" s="110"/>
      <c r="N1228" s="110"/>
      <c r="O1228" s="110"/>
      <c r="P1228" s="110"/>
      <c r="Q1228" s="110"/>
      <c r="R1228" s="110"/>
      <c r="S1228" s="105"/>
      <c r="T1228" s="105"/>
      <c r="U1228" s="177"/>
      <c r="V1228" s="161"/>
      <c r="W1228" s="178"/>
      <c r="X1228" s="178"/>
      <c r="Y1228" s="178"/>
      <c r="Z1228" s="178"/>
      <c r="AA1228" s="178"/>
      <c r="AB1228" s="178"/>
    </row>
    <row r="1229" spans="4:28" x14ac:dyDescent="0.25">
      <c r="D1229" s="201"/>
      <c r="E1229" s="174"/>
      <c r="F1229" s="179"/>
      <c r="G1229" s="272"/>
      <c r="H1229" s="181"/>
      <c r="I1229" s="182"/>
      <c r="J1229" s="181"/>
      <c r="K1229" s="175"/>
      <c r="L1229" s="7"/>
      <c r="M1229" s="110"/>
      <c r="N1229" s="110"/>
      <c r="O1229" s="110"/>
      <c r="P1229" s="110"/>
      <c r="Q1229" s="110"/>
      <c r="R1229" s="110"/>
      <c r="S1229" s="105"/>
      <c r="T1229" s="105"/>
      <c r="U1229" s="177"/>
      <c r="V1229" s="161"/>
      <c r="W1229" s="178"/>
      <c r="X1229" s="178"/>
      <c r="Y1229" s="178"/>
      <c r="Z1229" s="178"/>
      <c r="AA1229" s="178"/>
      <c r="AB1229" s="178"/>
    </row>
    <row r="1230" spans="4:28" x14ac:dyDescent="0.25">
      <c r="D1230" s="201"/>
      <c r="E1230" s="174"/>
      <c r="F1230" s="179"/>
      <c r="G1230" s="272"/>
      <c r="H1230" s="181"/>
      <c r="I1230" s="182"/>
      <c r="J1230" s="181"/>
      <c r="K1230" s="175"/>
      <c r="L1230" s="7"/>
      <c r="M1230" s="110"/>
      <c r="N1230" s="110"/>
      <c r="O1230" s="110"/>
      <c r="P1230" s="110"/>
      <c r="Q1230" s="110"/>
      <c r="R1230" s="110"/>
      <c r="S1230" s="105"/>
      <c r="T1230" s="105"/>
      <c r="U1230" s="177"/>
      <c r="V1230" s="161"/>
      <c r="W1230" s="178"/>
      <c r="X1230" s="178"/>
      <c r="Y1230" s="178"/>
      <c r="Z1230" s="178"/>
      <c r="AA1230" s="178"/>
      <c r="AB1230" s="178"/>
    </row>
    <row r="1231" spans="4:28" x14ac:dyDescent="0.25">
      <c r="D1231" s="201"/>
      <c r="E1231" s="174"/>
      <c r="F1231" s="179"/>
      <c r="G1231" s="272"/>
      <c r="H1231" s="181"/>
      <c r="I1231" s="182"/>
      <c r="J1231" s="181"/>
      <c r="K1231" s="175"/>
      <c r="L1231" s="7"/>
      <c r="M1231" s="110"/>
      <c r="N1231" s="110"/>
      <c r="O1231" s="110"/>
      <c r="P1231" s="110"/>
      <c r="Q1231" s="110"/>
      <c r="R1231" s="110"/>
      <c r="S1231" s="105"/>
      <c r="T1231" s="105"/>
      <c r="U1231" s="177"/>
      <c r="V1231" s="161"/>
      <c r="W1231" s="178"/>
      <c r="X1231" s="178"/>
      <c r="Y1231" s="178"/>
      <c r="Z1231" s="178"/>
      <c r="AA1231" s="178"/>
      <c r="AB1231" s="178"/>
    </row>
    <row r="1232" spans="4:28" x14ac:dyDescent="0.25">
      <c r="D1232" s="201"/>
      <c r="E1232" s="174"/>
      <c r="F1232" s="179"/>
      <c r="G1232" s="272"/>
      <c r="H1232" s="181"/>
      <c r="I1232" s="182"/>
      <c r="J1232" s="181"/>
      <c r="K1232" s="175"/>
      <c r="L1232" s="7"/>
      <c r="M1232" s="110"/>
      <c r="N1232" s="110"/>
      <c r="O1232" s="110"/>
      <c r="P1232" s="110"/>
      <c r="Q1232" s="110"/>
      <c r="R1232" s="110"/>
      <c r="S1232" s="105"/>
      <c r="T1232" s="105"/>
      <c r="U1232" s="177"/>
      <c r="V1232" s="161"/>
      <c r="W1232" s="178"/>
      <c r="X1232" s="178"/>
      <c r="Y1232" s="178"/>
      <c r="Z1232" s="178"/>
      <c r="AA1232" s="178"/>
      <c r="AB1232" s="178"/>
    </row>
    <row r="1233" spans="4:28" x14ac:dyDescent="0.25">
      <c r="D1233" s="201"/>
      <c r="E1233" s="174"/>
      <c r="F1233" s="179"/>
      <c r="G1233" s="272"/>
      <c r="H1233" s="181"/>
      <c r="I1233" s="182"/>
      <c r="J1233" s="181"/>
      <c r="K1233" s="175"/>
      <c r="L1233" s="7"/>
      <c r="M1233" s="110"/>
      <c r="N1233" s="110"/>
      <c r="O1233" s="110"/>
      <c r="P1233" s="110"/>
      <c r="Q1233" s="110"/>
      <c r="R1233" s="110"/>
      <c r="S1233" s="105"/>
      <c r="T1233" s="105"/>
      <c r="U1233" s="177"/>
      <c r="V1233" s="161"/>
      <c r="W1233" s="178"/>
      <c r="X1233" s="178"/>
      <c r="Y1233" s="178"/>
      <c r="Z1233" s="178"/>
      <c r="AA1233" s="178"/>
      <c r="AB1233" s="178"/>
    </row>
    <row r="1234" spans="4:28" x14ac:dyDescent="0.25">
      <c r="D1234" s="201"/>
      <c r="E1234" s="174"/>
      <c r="F1234" s="179"/>
      <c r="G1234" s="272"/>
      <c r="H1234" s="181"/>
      <c r="I1234" s="182"/>
      <c r="J1234" s="181"/>
      <c r="K1234" s="175"/>
      <c r="L1234" s="7"/>
      <c r="M1234" s="110"/>
      <c r="N1234" s="110"/>
      <c r="O1234" s="110"/>
      <c r="P1234" s="110"/>
      <c r="Q1234" s="110"/>
      <c r="R1234" s="110"/>
      <c r="S1234" s="105"/>
      <c r="T1234" s="105"/>
      <c r="U1234" s="177"/>
      <c r="V1234" s="161"/>
      <c r="W1234" s="178"/>
      <c r="X1234" s="178"/>
      <c r="Y1234" s="178"/>
      <c r="Z1234" s="178"/>
      <c r="AA1234" s="178"/>
      <c r="AB1234" s="178"/>
    </row>
    <row r="1235" spans="4:28" x14ac:dyDescent="0.25">
      <c r="D1235" s="201"/>
      <c r="E1235" s="174"/>
      <c r="F1235" s="179"/>
      <c r="G1235" s="272"/>
      <c r="H1235" s="181"/>
      <c r="I1235" s="182"/>
      <c r="J1235" s="181"/>
      <c r="K1235" s="175"/>
      <c r="L1235" s="7"/>
      <c r="M1235" s="110"/>
      <c r="N1235" s="110"/>
      <c r="O1235" s="110"/>
      <c r="P1235" s="110"/>
      <c r="Q1235" s="110"/>
      <c r="R1235" s="110"/>
      <c r="S1235" s="105"/>
      <c r="T1235" s="105"/>
      <c r="U1235" s="177"/>
      <c r="V1235" s="161"/>
      <c r="W1235" s="178"/>
      <c r="X1235" s="178"/>
      <c r="Y1235" s="178"/>
      <c r="Z1235" s="178"/>
      <c r="AA1235" s="178"/>
      <c r="AB1235" s="178"/>
    </row>
    <row r="1236" spans="4:28" x14ac:dyDescent="0.25">
      <c r="D1236" s="201"/>
      <c r="E1236" s="174"/>
      <c r="F1236" s="179"/>
      <c r="G1236" s="272"/>
      <c r="H1236" s="181"/>
      <c r="I1236" s="182"/>
      <c r="J1236" s="181"/>
      <c r="K1236" s="175"/>
      <c r="L1236" s="7"/>
      <c r="M1236" s="110"/>
      <c r="N1236" s="110"/>
      <c r="O1236" s="110"/>
      <c r="P1236" s="110"/>
      <c r="Q1236" s="110"/>
      <c r="R1236" s="110"/>
      <c r="S1236" s="105"/>
      <c r="T1236" s="105"/>
      <c r="U1236" s="177"/>
      <c r="V1236" s="161"/>
      <c r="W1236" s="178"/>
      <c r="X1236" s="178"/>
      <c r="Y1236" s="178"/>
      <c r="Z1236" s="178"/>
      <c r="AA1236" s="178"/>
      <c r="AB1236" s="178"/>
    </row>
    <row r="1237" spans="4:28" x14ac:dyDescent="0.25">
      <c r="D1237" s="201"/>
      <c r="E1237" s="174"/>
      <c r="F1237" s="179"/>
      <c r="G1237" s="272"/>
      <c r="H1237" s="181"/>
      <c r="I1237" s="182"/>
      <c r="J1237" s="181"/>
      <c r="K1237" s="175"/>
      <c r="L1237" s="7"/>
      <c r="M1237" s="110"/>
      <c r="N1237" s="110"/>
      <c r="O1237" s="110"/>
      <c r="P1237" s="110"/>
      <c r="Q1237" s="110"/>
      <c r="R1237" s="110"/>
      <c r="S1237" s="105"/>
      <c r="T1237" s="105"/>
      <c r="U1237" s="177"/>
      <c r="V1237" s="161"/>
      <c r="W1237" s="178"/>
      <c r="X1237" s="178"/>
      <c r="Y1237" s="178"/>
      <c r="Z1237" s="178"/>
      <c r="AA1237" s="178"/>
      <c r="AB1237" s="178"/>
    </row>
    <row r="1238" spans="4:28" x14ac:dyDescent="0.25">
      <c r="D1238" s="201"/>
      <c r="E1238" s="174"/>
      <c r="F1238" s="179"/>
      <c r="G1238" s="272"/>
      <c r="H1238" s="181"/>
      <c r="I1238" s="182"/>
      <c r="J1238" s="181"/>
      <c r="K1238" s="175"/>
      <c r="L1238" s="7"/>
      <c r="M1238" s="110"/>
      <c r="N1238" s="110"/>
      <c r="O1238" s="110"/>
      <c r="P1238" s="110"/>
      <c r="Q1238" s="110"/>
      <c r="R1238" s="110"/>
      <c r="S1238" s="105"/>
      <c r="T1238" s="105"/>
      <c r="U1238" s="177"/>
      <c r="V1238" s="161"/>
      <c r="W1238" s="178"/>
      <c r="X1238" s="178"/>
      <c r="Y1238" s="178"/>
      <c r="Z1238" s="178"/>
      <c r="AA1238" s="178"/>
      <c r="AB1238" s="178"/>
    </row>
    <row r="1239" spans="4:28" x14ac:dyDescent="0.25">
      <c r="D1239" s="201"/>
      <c r="E1239" s="174"/>
      <c r="F1239" s="179"/>
      <c r="G1239" s="272"/>
      <c r="H1239" s="181"/>
      <c r="I1239" s="182"/>
      <c r="J1239" s="181"/>
      <c r="K1239" s="175"/>
      <c r="L1239" s="7"/>
      <c r="M1239" s="110"/>
      <c r="N1239" s="110"/>
      <c r="O1239" s="110"/>
      <c r="P1239" s="110"/>
      <c r="Q1239" s="110"/>
      <c r="R1239" s="110"/>
      <c r="S1239" s="105"/>
      <c r="T1239" s="105"/>
      <c r="U1239" s="177"/>
      <c r="V1239" s="161"/>
      <c r="W1239" s="178"/>
      <c r="X1239" s="178"/>
      <c r="Y1239" s="178"/>
      <c r="Z1239" s="178"/>
      <c r="AA1239" s="178"/>
      <c r="AB1239" s="178"/>
    </row>
    <row r="1240" spans="4:28" x14ac:dyDescent="0.25">
      <c r="D1240" s="201"/>
      <c r="E1240" s="174"/>
      <c r="F1240" s="179"/>
      <c r="G1240" s="272"/>
      <c r="H1240" s="181"/>
      <c r="I1240" s="182"/>
      <c r="J1240" s="181"/>
      <c r="K1240" s="175"/>
      <c r="L1240" s="7"/>
      <c r="M1240" s="110"/>
      <c r="N1240" s="110"/>
      <c r="O1240" s="110"/>
      <c r="P1240" s="110"/>
      <c r="Q1240" s="110"/>
      <c r="R1240" s="110"/>
      <c r="S1240" s="105"/>
      <c r="T1240" s="105"/>
      <c r="U1240" s="177"/>
      <c r="V1240" s="161"/>
      <c r="W1240" s="178"/>
      <c r="X1240" s="178"/>
      <c r="Y1240" s="178"/>
      <c r="Z1240" s="178"/>
      <c r="AA1240" s="178"/>
      <c r="AB1240" s="178"/>
    </row>
    <row r="1241" spans="4:28" x14ac:dyDescent="0.25">
      <c r="D1241" s="201"/>
      <c r="E1241" s="174"/>
      <c r="F1241" s="179"/>
      <c r="G1241" s="272"/>
      <c r="H1241" s="181"/>
      <c r="I1241" s="182"/>
      <c r="J1241" s="181"/>
      <c r="K1241" s="175"/>
      <c r="L1241" s="7"/>
      <c r="M1241" s="110"/>
      <c r="N1241" s="110"/>
      <c r="O1241" s="110"/>
      <c r="P1241" s="110"/>
      <c r="Q1241" s="110"/>
      <c r="R1241" s="110"/>
      <c r="S1241" s="105"/>
      <c r="T1241" s="105"/>
      <c r="U1241" s="177"/>
      <c r="V1241" s="161"/>
      <c r="W1241" s="178"/>
      <c r="X1241" s="178"/>
      <c r="Y1241" s="178"/>
      <c r="Z1241" s="178"/>
      <c r="AA1241" s="178"/>
      <c r="AB1241" s="178"/>
    </row>
    <row r="1242" spans="4:28" x14ac:dyDescent="0.25">
      <c r="D1242" s="201"/>
      <c r="E1242" s="174"/>
      <c r="F1242" s="179"/>
      <c r="G1242" s="272"/>
      <c r="H1242" s="181"/>
      <c r="I1242" s="182"/>
      <c r="J1242" s="181"/>
      <c r="K1242" s="175"/>
      <c r="L1242" s="7"/>
      <c r="M1242" s="110"/>
      <c r="N1242" s="110"/>
      <c r="O1242" s="110"/>
      <c r="P1242" s="110"/>
      <c r="Q1242" s="110"/>
      <c r="R1242" s="110"/>
      <c r="S1242" s="105"/>
      <c r="T1242" s="105"/>
      <c r="U1242" s="177"/>
      <c r="V1242" s="161"/>
      <c r="W1242" s="178"/>
      <c r="X1242" s="178"/>
      <c r="Y1242" s="178"/>
      <c r="Z1242" s="178"/>
      <c r="AA1242" s="178"/>
      <c r="AB1242" s="178"/>
    </row>
    <row r="1243" spans="4:28" x14ac:dyDescent="0.25">
      <c r="D1243" s="201"/>
      <c r="E1243" s="179"/>
      <c r="F1243" s="179"/>
      <c r="G1243" s="180"/>
      <c r="H1243" s="181"/>
      <c r="I1243" s="182"/>
      <c r="J1243" s="181"/>
      <c r="K1243" s="181"/>
      <c r="L1243" s="7"/>
      <c r="M1243" s="110"/>
      <c r="N1243" s="110"/>
      <c r="O1243" s="110"/>
      <c r="P1243" s="110"/>
      <c r="Q1243" s="110"/>
      <c r="R1243" s="110"/>
      <c r="W1243" s="178"/>
      <c r="X1243" s="178"/>
      <c r="Y1243" s="178"/>
      <c r="Z1243" s="178"/>
      <c r="AA1243" s="178"/>
      <c r="AB1243" s="178"/>
    </row>
    <row r="1244" spans="4:28" x14ac:dyDescent="0.25">
      <c r="D1244" s="201"/>
      <c r="E1244" s="179"/>
      <c r="F1244" s="179"/>
      <c r="G1244" s="180"/>
      <c r="H1244" s="181"/>
      <c r="I1244" s="182"/>
      <c r="J1244" s="181"/>
      <c r="K1244" s="181"/>
      <c r="L1244" s="7"/>
      <c r="M1244" s="110"/>
      <c r="N1244" s="110"/>
      <c r="O1244" s="110"/>
      <c r="P1244" s="110"/>
      <c r="Q1244" s="110"/>
      <c r="R1244" s="110"/>
      <c r="W1244" s="178"/>
      <c r="X1244" s="178"/>
      <c r="Y1244" s="178"/>
      <c r="Z1244" s="178"/>
      <c r="AA1244" s="178"/>
      <c r="AB1244" s="178"/>
    </row>
    <row r="1245" spans="4:28" x14ac:dyDescent="0.25">
      <c r="D1245" s="201"/>
      <c r="E1245" s="179"/>
      <c r="F1245" s="179"/>
      <c r="G1245" s="180"/>
      <c r="H1245" s="181"/>
      <c r="I1245" s="182"/>
      <c r="J1245" s="181"/>
      <c r="K1245" s="181"/>
      <c r="L1245" s="7"/>
      <c r="M1245" s="110"/>
      <c r="N1245" s="110"/>
      <c r="O1245" s="110"/>
      <c r="P1245" s="110"/>
      <c r="Q1245" s="110"/>
      <c r="R1245" s="110"/>
      <c r="W1245" s="178"/>
      <c r="X1245" s="178"/>
      <c r="Y1245" s="178"/>
      <c r="Z1245" s="178"/>
      <c r="AA1245" s="178"/>
      <c r="AB1245" s="178"/>
    </row>
    <row r="1246" spans="4:28" x14ac:dyDescent="0.25">
      <c r="D1246" s="201"/>
      <c r="E1246" s="179"/>
      <c r="F1246" s="179"/>
      <c r="G1246" s="180"/>
      <c r="H1246" s="181"/>
      <c r="I1246" s="182"/>
      <c r="J1246" s="181"/>
      <c r="K1246" s="181"/>
      <c r="L1246" s="7"/>
      <c r="M1246" s="110"/>
      <c r="N1246" s="110"/>
      <c r="O1246" s="110"/>
      <c r="P1246" s="110"/>
      <c r="Q1246" s="110"/>
      <c r="R1246" s="110"/>
      <c r="W1246" s="178"/>
      <c r="X1246" s="178"/>
      <c r="Y1246" s="178"/>
      <c r="Z1246" s="178"/>
      <c r="AA1246" s="178"/>
      <c r="AB1246" s="178"/>
    </row>
    <row r="1247" spans="4:28" x14ac:dyDescent="0.25">
      <c r="D1247" s="201"/>
      <c r="E1247" s="179"/>
      <c r="F1247" s="179"/>
      <c r="G1247" s="180"/>
      <c r="H1247" s="181"/>
      <c r="I1247" s="182"/>
      <c r="J1247" s="181"/>
      <c r="K1247" s="181"/>
      <c r="L1247" s="7"/>
      <c r="M1247" s="110"/>
      <c r="N1247" s="110"/>
      <c r="O1247" s="110"/>
      <c r="P1247" s="110"/>
      <c r="Q1247" s="110"/>
      <c r="R1247" s="110"/>
      <c r="W1247" s="178"/>
      <c r="X1247" s="178"/>
      <c r="Y1247" s="178"/>
      <c r="Z1247" s="178"/>
      <c r="AA1247" s="178"/>
      <c r="AB1247" s="178"/>
    </row>
    <row r="1248" spans="4:28" x14ac:dyDescent="0.25">
      <c r="D1248" s="201"/>
      <c r="E1248" s="179"/>
      <c r="F1248" s="179"/>
      <c r="G1248" s="180"/>
      <c r="H1248" s="181"/>
      <c r="I1248" s="182"/>
      <c r="J1248" s="181"/>
      <c r="K1248" s="181"/>
      <c r="L1248" s="7"/>
      <c r="M1248" s="110"/>
      <c r="N1248" s="110"/>
      <c r="O1248" s="110"/>
      <c r="P1248" s="110"/>
      <c r="Q1248" s="110"/>
      <c r="R1248" s="110"/>
      <c r="W1248" s="178"/>
      <c r="X1248" s="178"/>
      <c r="Y1248" s="178"/>
      <c r="Z1248" s="178"/>
      <c r="AA1248" s="178"/>
      <c r="AB1248" s="178"/>
    </row>
    <row r="1249" spans="4:28" x14ac:dyDescent="0.25">
      <c r="D1249" s="201"/>
      <c r="E1249" s="179"/>
      <c r="F1249" s="179"/>
      <c r="G1249" s="180"/>
      <c r="H1249" s="181"/>
      <c r="I1249" s="182"/>
      <c r="J1249" s="181"/>
      <c r="K1249" s="181"/>
      <c r="L1249" s="7"/>
      <c r="M1249" s="110"/>
      <c r="N1249" s="110"/>
      <c r="O1249" s="110"/>
      <c r="P1249" s="110"/>
      <c r="Q1249" s="110"/>
      <c r="R1249" s="110"/>
      <c r="W1249" s="178"/>
      <c r="X1249" s="178"/>
      <c r="Y1249" s="178"/>
      <c r="Z1249" s="178"/>
      <c r="AA1249" s="178"/>
      <c r="AB1249" s="178"/>
    </row>
    <row r="1250" spans="4:28" x14ac:dyDescent="0.25">
      <c r="D1250" s="201"/>
      <c r="E1250" s="179"/>
      <c r="F1250" s="179"/>
      <c r="G1250" s="180"/>
      <c r="H1250" s="181"/>
      <c r="I1250" s="182"/>
      <c r="J1250" s="181"/>
      <c r="K1250" s="181"/>
      <c r="L1250" s="7"/>
      <c r="M1250" s="110"/>
      <c r="N1250" s="110"/>
      <c r="O1250" s="110"/>
      <c r="P1250" s="110"/>
      <c r="Q1250" s="110"/>
      <c r="R1250" s="110"/>
      <c r="W1250" s="178"/>
      <c r="X1250" s="178"/>
      <c r="Y1250" s="178"/>
      <c r="Z1250" s="178"/>
      <c r="AA1250" s="178"/>
      <c r="AB1250" s="178"/>
    </row>
    <row r="1251" spans="4:28" x14ac:dyDescent="0.25">
      <c r="D1251" s="201"/>
      <c r="E1251" s="179"/>
      <c r="F1251" s="179"/>
      <c r="G1251" s="180"/>
      <c r="H1251" s="181"/>
      <c r="I1251" s="182"/>
      <c r="J1251" s="181"/>
      <c r="K1251" s="181"/>
      <c r="L1251" s="7"/>
      <c r="M1251" s="110"/>
      <c r="N1251" s="110"/>
      <c r="O1251" s="110"/>
      <c r="P1251" s="110"/>
      <c r="Q1251" s="110"/>
      <c r="R1251" s="110"/>
      <c r="W1251" s="178"/>
      <c r="X1251" s="178"/>
      <c r="Y1251" s="178"/>
      <c r="Z1251" s="178"/>
      <c r="AA1251" s="178"/>
      <c r="AB1251" s="178"/>
    </row>
    <row r="1252" spans="4:28" x14ac:dyDescent="0.25">
      <c r="D1252" s="201"/>
      <c r="E1252" s="179"/>
      <c r="F1252" s="179"/>
      <c r="G1252" s="180"/>
      <c r="H1252" s="181"/>
      <c r="I1252" s="182"/>
      <c r="J1252" s="181"/>
      <c r="K1252" s="181"/>
      <c r="L1252" s="7"/>
      <c r="M1252" s="110"/>
      <c r="N1252" s="110"/>
      <c r="O1252" s="110"/>
      <c r="P1252" s="110"/>
      <c r="Q1252" s="110"/>
      <c r="R1252" s="110"/>
      <c r="W1252" s="178"/>
      <c r="X1252" s="178"/>
      <c r="Y1252" s="178"/>
      <c r="Z1252" s="178"/>
      <c r="AA1252" s="178"/>
      <c r="AB1252" s="178"/>
    </row>
    <row r="1253" spans="4:28" x14ac:dyDescent="0.25">
      <c r="D1253" s="201"/>
      <c r="E1253" s="179"/>
      <c r="F1253" s="179"/>
      <c r="G1253" s="180"/>
      <c r="H1253" s="181"/>
      <c r="I1253" s="182"/>
      <c r="J1253" s="181"/>
      <c r="K1253" s="181"/>
      <c r="L1253" s="7"/>
      <c r="M1253" s="110"/>
      <c r="N1253" s="110"/>
      <c r="O1253" s="110"/>
      <c r="P1253" s="110"/>
      <c r="Q1253" s="110"/>
      <c r="R1253" s="110"/>
      <c r="W1253" s="178"/>
      <c r="X1253" s="178"/>
      <c r="Y1253" s="178"/>
      <c r="Z1253" s="178"/>
      <c r="AA1253" s="178"/>
      <c r="AB1253" s="178"/>
    </row>
    <row r="1254" spans="4:28" x14ac:dyDescent="0.25">
      <c r="D1254" s="201"/>
      <c r="E1254" s="179"/>
      <c r="F1254" s="179"/>
      <c r="G1254" s="180"/>
      <c r="H1254" s="181"/>
      <c r="I1254" s="182"/>
      <c r="J1254" s="181"/>
      <c r="K1254" s="181"/>
      <c r="L1254" s="7"/>
      <c r="M1254" s="110"/>
      <c r="N1254" s="110"/>
      <c r="O1254" s="110"/>
      <c r="P1254" s="110"/>
      <c r="Q1254" s="110"/>
      <c r="R1254" s="110"/>
      <c r="W1254" s="178"/>
      <c r="X1254" s="178"/>
      <c r="Y1254" s="178"/>
      <c r="Z1254" s="178"/>
      <c r="AA1254" s="178"/>
      <c r="AB1254" s="178"/>
    </row>
    <row r="1255" spans="4:28" x14ac:dyDescent="0.25">
      <c r="D1255" s="201"/>
      <c r="E1255" s="179"/>
      <c r="F1255" s="179"/>
      <c r="G1255" s="180"/>
      <c r="H1255" s="181"/>
      <c r="I1255" s="182"/>
      <c r="J1255" s="181"/>
      <c r="K1255" s="181"/>
      <c r="L1255" s="7"/>
      <c r="M1255" s="110"/>
      <c r="N1255" s="110"/>
      <c r="O1255" s="110"/>
      <c r="P1255" s="110"/>
      <c r="Q1255" s="110"/>
      <c r="R1255" s="110"/>
      <c r="W1255" s="178"/>
      <c r="X1255" s="178"/>
      <c r="Y1255" s="178"/>
      <c r="Z1255" s="178"/>
      <c r="AA1255" s="178"/>
      <c r="AB1255" s="178"/>
    </row>
    <row r="1256" spans="4:28" x14ac:dyDescent="0.25">
      <c r="D1256" s="201"/>
      <c r="E1256" s="179"/>
      <c r="F1256" s="179"/>
      <c r="G1256" s="180"/>
      <c r="H1256" s="181"/>
      <c r="I1256" s="182"/>
      <c r="J1256" s="181"/>
      <c r="K1256" s="181"/>
      <c r="L1256" s="7"/>
      <c r="M1256" s="110"/>
      <c r="N1256" s="110"/>
      <c r="O1256" s="110"/>
      <c r="P1256" s="110"/>
      <c r="Q1256" s="110"/>
      <c r="R1256" s="110"/>
      <c r="W1256" s="178"/>
      <c r="X1256" s="178"/>
      <c r="Y1256" s="178"/>
      <c r="Z1256" s="178"/>
      <c r="AA1256" s="178"/>
      <c r="AB1256" s="178"/>
    </row>
    <row r="1257" spans="4:28" x14ac:dyDescent="0.25">
      <c r="D1257" s="201"/>
      <c r="E1257" s="179"/>
      <c r="F1257" s="179"/>
      <c r="G1257" s="180"/>
      <c r="H1257" s="181"/>
      <c r="I1257" s="182"/>
      <c r="J1257" s="181"/>
      <c r="K1257" s="181"/>
      <c r="L1257" s="7"/>
      <c r="M1257" s="110"/>
      <c r="N1257" s="110"/>
      <c r="O1257" s="110"/>
      <c r="P1257" s="110"/>
      <c r="Q1257" s="110"/>
      <c r="R1257" s="110"/>
      <c r="W1257" s="178"/>
      <c r="X1257" s="178"/>
      <c r="Y1257" s="178"/>
      <c r="Z1257" s="178"/>
      <c r="AA1257" s="178"/>
      <c r="AB1257" s="178"/>
    </row>
    <row r="1258" spans="4:28" x14ac:dyDescent="0.25">
      <c r="D1258" s="201"/>
      <c r="E1258" s="179"/>
      <c r="F1258" s="179"/>
      <c r="G1258" s="180"/>
      <c r="H1258" s="182"/>
      <c r="I1258" s="182"/>
      <c r="J1258" s="182"/>
      <c r="K1258" s="182"/>
      <c r="L1258" s="110"/>
      <c r="M1258" s="110"/>
      <c r="N1258" s="110"/>
      <c r="O1258" s="110"/>
      <c r="P1258" s="110"/>
      <c r="Q1258" s="110"/>
      <c r="R1258" s="110"/>
    </row>
    <row r="1259" spans="4:28" x14ac:dyDescent="0.25">
      <c r="D1259" s="201"/>
      <c r="E1259" s="179"/>
      <c r="F1259" s="179"/>
      <c r="G1259" s="180"/>
      <c r="H1259" s="182"/>
      <c r="I1259" s="182"/>
      <c r="J1259" s="182"/>
      <c r="K1259" s="182"/>
      <c r="L1259" s="110"/>
      <c r="M1259" s="110"/>
      <c r="N1259" s="110"/>
      <c r="O1259" s="110"/>
      <c r="P1259" s="110"/>
      <c r="Q1259" s="110"/>
      <c r="R1259" s="110"/>
    </row>
    <row r="1260" spans="4:28" x14ac:dyDescent="0.25">
      <c r="D1260" s="201"/>
      <c r="E1260" s="179"/>
      <c r="F1260" s="179"/>
      <c r="G1260" s="180"/>
      <c r="H1260" s="182"/>
      <c r="I1260" s="182"/>
      <c r="J1260" s="182"/>
      <c r="K1260" s="182"/>
      <c r="L1260" s="110"/>
      <c r="M1260" s="110"/>
      <c r="N1260" s="110"/>
      <c r="O1260" s="110"/>
      <c r="P1260" s="110"/>
      <c r="Q1260" s="110"/>
      <c r="R1260" s="110"/>
    </row>
    <row r="1261" spans="4:28" x14ac:dyDescent="0.25">
      <c r="D1261" s="201"/>
      <c r="E1261" s="179"/>
      <c r="F1261" s="179"/>
      <c r="G1261" s="180"/>
      <c r="H1261" s="182"/>
      <c r="I1261" s="182"/>
      <c r="J1261" s="182"/>
      <c r="K1261" s="182"/>
      <c r="L1261" s="110"/>
      <c r="M1261" s="110"/>
      <c r="N1261" s="110"/>
      <c r="O1261" s="110"/>
      <c r="P1261" s="110"/>
      <c r="Q1261" s="110"/>
      <c r="R1261" s="110"/>
    </row>
    <row r="1262" spans="4:28" x14ac:dyDescent="0.25">
      <c r="D1262" s="201"/>
      <c r="E1262" s="179"/>
      <c r="F1262" s="179"/>
      <c r="G1262" s="180"/>
      <c r="H1262" s="182"/>
      <c r="I1262" s="182"/>
      <c r="J1262" s="182"/>
      <c r="K1262" s="182"/>
      <c r="L1262" s="110"/>
      <c r="M1262" s="110"/>
      <c r="N1262" s="110"/>
      <c r="O1262" s="110"/>
      <c r="P1262" s="110"/>
      <c r="Q1262" s="110"/>
      <c r="R1262" s="110"/>
    </row>
    <row r="1263" spans="4:28" x14ac:dyDescent="0.25">
      <c r="D1263" s="201"/>
      <c r="E1263" s="179"/>
      <c r="F1263" s="179"/>
      <c r="G1263" s="180"/>
      <c r="H1263" s="182"/>
      <c r="I1263" s="182"/>
      <c r="J1263" s="182"/>
      <c r="K1263" s="182"/>
      <c r="L1263" s="110"/>
      <c r="M1263" s="110"/>
      <c r="N1263" s="110"/>
      <c r="O1263" s="110"/>
      <c r="P1263" s="110"/>
      <c r="Q1263" s="110"/>
      <c r="R1263" s="110"/>
    </row>
    <row r="1264" spans="4:28" x14ac:dyDescent="0.25">
      <c r="D1264" s="201"/>
      <c r="E1264" s="179"/>
      <c r="F1264" s="179"/>
      <c r="G1264" s="180"/>
      <c r="H1264" s="182"/>
      <c r="I1264" s="182"/>
      <c r="J1264" s="182"/>
      <c r="K1264" s="182"/>
      <c r="L1264" s="110"/>
      <c r="M1264" s="110"/>
      <c r="N1264" s="110"/>
      <c r="O1264" s="110"/>
      <c r="P1264" s="110"/>
      <c r="Q1264" s="110"/>
      <c r="R1264" s="110"/>
    </row>
    <row r="1265" spans="4:18" x14ac:dyDescent="0.25">
      <c r="D1265" s="201"/>
      <c r="E1265" s="179"/>
      <c r="F1265" s="179"/>
      <c r="G1265" s="180"/>
      <c r="H1265" s="182"/>
      <c r="I1265" s="182"/>
      <c r="J1265" s="182"/>
      <c r="K1265" s="182"/>
      <c r="L1265" s="110"/>
      <c r="M1265" s="110"/>
      <c r="N1265" s="110"/>
      <c r="O1265" s="110"/>
      <c r="P1265" s="110"/>
      <c r="Q1265" s="110"/>
      <c r="R1265" s="110"/>
    </row>
    <row r="1266" spans="4:18" x14ac:dyDescent="0.25">
      <c r="D1266" s="201"/>
      <c r="E1266" s="179"/>
      <c r="F1266" s="179"/>
      <c r="G1266" s="180"/>
      <c r="H1266" s="182"/>
      <c r="I1266" s="182"/>
      <c r="J1266" s="182"/>
      <c r="K1266" s="182"/>
      <c r="L1266" s="110"/>
      <c r="M1266" s="110"/>
      <c r="N1266" s="110"/>
      <c r="O1266" s="110"/>
      <c r="P1266" s="110"/>
      <c r="Q1266" s="110"/>
      <c r="R1266" s="110"/>
    </row>
    <row r="1267" spans="4:18" x14ac:dyDescent="0.25">
      <c r="D1267" s="201"/>
      <c r="E1267" s="179"/>
      <c r="F1267" s="179"/>
      <c r="G1267" s="180"/>
      <c r="H1267" s="182"/>
      <c r="I1267" s="182"/>
      <c r="J1267" s="182"/>
      <c r="K1267" s="182"/>
      <c r="L1267" s="110"/>
      <c r="M1267" s="110"/>
      <c r="N1267" s="110"/>
      <c r="O1267" s="110"/>
      <c r="P1267" s="110"/>
      <c r="Q1267" s="110"/>
      <c r="R1267" s="110"/>
    </row>
    <row r="1268" spans="4:18" x14ac:dyDescent="0.25">
      <c r="D1268" s="201"/>
      <c r="E1268" s="179"/>
      <c r="F1268" s="179"/>
      <c r="G1268" s="180"/>
      <c r="H1268" s="182"/>
      <c r="I1268" s="182"/>
      <c r="J1268" s="182"/>
      <c r="K1268" s="182"/>
      <c r="L1268" s="110"/>
      <c r="M1268" s="110"/>
      <c r="N1268" s="110"/>
      <c r="O1268" s="110"/>
      <c r="P1268" s="110"/>
      <c r="Q1268" s="110"/>
      <c r="R1268" s="110"/>
    </row>
    <row r="1269" spans="4:18" x14ac:dyDescent="0.25">
      <c r="D1269" s="201"/>
      <c r="E1269" s="179"/>
      <c r="F1269" s="179"/>
      <c r="G1269" s="180"/>
      <c r="H1269" s="182"/>
      <c r="I1269" s="182"/>
      <c r="J1269" s="182"/>
      <c r="K1269" s="182"/>
      <c r="L1269" s="110"/>
      <c r="M1269" s="110"/>
      <c r="N1269" s="110"/>
      <c r="O1269" s="110"/>
      <c r="P1269" s="110"/>
      <c r="Q1269" s="110"/>
      <c r="R1269" s="110"/>
    </row>
    <row r="1270" spans="4:18" x14ac:dyDescent="0.25">
      <c r="D1270" s="201"/>
      <c r="E1270" s="179"/>
      <c r="F1270" s="179"/>
      <c r="G1270" s="180"/>
      <c r="H1270" s="182"/>
      <c r="I1270" s="182"/>
      <c r="J1270" s="182"/>
      <c r="K1270" s="182"/>
      <c r="L1270" s="110"/>
      <c r="M1270" s="110"/>
      <c r="N1270" s="110"/>
      <c r="O1270" s="110"/>
      <c r="P1270" s="110"/>
      <c r="Q1270" s="110"/>
      <c r="R1270" s="110"/>
    </row>
    <row r="1271" spans="4:18" x14ac:dyDescent="0.25">
      <c r="D1271" s="201"/>
      <c r="E1271" s="179"/>
      <c r="F1271" s="179"/>
      <c r="G1271" s="180"/>
      <c r="H1271" s="182"/>
      <c r="I1271" s="182"/>
      <c r="J1271" s="182"/>
      <c r="K1271" s="182"/>
      <c r="L1271" s="110"/>
      <c r="M1271" s="110"/>
      <c r="N1271" s="110"/>
      <c r="O1271" s="110"/>
      <c r="P1271" s="110"/>
      <c r="Q1271" s="110"/>
      <c r="R1271" s="110"/>
    </row>
    <row r="1272" spans="4:18" x14ac:dyDescent="0.25">
      <c r="D1272" s="201"/>
      <c r="E1272" s="179"/>
      <c r="F1272" s="179"/>
      <c r="G1272" s="180"/>
      <c r="H1272" s="182"/>
      <c r="I1272" s="182"/>
      <c r="J1272" s="182"/>
      <c r="K1272" s="182"/>
      <c r="L1272" s="110"/>
      <c r="M1272" s="110"/>
      <c r="N1272" s="110"/>
      <c r="O1272" s="110"/>
      <c r="P1272" s="110"/>
      <c r="Q1272" s="110"/>
      <c r="R1272" s="110"/>
    </row>
    <row r="1273" spans="4:18" x14ac:dyDescent="0.25">
      <c r="D1273" s="201"/>
      <c r="E1273" s="179"/>
      <c r="F1273" s="179"/>
      <c r="G1273" s="180"/>
      <c r="H1273" s="182"/>
      <c r="I1273" s="182"/>
      <c r="J1273" s="182"/>
      <c r="K1273" s="182"/>
      <c r="L1273" s="110"/>
      <c r="M1273" s="110"/>
      <c r="N1273" s="110"/>
      <c r="O1273" s="110"/>
      <c r="P1273" s="110"/>
      <c r="Q1273" s="110"/>
      <c r="R1273" s="110"/>
    </row>
    <row r="1274" spans="4:18" x14ac:dyDescent="0.25">
      <c r="D1274" s="201"/>
      <c r="E1274" s="179"/>
      <c r="F1274" s="179"/>
      <c r="G1274" s="180"/>
      <c r="H1274" s="182"/>
      <c r="I1274" s="182"/>
      <c r="J1274" s="182"/>
      <c r="K1274" s="182"/>
      <c r="L1274" s="110"/>
      <c r="M1274" s="110"/>
      <c r="N1274" s="110"/>
      <c r="O1274" s="110"/>
      <c r="P1274" s="110"/>
      <c r="Q1274" s="110"/>
      <c r="R1274" s="110"/>
    </row>
    <row r="1275" spans="4:18" x14ac:dyDescent="0.25">
      <c r="D1275" s="201"/>
      <c r="E1275" s="179"/>
      <c r="F1275" s="179"/>
      <c r="G1275" s="180"/>
      <c r="H1275" s="182"/>
      <c r="I1275" s="182"/>
      <c r="J1275" s="182"/>
      <c r="K1275" s="182"/>
      <c r="L1275" s="110"/>
      <c r="M1275" s="110"/>
      <c r="N1275" s="110"/>
      <c r="O1275" s="110"/>
      <c r="P1275" s="110"/>
      <c r="Q1275" s="110"/>
      <c r="R1275" s="110"/>
    </row>
    <row r="1276" spans="4:18" x14ac:dyDescent="0.25">
      <c r="D1276" s="201"/>
      <c r="E1276" s="179"/>
      <c r="F1276" s="179"/>
      <c r="G1276" s="180"/>
      <c r="H1276" s="182"/>
      <c r="I1276" s="182"/>
      <c r="J1276" s="182"/>
      <c r="K1276" s="182"/>
      <c r="L1276" s="110"/>
      <c r="M1276" s="110"/>
      <c r="N1276" s="110"/>
      <c r="O1276" s="110"/>
      <c r="P1276" s="110"/>
      <c r="Q1276" s="110"/>
      <c r="R1276" s="110"/>
    </row>
    <row r="1277" spans="4:18" x14ac:dyDescent="0.25">
      <c r="D1277" s="201"/>
      <c r="E1277" s="179"/>
      <c r="F1277" s="179"/>
      <c r="G1277" s="180"/>
      <c r="H1277" s="182"/>
      <c r="I1277" s="182"/>
      <c r="J1277" s="182"/>
      <c r="K1277" s="182"/>
      <c r="L1277" s="110"/>
      <c r="M1277" s="110"/>
      <c r="N1277" s="110"/>
      <c r="O1277" s="110"/>
      <c r="P1277" s="110"/>
      <c r="Q1277" s="110"/>
      <c r="R1277" s="110"/>
    </row>
    <row r="1278" spans="4:18" x14ac:dyDescent="0.25">
      <c r="D1278" s="201"/>
      <c r="E1278" s="179"/>
      <c r="F1278" s="179"/>
      <c r="G1278" s="180"/>
      <c r="H1278" s="182"/>
      <c r="I1278" s="182"/>
      <c r="J1278" s="182"/>
      <c r="K1278" s="182"/>
      <c r="L1278" s="110"/>
      <c r="M1278" s="110"/>
      <c r="N1278" s="110"/>
      <c r="O1278" s="110"/>
      <c r="P1278" s="110"/>
      <c r="Q1278" s="110"/>
      <c r="R1278" s="110"/>
    </row>
    <row r="1279" spans="4:18" x14ac:dyDescent="0.25">
      <c r="D1279" s="201"/>
      <c r="E1279" s="179"/>
      <c r="F1279" s="179"/>
      <c r="G1279" s="180"/>
      <c r="H1279" s="182"/>
      <c r="I1279" s="182"/>
      <c r="J1279" s="182"/>
      <c r="K1279" s="182"/>
      <c r="L1279" s="110"/>
      <c r="M1279" s="110"/>
      <c r="N1279" s="110"/>
      <c r="O1279" s="110"/>
      <c r="P1279" s="110"/>
      <c r="Q1279" s="110"/>
      <c r="R1279" s="110"/>
    </row>
    <row r="1280" spans="4:18" x14ac:dyDescent="0.25">
      <c r="D1280" s="201"/>
      <c r="E1280" s="179"/>
      <c r="F1280" s="179"/>
      <c r="G1280" s="180"/>
      <c r="H1280" s="182"/>
      <c r="I1280" s="182"/>
      <c r="J1280" s="182"/>
      <c r="K1280" s="182"/>
      <c r="L1280" s="110"/>
      <c r="M1280" s="110"/>
      <c r="N1280" s="110"/>
      <c r="O1280" s="110"/>
      <c r="P1280" s="110"/>
      <c r="Q1280" s="110"/>
      <c r="R1280" s="110"/>
    </row>
    <row r="1281" spans="4:18" x14ac:dyDescent="0.25">
      <c r="D1281" s="201"/>
      <c r="E1281" s="179"/>
      <c r="F1281" s="179"/>
      <c r="G1281" s="180"/>
      <c r="H1281" s="182"/>
      <c r="I1281" s="182"/>
      <c r="J1281" s="182"/>
      <c r="K1281" s="182"/>
      <c r="L1281" s="110"/>
      <c r="M1281" s="110"/>
      <c r="N1281" s="110"/>
      <c r="O1281" s="110"/>
      <c r="P1281" s="110"/>
      <c r="Q1281" s="110"/>
      <c r="R1281" s="110"/>
    </row>
    <row r="1282" spans="4:18" x14ac:dyDescent="0.25">
      <c r="D1282" s="201"/>
      <c r="E1282" s="179"/>
      <c r="F1282" s="179"/>
      <c r="G1282" s="180"/>
      <c r="H1282" s="182"/>
      <c r="I1282" s="182"/>
      <c r="J1282" s="182"/>
      <c r="K1282" s="182"/>
      <c r="L1282" s="110"/>
      <c r="M1282" s="110"/>
      <c r="N1282" s="110"/>
      <c r="O1282" s="110"/>
      <c r="P1282" s="110"/>
      <c r="Q1282" s="110"/>
      <c r="R1282" s="110"/>
    </row>
    <row r="1283" spans="4:18" x14ac:dyDescent="0.25">
      <c r="D1283" s="201"/>
      <c r="E1283" s="179"/>
      <c r="F1283" s="179"/>
      <c r="G1283" s="180"/>
      <c r="H1283" s="182"/>
      <c r="I1283" s="182"/>
      <c r="J1283" s="182"/>
      <c r="K1283" s="182"/>
      <c r="L1283" s="110"/>
      <c r="M1283" s="110"/>
      <c r="N1283" s="110"/>
      <c r="O1283" s="110"/>
      <c r="P1283" s="110"/>
      <c r="Q1283" s="110"/>
      <c r="R1283" s="110"/>
    </row>
    <row r="1284" spans="4:18" x14ac:dyDescent="0.25">
      <c r="D1284" s="201"/>
      <c r="E1284" s="179"/>
      <c r="F1284" s="179"/>
      <c r="G1284" s="180"/>
      <c r="H1284" s="182"/>
      <c r="I1284" s="182"/>
      <c r="J1284" s="182"/>
      <c r="K1284" s="182"/>
      <c r="L1284" s="110"/>
      <c r="M1284" s="110"/>
      <c r="N1284" s="110"/>
      <c r="O1284" s="110"/>
      <c r="P1284" s="110"/>
      <c r="Q1284" s="110"/>
      <c r="R1284" s="110"/>
    </row>
    <row r="1285" spans="4:18" x14ac:dyDescent="0.25">
      <c r="D1285" s="201"/>
      <c r="E1285" s="179"/>
      <c r="F1285" s="179"/>
      <c r="G1285" s="180"/>
      <c r="H1285" s="182"/>
      <c r="I1285" s="182"/>
      <c r="J1285" s="182"/>
      <c r="K1285" s="182"/>
      <c r="L1285" s="110"/>
      <c r="M1285" s="110"/>
      <c r="N1285" s="110"/>
      <c r="O1285" s="110"/>
      <c r="P1285" s="110"/>
      <c r="Q1285" s="110"/>
      <c r="R1285" s="110"/>
    </row>
    <row r="1286" spans="4:18" x14ac:dyDescent="0.25">
      <c r="D1286" s="201"/>
      <c r="E1286" s="179"/>
      <c r="F1286" s="179"/>
      <c r="G1286" s="180"/>
      <c r="H1286" s="182"/>
      <c r="I1286" s="182"/>
      <c r="J1286" s="182"/>
      <c r="K1286" s="182"/>
      <c r="L1286" s="110"/>
      <c r="M1286" s="110"/>
      <c r="N1286" s="110"/>
      <c r="O1286" s="110"/>
      <c r="P1286" s="110"/>
      <c r="Q1286" s="110"/>
      <c r="R1286" s="110"/>
    </row>
    <row r="1287" spans="4:18" x14ac:dyDescent="0.25">
      <c r="D1287" s="201"/>
      <c r="E1287" s="179"/>
      <c r="F1287" s="179"/>
      <c r="G1287" s="180"/>
      <c r="H1287" s="182"/>
      <c r="I1287" s="182"/>
      <c r="J1287" s="182"/>
      <c r="K1287" s="182"/>
      <c r="L1287" s="110"/>
      <c r="M1287" s="110"/>
      <c r="N1287" s="110"/>
      <c r="O1287" s="110"/>
      <c r="P1287" s="110"/>
      <c r="Q1287" s="110"/>
      <c r="R1287" s="110"/>
    </row>
    <row r="1288" spans="4:18" x14ac:dyDescent="0.25">
      <c r="D1288" s="201"/>
      <c r="E1288" s="179"/>
      <c r="F1288" s="179"/>
      <c r="G1288" s="180"/>
      <c r="H1288" s="182"/>
      <c r="I1288" s="182"/>
      <c r="J1288" s="182"/>
      <c r="K1288" s="182"/>
      <c r="L1288" s="110"/>
      <c r="M1288" s="110"/>
      <c r="N1288" s="110"/>
      <c r="O1288" s="110"/>
      <c r="P1288" s="110"/>
      <c r="Q1288" s="110"/>
      <c r="R1288" s="110"/>
    </row>
    <row r="1289" spans="4:18" x14ac:dyDescent="0.25">
      <c r="D1289" s="201"/>
      <c r="E1289" s="179"/>
      <c r="F1289" s="179"/>
      <c r="G1289" s="180"/>
      <c r="H1289" s="182"/>
      <c r="I1289" s="182"/>
      <c r="J1289" s="182"/>
      <c r="K1289" s="182"/>
      <c r="L1289" s="110"/>
      <c r="M1289" s="110"/>
      <c r="N1289" s="110"/>
      <c r="O1289" s="110"/>
      <c r="P1289" s="110"/>
      <c r="Q1289" s="110"/>
      <c r="R1289" s="110"/>
    </row>
    <row r="1290" spans="4:18" x14ac:dyDescent="0.25">
      <c r="D1290" s="201"/>
      <c r="E1290" s="179"/>
      <c r="F1290" s="179"/>
      <c r="G1290" s="180"/>
      <c r="H1290" s="182"/>
      <c r="I1290" s="182"/>
      <c r="J1290" s="182"/>
      <c r="K1290" s="182"/>
      <c r="L1290" s="110"/>
      <c r="M1290" s="110"/>
      <c r="N1290" s="110"/>
      <c r="O1290" s="110"/>
      <c r="P1290" s="110"/>
      <c r="Q1290" s="110"/>
      <c r="R1290" s="110"/>
    </row>
    <row r="1291" spans="4:18" x14ac:dyDescent="0.25">
      <c r="D1291" s="201"/>
      <c r="E1291" s="179"/>
      <c r="F1291" s="179"/>
      <c r="G1291" s="180"/>
      <c r="H1291" s="182"/>
      <c r="I1291" s="182"/>
      <c r="J1291" s="182"/>
      <c r="K1291" s="182"/>
      <c r="L1291" s="110"/>
      <c r="M1291" s="110"/>
      <c r="N1291" s="110"/>
      <c r="O1291" s="110"/>
      <c r="P1291" s="110"/>
      <c r="Q1291" s="110"/>
      <c r="R1291" s="110"/>
    </row>
    <row r="1292" spans="4:18" x14ac:dyDescent="0.25">
      <c r="D1292" s="201"/>
      <c r="E1292" s="179"/>
      <c r="F1292" s="179"/>
      <c r="G1292" s="180"/>
      <c r="H1292" s="182"/>
      <c r="I1292" s="182"/>
      <c r="J1292" s="182"/>
      <c r="K1292" s="182"/>
      <c r="L1292" s="110"/>
      <c r="M1292" s="110"/>
      <c r="N1292" s="110"/>
      <c r="O1292" s="110"/>
      <c r="P1292" s="110"/>
      <c r="Q1292" s="110"/>
      <c r="R1292" s="110"/>
    </row>
    <row r="1293" spans="4:18" x14ac:dyDescent="0.25">
      <c r="D1293" s="201"/>
      <c r="E1293" s="179"/>
      <c r="F1293" s="179"/>
      <c r="G1293" s="180"/>
      <c r="H1293" s="182"/>
      <c r="I1293" s="182"/>
      <c r="J1293" s="182"/>
      <c r="K1293" s="182"/>
      <c r="L1293" s="110"/>
      <c r="M1293" s="110"/>
      <c r="N1293" s="110"/>
      <c r="O1293" s="110"/>
      <c r="P1293" s="110"/>
      <c r="Q1293" s="110"/>
      <c r="R1293" s="110"/>
    </row>
    <row r="1294" spans="4:18" x14ac:dyDescent="0.25">
      <c r="D1294" s="201"/>
      <c r="E1294" s="179"/>
      <c r="F1294" s="179"/>
      <c r="G1294" s="180"/>
      <c r="H1294" s="182"/>
      <c r="I1294" s="182"/>
      <c r="J1294" s="182"/>
      <c r="K1294" s="182"/>
      <c r="L1294" s="110"/>
      <c r="M1294" s="110"/>
      <c r="N1294" s="110"/>
      <c r="O1294" s="110"/>
      <c r="P1294" s="110"/>
      <c r="Q1294" s="110"/>
      <c r="R1294" s="110"/>
    </row>
    <row r="1295" spans="4:18" x14ac:dyDescent="0.25">
      <c r="D1295" s="201"/>
      <c r="E1295" s="179"/>
      <c r="F1295" s="179"/>
      <c r="G1295" s="180"/>
      <c r="H1295" s="182"/>
      <c r="I1295" s="182"/>
      <c r="J1295" s="182"/>
      <c r="K1295" s="182"/>
      <c r="L1295" s="110"/>
      <c r="M1295" s="110"/>
      <c r="N1295" s="110"/>
      <c r="O1295" s="110"/>
      <c r="P1295" s="110"/>
      <c r="Q1295" s="110"/>
      <c r="R1295" s="110"/>
    </row>
    <row r="1296" spans="4:18" x14ac:dyDescent="0.25">
      <c r="D1296" s="201"/>
      <c r="E1296" s="179"/>
      <c r="F1296" s="179"/>
      <c r="G1296" s="180"/>
      <c r="H1296" s="182"/>
      <c r="I1296" s="182"/>
      <c r="J1296" s="182"/>
      <c r="K1296" s="182"/>
      <c r="L1296" s="110"/>
      <c r="M1296" s="110"/>
      <c r="N1296" s="110"/>
      <c r="O1296" s="110"/>
      <c r="P1296" s="110"/>
      <c r="Q1296" s="110"/>
      <c r="R1296" s="110"/>
    </row>
    <row r="1297" spans="4:18" x14ac:dyDescent="0.25">
      <c r="D1297" s="201"/>
      <c r="E1297" s="179"/>
      <c r="F1297" s="179"/>
      <c r="G1297" s="180"/>
      <c r="H1297" s="182"/>
      <c r="I1297" s="182"/>
      <c r="J1297" s="182"/>
      <c r="K1297" s="182"/>
      <c r="L1297" s="110"/>
      <c r="M1297" s="110"/>
      <c r="N1297" s="110"/>
      <c r="O1297" s="110"/>
      <c r="P1297" s="110"/>
      <c r="Q1297" s="110"/>
      <c r="R1297" s="110"/>
    </row>
    <row r="1298" spans="4:18" x14ac:dyDescent="0.25">
      <c r="D1298" s="201"/>
      <c r="E1298" s="179"/>
      <c r="F1298" s="179"/>
      <c r="G1298" s="180"/>
      <c r="H1298" s="182"/>
      <c r="I1298" s="182"/>
      <c r="J1298" s="182"/>
      <c r="K1298" s="182"/>
      <c r="L1298" s="110"/>
      <c r="M1298" s="110"/>
      <c r="N1298" s="110"/>
      <c r="O1298" s="110"/>
      <c r="P1298" s="110"/>
      <c r="Q1298" s="110"/>
      <c r="R1298" s="110"/>
    </row>
    <row r="1299" spans="4:18" x14ac:dyDescent="0.25">
      <c r="D1299" s="201"/>
      <c r="E1299" s="179"/>
      <c r="F1299" s="179"/>
      <c r="G1299" s="180"/>
      <c r="H1299" s="182"/>
      <c r="I1299" s="182"/>
      <c r="J1299" s="182"/>
      <c r="K1299" s="182"/>
      <c r="L1299" s="110"/>
      <c r="M1299" s="110"/>
      <c r="N1299" s="110"/>
      <c r="O1299" s="110"/>
      <c r="P1299" s="110"/>
      <c r="Q1299" s="110"/>
      <c r="R1299" s="110"/>
    </row>
    <row r="1300" spans="4:18" x14ac:dyDescent="0.25">
      <c r="D1300" s="201"/>
      <c r="E1300" s="179"/>
      <c r="F1300" s="179"/>
      <c r="G1300" s="180"/>
      <c r="H1300" s="182"/>
      <c r="I1300" s="182"/>
      <c r="J1300" s="182"/>
      <c r="K1300" s="182"/>
      <c r="L1300" s="110"/>
      <c r="M1300" s="110"/>
      <c r="N1300" s="110"/>
      <c r="O1300" s="110"/>
      <c r="P1300" s="110"/>
      <c r="Q1300" s="110"/>
      <c r="R1300" s="110"/>
    </row>
    <row r="1301" spans="4:18" x14ac:dyDescent="0.25">
      <c r="D1301" s="201"/>
      <c r="E1301" s="179"/>
      <c r="F1301" s="179"/>
      <c r="G1301" s="180"/>
      <c r="H1301" s="182"/>
      <c r="I1301" s="182"/>
      <c r="J1301" s="182"/>
      <c r="K1301" s="182"/>
      <c r="L1301" s="110"/>
      <c r="M1301" s="110"/>
      <c r="N1301" s="110"/>
      <c r="O1301" s="110"/>
      <c r="P1301" s="110"/>
      <c r="Q1301" s="110"/>
      <c r="R1301" s="110"/>
    </row>
    <row r="1302" spans="4:18" x14ac:dyDescent="0.25">
      <c r="D1302" s="201"/>
      <c r="E1302" s="179"/>
      <c r="F1302" s="179"/>
      <c r="G1302" s="180"/>
      <c r="H1302" s="182"/>
      <c r="I1302" s="182"/>
      <c r="J1302" s="182"/>
      <c r="K1302" s="182"/>
      <c r="L1302" s="110"/>
      <c r="M1302" s="110"/>
      <c r="N1302" s="110"/>
      <c r="O1302" s="110"/>
      <c r="P1302" s="110"/>
      <c r="Q1302" s="110"/>
      <c r="R1302" s="110"/>
    </row>
    <row r="1303" spans="4:18" x14ac:dyDescent="0.25">
      <c r="D1303" s="201"/>
      <c r="E1303" s="179"/>
      <c r="F1303" s="179"/>
      <c r="G1303" s="180"/>
      <c r="H1303" s="182"/>
      <c r="I1303" s="182"/>
      <c r="J1303" s="182"/>
      <c r="K1303" s="182"/>
      <c r="L1303" s="110"/>
      <c r="M1303" s="110"/>
      <c r="N1303" s="110"/>
      <c r="O1303" s="110"/>
      <c r="P1303" s="110"/>
      <c r="Q1303" s="110"/>
      <c r="R1303" s="110"/>
    </row>
    <row r="1304" spans="4:18" x14ac:dyDescent="0.25">
      <c r="D1304" s="201"/>
      <c r="E1304" s="179"/>
      <c r="F1304" s="179"/>
      <c r="G1304" s="180"/>
      <c r="H1304" s="182"/>
      <c r="I1304" s="182"/>
      <c r="J1304" s="182"/>
      <c r="K1304" s="182"/>
      <c r="L1304" s="110"/>
      <c r="M1304" s="110"/>
      <c r="N1304" s="110"/>
      <c r="O1304" s="110"/>
      <c r="P1304" s="110"/>
      <c r="Q1304" s="110"/>
      <c r="R1304" s="110"/>
    </row>
    <row r="1305" spans="4:18" x14ac:dyDescent="0.25">
      <c r="D1305" s="201"/>
      <c r="E1305" s="179"/>
      <c r="F1305" s="179"/>
      <c r="G1305" s="180"/>
      <c r="H1305" s="182"/>
      <c r="I1305" s="182"/>
      <c r="J1305" s="182"/>
      <c r="K1305" s="182"/>
      <c r="L1305" s="110"/>
      <c r="M1305" s="110"/>
      <c r="N1305" s="110"/>
      <c r="O1305" s="110"/>
      <c r="P1305" s="110"/>
      <c r="Q1305" s="110"/>
      <c r="R1305" s="110"/>
    </row>
    <row r="1306" spans="4:18" x14ac:dyDescent="0.25">
      <c r="D1306" s="201"/>
      <c r="E1306" s="179"/>
      <c r="F1306" s="179"/>
      <c r="G1306" s="180"/>
      <c r="H1306" s="182"/>
      <c r="I1306" s="182"/>
      <c r="J1306" s="182"/>
      <c r="K1306" s="182"/>
      <c r="L1306" s="110"/>
      <c r="M1306" s="110"/>
      <c r="N1306" s="110"/>
      <c r="O1306" s="110"/>
      <c r="P1306" s="110"/>
      <c r="Q1306" s="110"/>
      <c r="R1306" s="110"/>
    </row>
    <row r="1307" spans="4:18" x14ac:dyDescent="0.25">
      <c r="D1307" s="201"/>
      <c r="E1307" s="179"/>
      <c r="F1307" s="179"/>
      <c r="G1307" s="180"/>
      <c r="H1307" s="182"/>
      <c r="I1307" s="182"/>
      <c r="J1307" s="182"/>
      <c r="K1307" s="182"/>
      <c r="L1307" s="110"/>
      <c r="M1307" s="110"/>
      <c r="N1307" s="110"/>
      <c r="O1307" s="110"/>
      <c r="P1307" s="110"/>
      <c r="Q1307" s="110"/>
      <c r="R1307" s="110"/>
    </row>
    <row r="1308" spans="4:18" x14ac:dyDescent="0.25">
      <c r="D1308" s="201"/>
      <c r="E1308" s="179"/>
      <c r="F1308" s="179"/>
      <c r="G1308" s="180"/>
      <c r="H1308" s="182"/>
      <c r="I1308" s="182"/>
      <c r="J1308" s="182"/>
      <c r="K1308" s="182"/>
      <c r="L1308" s="110"/>
      <c r="M1308" s="110"/>
      <c r="N1308" s="110"/>
      <c r="O1308" s="110"/>
      <c r="P1308" s="110"/>
      <c r="Q1308" s="110"/>
      <c r="R1308" s="110"/>
    </row>
    <row r="1309" spans="4:18" x14ac:dyDescent="0.25">
      <c r="D1309" s="201"/>
      <c r="E1309" s="179"/>
      <c r="F1309" s="179"/>
      <c r="G1309" s="180"/>
      <c r="H1309" s="182"/>
      <c r="I1309" s="182"/>
      <c r="J1309" s="182"/>
      <c r="K1309" s="182"/>
      <c r="L1309" s="110"/>
      <c r="M1309" s="110"/>
      <c r="N1309" s="110"/>
      <c r="O1309" s="110"/>
      <c r="P1309" s="110"/>
      <c r="Q1309" s="110"/>
      <c r="R1309" s="110"/>
    </row>
    <row r="1310" spans="4:18" x14ac:dyDescent="0.25">
      <c r="D1310" s="201"/>
      <c r="E1310" s="179"/>
      <c r="F1310" s="179"/>
      <c r="G1310" s="180"/>
      <c r="H1310" s="182"/>
      <c r="I1310" s="182"/>
      <c r="J1310" s="182"/>
      <c r="K1310" s="182"/>
      <c r="L1310" s="110"/>
      <c r="M1310" s="110"/>
      <c r="N1310" s="110"/>
      <c r="O1310" s="110"/>
      <c r="P1310" s="110"/>
      <c r="Q1310" s="110"/>
      <c r="R1310" s="110"/>
    </row>
    <row r="1311" spans="4:18" x14ac:dyDescent="0.25">
      <c r="D1311" s="201"/>
      <c r="E1311" s="179"/>
      <c r="F1311" s="179"/>
      <c r="G1311" s="180"/>
      <c r="H1311" s="182"/>
      <c r="I1311" s="182"/>
      <c r="J1311" s="182"/>
      <c r="K1311" s="182"/>
      <c r="L1311" s="110"/>
      <c r="M1311" s="110"/>
      <c r="N1311" s="110"/>
      <c r="O1311" s="110"/>
      <c r="P1311" s="110"/>
      <c r="Q1311" s="110"/>
      <c r="R1311" s="110"/>
    </row>
    <row r="1312" spans="4:18" x14ac:dyDescent="0.25">
      <c r="D1312" s="201"/>
      <c r="E1312" s="179"/>
      <c r="F1312" s="179"/>
      <c r="G1312" s="180"/>
      <c r="H1312" s="182"/>
      <c r="I1312" s="182"/>
      <c r="J1312" s="182"/>
      <c r="K1312" s="182"/>
      <c r="L1312" s="110"/>
      <c r="M1312" s="110"/>
      <c r="N1312" s="110"/>
      <c r="O1312" s="110"/>
      <c r="P1312" s="110"/>
      <c r="Q1312" s="110"/>
      <c r="R1312" s="110"/>
    </row>
    <row r="1313" spans="4:18" x14ac:dyDescent="0.25">
      <c r="D1313" s="201"/>
      <c r="E1313" s="179"/>
      <c r="F1313" s="179"/>
      <c r="G1313" s="180"/>
      <c r="H1313" s="182"/>
      <c r="I1313" s="182"/>
      <c r="J1313" s="182"/>
      <c r="K1313" s="182"/>
      <c r="L1313" s="110"/>
      <c r="M1313" s="110"/>
      <c r="N1313" s="110"/>
      <c r="O1313" s="110"/>
      <c r="P1313" s="110"/>
      <c r="Q1313" s="110"/>
      <c r="R1313" s="110"/>
    </row>
    <row r="1314" spans="4:18" x14ac:dyDescent="0.25">
      <c r="D1314" s="201"/>
      <c r="E1314" s="179"/>
      <c r="F1314" s="179"/>
      <c r="G1314" s="180"/>
      <c r="H1314" s="182"/>
      <c r="I1314" s="182"/>
      <c r="J1314" s="182"/>
      <c r="K1314" s="182"/>
      <c r="L1314" s="110"/>
      <c r="M1314" s="110"/>
      <c r="N1314" s="110"/>
      <c r="O1314" s="110"/>
      <c r="P1314" s="110"/>
      <c r="Q1314" s="110"/>
      <c r="R1314" s="110"/>
    </row>
    <row r="1315" spans="4:18" x14ac:dyDescent="0.25">
      <c r="D1315" s="201"/>
      <c r="E1315" s="179"/>
      <c r="F1315" s="179"/>
      <c r="G1315" s="180"/>
      <c r="H1315" s="182"/>
      <c r="I1315" s="182"/>
      <c r="J1315" s="182"/>
      <c r="K1315" s="182"/>
      <c r="L1315" s="110"/>
      <c r="M1315" s="110"/>
      <c r="N1315" s="110"/>
      <c r="O1315" s="110"/>
      <c r="P1315" s="110"/>
      <c r="Q1315" s="110"/>
      <c r="R1315" s="110"/>
    </row>
    <row r="1316" spans="4:18" x14ac:dyDescent="0.25">
      <c r="D1316" s="201"/>
      <c r="E1316" s="179"/>
      <c r="F1316" s="179"/>
      <c r="G1316" s="180"/>
      <c r="H1316" s="182"/>
      <c r="I1316" s="182"/>
      <c r="J1316" s="182"/>
      <c r="K1316" s="182"/>
      <c r="L1316" s="110"/>
      <c r="M1316" s="110"/>
      <c r="N1316" s="110"/>
      <c r="O1316" s="110"/>
      <c r="P1316" s="110"/>
      <c r="Q1316" s="110"/>
      <c r="R1316" s="110"/>
    </row>
    <row r="1317" spans="4:18" x14ac:dyDescent="0.25">
      <c r="D1317" s="201"/>
      <c r="E1317" s="179"/>
      <c r="F1317" s="179"/>
      <c r="G1317" s="180"/>
      <c r="H1317" s="182"/>
      <c r="I1317" s="182"/>
      <c r="J1317" s="182"/>
      <c r="K1317" s="182"/>
      <c r="L1317" s="110"/>
      <c r="M1317" s="110"/>
      <c r="N1317" s="110"/>
      <c r="O1317" s="110"/>
      <c r="P1317" s="110"/>
      <c r="Q1317" s="110"/>
      <c r="R1317" s="110"/>
    </row>
    <row r="1318" spans="4:18" x14ac:dyDescent="0.25">
      <c r="D1318" s="201"/>
      <c r="E1318" s="179"/>
      <c r="F1318" s="179"/>
      <c r="G1318" s="180"/>
      <c r="H1318" s="182"/>
      <c r="I1318" s="182"/>
      <c r="J1318" s="182"/>
      <c r="K1318" s="182"/>
      <c r="L1318" s="110"/>
      <c r="M1318" s="110"/>
      <c r="N1318" s="110"/>
      <c r="O1318" s="110"/>
      <c r="P1318" s="110"/>
      <c r="Q1318" s="110"/>
      <c r="R1318" s="110"/>
    </row>
    <row r="1319" spans="4:18" x14ac:dyDescent="0.25">
      <c r="D1319" s="201"/>
      <c r="E1319" s="179"/>
      <c r="F1319" s="179"/>
      <c r="G1319" s="180"/>
      <c r="H1319" s="182"/>
      <c r="I1319" s="182"/>
      <c r="J1319" s="182"/>
      <c r="K1319" s="182"/>
      <c r="L1319" s="110"/>
      <c r="M1319" s="110"/>
      <c r="N1319" s="110"/>
      <c r="O1319" s="110"/>
      <c r="P1319" s="110"/>
      <c r="Q1319" s="110"/>
      <c r="R1319" s="110"/>
    </row>
    <row r="1320" spans="4:18" x14ac:dyDescent="0.25">
      <c r="D1320" s="201"/>
      <c r="E1320" s="179"/>
      <c r="F1320" s="179"/>
      <c r="G1320" s="180"/>
      <c r="H1320" s="182"/>
      <c r="I1320" s="182"/>
      <c r="J1320" s="182"/>
      <c r="K1320" s="182"/>
      <c r="L1320" s="110"/>
      <c r="M1320" s="110"/>
      <c r="N1320" s="110"/>
      <c r="O1320" s="110"/>
      <c r="P1320" s="110"/>
      <c r="Q1320" s="110"/>
      <c r="R1320" s="110"/>
    </row>
    <row r="1321" spans="4:18" x14ac:dyDescent="0.25">
      <c r="D1321" s="201"/>
      <c r="E1321" s="179"/>
      <c r="F1321" s="179"/>
      <c r="G1321" s="180"/>
      <c r="H1321" s="182"/>
      <c r="I1321" s="182"/>
      <c r="J1321" s="182"/>
      <c r="K1321" s="182"/>
      <c r="L1321" s="110"/>
      <c r="M1321" s="110"/>
      <c r="N1321" s="110"/>
      <c r="O1321" s="110"/>
      <c r="P1321" s="110"/>
      <c r="Q1321" s="110"/>
      <c r="R1321" s="110"/>
    </row>
    <row r="1322" spans="4:18" x14ac:dyDescent="0.25">
      <c r="D1322" s="201"/>
      <c r="E1322" s="179"/>
      <c r="F1322" s="179"/>
      <c r="G1322" s="180"/>
      <c r="H1322" s="182"/>
      <c r="I1322" s="182"/>
      <c r="J1322" s="182"/>
      <c r="K1322" s="182"/>
      <c r="L1322" s="110"/>
      <c r="M1322" s="110"/>
      <c r="N1322" s="110"/>
      <c r="O1322" s="110"/>
      <c r="P1322" s="110"/>
      <c r="Q1322" s="110"/>
      <c r="R1322" s="110"/>
    </row>
    <row r="1323" spans="4:18" x14ac:dyDescent="0.25">
      <c r="D1323" s="201"/>
      <c r="E1323" s="179"/>
      <c r="F1323" s="179"/>
      <c r="G1323" s="180"/>
      <c r="H1323" s="182"/>
      <c r="I1323" s="182"/>
      <c r="J1323" s="182"/>
      <c r="K1323" s="182"/>
      <c r="L1323" s="110"/>
      <c r="M1323" s="110"/>
      <c r="N1323" s="110"/>
      <c r="O1323" s="110"/>
      <c r="P1323" s="110"/>
      <c r="Q1323" s="110"/>
      <c r="R1323" s="110"/>
    </row>
    <row r="1324" spans="4:18" x14ac:dyDescent="0.25">
      <c r="D1324" s="201"/>
      <c r="E1324" s="179"/>
      <c r="F1324" s="179"/>
      <c r="G1324" s="180"/>
      <c r="H1324" s="182"/>
      <c r="I1324" s="182"/>
      <c r="J1324" s="182"/>
      <c r="K1324" s="182"/>
      <c r="L1324" s="110"/>
      <c r="M1324" s="110"/>
      <c r="N1324" s="110"/>
      <c r="O1324" s="110"/>
      <c r="P1324" s="110"/>
      <c r="Q1324" s="110"/>
      <c r="R1324" s="110"/>
    </row>
    <row r="1325" spans="4:18" x14ac:dyDescent="0.25">
      <c r="D1325" s="201"/>
      <c r="E1325" s="179"/>
      <c r="F1325" s="179"/>
      <c r="G1325" s="180"/>
      <c r="H1325" s="182"/>
      <c r="I1325" s="182"/>
      <c r="J1325" s="182"/>
      <c r="K1325" s="182"/>
      <c r="L1325" s="110"/>
      <c r="M1325" s="110"/>
      <c r="N1325" s="110"/>
      <c r="O1325" s="110"/>
      <c r="P1325" s="110"/>
      <c r="Q1325" s="110"/>
      <c r="R1325" s="110"/>
    </row>
    <row r="1326" spans="4:18" x14ac:dyDescent="0.25">
      <c r="D1326" s="201"/>
      <c r="E1326" s="179"/>
      <c r="F1326" s="179"/>
      <c r="G1326" s="180"/>
      <c r="H1326" s="182"/>
      <c r="I1326" s="182"/>
      <c r="J1326" s="182"/>
      <c r="K1326" s="182"/>
      <c r="L1326" s="110"/>
      <c r="M1326" s="110"/>
      <c r="N1326" s="110"/>
      <c r="O1326" s="110"/>
      <c r="P1326" s="110"/>
      <c r="Q1326" s="110"/>
      <c r="R1326" s="110"/>
    </row>
    <row r="1327" spans="4:18" x14ac:dyDescent="0.25">
      <c r="D1327" s="201"/>
      <c r="E1327" s="179"/>
      <c r="F1327" s="179"/>
      <c r="G1327" s="180"/>
      <c r="H1327" s="182"/>
      <c r="I1327" s="182"/>
      <c r="J1327" s="182"/>
      <c r="K1327" s="182"/>
      <c r="L1327" s="110"/>
      <c r="M1327" s="110"/>
      <c r="N1327" s="110"/>
      <c r="O1327" s="110"/>
      <c r="P1327" s="110"/>
      <c r="Q1327" s="110"/>
      <c r="R1327" s="110"/>
    </row>
    <row r="1328" spans="4:18" x14ac:dyDescent="0.25">
      <c r="D1328" s="201"/>
      <c r="E1328" s="179"/>
      <c r="F1328" s="179"/>
      <c r="G1328" s="180"/>
      <c r="H1328" s="182"/>
      <c r="I1328" s="182"/>
      <c r="J1328" s="182"/>
      <c r="K1328" s="182"/>
      <c r="L1328" s="110"/>
      <c r="M1328" s="110"/>
      <c r="N1328" s="110"/>
      <c r="O1328" s="110"/>
      <c r="P1328" s="110"/>
      <c r="Q1328" s="110"/>
      <c r="R1328" s="110"/>
    </row>
    <row r="1329" spans="4:18" x14ac:dyDescent="0.25">
      <c r="D1329" s="201"/>
      <c r="E1329" s="179"/>
      <c r="F1329" s="179"/>
      <c r="G1329" s="180"/>
      <c r="H1329" s="182"/>
      <c r="I1329" s="182"/>
      <c r="J1329" s="182"/>
      <c r="K1329" s="182"/>
      <c r="L1329" s="110"/>
      <c r="M1329" s="110"/>
      <c r="N1329" s="110"/>
      <c r="O1329" s="110"/>
      <c r="P1329" s="110"/>
      <c r="Q1329" s="110"/>
      <c r="R1329" s="110"/>
    </row>
    <row r="1330" spans="4:18" x14ac:dyDescent="0.25">
      <c r="D1330" s="201"/>
      <c r="E1330" s="179"/>
      <c r="F1330" s="179"/>
      <c r="G1330" s="180"/>
      <c r="H1330" s="182"/>
      <c r="I1330" s="182"/>
      <c r="J1330" s="182"/>
      <c r="K1330" s="182"/>
    </row>
    <row r="1331" spans="4:18" x14ac:dyDescent="0.25">
      <c r="D1331" s="201"/>
      <c r="E1331" s="179"/>
      <c r="F1331" s="179"/>
      <c r="G1331" s="180"/>
      <c r="H1331" s="182"/>
      <c r="I1331" s="182"/>
      <c r="J1331" s="182"/>
      <c r="K1331" s="182"/>
    </row>
    <row r="1332" spans="4:18" x14ac:dyDescent="0.25">
      <c r="D1332" s="201"/>
      <c r="E1332" s="179"/>
      <c r="F1332" s="179"/>
      <c r="G1332" s="180"/>
      <c r="H1332" s="182"/>
      <c r="I1332" s="182"/>
      <c r="J1332" s="182"/>
      <c r="K1332" s="182"/>
    </row>
    <row r="1333" spans="4:18" x14ac:dyDescent="0.25">
      <c r="D1333" s="201"/>
      <c r="E1333" s="179"/>
      <c r="F1333" s="179"/>
      <c r="G1333" s="180"/>
      <c r="H1333" s="182"/>
      <c r="I1333" s="182"/>
      <c r="J1333" s="182"/>
      <c r="K1333" s="182"/>
    </row>
    <row r="1334" spans="4:18" x14ac:dyDescent="0.25">
      <c r="D1334" s="201"/>
      <c r="E1334" s="179"/>
      <c r="F1334" s="179"/>
      <c r="G1334" s="180"/>
      <c r="H1334" s="182"/>
      <c r="I1334" s="182"/>
      <c r="J1334" s="182"/>
      <c r="K1334" s="182"/>
    </row>
    <row r="1335" spans="4:18" x14ac:dyDescent="0.25">
      <c r="D1335" s="201"/>
      <c r="E1335" s="179"/>
      <c r="F1335" s="179"/>
      <c r="G1335" s="180"/>
      <c r="H1335" s="182"/>
      <c r="I1335" s="182"/>
      <c r="J1335" s="182"/>
      <c r="K1335" s="182"/>
    </row>
    <row r="1336" spans="4:18" x14ac:dyDescent="0.25">
      <c r="D1336" s="201"/>
      <c r="E1336" s="179"/>
      <c r="F1336" s="179"/>
      <c r="G1336" s="180"/>
      <c r="H1336" s="182"/>
      <c r="I1336" s="182"/>
      <c r="J1336" s="182"/>
      <c r="K1336" s="182"/>
    </row>
    <row r="1337" spans="4:18" x14ac:dyDescent="0.25">
      <c r="D1337" s="201"/>
      <c r="E1337" s="179"/>
      <c r="F1337" s="179"/>
      <c r="G1337" s="180"/>
      <c r="H1337" s="182"/>
      <c r="I1337" s="182"/>
      <c r="J1337" s="182"/>
      <c r="K1337" s="182"/>
    </row>
    <row r="1338" spans="4:18" x14ac:dyDescent="0.25">
      <c r="D1338" s="201"/>
      <c r="E1338" s="179"/>
      <c r="F1338" s="179"/>
      <c r="G1338" s="180"/>
      <c r="H1338" s="182"/>
      <c r="I1338" s="182"/>
      <c r="J1338" s="182"/>
      <c r="K1338" s="182"/>
    </row>
    <row r="1339" spans="4:18" x14ac:dyDescent="0.25">
      <c r="D1339" s="201"/>
      <c r="E1339" s="179"/>
      <c r="F1339" s="179"/>
      <c r="G1339" s="180"/>
      <c r="H1339" s="182"/>
      <c r="I1339" s="182"/>
      <c r="J1339" s="182"/>
      <c r="K1339" s="182"/>
    </row>
    <row r="1340" spans="4:18" x14ac:dyDescent="0.25">
      <c r="D1340" s="201"/>
      <c r="E1340" s="179"/>
      <c r="F1340" s="179"/>
      <c r="G1340" s="180"/>
      <c r="H1340" s="182"/>
      <c r="I1340" s="182"/>
      <c r="J1340" s="182"/>
      <c r="K1340" s="182"/>
    </row>
    <row r="1341" spans="4:18" x14ac:dyDescent="0.25">
      <c r="D1341" s="201"/>
      <c r="E1341" s="179"/>
      <c r="F1341" s="179"/>
      <c r="G1341" s="180"/>
      <c r="H1341" s="182"/>
      <c r="I1341" s="182"/>
      <c r="J1341" s="182"/>
      <c r="K1341" s="182"/>
    </row>
    <row r="1342" spans="4:18" x14ac:dyDescent="0.25">
      <c r="D1342" s="201"/>
      <c r="E1342" s="179"/>
      <c r="F1342" s="179"/>
      <c r="G1342" s="180"/>
      <c r="H1342" s="182"/>
      <c r="I1342" s="182"/>
      <c r="J1342" s="182"/>
      <c r="K1342" s="182"/>
    </row>
    <row r="1343" spans="4:18" x14ac:dyDescent="0.25">
      <c r="D1343" s="201"/>
      <c r="E1343" s="179"/>
      <c r="F1343" s="179"/>
      <c r="G1343" s="180"/>
      <c r="H1343" s="182"/>
      <c r="I1343" s="182"/>
      <c r="J1343" s="182"/>
      <c r="K1343" s="182"/>
    </row>
    <row r="1344" spans="4:18" x14ac:dyDescent="0.25">
      <c r="D1344" s="201"/>
      <c r="E1344" s="179"/>
      <c r="F1344" s="179"/>
      <c r="G1344" s="180"/>
      <c r="H1344" s="182"/>
      <c r="I1344" s="182"/>
      <c r="J1344" s="182"/>
      <c r="K1344" s="182"/>
    </row>
    <row r="1345" spans="4:11" x14ac:dyDescent="0.25">
      <c r="D1345" s="201"/>
      <c r="E1345" s="179"/>
      <c r="F1345" s="179"/>
      <c r="G1345" s="180"/>
      <c r="H1345" s="182"/>
      <c r="I1345" s="182"/>
      <c r="J1345" s="182"/>
      <c r="K1345" s="182"/>
    </row>
    <row r="1346" spans="4:11" x14ac:dyDescent="0.25">
      <c r="D1346" s="201"/>
      <c r="E1346" s="179"/>
      <c r="F1346" s="179"/>
      <c r="G1346" s="180"/>
      <c r="H1346" s="182"/>
      <c r="I1346" s="182"/>
      <c r="J1346" s="182"/>
      <c r="K1346" s="182"/>
    </row>
    <row r="1347" spans="4:11" x14ac:dyDescent="0.25">
      <c r="D1347" s="201"/>
      <c r="E1347" s="179"/>
      <c r="F1347" s="179"/>
      <c r="G1347" s="180"/>
      <c r="H1347" s="182"/>
      <c r="I1347" s="182"/>
      <c r="J1347" s="182"/>
      <c r="K1347" s="182"/>
    </row>
    <row r="1348" spans="4:11" x14ac:dyDescent="0.25">
      <c r="D1348" s="201"/>
      <c r="E1348" s="179"/>
      <c r="F1348" s="179"/>
      <c r="G1348" s="180"/>
      <c r="H1348" s="182"/>
      <c r="I1348" s="182"/>
      <c r="J1348" s="182"/>
      <c r="K1348" s="182"/>
    </row>
    <row r="1349" spans="4:11" x14ac:dyDescent="0.25">
      <c r="D1349" s="201"/>
      <c r="E1349" s="179"/>
      <c r="F1349" s="179"/>
      <c r="G1349" s="180"/>
      <c r="H1349" s="182"/>
      <c r="I1349" s="182"/>
      <c r="J1349" s="182"/>
      <c r="K1349" s="182"/>
    </row>
    <row r="1350" spans="4:11" x14ac:dyDescent="0.25">
      <c r="D1350" s="201"/>
      <c r="E1350" s="179"/>
      <c r="F1350" s="179"/>
      <c r="G1350" s="180"/>
      <c r="H1350" s="182"/>
      <c r="I1350" s="182"/>
      <c r="J1350" s="182"/>
      <c r="K1350" s="182"/>
    </row>
    <row r="1351" spans="4:11" x14ac:dyDescent="0.25">
      <c r="D1351" s="201"/>
      <c r="E1351" s="179"/>
      <c r="F1351" s="179"/>
      <c r="G1351" s="180"/>
      <c r="H1351" s="182"/>
      <c r="I1351" s="182"/>
      <c r="J1351" s="182"/>
      <c r="K1351" s="182"/>
    </row>
    <row r="1352" spans="4:11" x14ac:dyDescent="0.25">
      <c r="D1352" s="201"/>
      <c r="E1352" s="179"/>
      <c r="F1352" s="179"/>
      <c r="G1352" s="180"/>
      <c r="H1352" s="182"/>
      <c r="I1352" s="182"/>
      <c r="J1352" s="182"/>
      <c r="K1352" s="182"/>
    </row>
    <row r="1353" spans="4:11" x14ac:dyDescent="0.25">
      <c r="D1353" s="201"/>
      <c r="E1353" s="179"/>
      <c r="F1353" s="179"/>
      <c r="G1353" s="180"/>
      <c r="H1353" s="182"/>
      <c r="I1353" s="182"/>
      <c r="J1353" s="182"/>
      <c r="K1353" s="182"/>
    </row>
    <row r="1354" spans="4:11" x14ac:dyDescent="0.25">
      <c r="D1354" s="201"/>
      <c r="E1354" s="179"/>
      <c r="F1354" s="179"/>
      <c r="G1354" s="180"/>
      <c r="H1354" s="182"/>
      <c r="I1354" s="182"/>
      <c r="J1354" s="182"/>
      <c r="K1354" s="182"/>
    </row>
    <row r="1355" spans="4:11" x14ac:dyDescent="0.25">
      <c r="D1355" s="201"/>
      <c r="E1355" s="179"/>
      <c r="F1355" s="179"/>
      <c r="G1355" s="180"/>
      <c r="H1355" s="182"/>
      <c r="I1355" s="182"/>
      <c r="J1355" s="182"/>
      <c r="K1355" s="182"/>
    </row>
    <row r="1356" spans="4:11" x14ac:dyDescent="0.25">
      <c r="D1356" s="201"/>
      <c r="E1356" s="179"/>
      <c r="F1356" s="179"/>
      <c r="G1356" s="180"/>
      <c r="H1356" s="182"/>
      <c r="I1356" s="182"/>
      <c r="J1356" s="182"/>
      <c r="K1356" s="182"/>
    </row>
    <row r="1357" spans="4:11" x14ac:dyDescent="0.25">
      <c r="D1357" s="201"/>
      <c r="E1357" s="179"/>
      <c r="F1357" s="179"/>
      <c r="G1357" s="180"/>
      <c r="H1357" s="182"/>
      <c r="I1357" s="182"/>
      <c r="J1357" s="182"/>
      <c r="K1357" s="182"/>
    </row>
    <row r="1358" spans="4:11" x14ac:dyDescent="0.25">
      <c r="D1358" s="201"/>
      <c r="E1358" s="179"/>
      <c r="F1358" s="179"/>
      <c r="G1358" s="180"/>
      <c r="H1358" s="182"/>
      <c r="I1358" s="182"/>
      <c r="J1358" s="182"/>
      <c r="K1358" s="182"/>
    </row>
    <row r="1359" spans="4:11" x14ac:dyDescent="0.25">
      <c r="D1359" s="201"/>
      <c r="E1359" s="179"/>
      <c r="F1359" s="179"/>
      <c r="G1359" s="180"/>
      <c r="H1359" s="182"/>
      <c r="I1359" s="182"/>
      <c r="J1359" s="182"/>
      <c r="K1359" s="182"/>
    </row>
    <row r="1360" spans="4:11" x14ac:dyDescent="0.25">
      <c r="D1360" s="201"/>
      <c r="E1360" s="179"/>
      <c r="F1360" s="179"/>
      <c r="G1360" s="180"/>
      <c r="H1360" s="182"/>
      <c r="I1360" s="182"/>
      <c r="J1360" s="182"/>
      <c r="K1360" s="182"/>
    </row>
    <row r="1361" spans="4:11" x14ac:dyDescent="0.25">
      <c r="D1361" s="201"/>
      <c r="E1361" s="179"/>
      <c r="F1361" s="179"/>
      <c r="G1361" s="180"/>
      <c r="H1361" s="182"/>
      <c r="I1361" s="182"/>
      <c r="J1361" s="182"/>
      <c r="K1361" s="182"/>
    </row>
    <row r="1362" spans="4:11" x14ac:dyDescent="0.25">
      <c r="D1362" s="201"/>
      <c r="E1362" s="179"/>
      <c r="F1362" s="179"/>
      <c r="G1362" s="180"/>
      <c r="H1362" s="182"/>
      <c r="I1362" s="182"/>
      <c r="J1362" s="182"/>
      <c r="K1362" s="182"/>
    </row>
    <row r="1363" spans="4:11" x14ac:dyDescent="0.25">
      <c r="D1363" s="201"/>
      <c r="E1363" s="179"/>
      <c r="F1363" s="179"/>
      <c r="G1363" s="180"/>
      <c r="H1363" s="182"/>
      <c r="I1363" s="182"/>
      <c r="J1363" s="182"/>
      <c r="K1363" s="182"/>
    </row>
    <row r="1364" spans="4:11" x14ac:dyDescent="0.25">
      <c r="D1364" s="201"/>
      <c r="E1364" s="179"/>
      <c r="F1364" s="179"/>
      <c r="G1364" s="180"/>
      <c r="H1364" s="182"/>
      <c r="I1364" s="182"/>
      <c r="J1364" s="182"/>
      <c r="K1364" s="182"/>
    </row>
    <row r="1365" spans="4:11" x14ac:dyDescent="0.25">
      <c r="D1365" s="201"/>
      <c r="E1365" s="179"/>
      <c r="F1365" s="179"/>
      <c r="G1365" s="180"/>
      <c r="H1365" s="182"/>
      <c r="I1365" s="182"/>
      <c r="J1365" s="182"/>
      <c r="K1365" s="182"/>
    </row>
    <row r="1366" spans="4:11" x14ac:dyDescent="0.25">
      <c r="D1366" s="201"/>
      <c r="E1366" s="179"/>
      <c r="F1366" s="179"/>
      <c r="G1366" s="180"/>
      <c r="H1366" s="182"/>
      <c r="I1366" s="182"/>
      <c r="J1366" s="182"/>
      <c r="K1366" s="182"/>
    </row>
    <row r="1367" spans="4:11" x14ac:dyDescent="0.25">
      <c r="D1367" s="201"/>
      <c r="E1367" s="179"/>
      <c r="F1367" s="179"/>
      <c r="G1367" s="180"/>
      <c r="H1367" s="182"/>
      <c r="I1367" s="182"/>
      <c r="J1367" s="182"/>
      <c r="K1367" s="182"/>
    </row>
    <row r="1368" spans="4:11" x14ac:dyDescent="0.25">
      <c r="D1368" s="201"/>
      <c r="E1368" s="179"/>
      <c r="F1368" s="179"/>
      <c r="G1368" s="180"/>
      <c r="H1368" s="182"/>
      <c r="I1368" s="182"/>
      <c r="J1368" s="182"/>
      <c r="K1368" s="182"/>
    </row>
    <row r="1369" spans="4:11" x14ac:dyDescent="0.25">
      <c r="D1369" s="201"/>
      <c r="E1369" s="179"/>
      <c r="F1369" s="179"/>
      <c r="G1369" s="180"/>
      <c r="H1369" s="182"/>
      <c r="I1369" s="182"/>
      <c r="J1369" s="182"/>
      <c r="K1369" s="182"/>
    </row>
    <row r="1370" spans="4:11" x14ac:dyDescent="0.25">
      <c r="D1370" s="201"/>
      <c r="E1370" s="179"/>
      <c r="F1370" s="179"/>
      <c r="G1370" s="180"/>
      <c r="H1370" s="182"/>
      <c r="I1370" s="182"/>
      <c r="J1370" s="182"/>
      <c r="K1370" s="182"/>
    </row>
    <row r="1371" spans="4:11" x14ac:dyDescent="0.25">
      <c r="D1371" s="201"/>
      <c r="E1371" s="179"/>
      <c r="F1371" s="179"/>
      <c r="G1371" s="180"/>
      <c r="H1371" s="182"/>
      <c r="I1371" s="182"/>
      <c r="J1371" s="182"/>
      <c r="K1371" s="182"/>
    </row>
    <row r="1372" spans="4:11" x14ac:dyDescent="0.25">
      <c r="D1372" s="201"/>
      <c r="E1372" s="179"/>
      <c r="F1372" s="179"/>
      <c r="G1372" s="180"/>
      <c r="H1372" s="182"/>
      <c r="I1372" s="182"/>
      <c r="J1372" s="182"/>
      <c r="K1372" s="182"/>
    </row>
    <row r="1373" spans="4:11" x14ac:dyDescent="0.25">
      <c r="D1373" s="201"/>
      <c r="E1373" s="179"/>
      <c r="F1373" s="179"/>
      <c r="G1373" s="180"/>
      <c r="H1373" s="182"/>
      <c r="I1373" s="182"/>
      <c r="J1373" s="182"/>
      <c r="K1373" s="182"/>
    </row>
    <row r="1374" spans="4:11" x14ac:dyDescent="0.25">
      <c r="D1374" s="201"/>
      <c r="E1374" s="179"/>
      <c r="F1374" s="179"/>
      <c r="G1374" s="180"/>
      <c r="H1374" s="182"/>
      <c r="I1374" s="182"/>
      <c r="J1374" s="182"/>
      <c r="K1374" s="182"/>
    </row>
    <row r="1375" spans="4:11" x14ac:dyDescent="0.25">
      <c r="D1375" s="201"/>
      <c r="E1375" s="179"/>
      <c r="F1375" s="179"/>
      <c r="G1375" s="180"/>
      <c r="H1375" s="182"/>
      <c r="I1375" s="182"/>
      <c r="J1375" s="182"/>
      <c r="K1375" s="182"/>
    </row>
    <row r="1376" spans="4:11" x14ac:dyDescent="0.25">
      <c r="D1376" s="201"/>
      <c r="E1376" s="179"/>
      <c r="F1376" s="179"/>
      <c r="G1376" s="180"/>
      <c r="H1376" s="182"/>
      <c r="I1376" s="182"/>
      <c r="J1376" s="182"/>
      <c r="K1376" s="182"/>
    </row>
    <row r="1377" spans="4:11" x14ac:dyDescent="0.25">
      <c r="D1377" s="201"/>
      <c r="E1377" s="179"/>
      <c r="F1377" s="179"/>
      <c r="G1377" s="180"/>
      <c r="H1377" s="182"/>
      <c r="I1377" s="182"/>
      <c r="J1377" s="182"/>
      <c r="K1377" s="182"/>
    </row>
    <row r="1378" spans="4:11" x14ac:dyDescent="0.25">
      <c r="D1378" s="201"/>
      <c r="E1378" s="179"/>
      <c r="F1378" s="179"/>
      <c r="G1378" s="180"/>
      <c r="H1378" s="182"/>
      <c r="I1378" s="182"/>
      <c r="J1378" s="182"/>
      <c r="K1378" s="182"/>
    </row>
    <row r="1379" spans="4:11" x14ac:dyDescent="0.25">
      <c r="D1379" s="201"/>
      <c r="E1379" s="179"/>
      <c r="F1379" s="179"/>
      <c r="G1379" s="180"/>
      <c r="H1379" s="182"/>
      <c r="I1379" s="182"/>
      <c r="J1379" s="182"/>
      <c r="K1379" s="182"/>
    </row>
    <row r="1380" spans="4:11" x14ac:dyDescent="0.25">
      <c r="D1380" s="201"/>
      <c r="E1380" s="179"/>
      <c r="F1380" s="179"/>
      <c r="G1380" s="180"/>
      <c r="H1380" s="182"/>
      <c r="I1380" s="182"/>
      <c r="J1380" s="182"/>
      <c r="K1380" s="182"/>
    </row>
    <row r="1381" spans="4:11" x14ac:dyDescent="0.25">
      <c r="D1381" s="201"/>
      <c r="E1381" s="179"/>
      <c r="F1381" s="179"/>
      <c r="G1381" s="180"/>
      <c r="H1381" s="182"/>
      <c r="I1381" s="182"/>
      <c r="J1381" s="182"/>
      <c r="K1381" s="182"/>
    </row>
    <row r="1382" spans="4:11" x14ac:dyDescent="0.25">
      <c r="D1382" s="201"/>
      <c r="E1382" s="179"/>
      <c r="F1382" s="179"/>
      <c r="G1382" s="180"/>
      <c r="H1382" s="182"/>
      <c r="I1382" s="182"/>
      <c r="J1382" s="182"/>
      <c r="K1382" s="182"/>
    </row>
    <row r="1383" spans="4:11" x14ac:dyDescent="0.25">
      <c r="D1383" s="201"/>
      <c r="E1383" s="179"/>
      <c r="F1383" s="179"/>
      <c r="G1383" s="180"/>
      <c r="H1383" s="182"/>
      <c r="I1383" s="182"/>
      <c r="J1383" s="182"/>
      <c r="K1383" s="182"/>
    </row>
    <row r="1384" spans="4:11" x14ac:dyDescent="0.25">
      <c r="D1384" s="201"/>
      <c r="E1384" s="179"/>
      <c r="F1384" s="179"/>
      <c r="G1384" s="180"/>
      <c r="H1384" s="182"/>
      <c r="I1384" s="182"/>
      <c r="J1384" s="182"/>
      <c r="K1384" s="182"/>
    </row>
    <row r="1385" spans="4:11" x14ac:dyDescent="0.25">
      <c r="D1385" s="201"/>
      <c r="E1385" s="179"/>
      <c r="F1385" s="179"/>
      <c r="G1385" s="180"/>
      <c r="H1385" s="182"/>
      <c r="I1385" s="182"/>
      <c r="J1385" s="182"/>
      <c r="K1385" s="182"/>
    </row>
    <row r="1386" spans="4:11" x14ac:dyDescent="0.25">
      <c r="D1386" s="201"/>
      <c r="E1386" s="179"/>
      <c r="F1386" s="179"/>
      <c r="G1386" s="180"/>
      <c r="H1386" s="182"/>
      <c r="I1386" s="182"/>
      <c r="J1386" s="182"/>
      <c r="K1386" s="182"/>
    </row>
    <row r="1387" spans="4:11" x14ac:dyDescent="0.25">
      <c r="D1387" s="201"/>
      <c r="E1387" s="179"/>
      <c r="F1387" s="179"/>
      <c r="G1387" s="180"/>
      <c r="H1387" s="182"/>
      <c r="I1387" s="182"/>
      <c r="J1387" s="182"/>
      <c r="K1387" s="182"/>
    </row>
    <row r="1388" spans="4:11" x14ac:dyDescent="0.25">
      <c r="D1388" s="201"/>
      <c r="E1388" s="179"/>
      <c r="F1388" s="179"/>
      <c r="G1388" s="180"/>
      <c r="H1388" s="182"/>
      <c r="I1388" s="182"/>
      <c r="J1388" s="182"/>
      <c r="K1388" s="182"/>
    </row>
    <row r="1389" spans="4:11" x14ac:dyDescent="0.25">
      <c r="D1389" s="201"/>
      <c r="E1389" s="179"/>
      <c r="F1389" s="179"/>
      <c r="G1389" s="180"/>
      <c r="H1389" s="182"/>
      <c r="I1389" s="182"/>
      <c r="J1389" s="182"/>
      <c r="K1389" s="182"/>
    </row>
    <row r="1390" spans="4:11" x14ac:dyDescent="0.25">
      <c r="D1390" s="201"/>
      <c r="E1390" s="179"/>
      <c r="F1390" s="179"/>
      <c r="G1390" s="180"/>
      <c r="H1390" s="182"/>
      <c r="I1390" s="182"/>
      <c r="J1390" s="182"/>
      <c r="K1390" s="182"/>
    </row>
    <row r="1391" spans="4:11" x14ac:dyDescent="0.25">
      <c r="D1391" s="201"/>
      <c r="E1391" s="179"/>
      <c r="F1391" s="179"/>
      <c r="G1391" s="180"/>
      <c r="H1391" s="182"/>
      <c r="I1391" s="182"/>
      <c r="J1391" s="182"/>
      <c r="K1391" s="182"/>
    </row>
    <row r="1392" spans="4:11" x14ac:dyDescent="0.25">
      <c r="D1392" s="201"/>
      <c r="E1392" s="179"/>
      <c r="F1392" s="179"/>
      <c r="G1392" s="180"/>
      <c r="H1392" s="182"/>
      <c r="I1392" s="182"/>
      <c r="J1392" s="182"/>
      <c r="K1392" s="182"/>
    </row>
    <row r="1393" spans="4:11" x14ac:dyDescent="0.25">
      <c r="D1393" s="201"/>
      <c r="E1393" s="179"/>
      <c r="F1393" s="179"/>
      <c r="G1393" s="180"/>
      <c r="H1393" s="182"/>
      <c r="I1393" s="182"/>
      <c r="J1393" s="182"/>
      <c r="K1393" s="182"/>
    </row>
    <row r="1394" spans="4:11" x14ac:dyDescent="0.25">
      <c r="D1394" s="201"/>
      <c r="E1394" s="179"/>
      <c r="F1394" s="179"/>
      <c r="G1394" s="180"/>
      <c r="H1394" s="182"/>
      <c r="I1394" s="182"/>
      <c r="J1394" s="182"/>
      <c r="K1394" s="182"/>
    </row>
    <row r="1395" spans="4:11" x14ac:dyDescent="0.25">
      <c r="D1395" s="201"/>
      <c r="E1395" s="179"/>
      <c r="F1395" s="179"/>
      <c r="G1395" s="180"/>
      <c r="H1395" s="182"/>
      <c r="I1395" s="182"/>
      <c r="J1395" s="182"/>
      <c r="K1395" s="182"/>
    </row>
    <row r="1396" spans="4:11" x14ac:dyDescent="0.25">
      <c r="D1396" s="201"/>
      <c r="E1396" s="179"/>
      <c r="F1396" s="179"/>
      <c r="G1396" s="180"/>
      <c r="H1396" s="182"/>
      <c r="I1396" s="182"/>
      <c r="J1396" s="182"/>
      <c r="K1396" s="182"/>
    </row>
    <row r="1397" spans="4:11" x14ac:dyDescent="0.25">
      <c r="D1397" s="201"/>
      <c r="E1397" s="179"/>
      <c r="F1397" s="179"/>
      <c r="G1397" s="180"/>
      <c r="H1397" s="182"/>
      <c r="I1397" s="182"/>
      <c r="J1397" s="182"/>
      <c r="K1397" s="182"/>
    </row>
    <row r="1398" spans="4:11" x14ac:dyDescent="0.25">
      <c r="D1398" s="201"/>
      <c r="E1398" s="179"/>
      <c r="F1398" s="179"/>
      <c r="G1398" s="180"/>
      <c r="H1398" s="182"/>
      <c r="I1398" s="182"/>
      <c r="J1398" s="182"/>
      <c r="K1398" s="182"/>
    </row>
    <row r="1399" spans="4:11" x14ac:dyDescent="0.25">
      <c r="D1399" s="201"/>
      <c r="E1399" s="179"/>
      <c r="F1399" s="179"/>
      <c r="G1399" s="180"/>
      <c r="H1399" s="182"/>
      <c r="I1399" s="182"/>
      <c r="J1399" s="182"/>
      <c r="K1399" s="182"/>
    </row>
    <row r="1400" spans="4:11" x14ac:dyDescent="0.25">
      <c r="D1400" s="201"/>
      <c r="E1400" s="179"/>
      <c r="F1400" s="179"/>
      <c r="G1400" s="180"/>
      <c r="H1400" s="182"/>
      <c r="I1400" s="182"/>
      <c r="J1400" s="182"/>
      <c r="K1400" s="182"/>
    </row>
    <row r="1401" spans="4:11" x14ac:dyDescent="0.25">
      <c r="D1401" s="201"/>
      <c r="E1401" s="179"/>
      <c r="F1401" s="179"/>
      <c r="G1401" s="180"/>
      <c r="H1401" s="182"/>
      <c r="I1401" s="182"/>
      <c r="J1401" s="182"/>
      <c r="K1401" s="182"/>
    </row>
    <row r="1402" spans="4:11" x14ac:dyDescent="0.25">
      <c r="D1402" s="201"/>
      <c r="E1402" s="179"/>
      <c r="F1402" s="179"/>
      <c r="G1402" s="180"/>
      <c r="H1402" s="182"/>
      <c r="I1402" s="182"/>
      <c r="J1402" s="182"/>
      <c r="K1402" s="182"/>
    </row>
    <row r="1403" spans="4:11" x14ac:dyDescent="0.25">
      <c r="D1403" s="201"/>
      <c r="E1403" s="179"/>
      <c r="F1403" s="179"/>
      <c r="G1403" s="180"/>
      <c r="H1403" s="182"/>
      <c r="I1403" s="182"/>
      <c r="J1403" s="182"/>
      <c r="K1403" s="182"/>
    </row>
    <row r="1404" spans="4:11" x14ac:dyDescent="0.25">
      <c r="D1404" s="201"/>
      <c r="E1404" s="179"/>
      <c r="F1404" s="179"/>
      <c r="G1404" s="180"/>
      <c r="H1404" s="182"/>
      <c r="I1404" s="182"/>
      <c r="J1404" s="182"/>
      <c r="K1404" s="182"/>
    </row>
    <row r="1405" spans="4:11" x14ac:dyDescent="0.25">
      <c r="D1405" s="201"/>
      <c r="E1405" s="179"/>
      <c r="F1405" s="179"/>
      <c r="G1405" s="180"/>
      <c r="H1405" s="182"/>
      <c r="I1405" s="182"/>
      <c r="J1405" s="182"/>
      <c r="K1405" s="182"/>
    </row>
    <row r="1406" spans="4:11" x14ac:dyDescent="0.25">
      <c r="D1406" s="201"/>
      <c r="E1406" s="179"/>
      <c r="F1406" s="179"/>
      <c r="G1406" s="180"/>
      <c r="H1406" s="182"/>
      <c r="I1406" s="182"/>
      <c r="J1406" s="182"/>
      <c r="K1406" s="182"/>
    </row>
    <row r="1407" spans="4:11" x14ac:dyDescent="0.25">
      <c r="D1407" s="201"/>
      <c r="E1407" s="179"/>
      <c r="F1407" s="179"/>
      <c r="G1407" s="180"/>
      <c r="H1407" s="182"/>
      <c r="I1407" s="182"/>
      <c r="J1407" s="182"/>
      <c r="K1407" s="182"/>
    </row>
    <row r="1408" spans="4:11" x14ac:dyDescent="0.25">
      <c r="D1408" s="201"/>
      <c r="E1408" s="179"/>
      <c r="F1408" s="179"/>
      <c r="G1408" s="180"/>
      <c r="H1408" s="182"/>
      <c r="I1408" s="182"/>
      <c r="J1408" s="182"/>
      <c r="K1408" s="182"/>
    </row>
    <row r="1409" spans="4:11" x14ac:dyDescent="0.25">
      <c r="D1409" s="201"/>
      <c r="E1409" s="179"/>
      <c r="F1409" s="179"/>
      <c r="G1409" s="180"/>
      <c r="H1409" s="182"/>
      <c r="I1409" s="182"/>
      <c r="J1409" s="182"/>
      <c r="K1409" s="182"/>
    </row>
    <row r="1410" spans="4:11" x14ac:dyDescent="0.25">
      <c r="D1410" s="201"/>
      <c r="E1410" s="179"/>
      <c r="F1410" s="179"/>
      <c r="G1410" s="180"/>
      <c r="H1410" s="182"/>
      <c r="I1410" s="182"/>
      <c r="J1410" s="182"/>
      <c r="K1410" s="182"/>
    </row>
    <row r="1411" spans="4:11" x14ac:dyDescent="0.25">
      <c r="D1411" s="201"/>
      <c r="E1411" s="179"/>
      <c r="F1411" s="179"/>
      <c r="G1411" s="180"/>
      <c r="H1411" s="182"/>
      <c r="I1411" s="182"/>
      <c r="J1411" s="182"/>
      <c r="K1411" s="182"/>
    </row>
    <row r="1412" spans="4:11" x14ac:dyDescent="0.25">
      <c r="D1412" s="201"/>
      <c r="E1412" s="179"/>
      <c r="F1412" s="179"/>
      <c r="G1412" s="180"/>
      <c r="H1412" s="182"/>
      <c r="I1412" s="182"/>
      <c r="J1412" s="182"/>
      <c r="K1412" s="182"/>
    </row>
    <row r="1413" spans="4:11" x14ac:dyDescent="0.25">
      <c r="D1413" s="201"/>
      <c r="E1413" s="179"/>
      <c r="F1413" s="179"/>
      <c r="G1413" s="180"/>
      <c r="H1413" s="182"/>
      <c r="I1413" s="182"/>
      <c r="J1413" s="182"/>
      <c r="K1413" s="182"/>
    </row>
    <row r="1414" spans="4:11" x14ac:dyDescent="0.25">
      <c r="D1414" s="201"/>
      <c r="E1414" s="179"/>
      <c r="F1414" s="179"/>
      <c r="G1414" s="180"/>
      <c r="H1414" s="182"/>
      <c r="I1414" s="182"/>
      <c r="J1414" s="182"/>
      <c r="K1414" s="182"/>
    </row>
    <row r="1415" spans="4:11" x14ac:dyDescent="0.25">
      <c r="D1415" s="201"/>
      <c r="E1415" s="179"/>
      <c r="F1415" s="179"/>
      <c r="G1415" s="180"/>
      <c r="H1415" s="182"/>
      <c r="I1415" s="182"/>
      <c r="J1415" s="182"/>
      <c r="K1415" s="182"/>
    </row>
    <row r="1416" spans="4:11" x14ac:dyDescent="0.25">
      <c r="D1416" s="201"/>
      <c r="E1416" s="179"/>
      <c r="F1416" s="179"/>
      <c r="G1416" s="180"/>
      <c r="H1416" s="182"/>
      <c r="I1416" s="182"/>
      <c r="J1416" s="182"/>
      <c r="K1416" s="182"/>
    </row>
    <row r="1417" spans="4:11" x14ac:dyDescent="0.25">
      <c r="D1417" s="201"/>
      <c r="E1417" s="179"/>
      <c r="F1417" s="179"/>
      <c r="G1417" s="180"/>
      <c r="H1417" s="182"/>
      <c r="I1417" s="182"/>
      <c r="J1417" s="182"/>
      <c r="K1417" s="182"/>
    </row>
    <row r="1418" spans="4:11" x14ac:dyDescent="0.25">
      <c r="D1418" s="201"/>
      <c r="E1418" s="179"/>
      <c r="F1418" s="179"/>
      <c r="G1418" s="180"/>
      <c r="H1418" s="182"/>
      <c r="I1418" s="182"/>
      <c r="J1418" s="182"/>
      <c r="K1418" s="182"/>
    </row>
    <row r="1419" spans="4:11" x14ac:dyDescent="0.25">
      <c r="D1419" s="201"/>
      <c r="E1419" s="179"/>
      <c r="F1419" s="179"/>
      <c r="G1419" s="180"/>
      <c r="H1419" s="182"/>
      <c r="I1419" s="182"/>
      <c r="J1419" s="182"/>
      <c r="K1419" s="182"/>
    </row>
    <row r="1420" spans="4:11" x14ac:dyDescent="0.25">
      <c r="D1420" s="201"/>
      <c r="E1420" s="179"/>
      <c r="F1420" s="179"/>
      <c r="G1420" s="180"/>
      <c r="H1420" s="182"/>
      <c r="I1420" s="182"/>
      <c r="J1420" s="182"/>
      <c r="K1420" s="182"/>
    </row>
    <row r="1421" spans="4:11" x14ac:dyDescent="0.25">
      <c r="D1421" s="201"/>
      <c r="E1421" s="179"/>
      <c r="F1421" s="179"/>
      <c r="G1421" s="180"/>
      <c r="H1421" s="182"/>
      <c r="I1421" s="182"/>
      <c r="J1421" s="182"/>
      <c r="K1421" s="182"/>
    </row>
    <row r="1422" spans="4:11" x14ac:dyDescent="0.25">
      <c r="D1422" s="201"/>
      <c r="E1422" s="179"/>
      <c r="F1422" s="179"/>
      <c r="G1422" s="180"/>
      <c r="H1422" s="182"/>
      <c r="I1422" s="182"/>
      <c r="J1422" s="182"/>
      <c r="K1422" s="182"/>
    </row>
    <row r="1423" spans="4:11" x14ac:dyDescent="0.25">
      <c r="D1423" s="201"/>
      <c r="E1423" s="179"/>
      <c r="F1423" s="179"/>
      <c r="G1423" s="180"/>
      <c r="H1423" s="182"/>
      <c r="I1423" s="182"/>
      <c r="J1423" s="182"/>
      <c r="K1423" s="182"/>
    </row>
    <row r="1424" spans="4:11" x14ac:dyDescent="0.25">
      <c r="D1424" s="201"/>
      <c r="E1424" s="179"/>
      <c r="F1424" s="179"/>
      <c r="G1424" s="180"/>
      <c r="H1424" s="182"/>
      <c r="I1424" s="182"/>
      <c r="J1424" s="182"/>
      <c r="K1424" s="182"/>
    </row>
    <row r="1425" spans="4:11" x14ac:dyDescent="0.25">
      <c r="D1425" s="201"/>
      <c r="E1425" s="179"/>
      <c r="F1425" s="179"/>
      <c r="G1425" s="180"/>
      <c r="H1425" s="182"/>
      <c r="I1425" s="182"/>
      <c r="J1425" s="182"/>
      <c r="K1425" s="182"/>
    </row>
    <row r="1426" spans="4:11" x14ac:dyDescent="0.25">
      <c r="D1426" s="201"/>
      <c r="E1426" s="179"/>
      <c r="F1426" s="179"/>
      <c r="G1426" s="180"/>
      <c r="H1426" s="182"/>
      <c r="I1426" s="182"/>
      <c r="J1426" s="182"/>
      <c r="K1426" s="182"/>
    </row>
    <row r="1427" spans="4:11" x14ac:dyDescent="0.25">
      <c r="D1427" s="201"/>
      <c r="E1427" s="179"/>
      <c r="F1427" s="179"/>
      <c r="G1427" s="180"/>
      <c r="H1427" s="182"/>
      <c r="I1427" s="182"/>
      <c r="J1427" s="182"/>
      <c r="K1427" s="182"/>
    </row>
    <row r="1428" spans="4:11" x14ac:dyDescent="0.25">
      <c r="D1428" s="201"/>
      <c r="E1428" s="179"/>
      <c r="F1428" s="179"/>
      <c r="G1428" s="180"/>
      <c r="H1428" s="182"/>
      <c r="I1428" s="182"/>
      <c r="J1428" s="182"/>
      <c r="K1428" s="182"/>
    </row>
    <row r="1429" spans="4:11" x14ac:dyDescent="0.25">
      <c r="D1429" s="201"/>
      <c r="E1429" s="179"/>
      <c r="F1429" s="179"/>
      <c r="G1429" s="180"/>
      <c r="H1429" s="182"/>
      <c r="I1429" s="182"/>
      <c r="J1429" s="182"/>
      <c r="K1429" s="182"/>
    </row>
    <row r="1430" spans="4:11" x14ac:dyDescent="0.25">
      <c r="D1430" s="201"/>
      <c r="E1430" s="179"/>
      <c r="F1430" s="179"/>
      <c r="G1430" s="180"/>
      <c r="H1430" s="182"/>
      <c r="I1430" s="182"/>
      <c r="J1430" s="182"/>
      <c r="K1430" s="182"/>
    </row>
    <row r="1431" spans="4:11" x14ac:dyDescent="0.25">
      <c r="D1431" s="201"/>
      <c r="E1431" s="179"/>
      <c r="F1431" s="179"/>
      <c r="G1431" s="180"/>
      <c r="H1431" s="182"/>
      <c r="I1431" s="182"/>
      <c r="J1431" s="182"/>
      <c r="K1431" s="182"/>
    </row>
    <row r="1432" spans="4:11" x14ac:dyDescent="0.25">
      <c r="D1432" s="201"/>
      <c r="E1432" s="179"/>
      <c r="F1432" s="179"/>
      <c r="G1432" s="180"/>
      <c r="H1432" s="182"/>
      <c r="I1432" s="182"/>
      <c r="J1432" s="182"/>
      <c r="K1432" s="182"/>
    </row>
    <row r="1433" spans="4:11" x14ac:dyDescent="0.25">
      <c r="D1433" s="201"/>
      <c r="E1433" s="179"/>
      <c r="F1433" s="179"/>
      <c r="G1433" s="180"/>
      <c r="H1433" s="182"/>
      <c r="I1433" s="182"/>
      <c r="J1433" s="182"/>
      <c r="K1433" s="182"/>
    </row>
    <row r="1434" spans="4:11" x14ac:dyDescent="0.25">
      <c r="D1434" s="201"/>
      <c r="E1434" s="179"/>
      <c r="F1434" s="179"/>
      <c r="G1434" s="180"/>
      <c r="H1434" s="182"/>
      <c r="I1434" s="182"/>
      <c r="J1434" s="182"/>
      <c r="K1434" s="182"/>
    </row>
    <row r="1435" spans="4:11" x14ac:dyDescent="0.25">
      <c r="D1435" s="201"/>
      <c r="E1435" s="179"/>
      <c r="F1435" s="179"/>
      <c r="G1435" s="180"/>
      <c r="H1435" s="182"/>
      <c r="I1435" s="182"/>
      <c r="J1435" s="182"/>
      <c r="K1435" s="182"/>
    </row>
    <row r="1436" spans="4:11" x14ac:dyDescent="0.25">
      <c r="D1436" s="201"/>
      <c r="E1436" s="179"/>
      <c r="F1436" s="179"/>
      <c r="G1436" s="180"/>
      <c r="H1436" s="182"/>
      <c r="I1436" s="182"/>
      <c r="J1436" s="182"/>
      <c r="K1436" s="182"/>
    </row>
    <row r="1437" spans="4:11" x14ac:dyDescent="0.25">
      <c r="D1437" s="201"/>
      <c r="E1437" s="179"/>
      <c r="F1437" s="179"/>
      <c r="G1437" s="180"/>
      <c r="H1437" s="182"/>
      <c r="I1437" s="182"/>
      <c r="J1437" s="182"/>
      <c r="K1437" s="182"/>
    </row>
    <row r="1438" spans="4:11" x14ac:dyDescent="0.25">
      <c r="D1438" s="201"/>
      <c r="E1438" s="179"/>
      <c r="F1438" s="179"/>
      <c r="G1438" s="180"/>
      <c r="H1438" s="182"/>
      <c r="I1438" s="182"/>
      <c r="J1438" s="182"/>
      <c r="K1438" s="182"/>
    </row>
    <row r="1439" spans="4:11" x14ac:dyDescent="0.25">
      <c r="D1439" s="201"/>
      <c r="E1439" s="179"/>
      <c r="F1439" s="179"/>
      <c r="G1439" s="180"/>
      <c r="H1439" s="182"/>
      <c r="I1439" s="182"/>
      <c r="J1439" s="182"/>
      <c r="K1439" s="182"/>
    </row>
    <row r="1440" spans="4:11" x14ac:dyDescent="0.25">
      <c r="D1440" s="201"/>
      <c r="E1440" s="179"/>
      <c r="F1440" s="179"/>
      <c r="G1440" s="180"/>
      <c r="H1440" s="182"/>
      <c r="I1440" s="182"/>
      <c r="J1440" s="182"/>
      <c r="K1440" s="182"/>
    </row>
    <row r="1441" spans="4:11" x14ac:dyDescent="0.25">
      <c r="D1441" s="201"/>
      <c r="E1441" s="179"/>
      <c r="F1441" s="179"/>
      <c r="G1441" s="180"/>
      <c r="H1441" s="182"/>
      <c r="I1441" s="182"/>
      <c r="J1441" s="182"/>
      <c r="K1441" s="182"/>
    </row>
    <row r="1442" spans="4:11" x14ac:dyDescent="0.25">
      <c r="D1442" s="201"/>
      <c r="E1442" s="179"/>
      <c r="F1442" s="179"/>
      <c r="G1442" s="180"/>
      <c r="H1442" s="182"/>
      <c r="I1442" s="182"/>
      <c r="J1442" s="182"/>
      <c r="K1442" s="182"/>
    </row>
    <row r="1443" spans="4:11" x14ac:dyDescent="0.25">
      <c r="D1443" s="201"/>
      <c r="E1443" s="179"/>
      <c r="F1443" s="179"/>
      <c r="G1443" s="180"/>
      <c r="H1443" s="182"/>
      <c r="I1443" s="182"/>
      <c r="J1443" s="182"/>
      <c r="K1443" s="182"/>
    </row>
    <row r="1444" spans="4:11" x14ac:dyDescent="0.25">
      <c r="D1444" s="201"/>
      <c r="E1444" s="179"/>
      <c r="F1444" s="179"/>
      <c r="G1444" s="180"/>
      <c r="H1444" s="182"/>
      <c r="I1444" s="182"/>
      <c r="J1444" s="182"/>
      <c r="K1444" s="182"/>
    </row>
    <row r="1445" spans="4:11" x14ac:dyDescent="0.25">
      <c r="D1445" s="201"/>
      <c r="E1445" s="179"/>
      <c r="F1445" s="179"/>
      <c r="G1445" s="180"/>
      <c r="H1445" s="182"/>
      <c r="I1445" s="182"/>
      <c r="J1445" s="182"/>
      <c r="K1445" s="182"/>
    </row>
    <row r="1446" spans="4:11" x14ac:dyDescent="0.25">
      <c r="D1446" s="201"/>
      <c r="E1446" s="179"/>
      <c r="F1446" s="179"/>
      <c r="G1446" s="180"/>
      <c r="H1446" s="182"/>
      <c r="I1446" s="182"/>
      <c r="J1446" s="182"/>
      <c r="K1446" s="182"/>
    </row>
    <row r="1447" spans="4:11" x14ac:dyDescent="0.25">
      <c r="D1447" s="201"/>
      <c r="E1447" s="179"/>
      <c r="F1447" s="179"/>
      <c r="G1447" s="180"/>
      <c r="H1447" s="182"/>
      <c r="I1447" s="182"/>
      <c r="J1447" s="182"/>
      <c r="K1447" s="182"/>
    </row>
    <row r="1448" spans="4:11" x14ac:dyDescent="0.25">
      <c r="D1448" s="201"/>
      <c r="E1448" s="179"/>
      <c r="F1448" s="179"/>
      <c r="G1448" s="180"/>
      <c r="H1448" s="182"/>
      <c r="I1448" s="182"/>
      <c r="J1448" s="182"/>
      <c r="K1448" s="182"/>
    </row>
    <row r="1449" spans="4:11" x14ac:dyDescent="0.25">
      <c r="D1449" s="201"/>
      <c r="E1449" s="179"/>
      <c r="F1449" s="179"/>
      <c r="G1449" s="180"/>
      <c r="H1449" s="182"/>
      <c r="I1449" s="182"/>
      <c r="J1449" s="182"/>
      <c r="K1449" s="182"/>
    </row>
    <row r="1450" spans="4:11" x14ac:dyDescent="0.25">
      <c r="D1450" s="201"/>
      <c r="E1450" s="179"/>
      <c r="F1450" s="179"/>
      <c r="G1450" s="180"/>
      <c r="H1450" s="182"/>
      <c r="I1450" s="182"/>
      <c r="J1450" s="182"/>
      <c r="K1450" s="182"/>
    </row>
    <row r="1451" spans="4:11" x14ac:dyDescent="0.25">
      <c r="D1451" s="201"/>
      <c r="E1451" s="179"/>
      <c r="F1451" s="179"/>
      <c r="G1451" s="180"/>
      <c r="H1451" s="182"/>
      <c r="I1451" s="182"/>
      <c r="J1451" s="182"/>
      <c r="K1451" s="182"/>
    </row>
    <row r="1452" spans="4:11" x14ac:dyDescent="0.25">
      <c r="D1452" s="201"/>
      <c r="E1452" s="179"/>
      <c r="F1452" s="179"/>
      <c r="G1452" s="180"/>
      <c r="H1452" s="182"/>
      <c r="I1452" s="182"/>
      <c r="J1452" s="182"/>
      <c r="K1452" s="182"/>
    </row>
    <row r="1453" spans="4:11" x14ac:dyDescent="0.25">
      <c r="D1453" s="201"/>
      <c r="E1453" s="179"/>
      <c r="F1453" s="179"/>
      <c r="G1453" s="180"/>
      <c r="H1453" s="182"/>
      <c r="I1453" s="182"/>
      <c r="J1453" s="182"/>
      <c r="K1453" s="182"/>
    </row>
    <row r="1454" spans="4:11" x14ac:dyDescent="0.25">
      <c r="D1454" s="201"/>
      <c r="E1454" s="179"/>
      <c r="F1454" s="179"/>
      <c r="G1454" s="180"/>
      <c r="H1454" s="182"/>
      <c r="I1454" s="182"/>
      <c r="J1454" s="182"/>
      <c r="K1454" s="182"/>
    </row>
    <row r="1455" spans="4:11" x14ac:dyDescent="0.25">
      <c r="D1455" s="201"/>
      <c r="E1455" s="179"/>
      <c r="F1455" s="179"/>
      <c r="G1455" s="180"/>
      <c r="H1455" s="182"/>
      <c r="I1455" s="182"/>
      <c r="J1455" s="182"/>
      <c r="K1455" s="182"/>
    </row>
    <row r="1456" spans="4:11" x14ac:dyDescent="0.25">
      <c r="D1456" s="201"/>
      <c r="E1456" s="179"/>
      <c r="F1456" s="179"/>
      <c r="G1456" s="180"/>
      <c r="H1456" s="182"/>
      <c r="I1456" s="182"/>
      <c r="J1456" s="182"/>
      <c r="K1456" s="182"/>
    </row>
    <row r="1457" spans="4:11" x14ac:dyDescent="0.25">
      <c r="D1457" s="201"/>
      <c r="E1457" s="179"/>
      <c r="F1457" s="179"/>
      <c r="G1457" s="180"/>
      <c r="H1457" s="182"/>
      <c r="I1457" s="182"/>
      <c r="J1457" s="182"/>
      <c r="K1457" s="182"/>
    </row>
    <row r="1458" spans="4:11" x14ac:dyDescent="0.25">
      <c r="D1458" s="201"/>
      <c r="E1458" s="179"/>
      <c r="F1458" s="179"/>
      <c r="G1458" s="180"/>
      <c r="H1458" s="182"/>
      <c r="I1458" s="182"/>
      <c r="J1458" s="182"/>
      <c r="K1458" s="182"/>
    </row>
    <row r="1459" spans="4:11" x14ac:dyDescent="0.25">
      <c r="D1459" s="201"/>
      <c r="E1459" s="179"/>
      <c r="F1459" s="179"/>
      <c r="G1459" s="180"/>
      <c r="H1459" s="182"/>
      <c r="I1459" s="182"/>
      <c r="J1459" s="182"/>
      <c r="K1459" s="182"/>
    </row>
    <row r="1460" spans="4:11" x14ac:dyDescent="0.25">
      <c r="D1460" s="201"/>
      <c r="E1460" s="179"/>
      <c r="F1460" s="179"/>
      <c r="G1460" s="180"/>
      <c r="H1460" s="182"/>
      <c r="I1460" s="182"/>
      <c r="J1460" s="182"/>
      <c r="K1460" s="182"/>
    </row>
    <row r="1461" spans="4:11" x14ac:dyDescent="0.25">
      <c r="D1461" s="201"/>
      <c r="E1461" s="179"/>
      <c r="F1461" s="179"/>
      <c r="G1461" s="180"/>
      <c r="H1461" s="182"/>
      <c r="I1461" s="182"/>
      <c r="J1461" s="182"/>
      <c r="K1461" s="182"/>
    </row>
    <row r="1462" spans="4:11" x14ac:dyDescent="0.25">
      <c r="D1462" s="201"/>
      <c r="E1462" s="179"/>
      <c r="F1462" s="179"/>
      <c r="G1462" s="180"/>
      <c r="H1462" s="182"/>
      <c r="I1462" s="182"/>
      <c r="J1462" s="182"/>
      <c r="K1462" s="182"/>
    </row>
    <row r="1463" spans="4:11" x14ac:dyDescent="0.25">
      <c r="D1463" s="201"/>
      <c r="E1463" s="179"/>
      <c r="F1463" s="179"/>
      <c r="G1463" s="180"/>
      <c r="H1463" s="182"/>
      <c r="I1463" s="182"/>
      <c r="J1463" s="182"/>
      <c r="K1463" s="182"/>
    </row>
    <row r="1464" spans="4:11" x14ac:dyDescent="0.25">
      <c r="D1464" s="201"/>
      <c r="E1464" s="179"/>
      <c r="F1464" s="179"/>
      <c r="G1464" s="180"/>
      <c r="H1464" s="182"/>
      <c r="I1464" s="182"/>
      <c r="J1464" s="182"/>
      <c r="K1464" s="182"/>
    </row>
    <row r="1465" spans="4:11" x14ac:dyDescent="0.25">
      <c r="D1465" s="201"/>
      <c r="E1465" s="179"/>
      <c r="F1465" s="179"/>
      <c r="G1465" s="180"/>
      <c r="H1465" s="182"/>
      <c r="I1465" s="182"/>
      <c r="J1465" s="182"/>
      <c r="K1465" s="182"/>
    </row>
    <row r="1466" spans="4:11" x14ac:dyDescent="0.25">
      <c r="D1466" s="201"/>
      <c r="E1466" s="179"/>
      <c r="F1466" s="179"/>
      <c r="G1466" s="180"/>
      <c r="H1466" s="182"/>
      <c r="I1466" s="182"/>
      <c r="J1466" s="182"/>
      <c r="K1466" s="182"/>
    </row>
    <row r="1467" spans="4:11" x14ac:dyDescent="0.25">
      <c r="D1467" s="201"/>
      <c r="E1467" s="179"/>
      <c r="F1467" s="179"/>
      <c r="G1467" s="180"/>
      <c r="H1467" s="182"/>
      <c r="I1467" s="182"/>
      <c r="J1467" s="182"/>
      <c r="K1467" s="182"/>
    </row>
    <row r="1468" spans="4:11" x14ac:dyDescent="0.25">
      <c r="D1468" s="201"/>
      <c r="E1468" s="179"/>
      <c r="F1468" s="179"/>
      <c r="G1468" s="180"/>
      <c r="H1468" s="182"/>
      <c r="I1468" s="182"/>
      <c r="J1468" s="182"/>
      <c r="K1468" s="182"/>
    </row>
    <row r="1469" spans="4:11" x14ac:dyDescent="0.25">
      <c r="D1469" s="201"/>
      <c r="E1469" s="179"/>
      <c r="F1469" s="179"/>
      <c r="G1469" s="180"/>
      <c r="H1469" s="182"/>
      <c r="I1469" s="182"/>
      <c r="J1469" s="182"/>
      <c r="K1469" s="182"/>
    </row>
    <row r="1470" spans="4:11" x14ac:dyDescent="0.25">
      <c r="D1470" s="201"/>
      <c r="E1470" s="179"/>
      <c r="F1470" s="179"/>
      <c r="G1470" s="180"/>
      <c r="H1470" s="182"/>
      <c r="I1470" s="182"/>
      <c r="J1470" s="182"/>
      <c r="K1470" s="182"/>
    </row>
    <row r="1471" spans="4:11" x14ac:dyDescent="0.25">
      <c r="D1471" s="201"/>
      <c r="E1471" s="179"/>
      <c r="F1471" s="179"/>
      <c r="G1471" s="180"/>
      <c r="H1471" s="182"/>
      <c r="I1471" s="182"/>
      <c r="J1471" s="182"/>
      <c r="K1471" s="182"/>
    </row>
    <row r="1472" spans="4:11" x14ac:dyDescent="0.25">
      <c r="D1472" s="201"/>
      <c r="E1472" s="179"/>
      <c r="F1472" s="179"/>
      <c r="G1472" s="180"/>
      <c r="H1472" s="182"/>
      <c r="I1472" s="182"/>
      <c r="J1472" s="182"/>
      <c r="K1472" s="182"/>
    </row>
    <row r="1473" spans="4:11" x14ac:dyDescent="0.25">
      <c r="D1473" s="201"/>
      <c r="E1473" s="179"/>
      <c r="F1473" s="179"/>
      <c r="G1473" s="180"/>
      <c r="H1473" s="182"/>
      <c r="I1473" s="182"/>
      <c r="J1473" s="182"/>
      <c r="K1473" s="182"/>
    </row>
    <row r="1474" spans="4:11" x14ac:dyDescent="0.25">
      <c r="D1474" s="201"/>
      <c r="E1474" s="179"/>
      <c r="F1474" s="179"/>
      <c r="G1474" s="180"/>
      <c r="H1474" s="182"/>
      <c r="I1474" s="182"/>
      <c r="J1474" s="182"/>
      <c r="K1474" s="182"/>
    </row>
    <row r="1475" spans="4:11" x14ac:dyDescent="0.25">
      <c r="D1475" s="201"/>
      <c r="E1475" s="179"/>
      <c r="F1475" s="179"/>
      <c r="G1475" s="180"/>
      <c r="H1475" s="182"/>
      <c r="I1475" s="182"/>
      <c r="J1475" s="182"/>
      <c r="K1475" s="182"/>
    </row>
    <row r="1476" spans="4:11" x14ac:dyDescent="0.25">
      <c r="D1476" s="201"/>
      <c r="E1476" s="179"/>
      <c r="F1476" s="179"/>
      <c r="G1476" s="180"/>
      <c r="H1476" s="182"/>
      <c r="I1476" s="182"/>
      <c r="J1476" s="182"/>
      <c r="K1476" s="182"/>
    </row>
    <row r="1477" spans="4:11" x14ac:dyDescent="0.25">
      <c r="D1477" s="201"/>
      <c r="E1477" s="179"/>
      <c r="F1477" s="179"/>
      <c r="G1477" s="180"/>
      <c r="H1477" s="182"/>
      <c r="I1477" s="182"/>
      <c r="J1477" s="182"/>
      <c r="K1477" s="182"/>
    </row>
    <row r="1478" spans="4:11" x14ac:dyDescent="0.25">
      <c r="D1478" s="201"/>
      <c r="E1478" s="179"/>
      <c r="F1478" s="179"/>
      <c r="G1478" s="180"/>
      <c r="H1478" s="182"/>
      <c r="I1478" s="182"/>
      <c r="J1478" s="182"/>
      <c r="K1478" s="182"/>
    </row>
    <row r="1479" spans="4:11" x14ac:dyDescent="0.25">
      <c r="D1479" s="201"/>
      <c r="E1479" s="179"/>
      <c r="F1479" s="179"/>
      <c r="G1479" s="180"/>
      <c r="H1479" s="182"/>
      <c r="I1479" s="182"/>
      <c r="J1479" s="182"/>
      <c r="K1479" s="182"/>
    </row>
    <row r="1480" spans="4:11" x14ac:dyDescent="0.25">
      <c r="D1480" s="201"/>
      <c r="E1480" s="179"/>
      <c r="F1480" s="179"/>
      <c r="G1480" s="180"/>
      <c r="H1480" s="182"/>
      <c r="I1480" s="182"/>
      <c r="J1480" s="182"/>
      <c r="K1480" s="182"/>
    </row>
    <row r="1481" spans="4:11" x14ac:dyDescent="0.25">
      <c r="D1481" s="201"/>
      <c r="E1481" s="179"/>
      <c r="F1481" s="179"/>
      <c r="G1481" s="180"/>
      <c r="H1481" s="182"/>
      <c r="I1481" s="182"/>
      <c r="J1481" s="182"/>
      <c r="K1481" s="182"/>
    </row>
    <row r="1482" spans="4:11" x14ac:dyDescent="0.25">
      <c r="D1482" s="201"/>
      <c r="E1482" s="179"/>
      <c r="F1482" s="179"/>
      <c r="G1482" s="180"/>
      <c r="H1482" s="182"/>
      <c r="I1482" s="182"/>
      <c r="J1482" s="182"/>
      <c r="K1482" s="182"/>
    </row>
    <row r="1483" spans="4:11" x14ac:dyDescent="0.25">
      <c r="D1483" s="201"/>
      <c r="E1483" s="179"/>
      <c r="F1483" s="179"/>
      <c r="G1483" s="180"/>
      <c r="H1483" s="182"/>
      <c r="I1483" s="182"/>
      <c r="J1483" s="182"/>
      <c r="K1483" s="182"/>
    </row>
    <row r="1484" spans="4:11" x14ac:dyDescent="0.25">
      <c r="D1484" s="201"/>
      <c r="E1484" s="179"/>
      <c r="F1484" s="179"/>
      <c r="G1484" s="180"/>
      <c r="H1484" s="182"/>
      <c r="I1484" s="182"/>
      <c r="J1484" s="182"/>
      <c r="K1484" s="182"/>
    </row>
    <row r="1485" spans="4:11" x14ac:dyDescent="0.25">
      <c r="D1485" s="201"/>
      <c r="E1485" s="179"/>
      <c r="F1485" s="179"/>
      <c r="G1485" s="180"/>
      <c r="H1485" s="182"/>
      <c r="I1485" s="182"/>
      <c r="J1485" s="182"/>
      <c r="K1485" s="182"/>
    </row>
    <row r="1486" spans="4:11" x14ac:dyDescent="0.25">
      <c r="D1486" s="201"/>
      <c r="E1486" s="179"/>
      <c r="F1486" s="179"/>
      <c r="G1486" s="180"/>
      <c r="H1486" s="182"/>
      <c r="I1486" s="182"/>
      <c r="J1486" s="182"/>
      <c r="K1486" s="182"/>
    </row>
    <row r="1487" spans="4:11" x14ac:dyDescent="0.25">
      <c r="D1487" s="201"/>
      <c r="E1487" s="179"/>
      <c r="F1487" s="179"/>
      <c r="G1487" s="180"/>
      <c r="H1487" s="182"/>
      <c r="I1487" s="182"/>
      <c r="J1487" s="182"/>
      <c r="K1487" s="182"/>
    </row>
    <row r="1488" spans="4:11" x14ac:dyDescent="0.25">
      <c r="D1488" s="201"/>
      <c r="E1488" s="179"/>
      <c r="F1488" s="179"/>
      <c r="G1488" s="180"/>
      <c r="H1488" s="182"/>
      <c r="I1488" s="182"/>
      <c r="J1488" s="182"/>
      <c r="K1488" s="182"/>
    </row>
    <row r="1489" spans="4:11" x14ac:dyDescent="0.25">
      <c r="D1489" s="201"/>
      <c r="E1489" s="179"/>
      <c r="F1489" s="179"/>
      <c r="G1489" s="180"/>
      <c r="H1489" s="182"/>
      <c r="I1489" s="182"/>
      <c r="J1489" s="182"/>
      <c r="K1489" s="182"/>
    </row>
    <row r="1490" spans="4:11" x14ac:dyDescent="0.25">
      <c r="D1490" s="201"/>
      <c r="E1490" s="179"/>
      <c r="F1490" s="179"/>
      <c r="G1490" s="180"/>
      <c r="H1490" s="182"/>
      <c r="I1490" s="182"/>
      <c r="J1490" s="182"/>
      <c r="K1490" s="182"/>
    </row>
    <row r="1491" spans="4:11" x14ac:dyDescent="0.25">
      <c r="D1491" s="201"/>
      <c r="E1491" s="179"/>
      <c r="F1491" s="179"/>
      <c r="G1491" s="180"/>
      <c r="H1491" s="182"/>
      <c r="I1491" s="182"/>
      <c r="J1491" s="182"/>
      <c r="K1491" s="182"/>
    </row>
    <row r="1492" spans="4:11" x14ac:dyDescent="0.25">
      <c r="D1492" s="201"/>
      <c r="E1492" s="179"/>
      <c r="F1492" s="179"/>
      <c r="G1492" s="180"/>
      <c r="H1492" s="182"/>
      <c r="I1492" s="182"/>
      <c r="J1492" s="182"/>
      <c r="K1492" s="182"/>
    </row>
    <row r="1493" spans="4:11" x14ac:dyDescent="0.25">
      <c r="D1493" s="201"/>
      <c r="E1493" s="179"/>
      <c r="F1493" s="179"/>
      <c r="G1493" s="180"/>
      <c r="H1493" s="182"/>
      <c r="I1493" s="182"/>
      <c r="J1493" s="182"/>
      <c r="K1493" s="182"/>
    </row>
    <row r="1494" spans="4:11" x14ac:dyDescent="0.25">
      <c r="D1494" s="201"/>
      <c r="E1494" s="179"/>
      <c r="F1494" s="179"/>
      <c r="G1494" s="180"/>
      <c r="H1494" s="182"/>
      <c r="I1494" s="182"/>
      <c r="J1494" s="182"/>
      <c r="K1494" s="182"/>
    </row>
    <row r="1495" spans="4:11" x14ac:dyDescent="0.25">
      <c r="D1495" s="201"/>
      <c r="E1495" s="179"/>
      <c r="F1495" s="179"/>
      <c r="G1495" s="180"/>
      <c r="H1495" s="182"/>
      <c r="I1495" s="182"/>
      <c r="J1495" s="182"/>
      <c r="K1495" s="182"/>
    </row>
    <row r="1496" spans="4:11" x14ac:dyDescent="0.25">
      <c r="D1496" s="201"/>
      <c r="E1496" s="179"/>
      <c r="F1496" s="179"/>
      <c r="G1496" s="180"/>
      <c r="H1496" s="182"/>
      <c r="I1496" s="182"/>
      <c r="J1496" s="182"/>
      <c r="K1496" s="182"/>
    </row>
    <row r="1497" spans="4:11" x14ac:dyDescent="0.25">
      <c r="D1497" s="201"/>
      <c r="E1497" s="179"/>
      <c r="F1497" s="179"/>
      <c r="G1497" s="180"/>
      <c r="H1497" s="182"/>
      <c r="I1497" s="182"/>
      <c r="J1497" s="182"/>
      <c r="K1497" s="182"/>
    </row>
    <row r="1498" spans="4:11" x14ac:dyDescent="0.25">
      <c r="D1498" s="201"/>
      <c r="E1498" s="179"/>
      <c r="F1498" s="179"/>
      <c r="G1498" s="180"/>
      <c r="H1498" s="182"/>
      <c r="I1498" s="182"/>
      <c r="J1498" s="182"/>
      <c r="K1498" s="182"/>
    </row>
    <row r="1499" spans="4:11" x14ac:dyDescent="0.25">
      <c r="D1499" s="201"/>
      <c r="E1499" s="179"/>
      <c r="F1499" s="179"/>
      <c r="G1499" s="180"/>
      <c r="H1499" s="182"/>
      <c r="I1499" s="182"/>
      <c r="J1499" s="182"/>
      <c r="K1499" s="182"/>
    </row>
    <row r="1500" spans="4:11" x14ac:dyDescent="0.25">
      <c r="D1500" s="201"/>
      <c r="E1500" s="179"/>
      <c r="F1500" s="179"/>
      <c r="G1500" s="180"/>
      <c r="H1500" s="182"/>
      <c r="I1500" s="182"/>
      <c r="J1500" s="182"/>
      <c r="K1500" s="182"/>
    </row>
    <row r="1501" spans="4:11" x14ac:dyDescent="0.25">
      <c r="D1501" s="201"/>
      <c r="E1501" s="179"/>
      <c r="F1501" s="179"/>
      <c r="G1501" s="180"/>
      <c r="H1501" s="182"/>
      <c r="I1501" s="182"/>
      <c r="J1501" s="182"/>
      <c r="K1501" s="182"/>
    </row>
    <row r="1502" spans="4:11" x14ac:dyDescent="0.25">
      <c r="D1502" s="201"/>
      <c r="E1502" s="179"/>
      <c r="F1502" s="179"/>
      <c r="G1502" s="180"/>
      <c r="H1502" s="182"/>
      <c r="I1502" s="182"/>
      <c r="J1502" s="182"/>
      <c r="K1502" s="182"/>
    </row>
    <row r="1503" spans="4:11" x14ac:dyDescent="0.25">
      <c r="D1503" s="201"/>
      <c r="E1503" s="179"/>
      <c r="F1503" s="179"/>
      <c r="G1503" s="180"/>
      <c r="H1503" s="182"/>
      <c r="I1503" s="182"/>
      <c r="J1503" s="182"/>
      <c r="K1503" s="182"/>
    </row>
    <row r="1504" spans="4:11" x14ac:dyDescent="0.25">
      <c r="D1504" s="201"/>
      <c r="E1504" s="179"/>
      <c r="F1504" s="179"/>
      <c r="G1504" s="180"/>
      <c r="H1504" s="182"/>
      <c r="I1504" s="182"/>
      <c r="J1504" s="182"/>
      <c r="K1504" s="182"/>
    </row>
    <row r="1505" spans="4:11" x14ac:dyDescent="0.25">
      <c r="D1505" s="201"/>
      <c r="E1505" s="179"/>
      <c r="F1505" s="179"/>
      <c r="G1505" s="180"/>
      <c r="H1505" s="182"/>
      <c r="I1505" s="182"/>
      <c r="J1505" s="182"/>
      <c r="K1505" s="182"/>
    </row>
    <row r="1506" spans="4:11" x14ac:dyDescent="0.25">
      <c r="D1506" s="201"/>
      <c r="E1506" s="179"/>
      <c r="F1506" s="179"/>
      <c r="G1506" s="180"/>
      <c r="H1506" s="182"/>
      <c r="I1506" s="182"/>
      <c r="J1506" s="182"/>
      <c r="K1506" s="182"/>
    </row>
    <row r="1507" spans="4:11" x14ac:dyDescent="0.25">
      <c r="D1507" s="201"/>
      <c r="E1507" s="179"/>
      <c r="F1507" s="179"/>
      <c r="G1507" s="180"/>
      <c r="H1507" s="182"/>
      <c r="I1507" s="182"/>
      <c r="J1507" s="182"/>
      <c r="K1507" s="182"/>
    </row>
    <row r="1508" spans="4:11" x14ac:dyDescent="0.25">
      <c r="D1508" s="201"/>
      <c r="E1508" s="179"/>
      <c r="F1508" s="179"/>
      <c r="G1508" s="180"/>
      <c r="H1508" s="182"/>
      <c r="I1508" s="182"/>
      <c r="J1508" s="182"/>
      <c r="K1508" s="182"/>
    </row>
    <row r="1509" spans="4:11" x14ac:dyDescent="0.25">
      <c r="D1509" s="201"/>
      <c r="E1509" s="179"/>
      <c r="F1509" s="179"/>
      <c r="G1509" s="180"/>
      <c r="H1509" s="182"/>
      <c r="I1509" s="182"/>
      <c r="J1509" s="182"/>
      <c r="K1509" s="182"/>
    </row>
    <row r="1510" spans="4:11" x14ac:dyDescent="0.25">
      <c r="D1510" s="201"/>
      <c r="E1510" s="179"/>
      <c r="F1510" s="179"/>
      <c r="G1510" s="180"/>
      <c r="H1510" s="182"/>
      <c r="I1510" s="182"/>
      <c r="J1510" s="182"/>
      <c r="K1510" s="182"/>
    </row>
    <row r="1511" spans="4:11" x14ac:dyDescent="0.25">
      <c r="D1511" s="201"/>
      <c r="E1511" s="179"/>
      <c r="F1511" s="179"/>
      <c r="G1511" s="180"/>
      <c r="H1511" s="182"/>
      <c r="I1511" s="182"/>
      <c r="J1511" s="182"/>
      <c r="K1511" s="182"/>
    </row>
    <row r="1512" spans="4:11" x14ac:dyDescent="0.25">
      <c r="D1512" s="201"/>
      <c r="E1512" s="179"/>
      <c r="F1512" s="179"/>
      <c r="G1512" s="180"/>
      <c r="H1512" s="182"/>
      <c r="I1512" s="182"/>
      <c r="J1512" s="182"/>
      <c r="K1512" s="182"/>
    </row>
    <row r="1513" spans="4:11" x14ac:dyDescent="0.25">
      <c r="D1513" s="201"/>
      <c r="E1513" s="179"/>
      <c r="F1513" s="179"/>
      <c r="G1513" s="180"/>
      <c r="H1513" s="182"/>
      <c r="I1513" s="182"/>
      <c r="J1513" s="182"/>
      <c r="K1513" s="182"/>
    </row>
    <row r="1514" spans="4:11" x14ac:dyDescent="0.25">
      <c r="D1514" s="201"/>
      <c r="E1514" s="179"/>
      <c r="F1514" s="179"/>
      <c r="G1514" s="180"/>
      <c r="H1514" s="182"/>
      <c r="I1514" s="182"/>
      <c r="J1514" s="182"/>
      <c r="K1514" s="182"/>
    </row>
    <row r="1515" spans="4:11" x14ac:dyDescent="0.25">
      <c r="D1515" s="201"/>
      <c r="E1515" s="179"/>
      <c r="F1515" s="179"/>
      <c r="G1515" s="180"/>
      <c r="H1515" s="182"/>
      <c r="I1515" s="182"/>
      <c r="J1515" s="182"/>
      <c r="K1515" s="182"/>
    </row>
    <row r="1516" spans="4:11" x14ac:dyDescent="0.25">
      <c r="D1516" s="201"/>
      <c r="E1516" s="179"/>
      <c r="F1516" s="179"/>
      <c r="G1516" s="180"/>
      <c r="H1516" s="182"/>
      <c r="I1516" s="182"/>
      <c r="J1516" s="182"/>
      <c r="K1516" s="182"/>
    </row>
    <row r="1517" spans="4:11" x14ac:dyDescent="0.25">
      <c r="D1517" s="201"/>
      <c r="E1517" s="179"/>
      <c r="F1517" s="179"/>
      <c r="G1517" s="180"/>
      <c r="H1517" s="182"/>
      <c r="I1517" s="182"/>
      <c r="J1517" s="182"/>
      <c r="K1517" s="182"/>
    </row>
    <row r="1518" spans="4:11" x14ac:dyDescent="0.25">
      <c r="D1518" s="201"/>
      <c r="E1518" s="179"/>
      <c r="F1518" s="179"/>
      <c r="G1518" s="180"/>
      <c r="H1518" s="182"/>
      <c r="I1518" s="182"/>
      <c r="J1518" s="182"/>
      <c r="K1518" s="182"/>
    </row>
    <row r="1519" spans="4:11" x14ac:dyDescent="0.25">
      <c r="D1519" s="201"/>
      <c r="E1519" s="179"/>
      <c r="F1519" s="179"/>
      <c r="G1519" s="180"/>
      <c r="H1519" s="182"/>
      <c r="I1519" s="182"/>
      <c r="J1519" s="182"/>
      <c r="K1519" s="182"/>
    </row>
    <row r="1520" spans="4:11" x14ac:dyDescent="0.25">
      <c r="D1520" s="201"/>
      <c r="E1520" s="179"/>
      <c r="F1520" s="179"/>
      <c r="G1520" s="180"/>
      <c r="H1520" s="182"/>
      <c r="I1520" s="182"/>
      <c r="J1520" s="182"/>
      <c r="K1520" s="182"/>
    </row>
    <row r="1521" spans="4:11" x14ac:dyDescent="0.25">
      <c r="D1521" s="201"/>
      <c r="E1521" s="179"/>
      <c r="F1521" s="179"/>
      <c r="G1521" s="180"/>
      <c r="H1521" s="182"/>
      <c r="I1521" s="182"/>
      <c r="J1521" s="182"/>
      <c r="K1521" s="182"/>
    </row>
    <row r="1522" spans="4:11" x14ac:dyDescent="0.25">
      <c r="D1522" s="201"/>
      <c r="E1522" s="179"/>
      <c r="F1522" s="179"/>
      <c r="G1522" s="180"/>
      <c r="H1522" s="182"/>
      <c r="I1522" s="182"/>
      <c r="J1522" s="182"/>
      <c r="K1522" s="182"/>
    </row>
    <row r="1523" spans="4:11" x14ac:dyDescent="0.25">
      <c r="D1523" s="201"/>
      <c r="E1523" s="179"/>
      <c r="F1523" s="179"/>
      <c r="G1523" s="180"/>
      <c r="H1523" s="182"/>
      <c r="I1523" s="182"/>
      <c r="J1523" s="182"/>
      <c r="K1523" s="182"/>
    </row>
    <row r="1524" spans="4:11" x14ac:dyDescent="0.25">
      <c r="D1524" s="201"/>
      <c r="E1524" s="179"/>
      <c r="F1524" s="179"/>
      <c r="G1524" s="180"/>
      <c r="H1524" s="182"/>
      <c r="I1524" s="182"/>
      <c r="J1524" s="182"/>
      <c r="K1524" s="182"/>
    </row>
    <row r="1525" spans="4:11" x14ac:dyDescent="0.25">
      <c r="D1525" s="201"/>
      <c r="E1525" s="179"/>
      <c r="F1525" s="179"/>
      <c r="G1525" s="180"/>
      <c r="H1525" s="182"/>
      <c r="I1525" s="182"/>
      <c r="J1525" s="182"/>
      <c r="K1525" s="182"/>
    </row>
    <row r="1526" spans="4:11" x14ac:dyDescent="0.25">
      <c r="D1526" s="201"/>
      <c r="E1526" s="179"/>
      <c r="F1526" s="179"/>
      <c r="G1526" s="180"/>
      <c r="H1526" s="182"/>
      <c r="I1526" s="182"/>
      <c r="J1526" s="182"/>
      <c r="K1526" s="182"/>
    </row>
    <row r="1527" spans="4:11" x14ac:dyDescent="0.25">
      <c r="D1527" s="201"/>
      <c r="E1527" s="179"/>
      <c r="F1527" s="179"/>
      <c r="G1527" s="180"/>
      <c r="H1527" s="182"/>
      <c r="I1527" s="182"/>
      <c r="J1527" s="182"/>
      <c r="K1527" s="182"/>
    </row>
    <row r="1528" spans="4:11" x14ac:dyDescent="0.25">
      <c r="D1528" s="201"/>
      <c r="E1528" s="179"/>
      <c r="F1528" s="179"/>
      <c r="G1528" s="180"/>
      <c r="H1528" s="182"/>
      <c r="I1528" s="182"/>
      <c r="J1528" s="182"/>
      <c r="K1528" s="182"/>
    </row>
    <row r="1529" spans="4:11" x14ac:dyDescent="0.25">
      <c r="D1529" s="201"/>
      <c r="E1529" s="179"/>
      <c r="F1529" s="179"/>
      <c r="G1529" s="180"/>
      <c r="H1529" s="182"/>
      <c r="I1529" s="182"/>
      <c r="J1529" s="182"/>
      <c r="K1529" s="182"/>
    </row>
    <row r="1530" spans="4:11" x14ac:dyDescent="0.25">
      <c r="D1530" s="201"/>
      <c r="E1530" s="179"/>
      <c r="F1530" s="179"/>
      <c r="G1530" s="180"/>
      <c r="H1530" s="182"/>
      <c r="I1530" s="182"/>
      <c r="J1530" s="182"/>
      <c r="K1530" s="182"/>
    </row>
    <row r="1531" spans="4:11" x14ac:dyDescent="0.25">
      <c r="D1531" s="201"/>
      <c r="E1531" s="179"/>
      <c r="F1531" s="179"/>
      <c r="G1531" s="180"/>
      <c r="H1531" s="182"/>
      <c r="I1531" s="182"/>
      <c r="J1531" s="182"/>
      <c r="K1531" s="182"/>
    </row>
    <row r="1532" spans="4:11" x14ac:dyDescent="0.25">
      <c r="D1532" s="201"/>
      <c r="E1532" s="179"/>
      <c r="F1532" s="179"/>
      <c r="G1532" s="180"/>
      <c r="H1532" s="182"/>
      <c r="I1532" s="182"/>
      <c r="J1532" s="182"/>
      <c r="K1532" s="182"/>
    </row>
    <row r="1533" spans="4:11" x14ac:dyDescent="0.25">
      <c r="D1533" s="201"/>
      <c r="E1533" s="179"/>
      <c r="F1533" s="179"/>
      <c r="G1533" s="180"/>
      <c r="H1533" s="182"/>
      <c r="I1533" s="182"/>
      <c r="J1533" s="182"/>
      <c r="K1533" s="182"/>
    </row>
    <row r="1534" spans="4:11" x14ac:dyDescent="0.25">
      <c r="D1534" s="201"/>
      <c r="E1534" s="179"/>
      <c r="F1534" s="179"/>
      <c r="G1534" s="180"/>
      <c r="H1534" s="182"/>
      <c r="I1534" s="182"/>
      <c r="J1534" s="182"/>
      <c r="K1534" s="182"/>
    </row>
    <row r="1535" spans="4:11" x14ac:dyDescent="0.25">
      <c r="D1535" s="201"/>
      <c r="E1535" s="179"/>
      <c r="F1535" s="179"/>
      <c r="G1535" s="180"/>
      <c r="H1535" s="182"/>
      <c r="I1535" s="182"/>
      <c r="J1535" s="182"/>
      <c r="K1535" s="182"/>
    </row>
    <row r="1536" spans="4:11" x14ac:dyDescent="0.25">
      <c r="D1536" s="201"/>
      <c r="E1536" s="179"/>
      <c r="F1536" s="179"/>
      <c r="G1536" s="180"/>
      <c r="H1536" s="182"/>
      <c r="I1536" s="182"/>
      <c r="J1536" s="182"/>
      <c r="K1536" s="182"/>
    </row>
    <row r="1537" spans="4:11" x14ac:dyDescent="0.25">
      <c r="D1537" s="201"/>
      <c r="E1537" s="179"/>
      <c r="F1537" s="179"/>
      <c r="G1537" s="180"/>
      <c r="H1537" s="182"/>
      <c r="I1537" s="182"/>
      <c r="J1537" s="182"/>
      <c r="K1537" s="182"/>
    </row>
    <row r="1538" spans="4:11" x14ac:dyDescent="0.25">
      <c r="D1538" s="201"/>
      <c r="E1538" s="179"/>
      <c r="F1538" s="179"/>
      <c r="G1538" s="180"/>
      <c r="H1538" s="182"/>
      <c r="I1538" s="182"/>
      <c r="J1538" s="182"/>
      <c r="K1538" s="182"/>
    </row>
    <row r="1539" spans="4:11" x14ac:dyDescent="0.25">
      <c r="D1539" s="201"/>
      <c r="E1539" s="179"/>
      <c r="F1539" s="179"/>
      <c r="G1539" s="180"/>
      <c r="H1539" s="182"/>
      <c r="I1539" s="182"/>
      <c r="J1539" s="182"/>
      <c r="K1539" s="182"/>
    </row>
    <row r="1540" spans="4:11" x14ac:dyDescent="0.25">
      <c r="D1540" s="201"/>
      <c r="E1540" s="179"/>
      <c r="F1540" s="179"/>
      <c r="G1540" s="180"/>
      <c r="H1540" s="182"/>
      <c r="I1540" s="182"/>
      <c r="J1540" s="182"/>
      <c r="K1540" s="182"/>
    </row>
    <row r="1541" spans="4:11" x14ac:dyDescent="0.25">
      <c r="D1541" s="201"/>
      <c r="E1541" s="179"/>
      <c r="F1541" s="179"/>
      <c r="G1541" s="180"/>
      <c r="H1541" s="182"/>
      <c r="I1541" s="182"/>
      <c r="J1541" s="182"/>
      <c r="K1541" s="182"/>
    </row>
    <row r="1542" spans="4:11" x14ac:dyDescent="0.25">
      <c r="D1542" s="201"/>
      <c r="E1542" s="179"/>
      <c r="F1542" s="179"/>
      <c r="G1542" s="180"/>
      <c r="H1542" s="182"/>
      <c r="I1542" s="182"/>
      <c r="J1542" s="182"/>
      <c r="K1542" s="182"/>
    </row>
    <row r="1543" spans="4:11" x14ac:dyDescent="0.25">
      <c r="D1543" s="201"/>
      <c r="E1543" s="179"/>
      <c r="F1543" s="179"/>
      <c r="G1543" s="180"/>
      <c r="H1543" s="182"/>
      <c r="I1543" s="182"/>
      <c r="J1543" s="182"/>
      <c r="K1543" s="182"/>
    </row>
    <row r="1544" spans="4:11" x14ac:dyDescent="0.25">
      <c r="D1544" s="201"/>
      <c r="E1544" s="179"/>
      <c r="F1544" s="179"/>
      <c r="G1544" s="180"/>
      <c r="H1544" s="182"/>
      <c r="I1544" s="182"/>
      <c r="J1544" s="182"/>
      <c r="K1544" s="182"/>
    </row>
    <row r="1545" spans="4:11" x14ac:dyDescent="0.25">
      <c r="D1545" s="201"/>
      <c r="E1545" s="179"/>
      <c r="F1545" s="179"/>
      <c r="G1545" s="180"/>
      <c r="H1545" s="182"/>
      <c r="I1545" s="182"/>
      <c r="J1545" s="182"/>
      <c r="K1545" s="182"/>
    </row>
    <row r="1546" spans="4:11" x14ac:dyDescent="0.25">
      <c r="D1546" s="201"/>
      <c r="E1546" s="179"/>
      <c r="F1546" s="179"/>
      <c r="G1546" s="180"/>
      <c r="H1546" s="182"/>
      <c r="I1546" s="182"/>
      <c r="J1546" s="182"/>
      <c r="K1546" s="182"/>
    </row>
    <row r="1547" spans="4:11" x14ac:dyDescent="0.25">
      <c r="D1547" s="201"/>
      <c r="E1547" s="179"/>
      <c r="F1547" s="179"/>
      <c r="G1547" s="180"/>
      <c r="H1547" s="182"/>
      <c r="I1547" s="182"/>
      <c r="J1547" s="182"/>
      <c r="K1547" s="182"/>
    </row>
    <row r="1548" spans="4:11" x14ac:dyDescent="0.25">
      <c r="D1548" s="201"/>
      <c r="E1548" s="179"/>
      <c r="F1548" s="179"/>
      <c r="G1548" s="180"/>
      <c r="H1548" s="182"/>
      <c r="I1548" s="182"/>
      <c r="J1548" s="182"/>
      <c r="K1548" s="182"/>
    </row>
    <row r="1549" spans="4:11" x14ac:dyDescent="0.25">
      <c r="D1549" s="201"/>
      <c r="E1549" s="179"/>
      <c r="F1549" s="179"/>
      <c r="G1549" s="180"/>
      <c r="H1549" s="182"/>
      <c r="I1549" s="182"/>
      <c r="J1549" s="182"/>
      <c r="K1549" s="182"/>
    </row>
    <row r="1550" spans="4:11" x14ac:dyDescent="0.25">
      <c r="D1550" s="201"/>
      <c r="E1550" s="179"/>
      <c r="F1550" s="179"/>
      <c r="G1550" s="180"/>
      <c r="H1550" s="182"/>
      <c r="I1550" s="182"/>
      <c r="J1550" s="182"/>
      <c r="K1550" s="182"/>
    </row>
    <row r="1551" spans="4:11" x14ac:dyDescent="0.25">
      <c r="D1551" s="201"/>
      <c r="E1551" s="179"/>
      <c r="F1551" s="179"/>
      <c r="G1551" s="180"/>
      <c r="H1551" s="182"/>
      <c r="I1551" s="182"/>
      <c r="J1551" s="182"/>
      <c r="K1551" s="182"/>
    </row>
    <row r="1552" spans="4:11" x14ac:dyDescent="0.25">
      <c r="D1552" s="201"/>
      <c r="E1552" s="179"/>
      <c r="F1552" s="179"/>
      <c r="G1552" s="180"/>
      <c r="H1552" s="182"/>
      <c r="I1552" s="182"/>
      <c r="J1552" s="182"/>
      <c r="K1552" s="182"/>
    </row>
    <row r="1553" spans="4:11" x14ac:dyDescent="0.25">
      <c r="D1553" s="201"/>
      <c r="E1553" s="179"/>
      <c r="F1553" s="179"/>
      <c r="G1553" s="180"/>
      <c r="H1553" s="182"/>
      <c r="I1553" s="182"/>
      <c r="J1553" s="182"/>
      <c r="K1553" s="182"/>
    </row>
    <row r="1554" spans="4:11" x14ac:dyDescent="0.25">
      <c r="D1554" s="201"/>
      <c r="E1554" s="179"/>
      <c r="F1554" s="179"/>
      <c r="G1554" s="180"/>
      <c r="H1554" s="182"/>
      <c r="I1554" s="182"/>
      <c r="J1554" s="182"/>
      <c r="K1554" s="182"/>
    </row>
    <row r="1555" spans="4:11" x14ac:dyDescent="0.25">
      <c r="D1555" s="201"/>
      <c r="E1555" s="179"/>
      <c r="F1555" s="179"/>
      <c r="G1555" s="180"/>
      <c r="H1555" s="182"/>
      <c r="I1555" s="182"/>
      <c r="J1555" s="182"/>
      <c r="K1555" s="182"/>
    </row>
    <row r="1556" spans="4:11" x14ac:dyDescent="0.25">
      <c r="D1556" s="201"/>
      <c r="E1556" s="179"/>
      <c r="F1556" s="179"/>
      <c r="G1556" s="180"/>
      <c r="H1556" s="182"/>
      <c r="I1556" s="182"/>
      <c r="J1556" s="182"/>
      <c r="K1556" s="182"/>
    </row>
    <row r="1557" spans="4:11" x14ac:dyDescent="0.25">
      <c r="D1557" s="201"/>
      <c r="E1557" s="179"/>
      <c r="F1557" s="179"/>
      <c r="G1557" s="180"/>
      <c r="H1557" s="182"/>
      <c r="I1557" s="182"/>
      <c r="J1557" s="182"/>
      <c r="K1557" s="182"/>
    </row>
    <row r="1558" spans="4:11" x14ac:dyDescent="0.25">
      <c r="D1558" s="201"/>
      <c r="E1558" s="179"/>
      <c r="F1558" s="179"/>
      <c r="G1558" s="180"/>
      <c r="H1558" s="182"/>
      <c r="I1558" s="182"/>
      <c r="J1558" s="182"/>
      <c r="K1558" s="182"/>
    </row>
    <row r="1559" spans="4:11" x14ac:dyDescent="0.25">
      <c r="D1559" s="201"/>
      <c r="E1559" s="179"/>
      <c r="F1559" s="179"/>
      <c r="G1559" s="180"/>
      <c r="H1559" s="182"/>
      <c r="I1559" s="182"/>
      <c r="J1559" s="182"/>
      <c r="K1559" s="182"/>
    </row>
    <row r="1560" spans="4:11" x14ac:dyDescent="0.25">
      <c r="D1560" s="201"/>
      <c r="E1560" s="179"/>
      <c r="F1560" s="179"/>
      <c r="G1560" s="180"/>
      <c r="H1560" s="182"/>
      <c r="I1560" s="182"/>
      <c r="J1560" s="182"/>
      <c r="K1560" s="182"/>
    </row>
    <row r="1561" spans="4:11" x14ac:dyDescent="0.25">
      <c r="D1561" s="201"/>
      <c r="E1561" s="179"/>
      <c r="F1561" s="179"/>
      <c r="G1561" s="180"/>
      <c r="H1561" s="182"/>
      <c r="I1561" s="182"/>
      <c r="J1561" s="182"/>
      <c r="K1561" s="182"/>
    </row>
    <row r="1562" spans="4:11" x14ac:dyDescent="0.25">
      <c r="D1562" s="201"/>
      <c r="E1562" s="179"/>
      <c r="F1562" s="179"/>
      <c r="G1562" s="180"/>
      <c r="H1562" s="182"/>
      <c r="I1562" s="182"/>
      <c r="J1562" s="182"/>
      <c r="K1562" s="182"/>
    </row>
    <row r="1563" spans="4:11" x14ac:dyDescent="0.25">
      <c r="D1563" s="201"/>
      <c r="E1563" s="179"/>
      <c r="F1563" s="179"/>
      <c r="G1563" s="180"/>
      <c r="H1563" s="182"/>
      <c r="I1563" s="182"/>
      <c r="J1563" s="182"/>
      <c r="K1563" s="182"/>
    </row>
    <row r="1564" spans="4:11" x14ac:dyDescent="0.25">
      <c r="D1564" s="201"/>
      <c r="E1564" s="179"/>
      <c r="F1564" s="179"/>
      <c r="G1564" s="180"/>
      <c r="H1564" s="182"/>
      <c r="I1564" s="182"/>
      <c r="J1564" s="182"/>
      <c r="K1564" s="182"/>
    </row>
    <row r="1565" spans="4:11" x14ac:dyDescent="0.25">
      <c r="D1565" s="201"/>
      <c r="E1565" s="179"/>
      <c r="F1565" s="179"/>
      <c r="G1565" s="180"/>
      <c r="H1565" s="182"/>
      <c r="I1565" s="182"/>
      <c r="J1565" s="182"/>
      <c r="K1565" s="182"/>
    </row>
    <row r="1566" spans="4:11" x14ac:dyDescent="0.25">
      <c r="D1566" s="201"/>
      <c r="E1566" s="179"/>
      <c r="F1566" s="179"/>
      <c r="G1566" s="180"/>
      <c r="H1566" s="182"/>
      <c r="I1566" s="182"/>
      <c r="J1566" s="182"/>
      <c r="K1566" s="182"/>
    </row>
    <row r="1567" spans="4:11" x14ac:dyDescent="0.25">
      <c r="D1567" s="201"/>
      <c r="E1567" s="179"/>
      <c r="F1567" s="179"/>
      <c r="G1567" s="180"/>
      <c r="H1567" s="182"/>
      <c r="I1567" s="182"/>
      <c r="J1567" s="182"/>
      <c r="K1567" s="182"/>
    </row>
    <row r="1568" spans="4:11" x14ac:dyDescent="0.25">
      <c r="D1568" s="201"/>
      <c r="E1568" s="179"/>
      <c r="F1568" s="179"/>
      <c r="G1568" s="180"/>
      <c r="H1568" s="182"/>
      <c r="I1568" s="182"/>
      <c r="J1568" s="182"/>
      <c r="K1568" s="182"/>
    </row>
    <row r="1569" spans="4:11" x14ac:dyDescent="0.25">
      <c r="D1569" s="201"/>
      <c r="E1569" s="179"/>
      <c r="F1569" s="179"/>
      <c r="G1569" s="180"/>
      <c r="H1569" s="182"/>
      <c r="I1569" s="182"/>
      <c r="J1569" s="182"/>
      <c r="K1569" s="182"/>
    </row>
    <row r="1570" spans="4:11" x14ac:dyDescent="0.25">
      <c r="D1570" s="201"/>
      <c r="E1570" s="179"/>
      <c r="F1570" s="179"/>
      <c r="G1570" s="180"/>
      <c r="H1570" s="182"/>
      <c r="I1570" s="182"/>
      <c r="J1570" s="182"/>
      <c r="K1570" s="182"/>
    </row>
    <row r="1571" spans="4:11" x14ac:dyDescent="0.25">
      <c r="D1571" s="201"/>
      <c r="E1571" s="179"/>
      <c r="F1571" s="179"/>
      <c r="G1571" s="180"/>
      <c r="H1571" s="182"/>
      <c r="I1571" s="182"/>
      <c r="J1571" s="182"/>
      <c r="K1571" s="182"/>
    </row>
    <row r="1572" spans="4:11" x14ac:dyDescent="0.25">
      <c r="D1572" s="201"/>
      <c r="E1572" s="179"/>
      <c r="F1572" s="179"/>
      <c r="G1572" s="180"/>
      <c r="H1572" s="182"/>
      <c r="I1572" s="182"/>
      <c r="J1572" s="182"/>
      <c r="K1572" s="182"/>
    </row>
    <row r="1573" spans="4:11" x14ac:dyDescent="0.25">
      <c r="D1573" s="201"/>
      <c r="E1573" s="179"/>
      <c r="F1573" s="179"/>
      <c r="G1573" s="180"/>
      <c r="H1573" s="182"/>
      <c r="I1573" s="182"/>
      <c r="J1573" s="182"/>
      <c r="K1573" s="182"/>
    </row>
    <row r="1574" spans="4:11" x14ac:dyDescent="0.25">
      <c r="D1574" s="201"/>
      <c r="E1574" s="179"/>
      <c r="F1574" s="179"/>
      <c r="G1574" s="180"/>
      <c r="H1574" s="182"/>
      <c r="I1574" s="182"/>
      <c r="J1574" s="182"/>
      <c r="K1574" s="182"/>
    </row>
    <row r="1575" spans="4:11" x14ac:dyDescent="0.25">
      <c r="D1575" s="201"/>
      <c r="E1575" s="179"/>
      <c r="F1575" s="179"/>
      <c r="G1575" s="180"/>
      <c r="H1575" s="182"/>
      <c r="I1575" s="182"/>
      <c r="J1575" s="182"/>
      <c r="K1575" s="182"/>
    </row>
    <row r="1576" spans="4:11" x14ac:dyDescent="0.25">
      <c r="D1576" s="201"/>
      <c r="E1576" s="179"/>
      <c r="F1576" s="179"/>
      <c r="G1576" s="180"/>
      <c r="H1576" s="182"/>
      <c r="I1576" s="182"/>
      <c r="J1576" s="182"/>
      <c r="K1576" s="182"/>
    </row>
    <row r="1577" spans="4:11" x14ac:dyDescent="0.25">
      <c r="D1577" s="201"/>
      <c r="E1577" s="179"/>
      <c r="F1577" s="179"/>
      <c r="G1577" s="180"/>
      <c r="H1577" s="182"/>
      <c r="I1577" s="182"/>
      <c r="J1577" s="182"/>
      <c r="K1577" s="182"/>
    </row>
    <row r="1578" spans="4:11" x14ac:dyDescent="0.25">
      <c r="D1578" s="201"/>
      <c r="E1578" s="179"/>
      <c r="F1578" s="179"/>
      <c r="G1578" s="180"/>
      <c r="H1578" s="182"/>
      <c r="I1578" s="182"/>
      <c r="J1578" s="182"/>
      <c r="K1578" s="182"/>
    </row>
    <row r="1579" spans="4:11" x14ac:dyDescent="0.25">
      <c r="D1579" s="201"/>
      <c r="E1579" s="179"/>
      <c r="F1579" s="179"/>
      <c r="G1579" s="180"/>
      <c r="H1579" s="182"/>
      <c r="I1579" s="182"/>
      <c r="J1579" s="182"/>
      <c r="K1579" s="182"/>
    </row>
    <row r="1580" spans="4:11" x14ac:dyDescent="0.25">
      <c r="D1580" s="201"/>
      <c r="E1580" s="179"/>
      <c r="F1580" s="179"/>
      <c r="G1580" s="180"/>
      <c r="H1580" s="182"/>
      <c r="I1580" s="182"/>
      <c r="J1580" s="182"/>
      <c r="K1580" s="182"/>
    </row>
    <row r="1581" spans="4:11" x14ac:dyDescent="0.25">
      <c r="D1581" s="201"/>
      <c r="E1581" s="179"/>
      <c r="F1581" s="179"/>
      <c r="G1581" s="180"/>
      <c r="H1581" s="182"/>
      <c r="I1581" s="182"/>
      <c r="J1581" s="182"/>
      <c r="K1581" s="182"/>
    </row>
    <row r="1582" spans="4:11" x14ac:dyDescent="0.25">
      <c r="D1582" s="201"/>
      <c r="E1582" s="179"/>
      <c r="F1582" s="179"/>
      <c r="G1582" s="180"/>
      <c r="H1582" s="182"/>
      <c r="I1582" s="182"/>
      <c r="J1582" s="182"/>
      <c r="K1582" s="182"/>
    </row>
    <row r="1583" spans="4:11" x14ac:dyDescent="0.25">
      <c r="D1583" s="201"/>
      <c r="E1583" s="179"/>
      <c r="F1583" s="179"/>
      <c r="G1583" s="180"/>
      <c r="H1583" s="182"/>
      <c r="I1583" s="182"/>
      <c r="J1583" s="182"/>
      <c r="K1583" s="182"/>
    </row>
    <row r="1584" spans="4:11" x14ac:dyDescent="0.25">
      <c r="D1584" s="201"/>
      <c r="E1584" s="179"/>
      <c r="F1584" s="179"/>
      <c r="G1584" s="180"/>
      <c r="H1584" s="182"/>
      <c r="I1584" s="182"/>
      <c r="J1584" s="182"/>
      <c r="K1584" s="182"/>
    </row>
    <row r="1585" spans="4:11" x14ac:dyDescent="0.25">
      <c r="D1585" s="201"/>
      <c r="E1585" s="179"/>
      <c r="F1585" s="179"/>
      <c r="G1585" s="180"/>
      <c r="H1585" s="182"/>
      <c r="I1585" s="182"/>
      <c r="J1585" s="182"/>
      <c r="K1585" s="182"/>
    </row>
    <row r="1586" spans="4:11" x14ac:dyDescent="0.25">
      <c r="D1586" s="201"/>
      <c r="E1586" s="179"/>
      <c r="F1586" s="179"/>
      <c r="G1586" s="180"/>
      <c r="H1586" s="182"/>
      <c r="I1586" s="182"/>
      <c r="J1586" s="182"/>
      <c r="K1586" s="182"/>
    </row>
    <row r="1587" spans="4:11" x14ac:dyDescent="0.25">
      <c r="D1587" s="201"/>
      <c r="E1587" s="179"/>
      <c r="F1587" s="179"/>
      <c r="G1587" s="180"/>
      <c r="H1587" s="182"/>
      <c r="I1587" s="182"/>
      <c r="J1587" s="182"/>
      <c r="K1587" s="182"/>
    </row>
    <row r="1588" spans="4:11" x14ac:dyDescent="0.25">
      <c r="D1588" s="201"/>
      <c r="E1588" s="179"/>
      <c r="F1588" s="179"/>
      <c r="G1588" s="180"/>
      <c r="H1588" s="182"/>
      <c r="I1588" s="182"/>
      <c r="J1588" s="182"/>
      <c r="K1588" s="182"/>
    </row>
    <row r="1589" spans="4:11" x14ac:dyDescent="0.25">
      <c r="D1589" s="201"/>
      <c r="E1589" s="179"/>
      <c r="F1589" s="179"/>
      <c r="G1589" s="180"/>
      <c r="H1589" s="182"/>
      <c r="I1589" s="182"/>
      <c r="J1589" s="182"/>
      <c r="K1589" s="182"/>
    </row>
    <row r="1590" spans="4:11" x14ac:dyDescent="0.25">
      <c r="D1590" s="201"/>
      <c r="E1590" s="179"/>
      <c r="F1590" s="179"/>
      <c r="G1590" s="180"/>
      <c r="H1590" s="182"/>
      <c r="I1590" s="182"/>
      <c r="J1590" s="182"/>
      <c r="K1590" s="182"/>
    </row>
    <row r="1591" spans="4:11" x14ac:dyDescent="0.25">
      <c r="D1591" s="201"/>
      <c r="E1591" s="179"/>
      <c r="F1591" s="179"/>
      <c r="G1591" s="180"/>
      <c r="H1591" s="182"/>
      <c r="I1591" s="182"/>
      <c r="J1591" s="182"/>
      <c r="K1591" s="182"/>
    </row>
    <row r="1592" spans="4:11" x14ac:dyDescent="0.25">
      <c r="D1592" s="201"/>
      <c r="E1592" s="179"/>
      <c r="F1592" s="179"/>
      <c r="G1592" s="180"/>
      <c r="H1592" s="182"/>
      <c r="I1592" s="182"/>
      <c r="J1592" s="182"/>
      <c r="K1592" s="182"/>
    </row>
    <row r="1593" spans="4:11" x14ac:dyDescent="0.25">
      <c r="D1593" s="201"/>
      <c r="E1593" s="179"/>
      <c r="F1593" s="179"/>
      <c r="G1593" s="180"/>
      <c r="H1593" s="182"/>
      <c r="I1593" s="182"/>
      <c r="J1593" s="182"/>
      <c r="K1593" s="182"/>
    </row>
    <row r="1594" spans="4:11" x14ac:dyDescent="0.25">
      <c r="D1594" s="201"/>
      <c r="E1594" s="179"/>
      <c r="F1594" s="179"/>
      <c r="G1594" s="180"/>
      <c r="H1594" s="182"/>
      <c r="I1594" s="182"/>
      <c r="J1594" s="182"/>
      <c r="K1594" s="182"/>
    </row>
    <row r="1595" spans="4:11" x14ac:dyDescent="0.25">
      <c r="D1595" s="201"/>
      <c r="E1595" s="179"/>
      <c r="F1595" s="179"/>
      <c r="G1595" s="180"/>
      <c r="H1595" s="182"/>
      <c r="I1595" s="182"/>
      <c r="J1595" s="182"/>
      <c r="K1595" s="182"/>
    </row>
    <row r="1596" spans="4:11" x14ac:dyDescent="0.25">
      <c r="D1596" s="201"/>
      <c r="E1596" s="179"/>
      <c r="F1596" s="179"/>
      <c r="G1596" s="180"/>
      <c r="H1596" s="182"/>
      <c r="I1596" s="182"/>
      <c r="J1596" s="182"/>
      <c r="K1596" s="182"/>
    </row>
    <row r="1597" spans="4:11" x14ac:dyDescent="0.25">
      <c r="D1597" s="201"/>
      <c r="E1597" s="179"/>
      <c r="F1597" s="179"/>
      <c r="G1597" s="180"/>
      <c r="H1597" s="182"/>
      <c r="I1597" s="182"/>
      <c r="J1597" s="182"/>
      <c r="K1597" s="182"/>
    </row>
    <row r="1598" spans="4:11" x14ac:dyDescent="0.25">
      <c r="D1598" s="201"/>
      <c r="E1598" s="179"/>
      <c r="F1598" s="179"/>
      <c r="G1598" s="180"/>
      <c r="H1598" s="182"/>
      <c r="I1598" s="182"/>
      <c r="J1598" s="182"/>
      <c r="K1598" s="182"/>
    </row>
    <row r="1599" spans="4:11" x14ac:dyDescent="0.25">
      <c r="D1599" s="201"/>
      <c r="E1599" s="179"/>
      <c r="F1599" s="179"/>
      <c r="G1599" s="180"/>
      <c r="H1599" s="182"/>
      <c r="I1599" s="182"/>
      <c r="J1599" s="182"/>
      <c r="K1599" s="182"/>
    </row>
    <row r="1600" spans="4:11" x14ac:dyDescent="0.25">
      <c r="D1600" s="201"/>
      <c r="E1600" s="179"/>
      <c r="F1600" s="179"/>
      <c r="G1600" s="180"/>
      <c r="H1600" s="182"/>
      <c r="I1600" s="182"/>
      <c r="J1600" s="182"/>
      <c r="K1600" s="182"/>
    </row>
    <row r="1601" spans="4:11" x14ac:dyDescent="0.25">
      <c r="D1601" s="201"/>
      <c r="E1601" s="179"/>
      <c r="F1601" s="179"/>
      <c r="G1601" s="180"/>
      <c r="H1601" s="182"/>
      <c r="I1601" s="182"/>
      <c r="J1601" s="182"/>
      <c r="K1601" s="182"/>
    </row>
    <row r="1602" spans="4:11" x14ac:dyDescent="0.25">
      <c r="D1602" s="201"/>
      <c r="E1602" s="179"/>
      <c r="F1602" s="179"/>
      <c r="G1602" s="180"/>
      <c r="H1602" s="182"/>
      <c r="I1602" s="182"/>
      <c r="J1602" s="182"/>
      <c r="K1602" s="182"/>
    </row>
    <row r="1603" spans="4:11" x14ac:dyDescent="0.25">
      <c r="D1603" s="201"/>
      <c r="E1603" s="179"/>
      <c r="F1603" s="179"/>
      <c r="G1603" s="180"/>
      <c r="H1603" s="182"/>
      <c r="I1603" s="182"/>
      <c r="J1603" s="182"/>
      <c r="K1603" s="182"/>
    </row>
    <row r="1604" spans="4:11" x14ac:dyDescent="0.25">
      <c r="D1604" s="201"/>
      <c r="E1604" s="179"/>
      <c r="F1604" s="179"/>
      <c r="G1604" s="180"/>
      <c r="H1604" s="182"/>
      <c r="I1604" s="182"/>
      <c r="J1604" s="182"/>
      <c r="K1604" s="182"/>
    </row>
    <row r="1605" spans="4:11" x14ac:dyDescent="0.25">
      <c r="D1605" s="201"/>
      <c r="E1605" s="179"/>
      <c r="F1605" s="179"/>
      <c r="G1605" s="180"/>
      <c r="H1605" s="182"/>
      <c r="I1605" s="182"/>
      <c r="J1605" s="182"/>
      <c r="K1605" s="182"/>
    </row>
    <row r="1606" spans="4:11" x14ac:dyDescent="0.25">
      <c r="D1606" s="201"/>
      <c r="E1606" s="179"/>
      <c r="F1606" s="179"/>
      <c r="G1606" s="180"/>
      <c r="H1606" s="182"/>
      <c r="I1606" s="182"/>
      <c r="J1606" s="182"/>
      <c r="K1606" s="182"/>
    </row>
    <row r="1607" spans="4:11" x14ac:dyDescent="0.25">
      <c r="D1607" s="201"/>
      <c r="E1607" s="179"/>
      <c r="F1607" s="179"/>
      <c r="G1607" s="180"/>
      <c r="H1607" s="182"/>
      <c r="I1607" s="182"/>
      <c r="J1607" s="182"/>
      <c r="K1607" s="182"/>
    </row>
    <row r="1608" spans="4:11" x14ac:dyDescent="0.25">
      <c r="D1608" s="201"/>
      <c r="E1608" s="179"/>
      <c r="F1608" s="179"/>
      <c r="G1608" s="180"/>
      <c r="H1608" s="182"/>
      <c r="I1608" s="182"/>
      <c r="J1608" s="182"/>
      <c r="K1608" s="182"/>
    </row>
    <row r="1609" spans="4:11" x14ac:dyDescent="0.25">
      <c r="D1609" s="201"/>
      <c r="E1609" s="179"/>
      <c r="F1609" s="179"/>
      <c r="G1609" s="180"/>
      <c r="H1609" s="182"/>
      <c r="I1609" s="182"/>
      <c r="J1609" s="182"/>
      <c r="K1609" s="182"/>
    </row>
    <row r="1610" spans="4:11" x14ac:dyDescent="0.25">
      <c r="D1610" s="201"/>
      <c r="E1610" s="179"/>
      <c r="F1610" s="179"/>
      <c r="G1610" s="180"/>
      <c r="H1610" s="182"/>
      <c r="I1610" s="182"/>
      <c r="J1610" s="182"/>
      <c r="K1610" s="182"/>
    </row>
    <row r="1611" spans="4:11" x14ac:dyDescent="0.25">
      <c r="D1611" s="201"/>
      <c r="E1611" s="179"/>
      <c r="F1611" s="179"/>
      <c r="G1611" s="180"/>
      <c r="H1611" s="182"/>
      <c r="I1611" s="182"/>
      <c r="J1611" s="182"/>
      <c r="K1611" s="182"/>
    </row>
    <row r="1612" spans="4:11" x14ac:dyDescent="0.25">
      <c r="D1612" s="201"/>
      <c r="E1612" s="179"/>
      <c r="F1612" s="179"/>
      <c r="G1612" s="180"/>
      <c r="H1612" s="182"/>
      <c r="I1612" s="182"/>
      <c r="J1612" s="182"/>
      <c r="K1612" s="182"/>
    </row>
    <row r="1613" spans="4:11" x14ac:dyDescent="0.25">
      <c r="D1613" s="201"/>
      <c r="E1613" s="179"/>
      <c r="F1613" s="179"/>
      <c r="G1613" s="180"/>
      <c r="H1613" s="182"/>
      <c r="I1613" s="182"/>
      <c r="J1613" s="182"/>
      <c r="K1613" s="182"/>
    </row>
    <row r="1614" spans="4:11" x14ac:dyDescent="0.25">
      <c r="D1614" s="201"/>
      <c r="E1614" s="179"/>
      <c r="F1614" s="179"/>
      <c r="G1614" s="180"/>
      <c r="H1614" s="182"/>
      <c r="I1614" s="182"/>
      <c r="J1614" s="182"/>
      <c r="K1614" s="182"/>
    </row>
    <row r="1615" spans="4:11" x14ac:dyDescent="0.25">
      <c r="D1615" s="201"/>
      <c r="E1615" s="179"/>
      <c r="F1615" s="179"/>
      <c r="G1615" s="180"/>
      <c r="H1615" s="182"/>
      <c r="I1615" s="182"/>
      <c r="J1615" s="182"/>
      <c r="K1615" s="182"/>
    </row>
    <row r="1616" spans="4:11" x14ac:dyDescent="0.25">
      <c r="D1616" s="201"/>
      <c r="E1616" s="179"/>
      <c r="F1616" s="179"/>
      <c r="G1616" s="180"/>
      <c r="H1616" s="182"/>
      <c r="I1616" s="182"/>
      <c r="J1616" s="182"/>
      <c r="K1616" s="182"/>
    </row>
    <row r="1617" spans="4:11" x14ac:dyDescent="0.25">
      <c r="D1617" s="201"/>
      <c r="E1617" s="179"/>
      <c r="F1617" s="179"/>
      <c r="G1617" s="180"/>
      <c r="H1617" s="182"/>
      <c r="I1617" s="182"/>
      <c r="J1617" s="182"/>
      <c r="K1617" s="182"/>
    </row>
    <row r="1618" spans="4:11" x14ac:dyDescent="0.25">
      <c r="D1618" s="201"/>
      <c r="E1618" s="179"/>
      <c r="F1618" s="179"/>
      <c r="G1618" s="180"/>
      <c r="H1618" s="182"/>
      <c r="I1618" s="182"/>
      <c r="J1618" s="182"/>
      <c r="K1618" s="182"/>
    </row>
    <row r="1619" spans="4:11" x14ac:dyDescent="0.25">
      <c r="D1619" s="201"/>
      <c r="E1619" s="179"/>
      <c r="F1619" s="179"/>
      <c r="G1619" s="180"/>
      <c r="H1619" s="182"/>
      <c r="I1619" s="182"/>
      <c r="J1619" s="182"/>
      <c r="K1619" s="182"/>
    </row>
    <row r="1620" spans="4:11" x14ac:dyDescent="0.25">
      <c r="D1620" s="201"/>
      <c r="E1620" s="179"/>
      <c r="F1620" s="179"/>
      <c r="G1620" s="180"/>
      <c r="H1620" s="182"/>
      <c r="I1620" s="182"/>
      <c r="J1620" s="182"/>
      <c r="K1620" s="182"/>
    </row>
    <row r="1621" spans="4:11" x14ac:dyDescent="0.25">
      <c r="D1621" s="201"/>
      <c r="E1621" s="179"/>
      <c r="F1621" s="179"/>
      <c r="G1621" s="180"/>
      <c r="H1621" s="182"/>
      <c r="I1621" s="182"/>
      <c r="J1621" s="182"/>
      <c r="K1621" s="182"/>
    </row>
    <row r="1622" spans="4:11" x14ac:dyDescent="0.25">
      <c r="D1622" s="201"/>
      <c r="E1622" s="179"/>
      <c r="F1622" s="179"/>
      <c r="G1622" s="180"/>
      <c r="H1622" s="182"/>
      <c r="I1622" s="182"/>
      <c r="J1622" s="182"/>
      <c r="K1622" s="182"/>
    </row>
    <row r="1623" spans="4:11" x14ac:dyDescent="0.25">
      <c r="D1623" s="201"/>
      <c r="E1623" s="179"/>
      <c r="F1623" s="179"/>
      <c r="G1623" s="180"/>
      <c r="H1623" s="182"/>
      <c r="I1623" s="182"/>
      <c r="J1623" s="182"/>
      <c r="K1623" s="182"/>
    </row>
    <row r="1624" spans="4:11" x14ac:dyDescent="0.25">
      <c r="D1624" s="201"/>
      <c r="E1624" s="179"/>
      <c r="F1624" s="179"/>
      <c r="G1624" s="180"/>
      <c r="H1624" s="182"/>
      <c r="I1624" s="182"/>
      <c r="J1624" s="182"/>
      <c r="K1624" s="182"/>
    </row>
    <row r="1625" spans="4:11" x14ac:dyDescent="0.25">
      <c r="D1625" s="201"/>
      <c r="E1625" s="179"/>
      <c r="F1625" s="179"/>
      <c r="G1625" s="180"/>
      <c r="H1625" s="182"/>
      <c r="I1625" s="182"/>
      <c r="J1625" s="182"/>
      <c r="K1625" s="182"/>
    </row>
    <row r="1626" spans="4:11" x14ac:dyDescent="0.25">
      <c r="D1626" s="201"/>
      <c r="E1626" s="179"/>
      <c r="F1626" s="179"/>
      <c r="G1626" s="180"/>
      <c r="H1626" s="182"/>
      <c r="I1626" s="182"/>
      <c r="J1626" s="182"/>
      <c r="K1626" s="182"/>
    </row>
    <row r="1627" spans="4:11" x14ac:dyDescent="0.25">
      <c r="D1627" s="201"/>
      <c r="E1627" s="179"/>
      <c r="F1627" s="179"/>
      <c r="G1627" s="180"/>
      <c r="H1627" s="182"/>
      <c r="I1627" s="182"/>
      <c r="J1627" s="182"/>
      <c r="K1627" s="182"/>
    </row>
    <row r="1628" spans="4:11" x14ac:dyDescent="0.25">
      <c r="D1628" s="201"/>
      <c r="E1628" s="179"/>
      <c r="F1628" s="179"/>
      <c r="G1628" s="180"/>
      <c r="H1628" s="182"/>
      <c r="I1628" s="182"/>
      <c r="J1628" s="182"/>
      <c r="K1628" s="182"/>
    </row>
    <row r="1629" spans="4:11" x14ac:dyDescent="0.25">
      <c r="D1629" s="201"/>
      <c r="E1629" s="179"/>
      <c r="F1629" s="179"/>
      <c r="G1629" s="180"/>
      <c r="H1629" s="182"/>
      <c r="I1629" s="182"/>
      <c r="J1629" s="182"/>
      <c r="K1629" s="182"/>
    </row>
    <row r="1630" spans="4:11" x14ac:dyDescent="0.25">
      <c r="D1630" s="201"/>
      <c r="E1630" s="179"/>
      <c r="F1630" s="179"/>
      <c r="G1630" s="180"/>
      <c r="H1630" s="182"/>
      <c r="I1630" s="182"/>
      <c r="J1630" s="182"/>
      <c r="K1630" s="182"/>
    </row>
    <row r="1631" spans="4:11" x14ac:dyDescent="0.25">
      <c r="D1631" s="201"/>
      <c r="E1631" s="179"/>
      <c r="F1631" s="179"/>
      <c r="G1631" s="180"/>
      <c r="H1631" s="182"/>
      <c r="I1631" s="182"/>
      <c r="J1631" s="182"/>
      <c r="K1631" s="182"/>
    </row>
    <row r="1632" spans="4:11" x14ac:dyDescent="0.25">
      <c r="D1632" s="201"/>
      <c r="E1632" s="179"/>
      <c r="F1632" s="179"/>
      <c r="G1632" s="180"/>
      <c r="H1632" s="182"/>
      <c r="I1632" s="182"/>
      <c r="J1632" s="182"/>
      <c r="K1632" s="182"/>
    </row>
    <row r="1633" spans="4:11" x14ac:dyDescent="0.25">
      <c r="D1633" s="201"/>
      <c r="E1633" s="179"/>
      <c r="F1633" s="179"/>
      <c r="G1633" s="180"/>
      <c r="H1633" s="182"/>
      <c r="I1633" s="182"/>
      <c r="J1633" s="182"/>
      <c r="K1633" s="182"/>
    </row>
    <row r="1634" spans="4:11" x14ac:dyDescent="0.25">
      <c r="D1634" s="201"/>
      <c r="E1634" s="179"/>
      <c r="F1634" s="179"/>
      <c r="G1634" s="180"/>
      <c r="H1634" s="182"/>
      <c r="I1634" s="182"/>
      <c r="J1634" s="182"/>
      <c r="K1634" s="182"/>
    </row>
    <row r="1635" spans="4:11" x14ac:dyDescent="0.25">
      <c r="D1635" s="201"/>
      <c r="E1635" s="179"/>
      <c r="F1635" s="179"/>
      <c r="G1635" s="180"/>
      <c r="H1635" s="182"/>
      <c r="I1635" s="182"/>
      <c r="J1635" s="182"/>
      <c r="K1635" s="182"/>
    </row>
    <row r="1636" spans="4:11" x14ac:dyDescent="0.25">
      <c r="D1636" s="201"/>
      <c r="E1636" s="179"/>
      <c r="F1636" s="179"/>
      <c r="G1636" s="180"/>
      <c r="H1636" s="182"/>
      <c r="I1636" s="182"/>
      <c r="J1636" s="182"/>
      <c r="K1636" s="182"/>
    </row>
    <row r="1637" spans="4:11" x14ac:dyDescent="0.25">
      <c r="D1637" s="201"/>
      <c r="E1637" s="179"/>
      <c r="F1637" s="179"/>
      <c r="G1637" s="180"/>
      <c r="H1637" s="182"/>
      <c r="I1637" s="182"/>
      <c r="J1637" s="182"/>
      <c r="K1637" s="182"/>
    </row>
    <row r="1638" spans="4:11" x14ac:dyDescent="0.25">
      <c r="D1638" s="201"/>
      <c r="E1638" s="179"/>
      <c r="F1638" s="179"/>
      <c r="G1638" s="180"/>
      <c r="H1638" s="182"/>
      <c r="I1638" s="182"/>
      <c r="J1638" s="182"/>
      <c r="K1638" s="182"/>
    </row>
    <row r="1639" spans="4:11" x14ac:dyDescent="0.25">
      <c r="D1639" s="201"/>
      <c r="E1639" s="179"/>
      <c r="F1639" s="179"/>
      <c r="G1639" s="180"/>
      <c r="H1639" s="182"/>
      <c r="I1639" s="182"/>
      <c r="J1639" s="182"/>
      <c r="K1639" s="182"/>
    </row>
    <row r="1640" spans="4:11" x14ac:dyDescent="0.25">
      <c r="D1640" s="201"/>
      <c r="E1640" s="179"/>
      <c r="F1640" s="179"/>
      <c r="G1640" s="180"/>
      <c r="H1640" s="182"/>
      <c r="I1640" s="182"/>
      <c r="J1640" s="182"/>
      <c r="K1640" s="182"/>
    </row>
    <row r="1641" spans="4:11" x14ac:dyDescent="0.25">
      <c r="D1641" s="201"/>
      <c r="E1641" s="179"/>
      <c r="F1641" s="179"/>
      <c r="G1641" s="180"/>
      <c r="H1641" s="182"/>
      <c r="I1641" s="182"/>
      <c r="J1641" s="182"/>
      <c r="K1641" s="182"/>
    </row>
    <row r="1642" spans="4:11" x14ac:dyDescent="0.25">
      <c r="D1642" s="201"/>
      <c r="E1642" s="179"/>
      <c r="F1642" s="179"/>
      <c r="G1642" s="180"/>
      <c r="H1642" s="182"/>
      <c r="I1642" s="182"/>
      <c r="J1642" s="182"/>
      <c r="K1642" s="182"/>
    </row>
    <row r="1643" spans="4:11" x14ac:dyDescent="0.25">
      <c r="D1643" s="201"/>
      <c r="E1643" s="179"/>
      <c r="F1643" s="179"/>
      <c r="G1643" s="180"/>
      <c r="H1643" s="182"/>
      <c r="I1643" s="182"/>
      <c r="J1643" s="182"/>
      <c r="K1643" s="182"/>
    </row>
    <row r="1644" spans="4:11" x14ac:dyDescent="0.25">
      <c r="D1644" s="201"/>
      <c r="E1644" s="179"/>
      <c r="F1644" s="179"/>
      <c r="G1644" s="180"/>
      <c r="H1644" s="182"/>
      <c r="I1644" s="182"/>
      <c r="J1644" s="182"/>
      <c r="K1644" s="182"/>
    </row>
    <row r="1645" spans="4:11" x14ac:dyDescent="0.25">
      <c r="D1645" s="201"/>
      <c r="E1645" s="179"/>
      <c r="F1645" s="179"/>
      <c r="G1645" s="180"/>
      <c r="H1645" s="182"/>
      <c r="I1645" s="182"/>
      <c r="J1645" s="182"/>
      <c r="K1645" s="182"/>
    </row>
    <row r="1646" spans="4:11" x14ac:dyDescent="0.25">
      <c r="D1646" s="201"/>
      <c r="E1646" s="179"/>
      <c r="F1646" s="179"/>
      <c r="G1646" s="180"/>
      <c r="H1646" s="182"/>
      <c r="I1646" s="182"/>
      <c r="J1646" s="182"/>
      <c r="K1646" s="182"/>
    </row>
    <row r="1647" spans="4:11" x14ac:dyDescent="0.25">
      <c r="D1647" s="201"/>
      <c r="E1647" s="179"/>
      <c r="F1647" s="179"/>
      <c r="G1647" s="180"/>
      <c r="H1647" s="182"/>
      <c r="I1647" s="182"/>
      <c r="J1647" s="182"/>
      <c r="K1647" s="182"/>
    </row>
    <row r="1648" spans="4:11" x14ac:dyDescent="0.25">
      <c r="D1648" s="201"/>
      <c r="E1648" s="179"/>
      <c r="F1648" s="179"/>
      <c r="G1648" s="180"/>
      <c r="H1648" s="182"/>
      <c r="I1648" s="182"/>
      <c r="J1648" s="182"/>
      <c r="K1648" s="182"/>
    </row>
    <row r="1649" spans="4:11" x14ac:dyDescent="0.25">
      <c r="D1649" s="201"/>
      <c r="E1649" s="179"/>
      <c r="F1649" s="179"/>
      <c r="G1649" s="180"/>
      <c r="H1649" s="182"/>
      <c r="I1649" s="182"/>
      <c r="J1649" s="182"/>
      <c r="K1649" s="182"/>
    </row>
    <row r="1650" spans="4:11" x14ac:dyDescent="0.25">
      <c r="D1650" s="201"/>
      <c r="E1650" s="179"/>
      <c r="F1650" s="179"/>
      <c r="G1650" s="180"/>
      <c r="H1650" s="182"/>
      <c r="I1650" s="182"/>
      <c r="J1650" s="182"/>
      <c r="K1650" s="182"/>
    </row>
    <row r="1651" spans="4:11" x14ac:dyDescent="0.25">
      <c r="D1651" s="201"/>
      <c r="E1651" s="179"/>
      <c r="F1651" s="179"/>
      <c r="G1651" s="180"/>
      <c r="H1651" s="182"/>
      <c r="I1651" s="182"/>
      <c r="J1651" s="182"/>
      <c r="K1651" s="182"/>
    </row>
    <row r="1652" spans="4:11" x14ac:dyDescent="0.25">
      <c r="D1652" s="201"/>
      <c r="E1652" s="179"/>
      <c r="F1652" s="179"/>
      <c r="G1652" s="180"/>
      <c r="H1652" s="182"/>
      <c r="I1652" s="182"/>
      <c r="J1652" s="182"/>
      <c r="K1652" s="182"/>
    </row>
    <row r="1653" spans="4:11" x14ac:dyDescent="0.25">
      <c r="D1653" s="201"/>
      <c r="E1653" s="179"/>
      <c r="F1653" s="179"/>
      <c r="G1653" s="180"/>
      <c r="H1653" s="182"/>
      <c r="I1653" s="182"/>
      <c r="J1653" s="182"/>
      <c r="K1653" s="182"/>
    </row>
    <row r="1654" spans="4:11" x14ac:dyDescent="0.25">
      <c r="D1654" s="201"/>
      <c r="E1654" s="179"/>
      <c r="F1654" s="179"/>
      <c r="G1654" s="180"/>
      <c r="H1654" s="182"/>
      <c r="I1654" s="182"/>
      <c r="J1654" s="182"/>
      <c r="K1654" s="182"/>
    </row>
    <row r="1655" spans="4:11" x14ac:dyDescent="0.25">
      <c r="D1655" s="201"/>
      <c r="E1655" s="179"/>
      <c r="F1655" s="179"/>
      <c r="G1655" s="180"/>
      <c r="H1655" s="182"/>
      <c r="I1655" s="182"/>
      <c r="J1655" s="182"/>
      <c r="K1655" s="182"/>
    </row>
    <row r="1656" spans="4:11" x14ac:dyDescent="0.25">
      <c r="D1656" s="201"/>
      <c r="E1656" s="179"/>
      <c r="F1656" s="179"/>
      <c r="G1656" s="180"/>
      <c r="H1656" s="182"/>
      <c r="I1656" s="182"/>
      <c r="J1656" s="182"/>
      <c r="K1656" s="182"/>
    </row>
    <row r="1657" spans="4:11" x14ac:dyDescent="0.25">
      <c r="D1657" s="201"/>
      <c r="E1657" s="179"/>
      <c r="F1657" s="179"/>
      <c r="G1657" s="180"/>
      <c r="H1657" s="182"/>
      <c r="I1657" s="182"/>
      <c r="J1657" s="182"/>
      <c r="K1657" s="182"/>
    </row>
    <row r="1658" spans="4:11" x14ac:dyDescent="0.25">
      <c r="D1658" s="201"/>
      <c r="E1658" s="179"/>
      <c r="F1658" s="179"/>
      <c r="G1658" s="180"/>
      <c r="H1658" s="182"/>
      <c r="I1658" s="182"/>
      <c r="J1658" s="182"/>
      <c r="K1658" s="182"/>
    </row>
    <row r="1659" spans="4:11" x14ac:dyDescent="0.25">
      <c r="D1659" s="201"/>
      <c r="E1659" s="179"/>
      <c r="F1659" s="179"/>
      <c r="G1659" s="180"/>
      <c r="H1659" s="182"/>
      <c r="I1659" s="182"/>
      <c r="J1659" s="182"/>
      <c r="K1659" s="182"/>
    </row>
    <row r="1660" spans="4:11" x14ac:dyDescent="0.25">
      <c r="D1660" s="201"/>
      <c r="E1660" s="179"/>
      <c r="F1660" s="179"/>
      <c r="G1660" s="180"/>
      <c r="H1660" s="182"/>
      <c r="I1660" s="182"/>
      <c r="J1660" s="182"/>
      <c r="K1660" s="182"/>
    </row>
    <row r="1661" spans="4:11" x14ac:dyDescent="0.25">
      <c r="D1661" s="201"/>
      <c r="E1661" s="179"/>
      <c r="F1661" s="179"/>
      <c r="G1661" s="180"/>
      <c r="H1661" s="182"/>
      <c r="I1661" s="182"/>
      <c r="J1661" s="182"/>
      <c r="K1661" s="182"/>
    </row>
    <row r="1662" spans="4:11" x14ac:dyDescent="0.25">
      <c r="D1662" s="201"/>
      <c r="E1662" s="179"/>
      <c r="F1662" s="179"/>
      <c r="G1662" s="180"/>
      <c r="H1662" s="182"/>
      <c r="I1662" s="182"/>
      <c r="J1662" s="182"/>
      <c r="K1662" s="182"/>
    </row>
    <row r="1663" spans="4:11" x14ac:dyDescent="0.25">
      <c r="D1663" s="201"/>
      <c r="E1663" s="179"/>
      <c r="F1663" s="179"/>
      <c r="G1663" s="180"/>
      <c r="H1663" s="182"/>
      <c r="I1663" s="182"/>
      <c r="J1663" s="182"/>
      <c r="K1663" s="182"/>
    </row>
    <row r="1664" spans="4:11" x14ac:dyDescent="0.25">
      <c r="D1664" s="201"/>
      <c r="E1664" s="179"/>
      <c r="F1664" s="179"/>
      <c r="G1664" s="180"/>
      <c r="H1664" s="182"/>
      <c r="I1664" s="182"/>
      <c r="J1664" s="182"/>
      <c r="K1664" s="182"/>
    </row>
    <row r="1665" spans="4:11" x14ac:dyDescent="0.25">
      <c r="D1665" s="201"/>
      <c r="E1665" s="179"/>
      <c r="F1665" s="179"/>
      <c r="G1665" s="180"/>
      <c r="H1665" s="182"/>
      <c r="I1665" s="182"/>
      <c r="J1665" s="182"/>
      <c r="K1665" s="182"/>
    </row>
    <row r="1666" spans="4:11" x14ac:dyDescent="0.25">
      <c r="D1666" s="201"/>
      <c r="E1666" s="179"/>
      <c r="F1666" s="179"/>
      <c r="G1666" s="180"/>
      <c r="H1666" s="182"/>
      <c r="I1666" s="182"/>
      <c r="J1666" s="182"/>
      <c r="K1666" s="182"/>
    </row>
    <row r="1667" spans="4:11" x14ac:dyDescent="0.25">
      <c r="D1667" s="201"/>
      <c r="E1667" s="179"/>
      <c r="F1667" s="179"/>
      <c r="G1667" s="180"/>
      <c r="H1667" s="182"/>
      <c r="I1667" s="182"/>
      <c r="J1667" s="182"/>
      <c r="K1667" s="182"/>
    </row>
    <row r="1668" spans="4:11" x14ac:dyDescent="0.25">
      <c r="D1668" s="201"/>
      <c r="E1668" s="179"/>
      <c r="F1668" s="179"/>
      <c r="G1668" s="180"/>
      <c r="H1668" s="182"/>
      <c r="I1668" s="182"/>
      <c r="J1668" s="182"/>
      <c r="K1668" s="182"/>
    </row>
    <row r="1669" spans="4:11" x14ac:dyDescent="0.25">
      <c r="D1669" s="201"/>
      <c r="E1669" s="179"/>
      <c r="F1669" s="179"/>
      <c r="G1669" s="180"/>
      <c r="H1669" s="182"/>
      <c r="I1669" s="182"/>
      <c r="J1669" s="182"/>
      <c r="K1669" s="182"/>
    </row>
    <row r="1670" spans="4:11" x14ac:dyDescent="0.25">
      <c r="D1670" s="201"/>
      <c r="E1670" s="179"/>
      <c r="F1670" s="179"/>
      <c r="G1670" s="180"/>
      <c r="H1670" s="182"/>
      <c r="I1670" s="182"/>
      <c r="J1670" s="182"/>
      <c r="K1670" s="182"/>
    </row>
    <row r="1671" spans="4:11" x14ac:dyDescent="0.25">
      <c r="D1671" s="201"/>
      <c r="E1671" s="179"/>
      <c r="F1671" s="179"/>
      <c r="G1671" s="180"/>
      <c r="H1671" s="182"/>
      <c r="I1671" s="182"/>
      <c r="J1671" s="182"/>
      <c r="K1671" s="182"/>
    </row>
    <row r="1672" spans="4:11" x14ac:dyDescent="0.25">
      <c r="D1672" s="201"/>
      <c r="E1672" s="179"/>
      <c r="F1672" s="179"/>
      <c r="G1672" s="180"/>
      <c r="H1672" s="182"/>
      <c r="I1672" s="182"/>
      <c r="J1672" s="182"/>
      <c r="K1672" s="182"/>
    </row>
    <row r="1673" spans="4:11" x14ac:dyDescent="0.25">
      <c r="D1673" s="201"/>
      <c r="E1673" s="179"/>
      <c r="F1673" s="179"/>
      <c r="G1673" s="180"/>
      <c r="H1673" s="182"/>
      <c r="I1673" s="182"/>
      <c r="J1673" s="182"/>
      <c r="K1673" s="182"/>
    </row>
    <row r="1674" spans="4:11" x14ac:dyDescent="0.25">
      <c r="D1674" s="201"/>
      <c r="E1674" s="179"/>
      <c r="F1674" s="179"/>
      <c r="G1674" s="180"/>
      <c r="H1674" s="182"/>
      <c r="I1674" s="182"/>
      <c r="J1674" s="182"/>
      <c r="K1674" s="182"/>
    </row>
    <row r="1675" spans="4:11" x14ac:dyDescent="0.25">
      <c r="D1675" s="201"/>
      <c r="E1675" s="179"/>
      <c r="F1675" s="179"/>
      <c r="G1675" s="180"/>
      <c r="H1675" s="182"/>
      <c r="I1675" s="182"/>
      <c r="J1675" s="182"/>
      <c r="K1675" s="182"/>
    </row>
    <row r="1676" spans="4:11" x14ac:dyDescent="0.25">
      <c r="D1676" s="201"/>
      <c r="E1676" s="179"/>
      <c r="F1676" s="179"/>
      <c r="G1676" s="180"/>
      <c r="H1676" s="182"/>
      <c r="I1676" s="182"/>
      <c r="J1676" s="182"/>
      <c r="K1676" s="182"/>
    </row>
    <row r="1677" spans="4:11" x14ac:dyDescent="0.25">
      <c r="D1677" s="201"/>
      <c r="E1677" s="179"/>
      <c r="F1677" s="179"/>
      <c r="G1677" s="180"/>
      <c r="H1677" s="182"/>
      <c r="I1677" s="182"/>
      <c r="J1677" s="182"/>
      <c r="K1677" s="182"/>
    </row>
    <row r="1678" spans="4:11" x14ac:dyDescent="0.25">
      <c r="D1678" s="201"/>
      <c r="E1678" s="179"/>
      <c r="F1678" s="179"/>
      <c r="G1678" s="180"/>
      <c r="H1678" s="182"/>
      <c r="I1678" s="182"/>
      <c r="J1678" s="182"/>
      <c r="K1678" s="182"/>
    </row>
    <row r="1679" spans="4:11" x14ac:dyDescent="0.25">
      <c r="D1679" s="201"/>
      <c r="E1679" s="179"/>
      <c r="F1679" s="179"/>
      <c r="G1679" s="180"/>
      <c r="H1679" s="182"/>
      <c r="I1679" s="182"/>
      <c r="J1679" s="182"/>
      <c r="K1679" s="182"/>
    </row>
    <row r="1680" spans="4:11" x14ac:dyDescent="0.25">
      <c r="D1680" s="201"/>
      <c r="E1680" s="179"/>
      <c r="F1680" s="179"/>
      <c r="G1680" s="180"/>
      <c r="H1680" s="182"/>
      <c r="I1680" s="182"/>
      <c r="J1680" s="182"/>
      <c r="K1680" s="182"/>
    </row>
    <row r="1681" spans="4:11" x14ac:dyDescent="0.25">
      <c r="D1681" s="201"/>
      <c r="E1681" s="179"/>
      <c r="F1681" s="179"/>
      <c r="G1681" s="180"/>
      <c r="H1681" s="182"/>
      <c r="I1681" s="182"/>
      <c r="J1681" s="182"/>
      <c r="K1681" s="182"/>
    </row>
    <row r="1682" spans="4:11" x14ac:dyDescent="0.25">
      <c r="D1682" s="201"/>
      <c r="E1682" s="179"/>
      <c r="F1682" s="179"/>
      <c r="G1682" s="180"/>
      <c r="H1682" s="182"/>
      <c r="I1682" s="182"/>
      <c r="J1682" s="182"/>
      <c r="K1682" s="182"/>
    </row>
    <row r="1683" spans="4:11" x14ac:dyDescent="0.25">
      <c r="D1683" s="201"/>
      <c r="E1683" s="179"/>
      <c r="F1683" s="179"/>
      <c r="G1683" s="180"/>
      <c r="H1683" s="182"/>
      <c r="I1683" s="182"/>
      <c r="J1683" s="182"/>
      <c r="K1683" s="182"/>
    </row>
    <row r="1684" spans="4:11" x14ac:dyDescent="0.25">
      <c r="D1684" s="201"/>
      <c r="E1684" s="179"/>
      <c r="F1684" s="179"/>
      <c r="G1684" s="180"/>
      <c r="H1684" s="182"/>
      <c r="I1684" s="182"/>
      <c r="J1684" s="182"/>
      <c r="K1684" s="182"/>
    </row>
    <row r="1685" spans="4:11" x14ac:dyDescent="0.25">
      <c r="D1685" s="201"/>
      <c r="E1685" s="179"/>
      <c r="F1685" s="179"/>
      <c r="G1685" s="180"/>
      <c r="H1685" s="182"/>
      <c r="I1685" s="182"/>
      <c r="J1685" s="182"/>
      <c r="K1685" s="182"/>
    </row>
    <row r="1686" spans="4:11" x14ac:dyDescent="0.25">
      <c r="D1686" s="201"/>
      <c r="E1686" s="179"/>
      <c r="F1686" s="179"/>
      <c r="G1686" s="180"/>
      <c r="H1686" s="182"/>
      <c r="I1686" s="182"/>
      <c r="J1686" s="182"/>
      <c r="K1686" s="182"/>
    </row>
    <row r="1687" spans="4:11" x14ac:dyDescent="0.25">
      <c r="D1687" s="201"/>
      <c r="E1687" s="179"/>
      <c r="F1687" s="179"/>
      <c r="G1687" s="180"/>
      <c r="H1687" s="182"/>
      <c r="I1687" s="182"/>
      <c r="J1687" s="182"/>
      <c r="K1687" s="182"/>
    </row>
    <row r="1688" spans="4:11" x14ac:dyDescent="0.25">
      <c r="D1688" s="201"/>
      <c r="E1688" s="179"/>
      <c r="F1688" s="179"/>
      <c r="G1688" s="180"/>
      <c r="H1688" s="182"/>
      <c r="I1688" s="182"/>
      <c r="J1688" s="182"/>
      <c r="K1688" s="182"/>
    </row>
    <row r="1689" spans="4:11" x14ac:dyDescent="0.25">
      <c r="D1689" s="201"/>
      <c r="E1689" s="179"/>
      <c r="F1689" s="179"/>
      <c r="G1689" s="180"/>
      <c r="H1689" s="182"/>
      <c r="I1689" s="182"/>
      <c r="J1689" s="182"/>
      <c r="K1689" s="182"/>
    </row>
    <row r="1690" spans="4:11" x14ac:dyDescent="0.25">
      <c r="D1690" s="201"/>
      <c r="E1690" s="179"/>
      <c r="F1690" s="179"/>
      <c r="G1690" s="180"/>
      <c r="H1690" s="182"/>
      <c r="I1690" s="182"/>
      <c r="J1690" s="182"/>
      <c r="K1690" s="182"/>
    </row>
    <row r="1691" spans="4:11" x14ac:dyDescent="0.25">
      <c r="D1691" s="201"/>
      <c r="E1691" s="179"/>
      <c r="F1691" s="179"/>
      <c r="G1691" s="180"/>
      <c r="H1691" s="182"/>
      <c r="I1691" s="182"/>
      <c r="J1691" s="182"/>
      <c r="K1691" s="182"/>
    </row>
    <row r="1692" spans="4:11" x14ac:dyDescent="0.25">
      <c r="D1692" s="201"/>
      <c r="E1692" s="179"/>
      <c r="F1692" s="179"/>
      <c r="G1692" s="180"/>
      <c r="H1692" s="182"/>
      <c r="I1692" s="182"/>
      <c r="J1692" s="182"/>
      <c r="K1692" s="182"/>
    </row>
    <row r="1693" spans="4:11" x14ac:dyDescent="0.25">
      <c r="D1693" s="201"/>
      <c r="E1693" s="179"/>
      <c r="F1693" s="179"/>
      <c r="G1693" s="180"/>
      <c r="H1693" s="182"/>
      <c r="I1693" s="182"/>
      <c r="J1693" s="182"/>
      <c r="K1693" s="182"/>
    </row>
    <row r="1694" spans="4:11" x14ac:dyDescent="0.25">
      <c r="D1694" s="201"/>
      <c r="E1694" s="179"/>
      <c r="F1694" s="179"/>
      <c r="G1694" s="180"/>
      <c r="H1694" s="182"/>
      <c r="I1694" s="182"/>
      <c r="J1694" s="182"/>
      <c r="K1694" s="182"/>
    </row>
    <row r="1695" spans="4:11" x14ac:dyDescent="0.25">
      <c r="D1695" s="201"/>
      <c r="E1695" s="179"/>
      <c r="F1695" s="179"/>
      <c r="G1695" s="180"/>
      <c r="H1695" s="182"/>
      <c r="I1695" s="182"/>
      <c r="J1695" s="182"/>
      <c r="K1695" s="182"/>
    </row>
    <row r="1696" spans="4:11" x14ac:dyDescent="0.25">
      <c r="D1696" s="201"/>
      <c r="E1696" s="179"/>
      <c r="F1696" s="179"/>
      <c r="G1696" s="180"/>
      <c r="H1696" s="182"/>
      <c r="I1696" s="182"/>
      <c r="J1696" s="182"/>
      <c r="K1696" s="182"/>
    </row>
    <row r="1697" spans="4:11" x14ac:dyDescent="0.25">
      <c r="D1697" s="201"/>
      <c r="E1697" s="179"/>
      <c r="F1697" s="179"/>
      <c r="G1697" s="180"/>
      <c r="H1697" s="182"/>
      <c r="I1697" s="182"/>
      <c r="J1697" s="182"/>
      <c r="K1697" s="182"/>
    </row>
    <row r="1698" spans="4:11" x14ac:dyDescent="0.25">
      <c r="D1698" s="201"/>
      <c r="E1698" s="179"/>
      <c r="F1698" s="179"/>
      <c r="G1698" s="180"/>
      <c r="H1698" s="182"/>
      <c r="I1698" s="182"/>
      <c r="J1698" s="182"/>
      <c r="K1698" s="182"/>
    </row>
    <row r="1699" spans="4:11" x14ac:dyDescent="0.25">
      <c r="D1699" s="201"/>
      <c r="E1699" s="179"/>
      <c r="F1699" s="179"/>
      <c r="G1699" s="180"/>
      <c r="H1699" s="182"/>
      <c r="I1699" s="182"/>
      <c r="J1699" s="182"/>
      <c r="K1699" s="182"/>
    </row>
    <row r="1700" spans="4:11" x14ac:dyDescent="0.25">
      <c r="D1700" s="201"/>
      <c r="E1700" s="179"/>
      <c r="F1700" s="179"/>
      <c r="G1700" s="180"/>
      <c r="H1700" s="182"/>
      <c r="I1700" s="182"/>
      <c r="J1700" s="182"/>
      <c r="K1700" s="182"/>
    </row>
    <row r="1701" spans="4:11" x14ac:dyDescent="0.25">
      <c r="D1701" s="201"/>
      <c r="E1701" s="179"/>
      <c r="F1701" s="179"/>
      <c r="G1701" s="180"/>
      <c r="H1701" s="182"/>
      <c r="I1701" s="182"/>
      <c r="J1701" s="182"/>
      <c r="K1701" s="182"/>
    </row>
    <row r="1702" spans="4:11" x14ac:dyDescent="0.25">
      <c r="D1702" s="201"/>
      <c r="E1702" s="179"/>
      <c r="F1702" s="179"/>
      <c r="G1702" s="180"/>
      <c r="H1702" s="182"/>
      <c r="I1702" s="182"/>
      <c r="J1702" s="182"/>
      <c r="K1702" s="182"/>
    </row>
    <row r="1703" spans="4:11" x14ac:dyDescent="0.25">
      <c r="D1703" s="201"/>
      <c r="E1703" s="179"/>
      <c r="F1703" s="179"/>
      <c r="G1703" s="180"/>
      <c r="H1703" s="182"/>
      <c r="I1703" s="182"/>
      <c r="J1703" s="182"/>
      <c r="K1703" s="182"/>
    </row>
    <row r="1704" spans="4:11" x14ac:dyDescent="0.25">
      <c r="D1704" s="201"/>
      <c r="E1704" s="179"/>
      <c r="F1704" s="179"/>
      <c r="G1704" s="180"/>
      <c r="H1704" s="182"/>
      <c r="I1704" s="182"/>
      <c r="J1704" s="182"/>
      <c r="K1704" s="182"/>
    </row>
    <row r="1705" spans="4:11" x14ac:dyDescent="0.25">
      <c r="D1705" s="201"/>
      <c r="E1705" s="179"/>
      <c r="F1705" s="179"/>
      <c r="G1705" s="180"/>
      <c r="H1705" s="182"/>
      <c r="I1705" s="182"/>
      <c r="J1705" s="182"/>
      <c r="K1705" s="182"/>
    </row>
    <row r="1706" spans="4:11" x14ac:dyDescent="0.25">
      <c r="D1706" s="201"/>
      <c r="E1706" s="179"/>
      <c r="F1706" s="179"/>
      <c r="G1706" s="180"/>
      <c r="H1706" s="182"/>
      <c r="I1706" s="182"/>
      <c r="J1706" s="182"/>
      <c r="K1706" s="182"/>
    </row>
    <row r="1707" spans="4:11" x14ac:dyDescent="0.25">
      <c r="D1707" s="201"/>
      <c r="E1707" s="179"/>
      <c r="F1707" s="179"/>
      <c r="G1707" s="180"/>
      <c r="H1707" s="182"/>
      <c r="I1707" s="182"/>
      <c r="J1707" s="182"/>
      <c r="K1707" s="182"/>
    </row>
    <row r="1708" spans="4:11" x14ac:dyDescent="0.25">
      <c r="D1708" s="201"/>
      <c r="E1708" s="179"/>
      <c r="F1708" s="179"/>
      <c r="G1708" s="180"/>
      <c r="H1708" s="182"/>
      <c r="I1708" s="182"/>
      <c r="J1708" s="182"/>
      <c r="K1708" s="182"/>
    </row>
    <row r="1709" spans="4:11" x14ac:dyDescent="0.25">
      <c r="D1709" s="201"/>
      <c r="E1709" s="179"/>
      <c r="F1709" s="179"/>
      <c r="G1709" s="180"/>
      <c r="H1709" s="182"/>
      <c r="I1709" s="182"/>
      <c r="J1709" s="182"/>
      <c r="K1709" s="182"/>
    </row>
    <row r="1710" spans="4:11" x14ac:dyDescent="0.25">
      <c r="D1710" s="201"/>
      <c r="E1710" s="179"/>
      <c r="F1710" s="179"/>
      <c r="G1710" s="180"/>
      <c r="H1710" s="182"/>
      <c r="I1710" s="182"/>
      <c r="J1710" s="182"/>
      <c r="K1710" s="182"/>
    </row>
    <row r="1711" spans="4:11" x14ac:dyDescent="0.25">
      <c r="D1711" s="201"/>
      <c r="E1711" s="179"/>
      <c r="F1711" s="179"/>
      <c r="G1711" s="180"/>
      <c r="H1711" s="182"/>
      <c r="I1711" s="182"/>
      <c r="J1711" s="182"/>
      <c r="K1711" s="182"/>
    </row>
    <row r="1712" spans="4:11" x14ac:dyDescent="0.25">
      <c r="D1712" s="201"/>
      <c r="E1712" s="179"/>
      <c r="F1712" s="179"/>
      <c r="G1712" s="180"/>
      <c r="H1712" s="182"/>
      <c r="I1712" s="182"/>
      <c r="J1712" s="182"/>
      <c r="K1712" s="182"/>
    </row>
    <row r="1713" spans="4:11" x14ac:dyDescent="0.25">
      <c r="D1713" s="201"/>
      <c r="E1713" s="179"/>
      <c r="F1713" s="179"/>
      <c r="G1713" s="180"/>
      <c r="H1713" s="182"/>
      <c r="I1713" s="182"/>
      <c r="J1713" s="182"/>
      <c r="K1713" s="182"/>
    </row>
    <row r="1714" spans="4:11" x14ac:dyDescent="0.25">
      <c r="D1714" s="201"/>
      <c r="E1714" s="179"/>
      <c r="F1714" s="179"/>
      <c r="G1714" s="180"/>
      <c r="H1714" s="182"/>
      <c r="I1714" s="182"/>
      <c r="J1714" s="182"/>
      <c r="K1714" s="182"/>
    </row>
    <row r="1715" spans="4:11" x14ac:dyDescent="0.25">
      <c r="D1715" s="201"/>
      <c r="E1715" s="179"/>
      <c r="F1715" s="179"/>
      <c r="G1715" s="180"/>
      <c r="H1715" s="182"/>
      <c r="I1715" s="182"/>
      <c r="J1715" s="182"/>
      <c r="K1715" s="182"/>
    </row>
    <row r="1716" spans="4:11" x14ac:dyDescent="0.25">
      <c r="D1716" s="201"/>
      <c r="E1716" s="179"/>
      <c r="F1716" s="179"/>
      <c r="G1716" s="180"/>
      <c r="H1716" s="182"/>
      <c r="I1716" s="182"/>
      <c r="J1716" s="182"/>
      <c r="K1716" s="182"/>
    </row>
    <row r="1717" spans="4:11" x14ac:dyDescent="0.25">
      <c r="D1717" s="201"/>
      <c r="E1717" s="179"/>
      <c r="F1717" s="179"/>
      <c r="G1717" s="180"/>
      <c r="H1717" s="182"/>
      <c r="I1717" s="182"/>
      <c r="J1717" s="182"/>
      <c r="K1717" s="182"/>
    </row>
    <row r="1718" spans="4:11" x14ac:dyDescent="0.25">
      <c r="D1718" s="201"/>
      <c r="E1718" s="179"/>
      <c r="F1718" s="179"/>
      <c r="G1718" s="180"/>
      <c r="H1718" s="182"/>
      <c r="I1718" s="182"/>
      <c r="J1718" s="182"/>
      <c r="K1718" s="182"/>
    </row>
    <row r="1719" spans="4:11" x14ac:dyDescent="0.25">
      <c r="D1719" s="201"/>
      <c r="E1719" s="179"/>
      <c r="F1719" s="179"/>
      <c r="G1719" s="180"/>
      <c r="H1719" s="182"/>
      <c r="I1719" s="182"/>
      <c r="J1719" s="182"/>
      <c r="K1719" s="182"/>
    </row>
    <row r="1720" spans="4:11" x14ac:dyDescent="0.25">
      <c r="D1720" s="201"/>
      <c r="E1720" s="179"/>
      <c r="F1720" s="179"/>
      <c r="G1720" s="180"/>
      <c r="H1720" s="182"/>
      <c r="I1720" s="182"/>
      <c r="J1720" s="182"/>
      <c r="K1720" s="182"/>
    </row>
    <row r="1721" spans="4:11" x14ac:dyDescent="0.25">
      <c r="D1721" s="201"/>
      <c r="E1721" s="179"/>
      <c r="F1721" s="179"/>
      <c r="G1721" s="180"/>
      <c r="H1721" s="182"/>
      <c r="I1721" s="182"/>
      <c r="J1721" s="182"/>
      <c r="K1721" s="182"/>
    </row>
    <row r="1722" spans="4:11" x14ac:dyDescent="0.25">
      <c r="D1722" s="201"/>
      <c r="E1722" s="179"/>
      <c r="F1722" s="179"/>
      <c r="G1722" s="180"/>
      <c r="H1722" s="182"/>
      <c r="I1722" s="182"/>
      <c r="J1722" s="182"/>
      <c r="K1722" s="182"/>
    </row>
    <row r="1723" spans="4:11" x14ac:dyDescent="0.25">
      <c r="D1723" s="201"/>
      <c r="E1723" s="179"/>
      <c r="F1723" s="179"/>
      <c r="G1723" s="180"/>
      <c r="H1723" s="182"/>
      <c r="I1723" s="182"/>
      <c r="J1723" s="182"/>
      <c r="K1723" s="182"/>
    </row>
    <row r="1724" spans="4:11" x14ac:dyDescent="0.25">
      <c r="D1724" s="201"/>
      <c r="E1724" s="179"/>
      <c r="F1724" s="179"/>
      <c r="G1724" s="180"/>
      <c r="H1724" s="182"/>
      <c r="I1724" s="182"/>
      <c r="J1724" s="182"/>
      <c r="K1724" s="182"/>
    </row>
    <row r="1725" spans="4:11" x14ac:dyDescent="0.25">
      <c r="D1725" s="201"/>
      <c r="E1725" s="179"/>
      <c r="F1725" s="179"/>
      <c r="G1725" s="180"/>
      <c r="H1725" s="182"/>
      <c r="I1725" s="182"/>
      <c r="J1725" s="182"/>
      <c r="K1725" s="182"/>
    </row>
    <row r="1726" spans="4:11" x14ac:dyDescent="0.25">
      <c r="D1726" s="201"/>
      <c r="E1726" s="179"/>
      <c r="F1726" s="179"/>
      <c r="G1726" s="180"/>
      <c r="H1726" s="182"/>
      <c r="I1726" s="182"/>
      <c r="J1726" s="182"/>
      <c r="K1726" s="182"/>
    </row>
    <row r="1727" spans="4:11" x14ac:dyDescent="0.25">
      <c r="D1727" s="201"/>
      <c r="E1727" s="179"/>
      <c r="F1727" s="179"/>
      <c r="G1727" s="180"/>
      <c r="H1727" s="182"/>
      <c r="I1727" s="182"/>
      <c r="J1727" s="182"/>
      <c r="K1727" s="182"/>
    </row>
    <row r="1728" spans="4:11" x14ac:dyDescent="0.25">
      <c r="D1728" s="201"/>
      <c r="E1728" s="179"/>
      <c r="F1728" s="179"/>
      <c r="G1728" s="180"/>
      <c r="H1728" s="182"/>
      <c r="I1728" s="182"/>
      <c r="J1728" s="182"/>
      <c r="K1728" s="182"/>
    </row>
    <row r="1729" spans="4:11" x14ac:dyDescent="0.25">
      <c r="D1729" s="201"/>
      <c r="E1729" s="179"/>
      <c r="F1729" s="179"/>
      <c r="G1729" s="180"/>
      <c r="H1729" s="182"/>
      <c r="I1729" s="182"/>
      <c r="J1729" s="182"/>
      <c r="K1729" s="182"/>
    </row>
    <row r="1730" spans="4:11" x14ac:dyDescent="0.25">
      <c r="D1730" s="201"/>
      <c r="E1730" s="179"/>
      <c r="F1730" s="179"/>
      <c r="G1730" s="180"/>
      <c r="H1730" s="182"/>
      <c r="I1730" s="182"/>
      <c r="J1730" s="182"/>
      <c r="K1730" s="182"/>
    </row>
    <row r="1731" spans="4:11" x14ac:dyDescent="0.25">
      <c r="D1731" s="201"/>
      <c r="E1731" s="179"/>
      <c r="F1731" s="179"/>
      <c r="G1731" s="180"/>
      <c r="H1731" s="182"/>
      <c r="I1731" s="182"/>
      <c r="J1731" s="182"/>
      <c r="K1731" s="182"/>
    </row>
    <row r="1732" spans="4:11" x14ac:dyDescent="0.25">
      <c r="D1732" s="201"/>
      <c r="E1732" s="179"/>
      <c r="F1732" s="179"/>
      <c r="G1732" s="180"/>
      <c r="H1732" s="182"/>
      <c r="I1732" s="182"/>
      <c r="J1732" s="182"/>
      <c r="K1732" s="182"/>
    </row>
    <row r="1733" spans="4:11" x14ac:dyDescent="0.25">
      <c r="D1733" s="201"/>
      <c r="E1733" s="179"/>
      <c r="F1733" s="179"/>
      <c r="G1733" s="180"/>
      <c r="H1733" s="182"/>
      <c r="I1733" s="182"/>
      <c r="J1733" s="182"/>
      <c r="K1733" s="182"/>
    </row>
    <row r="1734" spans="4:11" x14ac:dyDescent="0.25">
      <c r="D1734" s="201"/>
      <c r="E1734" s="179"/>
      <c r="F1734" s="179"/>
      <c r="G1734" s="180"/>
      <c r="H1734" s="182"/>
      <c r="I1734" s="182"/>
      <c r="J1734" s="182"/>
      <c r="K1734" s="182"/>
    </row>
    <row r="1735" spans="4:11" x14ac:dyDescent="0.25">
      <c r="D1735" s="201"/>
      <c r="E1735" s="179"/>
      <c r="F1735" s="179"/>
      <c r="G1735" s="180"/>
      <c r="H1735" s="182"/>
      <c r="I1735" s="182"/>
      <c r="J1735" s="182"/>
      <c r="K1735" s="182"/>
    </row>
    <row r="1736" spans="4:11" x14ac:dyDescent="0.25">
      <c r="D1736" s="201"/>
      <c r="E1736" s="179"/>
      <c r="F1736" s="179"/>
      <c r="G1736" s="180"/>
      <c r="H1736" s="182"/>
      <c r="I1736" s="182"/>
      <c r="J1736" s="182"/>
      <c r="K1736" s="182"/>
    </row>
    <row r="1737" spans="4:11" x14ac:dyDescent="0.25">
      <c r="D1737" s="201"/>
      <c r="E1737" s="179"/>
      <c r="F1737" s="179"/>
      <c r="G1737" s="180"/>
      <c r="H1737" s="182"/>
      <c r="I1737" s="182"/>
      <c r="J1737" s="182"/>
      <c r="K1737" s="182"/>
    </row>
    <row r="1738" spans="4:11" x14ac:dyDescent="0.25">
      <c r="D1738" s="201"/>
      <c r="E1738" s="179"/>
      <c r="F1738" s="179"/>
      <c r="G1738" s="180"/>
      <c r="H1738" s="182"/>
      <c r="I1738" s="182"/>
      <c r="J1738" s="182"/>
      <c r="K1738" s="182"/>
    </row>
    <row r="1739" spans="4:11" x14ac:dyDescent="0.25">
      <c r="D1739" s="201"/>
      <c r="E1739" s="179"/>
      <c r="F1739" s="179"/>
      <c r="G1739" s="180"/>
      <c r="H1739" s="182"/>
      <c r="I1739" s="182"/>
      <c r="J1739" s="182"/>
      <c r="K1739" s="182"/>
    </row>
    <row r="1740" spans="4:11" x14ac:dyDescent="0.25">
      <c r="D1740" s="201"/>
      <c r="E1740" s="179"/>
      <c r="F1740" s="179"/>
      <c r="G1740" s="180"/>
      <c r="H1740" s="182"/>
      <c r="I1740" s="182"/>
      <c r="J1740" s="182"/>
      <c r="K1740" s="182"/>
    </row>
    <row r="1741" spans="4:11" x14ac:dyDescent="0.25">
      <c r="D1741" s="201"/>
      <c r="E1741" s="179"/>
      <c r="F1741" s="179"/>
      <c r="G1741" s="180"/>
      <c r="H1741" s="182"/>
      <c r="I1741" s="182"/>
      <c r="J1741" s="182"/>
      <c r="K1741" s="182"/>
    </row>
    <row r="1742" spans="4:11" x14ac:dyDescent="0.25">
      <c r="D1742" s="201"/>
      <c r="E1742" s="179"/>
      <c r="F1742" s="179"/>
      <c r="G1742" s="180"/>
      <c r="H1742" s="182"/>
      <c r="I1742" s="182"/>
      <c r="J1742" s="182"/>
      <c r="K1742" s="182"/>
    </row>
    <row r="1743" spans="4:11" x14ac:dyDescent="0.25">
      <c r="D1743" s="201"/>
      <c r="E1743" s="179"/>
      <c r="F1743" s="179"/>
      <c r="G1743" s="180"/>
      <c r="H1743" s="182"/>
      <c r="I1743" s="182"/>
      <c r="J1743" s="182"/>
      <c r="K1743" s="182"/>
    </row>
    <row r="1744" spans="4:11" x14ac:dyDescent="0.25">
      <c r="D1744" s="201"/>
      <c r="E1744" s="179"/>
      <c r="F1744" s="179"/>
      <c r="G1744" s="180"/>
      <c r="H1744" s="182"/>
      <c r="I1744" s="182"/>
      <c r="J1744" s="182"/>
      <c r="K1744" s="182"/>
    </row>
    <row r="1745" spans="4:11" x14ac:dyDescent="0.25">
      <c r="D1745" s="201"/>
      <c r="E1745" s="179"/>
      <c r="F1745" s="179"/>
      <c r="G1745" s="180"/>
      <c r="H1745" s="182"/>
      <c r="I1745" s="182"/>
      <c r="J1745" s="182"/>
      <c r="K1745" s="182"/>
    </row>
    <row r="1746" spans="4:11" x14ac:dyDescent="0.25">
      <c r="D1746" s="201"/>
      <c r="E1746" s="179"/>
      <c r="F1746" s="179"/>
      <c r="G1746" s="180"/>
      <c r="H1746" s="182"/>
      <c r="I1746" s="182"/>
      <c r="J1746" s="182"/>
      <c r="K1746" s="182"/>
    </row>
    <row r="1747" spans="4:11" x14ac:dyDescent="0.25">
      <c r="D1747" s="201"/>
      <c r="E1747" s="179"/>
      <c r="F1747" s="179"/>
      <c r="G1747" s="180"/>
      <c r="H1747" s="182"/>
      <c r="I1747" s="182"/>
      <c r="J1747" s="182"/>
      <c r="K1747" s="182"/>
    </row>
    <row r="1748" spans="4:11" x14ac:dyDescent="0.25">
      <c r="D1748" s="201"/>
      <c r="E1748" s="179"/>
      <c r="F1748" s="179"/>
      <c r="G1748" s="180"/>
      <c r="H1748" s="182"/>
      <c r="I1748" s="182"/>
      <c r="J1748" s="182"/>
      <c r="K1748" s="182"/>
    </row>
    <row r="1749" spans="4:11" x14ac:dyDescent="0.25">
      <c r="D1749" s="201"/>
      <c r="E1749" s="179"/>
      <c r="F1749" s="179"/>
      <c r="G1749" s="180"/>
      <c r="H1749" s="182"/>
      <c r="I1749" s="182"/>
      <c r="J1749" s="182"/>
      <c r="K1749" s="182"/>
    </row>
    <row r="1750" spans="4:11" x14ac:dyDescent="0.25">
      <c r="D1750" s="201"/>
      <c r="E1750" s="179"/>
      <c r="F1750" s="179"/>
      <c r="G1750" s="180"/>
      <c r="H1750" s="182"/>
      <c r="I1750" s="182"/>
      <c r="J1750" s="182"/>
      <c r="K1750" s="182"/>
    </row>
    <row r="1751" spans="4:11" x14ac:dyDescent="0.25">
      <c r="D1751" s="201"/>
      <c r="E1751" s="179"/>
      <c r="F1751" s="179"/>
      <c r="G1751" s="180"/>
      <c r="H1751" s="182"/>
      <c r="I1751" s="182"/>
      <c r="J1751" s="182"/>
      <c r="K1751" s="182"/>
    </row>
    <row r="1752" spans="4:11" x14ac:dyDescent="0.25">
      <c r="D1752" s="201"/>
      <c r="E1752" s="179"/>
      <c r="F1752" s="179"/>
      <c r="G1752" s="180"/>
      <c r="H1752" s="182"/>
      <c r="I1752" s="182"/>
      <c r="J1752" s="182"/>
      <c r="K1752" s="182"/>
    </row>
    <row r="1753" spans="4:11" x14ac:dyDescent="0.25">
      <c r="D1753" s="201"/>
      <c r="E1753" s="179"/>
      <c r="F1753" s="179"/>
      <c r="G1753" s="180"/>
      <c r="H1753" s="182"/>
      <c r="I1753" s="182"/>
      <c r="J1753" s="182"/>
      <c r="K1753" s="182"/>
    </row>
    <row r="1754" spans="4:11" x14ac:dyDescent="0.25">
      <c r="D1754" s="201"/>
      <c r="E1754" s="179"/>
      <c r="F1754" s="179"/>
      <c r="G1754" s="180"/>
      <c r="H1754" s="182"/>
      <c r="I1754" s="182"/>
      <c r="J1754" s="182"/>
      <c r="K1754" s="182"/>
    </row>
    <row r="1755" spans="4:11" x14ac:dyDescent="0.25">
      <c r="D1755" s="201"/>
      <c r="E1755" s="179"/>
      <c r="F1755" s="179"/>
      <c r="G1755" s="180"/>
      <c r="H1755" s="182"/>
      <c r="I1755" s="182"/>
      <c r="J1755" s="182"/>
      <c r="K1755" s="182"/>
    </row>
    <row r="1756" spans="4:11" x14ac:dyDescent="0.25">
      <c r="D1756" s="201"/>
      <c r="E1756" s="179"/>
      <c r="F1756" s="179"/>
      <c r="G1756" s="180"/>
      <c r="H1756" s="182"/>
      <c r="I1756" s="182"/>
      <c r="J1756" s="182"/>
      <c r="K1756" s="182"/>
    </row>
    <row r="1757" spans="4:11" x14ac:dyDescent="0.25">
      <c r="D1757" s="201"/>
      <c r="E1757" s="179"/>
      <c r="F1757" s="179"/>
      <c r="G1757" s="180"/>
      <c r="H1757" s="182"/>
      <c r="I1757" s="182"/>
      <c r="J1757" s="182"/>
      <c r="K1757" s="182"/>
    </row>
    <row r="1758" spans="4:11" x14ac:dyDescent="0.25">
      <c r="D1758" s="201"/>
      <c r="E1758" s="179"/>
      <c r="F1758" s="179"/>
      <c r="G1758" s="180"/>
      <c r="H1758" s="182"/>
      <c r="I1758" s="182"/>
      <c r="J1758" s="182"/>
      <c r="K1758" s="182"/>
    </row>
    <row r="1759" spans="4:11" x14ac:dyDescent="0.25">
      <c r="D1759" s="201"/>
      <c r="E1759" s="179"/>
      <c r="F1759" s="179"/>
      <c r="G1759" s="180"/>
      <c r="H1759" s="182"/>
      <c r="I1759" s="182"/>
      <c r="J1759" s="182"/>
      <c r="K1759" s="182"/>
    </row>
    <row r="1760" spans="4:11" x14ac:dyDescent="0.25">
      <c r="D1760" s="201"/>
      <c r="E1760" s="179"/>
      <c r="F1760" s="179"/>
      <c r="G1760" s="180"/>
      <c r="H1760" s="182"/>
      <c r="I1760" s="182"/>
      <c r="J1760" s="182"/>
      <c r="K1760" s="182"/>
    </row>
    <row r="1761" spans="4:11" x14ac:dyDescent="0.25">
      <c r="D1761" s="201"/>
      <c r="E1761" s="179"/>
      <c r="F1761" s="179"/>
      <c r="G1761" s="180"/>
      <c r="H1761" s="182"/>
      <c r="I1761" s="182"/>
      <c r="J1761" s="182"/>
      <c r="K1761" s="182"/>
    </row>
    <row r="1762" spans="4:11" x14ac:dyDescent="0.25">
      <c r="D1762" s="201"/>
      <c r="E1762" s="179"/>
      <c r="F1762" s="179"/>
      <c r="G1762" s="180"/>
      <c r="H1762" s="182"/>
      <c r="I1762" s="182"/>
      <c r="J1762" s="182"/>
      <c r="K1762" s="182"/>
    </row>
    <row r="1763" spans="4:11" x14ac:dyDescent="0.25">
      <c r="D1763" s="201"/>
      <c r="E1763" s="179"/>
      <c r="F1763" s="179"/>
      <c r="G1763" s="180"/>
      <c r="H1763" s="182"/>
      <c r="I1763" s="182"/>
      <c r="J1763" s="182"/>
      <c r="K1763" s="182"/>
    </row>
    <row r="1764" spans="4:11" x14ac:dyDescent="0.25">
      <c r="D1764" s="201"/>
      <c r="E1764" s="179"/>
      <c r="F1764" s="179"/>
      <c r="G1764" s="180"/>
      <c r="H1764" s="182"/>
      <c r="I1764" s="182"/>
      <c r="J1764" s="182"/>
      <c r="K1764" s="182"/>
    </row>
    <row r="1765" spans="4:11" x14ac:dyDescent="0.25">
      <c r="D1765" s="201"/>
      <c r="E1765" s="179"/>
      <c r="F1765" s="179"/>
      <c r="G1765" s="180"/>
      <c r="H1765" s="182"/>
      <c r="I1765" s="182"/>
      <c r="J1765" s="182"/>
      <c r="K1765" s="182"/>
    </row>
    <row r="1766" spans="4:11" x14ac:dyDescent="0.25">
      <c r="D1766" s="201"/>
      <c r="E1766" s="179"/>
      <c r="F1766" s="179"/>
      <c r="G1766" s="180"/>
      <c r="H1766" s="182"/>
      <c r="I1766" s="182"/>
      <c r="J1766" s="182"/>
      <c r="K1766" s="182"/>
    </row>
    <row r="1767" spans="4:11" x14ac:dyDescent="0.25">
      <c r="D1767" s="201"/>
      <c r="E1767" s="179"/>
      <c r="F1767" s="179"/>
      <c r="G1767" s="180"/>
      <c r="H1767" s="182"/>
      <c r="I1767" s="182"/>
      <c r="J1767" s="182"/>
      <c r="K1767" s="182"/>
    </row>
    <row r="1768" spans="4:11" x14ac:dyDescent="0.25">
      <c r="D1768" s="201"/>
      <c r="E1768" s="179"/>
      <c r="F1768" s="179"/>
      <c r="G1768" s="180"/>
      <c r="H1768" s="182"/>
      <c r="I1768" s="182"/>
      <c r="J1768" s="182"/>
      <c r="K1768" s="182"/>
    </row>
    <row r="1769" spans="4:11" x14ac:dyDescent="0.25">
      <c r="D1769" s="201"/>
      <c r="E1769" s="179"/>
      <c r="F1769" s="179"/>
      <c r="G1769" s="180"/>
      <c r="H1769" s="182"/>
      <c r="I1769" s="182"/>
      <c r="J1769" s="182"/>
      <c r="K1769" s="182"/>
    </row>
    <row r="1770" spans="4:11" x14ac:dyDescent="0.25">
      <c r="D1770" s="201"/>
      <c r="E1770" s="179"/>
      <c r="F1770" s="179"/>
      <c r="G1770" s="180"/>
      <c r="H1770" s="182"/>
      <c r="I1770" s="182"/>
      <c r="J1770" s="182"/>
      <c r="K1770" s="182"/>
    </row>
    <row r="1771" spans="4:11" x14ac:dyDescent="0.25">
      <c r="D1771" s="201"/>
      <c r="E1771" s="179"/>
      <c r="F1771" s="179"/>
      <c r="G1771" s="180"/>
      <c r="H1771" s="182"/>
      <c r="I1771" s="182"/>
      <c r="J1771" s="182"/>
      <c r="K1771" s="182"/>
    </row>
    <row r="1772" spans="4:11" x14ac:dyDescent="0.25">
      <c r="D1772" s="201"/>
      <c r="E1772" s="179"/>
      <c r="F1772" s="179"/>
      <c r="G1772" s="180"/>
      <c r="H1772" s="182"/>
      <c r="I1772" s="182"/>
      <c r="J1772" s="182"/>
      <c r="K1772" s="182"/>
    </row>
    <row r="1773" spans="4:11" x14ac:dyDescent="0.25">
      <c r="D1773" s="201"/>
      <c r="E1773" s="179"/>
      <c r="F1773" s="179"/>
      <c r="G1773" s="180"/>
      <c r="H1773" s="182"/>
      <c r="I1773" s="182"/>
      <c r="J1773" s="182"/>
      <c r="K1773" s="182"/>
    </row>
    <row r="1774" spans="4:11" x14ac:dyDescent="0.25">
      <c r="D1774" s="201"/>
      <c r="E1774" s="179"/>
      <c r="F1774" s="179"/>
      <c r="G1774" s="180"/>
      <c r="H1774" s="182"/>
      <c r="I1774" s="182"/>
      <c r="J1774" s="182"/>
      <c r="K1774" s="182"/>
    </row>
    <row r="1775" spans="4:11" x14ac:dyDescent="0.25">
      <c r="D1775" s="201"/>
      <c r="E1775" s="179"/>
      <c r="F1775" s="179"/>
      <c r="G1775" s="180"/>
      <c r="H1775" s="182"/>
      <c r="I1775" s="182"/>
      <c r="J1775" s="182"/>
      <c r="K1775" s="182"/>
    </row>
    <row r="1776" spans="4:11" x14ac:dyDescent="0.25">
      <c r="D1776" s="201"/>
      <c r="E1776" s="179"/>
      <c r="F1776" s="179"/>
      <c r="G1776" s="180"/>
      <c r="H1776" s="182"/>
      <c r="I1776" s="182"/>
      <c r="J1776" s="182"/>
      <c r="K1776" s="182"/>
    </row>
    <row r="1777" spans="4:11" x14ac:dyDescent="0.25">
      <c r="D1777" s="201"/>
      <c r="E1777" s="179"/>
      <c r="F1777" s="179"/>
      <c r="G1777" s="180"/>
      <c r="H1777" s="182"/>
      <c r="I1777" s="182"/>
      <c r="J1777" s="182"/>
      <c r="K1777" s="182"/>
    </row>
    <row r="1778" spans="4:11" x14ac:dyDescent="0.25">
      <c r="D1778" s="201"/>
      <c r="E1778" s="179"/>
      <c r="F1778" s="179"/>
      <c r="G1778" s="180"/>
      <c r="H1778" s="182"/>
      <c r="I1778" s="182"/>
      <c r="J1778" s="182"/>
      <c r="K1778" s="182"/>
    </row>
    <row r="1779" spans="4:11" x14ac:dyDescent="0.25">
      <c r="D1779" s="201"/>
      <c r="E1779" s="179"/>
      <c r="F1779" s="179"/>
      <c r="G1779" s="180"/>
      <c r="H1779" s="182"/>
      <c r="I1779" s="182"/>
      <c r="J1779" s="182"/>
      <c r="K1779" s="182"/>
    </row>
    <row r="1780" spans="4:11" x14ac:dyDescent="0.25">
      <c r="D1780" s="201"/>
      <c r="E1780" s="179"/>
      <c r="F1780" s="179"/>
      <c r="G1780" s="180"/>
      <c r="H1780" s="182"/>
      <c r="I1780" s="182"/>
      <c r="J1780" s="182"/>
      <c r="K1780" s="182"/>
    </row>
    <row r="1781" spans="4:11" x14ac:dyDescent="0.25">
      <c r="D1781" s="201"/>
      <c r="E1781" s="179"/>
      <c r="F1781" s="179"/>
      <c r="G1781" s="180"/>
      <c r="H1781" s="182"/>
      <c r="I1781" s="182"/>
      <c r="J1781" s="182"/>
      <c r="K1781" s="182"/>
    </row>
    <row r="1782" spans="4:11" x14ac:dyDescent="0.25">
      <c r="D1782" s="201"/>
      <c r="E1782" s="179"/>
      <c r="F1782" s="179"/>
      <c r="G1782" s="180"/>
      <c r="H1782" s="182"/>
      <c r="I1782" s="182"/>
      <c r="J1782" s="182"/>
      <c r="K1782" s="182"/>
    </row>
    <row r="1783" spans="4:11" x14ac:dyDescent="0.25">
      <c r="D1783" s="201"/>
      <c r="E1783" s="179"/>
      <c r="F1783" s="179"/>
      <c r="G1783" s="180"/>
      <c r="H1783" s="182"/>
      <c r="I1783" s="182"/>
      <c r="J1783" s="182"/>
      <c r="K1783" s="182"/>
    </row>
    <row r="1784" spans="4:11" x14ac:dyDescent="0.25">
      <c r="D1784" s="201"/>
      <c r="E1784" s="179"/>
      <c r="F1784" s="179"/>
      <c r="G1784" s="180"/>
      <c r="H1784" s="182"/>
      <c r="I1784" s="182"/>
      <c r="J1784" s="182"/>
      <c r="K1784" s="182"/>
    </row>
    <row r="1785" spans="4:11" x14ac:dyDescent="0.25">
      <c r="D1785" s="201"/>
      <c r="E1785" s="179"/>
      <c r="F1785" s="179"/>
      <c r="G1785" s="180"/>
      <c r="H1785" s="182"/>
      <c r="I1785" s="182"/>
      <c r="J1785" s="182"/>
      <c r="K1785" s="182"/>
    </row>
    <row r="1786" spans="4:11" x14ac:dyDescent="0.25">
      <c r="D1786" s="201"/>
      <c r="E1786" s="179"/>
      <c r="F1786" s="179"/>
      <c r="G1786" s="180"/>
      <c r="H1786" s="182"/>
      <c r="I1786" s="182"/>
      <c r="J1786" s="182"/>
      <c r="K1786" s="182"/>
    </row>
    <row r="1787" spans="4:11" x14ac:dyDescent="0.25">
      <c r="D1787" s="201"/>
      <c r="E1787" s="179"/>
      <c r="F1787" s="179"/>
      <c r="G1787" s="180"/>
      <c r="H1787" s="182"/>
      <c r="I1787" s="182"/>
      <c r="J1787" s="182"/>
      <c r="K1787" s="182"/>
    </row>
    <row r="1788" spans="4:11" x14ac:dyDescent="0.25">
      <c r="D1788" s="201"/>
      <c r="E1788" s="179"/>
      <c r="F1788" s="179"/>
      <c r="G1788" s="180"/>
      <c r="H1788" s="182"/>
      <c r="I1788" s="182"/>
      <c r="J1788" s="182"/>
      <c r="K1788" s="182"/>
    </row>
    <row r="1789" spans="4:11" x14ac:dyDescent="0.25">
      <c r="D1789" s="201"/>
      <c r="E1789" s="179"/>
      <c r="F1789" s="179"/>
      <c r="G1789" s="180"/>
      <c r="H1789" s="182"/>
      <c r="I1789" s="182"/>
      <c r="J1789" s="182"/>
      <c r="K1789" s="182"/>
    </row>
    <row r="1790" spans="4:11" x14ac:dyDescent="0.25">
      <c r="D1790" s="201"/>
      <c r="E1790" s="179"/>
      <c r="F1790" s="179"/>
      <c r="G1790" s="180"/>
      <c r="H1790" s="182"/>
      <c r="I1790" s="182"/>
      <c r="J1790" s="182"/>
      <c r="K1790" s="182"/>
    </row>
    <row r="1791" spans="4:11" x14ac:dyDescent="0.25">
      <c r="D1791" s="201"/>
      <c r="E1791" s="179"/>
      <c r="F1791" s="179"/>
      <c r="G1791" s="180"/>
      <c r="H1791" s="182"/>
      <c r="I1791" s="182"/>
      <c r="J1791" s="182"/>
      <c r="K1791" s="182"/>
    </row>
    <row r="1792" spans="4:11" x14ac:dyDescent="0.25">
      <c r="D1792" s="201"/>
      <c r="E1792" s="179"/>
      <c r="F1792" s="179"/>
      <c r="G1792" s="180"/>
      <c r="H1792" s="182"/>
      <c r="I1792" s="182"/>
      <c r="J1792" s="182"/>
      <c r="K1792" s="182"/>
    </row>
    <row r="1793" spans="4:11" x14ac:dyDescent="0.25">
      <c r="D1793" s="201"/>
      <c r="E1793" s="179"/>
      <c r="F1793" s="179"/>
      <c r="G1793" s="180"/>
      <c r="H1793" s="182"/>
      <c r="I1793" s="182"/>
      <c r="J1793" s="182"/>
      <c r="K1793" s="182"/>
    </row>
    <row r="1794" spans="4:11" x14ac:dyDescent="0.25">
      <c r="D1794" s="201"/>
      <c r="E1794" s="179"/>
      <c r="F1794" s="179"/>
      <c r="G1794" s="180"/>
      <c r="H1794" s="182"/>
      <c r="I1794" s="182"/>
      <c r="J1794" s="182"/>
      <c r="K1794" s="182"/>
    </row>
    <row r="1795" spans="4:11" x14ac:dyDescent="0.25">
      <c r="D1795" s="201"/>
      <c r="E1795" s="179"/>
      <c r="F1795" s="179"/>
      <c r="G1795" s="180"/>
      <c r="H1795" s="182"/>
      <c r="I1795" s="182"/>
      <c r="J1795" s="182"/>
      <c r="K1795" s="182"/>
    </row>
    <row r="1796" spans="4:11" x14ac:dyDescent="0.25">
      <c r="D1796" s="201"/>
      <c r="E1796" s="179"/>
      <c r="F1796" s="179"/>
      <c r="G1796" s="180"/>
      <c r="H1796" s="182"/>
      <c r="I1796" s="182"/>
      <c r="J1796" s="182"/>
      <c r="K1796" s="182"/>
    </row>
    <row r="1797" spans="4:11" x14ac:dyDescent="0.25">
      <c r="D1797" s="201"/>
      <c r="E1797" s="179"/>
      <c r="F1797" s="179"/>
      <c r="G1797" s="180"/>
      <c r="H1797" s="182"/>
      <c r="I1797" s="182"/>
      <c r="J1797" s="182"/>
      <c r="K1797" s="182"/>
    </row>
    <row r="1798" spans="4:11" x14ac:dyDescent="0.25">
      <c r="D1798" s="201"/>
      <c r="E1798" s="179"/>
      <c r="F1798" s="179"/>
      <c r="G1798" s="180"/>
      <c r="H1798" s="182"/>
      <c r="I1798" s="182"/>
      <c r="J1798" s="182"/>
      <c r="K1798" s="182"/>
    </row>
    <row r="1799" spans="4:11" x14ac:dyDescent="0.25">
      <c r="D1799" s="201"/>
      <c r="E1799" s="179"/>
      <c r="F1799" s="179"/>
      <c r="G1799" s="180"/>
      <c r="H1799" s="182"/>
      <c r="I1799" s="182"/>
      <c r="J1799" s="182"/>
      <c r="K1799" s="182"/>
    </row>
    <row r="1800" spans="4:11" x14ac:dyDescent="0.25">
      <c r="D1800" s="201"/>
      <c r="E1800" s="179"/>
      <c r="F1800" s="179"/>
      <c r="G1800" s="180"/>
      <c r="H1800" s="182"/>
      <c r="I1800" s="182"/>
      <c r="J1800" s="182"/>
      <c r="K1800" s="182"/>
    </row>
    <row r="1801" spans="4:11" x14ac:dyDescent="0.25">
      <c r="D1801" s="201"/>
      <c r="E1801" s="179"/>
      <c r="F1801" s="179"/>
      <c r="G1801" s="180"/>
      <c r="H1801" s="182"/>
      <c r="I1801" s="182"/>
      <c r="J1801" s="182"/>
      <c r="K1801" s="182"/>
    </row>
    <row r="1802" spans="4:11" x14ac:dyDescent="0.25">
      <c r="D1802" s="201"/>
      <c r="E1802" s="179"/>
      <c r="F1802" s="179"/>
      <c r="G1802" s="180"/>
      <c r="H1802" s="182"/>
      <c r="I1802" s="182"/>
      <c r="J1802" s="182"/>
      <c r="K1802" s="182"/>
    </row>
    <row r="1803" spans="4:11" x14ac:dyDescent="0.25">
      <c r="D1803" s="201"/>
      <c r="E1803" s="179"/>
      <c r="F1803" s="179"/>
      <c r="G1803" s="180"/>
      <c r="H1803" s="182"/>
      <c r="I1803" s="182"/>
      <c r="J1803" s="182"/>
      <c r="K1803" s="182"/>
    </row>
    <row r="1804" spans="4:11" x14ac:dyDescent="0.25">
      <c r="D1804" s="201"/>
      <c r="E1804" s="179"/>
      <c r="F1804" s="179"/>
      <c r="G1804" s="180"/>
      <c r="H1804" s="182"/>
      <c r="I1804" s="182"/>
      <c r="J1804" s="182"/>
      <c r="K1804" s="182"/>
    </row>
    <row r="1805" spans="4:11" x14ac:dyDescent="0.25">
      <c r="D1805" s="201"/>
      <c r="E1805" s="179"/>
      <c r="F1805" s="179"/>
      <c r="G1805" s="180"/>
      <c r="H1805" s="182"/>
      <c r="I1805" s="182"/>
      <c r="J1805" s="182"/>
      <c r="K1805" s="182"/>
    </row>
    <row r="1806" spans="4:11" x14ac:dyDescent="0.25">
      <c r="D1806" s="201"/>
      <c r="E1806" s="179"/>
      <c r="F1806" s="179"/>
      <c r="G1806" s="180"/>
      <c r="H1806" s="182"/>
      <c r="I1806" s="182"/>
      <c r="J1806" s="182"/>
      <c r="K1806" s="182"/>
    </row>
    <row r="1807" spans="4:11" x14ac:dyDescent="0.25">
      <c r="D1807" s="201"/>
      <c r="E1807" s="179"/>
      <c r="F1807" s="179"/>
      <c r="G1807" s="180"/>
      <c r="H1807" s="182"/>
      <c r="I1807" s="182"/>
      <c r="J1807" s="182"/>
      <c r="K1807" s="182"/>
    </row>
    <row r="1808" spans="4:11" x14ac:dyDescent="0.25">
      <c r="D1808" s="201"/>
      <c r="E1808" s="179"/>
      <c r="F1808" s="179"/>
      <c r="G1808" s="180"/>
      <c r="H1808" s="182"/>
      <c r="I1808" s="182"/>
      <c r="J1808" s="182"/>
      <c r="K1808" s="182"/>
    </row>
    <row r="1809" spans="4:11" x14ac:dyDescent="0.25">
      <c r="D1809" s="201"/>
      <c r="E1809" s="179"/>
      <c r="F1809" s="179"/>
      <c r="G1809" s="180"/>
      <c r="H1809" s="182"/>
      <c r="I1809" s="182"/>
      <c r="J1809" s="182"/>
      <c r="K1809" s="182"/>
    </row>
    <row r="1810" spans="4:11" x14ac:dyDescent="0.25">
      <c r="D1810" s="201"/>
      <c r="E1810" s="179"/>
      <c r="F1810" s="179"/>
      <c r="G1810" s="180"/>
      <c r="H1810" s="182"/>
      <c r="I1810" s="182"/>
      <c r="J1810" s="182"/>
      <c r="K1810" s="182"/>
    </row>
    <row r="1811" spans="4:11" x14ac:dyDescent="0.25">
      <c r="D1811" s="201"/>
      <c r="E1811" s="179"/>
      <c r="F1811" s="179"/>
      <c r="G1811" s="180"/>
      <c r="H1811" s="182"/>
      <c r="I1811" s="182"/>
      <c r="J1811" s="182"/>
      <c r="K1811" s="182"/>
    </row>
    <row r="1812" spans="4:11" x14ac:dyDescent="0.25">
      <c r="D1812" s="201"/>
      <c r="E1812" s="179"/>
      <c r="F1812" s="179"/>
      <c r="G1812" s="180"/>
      <c r="H1812" s="182"/>
      <c r="I1812" s="182"/>
      <c r="J1812" s="182"/>
      <c r="K1812" s="182"/>
    </row>
    <row r="1813" spans="4:11" x14ac:dyDescent="0.25">
      <c r="D1813" s="201"/>
      <c r="E1813" s="179"/>
      <c r="F1813" s="179"/>
      <c r="G1813" s="180"/>
      <c r="H1813" s="182"/>
      <c r="I1813" s="182"/>
      <c r="J1813" s="182"/>
      <c r="K1813" s="182"/>
    </row>
    <row r="1814" spans="4:11" x14ac:dyDescent="0.25">
      <c r="D1814" s="201"/>
      <c r="E1814" s="179"/>
      <c r="F1814" s="179"/>
      <c r="G1814" s="180"/>
      <c r="H1814" s="182"/>
      <c r="I1814" s="182"/>
      <c r="J1814" s="182"/>
      <c r="K1814" s="182"/>
    </row>
    <row r="1815" spans="4:11" x14ac:dyDescent="0.25">
      <c r="D1815" s="201"/>
      <c r="E1815" s="179"/>
      <c r="F1815" s="179"/>
      <c r="G1815" s="180"/>
      <c r="H1815" s="182"/>
      <c r="I1815" s="182"/>
      <c r="J1815" s="182"/>
      <c r="K1815" s="182"/>
    </row>
    <row r="1816" spans="4:11" x14ac:dyDescent="0.25">
      <c r="D1816" s="201"/>
      <c r="E1816" s="179"/>
      <c r="F1816" s="179"/>
      <c r="G1816" s="180"/>
      <c r="H1816" s="182"/>
      <c r="I1816" s="182"/>
      <c r="J1816" s="182"/>
      <c r="K1816" s="182"/>
    </row>
    <row r="1817" spans="4:11" x14ac:dyDescent="0.25">
      <c r="D1817" s="201"/>
      <c r="E1817" s="179"/>
      <c r="F1817" s="179"/>
      <c r="G1817" s="180"/>
      <c r="H1817" s="182"/>
      <c r="I1817" s="182"/>
      <c r="J1817" s="182"/>
      <c r="K1817" s="182"/>
    </row>
    <row r="1818" spans="4:11" x14ac:dyDescent="0.25">
      <c r="D1818" s="201"/>
      <c r="E1818" s="179"/>
      <c r="F1818" s="179"/>
      <c r="G1818" s="180"/>
      <c r="H1818" s="182"/>
      <c r="I1818" s="182"/>
      <c r="J1818" s="182"/>
      <c r="K1818" s="182"/>
    </row>
    <row r="1819" spans="4:11" x14ac:dyDescent="0.25">
      <c r="D1819" s="201"/>
      <c r="E1819" s="179"/>
      <c r="F1819" s="179"/>
      <c r="G1819" s="180"/>
      <c r="H1819" s="182"/>
      <c r="I1819" s="182"/>
      <c r="J1819" s="182"/>
      <c r="K1819" s="182"/>
    </row>
    <row r="1820" spans="4:11" x14ac:dyDescent="0.25">
      <c r="D1820" s="201"/>
      <c r="E1820" s="179"/>
      <c r="F1820" s="179"/>
      <c r="G1820" s="180"/>
      <c r="H1820" s="182"/>
      <c r="I1820" s="182"/>
      <c r="J1820" s="182"/>
      <c r="K1820" s="182"/>
    </row>
    <row r="1821" spans="4:11" x14ac:dyDescent="0.25">
      <c r="D1821" s="201"/>
      <c r="E1821" s="179"/>
      <c r="F1821" s="179"/>
      <c r="G1821" s="180"/>
      <c r="H1821" s="182"/>
      <c r="I1821" s="182"/>
      <c r="J1821" s="182"/>
      <c r="K1821" s="182"/>
    </row>
    <row r="1822" spans="4:11" x14ac:dyDescent="0.25">
      <c r="D1822" s="201"/>
      <c r="E1822" s="179"/>
      <c r="F1822" s="179"/>
      <c r="G1822" s="180"/>
      <c r="H1822" s="182"/>
      <c r="I1822" s="182"/>
      <c r="J1822" s="182"/>
      <c r="K1822" s="182"/>
    </row>
    <row r="1823" spans="4:11" x14ac:dyDescent="0.25">
      <c r="D1823" s="201"/>
      <c r="E1823" s="179"/>
      <c r="F1823" s="179"/>
      <c r="G1823" s="180"/>
      <c r="H1823" s="182"/>
      <c r="I1823" s="182"/>
      <c r="J1823" s="182"/>
      <c r="K1823" s="182"/>
    </row>
    <row r="1824" spans="4:11" x14ac:dyDescent="0.25">
      <c r="D1824" s="201"/>
      <c r="E1824" s="179"/>
      <c r="F1824" s="179"/>
      <c r="G1824" s="180"/>
      <c r="H1824" s="182"/>
      <c r="I1824" s="182"/>
      <c r="J1824" s="182"/>
      <c r="K1824" s="182"/>
    </row>
    <row r="1825" spans="4:11" x14ac:dyDescent="0.25">
      <c r="D1825" s="201"/>
      <c r="E1825" s="179"/>
      <c r="F1825" s="179"/>
      <c r="G1825" s="180"/>
      <c r="H1825" s="182"/>
      <c r="I1825" s="182"/>
      <c r="J1825" s="182"/>
      <c r="K1825" s="182"/>
    </row>
    <row r="1826" spans="4:11" x14ac:dyDescent="0.25">
      <c r="D1826" s="201"/>
      <c r="E1826" s="179"/>
      <c r="F1826" s="179"/>
      <c r="G1826" s="180"/>
      <c r="H1826" s="182"/>
      <c r="I1826" s="182"/>
      <c r="J1826" s="182"/>
      <c r="K1826" s="182"/>
    </row>
    <row r="1827" spans="4:11" x14ac:dyDescent="0.25">
      <c r="D1827" s="201"/>
      <c r="E1827" s="179"/>
      <c r="F1827" s="179"/>
      <c r="G1827" s="180"/>
      <c r="H1827" s="182"/>
      <c r="I1827" s="182"/>
      <c r="J1827" s="182"/>
      <c r="K1827" s="182"/>
    </row>
    <row r="1828" spans="4:11" x14ac:dyDescent="0.25">
      <c r="D1828" s="201"/>
      <c r="E1828" s="179"/>
      <c r="F1828" s="179"/>
      <c r="G1828" s="180"/>
      <c r="H1828" s="182"/>
      <c r="I1828" s="182"/>
      <c r="J1828" s="182"/>
      <c r="K1828" s="182"/>
    </row>
    <row r="1829" spans="4:11" x14ac:dyDescent="0.25">
      <c r="D1829" s="201"/>
      <c r="E1829" s="179"/>
      <c r="F1829" s="179"/>
      <c r="G1829" s="180"/>
      <c r="H1829" s="182"/>
      <c r="I1829" s="182"/>
      <c r="J1829" s="182"/>
      <c r="K1829" s="182"/>
    </row>
    <row r="1830" spans="4:11" x14ac:dyDescent="0.25">
      <c r="D1830" s="201"/>
      <c r="E1830" s="179"/>
      <c r="F1830" s="179"/>
      <c r="G1830" s="180"/>
      <c r="H1830" s="182"/>
      <c r="I1830" s="182"/>
      <c r="J1830" s="182"/>
      <c r="K1830" s="182"/>
    </row>
    <row r="1831" spans="4:11" x14ac:dyDescent="0.25">
      <c r="D1831" s="201"/>
      <c r="E1831" s="179"/>
      <c r="F1831" s="179"/>
      <c r="G1831" s="180"/>
      <c r="H1831" s="182"/>
      <c r="I1831" s="182"/>
      <c r="J1831" s="182"/>
      <c r="K1831" s="182"/>
    </row>
    <row r="1832" spans="4:11" x14ac:dyDescent="0.25">
      <c r="D1832" s="201"/>
      <c r="E1832" s="179"/>
      <c r="F1832" s="179"/>
      <c r="G1832" s="180"/>
      <c r="H1832" s="182"/>
      <c r="I1832" s="182"/>
      <c r="J1832" s="182"/>
      <c r="K1832" s="182"/>
    </row>
    <row r="1833" spans="4:11" x14ac:dyDescent="0.25">
      <c r="D1833" s="201"/>
      <c r="E1833" s="179"/>
      <c r="F1833" s="179"/>
      <c r="G1833" s="180"/>
      <c r="H1833" s="182"/>
      <c r="I1833" s="182"/>
      <c r="J1833" s="182"/>
      <c r="K1833" s="182"/>
    </row>
    <row r="1834" spans="4:11" x14ac:dyDescent="0.25">
      <c r="D1834" s="201"/>
      <c r="E1834" s="179"/>
      <c r="F1834" s="179"/>
      <c r="G1834" s="180"/>
      <c r="H1834" s="182"/>
      <c r="I1834" s="182"/>
      <c r="J1834" s="182"/>
      <c r="K1834" s="182"/>
    </row>
    <row r="1835" spans="4:11" x14ac:dyDescent="0.25">
      <c r="D1835" s="201"/>
      <c r="E1835" s="179"/>
      <c r="F1835" s="179"/>
      <c r="G1835" s="180"/>
      <c r="H1835" s="182"/>
      <c r="I1835" s="182"/>
      <c r="J1835" s="182"/>
      <c r="K1835" s="182"/>
    </row>
    <row r="1836" spans="4:11" x14ac:dyDescent="0.25">
      <c r="D1836" s="201"/>
      <c r="E1836" s="179"/>
      <c r="F1836" s="179"/>
      <c r="G1836" s="180"/>
      <c r="H1836" s="182"/>
      <c r="I1836" s="182"/>
      <c r="J1836" s="182"/>
      <c r="K1836" s="182"/>
    </row>
    <row r="1837" spans="4:11" x14ac:dyDescent="0.25">
      <c r="D1837" s="201"/>
      <c r="E1837" s="179"/>
      <c r="F1837" s="179"/>
      <c r="G1837" s="180"/>
      <c r="H1837" s="182"/>
      <c r="I1837" s="182"/>
      <c r="J1837" s="182"/>
      <c r="K1837" s="182"/>
    </row>
    <row r="1838" spans="4:11" x14ac:dyDescent="0.25">
      <c r="D1838" s="201"/>
      <c r="E1838" s="179"/>
      <c r="F1838" s="179"/>
      <c r="G1838" s="180"/>
      <c r="H1838" s="182"/>
      <c r="I1838" s="182"/>
      <c r="J1838" s="182"/>
      <c r="K1838" s="182"/>
    </row>
    <row r="1839" spans="4:11" x14ac:dyDescent="0.25">
      <c r="D1839" s="201"/>
      <c r="E1839" s="179"/>
      <c r="F1839" s="179"/>
      <c r="G1839" s="180"/>
      <c r="H1839" s="182"/>
      <c r="I1839" s="182"/>
      <c r="J1839" s="182"/>
      <c r="K1839" s="182"/>
    </row>
    <row r="1840" spans="4:11" x14ac:dyDescent="0.25">
      <c r="D1840" s="201"/>
      <c r="E1840" s="179"/>
      <c r="F1840" s="179"/>
      <c r="G1840" s="180"/>
      <c r="H1840" s="182"/>
      <c r="I1840" s="182"/>
      <c r="J1840" s="182"/>
      <c r="K1840" s="182"/>
    </row>
    <row r="1841" spans="4:11" x14ac:dyDescent="0.25">
      <c r="D1841" s="201"/>
      <c r="E1841" s="179"/>
      <c r="F1841" s="179"/>
      <c r="G1841" s="180"/>
      <c r="H1841" s="182"/>
      <c r="I1841" s="182"/>
      <c r="J1841" s="182"/>
      <c r="K1841" s="182"/>
    </row>
    <row r="1842" spans="4:11" x14ac:dyDescent="0.25">
      <c r="D1842" s="201"/>
      <c r="E1842" s="179"/>
      <c r="F1842" s="179"/>
      <c r="G1842" s="180"/>
      <c r="H1842" s="182"/>
      <c r="I1842" s="182"/>
      <c r="J1842" s="182"/>
      <c r="K1842" s="182"/>
    </row>
    <row r="1843" spans="4:11" x14ac:dyDescent="0.25">
      <c r="D1843" s="201"/>
      <c r="E1843" s="179"/>
      <c r="F1843" s="179"/>
      <c r="G1843" s="180"/>
      <c r="H1843" s="182"/>
      <c r="I1843" s="182"/>
      <c r="J1843" s="182"/>
      <c r="K1843" s="182"/>
    </row>
    <row r="1844" spans="4:11" x14ac:dyDescent="0.25">
      <c r="D1844" s="201"/>
      <c r="E1844" s="179"/>
      <c r="F1844" s="179"/>
      <c r="G1844" s="180"/>
      <c r="H1844" s="182"/>
      <c r="I1844" s="182"/>
      <c r="J1844" s="182"/>
      <c r="K1844" s="182"/>
    </row>
    <row r="1845" spans="4:11" x14ac:dyDescent="0.25">
      <c r="D1845" s="201"/>
      <c r="E1845" s="179"/>
      <c r="F1845" s="179"/>
      <c r="G1845" s="180"/>
      <c r="H1845" s="182"/>
      <c r="I1845" s="182"/>
      <c r="J1845" s="182"/>
      <c r="K1845" s="182"/>
    </row>
    <row r="1846" spans="4:11" x14ac:dyDescent="0.25">
      <c r="D1846" s="201"/>
      <c r="E1846" s="179"/>
      <c r="F1846" s="179"/>
      <c r="G1846" s="180"/>
      <c r="H1846" s="182"/>
      <c r="I1846" s="182"/>
      <c r="J1846" s="182"/>
      <c r="K1846" s="182"/>
    </row>
    <row r="1847" spans="4:11" x14ac:dyDescent="0.25">
      <c r="D1847" s="201"/>
      <c r="E1847" s="179"/>
      <c r="F1847" s="179"/>
      <c r="G1847" s="180"/>
      <c r="H1847" s="182"/>
      <c r="I1847" s="182"/>
      <c r="J1847" s="182"/>
      <c r="K1847" s="182"/>
    </row>
    <row r="1848" spans="4:11" x14ac:dyDescent="0.25">
      <c r="D1848" s="201"/>
      <c r="E1848" s="179"/>
      <c r="F1848" s="179"/>
      <c r="G1848" s="180"/>
      <c r="H1848" s="182"/>
      <c r="I1848" s="182"/>
      <c r="J1848" s="182"/>
      <c r="K1848" s="182"/>
    </row>
    <row r="1849" spans="4:11" x14ac:dyDescent="0.25">
      <c r="D1849" s="201"/>
      <c r="E1849" s="179"/>
      <c r="F1849" s="179"/>
      <c r="G1849" s="180"/>
      <c r="H1849" s="182"/>
      <c r="I1849" s="182"/>
      <c r="J1849" s="182"/>
      <c r="K1849" s="182"/>
    </row>
    <row r="1850" spans="4:11" x14ac:dyDescent="0.25">
      <c r="D1850" s="201"/>
      <c r="E1850" s="179"/>
      <c r="F1850" s="179"/>
      <c r="G1850" s="180"/>
      <c r="H1850" s="182"/>
      <c r="I1850" s="182"/>
      <c r="J1850" s="182"/>
      <c r="K1850" s="182"/>
    </row>
    <row r="1851" spans="4:11" x14ac:dyDescent="0.25">
      <c r="D1851" s="201"/>
      <c r="E1851" s="179"/>
      <c r="F1851" s="179"/>
      <c r="G1851" s="180"/>
      <c r="H1851" s="182"/>
      <c r="I1851" s="182"/>
      <c r="J1851" s="182"/>
      <c r="K1851" s="182"/>
    </row>
    <row r="1852" spans="4:11" x14ac:dyDescent="0.25">
      <c r="D1852" s="201"/>
      <c r="E1852" s="179"/>
      <c r="F1852" s="179"/>
      <c r="G1852" s="180"/>
      <c r="H1852" s="182"/>
      <c r="I1852" s="182"/>
      <c r="J1852" s="182"/>
      <c r="K1852" s="182"/>
    </row>
    <row r="1853" spans="4:11" x14ac:dyDescent="0.25">
      <c r="D1853" s="201"/>
      <c r="E1853" s="179"/>
      <c r="F1853" s="179"/>
      <c r="G1853" s="180"/>
      <c r="H1853" s="182"/>
      <c r="I1853" s="182"/>
      <c r="J1853" s="182"/>
      <c r="K1853" s="182"/>
    </row>
    <row r="1854" spans="4:11" x14ac:dyDescent="0.25">
      <c r="D1854" s="201"/>
      <c r="E1854" s="179"/>
      <c r="F1854" s="179"/>
      <c r="G1854" s="180"/>
      <c r="H1854" s="182"/>
      <c r="I1854" s="182"/>
      <c r="J1854" s="182"/>
      <c r="K1854" s="182"/>
    </row>
    <row r="1855" spans="4:11" x14ac:dyDescent="0.25">
      <c r="D1855" s="201"/>
      <c r="E1855" s="179"/>
      <c r="F1855" s="179"/>
      <c r="G1855" s="180"/>
      <c r="H1855" s="182"/>
      <c r="I1855" s="182"/>
      <c r="J1855" s="182"/>
      <c r="K1855" s="182"/>
    </row>
    <row r="1856" spans="4:11" x14ac:dyDescent="0.25">
      <c r="D1856" s="201"/>
      <c r="E1856" s="179"/>
      <c r="F1856" s="179"/>
      <c r="G1856" s="180"/>
      <c r="H1856" s="182"/>
      <c r="I1856" s="182"/>
      <c r="J1856" s="182"/>
      <c r="K1856" s="182"/>
    </row>
    <row r="1857" spans="4:11" x14ac:dyDescent="0.25">
      <c r="D1857" s="201"/>
      <c r="E1857" s="179"/>
      <c r="F1857" s="179"/>
      <c r="G1857" s="180"/>
      <c r="H1857" s="182"/>
      <c r="I1857" s="182"/>
      <c r="J1857" s="182"/>
      <c r="K1857" s="182"/>
    </row>
    <row r="1858" spans="4:11" x14ac:dyDescent="0.25">
      <c r="D1858" s="201"/>
      <c r="E1858" s="179"/>
      <c r="F1858" s="179"/>
      <c r="G1858" s="180"/>
      <c r="H1858" s="182"/>
      <c r="I1858" s="182"/>
      <c r="J1858" s="182"/>
      <c r="K1858" s="182"/>
    </row>
    <row r="1859" spans="4:11" x14ac:dyDescent="0.25">
      <c r="D1859" s="201"/>
      <c r="E1859" s="179"/>
      <c r="F1859" s="179"/>
      <c r="G1859" s="180"/>
      <c r="H1859" s="182"/>
      <c r="I1859" s="182"/>
      <c r="J1859" s="182"/>
      <c r="K1859" s="182"/>
    </row>
    <row r="1860" spans="4:11" x14ac:dyDescent="0.25">
      <c r="D1860" s="201"/>
      <c r="E1860" s="179"/>
      <c r="F1860" s="179"/>
      <c r="G1860" s="180"/>
      <c r="H1860" s="182"/>
      <c r="I1860" s="182"/>
      <c r="J1860" s="182"/>
      <c r="K1860" s="182"/>
    </row>
    <row r="1861" spans="4:11" x14ac:dyDescent="0.25">
      <c r="D1861" s="201"/>
      <c r="E1861" s="179"/>
      <c r="F1861" s="179"/>
      <c r="G1861" s="180"/>
      <c r="H1861" s="182"/>
      <c r="I1861" s="182"/>
      <c r="J1861" s="182"/>
      <c r="K1861" s="182"/>
    </row>
    <row r="1862" spans="4:11" x14ac:dyDescent="0.25">
      <c r="D1862" s="201"/>
      <c r="E1862" s="179"/>
      <c r="F1862" s="179"/>
      <c r="G1862" s="180"/>
      <c r="H1862" s="182"/>
      <c r="I1862" s="182"/>
      <c r="J1862" s="182"/>
      <c r="K1862" s="182"/>
    </row>
    <row r="1863" spans="4:11" x14ac:dyDescent="0.25">
      <c r="D1863" s="201"/>
      <c r="E1863" s="179"/>
      <c r="F1863" s="179"/>
      <c r="G1863" s="180"/>
      <c r="H1863" s="182"/>
      <c r="I1863" s="182"/>
      <c r="J1863" s="182"/>
      <c r="K1863" s="182"/>
    </row>
    <row r="1864" spans="4:11" x14ac:dyDescent="0.25">
      <c r="D1864" s="201"/>
      <c r="E1864" s="179"/>
      <c r="F1864" s="179"/>
      <c r="G1864" s="180"/>
      <c r="H1864" s="182"/>
      <c r="I1864" s="182"/>
      <c r="J1864" s="182"/>
      <c r="K1864" s="182"/>
    </row>
    <row r="1865" spans="4:11" x14ac:dyDescent="0.25">
      <c r="D1865" s="201"/>
      <c r="E1865" s="179"/>
      <c r="F1865" s="179"/>
      <c r="G1865" s="180"/>
      <c r="H1865" s="182"/>
      <c r="I1865" s="182"/>
      <c r="J1865" s="182"/>
      <c r="K1865" s="182"/>
    </row>
    <row r="1866" spans="4:11" x14ac:dyDescent="0.25">
      <c r="D1866" s="201"/>
      <c r="E1866" s="179"/>
      <c r="F1866" s="179"/>
      <c r="G1866" s="180"/>
      <c r="H1866" s="182"/>
      <c r="I1866" s="182"/>
      <c r="J1866" s="182"/>
      <c r="K1866" s="182"/>
    </row>
    <row r="1867" spans="4:11" x14ac:dyDescent="0.25">
      <c r="D1867" s="201"/>
      <c r="E1867" s="179"/>
      <c r="F1867" s="179"/>
      <c r="G1867" s="180"/>
      <c r="H1867" s="182"/>
      <c r="I1867" s="182"/>
      <c r="J1867" s="182"/>
      <c r="K1867" s="182"/>
    </row>
    <row r="1868" spans="4:11" x14ac:dyDescent="0.25">
      <c r="D1868" s="201"/>
      <c r="E1868" s="179"/>
      <c r="F1868" s="179"/>
      <c r="G1868" s="180"/>
      <c r="H1868" s="182"/>
      <c r="I1868" s="182"/>
      <c r="J1868" s="182"/>
      <c r="K1868" s="182"/>
    </row>
    <row r="1869" spans="4:11" x14ac:dyDescent="0.25">
      <c r="D1869" s="201"/>
      <c r="E1869" s="179"/>
      <c r="F1869" s="179"/>
      <c r="G1869" s="180"/>
      <c r="H1869" s="182"/>
      <c r="I1869" s="182"/>
      <c r="J1869" s="182"/>
      <c r="K1869" s="182"/>
    </row>
    <row r="1870" spans="4:11" x14ac:dyDescent="0.25">
      <c r="D1870" s="201"/>
      <c r="E1870" s="179"/>
      <c r="F1870" s="179"/>
      <c r="G1870" s="180"/>
      <c r="H1870" s="182"/>
      <c r="I1870" s="182"/>
      <c r="J1870" s="182"/>
      <c r="K1870" s="182"/>
    </row>
    <row r="1871" spans="4:11" x14ac:dyDescent="0.25">
      <c r="D1871" s="201"/>
      <c r="E1871" s="179"/>
      <c r="F1871" s="179"/>
      <c r="G1871" s="180"/>
      <c r="H1871" s="182"/>
      <c r="I1871" s="182"/>
      <c r="J1871" s="182"/>
      <c r="K1871" s="182"/>
    </row>
    <row r="1872" spans="4:11" x14ac:dyDescent="0.25">
      <c r="D1872" s="201"/>
      <c r="E1872" s="179"/>
      <c r="F1872" s="179"/>
      <c r="G1872" s="180"/>
      <c r="H1872" s="182"/>
      <c r="I1872" s="182"/>
      <c r="J1872" s="182"/>
      <c r="K1872" s="182"/>
    </row>
    <row r="1873" spans="4:11" x14ac:dyDescent="0.25">
      <c r="D1873" s="201"/>
      <c r="E1873" s="179"/>
      <c r="F1873" s="179"/>
      <c r="G1873" s="180"/>
      <c r="H1873" s="182"/>
      <c r="I1873" s="182"/>
      <c r="J1873" s="182"/>
      <c r="K1873" s="182"/>
    </row>
    <row r="1874" spans="4:11" x14ac:dyDescent="0.25">
      <c r="D1874" s="201"/>
      <c r="E1874" s="179"/>
      <c r="F1874" s="179"/>
      <c r="G1874" s="180"/>
      <c r="H1874" s="182"/>
      <c r="I1874" s="182"/>
      <c r="J1874" s="182"/>
      <c r="K1874" s="182"/>
    </row>
    <row r="1875" spans="4:11" x14ac:dyDescent="0.25">
      <c r="D1875" s="201"/>
      <c r="E1875" s="179"/>
      <c r="F1875" s="179"/>
      <c r="G1875" s="180"/>
      <c r="H1875" s="182"/>
      <c r="I1875" s="182"/>
      <c r="J1875" s="182"/>
      <c r="K1875" s="182"/>
    </row>
    <row r="1876" spans="4:11" x14ac:dyDescent="0.25">
      <c r="D1876" s="201"/>
      <c r="E1876" s="179"/>
      <c r="F1876" s="179"/>
      <c r="G1876" s="180"/>
      <c r="H1876" s="182"/>
      <c r="I1876" s="182"/>
      <c r="J1876" s="182"/>
      <c r="K1876" s="182"/>
    </row>
    <row r="1877" spans="4:11" x14ac:dyDescent="0.25">
      <c r="D1877" s="201"/>
      <c r="E1877" s="179"/>
      <c r="F1877" s="179"/>
      <c r="G1877" s="180"/>
      <c r="H1877" s="182"/>
      <c r="I1877" s="182"/>
      <c r="J1877" s="182"/>
      <c r="K1877" s="182"/>
    </row>
    <row r="1878" spans="4:11" x14ac:dyDescent="0.25">
      <c r="D1878" s="201"/>
      <c r="E1878" s="179"/>
      <c r="F1878" s="179"/>
      <c r="G1878" s="180"/>
      <c r="H1878" s="182"/>
      <c r="I1878" s="182"/>
      <c r="J1878" s="182"/>
      <c r="K1878" s="182"/>
    </row>
    <row r="1879" spans="4:11" x14ac:dyDescent="0.25">
      <c r="D1879" s="201"/>
      <c r="E1879" s="179"/>
      <c r="F1879" s="179"/>
      <c r="G1879" s="180"/>
      <c r="H1879" s="182"/>
      <c r="I1879" s="182"/>
      <c r="J1879" s="182"/>
      <c r="K1879" s="182"/>
    </row>
    <row r="1880" spans="4:11" x14ac:dyDescent="0.25">
      <c r="D1880" s="201"/>
      <c r="E1880" s="179"/>
      <c r="F1880" s="179"/>
      <c r="G1880" s="180"/>
      <c r="H1880" s="182"/>
      <c r="I1880" s="182"/>
      <c r="J1880" s="182"/>
      <c r="K1880" s="182"/>
    </row>
    <row r="1881" spans="4:11" x14ac:dyDescent="0.25">
      <c r="D1881" s="201"/>
      <c r="E1881" s="179"/>
      <c r="F1881" s="179"/>
      <c r="G1881" s="180"/>
      <c r="H1881" s="182"/>
      <c r="I1881" s="182"/>
      <c r="J1881" s="182"/>
      <c r="K1881" s="182"/>
    </row>
    <row r="1882" spans="4:11" x14ac:dyDescent="0.25">
      <c r="D1882" s="201"/>
      <c r="E1882" s="179"/>
      <c r="F1882" s="179"/>
      <c r="G1882" s="180"/>
      <c r="H1882" s="182"/>
      <c r="I1882" s="182"/>
      <c r="J1882" s="182"/>
      <c r="K1882" s="182"/>
    </row>
    <row r="1883" spans="4:11" x14ac:dyDescent="0.25">
      <c r="D1883" s="201"/>
      <c r="E1883" s="179"/>
      <c r="F1883" s="179"/>
      <c r="G1883" s="180"/>
      <c r="H1883" s="182"/>
      <c r="I1883" s="182"/>
      <c r="J1883" s="182"/>
      <c r="K1883" s="182"/>
    </row>
    <row r="1884" spans="4:11" x14ac:dyDescent="0.25">
      <c r="D1884" s="201"/>
      <c r="E1884" s="179"/>
      <c r="F1884" s="179"/>
      <c r="G1884" s="180"/>
      <c r="H1884" s="182"/>
      <c r="I1884" s="182"/>
      <c r="J1884" s="182"/>
      <c r="K1884" s="182"/>
    </row>
    <row r="1885" spans="4:11" x14ac:dyDescent="0.25">
      <c r="D1885" s="201"/>
      <c r="E1885" s="179"/>
      <c r="F1885" s="179"/>
      <c r="G1885" s="180"/>
      <c r="H1885" s="182"/>
      <c r="I1885" s="182"/>
      <c r="J1885" s="182"/>
      <c r="K1885" s="182"/>
    </row>
    <row r="1886" spans="4:11" x14ac:dyDescent="0.25">
      <c r="D1886" s="201"/>
      <c r="E1886" s="179"/>
      <c r="F1886" s="179"/>
      <c r="G1886" s="180"/>
      <c r="H1886" s="182"/>
      <c r="I1886" s="182"/>
      <c r="J1886" s="182"/>
      <c r="K1886" s="182"/>
    </row>
    <row r="1887" spans="4:11" x14ac:dyDescent="0.25">
      <c r="D1887" s="201"/>
      <c r="E1887" s="179"/>
      <c r="F1887" s="179"/>
      <c r="G1887" s="180"/>
      <c r="H1887" s="182"/>
      <c r="I1887" s="182"/>
      <c r="J1887" s="182"/>
      <c r="K1887" s="182"/>
    </row>
    <row r="1888" spans="4:11" x14ac:dyDescent="0.25">
      <c r="D1888" s="201"/>
      <c r="E1888" s="179"/>
      <c r="F1888" s="179"/>
      <c r="G1888" s="180"/>
      <c r="H1888" s="182"/>
      <c r="I1888" s="182"/>
      <c r="J1888" s="182"/>
      <c r="K1888" s="182"/>
    </row>
    <row r="1889" spans="4:11" x14ac:dyDescent="0.25">
      <c r="D1889" s="201"/>
      <c r="E1889" s="179"/>
      <c r="F1889" s="179"/>
      <c r="G1889" s="180"/>
      <c r="H1889" s="182"/>
      <c r="I1889" s="182"/>
      <c r="J1889" s="182"/>
      <c r="K1889" s="182"/>
    </row>
    <row r="1890" spans="4:11" x14ac:dyDescent="0.25">
      <c r="D1890" s="201"/>
      <c r="E1890" s="179"/>
      <c r="F1890" s="179"/>
      <c r="G1890" s="180"/>
      <c r="H1890" s="182"/>
      <c r="I1890" s="182"/>
      <c r="J1890" s="182"/>
      <c r="K1890" s="182"/>
    </row>
    <row r="1891" spans="4:11" x14ac:dyDescent="0.25">
      <c r="D1891" s="201"/>
      <c r="E1891" s="179"/>
      <c r="F1891" s="179"/>
      <c r="G1891" s="180"/>
      <c r="H1891" s="182"/>
      <c r="I1891" s="182"/>
      <c r="J1891" s="182"/>
      <c r="K1891" s="182"/>
    </row>
    <row r="1892" spans="4:11" x14ac:dyDescent="0.25">
      <c r="D1892" s="201"/>
      <c r="E1892" s="179"/>
      <c r="F1892" s="179"/>
      <c r="G1892" s="180"/>
      <c r="H1892" s="182"/>
      <c r="I1892" s="182"/>
      <c r="J1892" s="182"/>
      <c r="K1892" s="182"/>
    </row>
    <row r="1893" spans="4:11" x14ac:dyDescent="0.25">
      <c r="D1893" s="201"/>
      <c r="E1893" s="179"/>
      <c r="F1893" s="179"/>
      <c r="G1893" s="180"/>
      <c r="H1893" s="182"/>
      <c r="I1893" s="182"/>
      <c r="J1893" s="182"/>
      <c r="K1893" s="182"/>
    </row>
    <row r="1894" spans="4:11" x14ac:dyDescent="0.25">
      <c r="D1894" s="201"/>
      <c r="E1894" s="179"/>
      <c r="F1894" s="179"/>
      <c r="G1894" s="180"/>
      <c r="H1894" s="182"/>
      <c r="I1894" s="182"/>
      <c r="J1894" s="182"/>
      <c r="K1894" s="182"/>
    </row>
    <row r="1895" spans="4:11" x14ac:dyDescent="0.25">
      <c r="D1895" s="201"/>
      <c r="E1895" s="179"/>
      <c r="F1895" s="179"/>
      <c r="G1895" s="180"/>
      <c r="H1895" s="182"/>
      <c r="I1895" s="182"/>
      <c r="J1895" s="182"/>
      <c r="K1895" s="182"/>
    </row>
    <row r="1896" spans="4:11" x14ac:dyDescent="0.25">
      <c r="D1896" s="201"/>
      <c r="E1896" s="179"/>
      <c r="F1896" s="179"/>
      <c r="G1896" s="180"/>
      <c r="H1896" s="182"/>
      <c r="I1896" s="182"/>
      <c r="J1896" s="182"/>
      <c r="K1896" s="182"/>
    </row>
    <row r="1897" spans="4:11" x14ac:dyDescent="0.25">
      <c r="D1897" s="201"/>
      <c r="E1897" s="179"/>
      <c r="F1897" s="179"/>
      <c r="G1897" s="180"/>
      <c r="H1897" s="182"/>
      <c r="I1897" s="182"/>
      <c r="J1897" s="182"/>
      <c r="K1897" s="182"/>
    </row>
    <row r="1898" spans="4:11" x14ac:dyDescent="0.25">
      <c r="D1898" s="201"/>
      <c r="E1898" s="179"/>
      <c r="F1898" s="179"/>
      <c r="G1898" s="180"/>
      <c r="H1898" s="182"/>
      <c r="I1898" s="182"/>
      <c r="J1898" s="182"/>
      <c r="K1898" s="182"/>
    </row>
    <row r="1899" spans="4:11" x14ac:dyDescent="0.25">
      <c r="D1899" s="201"/>
      <c r="E1899" s="179"/>
      <c r="F1899" s="179"/>
      <c r="G1899" s="180"/>
      <c r="H1899" s="182"/>
      <c r="I1899" s="182"/>
      <c r="J1899" s="182"/>
      <c r="K1899" s="182"/>
    </row>
    <row r="1900" spans="4:11" x14ac:dyDescent="0.25">
      <c r="D1900" s="201"/>
      <c r="E1900" s="179"/>
      <c r="F1900" s="179"/>
      <c r="G1900" s="180"/>
      <c r="H1900" s="182"/>
      <c r="I1900" s="182"/>
      <c r="J1900" s="182"/>
      <c r="K1900" s="182"/>
    </row>
    <row r="1901" spans="4:11" x14ac:dyDescent="0.25">
      <c r="D1901" s="201"/>
      <c r="E1901" s="179"/>
      <c r="F1901" s="179"/>
      <c r="G1901" s="180"/>
      <c r="H1901" s="182"/>
      <c r="I1901" s="182"/>
      <c r="J1901" s="182"/>
      <c r="K1901" s="182"/>
    </row>
    <row r="1902" spans="4:11" x14ac:dyDescent="0.25">
      <c r="D1902" s="201"/>
      <c r="E1902" s="179"/>
      <c r="F1902" s="179"/>
      <c r="G1902" s="180"/>
      <c r="H1902" s="182"/>
      <c r="I1902" s="182"/>
      <c r="J1902" s="182"/>
      <c r="K1902" s="182"/>
    </row>
    <row r="1903" spans="4:11" x14ac:dyDescent="0.25">
      <c r="D1903" s="201"/>
      <c r="E1903" s="179"/>
      <c r="F1903" s="179"/>
      <c r="G1903" s="180"/>
      <c r="H1903" s="182"/>
      <c r="I1903" s="182"/>
      <c r="J1903" s="182"/>
      <c r="K1903" s="182"/>
    </row>
    <row r="1904" spans="4:11" x14ac:dyDescent="0.25">
      <c r="D1904" s="201"/>
      <c r="E1904" s="179"/>
      <c r="F1904" s="179"/>
      <c r="G1904" s="180"/>
      <c r="H1904" s="182"/>
      <c r="I1904" s="182"/>
      <c r="J1904" s="182"/>
      <c r="K1904" s="182"/>
    </row>
    <row r="1905" spans="4:11" x14ac:dyDescent="0.25">
      <c r="D1905" s="201"/>
      <c r="E1905" s="179"/>
      <c r="F1905" s="179"/>
      <c r="G1905" s="180"/>
      <c r="H1905" s="182"/>
      <c r="I1905" s="182"/>
      <c r="J1905" s="182"/>
      <c r="K1905" s="182"/>
    </row>
    <row r="1906" spans="4:11" x14ac:dyDescent="0.25">
      <c r="D1906" s="201"/>
      <c r="E1906" s="179"/>
      <c r="F1906" s="179"/>
      <c r="G1906" s="180"/>
      <c r="H1906" s="182"/>
      <c r="I1906" s="182"/>
      <c r="J1906" s="182"/>
      <c r="K1906" s="182"/>
    </row>
    <row r="1907" spans="4:11" x14ac:dyDescent="0.25">
      <c r="D1907" s="201"/>
      <c r="E1907" s="179"/>
      <c r="F1907" s="179"/>
      <c r="G1907" s="180"/>
      <c r="H1907" s="182"/>
      <c r="I1907" s="182"/>
      <c r="J1907" s="182"/>
      <c r="K1907" s="182"/>
    </row>
    <row r="1908" spans="4:11" x14ac:dyDescent="0.25">
      <c r="D1908" s="201"/>
      <c r="E1908" s="179"/>
      <c r="F1908" s="179"/>
      <c r="G1908" s="180"/>
      <c r="H1908" s="182"/>
      <c r="I1908" s="182"/>
      <c r="J1908" s="182"/>
      <c r="K1908" s="182"/>
    </row>
    <row r="1909" spans="4:11" x14ac:dyDescent="0.25">
      <c r="D1909" s="201"/>
      <c r="E1909" s="179"/>
      <c r="F1909" s="179"/>
      <c r="G1909" s="180"/>
      <c r="H1909" s="182"/>
      <c r="I1909" s="182"/>
      <c r="J1909" s="182"/>
      <c r="K1909" s="182"/>
    </row>
    <row r="1910" spans="4:11" x14ac:dyDescent="0.25">
      <c r="D1910" s="201"/>
      <c r="E1910" s="179"/>
      <c r="F1910" s="179"/>
      <c r="G1910" s="180"/>
      <c r="H1910" s="182"/>
      <c r="I1910" s="182"/>
      <c r="J1910" s="182"/>
      <c r="K1910" s="182"/>
    </row>
    <row r="1911" spans="4:11" x14ac:dyDescent="0.25">
      <c r="D1911" s="201"/>
      <c r="E1911" s="179"/>
      <c r="F1911" s="179"/>
      <c r="G1911" s="180"/>
      <c r="H1911" s="182"/>
      <c r="I1911" s="182"/>
      <c r="J1911" s="182"/>
      <c r="K1911" s="182"/>
    </row>
    <row r="1912" spans="4:11" x14ac:dyDescent="0.25">
      <c r="D1912" s="201"/>
      <c r="E1912" s="179"/>
      <c r="F1912" s="179"/>
      <c r="G1912" s="180"/>
      <c r="H1912" s="182"/>
      <c r="I1912" s="182"/>
      <c r="J1912" s="182"/>
      <c r="K1912" s="182"/>
    </row>
    <row r="1913" spans="4:11" x14ac:dyDescent="0.25">
      <c r="D1913" s="201"/>
      <c r="E1913" s="179"/>
      <c r="F1913" s="179"/>
      <c r="G1913" s="180"/>
      <c r="H1913" s="182"/>
      <c r="I1913" s="182"/>
      <c r="J1913" s="182"/>
      <c r="K1913" s="182"/>
    </row>
    <row r="1914" spans="4:11" x14ac:dyDescent="0.25">
      <c r="D1914" s="201"/>
      <c r="E1914" s="179"/>
      <c r="F1914" s="179"/>
      <c r="G1914" s="180"/>
      <c r="H1914" s="182"/>
      <c r="I1914" s="182"/>
      <c r="J1914" s="182"/>
      <c r="K1914" s="182"/>
    </row>
    <row r="1915" spans="4:11" x14ac:dyDescent="0.25">
      <c r="D1915" s="201"/>
      <c r="E1915" s="179"/>
      <c r="F1915" s="179"/>
      <c r="G1915" s="180"/>
      <c r="H1915" s="182"/>
      <c r="I1915" s="182"/>
      <c r="J1915" s="182"/>
      <c r="K1915" s="182"/>
    </row>
    <row r="1916" spans="4:11" x14ac:dyDescent="0.25">
      <c r="D1916" s="201"/>
      <c r="E1916" s="179"/>
      <c r="F1916" s="179"/>
      <c r="G1916" s="180"/>
      <c r="H1916" s="182"/>
      <c r="I1916" s="182"/>
      <c r="J1916" s="182"/>
      <c r="K1916" s="182"/>
    </row>
    <row r="1917" spans="4:11" x14ac:dyDescent="0.25">
      <c r="D1917" s="201"/>
      <c r="E1917" s="179"/>
      <c r="F1917" s="179"/>
      <c r="G1917" s="180"/>
      <c r="H1917" s="182"/>
      <c r="I1917" s="182"/>
      <c r="J1917" s="182"/>
      <c r="K1917" s="182"/>
    </row>
    <row r="1918" spans="4:11" x14ac:dyDescent="0.25">
      <c r="D1918" s="201"/>
      <c r="E1918" s="179"/>
      <c r="F1918" s="179"/>
      <c r="G1918" s="180"/>
      <c r="H1918" s="182"/>
      <c r="I1918" s="182"/>
      <c r="J1918" s="182"/>
      <c r="K1918" s="182"/>
    </row>
    <row r="1919" spans="4:11" x14ac:dyDescent="0.25">
      <c r="D1919" s="201"/>
      <c r="E1919" s="179"/>
      <c r="F1919" s="179"/>
      <c r="G1919" s="180"/>
      <c r="H1919" s="182"/>
      <c r="I1919" s="182"/>
      <c r="J1919" s="182"/>
      <c r="K1919" s="182"/>
    </row>
    <row r="1920" spans="4:11" x14ac:dyDescent="0.25">
      <c r="D1920" s="201"/>
      <c r="E1920" s="179"/>
      <c r="F1920" s="179"/>
      <c r="G1920" s="180"/>
      <c r="H1920" s="182"/>
      <c r="I1920" s="182"/>
      <c r="J1920" s="182"/>
      <c r="K1920" s="182"/>
    </row>
    <row r="1921" spans="4:11" x14ac:dyDescent="0.25">
      <c r="D1921" s="201"/>
      <c r="E1921" s="179"/>
      <c r="F1921" s="179"/>
      <c r="G1921" s="180"/>
      <c r="H1921" s="182"/>
      <c r="I1921" s="182"/>
      <c r="J1921" s="182"/>
      <c r="K1921" s="182"/>
    </row>
    <row r="1922" spans="4:11" x14ac:dyDescent="0.25">
      <c r="D1922" s="201"/>
      <c r="E1922" s="179"/>
      <c r="F1922" s="179"/>
      <c r="G1922" s="180"/>
      <c r="H1922" s="182"/>
      <c r="I1922" s="182"/>
      <c r="J1922" s="182"/>
      <c r="K1922" s="182"/>
    </row>
    <row r="1923" spans="4:11" x14ac:dyDescent="0.25">
      <c r="D1923" s="201"/>
      <c r="E1923" s="179"/>
      <c r="F1923" s="179"/>
      <c r="G1923" s="180"/>
      <c r="H1923" s="182"/>
      <c r="I1923" s="182"/>
      <c r="J1923" s="182"/>
      <c r="K1923" s="182"/>
    </row>
    <row r="1924" spans="4:11" x14ac:dyDescent="0.25">
      <c r="D1924" s="201"/>
      <c r="E1924" s="179"/>
      <c r="F1924" s="179"/>
      <c r="G1924" s="180"/>
      <c r="H1924" s="182"/>
      <c r="I1924" s="182"/>
      <c r="J1924" s="182"/>
      <c r="K1924" s="182"/>
    </row>
    <row r="1925" spans="4:11" x14ac:dyDescent="0.25">
      <c r="D1925" s="201"/>
      <c r="E1925" s="179"/>
      <c r="F1925" s="179"/>
      <c r="G1925" s="180"/>
      <c r="H1925" s="182"/>
      <c r="I1925" s="182"/>
      <c r="J1925" s="182"/>
      <c r="K1925" s="182"/>
    </row>
    <row r="1926" spans="4:11" x14ac:dyDescent="0.25">
      <c r="D1926" s="201"/>
      <c r="E1926" s="179"/>
      <c r="F1926" s="179"/>
      <c r="G1926" s="180"/>
      <c r="H1926" s="182"/>
      <c r="I1926" s="182"/>
      <c r="J1926" s="182"/>
      <c r="K1926" s="182"/>
    </row>
    <row r="1927" spans="4:11" x14ac:dyDescent="0.25">
      <c r="D1927" s="201"/>
      <c r="E1927" s="179"/>
      <c r="F1927" s="179"/>
      <c r="G1927" s="180"/>
      <c r="H1927" s="182"/>
      <c r="I1927" s="182"/>
      <c r="J1927" s="182"/>
      <c r="K1927" s="182"/>
    </row>
    <row r="1928" spans="4:11" x14ac:dyDescent="0.25">
      <c r="D1928" s="201"/>
      <c r="E1928" s="179"/>
      <c r="F1928" s="179"/>
      <c r="G1928" s="180"/>
      <c r="H1928" s="182"/>
      <c r="I1928" s="182"/>
      <c r="J1928" s="182"/>
      <c r="K1928" s="182"/>
    </row>
    <row r="1929" spans="4:11" x14ac:dyDescent="0.25">
      <c r="D1929" s="201"/>
      <c r="E1929" s="179"/>
      <c r="F1929" s="179"/>
      <c r="G1929" s="180"/>
      <c r="H1929" s="182"/>
      <c r="I1929" s="182"/>
      <c r="J1929" s="182"/>
      <c r="K1929" s="182"/>
    </row>
    <row r="1930" spans="4:11" x14ac:dyDescent="0.25">
      <c r="D1930" s="201"/>
      <c r="E1930" s="179"/>
      <c r="F1930" s="179"/>
      <c r="G1930" s="180"/>
      <c r="H1930" s="182"/>
      <c r="I1930" s="182"/>
      <c r="J1930" s="182"/>
      <c r="K1930" s="182"/>
    </row>
    <row r="1931" spans="4:11" x14ac:dyDescent="0.25">
      <c r="D1931" s="201"/>
      <c r="E1931" s="179"/>
      <c r="F1931" s="179"/>
      <c r="G1931" s="180"/>
      <c r="H1931" s="182"/>
      <c r="I1931" s="182"/>
      <c r="J1931" s="182"/>
      <c r="K1931" s="182"/>
    </row>
    <row r="1932" spans="4:11" x14ac:dyDescent="0.25">
      <c r="D1932" s="201"/>
      <c r="E1932" s="179"/>
      <c r="F1932" s="179"/>
      <c r="G1932" s="180"/>
      <c r="H1932" s="182"/>
      <c r="I1932" s="182"/>
      <c r="J1932" s="182"/>
      <c r="K1932" s="182"/>
    </row>
    <row r="1933" spans="4:11" x14ac:dyDescent="0.25">
      <c r="D1933" s="201"/>
      <c r="E1933" s="179"/>
      <c r="F1933" s="179"/>
      <c r="G1933" s="180"/>
      <c r="H1933" s="182"/>
      <c r="I1933" s="182"/>
      <c r="J1933" s="182"/>
      <c r="K1933" s="182"/>
    </row>
    <row r="1934" spans="4:11" x14ac:dyDescent="0.25">
      <c r="D1934" s="201"/>
      <c r="E1934" s="179"/>
      <c r="F1934" s="179"/>
      <c r="G1934" s="180"/>
      <c r="H1934" s="182"/>
      <c r="I1934" s="182"/>
      <c r="J1934" s="182"/>
      <c r="K1934" s="182"/>
    </row>
    <row r="1935" spans="4:11" x14ac:dyDescent="0.25">
      <c r="D1935" s="201"/>
      <c r="E1935" s="179"/>
      <c r="F1935" s="179"/>
      <c r="G1935" s="180"/>
      <c r="H1935" s="182"/>
      <c r="I1935" s="182"/>
      <c r="J1935" s="182"/>
      <c r="K1935" s="182"/>
    </row>
    <row r="1936" spans="4:11" x14ac:dyDescent="0.25">
      <c r="D1936" s="201"/>
      <c r="E1936" s="179"/>
      <c r="F1936" s="179"/>
      <c r="G1936" s="180"/>
      <c r="H1936" s="182"/>
      <c r="I1936" s="182"/>
      <c r="J1936" s="182"/>
      <c r="K1936" s="182"/>
    </row>
    <row r="1937" spans="4:11" x14ac:dyDescent="0.25">
      <c r="D1937" s="201"/>
      <c r="E1937" s="179"/>
      <c r="F1937" s="179"/>
      <c r="G1937" s="180"/>
      <c r="H1937" s="182"/>
      <c r="I1937" s="182"/>
      <c r="J1937" s="182"/>
      <c r="K1937" s="182"/>
    </row>
    <row r="1938" spans="4:11" x14ac:dyDescent="0.25">
      <c r="D1938" s="201"/>
      <c r="E1938" s="179"/>
      <c r="F1938" s="179"/>
      <c r="G1938" s="180"/>
      <c r="H1938" s="182"/>
      <c r="I1938" s="182"/>
      <c r="J1938" s="182"/>
      <c r="K1938" s="182"/>
    </row>
    <row r="1939" spans="4:11" x14ac:dyDescent="0.25">
      <c r="D1939" s="201"/>
      <c r="E1939" s="179"/>
      <c r="F1939" s="179"/>
      <c r="G1939" s="180"/>
      <c r="H1939" s="182"/>
      <c r="I1939" s="182"/>
      <c r="J1939" s="182"/>
      <c r="K1939" s="182"/>
    </row>
    <row r="1940" spans="4:11" x14ac:dyDescent="0.25">
      <c r="D1940" s="201"/>
      <c r="E1940" s="179"/>
      <c r="F1940" s="179"/>
      <c r="G1940" s="180"/>
      <c r="H1940" s="182"/>
      <c r="I1940" s="182"/>
      <c r="J1940" s="182"/>
      <c r="K1940" s="182"/>
    </row>
    <row r="1941" spans="4:11" x14ac:dyDescent="0.25">
      <c r="D1941" s="201"/>
      <c r="E1941" s="179"/>
      <c r="F1941" s="179"/>
      <c r="G1941" s="180"/>
      <c r="H1941" s="182"/>
      <c r="I1941" s="182"/>
      <c r="J1941" s="182"/>
      <c r="K1941" s="182"/>
    </row>
    <row r="1942" spans="4:11" x14ac:dyDescent="0.25">
      <c r="D1942" s="201"/>
      <c r="E1942" s="179"/>
      <c r="F1942" s="179"/>
      <c r="G1942" s="180"/>
      <c r="H1942" s="182"/>
      <c r="I1942" s="182"/>
      <c r="J1942" s="182"/>
      <c r="K1942" s="182"/>
    </row>
    <row r="1943" spans="4:11" x14ac:dyDescent="0.25">
      <c r="D1943" s="201"/>
      <c r="E1943" s="179"/>
      <c r="F1943" s="179"/>
      <c r="G1943" s="180"/>
      <c r="H1943" s="182"/>
      <c r="I1943" s="182"/>
      <c r="J1943" s="182"/>
      <c r="K1943" s="182"/>
    </row>
    <row r="1944" spans="4:11" x14ac:dyDescent="0.25">
      <c r="D1944" s="201"/>
      <c r="E1944" s="179"/>
      <c r="F1944" s="179"/>
      <c r="G1944" s="180"/>
      <c r="H1944" s="182"/>
      <c r="I1944" s="182"/>
      <c r="J1944" s="182"/>
      <c r="K1944" s="182"/>
    </row>
    <row r="1945" spans="4:11" x14ac:dyDescent="0.25">
      <c r="D1945" s="201"/>
      <c r="E1945" s="179"/>
      <c r="F1945" s="179"/>
      <c r="G1945" s="180"/>
      <c r="H1945" s="182"/>
      <c r="I1945" s="182"/>
      <c r="J1945" s="182"/>
      <c r="K1945" s="182"/>
    </row>
    <row r="1946" spans="4:11" x14ac:dyDescent="0.25">
      <c r="D1946" s="201"/>
      <c r="E1946" s="179"/>
      <c r="F1946" s="179"/>
      <c r="G1946" s="180"/>
      <c r="H1946" s="182"/>
      <c r="I1946" s="182"/>
      <c r="J1946" s="182"/>
      <c r="K1946" s="182"/>
    </row>
    <row r="1947" spans="4:11" x14ac:dyDescent="0.25">
      <c r="D1947" s="201"/>
      <c r="E1947" s="179"/>
      <c r="F1947" s="179"/>
      <c r="G1947" s="180"/>
      <c r="H1947" s="182"/>
      <c r="I1947" s="182"/>
      <c r="J1947" s="182"/>
      <c r="K1947" s="182"/>
    </row>
    <row r="1948" spans="4:11" x14ac:dyDescent="0.25">
      <c r="D1948" s="201"/>
      <c r="E1948" s="179"/>
      <c r="F1948" s="179"/>
      <c r="G1948" s="180"/>
      <c r="H1948" s="182"/>
      <c r="I1948" s="182"/>
      <c r="J1948" s="182"/>
      <c r="K1948" s="182"/>
    </row>
    <row r="1949" spans="4:11" x14ac:dyDescent="0.25">
      <c r="D1949" s="201"/>
      <c r="E1949" s="179"/>
      <c r="F1949" s="179"/>
      <c r="G1949" s="180"/>
      <c r="H1949" s="182"/>
      <c r="I1949" s="182"/>
      <c r="J1949" s="182"/>
      <c r="K1949" s="182"/>
    </row>
    <row r="1950" spans="4:11" x14ac:dyDescent="0.25">
      <c r="D1950" s="201"/>
      <c r="E1950" s="179"/>
      <c r="F1950" s="179"/>
      <c r="G1950" s="180"/>
      <c r="H1950" s="182"/>
      <c r="I1950" s="182"/>
      <c r="J1950" s="182"/>
      <c r="K1950" s="182"/>
    </row>
    <row r="1951" spans="4:11" x14ac:dyDescent="0.25">
      <c r="D1951" s="201"/>
      <c r="E1951" s="179"/>
      <c r="F1951" s="179"/>
      <c r="G1951" s="180"/>
      <c r="H1951" s="182"/>
      <c r="I1951" s="182"/>
      <c r="J1951" s="182"/>
      <c r="K1951" s="182"/>
    </row>
    <row r="1952" spans="4:11" x14ac:dyDescent="0.25">
      <c r="D1952" s="201"/>
      <c r="E1952" s="179"/>
      <c r="F1952" s="179"/>
      <c r="G1952" s="180"/>
      <c r="H1952" s="182"/>
      <c r="I1952" s="182"/>
      <c r="J1952" s="182"/>
      <c r="K1952" s="182"/>
    </row>
    <row r="1953" spans="4:11" x14ac:dyDescent="0.25">
      <c r="D1953" s="201"/>
      <c r="E1953" s="179"/>
      <c r="F1953" s="179"/>
      <c r="G1953" s="180"/>
      <c r="H1953" s="182"/>
      <c r="I1953" s="182"/>
      <c r="J1953" s="182"/>
      <c r="K1953" s="182"/>
    </row>
    <row r="1954" spans="4:11" x14ac:dyDescent="0.25">
      <c r="D1954" s="201"/>
      <c r="E1954" s="179"/>
      <c r="F1954" s="179"/>
      <c r="G1954" s="180"/>
      <c r="H1954" s="182"/>
      <c r="I1954" s="182"/>
      <c r="J1954" s="182"/>
      <c r="K1954" s="182"/>
    </row>
    <row r="1955" spans="4:11" x14ac:dyDescent="0.25">
      <c r="D1955" s="201"/>
      <c r="E1955" s="179"/>
      <c r="F1955" s="179"/>
      <c r="G1955" s="180"/>
      <c r="H1955" s="182"/>
      <c r="I1955" s="182"/>
      <c r="J1955" s="182"/>
      <c r="K1955" s="182"/>
    </row>
    <row r="1956" spans="4:11" x14ac:dyDescent="0.25">
      <c r="D1956" s="201"/>
      <c r="E1956" s="179"/>
      <c r="F1956" s="179"/>
      <c r="G1956" s="180"/>
      <c r="H1956" s="182"/>
      <c r="I1956" s="182"/>
      <c r="J1956" s="182"/>
      <c r="K1956" s="182"/>
    </row>
    <row r="1957" spans="4:11" x14ac:dyDescent="0.25">
      <c r="D1957" s="201"/>
      <c r="E1957" s="179"/>
      <c r="F1957" s="179"/>
      <c r="G1957" s="180"/>
      <c r="H1957" s="182"/>
      <c r="I1957" s="182"/>
      <c r="J1957" s="182"/>
      <c r="K1957" s="182"/>
    </row>
    <row r="1958" spans="4:11" x14ac:dyDescent="0.25">
      <c r="D1958" s="201"/>
      <c r="E1958" s="179"/>
      <c r="F1958" s="179"/>
      <c r="G1958" s="180"/>
      <c r="H1958" s="182"/>
      <c r="I1958" s="182"/>
      <c r="J1958" s="182"/>
      <c r="K1958" s="182"/>
    </row>
    <row r="1959" spans="4:11" x14ac:dyDescent="0.25">
      <c r="D1959" s="201"/>
      <c r="E1959" s="179"/>
      <c r="F1959" s="179"/>
      <c r="G1959" s="180"/>
      <c r="H1959" s="182"/>
      <c r="I1959" s="182"/>
      <c r="J1959" s="182"/>
      <c r="K1959" s="182"/>
    </row>
    <row r="1960" spans="4:11" x14ac:dyDescent="0.25">
      <c r="D1960" s="201"/>
      <c r="E1960" s="179"/>
      <c r="F1960" s="179"/>
      <c r="G1960" s="180"/>
      <c r="H1960" s="182"/>
      <c r="I1960" s="182"/>
      <c r="J1960" s="182"/>
      <c r="K1960" s="182"/>
    </row>
    <row r="1961" spans="4:11" x14ac:dyDescent="0.25">
      <c r="D1961" s="201"/>
      <c r="E1961" s="179"/>
      <c r="F1961" s="179"/>
      <c r="G1961" s="180"/>
      <c r="H1961" s="182"/>
      <c r="I1961" s="182"/>
      <c r="J1961" s="182"/>
      <c r="K1961" s="182"/>
    </row>
    <row r="1962" spans="4:11" x14ac:dyDescent="0.25">
      <c r="D1962" s="201"/>
      <c r="E1962" s="179"/>
      <c r="F1962" s="179"/>
      <c r="G1962" s="180"/>
      <c r="H1962" s="182"/>
      <c r="I1962" s="182"/>
      <c r="J1962" s="182"/>
      <c r="K1962" s="182"/>
    </row>
    <row r="1963" spans="4:11" x14ac:dyDescent="0.25">
      <c r="D1963" s="201"/>
      <c r="E1963" s="179"/>
      <c r="F1963" s="179"/>
      <c r="G1963" s="180"/>
      <c r="H1963" s="182"/>
      <c r="I1963" s="182"/>
      <c r="J1963" s="182"/>
      <c r="K1963" s="182"/>
    </row>
    <row r="1964" spans="4:11" x14ac:dyDescent="0.25">
      <c r="D1964" s="201"/>
      <c r="E1964" s="179"/>
      <c r="F1964" s="179"/>
      <c r="G1964" s="180"/>
      <c r="H1964" s="182"/>
      <c r="I1964" s="182"/>
      <c r="J1964" s="182"/>
      <c r="K1964" s="182"/>
    </row>
    <row r="1965" spans="4:11" x14ac:dyDescent="0.25">
      <c r="D1965" s="201"/>
      <c r="E1965" s="179"/>
      <c r="F1965" s="179"/>
      <c r="G1965" s="180"/>
      <c r="H1965" s="182"/>
      <c r="I1965" s="182"/>
      <c r="J1965" s="182"/>
      <c r="K1965" s="182"/>
    </row>
    <row r="1966" spans="4:11" x14ac:dyDescent="0.25">
      <c r="D1966" s="201"/>
      <c r="E1966" s="179"/>
      <c r="F1966" s="179"/>
      <c r="G1966" s="180"/>
      <c r="H1966" s="182"/>
      <c r="I1966" s="182"/>
      <c r="J1966" s="182"/>
      <c r="K1966" s="182"/>
    </row>
    <row r="1967" spans="4:11" x14ac:dyDescent="0.25">
      <c r="D1967" s="201"/>
      <c r="E1967" s="179"/>
      <c r="F1967" s="179"/>
      <c r="G1967" s="180"/>
      <c r="H1967" s="182"/>
      <c r="I1967" s="182"/>
      <c r="J1967" s="182"/>
      <c r="K1967" s="182"/>
    </row>
    <row r="1968" spans="4:11" x14ac:dyDescent="0.25">
      <c r="D1968" s="201"/>
      <c r="E1968" s="179"/>
      <c r="F1968" s="179"/>
      <c r="G1968" s="180"/>
      <c r="H1968" s="182"/>
      <c r="I1968" s="182"/>
      <c r="J1968" s="182"/>
      <c r="K1968" s="182"/>
    </row>
    <row r="1969" spans="4:11" x14ac:dyDescent="0.25">
      <c r="D1969" s="201"/>
      <c r="E1969" s="179"/>
      <c r="F1969" s="179"/>
      <c r="G1969" s="180"/>
      <c r="H1969" s="182"/>
      <c r="I1969" s="182"/>
      <c r="J1969" s="182"/>
      <c r="K1969" s="182"/>
    </row>
    <row r="1970" spans="4:11" x14ac:dyDescent="0.25">
      <c r="D1970" s="201"/>
      <c r="E1970" s="179"/>
      <c r="F1970" s="179"/>
      <c r="G1970" s="180"/>
      <c r="H1970" s="182"/>
      <c r="I1970" s="182"/>
      <c r="J1970" s="182"/>
      <c r="K1970" s="182"/>
    </row>
    <row r="1971" spans="4:11" x14ac:dyDescent="0.25">
      <c r="D1971" s="201"/>
      <c r="E1971" s="179"/>
      <c r="F1971" s="179"/>
      <c r="G1971" s="180"/>
      <c r="H1971" s="182"/>
      <c r="I1971" s="182"/>
      <c r="J1971" s="182"/>
      <c r="K1971" s="182"/>
    </row>
    <row r="1972" spans="4:11" x14ac:dyDescent="0.25">
      <c r="D1972" s="201"/>
      <c r="E1972" s="179"/>
      <c r="F1972" s="179"/>
      <c r="G1972" s="180"/>
      <c r="H1972" s="182"/>
      <c r="I1972" s="182"/>
      <c r="J1972" s="182"/>
      <c r="K1972" s="182"/>
    </row>
    <row r="1973" spans="4:11" x14ac:dyDescent="0.25">
      <c r="D1973" s="201"/>
      <c r="E1973" s="179"/>
      <c r="F1973" s="179"/>
      <c r="G1973" s="180"/>
      <c r="H1973" s="182"/>
      <c r="I1973" s="182"/>
      <c r="J1973" s="182"/>
      <c r="K1973" s="182"/>
    </row>
    <row r="1974" spans="4:11" x14ac:dyDescent="0.25">
      <c r="D1974" s="201"/>
      <c r="E1974" s="179"/>
      <c r="F1974" s="179"/>
      <c r="G1974" s="180"/>
      <c r="H1974" s="182"/>
      <c r="I1974" s="182"/>
      <c r="J1974" s="182"/>
      <c r="K1974" s="182"/>
    </row>
    <row r="1975" spans="4:11" x14ac:dyDescent="0.25">
      <c r="D1975" s="201"/>
      <c r="E1975" s="179"/>
      <c r="F1975" s="179"/>
      <c r="G1975" s="180"/>
      <c r="H1975" s="182"/>
      <c r="I1975" s="182"/>
      <c r="J1975" s="182"/>
      <c r="K1975" s="182"/>
    </row>
    <row r="1976" spans="4:11" x14ac:dyDescent="0.25">
      <c r="D1976" s="201"/>
      <c r="E1976" s="179"/>
      <c r="F1976" s="179"/>
      <c r="G1976" s="180"/>
      <c r="H1976" s="182"/>
      <c r="I1976" s="182"/>
      <c r="J1976" s="182"/>
      <c r="K1976" s="182"/>
    </row>
    <row r="1977" spans="4:11" x14ac:dyDescent="0.25">
      <c r="D1977" s="201"/>
      <c r="E1977" s="179"/>
      <c r="F1977" s="179"/>
      <c r="G1977" s="180"/>
      <c r="H1977" s="182"/>
      <c r="I1977" s="182"/>
      <c r="J1977" s="182"/>
      <c r="K1977" s="182"/>
    </row>
    <row r="1978" spans="4:11" x14ac:dyDescent="0.25">
      <c r="D1978" s="201"/>
      <c r="E1978" s="179"/>
      <c r="F1978" s="179"/>
      <c r="G1978" s="180"/>
      <c r="H1978" s="182"/>
      <c r="I1978" s="182"/>
      <c r="J1978" s="182"/>
      <c r="K1978" s="182"/>
    </row>
    <row r="1979" spans="4:11" x14ac:dyDescent="0.25">
      <c r="D1979" s="201"/>
      <c r="E1979" s="179"/>
      <c r="F1979" s="179"/>
      <c r="G1979" s="180"/>
      <c r="H1979" s="182"/>
      <c r="I1979" s="182"/>
      <c r="J1979" s="182"/>
      <c r="K1979" s="182"/>
    </row>
    <row r="1980" spans="4:11" x14ac:dyDescent="0.25">
      <c r="D1980" s="201"/>
      <c r="E1980" s="179"/>
      <c r="F1980" s="179"/>
      <c r="G1980" s="180"/>
      <c r="H1980" s="182"/>
      <c r="I1980" s="182"/>
      <c r="J1980" s="182"/>
      <c r="K1980" s="182"/>
    </row>
    <row r="1981" spans="4:11" x14ac:dyDescent="0.25">
      <c r="D1981" s="201"/>
      <c r="E1981" s="179"/>
      <c r="F1981" s="179"/>
      <c r="G1981" s="180"/>
      <c r="H1981" s="182"/>
      <c r="I1981" s="182"/>
      <c r="J1981" s="182"/>
      <c r="K1981" s="182"/>
    </row>
    <row r="1982" spans="4:11" x14ac:dyDescent="0.25">
      <c r="D1982" s="201"/>
      <c r="E1982" s="179"/>
      <c r="F1982" s="179"/>
      <c r="G1982" s="180"/>
      <c r="H1982" s="182"/>
      <c r="I1982" s="182"/>
      <c r="J1982" s="182"/>
      <c r="K1982" s="182"/>
    </row>
    <row r="1983" spans="4:11" x14ac:dyDescent="0.25">
      <c r="D1983" s="201"/>
      <c r="E1983" s="179"/>
      <c r="F1983" s="179"/>
      <c r="G1983" s="180"/>
      <c r="H1983" s="182"/>
      <c r="I1983" s="182"/>
      <c r="J1983" s="182"/>
      <c r="K1983" s="182"/>
    </row>
    <row r="1984" spans="4:11" x14ac:dyDescent="0.25">
      <c r="D1984" s="201"/>
      <c r="E1984" s="179"/>
      <c r="F1984" s="179"/>
      <c r="G1984" s="180"/>
      <c r="H1984" s="182"/>
      <c r="I1984" s="182"/>
      <c r="J1984" s="182"/>
      <c r="K1984" s="182"/>
    </row>
    <row r="1985" spans="4:11" x14ac:dyDescent="0.25">
      <c r="D1985" s="201"/>
      <c r="E1985" s="179"/>
      <c r="F1985" s="179"/>
      <c r="G1985" s="180"/>
      <c r="H1985" s="182"/>
      <c r="I1985" s="182"/>
      <c r="J1985" s="182"/>
      <c r="K1985" s="182"/>
    </row>
    <row r="1986" spans="4:11" x14ac:dyDescent="0.25">
      <c r="D1986" s="201"/>
      <c r="E1986" s="179"/>
      <c r="F1986" s="179"/>
      <c r="G1986" s="180"/>
      <c r="H1986" s="182"/>
      <c r="I1986" s="182"/>
      <c r="J1986" s="182"/>
      <c r="K1986" s="182"/>
    </row>
    <row r="1987" spans="4:11" x14ac:dyDescent="0.25">
      <c r="D1987" s="201"/>
      <c r="E1987" s="179"/>
      <c r="F1987" s="179"/>
      <c r="G1987" s="180"/>
      <c r="H1987" s="182"/>
      <c r="I1987" s="182"/>
      <c r="J1987" s="182"/>
      <c r="K1987" s="182"/>
    </row>
    <row r="1988" spans="4:11" x14ac:dyDescent="0.25">
      <c r="D1988" s="201"/>
      <c r="E1988" s="179"/>
      <c r="F1988" s="179"/>
      <c r="G1988" s="180"/>
      <c r="H1988" s="182"/>
      <c r="I1988" s="182"/>
      <c r="J1988" s="182"/>
      <c r="K1988" s="182"/>
    </row>
    <row r="1989" spans="4:11" x14ac:dyDescent="0.25">
      <c r="D1989" s="201"/>
      <c r="E1989" s="179"/>
      <c r="F1989" s="179"/>
      <c r="G1989" s="180"/>
      <c r="H1989" s="182"/>
      <c r="I1989" s="182"/>
      <c r="J1989" s="182"/>
      <c r="K1989" s="182"/>
    </row>
    <row r="1990" spans="4:11" x14ac:dyDescent="0.25">
      <c r="D1990" s="201"/>
      <c r="E1990" s="179"/>
      <c r="F1990" s="179"/>
      <c r="G1990" s="180"/>
      <c r="H1990" s="182"/>
      <c r="I1990" s="182"/>
      <c r="J1990" s="182"/>
      <c r="K1990" s="182"/>
    </row>
    <row r="1991" spans="4:11" x14ac:dyDescent="0.25">
      <c r="D1991" s="201"/>
      <c r="E1991" s="179"/>
      <c r="F1991" s="179"/>
      <c r="G1991" s="180"/>
      <c r="H1991" s="182"/>
      <c r="I1991" s="182"/>
      <c r="J1991" s="182"/>
      <c r="K1991" s="182"/>
    </row>
    <row r="1992" spans="4:11" x14ac:dyDescent="0.25">
      <c r="D1992" s="201"/>
      <c r="E1992" s="179"/>
      <c r="F1992" s="179"/>
      <c r="G1992" s="180"/>
      <c r="H1992" s="182"/>
      <c r="I1992" s="182"/>
      <c r="J1992" s="182"/>
      <c r="K1992" s="182"/>
    </row>
    <row r="1993" spans="4:11" x14ac:dyDescent="0.25">
      <c r="D1993" s="201"/>
      <c r="E1993" s="179"/>
      <c r="F1993" s="179"/>
      <c r="G1993" s="180"/>
      <c r="H1993" s="182"/>
      <c r="I1993" s="182"/>
      <c r="J1993" s="182"/>
      <c r="K1993" s="182"/>
    </row>
    <row r="1994" spans="4:11" x14ac:dyDescent="0.25">
      <c r="D1994" s="201"/>
      <c r="E1994" s="179"/>
      <c r="F1994" s="179"/>
      <c r="G1994" s="180"/>
      <c r="H1994" s="182"/>
      <c r="I1994" s="182"/>
      <c r="J1994" s="182"/>
      <c r="K1994" s="182"/>
    </row>
    <row r="1995" spans="4:11" x14ac:dyDescent="0.25">
      <c r="D1995" s="201"/>
      <c r="E1995" s="179"/>
      <c r="F1995" s="179"/>
      <c r="G1995" s="180"/>
      <c r="H1995" s="182"/>
      <c r="I1995" s="182"/>
      <c r="J1995" s="182"/>
      <c r="K1995" s="182"/>
    </row>
    <row r="1996" spans="4:11" x14ac:dyDescent="0.25">
      <c r="D1996" s="201"/>
      <c r="E1996" s="179"/>
      <c r="F1996" s="179"/>
      <c r="G1996" s="180"/>
      <c r="H1996" s="182"/>
      <c r="I1996" s="182"/>
      <c r="J1996" s="182"/>
      <c r="K1996" s="182"/>
    </row>
    <row r="1997" spans="4:11" x14ac:dyDescent="0.25">
      <c r="D1997" s="201"/>
      <c r="E1997" s="179"/>
      <c r="F1997" s="179"/>
      <c r="G1997" s="180"/>
      <c r="H1997" s="182"/>
      <c r="I1997" s="182"/>
      <c r="J1997" s="182"/>
      <c r="K1997" s="182"/>
    </row>
    <row r="1998" spans="4:11" x14ac:dyDescent="0.25">
      <c r="D1998" s="201"/>
      <c r="E1998" s="179"/>
      <c r="F1998" s="179"/>
      <c r="G1998" s="180"/>
      <c r="H1998" s="182"/>
      <c r="I1998" s="182"/>
      <c r="J1998" s="182"/>
      <c r="K1998" s="182"/>
    </row>
    <row r="1999" spans="4:11" x14ac:dyDescent="0.25">
      <c r="D1999" s="201"/>
      <c r="E1999" s="179"/>
      <c r="F1999" s="179"/>
      <c r="G1999" s="180"/>
      <c r="H1999" s="182"/>
      <c r="I1999" s="182"/>
      <c r="J1999" s="182"/>
      <c r="K1999" s="182"/>
    </row>
    <row r="2000" spans="4:11" x14ac:dyDescent="0.25">
      <c r="D2000" s="201"/>
      <c r="E2000" s="179"/>
      <c r="F2000" s="179"/>
      <c r="G2000" s="180"/>
      <c r="H2000" s="182"/>
      <c r="I2000" s="182"/>
      <c r="J2000" s="182"/>
      <c r="K2000" s="182"/>
    </row>
    <row r="2001" spans="4:11" x14ac:dyDescent="0.25">
      <c r="D2001" s="201"/>
      <c r="E2001" s="179"/>
      <c r="F2001" s="179"/>
      <c r="G2001" s="180"/>
      <c r="H2001" s="182"/>
      <c r="I2001" s="182"/>
      <c r="J2001" s="182"/>
      <c r="K2001" s="182"/>
    </row>
    <row r="2002" spans="4:11" x14ac:dyDescent="0.25">
      <c r="D2002" s="201"/>
      <c r="E2002" s="179"/>
      <c r="F2002" s="179"/>
      <c r="G2002" s="180"/>
      <c r="H2002" s="182"/>
      <c r="I2002" s="182"/>
      <c r="J2002" s="182"/>
      <c r="K2002" s="182"/>
    </row>
    <row r="2003" spans="4:11" x14ac:dyDescent="0.25">
      <c r="D2003" s="201"/>
      <c r="E2003" s="179"/>
      <c r="F2003" s="179"/>
      <c r="G2003" s="180"/>
      <c r="H2003" s="182"/>
      <c r="I2003" s="182"/>
      <c r="J2003" s="182"/>
      <c r="K2003" s="182"/>
    </row>
    <row r="2004" spans="4:11" x14ac:dyDescent="0.25">
      <c r="D2004" s="201"/>
      <c r="E2004" s="179"/>
      <c r="F2004" s="179"/>
      <c r="G2004" s="180"/>
      <c r="H2004" s="182"/>
      <c r="I2004" s="182"/>
      <c r="J2004" s="182"/>
      <c r="K2004" s="182"/>
    </row>
    <row r="2005" spans="4:11" x14ac:dyDescent="0.25">
      <c r="D2005" s="201"/>
      <c r="E2005" s="179"/>
      <c r="F2005" s="179"/>
      <c r="G2005" s="180"/>
      <c r="H2005" s="182"/>
      <c r="I2005" s="182"/>
      <c r="J2005" s="182"/>
      <c r="K2005" s="182"/>
    </row>
    <row r="2006" spans="4:11" x14ac:dyDescent="0.25">
      <c r="D2006" s="201"/>
      <c r="E2006" s="179"/>
      <c r="F2006" s="179"/>
      <c r="G2006" s="180"/>
      <c r="H2006" s="182"/>
      <c r="I2006" s="182"/>
      <c r="J2006" s="182"/>
      <c r="K2006" s="182"/>
    </row>
    <row r="2007" spans="4:11" x14ac:dyDescent="0.25">
      <c r="D2007" s="201"/>
      <c r="E2007" s="179"/>
      <c r="F2007" s="179"/>
      <c r="G2007" s="180"/>
      <c r="H2007" s="182"/>
      <c r="I2007" s="182"/>
      <c r="J2007" s="182"/>
      <c r="K2007" s="182"/>
    </row>
    <row r="2008" spans="4:11" x14ac:dyDescent="0.25">
      <c r="D2008" s="201"/>
      <c r="E2008" s="179"/>
      <c r="F2008" s="179"/>
      <c r="G2008" s="180"/>
      <c r="H2008" s="182"/>
      <c r="I2008" s="182"/>
      <c r="J2008" s="182"/>
      <c r="K2008" s="182"/>
    </row>
    <row r="2009" spans="4:11" x14ac:dyDescent="0.25">
      <c r="D2009" s="201"/>
      <c r="E2009" s="179"/>
      <c r="F2009" s="179"/>
      <c r="G2009" s="180"/>
      <c r="H2009" s="182"/>
      <c r="I2009" s="182"/>
      <c r="J2009" s="182"/>
      <c r="K2009" s="182"/>
    </row>
    <row r="2010" spans="4:11" x14ac:dyDescent="0.25">
      <c r="D2010" s="201"/>
      <c r="E2010" s="179"/>
      <c r="F2010" s="179"/>
      <c r="G2010" s="180"/>
      <c r="H2010" s="182"/>
      <c r="I2010" s="182"/>
      <c r="J2010" s="182"/>
      <c r="K2010" s="182"/>
    </row>
    <row r="2011" spans="4:11" x14ac:dyDescent="0.25">
      <c r="D2011" s="201"/>
      <c r="E2011" s="179"/>
      <c r="F2011" s="179"/>
      <c r="G2011" s="180"/>
      <c r="H2011" s="182"/>
      <c r="I2011" s="182"/>
      <c r="J2011" s="182"/>
      <c r="K2011" s="182"/>
    </row>
    <row r="2012" spans="4:11" x14ac:dyDescent="0.25">
      <c r="D2012" s="201"/>
      <c r="E2012" s="179"/>
      <c r="F2012" s="179"/>
      <c r="G2012" s="180"/>
      <c r="H2012" s="182"/>
      <c r="I2012" s="182"/>
      <c r="J2012" s="182"/>
      <c r="K2012" s="182"/>
    </row>
    <row r="2013" spans="4:11" x14ac:dyDescent="0.25">
      <c r="D2013" s="201"/>
      <c r="E2013" s="179"/>
      <c r="F2013" s="179"/>
      <c r="G2013" s="180"/>
      <c r="H2013" s="182"/>
      <c r="I2013" s="182"/>
      <c r="J2013" s="182"/>
      <c r="K2013" s="182"/>
    </row>
    <row r="2014" spans="4:11" x14ac:dyDescent="0.25">
      <c r="D2014" s="201"/>
      <c r="E2014" s="179"/>
      <c r="F2014" s="179"/>
      <c r="G2014" s="180"/>
      <c r="H2014" s="182"/>
      <c r="I2014" s="182"/>
      <c r="J2014" s="182"/>
      <c r="K2014" s="182"/>
    </row>
    <row r="2015" spans="4:11" x14ac:dyDescent="0.25">
      <c r="D2015" s="201"/>
      <c r="E2015" s="179"/>
      <c r="F2015" s="179"/>
      <c r="G2015" s="180"/>
      <c r="H2015" s="182"/>
      <c r="I2015" s="182"/>
      <c r="J2015" s="182"/>
      <c r="K2015" s="182"/>
    </row>
    <row r="2016" spans="4:11" x14ac:dyDescent="0.25">
      <c r="D2016" s="201"/>
      <c r="E2016" s="179"/>
      <c r="F2016" s="179"/>
      <c r="G2016" s="180"/>
      <c r="H2016" s="182"/>
      <c r="I2016" s="182"/>
      <c r="J2016" s="182"/>
      <c r="K2016" s="182"/>
    </row>
    <row r="2017" spans="4:11" x14ac:dyDescent="0.25">
      <c r="D2017" s="201"/>
      <c r="E2017" s="179"/>
      <c r="F2017" s="179"/>
      <c r="G2017" s="180"/>
      <c r="H2017" s="182"/>
      <c r="I2017" s="182"/>
      <c r="J2017" s="182"/>
      <c r="K2017" s="182"/>
    </row>
    <row r="2018" spans="4:11" x14ac:dyDescent="0.25">
      <c r="D2018" s="201"/>
      <c r="E2018" s="179"/>
      <c r="F2018" s="179"/>
      <c r="G2018" s="180"/>
      <c r="H2018" s="182"/>
      <c r="I2018" s="182"/>
      <c r="J2018" s="182"/>
      <c r="K2018" s="182"/>
    </row>
    <row r="2019" spans="4:11" x14ac:dyDescent="0.25">
      <c r="D2019" s="201"/>
      <c r="E2019" s="179"/>
      <c r="F2019" s="179"/>
      <c r="G2019" s="180"/>
      <c r="H2019" s="182"/>
      <c r="I2019" s="182"/>
      <c r="J2019" s="182"/>
      <c r="K2019" s="182"/>
    </row>
    <row r="2020" spans="4:11" x14ac:dyDescent="0.25">
      <c r="D2020" s="201"/>
      <c r="E2020" s="179"/>
      <c r="F2020" s="179"/>
      <c r="G2020" s="180"/>
      <c r="H2020" s="182"/>
      <c r="I2020" s="182"/>
      <c r="J2020" s="182"/>
      <c r="K2020" s="182"/>
    </row>
    <row r="2021" spans="4:11" x14ac:dyDescent="0.25">
      <c r="D2021" s="201"/>
      <c r="E2021" s="179"/>
      <c r="F2021" s="179"/>
      <c r="G2021" s="180"/>
      <c r="H2021" s="182"/>
      <c r="I2021" s="182"/>
      <c r="J2021" s="182"/>
      <c r="K2021" s="182"/>
    </row>
    <row r="2022" spans="4:11" x14ac:dyDescent="0.25">
      <c r="D2022" s="201"/>
      <c r="E2022" s="179"/>
      <c r="F2022" s="179"/>
      <c r="G2022" s="180"/>
      <c r="H2022" s="182"/>
      <c r="I2022" s="182"/>
      <c r="J2022" s="182"/>
      <c r="K2022" s="182"/>
    </row>
    <row r="2023" spans="4:11" x14ac:dyDescent="0.25">
      <c r="D2023" s="201"/>
      <c r="E2023" s="179"/>
      <c r="F2023" s="179"/>
      <c r="G2023" s="180"/>
      <c r="H2023" s="182"/>
      <c r="I2023" s="182"/>
      <c r="J2023" s="182"/>
      <c r="K2023" s="182"/>
    </row>
    <row r="2024" spans="4:11" x14ac:dyDescent="0.25">
      <c r="D2024" s="201"/>
      <c r="E2024" s="179"/>
      <c r="F2024" s="179"/>
      <c r="G2024" s="180"/>
      <c r="H2024" s="182"/>
      <c r="I2024" s="182"/>
      <c r="J2024" s="182"/>
      <c r="K2024" s="182"/>
    </row>
    <row r="2025" spans="4:11" x14ac:dyDescent="0.25">
      <c r="D2025" s="201"/>
      <c r="E2025" s="179"/>
      <c r="F2025" s="179"/>
      <c r="G2025" s="180"/>
      <c r="H2025" s="182"/>
      <c r="I2025" s="182"/>
      <c r="J2025" s="182"/>
      <c r="K2025" s="182"/>
    </row>
    <row r="2026" spans="4:11" x14ac:dyDescent="0.25">
      <c r="D2026" s="201"/>
      <c r="E2026" s="179"/>
      <c r="F2026" s="179"/>
      <c r="G2026" s="180"/>
      <c r="H2026" s="182"/>
      <c r="I2026" s="182"/>
      <c r="J2026" s="182"/>
      <c r="K2026" s="182"/>
    </row>
    <row r="2027" spans="4:11" x14ac:dyDescent="0.25">
      <c r="D2027" s="201"/>
      <c r="E2027" s="179"/>
      <c r="F2027" s="179"/>
      <c r="G2027" s="180"/>
      <c r="H2027" s="182"/>
      <c r="I2027" s="182"/>
      <c r="J2027" s="182"/>
      <c r="K2027" s="182"/>
    </row>
    <row r="2028" spans="4:11" x14ac:dyDescent="0.25">
      <c r="D2028" s="201"/>
      <c r="E2028" s="179"/>
      <c r="F2028" s="179"/>
      <c r="G2028" s="180"/>
      <c r="H2028" s="182"/>
      <c r="I2028" s="182"/>
      <c r="J2028" s="182"/>
      <c r="K2028" s="182"/>
    </row>
    <row r="2029" spans="4:11" x14ac:dyDescent="0.25">
      <c r="D2029" s="201"/>
      <c r="E2029" s="179"/>
      <c r="F2029" s="179"/>
      <c r="G2029" s="180"/>
      <c r="H2029" s="182"/>
      <c r="I2029" s="182"/>
      <c r="J2029" s="182"/>
      <c r="K2029" s="182"/>
    </row>
    <row r="2030" spans="4:11" x14ac:dyDescent="0.25">
      <c r="D2030" s="201"/>
      <c r="E2030" s="179"/>
      <c r="F2030" s="179"/>
      <c r="G2030" s="180"/>
      <c r="H2030" s="182"/>
      <c r="I2030" s="182"/>
      <c r="J2030" s="182"/>
      <c r="K2030" s="182"/>
    </row>
    <row r="2031" spans="4:11" x14ac:dyDescent="0.25">
      <c r="D2031" s="201"/>
      <c r="E2031" s="179"/>
      <c r="F2031" s="179"/>
      <c r="G2031" s="180"/>
      <c r="H2031" s="182"/>
      <c r="I2031" s="182"/>
      <c r="J2031" s="182"/>
      <c r="K2031" s="182"/>
    </row>
    <row r="2032" spans="4:11" x14ac:dyDescent="0.25">
      <c r="D2032" s="201"/>
      <c r="E2032" s="179"/>
      <c r="F2032" s="179"/>
      <c r="G2032" s="180"/>
      <c r="H2032" s="182"/>
      <c r="I2032" s="182"/>
      <c r="J2032" s="182"/>
      <c r="K2032" s="182"/>
    </row>
    <row r="2033" spans="4:11" x14ac:dyDescent="0.25">
      <c r="D2033" s="201"/>
      <c r="E2033" s="179"/>
      <c r="F2033" s="179"/>
      <c r="G2033" s="180"/>
      <c r="H2033" s="182"/>
      <c r="I2033" s="182"/>
      <c r="J2033" s="182"/>
      <c r="K2033" s="182"/>
    </row>
    <row r="2034" spans="4:11" x14ac:dyDescent="0.25">
      <c r="D2034" s="201"/>
      <c r="E2034" s="179"/>
      <c r="F2034" s="179"/>
      <c r="G2034" s="180"/>
      <c r="H2034" s="182"/>
      <c r="I2034" s="182"/>
      <c r="J2034" s="182"/>
      <c r="K2034" s="182"/>
    </row>
    <row r="2035" spans="4:11" x14ac:dyDescent="0.25">
      <c r="D2035" s="201"/>
      <c r="E2035" s="179"/>
      <c r="F2035" s="179"/>
      <c r="G2035" s="180"/>
      <c r="H2035" s="182"/>
      <c r="I2035" s="182"/>
      <c r="J2035" s="182"/>
      <c r="K2035" s="182"/>
    </row>
    <row r="2036" spans="4:11" x14ac:dyDescent="0.25">
      <c r="D2036" s="201"/>
      <c r="E2036" s="179"/>
      <c r="F2036" s="179"/>
      <c r="G2036" s="180"/>
      <c r="H2036" s="182"/>
      <c r="I2036" s="182"/>
      <c r="J2036" s="182"/>
      <c r="K2036" s="182"/>
    </row>
    <row r="2037" spans="4:11" x14ac:dyDescent="0.25">
      <c r="D2037" s="201"/>
      <c r="E2037" s="179"/>
      <c r="F2037" s="179"/>
      <c r="G2037" s="180"/>
      <c r="H2037" s="182"/>
      <c r="I2037" s="182"/>
      <c r="J2037" s="182"/>
      <c r="K2037" s="182"/>
    </row>
    <row r="2038" spans="4:11" x14ac:dyDescent="0.25">
      <c r="D2038" s="201"/>
      <c r="E2038" s="179"/>
      <c r="F2038" s="179"/>
      <c r="G2038" s="180"/>
      <c r="H2038" s="182"/>
      <c r="I2038" s="182"/>
      <c r="J2038" s="182"/>
      <c r="K2038" s="182"/>
    </row>
    <row r="2039" spans="4:11" x14ac:dyDescent="0.25">
      <c r="D2039" s="201"/>
      <c r="E2039" s="179"/>
      <c r="F2039" s="179"/>
      <c r="G2039" s="180"/>
      <c r="H2039" s="182"/>
      <c r="I2039" s="182"/>
      <c r="J2039" s="182"/>
      <c r="K2039" s="182"/>
    </row>
    <row r="2040" spans="4:11" x14ac:dyDescent="0.25">
      <c r="D2040" s="201"/>
      <c r="E2040" s="179"/>
      <c r="F2040" s="179"/>
      <c r="G2040" s="180"/>
      <c r="H2040" s="182"/>
      <c r="I2040" s="182"/>
      <c r="J2040" s="182"/>
      <c r="K2040" s="182"/>
    </row>
    <row r="2041" spans="4:11" x14ac:dyDescent="0.25">
      <c r="D2041" s="201"/>
      <c r="E2041" s="179"/>
      <c r="F2041" s="179"/>
      <c r="G2041" s="180"/>
      <c r="H2041" s="182"/>
      <c r="I2041" s="182"/>
      <c r="J2041" s="182"/>
      <c r="K2041" s="182"/>
    </row>
    <row r="2042" spans="4:11" x14ac:dyDescent="0.25">
      <c r="D2042" s="201"/>
      <c r="E2042" s="179"/>
      <c r="F2042" s="179"/>
      <c r="G2042" s="180"/>
      <c r="H2042" s="182"/>
      <c r="I2042" s="182"/>
      <c r="J2042" s="182"/>
      <c r="K2042" s="182"/>
    </row>
    <row r="2043" spans="4:11" x14ac:dyDescent="0.25">
      <c r="D2043" s="201"/>
      <c r="E2043" s="179"/>
      <c r="F2043" s="179"/>
      <c r="G2043" s="180"/>
      <c r="H2043" s="182"/>
      <c r="I2043" s="182"/>
      <c r="J2043" s="182"/>
      <c r="K2043" s="182"/>
    </row>
    <row r="2044" spans="4:11" x14ac:dyDescent="0.25">
      <c r="D2044" s="201"/>
      <c r="E2044" s="179"/>
      <c r="F2044" s="179"/>
      <c r="G2044" s="180"/>
      <c r="H2044" s="182"/>
      <c r="I2044" s="182"/>
      <c r="J2044" s="182"/>
      <c r="K2044" s="182"/>
    </row>
    <row r="2045" spans="4:11" x14ac:dyDescent="0.25">
      <c r="D2045" s="201"/>
      <c r="E2045" s="179"/>
      <c r="F2045" s="179"/>
      <c r="G2045" s="180"/>
      <c r="H2045" s="182"/>
      <c r="I2045" s="182"/>
      <c r="J2045" s="182"/>
      <c r="K2045" s="182"/>
    </row>
    <row r="2046" spans="4:11" x14ac:dyDescent="0.25">
      <c r="D2046" s="201"/>
      <c r="E2046" s="179"/>
      <c r="F2046" s="179"/>
      <c r="G2046" s="180"/>
      <c r="H2046" s="182"/>
      <c r="I2046" s="182"/>
      <c r="J2046" s="182"/>
      <c r="K2046" s="182"/>
    </row>
    <row r="2047" spans="4:11" x14ac:dyDescent="0.25">
      <c r="D2047" s="201"/>
      <c r="E2047" s="179"/>
      <c r="F2047" s="179"/>
      <c r="G2047" s="180"/>
      <c r="H2047" s="182"/>
      <c r="I2047" s="182"/>
      <c r="J2047" s="182"/>
      <c r="K2047" s="182"/>
    </row>
    <row r="2048" spans="4:11" x14ac:dyDescent="0.25">
      <c r="D2048" s="201"/>
      <c r="E2048" s="179"/>
      <c r="F2048" s="179"/>
      <c r="G2048" s="180"/>
      <c r="H2048" s="182"/>
      <c r="I2048" s="182"/>
      <c r="J2048" s="182"/>
      <c r="K2048" s="182"/>
    </row>
    <row r="2049" spans="4:11" x14ac:dyDescent="0.25">
      <c r="D2049" s="201"/>
      <c r="E2049" s="179"/>
      <c r="F2049" s="179"/>
      <c r="G2049" s="180"/>
      <c r="H2049" s="182"/>
      <c r="I2049" s="182"/>
      <c r="J2049" s="182"/>
      <c r="K2049" s="182"/>
    </row>
    <row r="2050" spans="4:11" x14ac:dyDescent="0.25">
      <c r="D2050" s="201"/>
      <c r="E2050" s="179"/>
      <c r="F2050" s="179"/>
      <c r="G2050" s="180"/>
      <c r="H2050" s="182"/>
      <c r="I2050" s="182"/>
      <c r="J2050" s="182"/>
      <c r="K2050" s="182"/>
    </row>
    <row r="2051" spans="4:11" x14ac:dyDescent="0.25">
      <c r="D2051" s="201"/>
      <c r="E2051" s="179"/>
      <c r="F2051" s="179"/>
      <c r="G2051" s="180"/>
      <c r="H2051" s="182"/>
      <c r="I2051" s="182"/>
      <c r="J2051" s="182"/>
      <c r="K2051" s="182"/>
    </row>
    <row r="2052" spans="4:11" x14ac:dyDescent="0.25">
      <c r="D2052" s="201"/>
      <c r="E2052" s="179"/>
      <c r="F2052" s="179"/>
      <c r="G2052" s="180"/>
      <c r="H2052" s="182"/>
      <c r="I2052" s="182"/>
      <c r="J2052" s="182"/>
      <c r="K2052" s="182"/>
    </row>
    <row r="2053" spans="4:11" x14ac:dyDescent="0.25">
      <c r="D2053" s="201"/>
      <c r="E2053" s="179"/>
      <c r="F2053" s="179"/>
      <c r="G2053" s="180"/>
      <c r="H2053" s="182"/>
      <c r="I2053" s="182"/>
      <c r="J2053" s="182"/>
      <c r="K2053" s="182"/>
    </row>
    <row r="2054" spans="4:11" x14ac:dyDescent="0.25">
      <c r="D2054" s="201"/>
      <c r="E2054" s="179"/>
      <c r="F2054" s="179"/>
      <c r="G2054" s="180"/>
      <c r="H2054" s="182"/>
      <c r="I2054" s="182"/>
      <c r="J2054" s="182"/>
      <c r="K2054" s="182"/>
    </row>
    <row r="2055" spans="4:11" x14ac:dyDescent="0.25">
      <c r="D2055" s="201"/>
      <c r="E2055" s="179"/>
      <c r="F2055" s="179"/>
      <c r="G2055" s="180"/>
      <c r="H2055" s="182"/>
      <c r="I2055" s="182"/>
      <c r="J2055" s="182"/>
      <c r="K2055" s="182"/>
    </row>
    <row r="2056" spans="4:11" x14ac:dyDescent="0.25">
      <c r="D2056" s="201"/>
      <c r="E2056" s="179"/>
      <c r="F2056" s="179"/>
      <c r="G2056" s="180"/>
      <c r="H2056" s="182"/>
      <c r="I2056" s="182"/>
      <c r="J2056" s="182"/>
      <c r="K2056" s="182"/>
    </row>
    <row r="2057" spans="4:11" x14ac:dyDescent="0.25">
      <c r="D2057" s="201"/>
      <c r="E2057" s="179"/>
      <c r="F2057" s="179"/>
      <c r="G2057" s="180"/>
      <c r="H2057" s="182"/>
      <c r="I2057" s="182"/>
      <c r="J2057" s="182"/>
      <c r="K2057" s="182"/>
    </row>
    <row r="2058" spans="4:11" x14ac:dyDescent="0.25">
      <c r="D2058" s="201"/>
      <c r="E2058" s="179"/>
      <c r="F2058" s="179"/>
      <c r="G2058" s="180"/>
      <c r="H2058" s="182"/>
      <c r="I2058" s="182"/>
      <c r="J2058" s="182"/>
      <c r="K2058" s="182"/>
    </row>
    <row r="2059" spans="4:11" x14ac:dyDescent="0.25">
      <c r="D2059" s="201"/>
      <c r="E2059" s="179"/>
      <c r="F2059" s="179"/>
      <c r="G2059" s="180"/>
      <c r="H2059" s="182"/>
      <c r="I2059" s="182"/>
      <c r="J2059" s="182"/>
      <c r="K2059" s="182"/>
    </row>
    <row r="2060" spans="4:11" x14ac:dyDescent="0.25">
      <c r="D2060" s="201"/>
      <c r="E2060" s="179"/>
      <c r="F2060" s="179"/>
      <c r="G2060" s="180"/>
      <c r="H2060" s="182"/>
      <c r="I2060" s="182"/>
      <c r="J2060" s="182"/>
      <c r="K2060" s="182"/>
    </row>
    <row r="2061" spans="4:11" x14ac:dyDescent="0.25">
      <c r="D2061" s="201"/>
      <c r="E2061" s="179"/>
      <c r="F2061" s="179"/>
      <c r="G2061" s="180"/>
      <c r="H2061" s="182"/>
      <c r="I2061" s="182"/>
      <c r="J2061" s="182"/>
      <c r="K2061" s="182"/>
    </row>
    <row r="2062" spans="4:11" x14ac:dyDescent="0.25">
      <c r="D2062" s="201"/>
      <c r="E2062" s="179"/>
      <c r="F2062" s="179"/>
      <c r="G2062" s="180"/>
      <c r="H2062" s="182"/>
      <c r="I2062" s="182"/>
      <c r="J2062" s="182"/>
      <c r="K2062" s="182"/>
    </row>
    <row r="2063" spans="4:11" x14ac:dyDescent="0.25">
      <c r="D2063" s="201"/>
      <c r="E2063" s="179"/>
      <c r="F2063" s="179"/>
      <c r="G2063" s="180"/>
      <c r="H2063" s="182"/>
      <c r="I2063" s="182"/>
      <c r="J2063" s="182"/>
      <c r="K2063" s="182"/>
    </row>
    <row r="2064" spans="4:11" x14ac:dyDescent="0.25">
      <c r="D2064" s="201"/>
      <c r="E2064" s="179"/>
      <c r="F2064" s="179"/>
      <c r="G2064" s="180"/>
      <c r="H2064" s="182"/>
      <c r="I2064" s="182"/>
      <c r="J2064" s="182"/>
      <c r="K2064" s="182"/>
    </row>
    <row r="2065" spans="4:11" x14ac:dyDescent="0.25">
      <c r="D2065" s="201"/>
      <c r="E2065" s="179"/>
      <c r="F2065" s="179"/>
      <c r="G2065" s="180"/>
      <c r="H2065" s="182"/>
      <c r="I2065" s="182"/>
      <c r="J2065" s="182"/>
      <c r="K2065" s="182"/>
    </row>
    <row r="2066" spans="4:11" x14ac:dyDescent="0.25">
      <c r="D2066" s="201"/>
      <c r="E2066" s="179"/>
      <c r="F2066" s="179"/>
      <c r="G2066" s="180"/>
      <c r="H2066" s="182"/>
      <c r="I2066" s="182"/>
      <c r="J2066" s="182"/>
      <c r="K2066" s="182"/>
    </row>
    <row r="2067" spans="4:11" x14ac:dyDescent="0.25">
      <c r="D2067" s="201"/>
      <c r="E2067" s="179"/>
      <c r="F2067" s="179"/>
      <c r="G2067" s="180"/>
      <c r="H2067" s="182"/>
      <c r="I2067" s="182"/>
      <c r="J2067" s="182"/>
      <c r="K2067" s="182"/>
    </row>
    <row r="2068" spans="4:11" x14ac:dyDescent="0.25">
      <c r="D2068" s="201"/>
      <c r="E2068" s="179"/>
      <c r="F2068" s="179"/>
      <c r="G2068" s="180"/>
      <c r="H2068" s="182"/>
      <c r="I2068" s="182"/>
      <c r="J2068" s="182"/>
      <c r="K2068" s="182"/>
    </row>
    <row r="2069" spans="4:11" x14ac:dyDescent="0.25">
      <c r="D2069" s="201"/>
      <c r="E2069" s="179"/>
      <c r="F2069" s="179"/>
      <c r="G2069" s="180"/>
      <c r="H2069" s="182"/>
      <c r="I2069" s="182"/>
      <c r="J2069" s="182"/>
      <c r="K2069" s="182"/>
    </row>
    <row r="2070" spans="4:11" x14ac:dyDescent="0.25">
      <c r="D2070" s="201"/>
      <c r="E2070" s="179"/>
      <c r="F2070" s="179"/>
      <c r="G2070" s="180"/>
      <c r="H2070" s="182"/>
      <c r="I2070" s="182"/>
      <c r="J2070" s="182"/>
      <c r="K2070" s="182"/>
    </row>
    <row r="2071" spans="4:11" x14ac:dyDescent="0.25">
      <c r="D2071" s="201"/>
      <c r="E2071" s="179"/>
      <c r="F2071" s="179"/>
      <c r="G2071" s="180"/>
      <c r="H2071" s="182"/>
      <c r="I2071" s="182"/>
      <c r="J2071" s="182"/>
      <c r="K2071" s="182"/>
    </row>
    <row r="2072" spans="4:11" x14ac:dyDescent="0.25">
      <c r="D2072" s="201"/>
      <c r="E2072" s="179"/>
      <c r="F2072" s="179"/>
      <c r="G2072" s="180"/>
      <c r="H2072" s="182"/>
      <c r="I2072" s="182"/>
      <c r="J2072" s="182"/>
      <c r="K2072" s="182"/>
    </row>
    <row r="2073" spans="4:11" x14ac:dyDescent="0.25">
      <c r="D2073" s="201"/>
      <c r="E2073" s="179"/>
      <c r="F2073" s="179"/>
      <c r="G2073" s="180"/>
      <c r="H2073" s="182"/>
      <c r="I2073" s="182"/>
      <c r="J2073" s="182"/>
      <c r="K2073" s="182"/>
    </row>
    <row r="2074" spans="4:11" x14ac:dyDescent="0.25">
      <c r="D2074" s="201"/>
      <c r="E2074" s="179"/>
      <c r="F2074" s="179"/>
      <c r="G2074" s="180"/>
      <c r="H2074" s="182"/>
      <c r="I2074" s="182"/>
      <c r="J2074" s="182"/>
      <c r="K2074" s="182"/>
    </row>
    <row r="2075" spans="4:11" x14ac:dyDescent="0.25">
      <c r="D2075" s="201"/>
      <c r="E2075" s="179"/>
      <c r="F2075" s="179"/>
      <c r="G2075" s="180"/>
      <c r="H2075" s="182"/>
      <c r="I2075" s="182"/>
      <c r="J2075" s="182"/>
      <c r="K2075" s="182"/>
    </row>
    <row r="2076" spans="4:11" x14ac:dyDescent="0.25">
      <c r="D2076" s="201"/>
      <c r="E2076" s="179"/>
      <c r="F2076" s="179"/>
      <c r="G2076" s="180"/>
      <c r="H2076" s="182"/>
      <c r="I2076" s="182"/>
      <c r="J2076" s="182"/>
      <c r="K2076" s="182"/>
    </row>
    <row r="2077" spans="4:11" x14ac:dyDescent="0.25">
      <c r="D2077" s="201"/>
      <c r="E2077" s="179"/>
      <c r="F2077" s="179"/>
      <c r="G2077" s="180"/>
      <c r="H2077" s="182"/>
      <c r="I2077" s="182"/>
      <c r="J2077" s="182"/>
      <c r="K2077" s="182"/>
    </row>
    <row r="2078" spans="4:11" x14ac:dyDescent="0.25">
      <c r="D2078" s="201"/>
      <c r="E2078" s="179"/>
      <c r="F2078" s="179"/>
      <c r="G2078" s="180"/>
      <c r="H2078" s="182"/>
      <c r="I2078" s="182"/>
      <c r="J2078" s="182"/>
      <c r="K2078" s="182"/>
    </row>
    <row r="2079" spans="4:11" x14ac:dyDescent="0.25">
      <c r="D2079" s="201"/>
      <c r="E2079" s="179"/>
      <c r="F2079" s="179"/>
      <c r="G2079" s="180"/>
      <c r="H2079" s="182"/>
      <c r="I2079" s="182"/>
      <c r="J2079" s="182"/>
      <c r="K2079" s="182"/>
    </row>
    <row r="2080" spans="4:11" x14ac:dyDescent="0.25">
      <c r="D2080" s="201"/>
      <c r="E2080" s="179"/>
      <c r="F2080" s="179"/>
      <c r="G2080" s="180"/>
      <c r="H2080" s="182"/>
      <c r="I2080" s="182"/>
      <c r="J2080" s="182"/>
      <c r="K2080" s="182"/>
    </row>
    <row r="2081" spans="4:11" x14ac:dyDescent="0.25">
      <c r="D2081" s="201"/>
      <c r="E2081" s="179"/>
      <c r="F2081" s="179"/>
      <c r="G2081" s="180"/>
      <c r="H2081" s="182"/>
      <c r="I2081" s="182"/>
      <c r="J2081" s="182"/>
      <c r="K2081" s="182"/>
    </row>
    <row r="2082" spans="4:11" x14ac:dyDescent="0.25">
      <c r="D2082" s="201"/>
      <c r="E2082" s="179"/>
      <c r="F2082" s="179"/>
      <c r="G2082" s="180"/>
      <c r="H2082" s="182"/>
      <c r="I2082" s="182"/>
      <c r="J2082" s="182"/>
      <c r="K2082" s="182"/>
    </row>
    <row r="2083" spans="4:11" x14ac:dyDescent="0.25">
      <c r="D2083" s="201"/>
      <c r="E2083" s="179"/>
      <c r="F2083" s="179"/>
      <c r="G2083" s="180"/>
      <c r="H2083" s="182"/>
      <c r="I2083" s="182"/>
      <c r="J2083" s="182"/>
      <c r="K2083" s="182"/>
    </row>
    <row r="2084" spans="4:11" x14ac:dyDescent="0.25">
      <c r="D2084" s="201"/>
      <c r="E2084" s="179"/>
      <c r="F2084" s="179"/>
      <c r="G2084" s="180"/>
      <c r="H2084" s="182"/>
      <c r="I2084" s="182"/>
      <c r="J2084" s="182"/>
      <c r="K2084" s="182"/>
    </row>
    <row r="2085" spans="4:11" x14ac:dyDescent="0.25">
      <c r="D2085" s="201"/>
      <c r="E2085" s="179"/>
      <c r="F2085" s="179"/>
      <c r="G2085" s="180"/>
      <c r="H2085" s="182"/>
      <c r="I2085" s="182"/>
      <c r="J2085" s="182"/>
      <c r="K2085" s="182"/>
    </row>
    <row r="2086" spans="4:11" x14ac:dyDescent="0.25">
      <c r="D2086" s="201"/>
      <c r="E2086" s="179"/>
      <c r="F2086" s="179"/>
      <c r="G2086" s="180"/>
      <c r="H2086" s="182"/>
      <c r="I2086" s="182"/>
      <c r="J2086" s="182"/>
      <c r="K2086" s="182"/>
    </row>
    <row r="2087" spans="4:11" x14ac:dyDescent="0.25">
      <c r="D2087" s="201"/>
      <c r="E2087" s="179"/>
      <c r="F2087" s="179"/>
      <c r="G2087" s="180"/>
      <c r="H2087" s="182"/>
      <c r="I2087" s="182"/>
      <c r="J2087" s="182"/>
      <c r="K2087" s="182"/>
    </row>
    <row r="2088" spans="4:11" x14ac:dyDescent="0.25">
      <c r="D2088" s="201"/>
      <c r="E2088" s="179"/>
      <c r="F2088" s="179"/>
      <c r="G2088" s="180"/>
      <c r="H2088" s="182"/>
      <c r="I2088" s="182"/>
      <c r="J2088" s="182"/>
      <c r="K2088" s="182"/>
    </row>
    <row r="2089" spans="4:11" x14ac:dyDescent="0.25">
      <c r="D2089" s="201"/>
      <c r="E2089" s="179"/>
      <c r="F2089" s="179"/>
      <c r="G2089" s="180"/>
      <c r="H2089" s="182"/>
      <c r="I2089" s="182"/>
      <c r="J2089" s="182"/>
      <c r="K2089" s="182"/>
    </row>
    <row r="2090" spans="4:11" x14ac:dyDescent="0.25">
      <c r="D2090" s="201"/>
      <c r="E2090" s="179"/>
      <c r="F2090" s="179"/>
      <c r="G2090" s="180"/>
      <c r="H2090" s="182"/>
      <c r="I2090" s="182"/>
      <c r="J2090" s="182"/>
      <c r="K2090" s="182"/>
    </row>
    <row r="2091" spans="4:11" x14ac:dyDescent="0.25">
      <c r="D2091" s="201"/>
      <c r="E2091" s="179"/>
      <c r="F2091" s="179"/>
      <c r="G2091" s="180"/>
      <c r="H2091" s="182"/>
      <c r="I2091" s="182"/>
      <c r="J2091" s="182"/>
      <c r="K2091" s="182"/>
    </row>
    <row r="2092" spans="4:11" x14ac:dyDescent="0.25">
      <c r="D2092" s="201"/>
      <c r="E2092" s="179"/>
      <c r="F2092" s="179"/>
      <c r="G2092" s="180"/>
      <c r="H2092" s="182"/>
      <c r="I2092" s="182"/>
      <c r="J2092" s="182"/>
      <c r="K2092" s="182"/>
    </row>
    <row r="2093" spans="4:11" x14ac:dyDescent="0.25">
      <c r="D2093" s="201"/>
      <c r="E2093" s="179"/>
      <c r="F2093" s="179"/>
      <c r="G2093" s="180"/>
      <c r="H2093" s="182"/>
      <c r="I2093" s="182"/>
      <c r="J2093" s="182"/>
      <c r="K2093" s="182"/>
    </row>
    <row r="2094" spans="4:11" x14ac:dyDescent="0.25">
      <c r="D2094" s="201"/>
      <c r="E2094" s="179"/>
      <c r="F2094" s="179"/>
      <c r="G2094" s="180"/>
      <c r="H2094" s="182"/>
      <c r="I2094" s="182"/>
      <c r="J2094" s="182"/>
      <c r="K2094" s="182"/>
    </row>
    <row r="2095" spans="4:11" x14ac:dyDescent="0.25">
      <c r="D2095" s="201"/>
      <c r="E2095" s="179"/>
      <c r="F2095" s="179"/>
      <c r="G2095" s="180"/>
      <c r="H2095" s="182"/>
      <c r="I2095" s="182"/>
      <c r="J2095" s="182"/>
      <c r="K2095" s="182"/>
    </row>
    <row r="2096" spans="4:11" x14ac:dyDescent="0.25">
      <c r="D2096" s="201"/>
      <c r="E2096" s="179"/>
      <c r="F2096" s="179"/>
      <c r="G2096" s="180"/>
      <c r="H2096" s="182"/>
      <c r="I2096" s="182"/>
      <c r="J2096" s="182"/>
      <c r="K2096" s="182"/>
    </row>
    <row r="2097" spans="4:11" x14ac:dyDescent="0.25">
      <c r="D2097" s="201"/>
      <c r="E2097" s="179"/>
      <c r="F2097" s="179"/>
      <c r="G2097" s="180"/>
      <c r="H2097" s="182"/>
      <c r="I2097" s="182"/>
      <c r="J2097" s="182"/>
      <c r="K2097" s="182"/>
    </row>
    <row r="2098" spans="4:11" x14ac:dyDescent="0.25">
      <c r="D2098" s="201"/>
      <c r="E2098" s="179"/>
      <c r="F2098" s="179"/>
      <c r="G2098" s="180"/>
      <c r="H2098" s="182"/>
      <c r="I2098" s="182"/>
      <c r="J2098" s="182"/>
      <c r="K2098" s="182"/>
    </row>
    <row r="2099" spans="4:11" x14ac:dyDescent="0.25">
      <c r="D2099" s="201"/>
      <c r="E2099" s="179"/>
      <c r="F2099" s="179"/>
      <c r="G2099" s="180"/>
      <c r="H2099" s="182"/>
      <c r="I2099" s="182"/>
      <c r="J2099" s="182"/>
      <c r="K2099" s="182"/>
    </row>
    <row r="2100" spans="4:11" x14ac:dyDescent="0.25">
      <c r="D2100" s="201"/>
      <c r="E2100" s="179"/>
      <c r="F2100" s="179"/>
      <c r="G2100" s="180"/>
      <c r="H2100" s="182"/>
      <c r="I2100" s="182"/>
      <c r="J2100" s="182"/>
      <c r="K2100" s="182"/>
    </row>
    <row r="2101" spans="4:11" x14ac:dyDescent="0.25">
      <c r="D2101" s="201"/>
      <c r="E2101" s="179"/>
      <c r="F2101" s="179"/>
      <c r="G2101" s="180"/>
      <c r="H2101" s="182"/>
      <c r="I2101" s="182"/>
      <c r="J2101" s="182"/>
      <c r="K2101" s="182"/>
    </row>
    <row r="2102" spans="4:11" x14ac:dyDescent="0.25">
      <c r="D2102" s="201"/>
      <c r="E2102" s="179"/>
      <c r="F2102" s="179"/>
      <c r="G2102" s="180"/>
      <c r="H2102" s="182"/>
      <c r="I2102" s="182"/>
      <c r="J2102" s="182"/>
      <c r="K2102" s="182"/>
    </row>
    <row r="2103" spans="4:11" x14ac:dyDescent="0.25">
      <c r="D2103" s="201"/>
      <c r="E2103" s="179"/>
      <c r="F2103" s="179"/>
      <c r="G2103" s="180"/>
      <c r="H2103" s="182"/>
      <c r="I2103" s="182"/>
      <c r="J2103" s="182"/>
      <c r="K2103" s="182"/>
    </row>
    <row r="2104" spans="4:11" x14ac:dyDescent="0.25">
      <c r="D2104" s="201"/>
      <c r="E2104" s="179"/>
      <c r="F2104" s="179"/>
      <c r="G2104" s="180"/>
      <c r="H2104" s="182"/>
      <c r="I2104" s="182"/>
      <c r="J2104" s="182"/>
      <c r="K2104" s="182"/>
    </row>
    <row r="2105" spans="4:11" x14ac:dyDescent="0.25">
      <c r="D2105" s="201"/>
      <c r="E2105" s="179"/>
      <c r="F2105" s="179"/>
      <c r="G2105" s="180"/>
      <c r="H2105" s="182"/>
      <c r="I2105" s="182"/>
      <c r="J2105" s="182"/>
      <c r="K2105" s="182"/>
    </row>
    <row r="2106" spans="4:11" x14ac:dyDescent="0.25">
      <c r="D2106" s="201"/>
      <c r="E2106" s="179"/>
      <c r="F2106" s="179"/>
      <c r="G2106" s="180"/>
      <c r="H2106" s="182"/>
      <c r="I2106" s="182"/>
      <c r="J2106" s="182"/>
      <c r="K2106" s="182"/>
    </row>
    <row r="2107" spans="4:11" x14ac:dyDescent="0.25">
      <c r="D2107" s="201"/>
      <c r="E2107" s="179"/>
      <c r="F2107" s="179"/>
      <c r="G2107" s="180"/>
      <c r="H2107" s="182"/>
      <c r="I2107" s="182"/>
      <c r="J2107" s="182"/>
      <c r="K2107" s="182"/>
    </row>
    <row r="2108" spans="4:11" x14ac:dyDescent="0.25">
      <c r="D2108" s="201"/>
      <c r="E2108" s="179"/>
      <c r="F2108" s="179"/>
      <c r="G2108" s="180"/>
      <c r="H2108" s="182"/>
      <c r="I2108" s="182"/>
      <c r="J2108" s="182"/>
      <c r="K2108" s="182"/>
    </row>
    <row r="2109" spans="4:11" x14ac:dyDescent="0.25">
      <c r="D2109" s="201"/>
      <c r="E2109" s="179"/>
      <c r="F2109" s="179"/>
      <c r="G2109" s="180"/>
      <c r="H2109" s="182"/>
      <c r="I2109" s="182"/>
      <c r="J2109" s="182"/>
      <c r="K2109" s="182"/>
    </row>
    <row r="2110" spans="4:11" x14ac:dyDescent="0.25">
      <c r="D2110" s="201"/>
      <c r="E2110" s="179"/>
      <c r="F2110" s="179"/>
      <c r="G2110" s="180"/>
      <c r="H2110" s="182"/>
      <c r="I2110" s="182"/>
      <c r="J2110" s="182"/>
      <c r="K2110" s="182"/>
    </row>
    <row r="2111" spans="4:11" x14ac:dyDescent="0.25">
      <c r="D2111" s="201"/>
      <c r="E2111" s="179"/>
      <c r="F2111" s="179"/>
      <c r="G2111" s="180"/>
      <c r="H2111" s="182"/>
      <c r="I2111" s="182"/>
      <c r="J2111" s="182"/>
      <c r="K2111" s="182"/>
    </row>
    <row r="2112" spans="4:11" x14ac:dyDescent="0.25">
      <c r="D2112" s="201"/>
      <c r="E2112" s="179"/>
      <c r="F2112" s="179"/>
      <c r="G2112" s="180"/>
      <c r="H2112" s="182"/>
      <c r="I2112" s="182"/>
      <c r="J2112" s="182"/>
      <c r="K2112" s="182"/>
    </row>
    <row r="2113" spans="4:11" x14ac:dyDescent="0.25">
      <c r="D2113" s="201"/>
      <c r="E2113" s="179"/>
      <c r="F2113" s="179"/>
      <c r="G2113" s="180"/>
      <c r="H2113" s="182"/>
      <c r="I2113" s="182"/>
      <c r="J2113" s="182"/>
      <c r="K2113" s="182"/>
    </row>
    <row r="2114" spans="4:11" x14ac:dyDescent="0.25">
      <c r="D2114" s="201"/>
      <c r="E2114" s="179"/>
      <c r="F2114" s="179"/>
      <c r="G2114" s="180"/>
      <c r="H2114" s="182"/>
      <c r="I2114" s="182"/>
      <c r="J2114" s="182"/>
      <c r="K2114" s="182"/>
    </row>
    <row r="2115" spans="4:11" x14ac:dyDescent="0.25">
      <c r="D2115" s="201"/>
      <c r="E2115" s="179"/>
      <c r="F2115" s="179"/>
      <c r="G2115" s="180"/>
      <c r="H2115" s="182"/>
      <c r="I2115" s="182"/>
      <c r="J2115" s="182"/>
      <c r="K2115" s="182"/>
    </row>
    <row r="2116" spans="4:11" x14ac:dyDescent="0.25">
      <c r="D2116" s="201"/>
      <c r="E2116" s="179"/>
      <c r="F2116" s="179"/>
      <c r="G2116" s="180"/>
      <c r="H2116" s="182"/>
      <c r="I2116" s="182"/>
      <c r="J2116" s="182"/>
      <c r="K2116" s="182"/>
    </row>
    <row r="2117" spans="4:11" x14ac:dyDescent="0.25">
      <c r="D2117" s="201"/>
      <c r="E2117" s="179"/>
      <c r="F2117" s="179"/>
      <c r="G2117" s="180"/>
      <c r="H2117" s="182"/>
      <c r="I2117" s="182"/>
      <c r="J2117" s="182"/>
      <c r="K2117" s="182"/>
    </row>
    <row r="2118" spans="4:11" x14ac:dyDescent="0.25">
      <c r="D2118" s="201"/>
      <c r="E2118" s="179"/>
      <c r="F2118" s="179"/>
      <c r="G2118" s="180"/>
      <c r="H2118" s="182"/>
      <c r="I2118" s="182"/>
      <c r="J2118" s="182"/>
      <c r="K2118" s="182"/>
    </row>
    <row r="2119" spans="4:11" x14ac:dyDescent="0.25">
      <c r="D2119" s="201"/>
      <c r="E2119" s="179"/>
      <c r="F2119" s="179"/>
      <c r="G2119" s="180"/>
      <c r="H2119" s="182"/>
      <c r="I2119" s="182"/>
      <c r="J2119" s="182"/>
      <c r="K2119" s="182"/>
    </row>
    <row r="2120" spans="4:11" x14ac:dyDescent="0.25">
      <c r="D2120" s="201"/>
      <c r="E2120" s="179"/>
      <c r="F2120" s="179"/>
      <c r="G2120" s="180"/>
      <c r="H2120" s="182"/>
      <c r="I2120" s="182"/>
      <c r="J2120" s="182"/>
      <c r="K2120" s="182"/>
    </row>
    <row r="2121" spans="4:11" x14ac:dyDescent="0.25">
      <c r="D2121" s="201"/>
      <c r="E2121" s="179"/>
      <c r="F2121" s="179"/>
      <c r="G2121" s="180"/>
      <c r="H2121" s="182"/>
      <c r="I2121" s="182"/>
      <c r="J2121" s="182"/>
      <c r="K2121" s="182"/>
    </row>
    <row r="2122" spans="4:11" x14ac:dyDescent="0.25">
      <c r="D2122" s="201"/>
      <c r="E2122" s="179"/>
      <c r="F2122" s="179"/>
      <c r="G2122" s="180"/>
      <c r="H2122" s="182"/>
      <c r="I2122" s="182"/>
      <c r="J2122" s="182"/>
      <c r="K2122" s="182"/>
    </row>
    <row r="2123" spans="4:11" x14ac:dyDescent="0.25">
      <c r="D2123" s="201"/>
      <c r="E2123" s="179"/>
      <c r="F2123" s="179"/>
      <c r="G2123" s="180"/>
      <c r="H2123" s="182"/>
      <c r="I2123" s="182"/>
      <c r="J2123" s="182"/>
      <c r="K2123" s="182"/>
    </row>
    <row r="2124" spans="4:11" x14ac:dyDescent="0.25">
      <c r="D2124" s="201"/>
      <c r="E2124" s="179"/>
      <c r="F2124" s="179"/>
      <c r="G2124" s="180"/>
      <c r="H2124" s="182"/>
      <c r="I2124" s="182"/>
      <c r="J2124" s="182"/>
      <c r="K2124" s="182"/>
    </row>
    <row r="2125" spans="4:11" x14ac:dyDescent="0.25">
      <c r="D2125" s="201"/>
      <c r="E2125" s="179"/>
      <c r="F2125" s="179"/>
      <c r="G2125" s="180"/>
      <c r="H2125" s="182"/>
      <c r="I2125" s="182"/>
      <c r="J2125" s="182"/>
      <c r="K2125" s="182"/>
    </row>
    <row r="2126" spans="4:11" x14ac:dyDescent="0.25">
      <c r="D2126" s="201"/>
      <c r="E2126" s="179"/>
      <c r="F2126" s="179"/>
      <c r="G2126" s="180"/>
      <c r="H2126" s="182"/>
      <c r="I2126" s="182"/>
      <c r="J2126" s="182"/>
      <c r="K2126" s="182"/>
    </row>
    <row r="2127" spans="4:11" x14ac:dyDescent="0.25">
      <c r="D2127" s="201"/>
      <c r="E2127" s="179"/>
      <c r="F2127" s="179"/>
      <c r="G2127" s="180"/>
      <c r="H2127" s="182"/>
      <c r="I2127" s="182"/>
      <c r="J2127" s="182"/>
      <c r="K2127" s="182"/>
    </row>
    <row r="2128" spans="4:11" x14ac:dyDescent="0.25">
      <c r="D2128" s="201"/>
      <c r="E2128" s="179"/>
      <c r="F2128" s="179"/>
      <c r="G2128" s="180"/>
      <c r="H2128" s="182"/>
      <c r="I2128" s="182"/>
      <c r="J2128" s="182"/>
      <c r="K2128" s="182"/>
    </row>
    <row r="2129" spans="4:11" x14ac:dyDescent="0.25">
      <c r="D2129" s="201"/>
      <c r="E2129" s="179"/>
      <c r="F2129" s="179"/>
      <c r="G2129" s="180"/>
      <c r="H2129" s="182"/>
      <c r="I2129" s="182"/>
      <c r="J2129" s="182"/>
      <c r="K2129" s="182"/>
    </row>
    <row r="2130" spans="4:11" x14ac:dyDescent="0.25">
      <c r="D2130" s="201"/>
      <c r="E2130" s="179"/>
      <c r="F2130" s="179"/>
      <c r="G2130" s="180"/>
      <c r="H2130" s="182"/>
      <c r="I2130" s="182"/>
      <c r="J2130" s="182"/>
      <c r="K2130" s="182"/>
    </row>
    <row r="2131" spans="4:11" x14ac:dyDescent="0.25">
      <c r="D2131" s="201"/>
      <c r="E2131" s="179"/>
      <c r="F2131" s="179"/>
      <c r="G2131" s="180"/>
      <c r="H2131" s="182"/>
      <c r="I2131" s="182"/>
      <c r="J2131" s="182"/>
      <c r="K2131" s="182"/>
    </row>
    <row r="2132" spans="4:11" x14ac:dyDescent="0.25">
      <c r="D2132" s="201"/>
      <c r="E2132" s="179"/>
      <c r="F2132" s="179"/>
      <c r="G2132" s="180"/>
      <c r="H2132" s="182"/>
      <c r="I2132" s="182"/>
      <c r="J2132" s="182"/>
      <c r="K2132" s="182"/>
    </row>
    <row r="2133" spans="4:11" x14ac:dyDescent="0.25">
      <c r="D2133" s="201"/>
      <c r="E2133" s="179"/>
      <c r="F2133" s="179"/>
      <c r="G2133" s="180"/>
      <c r="H2133" s="182"/>
      <c r="I2133" s="182"/>
      <c r="J2133" s="182"/>
      <c r="K2133" s="182"/>
    </row>
    <row r="2134" spans="4:11" x14ac:dyDescent="0.25">
      <c r="D2134" s="201"/>
      <c r="E2134" s="179"/>
      <c r="F2134" s="179"/>
      <c r="G2134" s="180"/>
      <c r="H2134" s="182"/>
      <c r="I2134" s="182"/>
      <c r="J2134" s="182"/>
      <c r="K2134" s="182"/>
    </row>
    <row r="2135" spans="4:11" x14ac:dyDescent="0.25">
      <c r="D2135" s="201"/>
      <c r="E2135" s="179"/>
      <c r="F2135" s="179"/>
      <c r="G2135" s="180"/>
      <c r="H2135" s="182"/>
      <c r="I2135" s="182"/>
      <c r="J2135" s="182"/>
      <c r="K2135" s="182"/>
    </row>
    <row r="2136" spans="4:11" x14ac:dyDescent="0.25">
      <c r="D2136" s="201"/>
      <c r="E2136" s="179"/>
      <c r="F2136" s="179"/>
      <c r="G2136" s="180"/>
      <c r="H2136" s="182"/>
      <c r="I2136" s="182"/>
      <c r="J2136" s="182"/>
      <c r="K2136" s="182"/>
    </row>
    <row r="2137" spans="4:11" x14ac:dyDescent="0.25">
      <c r="D2137" s="201"/>
      <c r="E2137" s="179"/>
      <c r="F2137" s="179"/>
      <c r="G2137" s="180"/>
      <c r="H2137" s="182"/>
      <c r="I2137" s="182"/>
      <c r="J2137" s="182"/>
      <c r="K2137" s="182"/>
    </row>
    <row r="2138" spans="4:11" x14ac:dyDescent="0.25">
      <c r="D2138" s="201"/>
      <c r="E2138" s="179"/>
      <c r="F2138" s="179"/>
      <c r="G2138" s="180"/>
      <c r="H2138" s="182"/>
      <c r="I2138" s="182"/>
      <c r="J2138" s="182"/>
      <c r="K2138" s="182"/>
    </row>
    <row r="2139" spans="4:11" x14ac:dyDescent="0.25">
      <c r="D2139" s="201"/>
      <c r="E2139" s="179"/>
      <c r="F2139" s="179"/>
      <c r="G2139" s="180"/>
      <c r="H2139" s="182"/>
      <c r="I2139" s="182"/>
      <c r="J2139" s="182"/>
      <c r="K2139" s="182"/>
    </row>
    <row r="2140" spans="4:11" x14ac:dyDescent="0.25">
      <c r="D2140" s="201"/>
      <c r="E2140" s="179"/>
      <c r="F2140" s="179"/>
      <c r="G2140" s="180"/>
      <c r="H2140" s="182"/>
      <c r="I2140" s="182"/>
      <c r="J2140" s="182"/>
      <c r="K2140" s="182"/>
    </row>
    <row r="2141" spans="4:11" x14ac:dyDescent="0.25">
      <c r="D2141" s="201"/>
      <c r="E2141" s="179"/>
      <c r="F2141" s="179"/>
      <c r="G2141" s="180"/>
      <c r="H2141" s="182"/>
      <c r="I2141" s="182"/>
      <c r="J2141" s="182"/>
      <c r="K2141" s="182"/>
    </row>
    <row r="2142" spans="4:11" x14ac:dyDescent="0.25">
      <c r="D2142" s="201"/>
      <c r="E2142" s="179"/>
      <c r="F2142" s="179"/>
      <c r="G2142" s="180"/>
      <c r="H2142" s="182"/>
      <c r="I2142" s="182"/>
      <c r="J2142" s="182"/>
      <c r="K2142" s="182"/>
    </row>
    <row r="2143" spans="4:11" x14ac:dyDescent="0.25">
      <c r="D2143" s="201"/>
      <c r="E2143" s="179"/>
      <c r="F2143" s="179"/>
      <c r="G2143" s="180"/>
      <c r="H2143" s="182"/>
      <c r="I2143" s="182"/>
      <c r="J2143" s="182"/>
      <c r="K2143" s="182"/>
    </row>
    <row r="2144" spans="4:11" x14ac:dyDescent="0.25">
      <c r="D2144" s="201"/>
      <c r="E2144" s="179"/>
      <c r="F2144" s="179"/>
      <c r="G2144" s="180"/>
      <c r="H2144" s="182"/>
      <c r="I2144" s="182"/>
      <c r="J2144" s="182"/>
      <c r="K2144" s="182"/>
    </row>
    <row r="2145" spans="4:11" x14ac:dyDescent="0.25">
      <c r="D2145" s="201"/>
      <c r="E2145" s="179"/>
      <c r="F2145" s="179"/>
      <c r="G2145" s="180"/>
      <c r="H2145" s="182"/>
      <c r="I2145" s="182"/>
      <c r="J2145" s="182"/>
      <c r="K2145" s="182"/>
    </row>
    <row r="2146" spans="4:11" x14ac:dyDescent="0.25">
      <c r="D2146" s="201"/>
      <c r="E2146" s="179"/>
      <c r="F2146" s="179"/>
      <c r="G2146" s="180"/>
      <c r="H2146" s="182"/>
      <c r="I2146" s="182"/>
      <c r="J2146" s="182"/>
      <c r="K2146" s="182"/>
    </row>
    <row r="2147" spans="4:11" x14ac:dyDescent="0.25">
      <c r="D2147" s="201"/>
      <c r="E2147" s="179"/>
      <c r="F2147" s="179"/>
      <c r="G2147" s="180"/>
      <c r="H2147" s="182"/>
      <c r="I2147" s="182"/>
      <c r="J2147" s="182"/>
      <c r="K2147" s="182"/>
    </row>
    <row r="2148" spans="4:11" x14ac:dyDescent="0.25">
      <c r="D2148" s="201"/>
      <c r="E2148" s="179"/>
      <c r="F2148" s="179"/>
      <c r="G2148" s="180"/>
      <c r="H2148" s="182"/>
      <c r="I2148" s="182"/>
      <c r="J2148" s="182"/>
      <c r="K2148" s="182"/>
    </row>
    <row r="2149" spans="4:11" x14ac:dyDescent="0.25">
      <c r="D2149" s="201"/>
      <c r="E2149" s="179"/>
      <c r="F2149" s="179"/>
      <c r="G2149" s="180"/>
      <c r="H2149" s="182"/>
      <c r="I2149" s="182"/>
      <c r="J2149" s="182"/>
      <c r="K2149" s="182"/>
    </row>
    <row r="2150" spans="4:11" x14ac:dyDescent="0.25">
      <c r="D2150" s="201"/>
      <c r="E2150" s="179"/>
      <c r="F2150" s="179"/>
      <c r="G2150" s="180"/>
      <c r="H2150" s="182"/>
      <c r="I2150" s="182"/>
      <c r="J2150" s="182"/>
      <c r="K2150" s="182"/>
    </row>
    <row r="2151" spans="4:11" x14ac:dyDescent="0.25">
      <c r="D2151" s="201"/>
      <c r="E2151" s="179"/>
      <c r="F2151" s="179"/>
      <c r="G2151" s="180"/>
      <c r="H2151" s="182"/>
      <c r="I2151" s="182"/>
      <c r="J2151" s="182"/>
      <c r="K2151" s="182"/>
    </row>
    <row r="2152" spans="4:11" x14ac:dyDescent="0.25">
      <c r="D2152" s="201"/>
      <c r="E2152" s="179"/>
      <c r="F2152" s="179"/>
      <c r="G2152" s="180"/>
      <c r="H2152" s="182"/>
      <c r="I2152" s="182"/>
      <c r="J2152" s="182"/>
      <c r="K2152" s="182"/>
    </row>
    <row r="2153" spans="4:11" x14ac:dyDescent="0.25">
      <c r="D2153" s="201"/>
      <c r="E2153" s="179"/>
      <c r="F2153" s="179"/>
      <c r="G2153" s="180"/>
      <c r="H2153" s="182"/>
      <c r="I2153" s="182"/>
      <c r="J2153" s="182"/>
      <c r="K2153" s="182"/>
    </row>
    <row r="2154" spans="4:11" x14ac:dyDescent="0.25">
      <c r="D2154" s="201"/>
      <c r="E2154" s="179"/>
      <c r="F2154" s="179"/>
      <c r="G2154" s="180"/>
      <c r="H2154" s="182"/>
      <c r="I2154" s="182"/>
      <c r="J2154" s="182"/>
      <c r="K2154" s="182"/>
    </row>
    <row r="2155" spans="4:11" x14ac:dyDescent="0.25">
      <c r="D2155" s="201"/>
      <c r="E2155" s="179"/>
      <c r="F2155" s="179"/>
      <c r="G2155" s="180"/>
      <c r="H2155" s="182"/>
      <c r="I2155" s="182"/>
      <c r="J2155" s="182"/>
      <c r="K2155" s="182"/>
    </row>
    <row r="2156" spans="4:11" x14ac:dyDescent="0.25">
      <c r="D2156" s="201"/>
      <c r="E2156" s="179"/>
      <c r="F2156" s="179"/>
      <c r="G2156" s="180"/>
      <c r="H2156" s="182"/>
      <c r="I2156" s="182"/>
      <c r="J2156" s="182"/>
      <c r="K2156" s="182"/>
    </row>
    <row r="2157" spans="4:11" x14ac:dyDescent="0.25">
      <c r="D2157" s="201"/>
      <c r="E2157" s="179"/>
      <c r="F2157" s="179"/>
      <c r="G2157" s="180"/>
      <c r="H2157" s="182"/>
      <c r="I2157" s="182"/>
      <c r="J2157" s="182"/>
      <c r="K2157" s="182"/>
    </row>
    <row r="2158" spans="4:11" x14ac:dyDescent="0.25">
      <c r="D2158" s="201"/>
      <c r="E2158" s="179"/>
      <c r="F2158" s="179"/>
      <c r="G2158" s="180"/>
      <c r="H2158" s="182"/>
      <c r="I2158" s="182"/>
      <c r="J2158" s="182"/>
      <c r="K2158" s="182"/>
    </row>
    <row r="2159" spans="4:11" x14ac:dyDescent="0.25">
      <c r="D2159" s="201"/>
      <c r="E2159" s="179"/>
      <c r="F2159" s="179"/>
      <c r="G2159" s="180"/>
      <c r="H2159" s="182"/>
      <c r="I2159" s="182"/>
      <c r="J2159" s="182"/>
      <c r="K2159" s="182"/>
    </row>
    <row r="2160" spans="4:11" x14ac:dyDescent="0.25">
      <c r="D2160" s="201"/>
      <c r="E2160" s="179"/>
      <c r="F2160" s="179"/>
      <c r="G2160" s="180"/>
      <c r="H2160" s="182"/>
      <c r="I2160" s="182"/>
      <c r="J2160" s="182"/>
      <c r="K2160" s="182"/>
    </row>
    <row r="2161" spans="4:11" x14ac:dyDescent="0.25">
      <c r="D2161" s="201"/>
      <c r="E2161" s="179"/>
      <c r="F2161" s="179"/>
      <c r="G2161" s="180"/>
      <c r="H2161" s="182"/>
      <c r="I2161" s="182"/>
      <c r="J2161" s="182"/>
      <c r="K2161" s="182"/>
    </row>
    <row r="2162" spans="4:11" x14ac:dyDescent="0.25">
      <c r="D2162" s="201"/>
      <c r="E2162" s="179"/>
      <c r="F2162" s="179"/>
      <c r="G2162" s="180"/>
      <c r="H2162" s="182"/>
      <c r="I2162" s="182"/>
      <c r="J2162" s="182"/>
      <c r="K2162" s="182"/>
    </row>
    <row r="2163" spans="4:11" x14ac:dyDescent="0.25">
      <c r="D2163" s="201"/>
      <c r="E2163" s="179"/>
      <c r="F2163" s="179"/>
      <c r="G2163" s="180"/>
      <c r="H2163" s="182"/>
      <c r="I2163" s="182"/>
      <c r="J2163" s="182"/>
      <c r="K2163" s="182"/>
    </row>
    <row r="2164" spans="4:11" x14ac:dyDescent="0.25">
      <c r="D2164" s="201"/>
      <c r="E2164" s="179"/>
      <c r="F2164" s="179"/>
      <c r="G2164" s="180"/>
      <c r="H2164" s="182"/>
      <c r="I2164" s="182"/>
      <c r="J2164" s="182"/>
      <c r="K2164" s="182"/>
    </row>
    <row r="2165" spans="4:11" x14ac:dyDescent="0.25">
      <c r="D2165" s="201"/>
      <c r="E2165" s="179"/>
      <c r="F2165" s="179"/>
      <c r="G2165" s="180"/>
      <c r="H2165" s="182"/>
      <c r="I2165" s="182"/>
      <c r="J2165" s="182"/>
      <c r="K2165" s="182"/>
    </row>
    <row r="2166" spans="4:11" x14ac:dyDescent="0.25">
      <c r="D2166" s="201"/>
      <c r="E2166" s="179"/>
      <c r="F2166" s="179"/>
      <c r="G2166" s="180"/>
      <c r="H2166" s="182"/>
      <c r="I2166" s="182"/>
      <c r="J2166" s="182"/>
      <c r="K2166" s="182"/>
    </row>
    <row r="2167" spans="4:11" x14ac:dyDescent="0.25">
      <c r="D2167" s="201"/>
      <c r="E2167" s="179"/>
      <c r="F2167" s="179"/>
      <c r="G2167" s="180"/>
      <c r="H2167" s="182"/>
      <c r="I2167" s="182"/>
      <c r="J2167" s="182"/>
      <c r="K2167" s="182"/>
    </row>
    <row r="2168" spans="4:11" x14ac:dyDescent="0.25">
      <c r="D2168" s="201"/>
      <c r="E2168" s="179"/>
      <c r="F2168" s="179"/>
      <c r="G2168" s="180"/>
      <c r="H2168" s="182"/>
      <c r="I2168" s="182"/>
      <c r="J2168" s="182"/>
      <c r="K2168" s="182"/>
    </row>
    <row r="2169" spans="4:11" x14ac:dyDescent="0.25">
      <c r="D2169" s="201"/>
      <c r="E2169" s="179"/>
      <c r="F2169" s="179"/>
      <c r="G2169" s="180"/>
      <c r="H2169" s="182"/>
      <c r="I2169" s="182"/>
      <c r="J2169" s="182"/>
      <c r="K2169" s="182"/>
    </row>
    <row r="2170" spans="4:11" x14ac:dyDescent="0.25">
      <c r="D2170" s="201"/>
      <c r="E2170" s="179"/>
      <c r="F2170" s="179"/>
      <c r="G2170" s="180"/>
      <c r="H2170" s="182"/>
      <c r="I2170" s="182"/>
      <c r="J2170" s="182"/>
      <c r="K2170" s="182"/>
    </row>
    <row r="2171" spans="4:11" x14ac:dyDescent="0.25">
      <c r="D2171" s="201"/>
      <c r="E2171" s="179"/>
      <c r="F2171" s="179"/>
      <c r="G2171" s="180"/>
      <c r="H2171" s="182"/>
      <c r="I2171" s="182"/>
      <c r="J2171" s="182"/>
      <c r="K2171" s="182"/>
    </row>
    <row r="2172" spans="4:11" x14ac:dyDescent="0.25">
      <c r="D2172" s="201"/>
      <c r="E2172" s="179"/>
      <c r="F2172" s="179"/>
      <c r="G2172" s="180"/>
      <c r="H2172" s="182"/>
      <c r="I2172" s="182"/>
      <c r="J2172" s="182"/>
      <c r="K2172" s="182"/>
    </row>
    <row r="2173" spans="4:11" x14ac:dyDescent="0.25">
      <c r="D2173" s="201"/>
      <c r="E2173" s="179"/>
      <c r="F2173" s="179"/>
      <c r="G2173" s="180"/>
      <c r="H2173" s="182"/>
      <c r="I2173" s="182"/>
      <c r="J2173" s="182"/>
      <c r="K2173" s="182"/>
    </row>
    <row r="2174" spans="4:11" x14ac:dyDescent="0.25">
      <c r="D2174" s="201"/>
      <c r="E2174" s="179"/>
      <c r="F2174" s="179"/>
      <c r="G2174" s="180"/>
      <c r="H2174" s="182"/>
      <c r="I2174" s="182"/>
      <c r="J2174" s="182"/>
      <c r="K2174" s="182"/>
    </row>
    <row r="2175" spans="4:11" x14ac:dyDescent="0.25">
      <c r="D2175" s="201"/>
      <c r="E2175" s="179"/>
      <c r="F2175" s="179"/>
      <c r="G2175" s="180"/>
      <c r="H2175" s="182"/>
      <c r="I2175" s="182"/>
      <c r="J2175" s="182"/>
      <c r="K2175" s="182"/>
    </row>
    <row r="2176" spans="4:11" x14ac:dyDescent="0.25">
      <c r="D2176" s="201"/>
      <c r="E2176" s="179"/>
      <c r="F2176" s="179"/>
      <c r="G2176" s="180"/>
      <c r="H2176" s="182"/>
      <c r="I2176" s="182"/>
      <c r="J2176" s="182"/>
      <c r="K2176" s="182"/>
    </row>
    <row r="2177" spans="4:11" x14ac:dyDescent="0.25">
      <c r="D2177" s="201"/>
      <c r="E2177" s="179"/>
      <c r="F2177" s="179"/>
      <c r="G2177" s="180"/>
      <c r="H2177" s="182"/>
      <c r="I2177" s="182"/>
      <c r="J2177" s="182"/>
      <c r="K2177" s="182"/>
    </row>
    <row r="2178" spans="4:11" x14ac:dyDescent="0.25">
      <c r="D2178" s="201"/>
      <c r="E2178" s="179"/>
      <c r="F2178" s="179"/>
      <c r="G2178" s="180"/>
      <c r="H2178" s="182"/>
      <c r="I2178" s="182"/>
      <c r="J2178" s="182"/>
      <c r="K2178" s="182"/>
    </row>
    <row r="2179" spans="4:11" x14ac:dyDescent="0.25">
      <c r="D2179" s="201"/>
      <c r="E2179" s="179"/>
      <c r="F2179" s="179"/>
      <c r="G2179" s="180"/>
      <c r="H2179" s="182"/>
      <c r="I2179" s="182"/>
      <c r="J2179" s="182"/>
      <c r="K2179" s="182"/>
    </row>
    <row r="2180" spans="4:11" x14ac:dyDescent="0.25">
      <c r="D2180" s="201"/>
      <c r="E2180" s="179"/>
      <c r="F2180" s="179"/>
      <c r="G2180" s="180"/>
      <c r="H2180" s="182"/>
      <c r="I2180" s="182"/>
      <c r="J2180" s="182"/>
      <c r="K2180" s="182"/>
    </row>
    <row r="2181" spans="4:11" x14ac:dyDescent="0.25">
      <c r="D2181" s="201"/>
      <c r="E2181" s="179"/>
      <c r="F2181" s="179"/>
      <c r="G2181" s="180"/>
      <c r="H2181" s="182"/>
      <c r="I2181" s="182"/>
      <c r="J2181" s="182"/>
      <c r="K2181" s="182"/>
    </row>
    <row r="2182" spans="4:11" x14ac:dyDescent="0.25">
      <c r="D2182" s="201"/>
      <c r="E2182" s="179"/>
      <c r="F2182" s="179"/>
      <c r="G2182" s="180"/>
      <c r="H2182" s="182"/>
      <c r="I2182" s="182"/>
      <c r="J2182" s="182"/>
      <c r="K2182" s="182"/>
    </row>
    <row r="2183" spans="4:11" x14ac:dyDescent="0.25">
      <c r="D2183" s="201"/>
      <c r="E2183" s="179"/>
      <c r="F2183" s="179"/>
      <c r="G2183" s="180"/>
      <c r="H2183" s="182"/>
      <c r="I2183" s="182"/>
      <c r="J2183" s="182"/>
      <c r="K2183" s="182"/>
    </row>
    <row r="2184" spans="4:11" x14ac:dyDescent="0.25">
      <c r="D2184" s="201"/>
      <c r="E2184" s="179"/>
      <c r="F2184" s="179"/>
      <c r="G2184" s="180"/>
      <c r="H2184" s="182"/>
      <c r="I2184" s="182"/>
      <c r="J2184" s="182"/>
      <c r="K2184" s="182"/>
    </row>
    <row r="2185" spans="4:11" x14ac:dyDescent="0.25">
      <c r="D2185" s="201"/>
      <c r="E2185" s="179"/>
      <c r="F2185" s="179"/>
      <c r="G2185" s="180"/>
      <c r="H2185" s="182"/>
      <c r="I2185" s="182"/>
      <c r="J2185" s="182"/>
      <c r="K2185" s="182"/>
    </row>
    <row r="2186" spans="4:11" x14ac:dyDescent="0.25">
      <c r="D2186" s="201"/>
      <c r="E2186" s="179"/>
      <c r="F2186" s="179"/>
      <c r="G2186" s="180"/>
      <c r="H2186" s="182"/>
      <c r="I2186" s="182"/>
      <c r="J2186" s="182"/>
      <c r="K2186" s="182"/>
    </row>
    <row r="2187" spans="4:11" x14ac:dyDescent="0.25">
      <c r="D2187" s="201"/>
      <c r="E2187" s="179"/>
      <c r="F2187" s="179"/>
      <c r="G2187" s="180"/>
      <c r="H2187" s="182"/>
      <c r="I2187" s="182"/>
      <c r="J2187" s="182"/>
      <c r="K2187" s="182"/>
    </row>
    <row r="2188" spans="4:11" x14ac:dyDescent="0.25">
      <c r="D2188" s="201"/>
      <c r="E2188" s="179"/>
      <c r="F2188" s="179"/>
      <c r="G2188" s="180"/>
      <c r="H2188" s="182"/>
      <c r="I2188" s="182"/>
      <c r="J2188" s="182"/>
      <c r="K2188" s="182"/>
    </row>
    <row r="2189" spans="4:11" x14ac:dyDescent="0.25">
      <c r="D2189" s="201"/>
      <c r="E2189" s="179"/>
      <c r="F2189" s="179"/>
      <c r="G2189" s="180"/>
      <c r="H2189" s="182"/>
      <c r="I2189" s="182"/>
      <c r="J2189" s="182"/>
      <c r="K2189" s="182"/>
    </row>
    <row r="2190" spans="4:11" x14ac:dyDescent="0.25">
      <c r="D2190" s="201"/>
      <c r="E2190" s="179"/>
      <c r="F2190" s="179"/>
      <c r="G2190" s="180"/>
      <c r="H2190" s="182"/>
      <c r="I2190" s="182"/>
      <c r="J2190" s="182"/>
      <c r="K2190" s="182"/>
    </row>
    <row r="2191" spans="4:11" x14ac:dyDescent="0.25">
      <c r="D2191" s="201"/>
      <c r="E2191" s="179"/>
      <c r="F2191" s="179"/>
      <c r="G2191" s="180"/>
      <c r="H2191" s="182"/>
      <c r="I2191" s="182"/>
      <c r="J2191" s="182"/>
      <c r="K2191" s="182"/>
    </row>
    <row r="2192" spans="4:11" x14ac:dyDescent="0.25">
      <c r="D2192" s="201"/>
      <c r="E2192" s="179"/>
      <c r="F2192" s="179"/>
      <c r="G2192" s="180"/>
      <c r="H2192" s="182"/>
      <c r="I2192" s="182"/>
      <c r="J2192" s="182"/>
      <c r="K2192" s="182"/>
    </row>
    <row r="2193" spans="4:11" x14ac:dyDescent="0.25">
      <c r="D2193" s="201"/>
      <c r="E2193" s="179"/>
      <c r="F2193" s="179"/>
      <c r="G2193" s="180"/>
      <c r="H2193" s="182"/>
      <c r="I2193" s="182"/>
      <c r="J2193" s="182"/>
      <c r="K2193" s="182"/>
    </row>
    <row r="2194" spans="4:11" x14ac:dyDescent="0.25">
      <c r="D2194" s="201"/>
      <c r="E2194" s="179"/>
      <c r="F2194" s="179"/>
      <c r="G2194" s="180"/>
      <c r="H2194" s="182"/>
      <c r="I2194" s="182"/>
      <c r="J2194" s="182"/>
      <c r="K2194" s="182"/>
    </row>
    <row r="2195" spans="4:11" x14ac:dyDescent="0.25">
      <c r="D2195" s="201"/>
      <c r="E2195" s="179"/>
      <c r="F2195" s="179"/>
      <c r="G2195" s="180"/>
      <c r="H2195" s="182"/>
      <c r="I2195" s="182"/>
      <c r="J2195" s="182"/>
      <c r="K2195" s="182"/>
    </row>
    <row r="2196" spans="4:11" x14ac:dyDescent="0.25">
      <c r="D2196" s="201"/>
      <c r="E2196" s="179"/>
      <c r="F2196" s="179"/>
      <c r="G2196" s="180"/>
      <c r="H2196" s="182"/>
      <c r="I2196" s="182"/>
      <c r="J2196" s="182"/>
      <c r="K2196" s="182"/>
    </row>
    <row r="2197" spans="4:11" x14ac:dyDescent="0.25">
      <c r="D2197" s="201"/>
      <c r="E2197" s="179"/>
      <c r="F2197" s="179"/>
      <c r="G2197" s="180"/>
      <c r="H2197" s="182"/>
      <c r="I2197" s="182"/>
      <c r="J2197" s="182"/>
      <c r="K2197" s="182"/>
    </row>
    <row r="2198" spans="4:11" x14ac:dyDescent="0.25">
      <c r="D2198" s="201"/>
      <c r="E2198" s="179"/>
      <c r="F2198" s="179"/>
      <c r="G2198" s="180"/>
      <c r="H2198" s="182"/>
      <c r="I2198" s="182"/>
      <c r="J2198" s="182"/>
      <c r="K2198" s="182"/>
    </row>
    <row r="2199" spans="4:11" x14ac:dyDescent="0.25">
      <c r="D2199" s="201"/>
      <c r="E2199" s="179"/>
      <c r="F2199" s="179"/>
      <c r="G2199" s="180"/>
      <c r="H2199" s="182"/>
      <c r="I2199" s="182"/>
      <c r="J2199" s="182"/>
      <c r="K2199" s="182"/>
    </row>
    <row r="2200" spans="4:11" x14ac:dyDescent="0.25">
      <c r="D2200" s="201"/>
      <c r="E2200" s="179"/>
      <c r="F2200" s="179"/>
      <c r="G2200" s="180"/>
      <c r="H2200" s="182"/>
      <c r="I2200" s="182"/>
      <c r="J2200" s="182"/>
      <c r="K2200" s="182"/>
    </row>
    <row r="2201" spans="4:11" x14ac:dyDescent="0.25">
      <c r="D2201" s="201"/>
      <c r="E2201" s="179"/>
      <c r="F2201" s="179"/>
      <c r="G2201" s="180"/>
      <c r="H2201" s="182"/>
      <c r="I2201" s="182"/>
      <c r="J2201" s="182"/>
      <c r="K2201" s="182"/>
    </row>
    <row r="2202" spans="4:11" x14ac:dyDescent="0.25">
      <c r="D2202" s="201"/>
      <c r="E2202" s="179"/>
      <c r="F2202" s="179"/>
      <c r="G2202" s="180"/>
      <c r="H2202" s="182"/>
      <c r="I2202" s="182"/>
      <c r="J2202" s="182"/>
      <c r="K2202" s="182"/>
    </row>
    <row r="2203" spans="4:11" x14ac:dyDescent="0.25">
      <c r="D2203" s="201"/>
      <c r="E2203" s="179"/>
      <c r="F2203" s="179"/>
      <c r="G2203" s="180"/>
      <c r="H2203" s="182"/>
      <c r="I2203" s="182"/>
      <c r="J2203" s="182"/>
      <c r="K2203" s="182"/>
    </row>
    <row r="2204" spans="4:11" x14ac:dyDescent="0.25">
      <c r="D2204" s="201"/>
      <c r="E2204" s="179"/>
      <c r="F2204" s="179"/>
      <c r="G2204" s="180"/>
      <c r="H2204" s="182"/>
      <c r="I2204" s="182"/>
      <c r="J2204" s="182"/>
      <c r="K2204" s="182"/>
    </row>
    <row r="2205" spans="4:11" x14ac:dyDescent="0.25">
      <c r="D2205" s="201"/>
      <c r="E2205" s="179"/>
      <c r="F2205" s="179"/>
      <c r="G2205" s="180"/>
      <c r="H2205" s="182"/>
      <c r="I2205" s="182"/>
      <c r="J2205" s="182"/>
      <c r="K2205" s="182"/>
    </row>
    <row r="2206" spans="4:11" x14ac:dyDescent="0.25">
      <c r="D2206" s="201"/>
      <c r="E2206" s="179"/>
      <c r="F2206" s="179"/>
      <c r="G2206" s="180"/>
      <c r="H2206" s="182"/>
      <c r="I2206" s="182"/>
      <c r="J2206" s="182"/>
      <c r="K2206" s="182"/>
    </row>
    <row r="2207" spans="4:11" x14ac:dyDescent="0.25">
      <c r="D2207" s="201"/>
      <c r="E2207" s="179"/>
      <c r="F2207" s="179"/>
      <c r="G2207" s="180"/>
      <c r="H2207" s="182"/>
      <c r="I2207" s="182"/>
      <c r="J2207" s="182"/>
      <c r="K2207" s="182"/>
    </row>
    <row r="2208" spans="4:11" x14ac:dyDescent="0.25">
      <c r="D2208" s="201"/>
      <c r="E2208" s="179"/>
      <c r="F2208" s="179"/>
      <c r="G2208" s="180"/>
      <c r="H2208" s="182"/>
      <c r="I2208" s="182"/>
      <c r="J2208" s="182"/>
      <c r="K2208" s="182"/>
    </row>
    <row r="2209" spans="4:11" x14ac:dyDescent="0.25">
      <c r="D2209" s="201"/>
      <c r="E2209" s="179"/>
      <c r="F2209" s="179"/>
      <c r="G2209" s="180"/>
      <c r="H2209" s="182"/>
      <c r="I2209" s="182"/>
      <c r="J2209" s="182"/>
      <c r="K2209" s="182"/>
    </row>
    <row r="2210" spans="4:11" x14ac:dyDescent="0.25">
      <c r="D2210" s="201"/>
      <c r="E2210" s="179"/>
      <c r="F2210" s="179"/>
      <c r="G2210" s="180"/>
      <c r="H2210" s="182"/>
      <c r="I2210" s="182"/>
      <c r="J2210" s="182"/>
      <c r="K2210" s="182"/>
    </row>
    <row r="2211" spans="4:11" x14ac:dyDescent="0.25">
      <c r="D2211" s="201"/>
      <c r="E2211" s="179"/>
      <c r="F2211" s="179"/>
      <c r="G2211" s="180"/>
      <c r="H2211" s="182"/>
      <c r="I2211" s="182"/>
      <c r="J2211" s="182"/>
      <c r="K2211" s="182"/>
    </row>
    <row r="2212" spans="4:11" x14ac:dyDescent="0.25">
      <c r="D2212" s="201"/>
      <c r="E2212" s="179"/>
      <c r="F2212" s="179"/>
      <c r="G2212" s="180"/>
      <c r="H2212" s="182"/>
      <c r="I2212" s="182"/>
      <c r="J2212" s="182"/>
      <c r="K2212" s="182"/>
    </row>
    <row r="2213" spans="4:11" x14ac:dyDescent="0.25">
      <c r="D2213" s="201"/>
      <c r="E2213" s="179"/>
      <c r="F2213" s="179"/>
      <c r="G2213" s="180"/>
      <c r="H2213" s="182"/>
      <c r="I2213" s="182"/>
      <c r="J2213" s="182"/>
      <c r="K2213" s="182"/>
    </row>
    <row r="2214" spans="4:11" x14ac:dyDescent="0.25">
      <c r="D2214" s="201"/>
      <c r="E2214" s="179"/>
      <c r="F2214" s="179"/>
      <c r="G2214" s="180"/>
      <c r="H2214" s="182"/>
      <c r="I2214" s="182"/>
      <c r="J2214" s="182"/>
      <c r="K2214" s="182"/>
    </row>
    <row r="2215" spans="4:11" x14ac:dyDescent="0.25">
      <c r="D2215" s="201"/>
      <c r="E2215" s="179"/>
      <c r="F2215" s="179"/>
      <c r="G2215" s="180"/>
      <c r="H2215" s="182"/>
      <c r="I2215" s="182"/>
      <c r="J2215" s="182"/>
      <c r="K2215" s="182"/>
    </row>
    <row r="2216" spans="4:11" x14ac:dyDescent="0.25">
      <c r="D2216" s="201"/>
      <c r="E2216" s="179"/>
      <c r="F2216" s="179"/>
      <c r="G2216" s="180"/>
      <c r="H2216" s="182"/>
      <c r="I2216" s="182"/>
      <c r="J2216" s="182"/>
      <c r="K2216" s="182"/>
    </row>
    <row r="2217" spans="4:11" x14ac:dyDescent="0.25">
      <c r="D2217" s="201"/>
      <c r="E2217" s="179"/>
      <c r="F2217" s="179"/>
      <c r="G2217" s="180"/>
      <c r="H2217" s="182"/>
      <c r="I2217" s="182"/>
      <c r="J2217" s="182"/>
      <c r="K2217" s="182"/>
    </row>
    <row r="2218" spans="4:11" x14ac:dyDescent="0.25">
      <c r="D2218" s="201"/>
      <c r="E2218" s="179"/>
      <c r="F2218" s="179"/>
      <c r="G2218" s="180"/>
      <c r="H2218" s="182"/>
      <c r="I2218" s="182"/>
      <c r="J2218" s="182"/>
      <c r="K2218" s="182"/>
    </row>
    <row r="2219" spans="4:11" x14ac:dyDescent="0.25">
      <c r="D2219" s="201"/>
      <c r="E2219" s="179"/>
      <c r="F2219" s="179"/>
      <c r="G2219" s="180"/>
      <c r="H2219" s="182"/>
      <c r="I2219" s="182"/>
      <c r="J2219" s="182"/>
      <c r="K2219" s="182"/>
    </row>
    <row r="2220" spans="4:11" x14ac:dyDescent="0.25">
      <c r="D2220" s="201"/>
      <c r="E2220" s="179"/>
      <c r="F2220" s="179"/>
      <c r="G2220" s="180"/>
      <c r="H2220" s="182"/>
      <c r="I2220" s="182"/>
      <c r="J2220" s="182"/>
      <c r="K2220" s="182"/>
    </row>
    <row r="2221" spans="4:11" x14ac:dyDescent="0.25">
      <c r="D2221" s="201"/>
      <c r="E2221" s="179"/>
      <c r="F2221" s="179"/>
      <c r="G2221" s="180"/>
      <c r="H2221" s="182"/>
      <c r="I2221" s="182"/>
      <c r="J2221" s="182"/>
      <c r="K2221" s="182"/>
    </row>
    <row r="2222" spans="4:11" x14ac:dyDescent="0.25">
      <c r="D2222" s="201"/>
      <c r="E2222" s="179"/>
      <c r="F2222" s="179"/>
      <c r="G2222" s="180"/>
      <c r="H2222" s="182"/>
      <c r="I2222" s="182"/>
      <c r="J2222" s="182"/>
      <c r="K2222" s="182"/>
    </row>
    <row r="2223" spans="4:11" x14ac:dyDescent="0.25">
      <c r="D2223" s="201"/>
      <c r="E2223" s="179"/>
      <c r="F2223" s="179"/>
      <c r="G2223" s="180"/>
      <c r="H2223" s="182"/>
      <c r="I2223" s="182"/>
      <c r="J2223" s="182"/>
      <c r="K2223" s="182"/>
    </row>
    <row r="2224" spans="4:11" x14ac:dyDescent="0.25">
      <c r="D2224" s="201"/>
      <c r="E2224" s="179"/>
      <c r="F2224" s="179"/>
      <c r="G2224" s="180"/>
      <c r="H2224" s="182"/>
      <c r="I2224" s="182"/>
      <c r="J2224" s="182"/>
      <c r="K2224" s="182"/>
    </row>
    <row r="2225" spans="4:11" x14ac:dyDescent="0.25">
      <c r="D2225" s="201"/>
      <c r="E2225" s="179"/>
      <c r="F2225" s="179"/>
      <c r="G2225" s="180"/>
      <c r="H2225" s="182"/>
      <c r="I2225" s="182"/>
      <c r="J2225" s="182"/>
      <c r="K2225" s="182"/>
    </row>
    <row r="2226" spans="4:11" x14ac:dyDescent="0.25">
      <c r="D2226" s="201"/>
      <c r="E2226" s="179"/>
      <c r="F2226" s="179"/>
      <c r="G2226" s="180"/>
      <c r="H2226" s="182"/>
      <c r="I2226" s="182"/>
      <c r="J2226" s="182"/>
      <c r="K2226" s="182"/>
    </row>
    <row r="2227" spans="4:11" x14ac:dyDescent="0.25">
      <c r="D2227" s="201"/>
      <c r="E2227" s="179"/>
      <c r="F2227" s="179"/>
      <c r="G2227" s="180"/>
      <c r="H2227" s="182"/>
      <c r="I2227" s="182"/>
      <c r="J2227" s="182"/>
      <c r="K2227" s="182"/>
    </row>
    <row r="2228" spans="4:11" x14ac:dyDescent="0.25">
      <c r="D2228" s="201"/>
      <c r="E2228" s="179"/>
      <c r="F2228" s="179"/>
      <c r="G2228" s="180"/>
      <c r="H2228" s="182"/>
      <c r="I2228" s="182"/>
      <c r="J2228" s="182"/>
      <c r="K2228" s="182"/>
    </row>
    <row r="2229" spans="4:11" x14ac:dyDescent="0.25">
      <c r="D2229" s="201"/>
      <c r="E2229" s="179"/>
      <c r="F2229" s="179"/>
      <c r="G2229" s="180"/>
      <c r="H2229" s="182"/>
      <c r="I2229" s="182"/>
      <c r="J2229" s="182"/>
      <c r="K2229" s="182"/>
    </row>
    <row r="2230" spans="4:11" x14ac:dyDescent="0.25">
      <c r="D2230" s="201"/>
      <c r="E2230" s="179"/>
      <c r="F2230" s="179"/>
      <c r="G2230" s="180"/>
      <c r="H2230" s="182"/>
      <c r="I2230" s="182"/>
      <c r="J2230" s="182"/>
      <c r="K2230" s="182"/>
    </row>
    <row r="2231" spans="4:11" x14ac:dyDescent="0.25">
      <c r="D2231" s="201"/>
      <c r="E2231" s="179"/>
      <c r="F2231" s="179"/>
      <c r="G2231" s="180"/>
      <c r="H2231" s="182"/>
      <c r="I2231" s="182"/>
      <c r="J2231" s="182"/>
      <c r="K2231" s="182"/>
    </row>
    <row r="2232" spans="4:11" x14ac:dyDescent="0.25">
      <c r="D2232" s="201"/>
      <c r="E2232" s="179"/>
      <c r="F2232" s="179"/>
      <c r="G2232" s="180"/>
      <c r="H2232" s="182"/>
      <c r="I2232" s="182"/>
      <c r="J2232" s="182"/>
      <c r="K2232" s="182"/>
    </row>
    <row r="2233" spans="4:11" x14ac:dyDescent="0.25">
      <c r="D2233" s="201"/>
      <c r="E2233" s="179"/>
      <c r="F2233" s="179"/>
      <c r="G2233" s="180"/>
      <c r="H2233" s="182"/>
      <c r="I2233" s="182"/>
      <c r="J2233" s="182"/>
      <c r="K2233" s="182"/>
    </row>
    <row r="2234" spans="4:11" x14ac:dyDescent="0.25">
      <c r="D2234" s="201"/>
      <c r="E2234" s="179"/>
      <c r="F2234" s="179"/>
      <c r="G2234" s="180"/>
      <c r="H2234" s="182"/>
      <c r="I2234" s="182"/>
      <c r="J2234" s="182"/>
      <c r="K2234" s="182"/>
    </row>
    <row r="2235" spans="4:11" x14ac:dyDescent="0.25">
      <c r="D2235" s="201"/>
      <c r="E2235" s="179"/>
      <c r="F2235" s="179"/>
      <c r="G2235" s="180"/>
      <c r="H2235" s="182"/>
      <c r="I2235" s="182"/>
      <c r="J2235" s="182"/>
      <c r="K2235" s="182"/>
    </row>
    <row r="2236" spans="4:11" x14ac:dyDescent="0.25">
      <c r="D2236" s="201"/>
      <c r="E2236" s="179"/>
      <c r="F2236" s="179"/>
      <c r="G2236" s="180"/>
      <c r="H2236" s="182"/>
      <c r="I2236" s="182"/>
      <c r="J2236" s="182"/>
      <c r="K2236" s="182"/>
    </row>
    <row r="2237" spans="4:11" x14ac:dyDescent="0.25">
      <c r="D2237" s="201"/>
      <c r="E2237" s="179"/>
      <c r="F2237" s="179"/>
      <c r="G2237" s="180"/>
      <c r="H2237" s="182"/>
      <c r="I2237" s="182"/>
      <c r="J2237" s="182"/>
      <c r="K2237" s="182"/>
    </row>
    <row r="2238" spans="4:11" x14ac:dyDescent="0.25">
      <c r="D2238" s="201"/>
      <c r="E2238" s="179"/>
      <c r="F2238" s="179"/>
      <c r="G2238" s="180"/>
      <c r="H2238" s="182"/>
      <c r="I2238" s="182"/>
      <c r="J2238" s="182"/>
      <c r="K2238" s="182"/>
    </row>
    <row r="2239" spans="4:11" x14ac:dyDescent="0.25">
      <c r="D2239" s="201"/>
      <c r="E2239" s="179"/>
      <c r="F2239" s="179"/>
      <c r="G2239" s="180"/>
      <c r="H2239" s="182"/>
      <c r="I2239" s="182"/>
      <c r="J2239" s="182"/>
      <c r="K2239" s="182"/>
    </row>
    <row r="2240" spans="4:11" x14ac:dyDescent="0.25">
      <c r="D2240" s="201"/>
      <c r="E2240" s="179"/>
      <c r="F2240" s="179"/>
      <c r="G2240" s="180"/>
      <c r="H2240" s="182"/>
      <c r="I2240" s="182"/>
      <c r="J2240" s="182"/>
      <c r="K2240" s="182"/>
    </row>
    <row r="2241" spans="4:11" x14ac:dyDescent="0.25">
      <c r="D2241" s="201"/>
      <c r="E2241" s="179"/>
      <c r="F2241" s="179"/>
      <c r="G2241" s="180"/>
      <c r="H2241" s="182"/>
      <c r="I2241" s="182"/>
      <c r="J2241" s="182"/>
      <c r="K2241" s="182"/>
    </row>
    <row r="2242" spans="4:11" x14ac:dyDescent="0.25">
      <c r="D2242" s="201"/>
      <c r="E2242" s="179"/>
      <c r="F2242" s="179"/>
      <c r="G2242" s="180"/>
      <c r="H2242" s="182"/>
      <c r="I2242" s="182"/>
      <c r="J2242" s="182"/>
      <c r="K2242" s="182"/>
    </row>
    <row r="2243" spans="4:11" x14ac:dyDescent="0.25">
      <c r="D2243" s="201"/>
      <c r="E2243" s="179"/>
      <c r="F2243" s="179"/>
      <c r="G2243" s="180"/>
      <c r="H2243" s="182"/>
      <c r="I2243" s="182"/>
      <c r="J2243" s="182"/>
      <c r="K2243" s="182"/>
    </row>
    <row r="2244" spans="4:11" x14ac:dyDescent="0.25">
      <c r="D2244" s="201"/>
      <c r="E2244" s="179"/>
      <c r="F2244" s="179"/>
      <c r="G2244" s="180"/>
      <c r="H2244" s="182"/>
      <c r="I2244" s="182"/>
      <c r="J2244" s="182"/>
      <c r="K2244" s="182"/>
    </row>
    <row r="2245" spans="4:11" x14ac:dyDescent="0.25">
      <c r="D2245" s="201"/>
      <c r="E2245" s="179"/>
      <c r="F2245" s="179"/>
      <c r="G2245" s="180"/>
      <c r="H2245" s="182"/>
      <c r="I2245" s="182"/>
      <c r="J2245" s="182"/>
      <c r="K2245" s="182"/>
    </row>
    <row r="2246" spans="4:11" x14ac:dyDescent="0.25">
      <c r="D2246" s="201"/>
      <c r="E2246" s="179"/>
      <c r="F2246" s="179"/>
      <c r="G2246" s="180"/>
      <c r="H2246" s="182"/>
      <c r="I2246" s="182"/>
      <c r="J2246" s="182"/>
      <c r="K2246" s="182"/>
    </row>
    <row r="2247" spans="4:11" x14ac:dyDescent="0.25">
      <c r="D2247" s="201"/>
      <c r="E2247" s="179"/>
      <c r="F2247" s="179"/>
      <c r="G2247" s="180"/>
      <c r="H2247" s="182"/>
      <c r="I2247" s="182"/>
      <c r="J2247" s="182"/>
      <c r="K2247" s="182"/>
    </row>
    <row r="2248" spans="4:11" x14ac:dyDescent="0.25">
      <c r="D2248" s="201"/>
      <c r="E2248" s="179"/>
      <c r="F2248" s="179"/>
      <c r="G2248" s="180"/>
      <c r="H2248" s="182"/>
      <c r="I2248" s="182"/>
      <c r="J2248" s="182"/>
      <c r="K2248" s="182"/>
    </row>
    <row r="2249" spans="4:11" x14ac:dyDescent="0.25">
      <c r="D2249" s="201"/>
      <c r="E2249" s="179"/>
      <c r="F2249" s="179"/>
      <c r="G2249" s="180"/>
      <c r="H2249" s="182"/>
      <c r="I2249" s="182"/>
      <c r="J2249" s="182"/>
      <c r="K2249" s="182"/>
    </row>
    <row r="2250" spans="4:11" x14ac:dyDescent="0.25">
      <c r="D2250" s="201"/>
      <c r="E2250" s="179"/>
      <c r="F2250" s="179"/>
      <c r="G2250" s="180"/>
      <c r="H2250" s="182"/>
      <c r="I2250" s="182"/>
      <c r="J2250" s="182"/>
      <c r="K2250" s="182"/>
    </row>
    <row r="2251" spans="4:11" x14ac:dyDescent="0.25">
      <c r="D2251" s="201"/>
      <c r="E2251" s="179"/>
      <c r="F2251" s="179"/>
      <c r="G2251" s="180"/>
      <c r="H2251" s="182"/>
      <c r="I2251" s="182"/>
      <c r="J2251" s="182"/>
      <c r="K2251" s="182"/>
    </row>
    <row r="2252" spans="4:11" x14ac:dyDescent="0.25">
      <c r="D2252" s="201"/>
      <c r="E2252" s="179"/>
      <c r="F2252" s="179"/>
      <c r="G2252" s="180"/>
      <c r="H2252" s="182"/>
      <c r="I2252" s="182"/>
      <c r="J2252" s="182"/>
      <c r="K2252" s="182"/>
    </row>
    <row r="2253" spans="4:11" x14ac:dyDescent="0.25">
      <c r="D2253" s="201"/>
      <c r="E2253" s="179"/>
      <c r="F2253" s="179"/>
      <c r="G2253" s="180"/>
      <c r="H2253" s="182"/>
      <c r="I2253" s="182"/>
      <c r="J2253" s="182"/>
      <c r="K2253" s="182"/>
    </row>
    <row r="2254" spans="4:11" x14ac:dyDescent="0.25">
      <c r="D2254" s="201"/>
      <c r="E2254" s="179"/>
      <c r="F2254" s="179"/>
      <c r="G2254" s="180"/>
      <c r="H2254" s="182"/>
      <c r="I2254" s="182"/>
      <c r="J2254" s="182"/>
      <c r="K2254" s="182"/>
    </row>
    <row r="2255" spans="4:11" x14ac:dyDescent="0.25">
      <c r="D2255" s="201"/>
      <c r="E2255" s="179"/>
      <c r="F2255" s="179"/>
      <c r="G2255" s="180"/>
      <c r="H2255" s="182"/>
      <c r="I2255" s="182"/>
      <c r="J2255" s="182"/>
      <c r="K2255" s="182"/>
    </row>
    <row r="2256" spans="4:11" x14ac:dyDescent="0.25">
      <c r="D2256" s="201"/>
      <c r="E2256" s="179"/>
      <c r="F2256" s="179"/>
      <c r="G2256" s="180"/>
      <c r="H2256" s="182"/>
      <c r="I2256" s="182"/>
      <c r="J2256" s="182"/>
      <c r="K2256" s="182"/>
    </row>
    <row r="2257" spans="4:11" x14ac:dyDescent="0.25">
      <c r="D2257" s="201"/>
      <c r="E2257" s="179"/>
      <c r="F2257" s="179"/>
      <c r="G2257" s="180"/>
      <c r="H2257" s="182"/>
      <c r="I2257" s="182"/>
      <c r="J2257" s="182"/>
      <c r="K2257" s="182"/>
    </row>
    <row r="2258" spans="4:11" x14ac:dyDescent="0.25">
      <c r="D2258" s="201"/>
      <c r="E2258" s="179"/>
      <c r="F2258" s="179"/>
      <c r="G2258" s="180"/>
      <c r="H2258" s="182"/>
      <c r="I2258" s="182"/>
      <c r="J2258" s="182"/>
      <c r="K2258" s="182"/>
    </row>
    <row r="2259" spans="4:11" x14ac:dyDescent="0.25">
      <c r="D2259" s="201"/>
      <c r="E2259" s="179"/>
      <c r="F2259" s="179"/>
      <c r="G2259" s="180"/>
      <c r="H2259" s="182"/>
      <c r="I2259" s="182"/>
      <c r="J2259" s="182"/>
      <c r="K2259" s="182"/>
    </row>
    <row r="2260" spans="4:11" x14ac:dyDescent="0.25">
      <c r="D2260" s="201"/>
      <c r="E2260" s="179"/>
      <c r="F2260" s="179"/>
      <c r="G2260" s="180"/>
      <c r="H2260" s="182"/>
      <c r="I2260" s="182"/>
      <c r="J2260" s="182"/>
      <c r="K2260" s="182"/>
    </row>
    <row r="2261" spans="4:11" x14ac:dyDescent="0.25">
      <c r="D2261" s="201"/>
      <c r="E2261" s="179"/>
      <c r="F2261" s="179"/>
      <c r="G2261" s="180"/>
      <c r="H2261" s="182"/>
      <c r="I2261" s="182"/>
      <c r="J2261" s="182"/>
      <c r="K2261" s="182"/>
    </row>
    <row r="2262" spans="4:11" x14ac:dyDescent="0.25">
      <c r="D2262" s="201"/>
      <c r="E2262" s="179"/>
      <c r="F2262" s="179"/>
      <c r="G2262" s="180"/>
      <c r="H2262" s="182"/>
      <c r="I2262" s="182"/>
      <c r="J2262" s="182"/>
      <c r="K2262" s="182"/>
    </row>
    <row r="2263" spans="4:11" x14ac:dyDescent="0.25">
      <c r="D2263" s="201"/>
      <c r="E2263" s="179"/>
      <c r="F2263" s="179"/>
      <c r="G2263" s="180"/>
      <c r="H2263" s="182"/>
      <c r="I2263" s="182"/>
      <c r="J2263" s="182"/>
      <c r="K2263" s="182"/>
    </row>
    <row r="2264" spans="4:11" x14ac:dyDescent="0.25">
      <c r="D2264" s="201"/>
      <c r="E2264" s="179"/>
      <c r="F2264" s="179"/>
      <c r="G2264" s="180"/>
      <c r="H2264" s="182"/>
      <c r="I2264" s="182"/>
      <c r="J2264" s="182"/>
      <c r="K2264" s="182"/>
    </row>
    <row r="2265" spans="4:11" x14ac:dyDescent="0.25">
      <c r="D2265" s="201"/>
      <c r="E2265" s="179"/>
      <c r="F2265" s="179"/>
      <c r="G2265" s="180"/>
      <c r="H2265" s="182"/>
      <c r="I2265" s="182"/>
      <c r="J2265" s="182"/>
      <c r="K2265" s="182"/>
    </row>
    <row r="2266" spans="4:11" x14ac:dyDescent="0.25">
      <c r="D2266" s="201"/>
      <c r="E2266" s="179"/>
      <c r="F2266" s="179"/>
      <c r="G2266" s="180"/>
      <c r="H2266" s="182"/>
      <c r="I2266" s="182"/>
      <c r="J2266" s="182"/>
      <c r="K2266" s="182"/>
    </row>
    <row r="2267" spans="4:11" x14ac:dyDescent="0.25">
      <c r="D2267" s="201"/>
      <c r="E2267" s="179"/>
      <c r="F2267" s="179"/>
      <c r="G2267" s="180"/>
      <c r="H2267" s="182"/>
      <c r="I2267" s="182"/>
      <c r="J2267" s="182"/>
      <c r="K2267" s="182"/>
    </row>
    <row r="2268" spans="4:11" x14ac:dyDescent="0.25">
      <c r="D2268" s="201"/>
      <c r="E2268" s="179"/>
      <c r="F2268" s="179"/>
      <c r="G2268" s="180"/>
      <c r="H2268" s="182"/>
      <c r="I2268" s="182"/>
      <c r="J2268" s="182"/>
      <c r="K2268" s="182"/>
    </row>
    <row r="2269" spans="4:11" x14ac:dyDescent="0.25">
      <c r="D2269" s="201"/>
      <c r="E2269" s="179"/>
      <c r="F2269" s="179"/>
      <c r="G2269" s="180"/>
      <c r="H2269" s="182"/>
      <c r="I2269" s="182"/>
      <c r="J2269" s="182"/>
      <c r="K2269" s="182"/>
    </row>
    <row r="2270" spans="4:11" x14ac:dyDescent="0.25">
      <c r="D2270" s="201"/>
      <c r="E2270" s="179"/>
      <c r="F2270" s="179"/>
      <c r="G2270" s="180"/>
      <c r="H2270" s="182"/>
      <c r="I2270" s="182"/>
      <c r="J2270" s="182"/>
      <c r="K2270" s="182"/>
    </row>
    <row r="2271" spans="4:11" x14ac:dyDescent="0.25">
      <c r="D2271" s="201"/>
      <c r="E2271" s="179"/>
      <c r="F2271" s="179"/>
      <c r="G2271" s="180"/>
      <c r="H2271" s="182"/>
      <c r="I2271" s="182"/>
      <c r="J2271" s="182"/>
      <c r="K2271" s="182"/>
    </row>
    <row r="2272" spans="4:11" x14ac:dyDescent="0.25">
      <c r="D2272" s="201"/>
      <c r="E2272" s="179"/>
      <c r="F2272" s="179"/>
      <c r="G2272" s="180"/>
      <c r="H2272" s="182"/>
      <c r="I2272" s="182"/>
      <c r="J2272" s="182"/>
      <c r="K2272" s="182"/>
    </row>
    <row r="2273" spans="4:11" x14ac:dyDescent="0.25">
      <c r="D2273" s="201"/>
      <c r="E2273" s="179"/>
      <c r="F2273" s="179"/>
      <c r="G2273" s="180"/>
      <c r="H2273" s="182"/>
      <c r="I2273" s="182"/>
      <c r="J2273" s="182"/>
      <c r="K2273" s="182"/>
    </row>
    <row r="2274" spans="4:11" x14ac:dyDescent="0.25">
      <c r="D2274" s="201"/>
      <c r="E2274" s="179"/>
      <c r="F2274" s="179"/>
      <c r="G2274" s="180"/>
      <c r="H2274" s="182"/>
      <c r="I2274" s="182"/>
      <c r="J2274" s="182"/>
      <c r="K2274" s="182"/>
    </row>
    <row r="2275" spans="4:11" x14ac:dyDescent="0.25">
      <c r="D2275" s="201"/>
      <c r="E2275" s="179"/>
      <c r="F2275" s="179"/>
      <c r="G2275" s="180"/>
      <c r="H2275" s="182"/>
      <c r="I2275" s="182"/>
      <c r="J2275" s="182"/>
      <c r="K2275" s="182"/>
    </row>
    <row r="2276" spans="4:11" x14ac:dyDescent="0.25">
      <c r="D2276" s="201"/>
      <c r="E2276" s="179"/>
      <c r="F2276" s="179"/>
      <c r="G2276" s="180"/>
      <c r="H2276" s="182"/>
      <c r="I2276" s="182"/>
      <c r="J2276" s="182"/>
      <c r="K2276" s="182"/>
    </row>
    <row r="2277" spans="4:11" x14ac:dyDescent="0.25">
      <c r="D2277" s="201"/>
      <c r="E2277" s="179"/>
      <c r="F2277" s="179"/>
      <c r="G2277" s="180"/>
      <c r="H2277" s="182"/>
      <c r="I2277" s="182"/>
      <c r="J2277" s="182"/>
      <c r="K2277" s="182"/>
    </row>
    <row r="2278" spans="4:11" x14ac:dyDescent="0.25">
      <c r="D2278" s="201"/>
      <c r="E2278" s="179"/>
      <c r="F2278" s="179"/>
      <c r="G2278" s="180"/>
      <c r="H2278" s="182"/>
      <c r="I2278" s="182"/>
      <c r="J2278" s="182"/>
      <c r="K2278" s="182"/>
    </row>
    <row r="2279" spans="4:11" x14ac:dyDescent="0.25">
      <c r="D2279" s="201"/>
      <c r="E2279" s="179"/>
      <c r="F2279" s="179"/>
      <c r="G2279" s="180"/>
      <c r="H2279" s="182"/>
      <c r="I2279" s="182"/>
      <c r="J2279" s="182"/>
      <c r="K2279" s="182"/>
    </row>
    <row r="2280" spans="4:11" x14ac:dyDescent="0.25">
      <c r="D2280" s="201"/>
      <c r="E2280" s="179"/>
      <c r="F2280" s="179"/>
      <c r="G2280" s="180"/>
      <c r="H2280" s="182"/>
      <c r="I2280" s="182"/>
      <c r="J2280" s="182"/>
      <c r="K2280" s="182"/>
    </row>
    <row r="2281" spans="4:11" x14ac:dyDescent="0.25">
      <c r="D2281" s="201"/>
      <c r="E2281" s="179"/>
      <c r="F2281" s="179"/>
      <c r="G2281" s="180"/>
      <c r="H2281" s="182"/>
      <c r="I2281" s="182"/>
      <c r="J2281" s="182"/>
      <c r="K2281" s="182"/>
    </row>
    <row r="2282" spans="4:11" x14ac:dyDescent="0.25">
      <c r="D2282" s="201"/>
      <c r="E2282" s="179"/>
      <c r="F2282" s="179"/>
      <c r="G2282" s="180"/>
      <c r="H2282" s="182"/>
      <c r="I2282" s="182"/>
      <c r="J2282" s="182"/>
      <c r="K2282" s="182"/>
    </row>
    <row r="2283" spans="4:11" x14ac:dyDescent="0.25">
      <c r="D2283" s="201"/>
      <c r="E2283" s="179"/>
      <c r="F2283" s="179"/>
      <c r="G2283" s="180"/>
      <c r="H2283" s="182"/>
      <c r="I2283" s="182"/>
      <c r="J2283" s="182"/>
      <c r="K2283" s="182"/>
    </row>
    <row r="2284" spans="4:11" x14ac:dyDescent="0.25">
      <c r="D2284" s="201"/>
      <c r="E2284" s="179"/>
      <c r="F2284" s="179"/>
      <c r="G2284" s="180"/>
      <c r="H2284" s="182"/>
      <c r="I2284" s="182"/>
      <c r="J2284" s="182"/>
      <c r="K2284" s="182"/>
    </row>
    <row r="2285" spans="4:11" x14ac:dyDescent="0.25">
      <c r="D2285" s="201"/>
      <c r="E2285" s="179"/>
      <c r="F2285" s="179"/>
      <c r="G2285" s="180"/>
      <c r="H2285" s="182"/>
      <c r="I2285" s="182"/>
      <c r="J2285" s="182"/>
      <c r="K2285" s="182"/>
    </row>
    <row r="2286" spans="4:11" x14ac:dyDescent="0.25">
      <c r="D2286" s="201"/>
      <c r="E2286" s="179"/>
      <c r="F2286" s="179"/>
      <c r="G2286" s="180"/>
      <c r="H2286" s="182"/>
      <c r="I2286" s="182"/>
      <c r="J2286" s="182"/>
      <c r="K2286" s="182"/>
    </row>
    <row r="2287" spans="4:11" x14ac:dyDescent="0.25">
      <c r="D2287" s="201"/>
      <c r="E2287" s="179"/>
      <c r="F2287" s="179"/>
      <c r="G2287" s="180"/>
      <c r="H2287" s="182"/>
      <c r="I2287" s="182"/>
      <c r="J2287" s="182"/>
      <c r="K2287" s="182"/>
    </row>
    <row r="2288" spans="4:11" x14ac:dyDescent="0.25">
      <c r="D2288" s="201"/>
      <c r="E2288" s="179"/>
      <c r="F2288" s="179"/>
      <c r="G2288" s="180"/>
      <c r="H2288" s="182"/>
      <c r="I2288" s="182"/>
      <c r="J2288" s="182"/>
      <c r="K2288" s="182"/>
    </row>
    <row r="2289" spans="4:11" x14ac:dyDescent="0.25">
      <c r="D2289" s="201"/>
      <c r="E2289" s="179"/>
      <c r="F2289" s="179"/>
      <c r="G2289" s="180"/>
      <c r="H2289" s="182"/>
      <c r="I2289" s="182"/>
      <c r="J2289" s="182"/>
      <c r="K2289" s="182"/>
    </row>
    <row r="2290" spans="4:11" x14ac:dyDescent="0.25">
      <c r="D2290" s="201"/>
      <c r="E2290" s="179"/>
      <c r="F2290" s="179"/>
      <c r="G2290" s="180"/>
      <c r="H2290" s="182"/>
      <c r="I2290" s="182"/>
      <c r="J2290" s="182"/>
      <c r="K2290" s="182"/>
    </row>
    <row r="2291" spans="4:11" x14ac:dyDescent="0.25">
      <c r="D2291" s="201"/>
      <c r="E2291" s="179"/>
      <c r="F2291" s="179"/>
      <c r="G2291" s="180"/>
      <c r="H2291" s="182"/>
      <c r="I2291" s="182"/>
      <c r="J2291" s="182"/>
      <c r="K2291" s="182"/>
    </row>
    <row r="2292" spans="4:11" x14ac:dyDescent="0.25">
      <c r="D2292" s="201"/>
      <c r="E2292" s="179"/>
      <c r="F2292" s="179"/>
      <c r="G2292" s="180"/>
      <c r="H2292" s="182"/>
      <c r="I2292" s="182"/>
      <c r="J2292" s="182"/>
      <c r="K2292" s="182"/>
    </row>
    <row r="2293" spans="4:11" x14ac:dyDescent="0.25">
      <c r="D2293" s="201"/>
      <c r="E2293" s="179"/>
      <c r="F2293" s="179"/>
      <c r="G2293" s="180"/>
      <c r="H2293" s="182"/>
      <c r="I2293" s="182"/>
      <c r="J2293" s="182"/>
      <c r="K2293" s="182"/>
    </row>
    <row r="2294" spans="4:11" x14ac:dyDescent="0.25">
      <c r="D2294" s="201"/>
      <c r="E2294" s="179"/>
      <c r="F2294" s="179"/>
      <c r="G2294" s="180"/>
      <c r="H2294" s="182"/>
      <c r="I2294" s="182"/>
      <c r="J2294" s="182"/>
      <c r="K2294" s="182"/>
    </row>
    <row r="2295" spans="4:11" x14ac:dyDescent="0.25">
      <c r="D2295" s="201"/>
      <c r="E2295" s="179"/>
      <c r="F2295" s="179"/>
      <c r="G2295" s="180"/>
      <c r="H2295" s="182"/>
      <c r="I2295" s="182"/>
      <c r="J2295" s="182"/>
      <c r="K2295" s="182"/>
    </row>
    <row r="2296" spans="4:11" x14ac:dyDescent="0.25">
      <c r="D2296" s="201"/>
      <c r="E2296" s="179"/>
      <c r="F2296" s="179"/>
      <c r="G2296" s="180"/>
      <c r="H2296" s="182"/>
      <c r="I2296" s="182"/>
      <c r="J2296" s="182"/>
      <c r="K2296" s="182"/>
    </row>
    <row r="2297" spans="4:11" x14ac:dyDescent="0.25">
      <c r="D2297" s="201"/>
      <c r="E2297" s="179"/>
      <c r="F2297" s="179"/>
      <c r="G2297" s="180"/>
      <c r="H2297" s="182"/>
      <c r="I2297" s="182"/>
      <c r="J2297" s="182"/>
      <c r="K2297" s="182"/>
    </row>
    <row r="2298" spans="4:11" x14ac:dyDescent="0.25">
      <c r="D2298" s="201"/>
      <c r="E2298" s="179"/>
      <c r="F2298" s="179"/>
      <c r="G2298" s="180"/>
      <c r="H2298" s="182"/>
      <c r="I2298" s="182"/>
      <c r="J2298" s="182"/>
      <c r="K2298" s="182"/>
    </row>
    <row r="2299" spans="4:11" x14ac:dyDescent="0.25">
      <c r="D2299" s="201"/>
      <c r="E2299" s="179"/>
      <c r="F2299" s="179"/>
      <c r="G2299" s="180"/>
      <c r="H2299" s="182"/>
      <c r="I2299" s="182"/>
      <c r="J2299" s="182"/>
      <c r="K2299" s="182"/>
    </row>
    <row r="2300" spans="4:11" x14ac:dyDescent="0.25">
      <c r="D2300" s="201"/>
      <c r="E2300" s="179"/>
      <c r="F2300" s="179"/>
      <c r="G2300" s="180"/>
      <c r="H2300" s="182"/>
      <c r="I2300" s="182"/>
      <c r="J2300" s="182"/>
      <c r="K2300" s="182"/>
    </row>
    <row r="2301" spans="4:11" x14ac:dyDescent="0.25">
      <c r="D2301" s="201"/>
      <c r="E2301" s="179"/>
      <c r="F2301" s="179"/>
      <c r="G2301" s="180"/>
      <c r="H2301" s="182"/>
      <c r="I2301" s="182"/>
      <c r="J2301" s="182"/>
      <c r="K2301" s="182"/>
    </row>
    <row r="2302" spans="4:11" x14ac:dyDescent="0.25">
      <c r="D2302" s="201"/>
      <c r="E2302" s="179"/>
      <c r="F2302" s="179"/>
      <c r="G2302" s="180"/>
      <c r="H2302" s="182"/>
      <c r="I2302" s="182"/>
      <c r="J2302" s="182"/>
      <c r="K2302" s="182"/>
    </row>
    <row r="2303" spans="4:11" x14ac:dyDescent="0.25">
      <c r="D2303" s="201"/>
      <c r="E2303" s="179"/>
      <c r="F2303" s="179"/>
      <c r="G2303" s="180"/>
      <c r="H2303" s="182"/>
      <c r="I2303" s="182"/>
      <c r="J2303" s="182"/>
      <c r="K2303" s="182"/>
    </row>
    <row r="2304" spans="4:11" x14ac:dyDescent="0.25">
      <c r="D2304" s="201"/>
      <c r="E2304" s="179"/>
      <c r="F2304" s="179"/>
      <c r="G2304" s="180"/>
      <c r="H2304" s="182"/>
      <c r="I2304" s="182"/>
      <c r="J2304" s="182"/>
      <c r="K2304" s="182"/>
    </row>
    <row r="2305" spans="4:11" x14ac:dyDescent="0.25">
      <c r="D2305" s="201"/>
      <c r="E2305" s="179"/>
      <c r="F2305" s="179"/>
      <c r="G2305" s="180"/>
      <c r="H2305" s="182"/>
      <c r="I2305" s="182"/>
      <c r="J2305" s="182"/>
      <c r="K2305" s="182"/>
    </row>
    <row r="2306" spans="4:11" x14ac:dyDescent="0.25">
      <c r="D2306" s="201"/>
      <c r="E2306" s="179"/>
      <c r="F2306" s="179"/>
      <c r="G2306" s="180"/>
      <c r="H2306" s="182"/>
      <c r="I2306" s="182"/>
      <c r="J2306" s="182"/>
      <c r="K2306" s="182"/>
    </row>
    <row r="2307" spans="4:11" x14ac:dyDescent="0.25">
      <c r="D2307" s="201"/>
      <c r="E2307" s="179"/>
      <c r="F2307" s="179"/>
      <c r="G2307" s="180"/>
      <c r="H2307" s="182"/>
      <c r="I2307" s="182"/>
      <c r="J2307" s="182"/>
      <c r="K2307" s="182"/>
    </row>
    <row r="2308" spans="4:11" x14ac:dyDescent="0.25">
      <c r="D2308" s="201"/>
      <c r="E2308" s="179"/>
      <c r="F2308" s="179"/>
      <c r="G2308" s="180"/>
      <c r="H2308" s="182"/>
      <c r="I2308" s="182"/>
      <c r="J2308" s="182"/>
      <c r="K2308" s="182"/>
    </row>
    <row r="2309" spans="4:11" x14ac:dyDescent="0.25">
      <c r="D2309" s="201"/>
      <c r="E2309" s="179"/>
      <c r="F2309" s="179"/>
      <c r="G2309" s="180"/>
      <c r="H2309" s="182"/>
      <c r="I2309" s="182"/>
      <c r="J2309" s="182"/>
      <c r="K2309" s="182"/>
    </row>
    <row r="2310" spans="4:11" x14ac:dyDescent="0.25">
      <c r="D2310" s="201"/>
      <c r="E2310" s="179"/>
      <c r="F2310" s="179"/>
      <c r="G2310" s="180"/>
      <c r="H2310" s="182"/>
      <c r="I2310" s="182"/>
      <c r="J2310" s="182"/>
      <c r="K2310" s="182"/>
    </row>
    <row r="2311" spans="4:11" x14ac:dyDescent="0.25">
      <c r="D2311" s="201"/>
      <c r="E2311" s="179"/>
      <c r="F2311" s="179"/>
      <c r="G2311" s="180"/>
      <c r="H2311" s="182"/>
      <c r="I2311" s="182"/>
      <c r="J2311" s="182"/>
      <c r="K2311" s="182"/>
    </row>
    <row r="2312" spans="4:11" x14ac:dyDescent="0.25">
      <c r="D2312" s="201"/>
      <c r="E2312" s="179"/>
      <c r="F2312" s="179"/>
      <c r="G2312" s="180"/>
      <c r="H2312" s="182"/>
      <c r="I2312" s="182"/>
      <c r="J2312" s="182"/>
      <c r="K2312" s="182"/>
    </row>
    <row r="2313" spans="4:11" x14ac:dyDescent="0.25">
      <c r="D2313" s="201"/>
      <c r="E2313" s="179"/>
      <c r="F2313" s="179"/>
      <c r="G2313" s="180"/>
      <c r="H2313" s="182"/>
      <c r="I2313" s="182"/>
      <c r="J2313" s="182"/>
      <c r="K2313" s="182"/>
    </row>
    <row r="2314" spans="4:11" x14ac:dyDescent="0.25">
      <c r="D2314" s="201"/>
      <c r="E2314" s="179"/>
      <c r="F2314" s="179"/>
      <c r="G2314" s="180"/>
      <c r="H2314" s="182"/>
      <c r="I2314" s="182"/>
      <c r="J2314" s="182"/>
      <c r="K2314" s="182"/>
    </row>
    <row r="2315" spans="4:11" x14ac:dyDescent="0.25">
      <c r="D2315" s="201"/>
      <c r="E2315" s="179"/>
      <c r="F2315" s="179"/>
      <c r="G2315" s="180"/>
      <c r="H2315" s="182"/>
      <c r="I2315" s="182"/>
      <c r="J2315" s="182"/>
      <c r="K2315" s="182"/>
    </row>
    <row r="2316" spans="4:11" x14ac:dyDescent="0.25">
      <c r="D2316" s="201"/>
      <c r="E2316" s="179"/>
      <c r="F2316" s="179"/>
      <c r="G2316" s="180"/>
      <c r="H2316" s="182"/>
      <c r="I2316" s="182"/>
      <c r="J2316" s="182"/>
      <c r="K2316" s="182"/>
    </row>
    <row r="2317" spans="4:11" x14ac:dyDescent="0.25">
      <c r="D2317" s="201"/>
      <c r="E2317" s="179"/>
      <c r="F2317" s="179"/>
      <c r="G2317" s="180"/>
      <c r="H2317" s="182"/>
      <c r="I2317" s="182"/>
      <c r="J2317" s="182"/>
      <c r="K2317" s="182"/>
    </row>
    <row r="2318" spans="4:11" x14ac:dyDescent="0.25">
      <c r="D2318" s="201"/>
      <c r="E2318" s="179"/>
      <c r="F2318" s="179"/>
      <c r="G2318" s="180"/>
      <c r="H2318" s="182"/>
      <c r="I2318" s="182"/>
      <c r="J2318" s="182"/>
      <c r="K2318" s="182"/>
    </row>
    <row r="2319" spans="4:11" x14ac:dyDescent="0.25">
      <c r="D2319" s="201"/>
      <c r="E2319" s="179"/>
      <c r="F2319" s="179"/>
      <c r="G2319" s="180"/>
      <c r="H2319" s="182"/>
      <c r="I2319" s="182"/>
      <c r="J2319" s="182"/>
      <c r="K2319" s="182"/>
    </row>
    <row r="2320" spans="4:11" x14ac:dyDescent="0.25">
      <c r="D2320" s="201"/>
      <c r="E2320" s="179"/>
      <c r="F2320" s="179"/>
      <c r="G2320" s="180"/>
      <c r="H2320" s="182"/>
      <c r="I2320" s="182"/>
      <c r="J2320" s="182"/>
      <c r="K2320" s="182"/>
    </row>
    <row r="2321" spans="4:11" x14ac:dyDescent="0.25">
      <c r="D2321" s="201"/>
      <c r="E2321" s="179"/>
      <c r="F2321" s="179"/>
      <c r="G2321" s="180"/>
      <c r="H2321" s="182"/>
      <c r="I2321" s="182"/>
      <c r="J2321" s="182"/>
      <c r="K2321" s="182"/>
    </row>
    <row r="2322" spans="4:11" x14ac:dyDescent="0.25">
      <c r="D2322" s="201"/>
      <c r="E2322" s="179"/>
      <c r="F2322" s="179"/>
      <c r="G2322" s="180"/>
      <c r="H2322" s="182"/>
      <c r="I2322" s="182"/>
      <c r="J2322" s="182"/>
      <c r="K2322" s="182"/>
    </row>
    <row r="2323" spans="4:11" x14ac:dyDescent="0.25">
      <c r="D2323" s="201"/>
      <c r="E2323" s="179"/>
      <c r="F2323" s="179"/>
      <c r="G2323" s="180"/>
      <c r="H2323" s="182"/>
      <c r="I2323" s="182"/>
      <c r="J2323" s="182"/>
      <c r="K2323" s="182"/>
    </row>
    <row r="2324" spans="4:11" x14ac:dyDescent="0.25">
      <c r="D2324" s="201"/>
      <c r="E2324" s="179"/>
      <c r="F2324" s="179"/>
      <c r="G2324" s="180"/>
      <c r="H2324" s="182"/>
      <c r="I2324" s="182"/>
      <c r="J2324" s="182"/>
      <c r="K2324" s="182"/>
    </row>
    <row r="2325" spans="4:11" x14ac:dyDescent="0.25">
      <c r="D2325" s="201"/>
      <c r="E2325" s="179"/>
      <c r="F2325" s="179"/>
      <c r="G2325" s="180"/>
      <c r="H2325" s="182"/>
      <c r="I2325" s="182"/>
      <c r="J2325" s="182"/>
      <c r="K2325" s="182"/>
    </row>
    <row r="2326" spans="4:11" x14ac:dyDescent="0.25">
      <c r="D2326" s="201"/>
      <c r="E2326" s="179"/>
      <c r="F2326" s="179"/>
      <c r="G2326" s="180"/>
      <c r="H2326" s="182"/>
      <c r="I2326" s="182"/>
      <c r="J2326" s="182"/>
      <c r="K2326" s="182"/>
    </row>
    <row r="2327" spans="4:11" x14ac:dyDescent="0.25">
      <c r="D2327" s="201"/>
      <c r="E2327" s="179"/>
      <c r="F2327" s="179"/>
      <c r="G2327" s="180"/>
      <c r="H2327" s="182"/>
      <c r="I2327" s="182"/>
      <c r="J2327" s="182"/>
      <c r="K2327" s="182"/>
    </row>
    <row r="2328" spans="4:11" x14ac:dyDescent="0.25">
      <c r="D2328" s="201"/>
      <c r="E2328" s="179"/>
      <c r="F2328" s="179"/>
      <c r="G2328" s="180"/>
      <c r="H2328" s="182"/>
      <c r="I2328" s="182"/>
      <c r="J2328" s="182"/>
      <c r="K2328" s="182"/>
    </row>
    <row r="2329" spans="4:11" x14ac:dyDescent="0.25">
      <c r="D2329" s="201"/>
      <c r="E2329" s="179"/>
      <c r="F2329" s="179"/>
      <c r="G2329" s="180"/>
      <c r="H2329" s="182"/>
      <c r="I2329" s="182"/>
      <c r="J2329" s="182"/>
      <c r="K2329" s="182"/>
    </row>
    <row r="2330" spans="4:11" x14ac:dyDescent="0.25">
      <c r="D2330" s="201"/>
      <c r="E2330" s="179"/>
      <c r="F2330" s="179"/>
      <c r="G2330" s="180"/>
      <c r="H2330" s="182"/>
      <c r="I2330" s="182"/>
      <c r="J2330" s="182"/>
      <c r="K2330" s="182"/>
    </row>
    <row r="2331" spans="4:11" x14ac:dyDescent="0.25">
      <c r="D2331" s="201"/>
      <c r="E2331" s="179"/>
      <c r="F2331" s="179"/>
      <c r="G2331" s="180"/>
      <c r="H2331" s="182"/>
      <c r="I2331" s="182"/>
      <c r="J2331" s="182"/>
      <c r="K2331" s="182"/>
    </row>
    <row r="2332" spans="4:11" x14ac:dyDescent="0.25">
      <c r="D2332" s="201"/>
      <c r="E2332" s="179"/>
      <c r="F2332" s="179"/>
      <c r="G2332" s="180"/>
      <c r="H2332" s="182"/>
      <c r="I2332" s="182"/>
      <c r="J2332" s="182"/>
      <c r="K2332" s="182"/>
    </row>
    <row r="2333" spans="4:11" x14ac:dyDescent="0.25">
      <c r="D2333" s="201"/>
      <c r="E2333" s="179"/>
      <c r="F2333" s="179"/>
      <c r="G2333" s="180"/>
      <c r="H2333" s="182"/>
      <c r="I2333" s="182"/>
      <c r="J2333" s="182"/>
      <c r="K2333" s="182"/>
    </row>
    <row r="2334" spans="4:11" x14ac:dyDescent="0.25">
      <c r="D2334" s="201"/>
      <c r="E2334" s="179"/>
      <c r="F2334" s="179"/>
      <c r="G2334" s="180"/>
      <c r="H2334" s="182"/>
      <c r="I2334" s="182"/>
      <c r="J2334" s="182"/>
      <c r="K2334" s="182"/>
    </row>
    <row r="2335" spans="4:11" x14ac:dyDescent="0.25">
      <c r="D2335" s="201"/>
      <c r="E2335" s="179"/>
      <c r="F2335" s="179"/>
      <c r="G2335" s="180"/>
      <c r="H2335" s="182"/>
      <c r="I2335" s="182"/>
      <c r="J2335" s="182"/>
      <c r="K2335" s="182"/>
    </row>
    <row r="2336" spans="4:11" x14ac:dyDescent="0.25">
      <c r="D2336" s="201"/>
      <c r="E2336" s="179"/>
      <c r="F2336" s="179"/>
      <c r="G2336" s="180"/>
      <c r="H2336" s="182"/>
      <c r="I2336" s="182"/>
      <c r="J2336" s="182"/>
      <c r="K2336" s="182"/>
    </row>
    <row r="2337" spans="4:11" x14ac:dyDescent="0.25">
      <c r="D2337" s="201"/>
      <c r="E2337" s="179"/>
      <c r="F2337" s="179"/>
      <c r="G2337" s="180"/>
      <c r="H2337" s="182"/>
      <c r="I2337" s="182"/>
      <c r="J2337" s="182"/>
      <c r="K2337" s="182"/>
    </row>
    <row r="2338" spans="4:11" x14ac:dyDescent="0.25">
      <c r="D2338" s="201"/>
      <c r="E2338" s="179"/>
      <c r="F2338" s="179"/>
      <c r="G2338" s="180"/>
      <c r="H2338" s="182"/>
      <c r="I2338" s="182"/>
      <c r="J2338" s="182"/>
      <c r="K2338" s="182"/>
    </row>
    <row r="2339" spans="4:11" x14ac:dyDescent="0.25">
      <c r="D2339" s="201"/>
      <c r="E2339" s="179"/>
      <c r="F2339" s="179"/>
      <c r="G2339" s="180"/>
      <c r="H2339" s="182"/>
      <c r="I2339" s="182"/>
      <c r="J2339" s="182"/>
      <c r="K2339" s="182"/>
    </row>
    <row r="2340" spans="4:11" x14ac:dyDescent="0.25">
      <c r="D2340" s="201"/>
      <c r="E2340" s="179"/>
      <c r="F2340" s="179"/>
      <c r="G2340" s="180"/>
      <c r="H2340" s="182"/>
      <c r="I2340" s="182"/>
      <c r="J2340" s="182"/>
      <c r="K2340" s="182"/>
    </row>
    <row r="2341" spans="4:11" x14ac:dyDescent="0.25">
      <c r="D2341" s="201"/>
      <c r="E2341" s="179"/>
      <c r="F2341" s="179"/>
      <c r="G2341" s="180"/>
      <c r="H2341" s="182"/>
      <c r="I2341" s="182"/>
      <c r="J2341" s="182"/>
      <c r="K2341" s="182"/>
    </row>
    <row r="2342" spans="4:11" x14ac:dyDescent="0.25">
      <c r="D2342" s="201"/>
      <c r="E2342" s="179"/>
      <c r="F2342" s="179"/>
      <c r="G2342" s="180"/>
      <c r="H2342" s="182"/>
      <c r="I2342" s="182"/>
      <c r="J2342" s="182"/>
      <c r="K2342" s="182"/>
    </row>
    <row r="2343" spans="4:11" x14ac:dyDescent="0.25">
      <c r="D2343" s="201"/>
      <c r="E2343" s="179"/>
      <c r="F2343" s="179"/>
      <c r="G2343" s="180"/>
      <c r="H2343" s="182"/>
      <c r="I2343" s="182"/>
      <c r="J2343" s="182"/>
      <c r="K2343" s="182"/>
    </row>
    <row r="2344" spans="4:11" x14ac:dyDescent="0.25">
      <c r="D2344" s="201"/>
      <c r="E2344" s="179"/>
      <c r="F2344" s="179"/>
      <c r="G2344" s="180"/>
      <c r="H2344" s="182"/>
      <c r="I2344" s="182"/>
      <c r="J2344" s="182"/>
      <c r="K2344" s="182"/>
    </row>
    <row r="2345" spans="4:11" x14ac:dyDescent="0.25">
      <c r="D2345" s="201"/>
      <c r="E2345" s="179"/>
      <c r="F2345" s="179"/>
      <c r="G2345" s="180"/>
      <c r="H2345" s="182"/>
      <c r="I2345" s="182"/>
      <c r="J2345" s="182"/>
      <c r="K2345" s="182"/>
    </row>
    <row r="2346" spans="4:11" x14ac:dyDescent="0.25">
      <c r="D2346" s="201"/>
      <c r="E2346" s="179"/>
      <c r="F2346" s="179"/>
      <c r="G2346" s="180"/>
      <c r="H2346" s="182"/>
      <c r="I2346" s="182"/>
      <c r="J2346" s="182"/>
      <c r="K2346" s="182"/>
    </row>
    <row r="2347" spans="4:11" x14ac:dyDescent="0.25">
      <c r="D2347" s="201"/>
      <c r="E2347" s="179"/>
      <c r="F2347" s="179"/>
      <c r="G2347" s="180"/>
      <c r="H2347" s="182"/>
      <c r="I2347" s="182"/>
      <c r="J2347" s="182"/>
      <c r="K2347" s="182"/>
    </row>
    <row r="2348" spans="4:11" x14ac:dyDescent="0.25">
      <c r="D2348" s="201"/>
      <c r="E2348" s="179"/>
      <c r="F2348" s="179"/>
      <c r="G2348" s="180"/>
      <c r="H2348" s="182"/>
      <c r="I2348" s="182"/>
      <c r="J2348" s="182"/>
      <c r="K2348" s="182"/>
    </row>
    <row r="2349" spans="4:11" x14ac:dyDescent="0.25">
      <c r="D2349" s="201"/>
      <c r="E2349" s="179"/>
      <c r="F2349" s="179"/>
      <c r="G2349" s="180"/>
      <c r="H2349" s="182"/>
      <c r="I2349" s="182"/>
      <c r="J2349" s="182"/>
      <c r="K2349" s="182"/>
    </row>
    <row r="2350" spans="4:11" x14ac:dyDescent="0.25">
      <c r="D2350" s="201"/>
      <c r="E2350" s="179"/>
      <c r="F2350" s="179"/>
      <c r="G2350" s="180"/>
      <c r="H2350" s="182"/>
      <c r="I2350" s="182"/>
      <c r="J2350" s="182"/>
      <c r="K2350" s="182"/>
    </row>
    <row r="2351" spans="4:11" x14ac:dyDescent="0.25">
      <c r="D2351" s="201"/>
      <c r="E2351" s="179"/>
      <c r="F2351" s="179"/>
      <c r="G2351" s="180"/>
      <c r="H2351" s="182"/>
      <c r="I2351" s="182"/>
      <c r="J2351" s="182"/>
      <c r="K2351" s="182"/>
    </row>
    <row r="2352" spans="4:11" x14ac:dyDescent="0.25">
      <c r="D2352" s="201"/>
      <c r="E2352" s="179"/>
      <c r="F2352" s="179"/>
      <c r="G2352" s="180"/>
      <c r="H2352" s="182"/>
      <c r="I2352" s="182"/>
      <c r="J2352" s="182"/>
      <c r="K2352" s="182"/>
    </row>
    <row r="2353" spans="4:11" x14ac:dyDescent="0.25">
      <c r="D2353" s="201"/>
      <c r="E2353" s="179"/>
      <c r="F2353" s="179"/>
      <c r="G2353" s="180"/>
      <c r="H2353" s="182"/>
      <c r="I2353" s="182"/>
      <c r="J2353" s="182"/>
      <c r="K2353" s="182"/>
    </row>
    <row r="2354" spans="4:11" x14ac:dyDescent="0.25">
      <c r="D2354" s="201"/>
      <c r="E2354" s="179"/>
      <c r="F2354" s="179"/>
      <c r="G2354" s="180"/>
      <c r="H2354" s="182"/>
      <c r="I2354" s="182"/>
      <c r="J2354" s="182"/>
      <c r="K2354" s="182"/>
    </row>
    <row r="2355" spans="4:11" x14ac:dyDescent="0.25">
      <c r="D2355" s="201"/>
      <c r="E2355" s="179"/>
      <c r="F2355" s="179"/>
      <c r="G2355" s="180"/>
      <c r="H2355" s="182"/>
      <c r="I2355" s="182"/>
      <c r="J2355" s="182"/>
      <c r="K2355" s="182"/>
    </row>
    <row r="2356" spans="4:11" x14ac:dyDescent="0.25">
      <c r="D2356" s="201"/>
      <c r="E2356" s="179"/>
      <c r="F2356" s="179"/>
      <c r="G2356" s="180"/>
      <c r="H2356" s="182"/>
      <c r="I2356" s="182"/>
      <c r="J2356" s="182"/>
      <c r="K2356" s="182"/>
    </row>
    <row r="2357" spans="4:11" x14ac:dyDescent="0.25">
      <c r="D2357" s="201"/>
      <c r="E2357" s="179"/>
      <c r="F2357" s="179"/>
      <c r="G2357" s="180"/>
      <c r="H2357" s="182"/>
      <c r="I2357" s="182"/>
      <c r="J2357" s="182"/>
      <c r="K2357" s="182"/>
    </row>
    <row r="2358" spans="4:11" x14ac:dyDescent="0.25">
      <c r="D2358" s="201"/>
      <c r="E2358" s="179"/>
      <c r="F2358" s="179"/>
      <c r="G2358" s="180"/>
      <c r="H2358" s="182"/>
      <c r="I2358" s="182"/>
      <c r="J2358" s="182"/>
      <c r="K2358" s="182"/>
    </row>
    <row r="2359" spans="4:11" x14ac:dyDescent="0.25">
      <c r="D2359" s="201"/>
      <c r="E2359" s="179"/>
      <c r="F2359" s="179"/>
      <c r="G2359" s="180"/>
      <c r="H2359" s="182"/>
      <c r="I2359" s="182"/>
      <c r="J2359" s="182"/>
      <c r="K2359" s="182"/>
    </row>
    <row r="2360" spans="4:11" x14ac:dyDescent="0.25">
      <c r="D2360" s="201"/>
      <c r="E2360" s="179"/>
      <c r="F2360" s="179"/>
      <c r="G2360" s="180"/>
      <c r="H2360" s="182"/>
      <c r="I2360" s="182"/>
      <c r="J2360" s="182"/>
      <c r="K2360" s="182"/>
    </row>
    <row r="2361" spans="4:11" x14ac:dyDescent="0.25">
      <c r="D2361" s="201"/>
      <c r="E2361" s="179"/>
      <c r="F2361" s="179"/>
      <c r="G2361" s="180"/>
      <c r="H2361" s="182"/>
      <c r="I2361" s="182"/>
      <c r="J2361" s="182"/>
      <c r="K2361" s="182"/>
    </row>
    <row r="2362" spans="4:11" x14ac:dyDescent="0.25">
      <c r="D2362" s="201"/>
      <c r="E2362" s="179"/>
      <c r="F2362" s="179"/>
      <c r="G2362" s="180"/>
      <c r="H2362" s="182"/>
      <c r="I2362" s="182"/>
      <c r="J2362" s="182"/>
      <c r="K2362" s="182"/>
    </row>
    <row r="2363" spans="4:11" x14ac:dyDescent="0.25">
      <c r="D2363" s="201"/>
      <c r="E2363" s="179"/>
      <c r="F2363" s="179"/>
      <c r="G2363" s="180"/>
      <c r="H2363" s="182"/>
      <c r="I2363" s="182"/>
      <c r="J2363" s="182"/>
      <c r="K2363" s="182"/>
    </row>
    <row r="2364" spans="4:11" x14ac:dyDescent="0.25">
      <c r="D2364" s="201"/>
      <c r="E2364" s="179"/>
      <c r="F2364" s="179"/>
      <c r="G2364" s="180"/>
      <c r="H2364" s="182"/>
      <c r="I2364" s="182"/>
      <c r="J2364" s="182"/>
      <c r="K2364" s="182"/>
    </row>
    <row r="2365" spans="4:11" x14ac:dyDescent="0.25">
      <c r="D2365" s="201"/>
      <c r="E2365" s="179"/>
      <c r="F2365" s="179"/>
      <c r="G2365" s="180"/>
      <c r="H2365" s="182"/>
      <c r="I2365" s="182"/>
      <c r="J2365" s="182"/>
      <c r="K2365" s="182"/>
    </row>
    <row r="2366" spans="4:11" x14ac:dyDescent="0.25">
      <c r="D2366" s="201"/>
      <c r="E2366" s="179"/>
      <c r="F2366" s="179"/>
      <c r="G2366" s="180"/>
      <c r="H2366" s="182"/>
      <c r="I2366" s="182"/>
      <c r="J2366" s="182"/>
      <c r="K2366" s="182"/>
    </row>
    <row r="2367" spans="4:11" x14ac:dyDescent="0.25">
      <c r="D2367" s="201"/>
      <c r="E2367" s="179"/>
      <c r="F2367" s="179"/>
      <c r="G2367" s="180"/>
      <c r="H2367" s="182"/>
      <c r="I2367" s="182"/>
      <c r="J2367" s="182"/>
      <c r="K2367" s="182"/>
    </row>
    <row r="2368" spans="4:11" x14ac:dyDescent="0.25">
      <c r="D2368" s="201"/>
      <c r="E2368" s="179"/>
      <c r="F2368" s="179"/>
      <c r="G2368" s="180"/>
      <c r="H2368" s="182"/>
      <c r="I2368" s="182"/>
      <c r="J2368" s="182"/>
      <c r="K2368" s="182"/>
    </row>
    <row r="2369" spans="4:11" x14ac:dyDescent="0.25">
      <c r="D2369" s="201"/>
      <c r="E2369" s="179"/>
      <c r="F2369" s="179"/>
      <c r="G2369" s="180"/>
      <c r="H2369" s="182"/>
      <c r="I2369" s="182"/>
      <c r="J2369" s="182"/>
      <c r="K2369" s="182"/>
    </row>
    <row r="2370" spans="4:11" x14ac:dyDescent="0.25">
      <c r="D2370" s="201"/>
      <c r="E2370" s="179"/>
      <c r="F2370" s="179"/>
      <c r="G2370" s="180"/>
      <c r="H2370" s="182"/>
      <c r="I2370" s="182"/>
      <c r="J2370" s="182"/>
      <c r="K2370" s="182"/>
    </row>
    <row r="2371" spans="4:11" x14ac:dyDescent="0.25">
      <c r="D2371" s="201"/>
      <c r="E2371" s="179"/>
      <c r="F2371" s="179"/>
      <c r="G2371" s="180"/>
      <c r="H2371" s="182"/>
      <c r="I2371" s="182"/>
      <c r="J2371" s="182"/>
      <c r="K2371" s="182"/>
    </row>
    <row r="2372" spans="4:11" x14ac:dyDescent="0.25">
      <c r="D2372" s="201"/>
      <c r="E2372" s="179"/>
      <c r="F2372" s="179"/>
      <c r="G2372" s="180"/>
      <c r="H2372" s="182"/>
      <c r="I2372" s="182"/>
      <c r="J2372" s="182"/>
      <c r="K2372" s="182"/>
    </row>
    <row r="2373" spans="4:11" x14ac:dyDescent="0.25">
      <c r="D2373" s="201"/>
      <c r="E2373" s="179"/>
      <c r="F2373" s="179"/>
      <c r="G2373" s="180"/>
      <c r="H2373" s="182"/>
      <c r="I2373" s="182"/>
      <c r="J2373" s="182"/>
      <c r="K2373" s="182"/>
    </row>
    <row r="2374" spans="4:11" x14ac:dyDescent="0.25">
      <c r="D2374" s="201"/>
      <c r="E2374" s="179"/>
      <c r="F2374" s="179"/>
      <c r="G2374" s="180"/>
      <c r="H2374" s="182"/>
      <c r="I2374" s="182"/>
      <c r="J2374" s="182"/>
      <c r="K2374" s="182"/>
    </row>
    <row r="2375" spans="4:11" x14ac:dyDescent="0.25">
      <c r="D2375" s="201"/>
      <c r="E2375" s="179"/>
      <c r="F2375" s="179"/>
      <c r="G2375" s="180"/>
      <c r="H2375" s="182"/>
      <c r="I2375" s="182"/>
      <c r="J2375" s="182"/>
      <c r="K2375" s="182"/>
    </row>
    <row r="2376" spans="4:11" x14ac:dyDescent="0.25">
      <c r="D2376" s="201"/>
      <c r="E2376" s="179"/>
      <c r="F2376" s="179"/>
      <c r="G2376" s="180"/>
      <c r="H2376" s="182"/>
      <c r="I2376" s="182"/>
      <c r="J2376" s="182"/>
      <c r="K2376" s="182"/>
    </row>
    <row r="2377" spans="4:11" x14ac:dyDescent="0.25">
      <c r="D2377" s="201"/>
      <c r="E2377" s="179"/>
      <c r="F2377" s="179"/>
      <c r="G2377" s="180"/>
      <c r="H2377" s="182"/>
      <c r="I2377" s="182"/>
      <c r="J2377" s="182"/>
      <c r="K2377" s="182"/>
    </row>
    <row r="2378" spans="4:11" x14ac:dyDescent="0.25">
      <c r="D2378" s="201"/>
      <c r="E2378" s="179"/>
      <c r="F2378" s="179"/>
      <c r="G2378" s="180"/>
      <c r="H2378" s="182"/>
      <c r="I2378" s="182"/>
      <c r="J2378" s="182"/>
      <c r="K2378" s="182"/>
    </row>
    <row r="2379" spans="4:11" x14ac:dyDescent="0.25">
      <c r="D2379" s="201"/>
      <c r="E2379" s="179"/>
      <c r="F2379" s="179"/>
      <c r="G2379" s="180"/>
      <c r="H2379" s="182"/>
      <c r="I2379" s="182"/>
      <c r="J2379" s="182"/>
      <c r="K2379" s="182"/>
    </row>
    <row r="2380" spans="4:11" x14ac:dyDescent="0.25">
      <c r="D2380" s="201"/>
      <c r="E2380" s="179"/>
      <c r="F2380" s="179"/>
      <c r="G2380" s="180"/>
      <c r="H2380" s="182"/>
      <c r="I2380" s="182"/>
      <c r="J2380" s="182"/>
      <c r="K2380" s="182"/>
    </row>
    <row r="2381" spans="4:11" x14ac:dyDescent="0.25">
      <c r="D2381" s="201"/>
      <c r="E2381" s="179"/>
      <c r="F2381" s="179"/>
      <c r="G2381" s="180"/>
      <c r="H2381" s="182"/>
      <c r="I2381" s="182"/>
      <c r="J2381" s="182"/>
      <c r="K2381" s="182"/>
    </row>
    <row r="2382" spans="4:11" x14ac:dyDescent="0.25">
      <c r="D2382" s="201"/>
      <c r="E2382" s="179"/>
      <c r="F2382" s="179"/>
      <c r="G2382" s="180"/>
      <c r="H2382" s="182"/>
      <c r="I2382" s="182"/>
      <c r="J2382" s="182"/>
      <c r="K2382" s="182"/>
    </row>
    <row r="2383" spans="4:11" x14ac:dyDescent="0.25">
      <c r="D2383" s="201"/>
      <c r="E2383" s="179"/>
      <c r="F2383" s="179"/>
      <c r="G2383" s="180"/>
      <c r="H2383" s="182"/>
      <c r="I2383" s="182"/>
      <c r="J2383" s="182"/>
      <c r="K2383" s="182"/>
    </row>
    <row r="2384" spans="4:11" x14ac:dyDescent="0.25">
      <c r="D2384" s="201"/>
      <c r="E2384" s="179"/>
      <c r="F2384" s="179"/>
      <c r="G2384" s="180"/>
      <c r="H2384" s="182"/>
      <c r="I2384" s="182"/>
      <c r="J2384" s="182"/>
      <c r="K2384" s="182"/>
    </row>
    <row r="2385" spans="4:11" x14ac:dyDescent="0.25">
      <c r="D2385" s="201"/>
      <c r="E2385" s="179"/>
      <c r="F2385" s="179"/>
      <c r="G2385" s="180"/>
      <c r="H2385" s="182"/>
      <c r="I2385" s="182"/>
      <c r="J2385" s="182"/>
      <c r="K2385" s="182"/>
    </row>
    <row r="2386" spans="4:11" x14ac:dyDescent="0.25">
      <c r="D2386" s="201"/>
      <c r="E2386" s="179"/>
      <c r="F2386" s="179"/>
      <c r="G2386" s="180"/>
      <c r="H2386" s="182"/>
      <c r="I2386" s="182"/>
      <c r="J2386" s="182"/>
      <c r="K2386" s="182"/>
    </row>
    <row r="2387" spans="4:11" x14ac:dyDescent="0.25">
      <c r="D2387" s="201"/>
      <c r="E2387" s="179"/>
      <c r="F2387" s="179"/>
      <c r="G2387" s="180"/>
      <c r="H2387" s="182"/>
      <c r="I2387" s="182"/>
      <c r="J2387" s="182"/>
      <c r="K2387" s="182"/>
    </row>
    <row r="2388" spans="4:11" x14ac:dyDescent="0.25">
      <c r="D2388" s="201"/>
      <c r="E2388" s="179"/>
      <c r="F2388" s="179"/>
      <c r="G2388" s="180"/>
      <c r="H2388" s="182"/>
      <c r="I2388" s="182"/>
      <c r="J2388" s="182"/>
      <c r="K2388" s="182"/>
    </row>
    <row r="2389" spans="4:11" x14ac:dyDescent="0.25">
      <c r="D2389" s="201"/>
      <c r="E2389" s="179"/>
      <c r="F2389" s="179"/>
      <c r="G2389" s="180"/>
      <c r="H2389" s="182"/>
      <c r="I2389" s="182"/>
      <c r="J2389" s="182"/>
      <c r="K2389" s="182"/>
    </row>
    <row r="2390" spans="4:11" x14ac:dyDescent="0.25">
      <c r="D2390" s="201"/>
      <c r="E2390" s="179"/>
      <c r="F2390" s="179"/>
      <c r="G2390" s="180"/>
      <c r="H2390" s="182"/>
      <c r="I2390" s="182"/>
      <c r="J2390" s="182"/>
      <c r="K2390" s="182"/>
    </row>
    <row r="2391" spans="4:11" x14ac:dyDescent="0.25">
      <c r="D2391" s="201"/>
      <c r="E2391" s="179"/>
      <c r="F2391" s="179"/>
      <c r="G2391" s="180"/>
      <c r="H2391" s="182"/>
      <c r="I2391" s="182"/>
      <c r="J2391" s="182"/>
      <c r="K2391" s="182"/>
    </row>
    <row r="2392" spans="4:11" x14ac:dyDescent="0.25">
      <c r="D2392" s="201"/>
      <c r="E2392" s="179"/>
      <c r="F2392" s="179"/>
      <c r="G2392" s="180"/>
      <c r="H2392" s="182"/>
      <c r="I2392" s="182"/>
      <c r="J2392" s="182"/>
      <c r="K2392" s="182"/>
    </row>
    <row r="2393" spans="4:11" x14ac:dyDescent="0.25">
      <c r="D2393" s="201"/>
      <c r="E2393" s="179"/>
      <c r="F2393" s="179"/>
      <c r="G2393" s="180"/>
      <c r="H2393" s="182"/>
      <c r="I2393" s="182"/>
      <c r="J2393" s="182"/>
      <c r="K2393" s="182"/>
    </row>
    <row r="2394" spans="4:11" x14ac:dyDescent="0.25">
      <c r="D2394" s="201"/>
      <c r="E2394" s="179"/>
      <c r="F2394" s="179"/>
      <c r="G2394" s="180"/>
      <c r="H2394" s="182"/>
      <c r="I2394" s="182"/>
      <c r="J2394" s="182"/>
      <c r="K2394" s="182"/>
    </row>
    <row r="2395" spans="4:11" x14ac:dyDescent="0.25">
      <c r="D2395" s="201"/>
      <c r="E2395" s="179"/>
      <c r="F2395" s="179"/>
      <c r="G2395" s="180"/>
      <c r="H2395" s="182"/>
      <c r="I2395" s="182"/>
      <c r="J2395" s="182"/>
      <c r="K2395" s="182"/>
    </row>
    <row r="2396" spans="4:11" x14ac:dyDescent="0.25">
      <c r="D2396" s="201"/>
      <c r="E2396" s="179"/>
      <c r="F2396" s="179"/>
      <c r="G2396" s="180"/>
      <c r="H2396" s="182"/>
      <c r="I2396" s="182"/>
      <c r="J2396" s="182"/>
      <c r="K2396" s="182"/>
    </row>
    <row r="2397" spans="4:11" x14ac:dyDescent="0.25">
      <c r="D2397" s="201"/>
      <c r="E2397" s="179"/>
      <c r="F2397" s="179"/>
      <c r="G2397" s="180"/>
      <c r="H2397" s="182"/>
      <c r="I2397" s="182"/>
      <c r="J2397" s="182"/>
      <c r="K2397" s="182"/>
    </row>
    <row r="2398" spans="4:11" x14ac:dyDescent="0.25">
      <c r="D2398" s="201"/>
      <c r="E2398" s="179"/>
      <c r="F2398" s="179"/>
      <c r="G2398" s="180"/>
      <c r="H2398" s="182"/>
      <c r="I2398" s="182"/>
      <c r="J2398" s="182"/>
      <c r="K2398" s="182"/>
    </row>
    <row r="2399" spans="4:11" x14ac:dyDescent="0.25">
      <c r="D2399" s="201"/>
      <c r="E2399" s="179"/>
      <c r="F2399" s="179"/>
      <c r="G2399" s="180"/>
      <c r="H2399" s="182"/>
      <c r="I2399" s="182"/>
      <c r="J2399" s="182"/>
      <c r="K2399" s="182"/>
    </row>
    <row r="2400" spans="4:11" x14ac:dyDescent="0.25">
      <c r="D2400" s="201"/>
      <c r="E2400" s="179"/>
      <c r="F2400" s="179"/>
      <c r="G2400" s="180"/>
      <c r="H2400" s="182"/>
      <c r="I2400" s="182"/>
      <c r="J2400" s="182"/>
      <c r="K2400" s="182"/>
    </row>
    <row r="2401" spans="4:11" x14ac:dyDescent="0.25">
      <c r="D2401" s="201"/>
      <c r="E2401" s="179"/>
      <c r="F2401" s="179"/>
      <c r="G2401" s="180"/>
      <c r="H2401" s="182"/>
      <c r="I2401" s="182"/>
      <c r="J2401" s="182"/>
      <c r="K2401" s="182"/>
    </row>
    <row r="2402" spans="4:11" x14ac:dyDescent="0.25">
      <c r="D2402" s="201"/>
      <c r="E2402" s="179"/>
      <c r="F2402" s="179"/>
      <c r="G2402" s="180"/>
      <c r="H2402" s="182"/>
      <c r="I2402" s="182"/>
      <c r="J2402" s="182"/>
      <c r="K2402" s="182"/>
    </row>
    <row r="2403" spans="4:11" x14ac:dyDescent="0.25">
      <c r="D2403" s="201"/>
      <c r="E2403" s="179"/>
      <c r="F2403" s="179"/>
      <c r="G2403" s="180"/>
      <c r="H2403" s="182"/>
      <c r="I2403" s="182"/>
      <c r="J2403" s="182"/>
      <c r="K2403" s="182"/>
    </row>
    <row r="2404" spans="4:11" x14ac:dyDescent="0.25">
      <c r="D2404" s="201"/>
      <c r="E2404" s="179"/>
      <c r="F2404" s="179"/>
      <c r="G2404" s="180"/>
      <c r="H2404" s="182"/>
      <c r="I2404" s="182"/>
      <c r="J2404" s="182"/>
      <c r="K2404" s="182"/>
    </row>
    <row r="2405" spans="4:11" x14ac:dyDescent="0.25">
      <c r="D2405" s="201"/>
      <c r="E2405" s="179"/>
      <c r="F2405" s="179"/>
      <c r="G2405" s="180"/>
      <c r="H2405" s="182"/>
      <c r="I2405" s="182"/>
      <c r="J2405" s="182"/>
      <c r="K2405" s="182"/>
    </row>
    <row r="2406" spans="4:11" x14ac:dyDescent="0.25">
      <c r="D2406" s="201"/>
      <c r="E2406" s="179"/>
      <c r="F2406" s="179"/>
      <c r="G2406" s="180"/>
      <c r="H2406" s="182"/>
      <c r="I2406" s="182"/>
      <c r="J2406" s="182"/>
      <c r="K2406" s="182"/>
    </row>
    <row r="2407" spans="4:11" x14ac:dyDescent="0.25">
      <c r="D2407" s="201"/>
      <c r="E2407" s="179"/>
      <c r="F2407" s="179"/>
      <c r="G2407" s="180"/>
      <c r="H2407" s="182"/>
      <c r="I2407" s="182"/>
      <c r="J2407" s="182"/>
      <c r="K2407" s="182"/>
    </row>
    <row r="2408" spans="4:11" x14ac:dyDescent="0.25">
      <c r="D2408" s="201"/>
      <c r="E2408" s="179"/>
      <c r="F2408" s="179"/>
      <c r="G2408" s="180"/>
      <c r="H2408" s="182"/>
      <c r="I2408" s="182"/>
      <c r="J2408" s="182"/>
      <c r="K2408" s="182"/>
    </row>
    <row r="2409" spans="4:11" x14ac:dyDescent="0.25">
      <c r="D2409" s="201"/>
      <c r="E2409" s="179"/>
      <c r="F2409" s="179"/>
      <c r="G2409" s="180"/>
      <c r="H2409" s="182"/>
      <c r="I2409" s="182"/>
      <c r="J2409" s="182"/>
      <c r="K2409" s="182"/>
    </row>
    <row r="2410" spans="4:11" x14ac:dyDescent="0.25">
      <c r="D2410" s="201"/>
      <c r="E2410" s="179"/>
      <c r="F2410" s="179"/>
      <c r="G2410" s="180"/>
      <c r="H2410" s="182"/>
      <c r="I2410" s="182"/>
      <c r="J2410" s="182"/>
      <c r="K2410" s="182"/>
    </row>
    <row r="2411" spans="4:11" x14ac:dyDescent="0.25">
      <c r="D2411" s="201"/>
      <c r="E2411" s="179"/>
      <c r="F2411" s="179"/>
      <c r="G2411" s="180"/>
      <c r="H2411" s="182"/>
      <c r="I2411" s="182"/>
      <c r="J2411" s="182"/>
      <c r="K2411" s="182"/>
    </row>
    <row r="2412" spans="4:11" x14ac:dyDescent="0.25">
      <c r="D2412" s="201"/>
      <c r="E2412" s="179"/>
      <c r="F2412" s="179"/>
      <c r="G2412" s="180"/>
      <c r="H2412" s="182"/>
      <c r="I2412" s="182"/>
      <c r="J2412" s="182"/>
      <c r="K2412" s="182"/>
    </row>
    <row r="2413" spans="4:11" x14ac:dyDescent="0.25">
      <c r="D2413" s="201"/>
      <c r="E2413" s="179"/>
      <c r="F2413" s="179"/>
      <c r="G2413" s="180"/>
      <c r="H2413" s="182"/>
      <c r="I2413" s="182"/>
      <c r="J2413" s="182"/>
      <c r="K2413" s="182"/>
    </row>
    <row r="2414" spans="4:11" x14ac:dyDescent="0.25">
      <c r="D2414" s="201"/>
      <c r="E2414" s="179"/>
      <c r="F2414" s="179"/>
      <c r="G2414" s="180"/>
      <c r="H2414" s="182"/>
      <c r="I2414" s="182"/>
      <c r="J2414" s="182"/>
      <c r="K2414" s="182"/>
    </row>
    <row r="2415" spans="4:11" x14ac:dyDescent="0.25">
      <c r="D2415" s="201"/>
      <c r="E2415" s="179"/>
      <c r="F2415" s="179"/>
      <c r="G2415" s="180"/>
      <c r="H2415" s="182"/>
      <c r="I2415" s="182"/>
      <c r="J2415" s="182"/>
      <c r="K2415" s="182"/>
    </row>
    <row r="2416" spans="4:11" x14ac:dyDescent="0.25">
      <c r="D2416" s="201"/>
      <c r="E2416" s="179"/>
      <c r="F2416" s="179"/>
      <c r="G2416" s="180"/>
      <c r="H2416" s="182"/>
      <c r="I2416" s="182"/>
      <c r="J2416" s="182"/>
      <c r="K2416" s="182"/>
    </row>
    <row r="2417" spans="4:11" x14ac:dyDescent="0.25">
      <c r="D2417" s="201"/>
      <c r="E2417" s="179"/>
      <c r="F2417" s="179"/>
      <c r="G2417" s="180"/>
      <c r="H2417" s="182"/>
      <c r="I2417" s="182"/>
      <c r="J2417" s="182"/>
      <c r="K2417" s="182"/>
    </row>
    <row r="2418" spans="4:11" x14ac:dyDescent="0.25">
      <c r="D2418" s="201"/>
      <c r="E2418" s="179"/>
      <c r="F2418" s="179"/>
      <c r="G2418" s="180"/>
      <c r="H2418" s="182"/>
      <c r="I2418" s="182"/>
      <c r="J2418" s="182"/>
      <c r="K2418" s="182"/>
    </row>
    <row r="2419" spans="4:11" x14ac:dyDescent="0.25">
      <c r="D2419" s="201"/>
      <c r="E2419" s="179"/>
      <c r="F2419" s="179"/>
      <c r="G2419" s="180"/>
      <c r="H2419" s="182"/>
      <c r="I2419" s="182"/>
      <c r="J2419" s="182"/>
      <c r="K2419" s="182"/>
    </row>
    <row r="2420" spans="4:11" x14ac:dyDescent="0.25">
      <c r="D2420" s="201"/>
      <c r="E2420" s="179"/>
      <c r="F2420" s="179"/>
      <c r="G2420" s="180"/>
      <c r="H2420" s="182"/>
      <c r="I2420" s="182"/>
      <c r="J2420" s="182"/>
      <c r="K2420" s="182"/>
    </row>
    <row r="2421" spans="4:11" x14ac:dyDescent="0.25">
      <c r="D2421" s="201"/>
      <c r="E2421" s="179"/>
      <c r="F2421" s="179"/>
      <c r="G2421" s="180"/>
      <c r="H2421" s="182"/>
      <c r="I2421" s="182"/>
      <c r="J2421" s="182"/>
      <c r="K2421" s="182"/>
    </row>
    <row r="2422" spans="4:11" x14ac:dyDescent="0.25">
      <c r="D2422" s="201"/>
      <c r="E2422" s="179"/>
      <c r="F2422" s="179"/>
      <c r="G2422" s="180"/>
      <c r="H2422" s="182"/>
      <c r="I2422" s="182"/>
      <c r="J2422" s="182"/>
      <c r="K2422" s="182"/>
    </row>
    <row r="2423" spans="4:11" x14ac:dyDescent="0.25">
      <c r="D2423" s="201"/>
      <c r="E2423" s="179"/>
      <c r="F2423" s="179"/>
      <c r="G2423" s="180"/>
      <c r="H2423" s="182"/>
      <c r="I2423" s="182"/>
      <c r="J2423" s="182"/>
      <c r="K2423" s="182"/>
    </row>
    <row r="2424" spans="4:11" x14ac:dyDescent="0.25">
      <c r="D2424" s="201"/>
      <c r="E2424" s="179"/>
      <c r="F2424" s="179"/>
      <c r="G2424" s="180"/>
      <c r="H2424" s="182"/>
      <c r="I2424" s="182"/>
      <c r="J2424" s="182"/>
      <c r="K2424" s="182"/>
    </row>
    <row r="2425" spans="4:11" x14ac:dyDescent="0.25">
      <c r="D2425" s="201"/>
      <c r="E2425" s="179"/>
      <c r="F2425" s="179"/>
      <c r="G2425" s="180"/>
      <c r="H2425" s="182"/>
      <c r="I2425" s="182"/>
      <c r="J2425" s="182"/>
      <c r="K2425" s="182"/>
    </row>
    <row r="2426" spans="4:11" x14ac:dyDescent="0.25">
      <c r="D2426" s="201"/>
      <c r="E2426" s="179"/>
      <c r="F2426" s="179"/>
      <c r="G2426" s="180"/>
      <c r="H2426" s="182"/>
      <c r="I2426" s="182"/>
      <c r="J2426" s="182"/>
      <c r="K2426" s="182"/>
    </row>
    <row r="2427" spans="4:11" x14ac:dyDescent="0.25">
      <c r="D2427" s="201"/>
      <c r="E2427" s="179"/>
      <c r="F2427" s="179"/>
      <c r="G2427" s="180"/>
      <c r="H2427" s="182"/>
      <c r="I2427" s="182"/>
      <c r="J2427" s="182"/>
      <c r="K2427" s="182"/>
    </row>
    <row r="2428" spans="4:11" x14ac:dyDescent="0.25">
      <c r="D2428" s="201"/>
      <c r="E2428" s="179"/>
      <c r="F2428" s="179"/>
      <c r="G2428" s="180"/>
      <c r="H2428" s="182"/>
      <c r="I2428" s="182"/>
      <c r="J2428" s="182"/>
      <c r="K2428" s="182"/>
    </row>
    <row r="2429" spans="4:11" x14ac:dyDescent="0.25">
      <c r="D2429" s="201"/>
      <c r="E2429" s="179"/>
      <c r="F2429" s="179"/>
      <c r="G2429" s="180"/>
      <c r="H2429" s="182"/>
      <c r="I2429" s="182"/>
      <c r="J2429" s="182"/>
      <c r="K2429" s="182"/>
    </row>
    <row r="2430" spans="4:11" x14ac:dyDescent="0.25">
      <c r="D2430" s="201"/>
      <c r="E2430" s="179"/>
      <c r="F2430" s="179"/>
      <c r="G2430" s="180"/>
      <c r="H2430" s="182"/>
      <c r="I2430" s="182"/>
      <c r="J2430" s="182"/>
      <c r="K2430" s="182"/>
    </row>
    <row r="2431" spans="4:11" x14ac:dyDescent="0.25">
      <c r="D2431" s="201"/>
      <c r="E2431" s="179"/>
      <c r="F2431" s="179"/>
      <c r="G2431" s="180"/>
      <c r="H2431" s="182"/>
      <c r="I2431" s="182"/>
      <c r="J2431" s="182"/>
      <c r="K2431" s="182"/>
    </row>
    <row r="2432" spans="4:11" x14ac:dyDescent="0.25">
      <c r="D2432" s="201"/>
      <c r="E2432" s="179"/>
      <c r="F2432" s="179"/>
      <c r="G2432" s="180"/>
      <c r="H2432" s="182"/>
      <c r="I2432" s="182"/>
      <c r="J2432" s="182"/>
      <c r="K2432" s="182"/>
    </row>
    <row r="2433" spans="4:11" x14ac:dyDescent="0.25">
      <c r="D2433" s="201"/>
      <c r="E2433" s="179"/>
      <c r="F2433" s="179"/>
      <c r="G2433" s="180"/>
      <c r="H2433" s="182"/>
      <c r="I2433" s="182"/>
      <c r="J2433" s="182"/>
      <c r="K2433" s="182"/>
    </row>
    <row r="2434" spans="4:11" x14ac:dyDescent="0.25">
      <c r="D2434" s="201"/>
      <c r="E2434" s="179"/>
      <c r="F2434" s="179"/>
      <c r="G2434" s="180"/>
      <c r="H2434" s="182"/>
      <c r="I2434" s="182"/>
      <c r="J2434" s="182"/>
      <c r="K2434" s="182"/>
    </row>
    <row r="2435" spans="4:11" x14ac:dyDescent="0.25">
      <c r="D2435" s="201"/>
      <c r="E2435" s="179"/>
      <c r="F2435" s="179"/>
      <c r="G2435" s="180"/>
      <c r="H2435" s="182"/>
      <c r="I2435" s="182"/>
      <c r="J2435" s="182"/>
      <c r="K2435" s="182"/>
    </row>
    <row r="2436" spans="4:11" x14ac:dyDescent="0.25">
      <c r="D2436" s="201"/>
      <c r="E2436" s="179"/>
      <c r="F2436" s="179"/>
      <c r="G2436" s="180"/>
      <c r="H2436" s="182"/>
      <c r="I2436" s="182"/>
      <c r="J2436" s="182"/>
      <c r="K2436" s="182"/>
    </row>
    <row r="2437" spans="4:11" x14ac:dyDescent="0.25">
      <c r="D2437" s="201"/>
      <c r="E2437" s="179"/>
      <c r="F2437" s="179"/>
      <c r="G2437" s="180"/>
      <c r="H2437" s="182"/>
      <c r="I2437" s="182"/>
      <c r="J2437" s="182"/>
      <c r="K2437" s="182"/>
    </row>
    <row r="2438" spans="4:11" x14ac:dyDescent="0.25">
      <c r="D2438" s="201"/>
      <c r="E2438" s="179"/>
      <c r="F2438" s="179"/>
      <c r="G2438" s="180"/>
      <c r="H2438" s="182"/>
      <c r="I2438" s="182"/>
      <c r="J2438" s="182"/>
      <c r="K2438" s="182"/>
    </row>
    <row r="2439" spans="4:11" x14ac:dyDescent="0.25">
      <c r="D2439" s="201"/>
      <c r="E2439" s="179"/>
      <c r="F2439" s="179"/>
      <c r="G2439" s="180"/>
      <c r="H2439" s="182"/>
      <c r="I2439" s="182"/>
      <c r="J2439" s="182"/>
      <c r="K2439" s="182"/>
    </row>
    <row r="2440" spans="4:11" x14ac:dyDescent="0.25">
      <c r="D2440" s="201"/>
      <c r="E2440" s="179"/>
      <c r="F2440" s="179"/>
      <c r="G2440" s="180"/>
      <c r="H2440" s="182"/>
      <c r="I2440" s="182"/>
      <c r="J2440" s="182"/>
      <c r="K2440" s="182"/>
    </row>
    <row r="2441" spans="4:11" x14ac:dyDescent="0.25">
      <c r="D2441" s="201"/>
      <c r="E2441" s="179"/>
      <c r="F2441" s="179"/>
      <c r="G2441" s="180"/>
      <c r="H2441" s="182"/>
      <c r="I2441" s="182"/>
      <c r="J2441" s="182"/>
      <c r="K2441" s="182"/>
    </row>
    <row r="2442" spans="4:11" x14ac:dyDescent="0.25">
      <c r="D2442" s="201"/>
      <c r="E2442" s="179"/>
      <c r="F2442" s="179"/>
      <c r="G2442" s="180"/>
      <c r="H2442" s="182"/>
      <c r="I2442" s="182"/>
      <c r="J2442" s="182"/>
      <c r="K2442" s="182"/>
    </row>
    <row r="2443" spans="4:11" x14ac:dyDescent="0.25">
      <c r="D2443" s="201"/>
      <c r="E2443" s="179"/>
      <c r="F2443" s="179"/>
      <c r="G2443" s="180"/>
      <c r="H2443" s="182"/>
      <c r="I2443" s="182"/>
      <c r="J2443" s="182"/>
      <c r="K2443" s="182"/>
    </row>
    <row r="2444" spans="4:11" x14ac:dyDescent="0.25">
      <c r="D2444" s="201"/>
      <c r="E2444" s="179"/>
      <c r="F2444" s="179"/>
      <c r="G2444" s="180"/>
      <c r="H2444" s="182"/>
      <c r="I2444" s="182"/>
      <c r="J2444" s="182"/>
      <c r="K2444" s="182"/>
    </row>
    <row r="2445" spans="4:11" x14ac:dyDescent="0.25">
      <c r="D2445" s="201"/>
      <c r="E2445" s="179"/>
      <c r="F2445" s="179"/>
      <c r="G2445" s="180"/>
      <c r="H2445" s="182"/>
      <c r="I2445" s="182"/>
      <c r="J2445" s="182"/>
      <c r="K2445" s="182"/>
    </row>
    <row r="2446" spans="4:11" x14ac:dyDescent="0.25">
      <c r="D2446" s="201"/>
      <c r="E2446" s="179"/>
      <c r="F2446" s="179"/>
      <c r="G2446" s="180"/>
      <c r="H2446" s="182"/>
      <c r="I2446" s="182"/>
      <c r="J2446" s="182"/>
      <c r="K2446" s="182"/>
    </row>
    <row r="2447" spans="4:11" x14ac:dyDescent="0.25">
      <c r="D2447" s="201"/>
      <c r="E2447" s="179"/>
      <c r="F2447" s="179"/>
      <c r="G2447" s="180"/>
      <c r="H2447" s="182"/>
      <c r="I2447" s="182"/>
      <c r="J2447" s="182"/>
      <c r="K2447" s="182"/>
    </row>
    <row r="2448" spans="4:11" x14ac:dyDescent="0.25">
      <c r="D2448" s="201"/>
      <c r="E2448" s="179"/>
      <c r="F2448" s="179"/>
      <c r="G2448" s="180"/>
      <c r="H2448" s="182"/>
      <c r="I2448" s="182"/>
      <c r="J2448" s="182"/>
      <c r="K2448" s="182"/>
    </row>
    <row r="2449" spans="4:11" x14ac:dyDescent="0.25">
      <c r="D2449" s="201"/>
      <c r="E2449" s="179"/>
      <c r="F2449" s="179"/>
      <c r="G2449" s="180"/>
      <c r="H2449" s="182"/>
      <c r="I2449" s="182"/>
      <c r="J2449" s="182"/>
      <c r="K2449" s="182"/>
    </row>
    <row r="2450" spans="4:11" x14ac:dyDescent="0.25">
      <c r="D2450" s="201"/>
      <c r="E2450" s="179"/>
      <c r="F2450" s="179"/>
      <c r="G2450" s="180"/>
      <c r="H2450" s="182"/>
      <c r="I2450" s="182"/>
      <c r="J2450" s="182"/>
      <c r="K2450" s="182"/>
    </row>
    <row r="2451" spans="4:11" x14ac:dyDescent="0.25">
      <c r="D2451" s="201"/>
      <c r="E2451" s="179"/>
      <c r="F2451" s="179"/>
      <c r="G2451" s="180"/>
      <c r="H2451" s="182"/>
      <c r="I2451" s="182"/>
      <c r="J2451" s="182"/>
      <c r="K2451" s="182"/>
    </row>
    <row r="2452" spans="4:11" x14ac:dyDescent="0.25">
      <c r="D2452" s="201"/>
      <c r="E2452" s="179"/>
      <c r="F2452" s="179"/>
      <c r="G2452" s="180"/>
      <c r="H2452" s="182"/>
      <c r="I2452" s="182"/>
      <c r="J2452" s="182"/>
      <c r="K2452" s="182"/>
    </row>
    <row r="2453" spans="4:11" x14ac:dyDescent="0.25">
      <c r="D2453" s="201"/>
      <c r="E2453" s="179"/>
      <c r="F2453" s="179"/>
      <c r="G2453" s="180"/>
      <c r="H2453" s="182"/>
      <c r="I2453" s="182"/>
      <c r="J2453" s="182"/>
      <c r="K2453" s="182"/>
    </row>
    <row r="2454" spans="4:11" x14ac:dyDescent="0.25">
      <c r="D2454" s="201"/>
      <c r="E2454" s="179"/>
      <c r="F2454" s="179"/>
      <c r="G2454" s="180"/>
      <c r="H2454" s="182"/>
      <c r="I2454" s="182"/>
      <c r="J2454" s="182"/>
      <c r="K2454" s="182"/>
    </row>
    <row r="2455" spans="4:11" x14ac:dyDescent="0.25">
      <c r="D2455" s="201"/>
      <c r="E2455" s="179"/>
      <c r="F2455" s="179"/>
      <c r="G2455" s="180"/>
      <c r="H2455" s="182"/>
      <c r="I2455" s="182"/>
      <c r="J2455" s="182"/>
      <c r="K2455" s="182"/>
    </row>
    <row r="2456" spans="4:11" x14ac:dyDescent="0.25">
      <c r="D2456" s="201"/>
      <c r="E2456" s="179"/>
      <c r="F2456" s="179"/>
      <c r="G2456" s="180"/>
      <c r="H2456" s="182"/>
      <c r="I2456" s="182"/>
      <c r="J2456" s="182"/>
      <c r="K2456" s="182"/>
    </row>
    <row r="2457" spans="4:11" x14ac:dyDescent="0.25">
      <c r="D2457" s="201"/>
      <c r="E2457" s="179"/>
      <c r="F2457" s="179"/>
      <c r="G2457" s="180"/>
      <c r="H2457" s="182"/>
      <c r="I2457" s="182"/>
      <c r="J2457" s="182"/>
      <c r="K2457" s="182"/>
    </row>
    <row r="2458" spans="4:11" x14ac:dyDescent="0.25">
      <c r="D2458" s="201"/>
      <c r="E2458" s="179"/>
      <c r="F2458" s="179"/>
      <c r="G2458" s="180"/>
      <c r="H2458" s="182"/>
      <c r="I2458" s="182"/>
      <c r="J2458" s="182"/>
      <c r="K2458" s="182"/>
    </row>
    <row r="2459" spans="4:11" x14ac:dyDescent="0.25">
      <c r="D2459" s="201"/>
      <c r="E2459" s="179"/>
      <c r="F2459" s="179"/>
      <c r="G2459" s="180"/>
      <c r="H2459" s="182"/>
      <c r="I2459" s="182"/>
      <c r="J2459" s="182"/>
      <c r="K2459" s="182"/>
    </row>
    <row r="2460" spans="4:11" x14ac:dyDescent="0.25">
      <c r="D2460" s="201"/>
      <c r="E2460" s="179"/>
      <c r="F2460" s="179"/>
      <c r="G2460" s="180"/>
      <c r="H2460" s="182"/>
      <c r="I2460" s="182"/>
      <c r="J2460" s="182"/>
      <c r="K2460" s="182"/>
    </row>
    <row r="2461" spans="4:11" x14ac:dyDescent="0.25">
      <c r="D2461" s="201"/>
      <c r="E2461" s="179"/>
      <c r="F2461" s="179"/>
      <c r="G2461" s="180"/>
      <c r="H2461" s="182"/>
      <c r="I2461" s="182"/>
      <c r="J2461" s="182"/>
      <c r="K2461" s="182"/>
    </row>
    <row r="2462" spans="4:11" x14ac:dyDescent="0.25">
      <c r="D2462" s="201"/>
      <c r="E2462" s="179"/>
      <c r="F2462" s="179"/>
      <c r="G2462" s="180"/>
      <c r="H2462" s="182"/>
      <c r="I2462" s="182"/>
      <c r="J2462" s="182"/>
      <c r="K2462" s="182"/>
    </row>
    <row r="2463" spans="4:11" x14ac:dyDescent="0.25">
      <c r="D2463" s="201"/>
      <c r="E2463" s="179"/>
      <c r="F2463" s="179"/>
      <c r="G2463" s="180"/>
      <c r="H2463" s="182"/>
      <c r="I2463" s="182"/>
      <c r="J2463" s="182"/>
      <c r="K2463" s="182"/>
    </row>
    <row r="2464" spans="4:11" x14ac:dyDescent="0.25">
      <c r="D2464" s="201"/>
      <c r="E2464" s="179"/>
      <c r="F2464" s="179"/>
      <c r="G2464" s="180"/>
      <c r="H2464" s="182"/>
      <c r="I2464" s="182"/>
      <c r="J2464" s="182"/>
      <c r="K2464" s="182"/>
    </row>
    <row r="2465" spans="4:11" x14ac:dyDescent="0.25">
      <c r="D2465" s="201"/>
      <c r="E2465" s="179"/>
      <c r="F2465" s="179"/>
      <c r="G2465" s="180"/>
      <c r="H2465" s="182"/>
      <c r="I2465" s="182"/>
      <c r="J2465" s="182"/>
      <c r="K2465" s="182"/>
    </row>
    <row r="2466" spans="4:11" x14ac:dyDescent="0.25">
      <c r="D2466" s="201"/>
      <c r="E2466" s="179"/>
      <c r="F2466" s="179"/>
      <c r="G2466" s="180"/>
      <c r="H2466" s="182"/>
      <c r="I2466" s="182"/>
      <c r="J2466" s="182"/>
      <c r="K2466" s="182"/>
    </row>
    <row r="2467" spans="4:11" x14ac:dyDescent="0.25">
      <c r="D2467" s="201"/>
      <c r="E2467" s="179"/>
      <c r="F2467" s="179"/>
      <c r="G2467" s="180"/>
      <c r="H2467" s="182"/>
      <c r="I2467" s="182"/>
      <c r="J2467" s="182"/>
      <c r="K2467" s="182"/>
    </row>
    <row r="2468" spans="4:11" x14ac:dyDescent="0.25">
      <c r="D2468" s="201"/>
      <c r="E2468" s="179"/>
      <c r="F2468" s="179"/>
      <c r="G2468" s="180"/>
      <c r="H2468" s="182"/>
      <c r="I2468" s="182"/>
      <c r="J2468" s="182"/>
      <c r="K2468" s="182"/>
    </row>
    <row r="2469" spans="4:11" x14ac:dyDescent="0.25">
      <c r="D2469" s="201"/>
      <c r="E2469" s="179"/>
      <c r="F2469" s="179"/>
      <c r="G2469" s="180"/>
      <c r="H2469" s="182"/>
      <c r="I2469" s="182"/>
      <c r="J2469" s="182"/>
      <c r="K2469" s="182"/>
    </row>
    <row r="2470" spans="4:11" x14ac:dyDescent="0.25">
      <c r="D2470" s="201"/>
      <c r="E2470" s="179"/>
      <c r="F2470" s="179"/>
      <c r="G2470" s="180"/>
      <c r="H2470" s="182"/>
      <c r="I2470" s="182"/>
      <c r="J2470" s="182"/>
      <c r="K2470" s="182"/>
    </row>
    <row r="2471" spans="4:11" x14ac:dyDescent="0.25">
      <c r="D2471" s="201"/>
      <c r="E2471" s="179"/>
      <c r="F2471" s="179"/>
      <c r="G2471" s="180"/>
      <c r="H2471" s="182"/>
      <c r="I2471" s="182"/>
      <c r="J2471" s="182"/>
      <c r="K2471" s="182"/>
    </row>
    <row r="2472" spans="4:11" x14ac:dyDescent="0.25">
      <c r="D2472" s="201"/>
      <c r="E2472" s="179"/>
      <c r="F2472" s="179"/>
      <c r="G2472" s="180"/>
      <c r="H2472" s="182"/>
      <c r="I2472" s="182"/>
      <c r="J2472" s="182"/>
      <c r="K2472" s="182"/>
    </row>
    <row r="2473" spans="4:11" x14ac:dyDescent="0.25">
      <c r="D2473" s="201"/>
      <c r="E2473" s="179"/>
      <c r="F2473" s="179"/>
      <c r="G2473" s="180"/>
      <c r="H2473" s="182"/>
      <c r="I2473" s="182"/>
      <c r="J2473" s="182"/>
      <c r="K2473" s="182"/>
    </row>
    <row r="2474" spans="4:11" x14ac:dyDescent="0.25">
      <c r="D2474" s="201"/>
      <c r="E2474" s="179"/>
      <c r="F2474" s="179"/>
      <c r="G2474" s="180"/>
      <c r="H2474" s="182"/>
      <c r="I2474" s="182"/>
      <c r="J2474" s="182"/>
      <c r="K2474" s="182"/>
    </row>
    <row r="2475" spans="4:11" x14ac:dyDescent="0.25">
      <c r="D2475" s="201"/>
      <c r="E2475" s="179"/>
      <c r="F2475" s="179"/>
      <c r="G2475" s="180"/>
      <c r="H2475" s="182"/>
      <c r="I2475" s="182"/>
      <c r="J2475" s="182"/>
      <c r="K2475" s="182"/>
    </row>
    <row r="2476" spans="4:11" x14ac:dyDescent="0.25">
      <c r="D2476" s="201"/>
      <c r="E2476" s="179"/>
      <c r="F2476" s="179"/>
      <c r="G2476" s="180"/>
      <c r="H2476" s="182"/>
      <c r="I2476" s="182"/>
      <c r="J2476" s="182"/>
      <c r="K2476" s="182"/>
    </row>
    <row r="2477" spans="4:11" x14ac:dyDescent="0.25">
      <c r="D2477" s="201"/>
      <c r="E2477" s="179"/>
      <c r="F2477" s="179"/>
      <c r="G2477" s="180"/>
      <c r="H2477" s="182"/>
      <c r="I2477" s="182"/>
      <c r="J2477" s="182"/>
      <c r="K2477" s="182"/>
    </row>
    <row r="2478" spans="4:11" x14ac:dyDescent="0.25">
      <c r="D2478" s="201"/>
      <c r="E2478" s="179"/>
      <c r="F2478" s="179"/>
      <c r="G2478" s="180"/>
      <c r="H2478" s="182"/>
      <c r="I2478" s="182"/>
      <c r="J2478" s="182"/>
      <c r="K2478" s="182"/>
    </row>
    <row r="2479" spans="4:11" x14ac:dyDescent="0.25">
      <c r="D2479" s="201"/>
      <c r="E2479" s="179"/>
      <c r="F2479" s="179"/>
      <c r="G2479" s="180"/>
      <c r="H2479" s="182"/>
      <c r="I2479" s="182"/>
      <c r="J2479" s="182"/>
      <c r="K2479" s="182"/>
    </row>
    <row r="2480" spans="4:11" x14ac:dyDescent="0.25">
      <c r="D2480" s="201"/>
      <c r="E2480" s="179"/>
      <c r="F2480" s="179"/>
      <c r="G2480" s="180"/>
      <c r="H2480" s="182"/>
      <c r="I2480" s="182"/>
      <c r="J2480" s="182"/>
      <c r="K2480" s="182"/>
    </row>
    <row r="2481" spans="4:11" x14ac:dyDescent="0.25">
      <c r="D2481" s="201"/>
      <c r="E2481" s="179"/>
      <c r="F2481" s="179"/>
      <c r="G2481" s="180"/>
      <c r="H2481" s="182"/>
      <c r="I2481" s="182"/>
      <c r="J2481" s="182"/>
      <c r="K2481" s="182"/>
    </row>
    <row r="2482" spans="4:11" x14ac:dyDescent="0.25">
      <c r="D2482" s="201"/>
      <c r="E2482" s="179"/>
      <c r="F2482" s="179"/>
      <c r="G2482" s="180"/>
      <c r="H2482" s="182"/>
      <c r="I2482" s="182"/>
      <c r="J2482" s="182"/>
      <c r="K2482" s="182"/>
    </row>
    <row r="2483" spans="4:11" x14ac:dyDescent="0.25">
      <c r="D2483" s="201"/>
      <c r="E2483" s="179"/>
      <c r="F2483" s="179"/>
      <c r="G2483" s="180"/>
      <c r="H2483" s="182"/>
      <c r="I2483" s="182"/>
      <c r="J2483" s="182"/>
      <c r="K2483" s="182"/>
    </row>
    <row r="2484" spans="4:11" x14ac:dyDescent="0.25">
      <c r="D2484" s="201"/>
      <c r="E2484" s="179"/>
      <c r="F2484" s="179"/>
      <c r="G2484" s="180"/>
      <c r="H2484" s="182"/>
      <c r="I2484" s="182"/>
      <c r="J2484" s="182"/>
      <c r="K2484" s="182"/>
    </row>
    <row r="2485" spans="4:11" x14ac:dyDescent="0.25">
      <c r="D2485" s="201"/>
      <c r="E2485" s="179"/>
      <c r="F2485" s="179"/>
      <c r="G2485" s="180"/>
      <c r="H2485" s="182"/>
      <c r="I2485" s="182"/>
      <c r="J2485" s="182"/>
      <c r="K2485" s="182"/>
    </row>
    <row r="2486" spans="4:11" x14ac:dyDescent="0.25">
      <c r="D2486" s="201"/>
      <c r="E2486" s="179"/>
      <c r="F2486" s="179"/>
      <c r="G2486" s="180"/>
      <c r="H2486" s="182"/>
      <c r="I2486" s="182"/>
      <c r="J2486" s="182"/>
      <c r="K2486" s="182"/>
    </row>
    <row r="2487" spans="4:11" x14ac:dyDescent="0.25">
      <c r="D2487" s="201"/>
      <c r="E2487" s="179"/>
      <c r="F2487" s="179"/>
      <c r="G2487" s="180"/>
      <c r="H2487" s="182"/>
      <c r="I2487" s="182"/>
      <c r="J2487" s="182"/>
      <c r="K2487" s="182"/>
    </row>
    <row r="2488" spans="4:11" x14ac:dyDescent="0.25">
      <c r="D2488" s="201"/>
      <c r="E2488" s="179"/>
      <c r="F2488" s="179"/>
      <c r="G2488" s="180"/>
      <c r="H2488" s="182"/>
      <c r="I2488" s="182"/>
      <c r="J2488" s="182"/>
      <c r="K2488" s="182"/>
    </row>
    <row r="2489" spans="4:11" x14ac:dyDescent="0.25">
      <c r="D2489" s="201"/>
      <c r="E2489" s="179"/>
      <c r="F2489" s="179"/>
      <c r="G2489" s="180"/>
      <c r="H2489" s="182"/>
      <c r="I2489" s="182"/>
      <c r="J2489" s="182"/>
      <c r="K2489" s="182"/>
    </row>
    <row r="2490" spans="4:11" x14ac:dyDescent="0.25">
      <c r="D2490" s="201"/>
      <c r="E2490" s="179"/>
      <c r="F2490" s="179"/>
      <c r="G2490" s="180"/>
      <c r="H2490" s="182"/>
      <c r="I2490" s="182"/>
      <c r="J2490" s="182"/>
      <c r="K2490" s="182"/>
    </row>
    <row r="2491" spans="4:11" x14ac:dyDescent="0.25">
      <c r="D2491" s="201"/>
      <c r="E2491" s="179"/>
      <c r="F2491" s="179"/>
      <c r="G2491" s="180"/>
      <c r="H2491" s="182"/>
      <c r="I2491" s="182"/>
      <c r="J2491" s="182"/>
      <c r="K2491" s="182"/>
    </row>
    <row r="2492" spans="4:11" x14ac:dyDescent="0.25">
      <c r="D2492" s="201"/>
      <c r="E2492" s="179"/>
      <c r="F2492" s="179"/>
      <c r="G2492" s="180"/>
      <c r="H2492" s="182"/>
      <c r="I2492" s="182"/>
      <c r="J2492" s="182"/>
      <c r="K2492" s="182"/>
    </row>
    <row r="2493" spans="4:11" x14ac:dyDescent="0.25">
      <c r="D2493" s="201"/>
      <c r="E2493" s="179"/>
      <c r="F2493" s="179"/>
      <c r="G2493" s="180"/>
      <c r="H2493" s="182"/>
      <c r="I2493" s="182"/>
      <c r="J2493" s="182"/>
      <c r="K2493" s="182"/>
    </row>
    <row r="2494" spans="4:11" x14ac:dyDescent="0.25">
      <c r="D2494" s="201"/>
      <c r="E2494" s="179"/>
      <c r="F2494" s="179"/>
      <c r="G2494" s="180"/>
      <c r="H2494" s="182"/>
      <c r="I2494" s="182"/>
      <c r="J2494" s="182"/>
      <c r="K2494" s="182"/>
    </row>
    <row r="2495" spans="4:11" x14ac:dyDescent="0.25">
      <c r="D2495" s="201"/>
      <c r="E2495" s="179"/>
      <c r="F2495" s="179"/>
      <c r="G2495" s="180"/>
      <c r="H2495" s="182"/>
      <c r="I2495" s="182"/>
      <c r="J2495" s="182"/>
      <c r="K2495" s="182"/>
    </row>
    <row r="2496" spans="4:11" x14ac:dyDescent="0.25">
      <c r="D2496" s="201"/>
      <c r="E2496" s="179"/>
      <c r="F2496" s="179"/>
      <c r="G2496" s="180"/>
      <c r="H2496" s="182"/>
      <c r="I2496" s="182"/>
      <c r="J2496" s="182"/>
      <c r="K2496" s="182"/>
    </row>
    <row r="2497" spans="4:11" x14ac:dyDescent="0.25">
      <c r="D2497" s="201"/>
      <c r="E2497" s="179"/>
      <c r="F2497" s="179"/>
      <c r="G2497" s="180"/>
      <c r="H2497" s="182"/>
      <c r="I2497" s="182"/>
      <c r="J2497" s="182"/>
      <c r="K2497" s="182"/>
    </row>
    <row r="2498" spans="4:11" x14ac:dyDescent="0.25">
      <c r="D2498" s="201"/>
      <c r="E2498" s="179"/>
      <c r="F2498" s="179"/>
      <c r="G2498" s="180"/>
      <c r="H2498" s="182"/>
      <c r="I2498" s="182"/>
      <c r="J2498" s="182"/>
      <c r="K2498" s="182"/>
    </row>
    <row r="2499" spans="4:11" x14ac:dyDescent="0.25">
      <c r="D2499" s="201"/>
      <c r="E2499" s="179"/>
      <c r="F2499" s="179"/>
      <c r="G2499" s="180"/>
      <c r="H2499" s="182"/>
      <c r="I2499" s="182"/>
      <c r="J2499" s="182"/>
      <c r="K2499" s="182"/>
    </row>
    <row r="2500" spans="4:11" x14ac:dyDescent="0.25">
      <c r="D2500" s="201"/>
      <c r="E2500" s="179"/>
      <c r="F2500" s="179"/>
      <c r="G2500" s="180"/>
      <c r="H2500" s="182"/>
      <c r="I2500" s="182"/>
      <c r="J2500" s="182"/>
      <c r="K2500" s="182"/>
    </row>
    <row r="2501" spans="4:11" x14ac:dyDescent="0.25">
      <c r="D2501" s="201"/>
      <c r="E2501" s="179"/>
      <c r="F2501" s="179"/>
      <c r="G2501" s="180"/>
      <c r="H2501" s="182"/>
      <c r="I2501" s="182"/>
      <c r="J2501" s="182"/>
      <c r="K2501" s="182"/>
    </row>
    <row r="2502" spans="4:11" x14ac:dyDescent="0.25">
      <c r="D2502" s="201"/>
      <c r="E2502" s="179"/>
      <c r="F2502" s="179"/>
      <c r="G2502" s="180"/>
      <c r="H2502" s="182"/>
      <c r="I2502" s="182"/>
      <c r="J2502" s="182"/>
      <c r="K2502" s="182"/>
    </row>
    <row r="2503" spans="4:11" x14ac:dyDescent="0.25">
      <c r="D2503" s="201"/>
      <c r="E2503" s="179"/>
      <c r="F2503" s="179"/>
      <c r="G2503" s="180"/>
      <c r="H2503" s="182"/>
      <c r="I2503" s="182"/>
      <c r="J2503" s="182"/>
      <c r="K2503" s="182"/>
    </row>
    <row r="2504" spans="4:11" x14ac:dyDescent="0.25">
      <c r="D2504" s="201"/>
      <c r="E2504" s="179"/>
      <c r="F2504" s="179"/>
      <c r="G2504" s="180"/>
      <c r="H2504" s="182"/>
      <c r="I2504" s="182"/>
      <c r="J2504" s="182"/>
      <c r="K2504" s="182"/>
    </row>
    <row r="2505" spans="4:11" x14ac:dyDescent="0.25">
      <c r="D2505" s="201"/>
      <c r="E2505" s="179"/>
      <c r="F2505" s="179"/>
      <c r="G2505" s="180"/>
      <c r="H2505" s="182"/>
      <c r="I2505" s="182"/>
      <c r="J2505" s="182"/>
      <c r="K2505" s="182"/>
    </row>
    <row r="2506" spans="4:11" x14ac:dyDescent="0.25">
      <c r="D2506" s="201"/>
      <c r="E2506" s="179"/>
      <c r="F2506" s="179"/>
      <c r="G2506" s="180"/>
      <c r="H2506" s="182"/>
      <c r="I2506" s="182"/>
      <c r="J2506" s="182"/>
      <c r="K2506" s="182"/>
    </row>
    <row r="2507" spans="4:11" x14ac:dyDescent="0.25">
      <c r="D2507" s="201"/>
      <c r="E2507" s="179"/>
      <c r="F2507" s="179"/>
      <c r="G2507" s="180"/>
      <c r="H2507" s="182"/>
      <c r="I2507" s="182"/>
      <c r="J2507" s="182"/>
      <c r="K2507" s="182"/>
    </row>
    <row r="2508" spans="4:11" x14ac:dyDescent="0.25">
      <c r="D2508" s="201"/>
      <c r="E2508" s="179"/>
      <c r="F2508" s="179"/>
      <c r="G2508" s="180"/>
      <c r="H2508" s="182"/>
      <c r="I2508" s="182"/>
      <c r="J2508" s="182"/>
      <c r="K2508" s="182"/>
    </row>
    <row r="2509" spans="4:11" x14ac:dyDescent="0.25">
      <c r="D2509" s="201"/>
      <c r="E2509" s="179"/>
      <c r="F2509" s="179"/>
      <c r="G2509" s="180"/>
      <c r="H2509" s="182"/>
      <c r="I2509" s="182"/>
      <c r="J2509" s="182"/>
      <c r="K2509" s="182"/>
    </row>
    <row r="2510" spans="4:11" x14ac:dyDescent="0.25">
      <c r="D2510" s="201"/>
      <c r="E2510" s="179"/>
      <c r="F2510" s="179"/>
      <c r="G2510" s="180"/>
      <c r="H2510" s="182"/>
      <c r="I2510" s="182"/>
      <c r="J2510" s="182"/>
      <c r="K2510" s="182"/>
    </row>
    <row r="2511" spans="4:11" x14ac:dyDescent="0.25">
      <c r="D2511" s="201"/>
      <c r="E2511" s="179"/>
      <c r="F2511" s="179"/>
      <c r="G2511" s="180"/>
      <c r="H2511" s="182"/>
      <c r="I2511" s="182"/>
      <c r="J2511" s="182"/>
      <c r="K2511" s="182"/>
    </row>
    <row r="2512" spans="4:11" x14ac:dyDescent="0.25">
      <c r="D2512" s="201"/>
      <c r="E2512" s="179"/>
      <c r="F2512" s="179"/>
      <c r="G2512" s="180"/>
      <c r="H2512" s="182"/>
      <c r="I2512" s="182"/>
      <c r="J2512" s="182"/>
      <c r="K2512" s="182"/>
    </row>
    <row r="2513" spans="4:11" x14ac:dyDescent="0.25">
      <c r="D2513" s="201"/>
      <c r="E2513" s="179"/>
      <c r="F2513" s="179"/>
      <c r="G2513" s="180"/>
      <c r="H2513" s="182"/>
      <c r="I2513" s="182"/>
      <c r="J2513" s="182"/>
      <c r="K2513" s="182"/>
    </row>
    <row r="2514" spans="4:11" x14ac:dyDescent="0.25">
      <c r="D2514" s="201"/>
      <c r="E2514" s="179"/>
      <c r="F2514" s="179"/>
      <c r="G2514" s="180"/>
      <c r="H2514" s="182"/>
      <c r="I2514" s="182"/>
      <c r="J2514" s="182"/>
      <c r="K2514" s="182"/>
    </row>
    <row r="2515" spans="4:11" x14ac:dyDescent="0.25">
      <c r="D2515" s="201"/>
      <c r="E2515" s="179"/>
      <c r="F2515" s="179"/>
      <c r="G2515" s="180"/>
      <c r="H2515" s="182"/>
      <c r="I2515" s="182"/>
      <c r="J2515" s="182"/>
      <c r="K2515" s="182"/>
    </row>
    <row r="2516" spans="4:11" x14ac:dyDescent="0.25">
      <c r="D2516" s="201"/>
      <c r="E2516" s="179"/>
      <c r="F2516" s="179"/>
      <c r="G2516" s="180"/>
      <c r="H2516" s="182"/>
      <c r="I2516" s="182"/>
      <c r="J2516" s="182"/>
      <c r="K2516" s="182"/>
    </row>
    <row r="2517" spans="4:11" x14ac:dyDescent="0.25">
      <c r="D2517" s="201"/>
      <c r="E2517" s="179"/>
      <c r="F2517" s="179"/>
      <c r="G2517" s="180"/>
      <c r="H2517" s="182"/>
      <c r="I2517" s="182"/>
      <c r="J2517" s="182"/>
      <c r="K2517" s="182"/>
    </row>
    <row r="2518" spans="4:11" x14ac:dyDescent="0.25">
      <c r="D2518" s="201"/>
      <c r="E2518" s="179"/>
      <c r="F2518" s="179"/>
      <c r="G2518" s="180"/>
      <c r="H2518" s="182"/>
      <c r="I2518" s="182"/>
      <c r="J2518" s="182"/>
      <c r="K2518" s="182"/>
    </row>
    <row r="2519" spans="4:11" x14ac:dyDescent="0.25">
      <c r="D2519" s="201"/>
      <c r="E2519" s="179"/>
      <c r="F2519" s="179"/>
      <c r="G2519" s="180"/>
      <c r="H2519" s="182"/>
      <c r="I2519" s="182"/>
      <c r="J2519" s="182"/>
      <c r="K2519" s="182"/>
    </row>
    <row r="2520" spans="4:11" x14ac:dyDescent="0.25">
      <c r="D2520" s="201"/>
      <c r="E2520" s="179"/>
      <c r="F2520" s="179"/>
      <c r="G2520" s="180"/>
      <c r="H2520" s="182"/>
      <c r="I2520" s="182"/>
      <c r="J2520" s="182"/>
      <c r="K2520" s="182"/>
    </row>
    <row r="2521" spans="4:11" x14ac:dyDescent="0.25">
      <c r="D2521" s="201"/>
      <c r="E2521" s="179"/>
      <c r="F2521" s="179"/>
      <c r="G2521" s="180"/>
      <c r="H2521" s="182"/>
      <c r="I2521" s="182"/>
      <c r="J2521" s="182"/>
      <c r="K2521" s="182"/>
    </row>
    <row r="2522" spans="4:11" x14ac:dyDescent="0.25">
      <c r="D2522" s="201"/>
      <c r="E2522" s="179"/>
      <c r="F2522" s="179"/>
      <c r="G2522" s="180"/>
      <c r="H2522" s="182"/>
      <c r="I2522" s="182"/>
      <c r="J2522" s="182"/>
      <c r="K2522" s="182"/>
    </row>
    <row r="2523" spans="4:11" x14ac:dyDescent="0.25">
      <c r="D2523" s="201"/>
      <c r="E2523" s="179"/>
      <c r="F2523" s="179"/>
      <c r="G2523" s="180"/>
      <c r="H2523" s="182"/>
      <c r="I2523" s="182"/>
      <c r="J2523" s="182"/>
      <c r="K2523" s="182"/>
    </row>
    <row r="2524" spans="4:11" x14ac:dyDescent="0.25">
      <c r="D2524" s="201"/>
      <c r="E2524" s="179"/>
      <c r="F2524" s="179"/>
      <c r="G2524" s="180"/>
      <c r="H2524" s="182"/>
      <c r="I2524" s="182"/>
      <c r="J2524" s="182"/>
      <c r="K2524" s="182"/>
    </row>
    <row r="2525" spans="4:11" x14ac:dyDescent="0.25">
      <c r="D2525" s="201"/>
      <c r="E2525" s="179"/>
      <c r="F2525" s="179"/>
      <c r="G2525" s="180"/>
      <c r="H2525" s="182"/>
      <c r="I2525" s="182"/>
      <c r="J2525" s="182"/>
      <c r="K2525" s="182"/>
    </row>
    <row r="2526" spans="4:11" x14ac:dyDescent="0.25">
      <c r="D2526" s="201"/>
      <c r="E2526" s="179"/>
      <c r="F2526" s="179"/>
      <c r="G2526" s="180"/>
      <c r="H2526" s="182"/>
      <c r="I2526" s="182"/>
      <c r="J2526" s="182"/>
      <c r="K2526" s="182"/>
    </row>
    <row r="2527" spans="4:11" x14ac:dyDescent="0.25">
      <c r="D2527" s="201"/>
      <c r="E2527" s="179"/>
      <c r="F2527" s="179"/>
      <c r="G2527" s="180"/>
      <c r="H2527" s="182"/>
      <c r="I2527" s="182"/>
      <c r="J2527" s="182"/>
      <c r="K2527" s="182"/>
    </row>
    <row r="2528" spans="4:11" x14ac:dyDescent="0.25">
      <c r="D2528" s="201"/>
      <c r="E2528" s="179"/>
      <c r="F2528" s="179"/>
      <c r="G2528" s="180"/>
      <c r="H2528" s="182"/>
      <c r="I2528" s="182"/>
      <c r="J2528" s="182"/>
      <c r="K2528" s="182"/>
    </row>
    <row r="2529" spans="4:11" x14ac:dyDescent="0.25">
      <c r="D2529" s="201"/>
      <c r="E2529" s="179"/>
      <c r="F2529" s="179"/>
      <c r="G2529" s="180"/>
      <c r="H2529" s="182"/>
      <c r="I2529" s="182"/>
      <c r="J2529" s="182"/>
      <c r="K2529" s="182"/>
    </row>
    <row r="2530" spans="4:11" x14ac:dyDescent="0.25">
      <c r="D2530" s="201"/>
      <c r="E2530" s="179"/>
      <c r="F2530" s="179"/>
      <c r="G2530" s="180"/>
      <c r="H2530" s="182"/>
      <c r="I2530" s="182"/>
      <c r="J2530" s="182"/>
      <c r="K2530" s="182"/>
    </row>
    <row r="2531" spans="4:11" x14ac:dyDescent="0.25">
      <c r="D2531" s="201"/>
      <c r="E2531" s="179"/>
      <c r="F2531" s="179"/>
      <c r="G2531" s="180"/>
      <c r="H2531" s="182"/>
      <c r="I2531" s="182"/>
      <c r="J2531" s="182"/>
      <c r="K2531" s="182"/>
    </row>
    <row r="2532" spans="4:11" x14ac:dyDescent="0.25">
      <c r="D2532" s="201"/>
      <c r="E2532" s="179"/>
      <c r="F2532" s="179"/>
      <c r="G2532" s="180"/>
      <c r="H2532" s="182"/>
      <c r="I2532" s="182"/>
      <c r="J2532" s="182"/>
      <c r="K2532" s="182"/>
    </row>
    <row r="2533" spans="4:11" x14ac:dyDescent="0.25">
      <c r="D2533" s="201"/>
      <c r="E2533" s="179"/>
      <c r="F2533" s="179"/>
      <c r="G2533" s="180"/>
      <c r="H2533" s="182"/>
      <c r="I2533" s="182"/>
      <c r="J2533" s="182"/>
      <c r="K2533" s="182"/>
    </row>
    <row r="2534" spans="4:11" x14ac:dyDescent="0.25">
      <c r="D2534" s="201"/>
      <c r="E2534" s="179"/>
      <c r="F2534" s="179"/>
      <c r="G2534" s="180"/>
      <c r="H2534" s="182"/>
      <c r="I2534" s="182"/>
      <c r="J2534" s="182"/>
      <c r="K2534" s="182"/>
    </row>
    <row r="2535" spans="4:11" x14ac:dyDescent="0.25">
      <c r="D2535" s="201"/>
      <c r="E2535" s="179"/>
      <c r="F2535" s="179"/>
      <c r="G2535" s="180"/>
      <c r="H2535" s="182"/>
      <c r="I2535" s="182"/>
      <c r="J2535" s="182"/>
      <c r="K2535" s="182"/>
    </row>
    <row r="2536" spans="4:11" x14ac:dyDescent="0.25">
      <c r="D2536" s="201"/>
      <c r="E2536" s="179"/>
      <c r="F2536" s="179"/>
      <c r="G2536" s="180"/>
      <c r="H2536" s="182"/>
      <c r="I2536" s="182"/>
      <c r="J2536" s="182"/>
      <c r="K2536" s="182"/>
    </row>
    <row r="2537" spans="4:11" x14ac:dyDescent="0.25">
      <c r="D2537" s="201"/>
      <c r="E2537" s="179"/>
      <c r="F2537" s="179"/>
      <c r="G2537" s="180"/>
      <c r="H2537" s="182"/>
      <c r="I2537" s="182"/>
      <c r="J2537" s="182"/>
      <c r="K2537" s="182"/>
    </row>
    <row r="2538" spans="4:11" x14ac:dyDescent="0.25">
      <c r="D2538" s="201"/>
      <c r="E2538" s="179"/>
      <c r="F2538" s="179"/>
      <c r="G2538" s="180"/>
      <c r="H2538" s="182"/>
      <c r="I2538" s="182"/>
      <c r="J2538" s="182"/>
      <c r="K2538" s="182"/>
    </row>
    <row r="2539" spans="4:11" x14ac:dyDescent="0.25">
      <c r="D2539" s="201"/>
      <c r="E2539" s="179"/>
      <c r="F2539" s="179"/>
      <c r="G2539" s="180"/>
      <c r="H2539" s="182"/>
      <c r="I2539" s="182"/>
      <c r="J2539" s="182"/>
      <c r="K2539" s="182"/>
    </row>
    <row r="2540" spans="4:11" x14ac:dyDescent="0.25">
      <c r="D2540" s="201"/>
      <c r="E2540" s="179"/>
      <c r="F2540" s="179"/>
      <c r="G2540" s="180"/>
      <c r="H2540" s="182"/>
      <c r="I2540" s="182"/>
      <c r="J2540" s="182"/>
      <c r="K2540" s="182"/>
    </row>
    <row r="2541" spans="4:11" x14ac:dyDescent="0.25">
      <c r="D2541" s="201"/>
      <c r="E2541" s="179"/>
      <c r="F2541" s="179"/>
      <c r="G2541" s="180"/>
      <c r="H2541" s="182"/>
      <c r="I2541" s="182"/>
      <c r="J2541" s="182"/>
      <c r="K2541" s="182"/>
    </row>
    <row r="2542" spans="4:11" x14ac:dyDescent="0.25">
      <c r="D2542" s="201"/>
      <c r="E2542" s="179"/>
      <c r="F2542" s="179"/>
      <c r="G2542" s="180"/>
      <c r="H2542" s="182"/>
      <c r="I2542" s="182"/>
      <c r="J2542" s="182"/>
      <c r="K2542" s="182"/>
    </row>
    <row r="2543" spans="4:11" x14ac:dyDescent="0.25">
      <c r="D2543" s="201"/>
      <c r="E2543" s="179"/>
      <c r="F2543" s="179"/>
      <c r="G2543" s="180"/>
      <c r="H2543" s="182"/>
      <c r="I2543" s="182"/>
      <c r="J2543" s="182"/>
      <c r="K2543" s="182"/>
    </row>
    <row r="2544" spans="4:11" x14ac:dyDescent="0.25">
      <c r="D2544" s="201"/>
      <c r="E2544" s="179"/>
      <c r="F2544" s="179"/>
      <c r="G2544" s="180"/>
      <c r="H2544" s="182"/>
      <c r="I2544" s="182"/>
      <c r="J2544" s="182"/>
      <c r="K2544" s="182"/>
    </row>
    <row r="2545" spans="4:11" x14ac:dyDescent="0.25">
      <c r="D2545" s="201"/>
      <c r="E2545" s="179"/>
      <c r="F2545" s="179"/>
      <c r="G2545" s="180"/>
      <c r="H2545" s="182"/>
      <c r="I2545" s="182"/>
      <c r="J2545" s="182"/>
      <c r="K2545" s="182"/>
    </row>
    <row r="2546" spans="4:11" x14ac:dyDescent="0.25">
      <c r="D2546" s="201"/>
      <c r="E2546" s="179"/>
      <c r="F2546" s="179"/>
      <c r="G2546" s="180"/>
      <c r="H2546" s="182"/>
      <c r="I2546" s="182"/>
      <c r="J2546" s="182"/>
      <c r="K2546" s="182"/>
    </row>
    <row r="2547" spans="4:11" x14ac:dyDescent="0.25">
      <c r="D2547" s="201"/>
      <c r="E2547" s="179"/>
      <c r="F2547" s="179"/>
      <c r="G2547" s="180"/>
      <c r="H2547" s="182"/>
      <c r="I2547" s="182"/>
      <c r="J2547" s="182"/>
      <c r="K2547" s="182"/>
    </row>
    <row r="2548" spans="4:11" x14ac:dyDescent="0.25">
      <c r="D2548" s="201"/>
      <c r="E2548" s="179"/>
      <c r="F2548" s="179"/>
      <c r="G2548" s="180"/>
      <c r="H2548" s="182"/>
      <c r="I2548" s="182"/>
      <c r="J2548" s="182"/>
      <c r="K2548" s="182"/>
    </row>
    <row r="2549" spans="4:11" x14ac:dyDescent="0.25">
      <c r="D2549" s="201"/>
      <c r="E2549" s="179"/>
      <c r="F2549" s="179"/>
      <c r="G2549" s="180"/>
      <c r="H2549" s="182"/>
      <c r="I2549" s="182"/>
      <c r="J2549" s="182"/>
      <c r="K2549" s="182"/>
    </row>
    <row r="2550" spans="4:11" x14ac:dyDescent="0.25">
      <c r="D2550" s="201"/>
      <c r="E2550" s="179"/>
      <c r="F2550" s="179"/>
      <c r="G2550" s="180"/>
      <c r="H2550" s="182"/>
      <c r="I2550" s="182"/>
      <c r="J2550" s="182"/>
      <c r="K2550" s="182"/>
    </row>
    <row r="2551" spans="4:11" x14ac:dyDescent="0.25">
      <c r="D2551" s="201"/>
      <c r="E2551" s="179"/>
      <c r="F2551" s="179"/>
      <c r="G2551" s="180"/>
      <c r="H2551" s="182"/>
      <c r="I2551" s="182"/>
      <c r="J2551" s="182"/>
      <c r="K2551" s="182"/>
    </row>
    <row r="2552" spans="4:11" x14ac:dyDescent="0.25">
      <c r="D2552" s="201"/>
      <c r="E2552" s="179"/>
      <c r="F2552" s="179"/>
      <c r="G2552" s="180"/>
      <c r="H2552" s="182"/>
      <c r="I2552" s="182"/>
      <c r="J2552" s="182"/>
      <c r="K2552" s="182"/>
    </row>
    <row r="2553" spans="4:11" x14ac:dyDescent="0.25">
      <c r="D2553" s="201"/>
      <c r="E2553" s="179"/>
      <c r="F2553" s="179"/>
      <c r="G2553" s="180"/>
      <c r="H2553" s="182"/>
      <c r="I2553" s="182"/>
      <c r="J2553" s="182"/>
      <c r="K2553" s="182"/>
    </row>
    <row r="2554" spans="4:11" x14ac:dyDescent="0.25">
      <c r="D2554" s="201"/>
      <c r="E2554" s="179"/>
      <c r="F2554" s="179"/>
      <c r="G2554" s="180"/>
      <c r="H2554" s="182"/>
      <c r="I2554" s="182"/>
      <c r="J2554" s="182"/>
      <c r="K2554" s="182"/>
    </row>
    <row r="2555" spans="4:11" x14ac:dyDescent="0.25">
      <c r="D2555" s="201"/>
      <c r="E2555" s="179"/>
      <c r="F2555" s="179"/>
      <c r="G2555" s="180"/>
      <c r="H2555" s="182"/>
      <c r="I2555" s="182"/>
      <c r="J2555" s="182"/>
      <c r="K2555" s="182"/>
    </row>
    <row r="2556" spans="4:11" x14ac:dyDescent="0.25">
      <c r="D2556" s="201"/>
      <c r="E2556" s="179"/>
      <c r="F2556" s="179"/>
      <c r="G2556" s="180"/>
      <c r="H2556" s="182"/>
      <c r="I2556" s="182"/>
      <c r="J2556" s="182"/>
      <c r="K2556" s="182"/>
    </row>
    <row r="2557" spans="4:11" x14ac:dyDescent="0.25">
      <c r="D2557" s="201"/>
      <c r="E2557" s="179"/>
      <c r="F2557" s="179"/>
      <c r="G2557" s="180"/>
      <c r="H2557" s="182"/>
      <c r="I2557" s="182"/>
      <c r="J2557" s="182"/>
      <c r="K2557" s="182"/>
    </row>
    <row r="2558" spans="4:11" x14ac:dyDescent="0.25">
      <c r="D2558" s="201"/>
      <c r="E2558" s="179"/>
      <c r="F2558" s="179"/>
      <c r="G2558" s="180"/>
      <c r="H2558" s="182"/>
      <c r="I2558" s="182"/>
      <c r="J2558" s="182"/>
      <c r="K2558" s="182"/>
    </row>
    <row r="2559" spans="4:11" x14ac:dyDescent="0.25">
      <c r="D2559" s="201"/>
      <c r="E2559" s="179"/>
      <c r="F2559" s="179"/>
      <c r="G2559" s="180"/>
      <c r="H2559" s="182"/>
      <c r="I2559" s="182"/>
      <c r="J2559" s="182"/>
      <c r="K2559" s="182"/>
    </row>
    <row r="2560" spans="4:11" x14ac:dyDescent="0.25">
      <c r="D2560" s="201"/>
      <c r="E2560" s="179"/>
      <c r="F2560" s="179"/>
      <c r="G2560" s="180"/>
      <c r="H2560" s="182"/>
      <c r="I2560" s="182"/>
      <c r="J2560" s="182"/>
      <c r="K2560" s="182"/>
    </row>
    <row r="2561" spans="4:11" x14ac:dyDescent="0.25">
      <c r="D2561" s="201"/>
      <c r="E2561" s="179"/>
      <c r="F2561" s="179"/>
      <c r="G2561" s="180"/>
      <c r="H2561" s="182"/>
      <c r="I2561" s="182"/>
      <c r="J2561" s="182"/>
      <c r="K2561" s="182"/>
    </row>
    <row r="2562" spans="4:11" x14ac:dyDescent="0.25">
      <c r="D2562" s="201"/>
      <c r="E2562" s="179"/>
      <c r="F2562" s="179"/>
      <c r="G2562" s="180"/>
      <c r="H2562" s="182"/>
      <c r="I2562" s="182"/>
      <c r="J2562" s="182"/>
      <c r="K2562" s="182"/>
    </row>
    <row r="2563" spans="4:11" x14ac:dyDescent="0.25">
      <c r="D2563" s="201"/>
      <c r="E2563" s="179"/>
      <c r="F2563" s="179"/>
      <c r="G2563" s="180"/>
      <c r="H2563" s="182"/>
      <c r="I2563" s="182"/>
      <c r="J2563" s="182"/>
      <c r="K2563" s="182"/>
    </row>
    <row r="2564" spans="4:11" x14ac:dyDescent="0.25">
      <c r="D2564" s="201"/>
      <c r="E2564" s="179"/>
      <c r="F2564" s="179"/>
      <c r="G2564" s="180"/>
      <c r="H2564" s="182"/>
      <c r="I2564" s="182"/>
      <c r="J2564" s="182"/>
      <c r="K2564" s="182"/>
    </row>
    <row r="2565" spans="4:11" x14ac:dyDescent="0.25">
      <c r="D2565" s="201"/>
      <c r="E2565" s="179"/>
      <c r="F2565" s="179"/>
      <c r="G2565" s="180"/>
      <c r="H2565" s="182"/>
      <c r="I2565" s="182"/>
      <c r="J2565" s="182"/>
      <c r="K2565" s="182"/>
    </row>
    <row r="2566" spans="4:11" x14ac:dyDescent="0.25">
      <c r="D2566" s="201"/>
      <c r="E2566" s="179"/>
      <c r="F2566" s="179"/>
      <c r="G2566" s="180"/>
      <c r="H2566" s="182"/>
      <c r="I2566" s="182"/>
      <c r="J2566" s="182"/>
      <c r="K2566" s="182"/>
    </row>
    <row r="2567" spans="4:11" x14ac:dyDescent="0.25">
      <c r="D2567" s="201"/>
      <c r="E2567" s="179"/>
      <c r="F2567" s="179"/>
      <c r="G2567" s="180"/>
      <c r="H2567" s="182"/>
      <c r="I2567" s="182"/>
      <c r="J2567" s="182"/>
      <c r="K2567" s="182"/>
    </row>
    <row r="2568" spans="4:11" x14ac:dyDescent="0.25">
      <c r="D2568" s="201"/>
      <c r="E2568" s="179"/>
      <c r="F2568" s="179"/>
      <c r="G2568" s="180"/>
      <c r="H2568" s="182"/>
      <c r="I2568" s="182"/>
      <c r="J2568" s="182"/>
      <c r="K2568" s="182"/>
    </row>
    <row r="2569" spans="4:11" x14ac:dyDescent="0.25">
      <c r="D2569" s="201"/>
      <c r="E2569" s="179"/>
      <c r="F2569" s="179"/>
      <c r="G2569" s="180"/>
      <c r="H2569" s="182"/>
      <c r="I2569" s="182"/>
      <c r="J2569" s="182"/>
      <c r="K2569" s="182"/>
    </row>
    <row r="2570" spans="4:11" x14ac:dyDescent="0.25">
      <c r="D2570" s="201"/>
      <c r="E2570" s="179"/>
      <c r="F2570" s="179"/>
      <c r="G2570" s="180"/>
      <c r="H2570" s="182"/>
      <c r="I2570" s="182"/>
      <c r="J2570" s="182"/>
      <c r="K2570" s="182"/>
    </row>
    <row r="2571" spans="4:11" x14ac:dyDescent="0.25">
      <c r="D2571" s="201"/>
      <c r="E2571" s="179"/>
      <c r="F2571" s="179"/>
      <c r="G2571" s="180"/>
      <c r="H2571" s="182"/>
      <c r="I2571" s="182"/>
      <c r="J2571" s="182"/>
      <c r="K2571" s="182"/>
    </row>
    <row r="2572" spans="4:11" x14ac:dyDescent="0.25">
      <c r="D2572" s="201"/>
      <c r="E2572" s="179"/>
      <c r="F2572" s="179"/>
      <c r="G2572" s="180"/>
      <c r="H2572" s="182"/>
      <c r="I2572" s="182"/>
      <c r="J2572" s="182"/>
      <c r="K2572" s="182"/>
    </row>
    <row r="2573" spans="4:11" x14ac:dyDescent="0.25">
      <c r="D2573" s="201"/>
      <c r="E2573" s="179"/>
      <c r="F2573" s="179"/>
      <c r="G2573" s="180"/>
      <c r="H2573" s="182"/>
      <c r="I2573" s="182"/>
      <c r="J2573" s="182"/>
      <c r="K2573" s="182"/>
    </row>
    <row r="2574" spans="4:11" x14ac:dyDescent="0.25">
      <c r="D2574" s="201"/>
      <c r="E2574" s="179"/>
      <c r="F2574" s="179"/>
      <c r="G2574" s="180"/>
      <c r="H2574" s="182"/>
      <c r="I2574" s="182"/>
      <c r="J2574" s="182"/>
      <c r="K2574" s="182"/>
    </row>
    <row r="2575" spans="4:11" x14ac:dyDescent="0.25">
      <c r="D2575" s="201"/>
      <c r="E2575" s="179"/>
      <c r="F2575" s="179"/>
      <c r="G2575" s="180"/>
      <c r="H2575" s="182"/>
      <c r="I2575" s="182"/>
      <c r="J2575" s="182"/>
      <c r="K2575" s="182"/>
    </row>
    <row r="2576" spans="4:11" x14ac:dyDescent="0.25">
      <c r="D2576" s="201"/>
      <c r="E2576" s="179"/>
      <c r="F2576" s="179"/>
      <c r="G2576" s="180"/>
      <c r="H2576" s="182"/>
      <c r="I2576" s="182"/>
      <c r="J2576" s="182"/>
      <c r="K2576" s="182"/>
    </row>
    <row r="2577" spans="4:11" x14ac:dyDescent="0.25">
      <c r="D2577" s="201"/>
      <c r="E2577" s="179"/>
      <c r="F2577" s="179"/>
      <c r="G2577" s="180"/>
      <c r="H2577" s="182"/>
      <c r="I2577" s="182"/>
      <c r="J2577" s="182"/>
      <c r="K2577" s="182"/>
    </row>
    <row r="2578" spans="4:11" x14ac:dyDescent="0.25">
      <c r="D2578" s="201"/>
      <c r="E2578" s="179"/>
      <c r="F2578" s="179"/>
      <c r="G2578" s="180"/>
      <c r="H2578" s="182"/>
      <c r="I2578" s="182"/>
      <c r="J2578" s="182"/>
      <c r="K2578" s="182"/>
    </row>
    <row r="2579" spans="4:11" x14ac:dyDescent="0.25">
      <c r="D2579" s="201"/>
      <c r="E2579" s="179"/>
      <c r="F2579" s="179"/>
      <c r="G2579" s="180"/>
      <c r="H2579" s="182"/>
      <c r="I2579" s="182"/>
      <c r="J2579" s="182"/>
      <c r="K2579" s="182"/>
    </row>
    <row r="2580" spans="4:11" x14ac:dyDescent="0.25">
      <c r="D2580" s="201"/>
      <c r="E2580" s="179"/>
      <c r="F2580" s="179"/>
      <c r="G2580" s="180"/>
      <c r="H2580" s="182"/>
      <c r="I2580" s="182"/>
      <c r="J2580" s="182"/>
      <c r="K2580" s="182"/>
    </row>
    <row r="2581" spans="4:11" x14ac:dyDescent="0.25">
      <c r="D2581" s="201"/>
      <c r="E2581" s="179"/>
      <c r="F2581" s="179"/>
      <c r="G2581" s="180"/>
      <c r="H2581" s="182"/>
      <c r="I2581" s="182"/>
      <c r="J2581" s="182"/>
      <c r="K2581" s="182"/>
    </row>
    <row r="2582" spans="4:11" x14ac:dyDescent="0.25">
      <c r="D2582" s="201"/>
      <c r="E2582" s="179"/>
      <c r="F2582" s="179"/>
      <c r="G2582" s="180"/>
      <c r="H2582" s="182"/>
      <c r="I2582" s="182"/>
      <c r="J2582" s="182"/>
      <c r="K2582" s="182"/>
    </row>
    <row r="2583" spans="4:11" x14ac:dyDescent="0.25">
      <c r="D2583" s="201"/>
      <c r="E2583" s="179"/>
      <c r="F2583" s="179"/>
      <c r="G2583" s="180"/>
      <c r="H2583" s="182"/>
      <c r="I2583" s="182"/>
      <c r="J2583" s="182"/>
      <c r="K2583" s="182"/>
    </row>
    <row r="2584" spans="4:11" x14ac:dyDescent="0.25">
      <c r="D2584" s="201"/>
      <c r="E2584" s="179"/>
      <c r="F2584" s="179"/>
      <c r="G2584" s="180"/>
      <c r="H2584" s="182"/>
      <c r="I2584" s="182"/>
      <c r="J2584" s="182"/>
      <c r="K2584" s="182"/>
    </row>
    <row r="2585" spans="4:11" x14ac:dyDescent="0.25">
      <c r="D2585" s="201"/>
      <c r="E2585" s="179"/>
      <c r="F2585" s="179"/>
      <c r="G2585" s="180"/>
      <c r="H2585" s="182"/>
      <c r="I2585" s="182"/>
      <c r="J2585" s="182"/>
      <c r="K2585" s="182"/>
    </row>
    <row r="2586" spans="4:11" x14ac:dyDescent="0.25">
      <c r="D2586" s="201"/>
      <c r="E2586" s="179"/>
      <c r="F2586" s="179"/>
      <c r="G2586" s="180"/>
      <c r="H2586" s="182"/>
      <c r="I2586" s="182"/>
      <c r="J2586" s="182"/>
      <c r="K2586" s="182"/>
    </row>
    <row r="2587" spans="4:11" x14ac:dyDescent="0.25">
      <c r="D2587" s="201"/>
      <c r="E2587" s="179"/>
      <c r="F2587" s="179"/>
      <c r="G2587" s="180"/>
      <c r="H2587" s="182"/>
      <c r="I2587" s="182"/>
      <c r="J2587" s="182"/>
      <c r="K2587" s="182"/>
    </row>
    <row r="2588" spans="4:11" x14ac:dyDescent="0.25">
      <c r="D2588" s="201"/>
      <c r="E2588" s="179"/>
      <c r="F2588" s="179"/>
      <c r="G2588" s="180"/>
      <c r="H2588" s="182"/>
      <c r="I2588" s="182"/>
      <c r="J2588" s="182"/>
      <c r="K2588" s="182"/>
    </row>
    <row r="2589" spans="4:11" x14ac:dyDescent="0.25">
      <c r="D2589" s="201"/>
      <c r="E2589" s="179"/>
      <c r="F2589" s="179"/>
      <c r="G2589" s="180"/>
      <c r="H2589" s="182"/>
      <c r="I2589" s="182"/>
      <c r="J2589" s="182"/>
      <c r="K2589" s="182"/>
    </row>
    <row r="2590" spans="4:11" x14ac:dyDescent="0.25">
      <c r="D2590" s="201"/>
      <c r="E2590" s="179"/>
      <c r="F2590" s="179"/>
      <c r="G2590" s="180"/>
      <c r="H2590" s="182"/>
      <c r="I2590" s="182"/>
      <c r="J2590" s="182"/>
      <c r="K2590" s="182"/>
    </row>
    <row r="2591" spans="4:11" x14ac:dyDescent="0.25">
      <c r="D2591" s="201"/>
      <c r="E2591" s="179"/>
      <c r="F2591" s="179"/>
      <c r="G2591" s="180"/>
      <c r="H2591" s="182"/>
      <c r="I2591" s="182"/>
      <c r="J2591" s="182"/>
      <c r="K2591" s="182"/>
    </row>
    <row r="2592" spans="4:11" x14ac:dyDescent="0.25">
      <c r="D2592" s="201"/>
      <c r="E2592" s="179"/>
      <c r="F2592" s="179"/>
      <c r="G2592" s="180"/>
      <c r="H2592" s="182"/>
      <c r="I2592" s="182"/>
      <c r="J2592" s="182"/>
      <c r="K2592" s="182"/>
    </row>
    <row r="2593" spans="4:11" x14ac:dyDescent="0.25">
      <c r="D2593" s="201"/>
      <c r="E2593" s="179"/>
      <c r="F2593" s="179"/>
      <c r="G2593" s="180"/>
      <c r="H2593" s="182"/>
      <c r="I2593" s="182"/>
      <c r="J2593" s="182"/>
      <c r="K2593" s="182"/>
    </row>
    <row r="2594" spans="4:11" x14ac:dyDescent="0.25">
      <c r="D2594" s="201"/>
      <c r="E2594" s="179"/>
      <c r="F2594" s="179"/>
      <c r="G2594" s="180"/>
      <c r="H2594" s="182"/>
      <c r="I2594" s="182"/>
      <c r="J2594" s="182"/>
      <c r="K2594" s="182"/>
    </row>
    <row r="2595" spans="4:11" x14ac:dyDescent="0.25">
      <c r="D2595" s="201"/>
      <c r="E2595" s="179"/>
      <c r="F2595" s="179"/>
      <c r="G2595" s="180"/>
      <c r="H2595" s="182"/>
      <c r="I2595" s="182"/>
      <c r="J2595" s="182"/>
      <c r="K2595" s="182"/>
    </row>
    <row r="2596" spans="4:11" x14ac:dyDescent="0.25">
      <c r="D2596" s="201"/>
      <c r="E2596" s="179"/>
      <c r="F2596" s="179"/>
      <c r="G2596" s="180"/>
      <c r="H2596" s="182"/>
      <c r="I2596" s="182"/>
      <c r="J2596" s="182"/>
      <c r="K2596" s="182"/>
    </row>
    <row r="2597" spans="4:11" x14ac:dyDescent="0.25">
      <c r="D2597" s="201"/>
      <c r="E2597" s="179"/>
      <c r="F2597" s="179"/>
      <c r="G2597" s="180"/>
      <c r="H2597" s="182"/>
      <c r="I2597" s="182"/>
      <c r="J2597" s="182"/>
      <c r="K2597" s="182"/>
    </row>
    <row r="2598" spans="4:11" x14ac:dyDescent="0.25">
      <c r="D2598" s="201"/>
      <c r="E2598" s="179"/>
      <c r="F2598" s="179"/>
      <c r="G2598" s="180"/>
      <c r="H2598" s="182"/>
      <c r="I2598" s="182"/>
      <c r="J2598" s="182"/>
      <c r="K2598" s="182"/>
    </row>
    <row r="2599" spans="4:11" x14ac:dyDescent="0.25">
      <c r="D2599" s="201"/>
      <c r="E2599" s="179"/>
      <c r="F2599" s="179"/>
      <c r="G2599" s="180"/>
      <c r="H2599" s="182"/>
      <c r="I2599" s="182"/>
      <c r="J2599" s="182"/>
      <c r="K2599" s="182"/>
    </row>
    <row r="2600" spans="4:11" x14ac:dyDescent="0.25">
      <c r="D2600" s="201"/>
      <c r="E2600" s="179"/>
      <c r="F2600" s="179"/>
      <c r="G2600" s="180"/>
      <c r="H2600" s="182"/>
      <c r="I2600" s="182"/>
      <c r="J2600" s="182"/>
      <c r="K2600" s="182"/>
    </row>
    <row r="2601" spans="4:11" x14ac:dyDescent="0.25">
      <c r="D2601" s="201"/>
      <c r="E2601" s="179"/>
      <c r="F2601" s="179"/>
      <c r="G2601" s="180"/>
      <c r="H2601" s="182"/>
      <c r="I2601" s="182"/>
      <c r="J2601" s="182"/>
      <c r="K2601" s="182"/>
    </row>
    <row r="2602" spans="4:11" x14ac:dyDescent="0.25">
      <c r="D2602" s="201"/>
      <c r="E2602" s="179"/>
      <c r="F2602" s="179"/>
      <c r="G2602" s="180"/>
      <c r="H2602" s="182"/>
      <c r="I2602" s="182"/>
      <c r="J2602" s="182"/>
      <c r="K2602" s="182"/>
    </row>
    <row r="2603" spans="4:11" x14ac:dyDescent="0.25">
      <c r="D2603" s="201"/>
      <c r="E2603" s="179"/>
      <c r="F2603" s="179"/>
      <c r="G2603" s="180"/>
      <c r="H2603" s="182"/>
      <c r="I2603" s="182"/>
      <c r="J2603" s="182"/>
      <c r="K2603" s="182"/>
    </row>
    <row r="2604" spans="4:11" x14ac:dyDescent="0.25">
      <c r="D2604" s="201"/>
      <c r="E2604" s="179"/>
      <c r="F2604" s="179"/>
      <c r="G2604" s="180"/>
      <c r="H2604" s="182"/>
      <c r="I2604" s="182"/>
      <c r="J2604" s="182"/>
      <c r="K2604" s="182"/>
    </row>
    <row r="2605" spans="4:11" x14ac:dyDescent="0.25">
      <c r="D2605" s="201"/>
      <c r="E2605" s="179"/>
      <c r="F2605" s="179"/>
      <c r="G2605" s="180"/>
      <c r="H2605" s="182"/>
      <c r="I2605" s="182"/>
      <c r="J2605" s="182"/>
      <c r="K2605" s="182"/>
    </row>
    <row r="2606" spans="4:11" x14ac:dyDescent="0.25">
      <c r="D2606" s="201"/>
      <c r="E2606" s="179"/>
      <c r="F2606" s="179"/>
      <c r="G2606" s="180"/>
      <c r="H2606" s="182"/>
      <c r="I2606" s="182"/>
      <c r="J2606" s="182"/>
      <c r="K2606" s="182"/>
    </row>
    <row r="2607" spans="4:11" x14ac:dyDescent="0.25">
      <c r="D2607" s="201"/>
      <c r="E2607" s="179"/>
      <c r="F2607" s="179"/>
      <c r="G2607" s="180"/>
      <c r="H2607" s="182"/>
      <c r="I2607" s="182"/>
      <c r="J2607" s="182"/>
      <c r="K2607" s="182"/>
    </row>
    <row r="2608" spans="4:11" x14ac:dyDescent="0.25">
      <c r="D2608" s="201"/>
      <c r="E2608" s="179"/>
      <c r="F2608" s="179"/>
      <c r="G2608" s="180"/>
      <c r="H2608" s="182"/>
      <c r="I2608" s="182"/>
      <c r="J2608" s="182"/>
      <c r="K2608" s="182"/>
    </row>
    <row r="2609" spans="4:11" x14ac:dyDescent="0.25">
      <c r="D2609" s="201"/>
      <c r="E2609" s="179"/>
      <c r="F2609" s="179"/>
      <c r="G2609" s="180"/>
      <c r="H2609" s="182"/>
      <c r="I2609" s="182"/>
      <c r="J2609" s="182"/>
      <c r="K2609" s="182"/>
    </row>
    <row r="2610" spans="4:11" x14ac:dyDescent="0.25">
      <c r="D2610" s="201"/>
      <c r="E2610" s="179"/>
      <c r="F2610" s="179"/>
      <c r="G2610" s="180"/>
      <c r="H2610" s="182"/>
      <c r="I2610" s="182"/>
      <c r="J2610" s="182"/>
      <c r="K2610" s="182"/>
    </row>
    <row r="2611" spans="4:11" x14ac:dyDescent="0.25">
      <c r="D2611" s="201"/>
      <c r="E2611" s="179"/>
      <c r="F2611" s="179"/>
      <c r="G2611" s="180"/>
      <c r="H2611" s="182"/>
      <c r="I2611" s="182"/>
      <c r="J2611" s="182"/>
      <c r="K2611" s="182"/>
    </row>
    <row r="2612" spans="4:11" x14ac:dyDescent="0.25">
      <c r="D2612" s="201"/>
      <c r="E2612" s="179"/>
      <c r="F2612" s="179"/>
      <c r="G2612" s="180"/>
      <c r="H2612" s="182"/>
      <c r="I2612" s="182"/>
      <c r="J2612" s="182"/>
      <c r="K2612" s="182"/>
    </row>
    <row r="2613" spans="4:11" x14ac:dyDescent="0.25">
      <c r="D2613" s="201"/>
      <c r="E2613" s="179"/>
      <c r="F2613" s="179"/>
      <c r="G2613" s="180"/>
      <c r="H2613" s="182"/>
      <c r="I2613" s="182"/>
      <c r="J2613" s="182"/>
      <c r="K2613" s="182"/>
    </row>
    <row r="2614" spans="4:11" x14ac:dyDescent="0.25">
      <c r="D2614" s="201"/>
      <c r="E2614" s="179"/>
      <c r="F2614" s="179"/>
      <c r="G2614" s="180"/>
      <c r="H2614" s="182"/>
      <c r="I2614" s="182"/>
      <c r="J2614" s="182"/>
      <c r="K2614" s="182"/>
    </row>
    <row r="2615" spans="4:11" x14ac:dyDescent="0.25">
      <c r="D2615" s="201"/>
      <c r="E2615" s="179"/>
      <c r="F2615" s="179"/>
      <c r="G2615" s="180"/>
      <c r="H2615" s="182"/>
      <c r="I2615" s="182"/>
      <c r="J2615" s="182"/>
      <c r="K2615" s="182"/>
    </row>
    <row r="2616" spans="4:11" x14ac:dyDescent="0.25">
      <c r="D2616" s="201"/>
      <c r="E2616" s="179"/>
      <c r="F2616" s="179"/>
      <c r="G2616" s="180"/>
      <c r="H2616" s="182"/>
      <c r="I2616" s="182"/>
      <c r="J2616" s="182"/>
      <c r="K2616" s="182"/>
    </row>
    <row r="2617" spans="4:11" x14ac:dyDescent="0.25">
      <c r="D2617" s="201"/>
      <c r="E2617" s="179"/>
      <c r="F2617" s="179"/>
      <c r="G2617" s="180"/>
      <c r="H2617" s="182"/>
      <c r="I2617" s="182"/>
      <c r="J2617" s="182"/>
      <c r="K2617" s="182"/>
    </row>
    <row r="2618" spans="4:11" x14ac:dyDescent="0.25">
      <c r="D2618" s="201"/>
      <c r="E2618" s="179"/>
      <c r="F2618" s="179"/>
      <c r="G2618" s="180"/>
      <c r="H2618" s="182"/>
      <c r="I2618" s="182"/>
      <c r="J2618" s="182"/>
      <c r="K2618" s="182"/>
    </row>
    <row r="2619" spans="4:11" x14ac:dyDescent="0.25">
      <c r="D2619" s="201"/>
      <c r="E2619" s="179"/>
      <c r="F2619" s="179"/>
      <c r="G2619" s="180"/>
      <c r="H2619" s="182"/>
      <c r="I2619" s="182"/>
      <c r="J2619" s="182"/>
      <c r="K2619" s="182"/>
    </row>
    <row r="2620" spans="4:11" x14ac:dyDescent="0.25">
      <c r="D2620" s="201"/>
      <c r="E2620" s="179"/>
      <c r="F2620" s="179"/>
      <c r="G2620" s="180"/>
      <c r="H2620" s="182"/>
      <c r="I2620" s="182"/>
      <c r="J2620" s="182"/>
      <c r="K2620" s="182"/>
    </row>
    <row r="2621" spans="4:11" x14ac:dyDescent="0.25">
      <c r="D2621" s="201"/>
      <c r="E2621" s="179"/>
      <c r="F2621" s="179"/>
      <c r="G2621" s="180"/>
      <c r="H2621" s="182"/>
      <c r="I2621" s="182"/>
      <c r="J2621" s="182"/>
      <c r="K2621" s="182"/>
    </row>
    <row r="2622" spans="4:11" x14ac:dyDescent="0.25">
      <c r="D2622" s="201"/>
      <c r="E2622" s="179"/>
      <c r="F2622" s="179"/>
      <c r="G2622" s="180"/>
      <c r="H2622" s="182"/>
      <c r="I2622" s="182"/>
      <c r="J2622" s="182"/>
      <c r="K2622" s="182"/>
    </row>
    <row r="2623" spans="4:11" x14ac:dyDescent="0.25">
      <c r="D2623" s="201"/>
      <c r="E2623" s="179"/>
      <c r="F2623" s="179"/>
      <c r="G2623" s="180"/>
      <c r="H2623" s="182"/>
      <c r="I2623" s="182"/>
      <c r="J2623" s="182"/>
      <c r="K2623" s="182"/>
    </row>
    <row r="2624" spans="4:11" x14ac:dyDescent="0.25">
      <c r="D2624" s="201"/>
      <c r="E2624" s="179"/>
      <c r="F2624" s="179"/>
      <c r="G2624" s="180"/>
      <c r="H2624" s="182"/>
      <c r="I2624" s="182"/>
      <c r="J2624" s="182"/>
      <c r="K2624" s="182"/>
    </row>
    <row r="2625" spans="4:11" x14ac:dyDescent="0.25">
      <c r="D2625" s="201"/>
      <c r="E2625" s="179"/>
      <c r="F2625" s="179"/>
      <c r="G2625" s="180"/>
      <c r="H2625" s="182"/>
      <c r="I2625" s="182"/>
      <c r="J2625" s="182"/>
      <c r="K2625" s="182"/>
    </row>
    <row r="2626" spans="4:11" x14ac:dyDescent="0.25">
      <c r="D2626" s="201"/>
      <c r="E2626" s="179"/>
      <c r="F2626" s="179"/>
      <c r="G2626" s="180"/>
      <c r="H2626" s="182"/>
      <c r="I2626" s="182"/>
      <c r="J2626" s="182"/>
      <c r="K2626" s="182"/>
    </row>
    <row r="2627" spans="4:11" x14ac:dyDescent="0.25">
      <c r="D2627" s="201"/>
      <c r="E2627" s="179"/>
      <c r="F2627" s="179"/>
      <c r="G2627" s="180"/>
      <c r="H2627" s="182"/>
      <c r="I2627" s="182"/>
      <c r="J2627" s="182"/>
      <c r="K2627" s="182"/>
    </row>
    <row r="2628" spans="4:11" x14ac:dyDescent="0.25">
      <c r="D2628" s="201"/>
      <c r="E2628" s="179"/>
      <c r="F2628" s="179"/>
      <c r="G2628" s="180"/>
      <c r="H2628" s="182"/>
      <c r="I2628" s="182"/>
      <c r="J2628" s="182"/>
      <c r="K2628" s="182"/>
    </row>
    <row r="2629" spans="4:11" x14ac:dyDescent="0.25">
      <c r="D2629" s="201"/>
      <c r="E2629" s="179"/>
      <c r="F2629" s="179"/>
      <c r="G2629" s="180"/>
      <c r="H2629" s="182"/>
      <c r="I2629" s="182"/>
      <c r="J2629" s="182"/>
      <c r="K2629" s="182"/>
    </row>
    <row r="2630" spans="4:11" x14ac:dyDescent="0.25">
      <c r="D2630" s="201"/>
      <c r="E2630" s="179"/>
      <c r="F2630" s="179"/>
      <c r="G2630" s="180"/>
      <c r="H2630" s="182"/>
      <c r="I2630" s="182"/>
      <c r="J2630" s="182"/>
      <c r="K2630" s="182"/>
    </row>
    <row r="2631" spans="4:11" x14ac:dyDescent="0.25">
      <c r="D2631" s="201"/>
      <c r="E2631" s="179"/>
      <c r="F2631" s="179"/>
      <c r="G2631" s="180"/>
      <c r="H2631" s="182"/>
      <c r="I2631" s="182"/>
      <c r="J2631" s="182"/>
      <c r="K2631" s="182"/>
    </row>
    <row r="2632" spans="4:11" x14ac:dyDescent="0.25">
      <c r="D2632" s="201"/>
      <c r="E2632" s="179"/>
      <c r="F2632" s="179"/>
      <c r="G2632" s="180"/>
      <c r="H2632" s="182"/>
      <c r="I2632" s="182"/>
      <c r="J2632" s="182"/>
      <c r="K2632" s="182"/>
    </row>
    <row r="2633" spans="4:11" x14ac:dyDescent="0.25">
      <c r="D2633" s="201"/>
      <c r="E2633" s="179"/>
      <c r="F2633" s="179"/>
      <c r="G2633" s="180"/>
      <c r="H2633" s="182"/>
      <c r="I2633" s="182"/>
      <c r="J2633" s="182"/>
      <c r="K2633" s="182"/>
    </row>
    <row r="2634" spans="4:11" x14ac:dyDescent="0.25">
      <c r="D2634" s="201"/>
      <c r="E2634" s="179"/>
      <c r="F2634" s="179"/>
      <c r="G2634" s="180"/>
      <c r="H2634" s="182"/>
      <c r="I2634" s="182"/>
      <c r="J2634" s="182"/>
      <c r="K2634" s="182"/>
    </row>
    <row r="2635" spans="4:11" x14ac:dyDescent="0.25">
      <c r="D2635" s="201"/>
      <c r="E2635" s="179"/>
      <c r="F2635" s="179"/>
      <c r="G2635" s="180"/>
      <c r="H2635" s="182"/>
      <c r="I2635" s="182"/>
      <c r="J2635" s="182"/>
      <c r="K2635" s="182"/>
    </row>
    <row r="2636" spans="4:11" x14ac:dyDescent="0.25">
      <c r="D2636" s="201"/>
      <c r="E2636" s="179"/>
      <c r="F2636" s="179"/>
      <c r="G2636" s="180"/>
      <c r="H2636" s="182"/>
      <c r="I2636" s="182"/>
      <c r="J2636" s="182"/>
      <c r="K2636" s="182"/>
    </row>
    <row r="2637" spans="4:11" x14ac:dyDescent="0.25">
      <c r="D2637" s="201"/>
      <c r="E2637" s="179"/>
      <c r="F2637" s="179"/>
      <c r="G2637" s="180"/>
      <c r="H2637" s="182"/>
      <c r="I2637" s="182"/>
      <c r="J2637" s="182"/>
      <c r="K2637" s="182"/>
    </row>
    <row r="2638" spans="4:11" x14ac:dyDescent="0.25">
      <c r="D2638" s="201"/>
      <c r="E2638" s="179"/>
      <c r="F2638" s="179"/>
      <c r="G2638" s="180"/>
      <c r="H2638" s="182"/>
      <c r="I2638" s="182"/>
      <c r="J2638" s="182"/>
      <c r="K2638" s="182"/>
    </row>
    <row r="2639" spans="4:11" x14ac:dyDescent="0.25">
      <c r="D2639" s="201"/>
      <c r="E2639" s="179"/>
      <c r="F2639" s="179"/>
      <c r="G2639" s="180"/>
      <c r="H2639" s="182"/>
      <c r="I2639" s="182"/>
      <c r="J2639" s="182"/>
      <c r="K2639" s="182"/>
    </row>
    <row r="2640" spans="4:11" x14ac:dyDescent="0.25">
      <c r="D2640" s="201"/>
      <c r="E2640" s="179"/>
      <c r="F2640" s="179"/>
      <c r="G2640" s="180"/>
      <c r="H2640" s="182"/>
      <c r="I2640" s="182"/>
      <c r="J2640" s="182"/>
      <c r="K2640" s="182"/>
    </row>
    <row r="2641" spans="4:11" x14ac:dyDescent="0.25">
      <c r="D2641" s="201"/>
      <c r="E2641" s="179"/>
      <c r="F2641" s="179"/>
      <c r="G2641" s="180"/>
      <c r="H2641" s="182"/>
      <c r="I2641" s="182"/>
      <c r="J2641" s="182"/>
      <c r="K2641" s="182"/>
    </row>
    <row r="2642" spans="4:11" x14ac:dyDescent="0.25">
      <c r="D2642" s="201"/>
      <c r="E2642" s="179"/>
      <c r="F2642" s="179"/>
      <c r="G2642" s="180"/>
      <c r="H2642" s="182"/>
      <c r="I2642" s="182"/>
      <c r="J2642" s="182"/>
      <c r="K2642" s="182"/>
    </row>
    <row r="2643" spans="4:11" x14ac:dyDescent="0.25">
      <c r="D2643" s="201"/>
      <c r="E2643" s="179"/>
      <c r="F2643" s="179"/>
      <c r="G2643" s="180"/>
      <c r="H2643" s="182"/>
      <c r="I2643" s="182"/>
      <c r="J2643" s="182"/>
      <c r="K2643" s="182"/>
    </row>
    <row r="2644" spans="4:11" x14ac:dyDescent="0.25">
      <c r="D2644" s="201"/>
      <c r="E2644" s="179"/>
      <c r="F2644" s="179"/>
      <c r="G2644" s="180"/>
      <c r="H2644" s="182"/>
      <c r="I2644" s="182"/>
      <c r="J2644" s="182"/>
      <c r="K2644" s="182"/>
    </row>
    <row r="2645" spans="4:11" x14ac:dyDescent="0.25">
      <c r="D2645" s="201"/>
      <c r="E2645" s="179"/>
      <c r="F2645" s="179"/>
      <c r="G2645" s="180"/>
      <c r="H2645" s="182"/>
      <c r="I2645" s="182"/>
      <c r="J2645" s="182"/>
      <c r="K2645" s="182"/>
    </row>
    <row r="2646" spans="4:11" x14ac:dyDescent="0.25">
      <c r="D2646" s="201"/>
      <c r="E2646" s="179"/>
      <c r="F2646" s="179"/>
      <c r="G2646" s="180"/>
      <c r="H2646" s="182"/>
      <c r="I2646" s="182"/>
      <c r="J2646" s="182"/>
      <c r="K2646" s="182"/>
    </row>
    <row r="2647" spans="4:11" x14ac:dyDescent="0.25">
      <c r="D2647" s="201"/>
      <c r="E2647" s="179"/>
      <c r="F2647" s="179"/>
      <c r="G2647" s="180"/>
      <c r="H2647" s="182"/>
      <c r="I2647" s="182"/>
      <c r="J2647" s="182"/>
      <c r="K2647" s="182"/>
    </row>
    <row r="2648" spans="4:11" x14ac:dyDescent="0.25">
      <c r="D2648" s="201"/>
      <c r="E2648" s="179"/>
      <c r="F2648" s="179"/>
      <c r="G2648" s="180"/>
      <c r="H2648" s="182"/>
      <c r="I2648" s="182"/>
      <c r="J2648" s="182"/>
      <c r="K2648" s="182"/>
    </row>
    <row r="2649" spans="4:11" x14ac:dyDescent="0.25">
      <c r="D2649" s="201"/>
      <c r="E2649" s="179"/>
      <c r="F2649" s="179"/>
      <c r="G2649" s="180"/>
      <c r="H2649" s="182"/>
      <c r="I2649" s="182"/>
      <c r="J2649" s="182"/>
      <c r="K2649" s="182"/>
    </row>
    <row r="2650" spans="4:11" x14ac:dyDescent="0.25">
      <c r="D2650" s="201"/>
      <c r="E2650" s="179"/>
      <c r="F2650" s="179"/>
      <c r="G2650" s="180"/>
      <c r="H2650" s="182"/>
      <c r="I2650" s="182"/>
      <c r="J2650" s="182"/>
      <c r="K2650" s="182"/>
    </row>
    <row r="2651" spans="4:11" x14ac:dyDescent="0.25">
      <c r="D2651" s="201"/>
      <c r="E2651" s="179"/>
      <c r="F2651" s="179"/>
      <c r="G2651" s="180"/>
      <c r="H2651" s="182"/>
      <c r="I2651" s="182"/>
      <c r="J2651" s="182"/>
      <c r="K2651" s="182"/>
    </row>
    <row r="2652" spans="4:11" x14ac:dyDescent="0.25">
      <c r="D2652" s="201"/>
      <c r="E2652" s="179"/>
      <c r="F2652" s="179"/>
      <c r="G2652" s="180"/>
      <c r="H2652" s="182"/>
      <c r="I2652" s="182"/>
      <c r="J2652" s="182"/>
      <c r="K2652" s="182"/>
    </row>
    <row r="2653" spans="4:11" x14ac:dyDescent="0.25">
      <c r="D2653" s="201"/>
      <c r="E2653" s="179"/>
      <c r="F2653" s="179"/>
      <c r="G2653" s="180"/>
      <c r="H2653" s="182"/>
      <c r="I2653" s="182"/>
      <c r="J2653" s="182"/>
      <c r="K2653" s="182"/>
    </row>
    <row r="2654" spans="4:11" x14ac:dyDescent="0.25">
      <c r="D2654" s="201"/>
      <c r="E2654" s="179"/>
      <c r="F2654" s="179"/>
      <c r="G2654" s="180"/>
      <c r="H2654" s="182"/>
      <c r="I2654" s="182"/>
      <c r="J2654" s="182"/>
      <c r="K2654" s="182"/>
    </row>
    <row r="2655" spans="4:11" x14ac:dyDescent="0.25">
      <c r="D2655" s="201"/>
      <c r="E2655" s="179"/>
      <c r="F2655" s="179"/>
      <c r="G2655" s="180"/>
      <c r="H2655" s="182"/>
      <c r="I2655" s="182"/>
      <c r="J2655" s="182"/>
      <c r="K2655" s="182"/>
    </row>
    <row r="2656" spans="4:11" x14ac:dyDescent="0.25">
      <c r="D2656" s="201"/>
      <c r="E2656" s="179"/>
      <c r="F2656" s="179"/>
      <c r="G2656" s="180"/>
      <c r="H2656" s="182"/>
      <c r="I2656" s="182"/>
      <c r="J2656" s="182"/>
      <c r="K2656" s="182"/>
    </row>
    <row r="2657" spans="4:11" x14ac:dyDescent="0.25">
      <c r="D2657" s="201"/>
      <c r="E2657" s="179"/>
      <c r="F2657" s="179"/>
      <c r="G2657" s="180"/>
      <c r="H2657" s="182"/>
      <c r="I2657" s="182"/>
      <c r="J2657" s="182"/>
      <c r="K2657" s="182"/>
    </row>
    <row r="2658" spans="4:11" x14ac:dyDescent="0.25">
      <c r="D2658" s="201"/>
      <c r="E2658" s="179"/>
      <c r="F2658" s="179"/>
      <c r="G2658" s="180"/>
      <c r="H2658" s="182"/>
      <c r="I2658" s="182"/>
      <c r="J2658" s="182"/>
      <c r="K2658" s="182"/>
    </row>
    <row r="2659" spans="4:11" x14ac:dyDescent="0.25">
      <c r="D2659" s="201"/>
      <c r="E2659" s="179"/>
      <c r="F2659" s="179"/>
      <c r="G2659" s="180"/>
      <c r="H2659" s="182"/>
      <c r="I2659" s="182"/>
      <c r="J2659" s="182"/>
      <c r="K2659" s="182"/>
    </row>
    <row r="2660" spans="4:11" x14ac:dyDescent="0.25">
      <c r="D2660" s="201"/>
      <c r="E2660" s="179"/>
      <c r="F2660" s="179"/>
      <c r="G2660" s="180"/>
      <c r="H2660" s="182"/>
      <c r="I2660" s="182"/>
      <c r="J2660" s="182"/>
      <c r="K2660" s="182"/>
    </row>
    <row r="2661" spans="4:11" x14ac:dyDescent="0.25">
      <c r="D2661" s="201"/>
      <c r="E2661" s="179"/>
      <c r="F2661" s="179"/>
      <c r="G2661" s="180"/>
      <c r="H2661" s="182"/>
      <c r="I2661" s="182"/>
      <c r="J2661" s="182"/>
      <c r="K2661" s="182"/>
    </row>
    <row r="2662" spans="4:11" x14ac:dyDescent="0.25">
      <c r="D2662" s="201"/>
      <c r="E2662" s="179"/>
      <c r="F2662" s="179"/>
      <c r="G2662" s="180"/>
      <c r="H2662" s="182"/>
      <c r="I2662" s="182"/>
      <c r="J2662" s="182"/>
      <c r="K2662" s="182"/>
    </row>
    <row r="2663" spans="4:11" x14ac:dyDescent="0.25">
      <c r="D2663" s="201"/>
      <c r="E2663" s="179"/>
      <c r="F2663" s="179"/>
      <c r="G2663" s="180"/>
      <c r="H2663" s="182"/>
      <c r="I2663" s="182"/>
      <c r="J2663" s="182"/>
      <c r="K2663" s="182"/>
    </row>
    <row r="2664" spans="4:11" x14ac:dyDescent="0.25">
      <c r="D2664" s="201"/>
      <c r="E2664" s="179"/>
      <c r="F2664" s="179"/>
      <c r="G2664" s="180"/>
      <c r="H2664" s="182"/>
      <c r="I2664" s="182"/>
      <c r="J2664" s="182"/>
      <c r="K2664" s="182"/>
    </row>
    <row r="2665" spans="4:11" x14ac:dyDescent="0.25">
      <c r="D2665" s="201"/>
      <c r="E2665" s="179"/>
      <c r="F2665" s="179"/>
      <c r="G2665" s="180"/>
      <c r="H2665" s="182"/>
      <c r="I2665" s="182"/>
      <c r="J2665" s="182"/>
      <c r="K2665" s="182"/>
    </row>
    <row r="2666" spans="4:11" x14ac:dyDescent="0.25">
      <c r="D2666" s="201"/>
      <c r="E2666" s="179"/>
      <c r="F2666" s="179"/>
      <c r="G2666" s="180"/>
      <c r="H2666" s="182"/>
      <c r="I2666" s="182"/>
      <c r="J2666" s="182"/>
      <c r="K2666" s="182"/>
    </row>
    <row r="2667" spans="4:11" x14ac:dyDescent="0.25">
      <c r="D2667" s="201"/>
      <c r="E2667" s="179"/>
      <c r="F2667" s="179"/>
      <c r="G2667" s="180"/>
      <c r="H2667" s="182"/>
      <c r="I2667" s="182"/>
      <c r="J2667" s="182"/>
      <c r="K2667" s="182"/>
    </row>
    <row r="2668" spans="4:11" x14ac:dyDescent="0.25">
      <c r="D2668" s="201"/>
      <c r="E2668" s="179"/>
      <c r="F2668" s="179"/>
      <c r="G2668" s="180"/>
      <c r="H2668" s="182"/>
      <c r="I2668" s="182"/>
      <c r="J2668" s="182"/>
      <c r="K2668" s="182"/>
    </row>
    <row r="2669" spans="4:11" x14ac:dyDescent="0.25">
      <c r="D2669" s="201"/>
      <c r="E2669" s="179"/>
      <c r="F2669" s="179"/>
      <c r="G2669" s="180"/>
      <c r="H2669" s="182"/>
      <c r="I2669" s="182"/>
      <c r="J2669" s="182"/>
      <c r="K2669" s="182"/>
    </row>
    <row r="2670" spans="4:11" x14ac:dyDescent="0.25">
      <c r="D2670" s="201"/>
      <c r="E2670" s="179"/>
      <c r="F2670" s="179"/>
      <c r="G2670" s="180"/>
      <c r="H2670" s="182"/>
      <c r="I2670" s="182"/>
      <c r="J2670" s="182"/>
      <c r="K2670" s="182"/>
    </row>
    <row r="2671" spans="4:11" x14ac:dyDescent="0.25">
      <c r="D2671" s="201"/>
      <c r="E2671" s="179"/>
      <c r="F2671" s="179"/>
      <c r="G2671" s="180"/>
      <c r="H2671" s="182"/>
      <c r="I2671" s="182"/>
      <c r="J2671" s="182"/>
      <c r="K2671" s="182"/>
    </row>
    <row r="2672" spans="4:11" x14ac:dyDescent="0.25">
      <c r="D2672" s="201"/>
      <c r="E2672" s="179"/>
      <c r="F2672" s="179"/>
      <c r="G2672" s="180"/>
      <c r="H2672" s="182"/>
      <c r="I2672" s="182"/>
      <c r="J2672" s="182"/>
      <c r="K2672" s="182"/>
    </row>
    <row r="2673" spans="4:11" x14ac:dyDescent="0.25">
      <c r="D2673" s="201"/>
      <c r="E2673" s="179"/>
      <c r="F2673" s="179"/>
      <c r="G2673" s="180"/>
      <c r="H2673" s="182"/>
      <c r="I2673" s="182"/>
      <c r="J2673" s="182"/>
      <c r="K2673" s="182"/>
    </row>
    <row r="2674" spans="4:11" x14ac:dyDescent="0.25">
      <c r="D2674" s="201"/>
      <c r="E2674" s="179"/>
      <c r="F2674" s="179"/>
      <c r="G2674" s="180"/>
      <c r="H2674" s="182"/>
      <c r="I2674" s="182"/>
      <c r="J2674" s="182"/>
      <c r="K2674" s="182"/>
    </row>
    <row r="2675" spans="4:11" x14ac:dyDescent="0.25">
      <c r="D2675" s="201"/>
      <c r="E2675" s="179"/>
      <c r="F2675" s="179"/>
      <c r="G2675" s="180"/>
      <c r="H2675" s="182"/>
      <c r="I2675" s="182"/>
      <c r="J2675" s="182"/>
      <c r="K2675" s="182"/>
    </row>
    <row r="2676" spans="4:11" x14ac:dyDescent="0.25">
      <c r="D2676" s="201"/>
      <c r="E2676" s="179"/>
      <c r="F2676" s="179"/>
      <c r="G2676" s="180"/>
      <c r="H2676" s="182"/>
      <c r="I2676" s="182"/>
      <c r="J2676" s="182"/>
      <c r="K2676" s="182"/>
    </row>
    <row r="2677" spans="4:11" x14ac:dyDescent="0.25">
      <c r="D2677" s="201"/>
      <c r="E2677" s="179"/>
      <c r="F2677" s="179"/>
      <c r="G2677" s="180"/>
      <c r="H2677" s="182"/>
      <c r="I2677" s="182"/>
      <c r="J2677" s="182"/>
      <c r="K2677" s="182"/>
    </row>
    <row r="2678" spans="4:11" x14ac:dyDescent="0.25">
      <c r="D2678" s="201"/>
      <c r="E2678" s="179"/>
      <c r="F2678" s="179"/>
      <c r="G2678" s="180"/>
      <c r="H2678" s="182"/>
      <c r="I2678" s="182"/>
      <c r="J2678" s="182"/>
      <c r="K2678" s="182"/>
    </row>
    <row r="2679" spans="4:11" x14ac:dyDescent="0.25">
      <c r="D2679" s="201"/>
      <c r="E2679" s="179"/>
      <c r="F2679" s="179"/>
      <c r="G2679" s="180"/>
      <c r="H2679" s="182"/>
      <c r="I2679" s="182"/>
      <c r="J2679" s="182"/>
      <c r="K2679" s="182"/>
    </row>
    <row r="2680" spans="4:11" x14ac:dyDescent="0.25">
      <c r="D2680" s="201"/>
      <c r="E2680" s="179"/>
      <c r="F2680" s="179"/>
      <c r="G2680" s="180"/>
      <c r="H2680" s="182"/>
      <c r="I2680" s="182"/>
      <c r="J2680" s="182"/>
      <c r="K2680" s="182"/>
    </row>
    <row r="2681" spans="4:11" x14ac:dyDescent="0.25">
      <c r="D2681" s="201"/>
      <c r="E2681" s="179"/>
      <c r="F2681" s="179"/>
      <c r="G2681" s="180"/>
      <c r="H2681" s="182"/>
      <c r="I2681" s="182"/>
      <c r="J2681" s="182"/>
      <c r="K2681" s="182"/>
    </row>
    <row r="2682" spans="4:11" x14ac:dyDescent="0.25">
      <c r="D2682" s="201"/>
      <c r="E2682" s="179"/>
      <c r="F2682" s="179"/>
      <c r="G2682" s="180"/>
      <c r="H2682" s="182"/>
      <c r="I2682" s="182"/>
      <c r="J2682" s="182"/>
      <c r="K2682" s="182"/>
    </row>
    <row r="2683" spans="4:11" x14ac:dyDescent="0.25">
      <c r="D2683" s="201"/>
      <c r="E2683" s="179"/>
      <c r="F2683" s="179"/>
      <c r="G2683" s="180"/>
      <c r="H2683" s="182"/>
      <c r="I2683" s="182"/>
      <c r="J2683" s="182"/>
      <c r="K2683" s="182"/>
    </row>
    <row r="2684" spans="4:11" x14ac:dyDescent="0.25">
      <c r="D2684" s="201"/>
      <c r="E2684" s="179"/>
      <c r="F2684" s="179"/>
      <c r="G2684" s="180"/>
      <c r="H2684" s="182"/>
      <c r="I2684" s="182"/>
      <c r="J2684" s="182"/>
      <c r="K2684" s="182"/>
    </row>
    <row r="2685" spans="4:11" x14ac:dyDescent="0.25">
      <c r="D2685" s="201"/>
      <c r="E2685" s="179"/>
      <c r="F2685" s="179"/>
      <c r="G2685" s="180"/>
      <c r="H2685" s="182"/>
      <c r="I2685" s="182"/>
      <c r="J2685" s="182"/>
      <c r="K2685" s="182"/>
    </row>
    <row r="2686" spans="4:11" x14ac:dyDescent="0.25">
      <c r="D2686" s="201"/>
      <c r="E2686" s="179"/>
      <c r="F2686" s="179"/>
      <c r="G2686" s="180"/>
      <c r="H2686" s="182"/>
      <c r="I2686" s="182"/>
      <c r="J2686" s="182"/>
      <c r="K2686" s="182"/>
    </row>
    <row r="2687" spans="4:11" x14ac:dyDescent="0.25">
      <c r="D2687" s="201"/>
      <c r="E2687" s="179"/>
      <c r="F2687" s="179"/>
      <c r="G2687" s="180"/>
      <c r="H2687" s="182"/>
      <c r="I2687" s="182"/>
      <c r="J2687" s="182"/>
      <c r="K2687" s="182"/>
    </row>
    <row r="2688" spans="4:11" x14ac:dyDescent="0.25">
      <c r="D2688" s="201"/>
      <c r="E2688" s="179"/>
      <c r="F2688" s="179"/>
      <c r="G2688" s="180"/>
      <c r="H2688" s="182"/>
      <c r="I2688" s="182"/>
      <c r="J2688" s="182"/>
      <c r="K2688" s="182"/>
    </row>
    <row r="2689" spans="4:11" x14ac:dyDescent="0.25">
      <c r="D2689" s="201"/>
      <c r="E2689" s="179"/>
      <c r="F2689" s="179"/>
      <c r="G2689" s="180"/>
      <c r="H2689" s="182"/>
      <c r="I2689" s="182"/>
      <c r="J2689" s="182"/>
      <c r="K2689" s="182"/>
    </row>
    <row r="2690" spans="4:11" x14ac:dyDescent="0.25">
      <c r="D2690" s="201"/>
      <c r="E2690" s="179"/>
      <c r="F2690" s="179"/>
      <c r="G2690" s="180"/>
      <c r="H2690" s="182"/>
      <c r="I2690" s="182"/>
      <c r="J2690" s="182"/>
      <c r="K2690" s="182"/>
    </row>
    <row r="2691" spans="4:11" x14ac:dyDescent="0.25">
      <c r="D2691" s="201"/>
      <c r="E2691" s="179"/>
      <c r="F2691" s="179"/>
      <c r="G2691" s="180"/>
      <c r="H2691" s="182"/>
      <c r="I2691" s="182"/>
      <c r="J2691" s="182"/>
      <c r="K2691" s="182"/>
    </row>
    <row r="2692" spans="4:11" x14ac:dyDescent="0.25">
      <c r="D2692" s="201"/>
      <c r="E2692" s="179"/>
      <c r="F2692" s="179"/>
      <c r="G2692" s="180"/>
      <c r="H2692" s="182"/>
      <c r="I2692" s="182"/>
      <c r="J2692" s="182"/>
      <c r="K2692" s="182"/>
    </row>
    <row r="2693" spans="4:11" x14ac:dyDescent="0.25">
      <c r="D2693" s="201"/>
      <c r="E2693" s="179"/>
      <c r="F2693" s="179"/>
      <c r="G2693" s="180"/>
      <c r="H2693" s="182"/>
      <c r="I2693" s="182"/>
      <c r="J2693" s="182"/>
      <c r="K2693" s="182"/>
    </row>
    <row r="2694" spans="4:11" x14ac:dyDescent="0.25">
      <c r="D2694" s="201"/>
      <c r="E2694" s="179"/>
      <c r="F2694" s="179"/>
      <c r="G2694" s="180"/>
      <c r="H2694" s="182"/>
      <c r="I2694" s="182"/>
      <c r="J2694" s="182"/>
      <c r="K2694" s="182"/>
    </row>
    <row r="2695" spans="4:11" x14ac:dyDescent="0.25">
      <c r="D2695" s="201"/>
      <c r="E2695" s="179"/>
      <c r="F2695" s="179"/>
      <c r="G2695" s="180"/>
      <c r="H2695" s="182"/>
      <c r="I2695" s="182"/>
      <c r="J2695" s="182"/>
      <c r="K2695" s="182"/>
    </row>
    <row r="2696" spans="4:11" x14ac:dyDescent="0.25">
      <c r="D2696" s="201"/>
      <c r="E2696" s="179"/>
      <c r="F2696" s="179"/>
      <c r="G2696" s="180"/>
      <c r="H2696" s="182"/>
      <c r="I2696" s="182"/>
      <c r="J2696" s="182"/>
      <c r="K2696" s="182"/>
    </row>
    <row r="2697" spans="4:11" x14ac:dyDescent="0.25">
      <c r="D2697" s="201"/>
      <c r="E2697" s="179"/>
      <c r="F2697" s="179"/>
      <c r="G2697" s="180"/>
      <c r="H2697" s="182"/>
      <c r="I2697" s="182"/>
      <c r="J2697" s="182"/>
      <c r="K2697" s="182"/>
    </row>
    <row r="2698" spans="4:11" x14ac:dyDescent="0.25">
      <c r="D2698" s="201"/>
      <c r="E2698" s="179"/>
      <c r="F2698" s="179"/>
      <c r="G2698" s="180"/>
      <c r="H2698" s="182"/>
      <c r="I2698" s="182"/>
      <c r="J2698" s="182"/>
      <c r="K2698" s="182"/>
    </row>
    <row r="2699" spans="4:11" x14ac:dyDescent="0.25">
      <c r="D2699" s="201"/>
      <c r="E2699" s="179"/>
      <c r="F2699" s="179"/>
      <c r="G2699" s="180"/>
      <c r="H2699" s="182"/>
      <c r="I2699" s="182"/>
      <c r="J2699" s="182"/>
      <c r="K2699" s="182"/>
    </row>
    <row r="2700" spans="4:11" x14ac:dyDescent="0.25">
      <c r="D2700" s="201"/>
      <c r="E2700" s="179"/>
      <c r="F2700" s="179"/>
      <c r="G2700" s="180"/>
      <c r="H2700" s="182"/>
      <c r="I2700" s="182"/>
      <c r="J2700" s="182"/>
      <c r="K2700" s="182"/>
    </row>
    <row r="2701" spans="4:11" x14ac:dyDescent="0.25">
      <c r="D2701" s="201"/>
      <c r="E2701" s="179"/>
      <c r="F2701" s="179"/>
      <c r="G2701" s="180"/>
      <c r="H2701" s="182"/>
      <c r="I2701" s="182"/>
      <c r="J2701" s="182"/>
      <c r="K2701" s="182"/>
    </row>
    <row r="2702" spans="4:11" x14ac:dyDescent="0.25">
      <c r="D2702" s="201"/>
      <c r="E2702" s="179"/>
      <c r="F2702" s="179"/>
      <c r="G2702" s="180"/>
      <c r="H2702" s="182"/>
      <c r="I2702" s="182"/>
      <c r="J2702" s="182"/>
      <c r="K2702" s="182"/>
    </row>
    <row r="2703" spans="4:11" x14ac:dyDescent="0.25">
      <c r="D2703" s="201"/>
      <c r="E2703" s="179"/>
      <c r="F2703" s="179"/>
      <c r="G2703" s="180"/>
      <c r="H2703" s="182"/>
      <c r="I2703" s="182"/>
      <c r="J2703" s="182"/>
      <c r="K2703" s="182"/>
    </row>
    <row r="2704" spans="4:11" x14ac:dyDescent="0.25">
      <c r="D2704" s="201"/>
      <c r="E2704" s="179"/>
      <c r="F2704" s="179"/>
      <c r="G2704" s="180"/>
      <c r="H2704" s="182"/>
      <c r="I2704" s="182"/>
      <c r="J2704" s="182"/>
      <c r="K2704" s="182"/>
    </row>
    <row r="2705" spans="4:11" x14ac:dyDescent="0.25">
      <c r="D2705" s="201"/>
      <c r="E2705" s="179"/>
      <c r="F2705" s="179"/>
      <c r="G2705" s="180"/>
      <c r="H2705" s="182"/>
      <c r="I2705" s="182"/>
      <c r="J2705" s="182"/>
      <c r="K2705" s="182"/>
    </row>
    <row r="2706" spans="4:11" x14ac:dyDescent="0.25">
      <c r="D2706" s="201"/>
      <c r="E2706" s="179"/>
      <c r="F2706" s="179"/>
      <c r="G2706" s="180"/>
      <c r="H2706" s="182"/>
      <c r="I2706" s="182"/>
      <c r="J2706" s="182"/>
      <c r="K2706" s="182"/>
    </row>
    <row r="2707" spans="4:11" x14ac:dyDescent="0.25">
      <c r="D2707" s="201"/>
      <c r="E2707" s="179"/>
      <c r="F2707" s="179"/>
      <c r="G2707" s="180"/>
      <c r="H2707" s="182"/>
      <c r="I2707" s="182"/>
      <c r="J2707" s="182"/>
      <c r="K2707" s="182"/>
    </row>
    <row r="2708" spans="4:11" x14ac:dyDescent="0.25">
      <c r="D2708" s="201"/>
      <c r="E2708" s="179"/>
      <c r="F2708" s="179"/>
      <c r="G2708" s="180"/>
      <c r="H2708" s="182"/>
      <c r="I2708" s="182"/>
      <c r="J2708" s="182"/>
      <c r="K2708" s="182"/>
    </row>
    <row r="2709" spans="4:11" x14ac:dyDescent="0.25">
      <c r="D2709" s="201"/>
      <c r="E2709" s="179"/>
      <c r="F2709" s="179"/>
      <c r="G2709" s="180"/>
      <c r="H2709" s="182"/>
      <c r="I2709" s="182"/>
      <c r="J2709" s="182"/>
      <c r="K2709" s="182"/>
    </row>
    <row r="2710" spans="4:11" x14ac:dyDescent="0.25">
      <c r="D2710" s="201"/>
      <c r="E2710" s="179"/>
      <c r="F2710" s="179"/>
      <c r="G2710" s="180"/>
      <c r="H2710" s="182"/>
      <c r="I2710" s="182"/>
      <c r="J2710" s="182"/>
      <c r="K2710" s="182"/>
    </row>
    <row r="2711" spans="4:11" x14ac:dyDescent="0.25">
      <c r="D2711" s="201"/>
      <c r="E2711" s="179"/>
      <c r="F2711" s="179"/>
      <c r="G2711" s="180"/>
      <c r="H2711" s="182"/>
      <c r="I2711" s="182"/>
      <c r="J2711" s="182"/>
      <c r="K2711" s="182"/>
    </row>
    <row r="2712" spans="4:11" x14ac:dyDescent="0.25">
      <c r="D2712" s="201"/>
      <c r="E2712" s="179"/>
      <c r="F2712" s="179"/>
      <c r="G2712" s="180"/>
      <c r="H2712" s="182"/>
      <c r="I2712" s="182"/>
      <c r="J2712" s="182"/>
      <c r="K2712" s="182"/>
    </row>
    <row r="2713" spans="4:11" x14ac:dyDescent="0.25">
      <c r="D2713" s="201"/>
      <c r="E2713" s="179"/>
      <c r="F2713" s="179"/>
      <c r="G2713" s="180"/>
      <c r="H2713" s="182"/>
      <c r="I2713" s="182"/>
      <c r="J2713" s="182"/>
      <c r="K2713" s="182"/>
    </row>
    <row r="2714" spans="4:11" x14ac:dyDescent="0.25">
      <c r="D2714" s="201"/>
      <c r="E2714" s="179"/>
      <c r="F2714" s="179"/>
      <c r="G2714" s="180"/>
      <c r="H2714" s="182"/>
      <c r="I2714" s="182"/>
      <c r="J2714" s="182"/>
      <c r="K2714" s="182"/>
    </row>
    <row r="2715" spans="4:11" x14ac:dyDescent="0.25">
      <c r="D2715" s="201"/>
      <c r="E2715" s="179"/>
      <c r="F2715" s="179"/>
      <c r="G2715" s="180"/>
      <c r="H2715" s="182"/>
      <c r="I2715" s="182"/>
      <c r="J2715" s="182"/>
      <c r="K2715" s="182"/>
    </row>
    <row r="2716" spans="4:11" x14ac:dyDescent="0.25">
      <c r="D2716" s="201"/>
      <c r="E2716" s="179"/>
      <c r="F2716" s="179"/>
      <c r="G2716" s="180"/>
      <c r="H2716" s="182"/>
      <c r="I2716" s="182"/>
      <c r="J2716" s="182"/>
      <c r="K2716" s="182"/>
    </row>
    <row r="2717" spans="4:11" x14ac:dyDescent="0.25">
      <c r="D2717" s="201"/>
      <c r="E2717" s="179"/>
      <c r="F2717" s="179"/>
      <c r="G2717" s="180"/>
      <c r="H2717" s="182"/>
      <c r="I2717" s="182"/>
      <c r="J2717" s="182"/>
      <c r="K2717" s="182"/>
    </row>
    <row r="2718" spans="4:11" x14ac:dyDescent="0.25">
      <c r="D2718" s="201"/>
      <c r="E2718" s="179"/>
      <c r="F2718" s="179"/>
      <c r="G2718" s="180"/>
      <c r="H2718" s="182"/>
      <c r="I2718" s="182"/>
      <c r="J2718" s="182"/>
      <c r="K2718" s="182"/>
    </row>
    <row r="2719" spans="4:11" x14ac:dyDescent="0.25">
      <c r="D2719" s="201"/>
      <c r="E2719" s="179"/>
      <c r="F2719" s="179"/>
      <c r="G2719" s="180"/>
      <c r="H2719" s="182"/>
      <c r="I2719" s="182"/>
      <c r="J2719" s="182"/>
      <c r="K2719" s="182"/>
    </row>
    <row r="2720" spans="4:11" x14ac:dyDescent="0.25">
      <c r="D2720" s="201"/>
      <c r="E2720" s="179"/>
      <c r="F2720" s="179"/>
      <c r="G2720" s="180"/>
      <c r="H2720" s="182"/>
      <c r="I2720" s="182"/>
      <c r="J2720" s="182"/>
      <c r="K2720" s="182"/>
    </row>
    <row r="2721" spans="4:11" x14ac:dyDescent="0.25">
      <c r="D2721" s="201"/>
      <c r="E2721" s="179"/>
      <c r="F2721" s="179"/>
      <c r="G2721" s="180"/>
      <c r="H2721" s="182"/>
      <c r="I2721" s="182"/>
      <c r="J2721" s="182"/>
      <c r="K2721" s="182"/>
    </row>
    <row r="2722" spans="4:11" x14ac:dyDescent="0.25">
      <c r="D2722" s="201"/>
      <c r="E2722" s="179"/>
      <c r="F2722" s="179"/>
      <c r="G2722" s="180"/>
      <c r="H2722" s="182"/>
      <c r="I2722" s="182"/>
      <c r="J2722" s="182"/>
      <c r="K2722" s="182"/>
    </row>
    <row r="2723" spans="4:11" x14ac:dyDescent="0.25">
      <c r="D2723" s="201"/>
      <c r="E2723" s="179"/>
      <c r="F2723" s="179"/>
      <c r="G2723" s="180"/>
      <c r="H2723" s="182"/>
      <c r="I2723" s="182"/>
      <c r="J2723" s="182"/>
      <c r="K2723" s="182"/>
    </row>
    <row r="2724" spans="4:11" x14ac:dyDescent="0.25">
      <c r="D2724" s="201"/>
      <c r="E2724" s="179"/>
      <c r="F2724" s="179"/>
      <c r="G2724" s="180"/>
      <c r="H2724" s="182"/>
      <c r="I2724" s="182"/>
      <c r="J2724" s="182"/>
      <c r="K2724" s="182"/>
    </row>
    <row r="2725" spans="4:11" x14ac:dyDescent="0.25">
      <c r="D2725" s="201"/>
      <c r="E2725" s="179"/>
      <c r="F2725" s="179"/>
      <c r="G2725" s="180"/>
      <c r="H2725" s="182"/>
      <c r="I2725" s="182"/>
      <c r="J2725" s="182"/>
      <c r="K2725" s="182"/>
    </row>
    <row r="2726" spans="4:11" x14ac:dyDescent="0.25">
      <c r="D2726" s="201"/>
      <c r="E2726" s="179"/>
      <c r="F2726" s="179"/>
      <c r="G2726" s="180"/>
      <c r="H2726" s="182"/>
      <c r="I2726" s="182"/>
      <c r="J2726" s="182"/>
      <c r="K2726" s="182"/>
    </row>
    <row r="2727" spans="4:11" x14ac:dyDescent="0.25">
      <c r="D2727" s="201"/>
      <c r="E2727" s="179"/>
      <c r="F2727" s="179"/>
      <c r="G2727" s="180"/>
      <c r="H2727" s="182"/>
      <c r="I2727" s="182"/>
      <c r="J2727" s="182"/>
      <c r="K2727" s="182"/>
    </row>
    <row r="2728" spans="4:11" x14ac:dyDescent="0.25">
      <c r="D2728" s="201"/>
      <c r="E2728" s="179"/>
      <c r="F2728" s="179"/>
      <c r="G2728" s="180"/>
      <c r="H2728" s="182"/>
      <c r="I2728" s="182"/>
      <c r="J2728" s="182"/>
      <c r="K2728" s="182"/>
    </row>
    <row r="2729" spans="4:11" x14ac:dyDescent="0.25">
      <c r="D2729" s="201"/>
      <c r="E2729" s="179"/>
      <c r="F2729" s="179"/>
      <c r="G2729" s="180"/>
      <c r="H2729" s="182"/>
      <c r="I2729" s="182"/>
      <c r="J2729" s="182"/>
      <c r="K2729" s="182"/>
    </row>
    <row r="2730" spans="4:11" x14ac:dyDescent="0.25">
      <c r="D2730" s="201"/>
      <c r="E2730" s="179"/>
      <c r="F2730" s="179"/>
      <c r="G2730" s="180"/>
      <c r="H2730" s="182"/>
      <c r="I2730" s="182"/>
      <c r="J2730" s="182"/>
      <c r="K2730" s="182"/>
    </row>
    <row r="2731" spans="4:11" x14ac:dyDescent="0.25">
      <c r="D2731" s="201"/>
      <c r="E2731" s="179"/>
      <c r="F2731" s="179"/>
      <c r="G2731" s="180"/>
      <c r="H2731" s="182"/>
      <c r="I2731" s="182"/>
      <c r="J2731" s="182"/>
      <c r="K2731" s="182"/>
    </row>
    <row r="2732" spans="4:11" x14ac:dyDescent="0.25">
      <c r="D2732" s="201"/>
      <c r="E2732" s="179"/>
      <c r="F2732" s="179"/>
      <c r="G2732" s="180"/>
      <c r="H2732" s="182"/>
      <c r="I2732" s="182"/>
      <c r="J2732" s="182"/>
      <c r="K2732" s="182"/>
    </row>
    <row r="2733" spans="4:11" x14ac:dyDescent="0.25">
      <c r="D2733" s="201"/>
      <c r="E2733" s="179"/>
      <c r="F2733" s="179"/>
      <c r="G2733" s="180"/>
      <c r="H2733" s="182"/>
      <c r="I2733" s="182"/>
      <c r="J2733" s="182"/>
      <c r="K2733" s="182"/>
    </row>
    <row r="2734" spans="4:11" x14ac:dyDescent="0.25">
      <c r="D2734" s="201"/>
      <c r="E2734" s="179"/>
      <c r="F2734" s="179"/>
      <c r="G2734" s="180"/>
      <c r="H2734" s="182"/>
      <c r="I2734" s="182"/>
      <c r="J2734" s="182"/>
      <c r="K2734" s="182"/>
    </row>
    <row r="2735" spans="4:11" x14ac:dyDescent="0.25">
      <c r="D2735" s="201"/>
      <c r="E2735" s="179"/>
      <c r="F2735" s="179"/>
      <c r="G2735" s="180"/>
      <c r="H2735" s="182"/>
      <c r="I2735" s="182"/>
      <c r="J2735" s="182"/>
      <c r="K2735" s="182"/>
    </row>
    <row r="2736" spans="4:11" x14ac:dyDescent="0.25">
      <c r="D2736" s="201"/>
      <c r="E2736" s="179"/>
      <c r="F2736" s="179"/>
      <c r="G2736" s="180"/>
      <c r="H2736" s="182"/>
      <c r="I2736" s="182"/>
      <c r="J2736" s="182"/>
      <c r="K2736" s="182"/>
    </row>
    <row r="2737" spans="4:11" x14ac:dyDescent="0.25">
      <c r="D2737" s="201"/>
      <c r="E2737" s="179"/>
      <c r="F2737" s="179"/>
      <c r="G2737" s="180"/>
      <c r="H2737" s="182"/>
      <c r="I2737" s="182"/>
      <c r="J2737" s="182"/>
      <c r="K2737" s="182"/>
    </row>
    <row r="2738" spans="4:11" x14ac:dyDescent="0.25">
      <c r="D2738" s="201"/>
      <c r="E2738" s="179"/>
      <c r="F2738" s="179"/>
      <c r="G2738" s="180"/>
      <c r="H2738" s="182"/>
      <c r="I2738" s="182"/>
      <c r="J2738" s="182"/>
      <c r="K2738" s="182"/>
    </row>
    <row r="2739" spans="4:11" x14ac:dyDescent="0.25">
      <c r="D2739" s="201"/>
      <c r="E2739" s="179"/>
      <c r="F2739" s="179"/>
      <c r="G2739" s="180"/>
      <c r="H2739" s="182"/>
      <c r="I2739" s="182"/>
      <c r="J2739" s="182"/>
      <c r="K2739" s="182"/>
    </row>
    <row r="2740" spans="4:11" x14ac:dyDescent="0.25">
      <c r="D2740" s="201"/>
      <c r="E2740" s="179"/>
      <c r="F2740" s="179"/>
      <c r="G2740" s="180"/>
      <c r="H2740" s="182"/>
      <c r="I2740" s="182"/>
      <c r="J2740" s="182"/>
      <c r="K2740" s="182"/>
    </row>
    <row r="2741" spans="4:11" x14ac:dyDescent="0.25">
      <c r="D2741" s="201"/>
      <c r="E2741" s="179"/>
      <c r="F2741" s="179"/>
      <c r="G2741" s="180"/>
      <c r="H2741" s="182"/>
      <c r="I2741" s="182"/>
      <c r="J2741" s="182"/>
      <c r="K2741" s="182"/>
    </row>
    <row r="2742" spans="4:11" x14ac:dyDescent="0.25">
      <c r="D2742" s="201"/>
      <c r="E2742" s="179"/>
      <c r="F2742" s="179"/>
      <c r="G2742" s="180"/>
      <c r="H2742" s="182"/>
      <c r="I2742" s="182"/>
      <c r="J2742" s="182"/>
      <c r="K2742" s="182"/>
    </row>
    <row r="2743" spans="4:11" x14ac:dyDescent="0.25">
      <c r="D2743" s="201"/>
      <c r="E2743" s="179"/>
      <c r="F2743" s="179"/>
      <c r="G2743" s="180"/>
      <c r="H2743" s="182"/>
      <c r="I2743" s="182"/>
      <c r="J2743" s="182"/>
      <c r="K2743" s="182"/>
    </row>
    <row r="2744" spans="4:11" x14ac:dyDescent="0.25">
      <c r="D2744" s="201"/>
      <c r="E2744" s="179"/>
      <c r="F2744" s="179"/>
      <c r="G2744" s="180"/>
      <c r="H2744" s="182"/>
      <c r="I2744" s="182"/>
      <c r="J2744" s="182"/>
      <c r="K2744" s="182"/>
    </row>
    <row r="2745" spans="4:11" x14ac:dyDescent="0.25">
      <c r="D2745" s="201"/>
      <c r="E2745" s="179"/>
      <c r="F2745" s="179"/>
      <c r="G2745" s="180"/>
      <c r="H2745" s="182"/>
      <c r="I2745" s="182"/>
      <c r="J2745" s="182"/>
      <c r="K2745" s="182"/>
    </row>
    <row r="2746" spans="4:11" x14ac:dyDescent="0.25">
      <c r="D2746" s="201"/>
      <c r="E2746" s="179"/>
      <c r="F2746" s="179"/>
      <c r="G2746" s="180"/>
      <c r="H2746" s="182"/>
      <c r="I2746" s="182"/>
      <c r="J2746" s="182"/>
      <c r="K2746" s="182"/>
    </row>
    <row r="2747" spans="4:11" x14ac:dyDescent="0.25">
      <c r="D2747" s="201"/>
      <c r="E2747" s="179"/>
      <c r="F2747" s="179"/>
      <c r="G2747" s="180"/>
      <c r="H2747" s="182"/>
      <c r="I2747" s="182"/>
      <c r="J2747" s="182"/>
      <c r="K2747" s="182"/>
    </row>
    <row r="2748" spans="4:11" x14ac:dyDescent="0.25">
      <c r="D2748" s="201"/>
      <c r="E2748" s="179"/>
      <c r="F2748" s="179"/>
      <c r="G2748" s="180"/>
      <c r="H2748" s="182"/>
      <c r="I2748" s="182"/>
      <c r="J2748" s="182"/>
      <c r="K2748" s="182"/>
    </row>
    <row r="2749" spans="4:11" x14ac:dyDescent="0.25">
      <c r="D2749" s="201"/>
      <c r="E2749" s="179"/>
      <c r="F2749" s="179"/>
      <c r="G2749" s="180"/>
      <c r="H2749" s="182"/>
      <c r="I2749" s="182"/>
      <c r="J2749" s="182"/>
      <c r="K2749" s="182"/>
    </row>
    <row r="2750" spans="4:11" x14ac:dyDescent="0.25">
      <c r="D2750" s="201"/>
      <c r="E2750" s="179"/>
      <c r="F2750" s="179"/>
      <c r="G2750" s="180"/>
      <c r="H2750" s="182"/>
      <c r="I2750" s="182"/>
      <c r="J2750" s="182"/>
      <c r="K2750" s="182"/>
    </row>
    <row r="2751" spans="4:11" x14ac:dyDescent="0.25">
      <c r="D2751" s="201"/>
      <c r="E2751" s="179"/>
      <c r="F2751" s="179"/>
      <c r="G2751" s="180"/>
      <c r="H2751" s="182"/>
      <c r="I2751" s="182"/>
      <c r="J2751" s="182"/>
      <c r="K2751" s="182"/>
    </row>
    <row r="2752" spans="4:11" x14ac:dyDescent="0.25">
      <c r="D2752" s="201"/>
      <c r="E2752" s="179"/>
      <c r="F2752" s="179"/>
      <c r="G2752" s="180"/>
      <c r="H2752" s="182"/>
      <c r="I2752" s="182"/>
      <c r="J2752" s="182"/>
      <c r="K2752" s="182"/>
    </row>
    <row r="2753" spans="4:11" x14ac:dyDescent="0.25">
      <c r="D2753" s="201"/>
      <c r="E2753" s="179"/>
      <c r="F2753" s="179"/>
      <c r="G2753" s="180"/>
      <c r="H2753" s="182"/>
      <c r="I2753" s="182"/>
      <c r="J2753" s="182"/>
      <c r="K2753" s="182"/>
    </row>
    <row r="2754" spans="4:11" x14ac:dyDescent="0.25">
      <c r="D2754" s="201"/>
      <c r="E2754" s="179"/>
      <c r="F2754" s="179"/>
      <c r="G2754" s="180"/>
      <c r="H2754" s="182"/>
      <c r="I2754" s="182"/>
      <c r="J2754" s="182"/>
      <c r="K2754" s="182"/>
    </row>
    <row r="2755" spans="4:11" x14ac:dyDescent="0.25">
      <c r="D2755" s="201"/>
      <c r="E2755" s="179"/>
      <c r="F2755" s="179"/>
      <c r="G2755" s="180"/>
      <c r="H2755" s="182"/>
      <c r="I2755" s="182"/>
      <c r="J2755" s="182"/>
      <c r="K2755" s="182"/>
    </row>
    <row r="2756" spans="4:11" x14ac:dyDescent="0.25">
      <c r="D2756" s="201"/>
      <c r="E2756" s="179"/>
      <c r="F2756" s="179"/>
      <c r="G2756" s="180"/>
      <c r="H2756" s="182"/>
      <c r="I2756" s="182"/>
      <c r="J2756" s="182"/>
      <c r="K2756" s="182"/>
    </row>
    <row r="2757" spans="4:11" x14ac:dyDescent="0.25">
      <c r="D2757" s="201"/>
      <c r="E2757" s="179"/>
      <c r="F2757" s="179"/>
      <c r="G2757" s="180"/>
      <c r="H2757" s="182"/>
      <c r="I2757" s="182"/>
      <c r="J2757" s="182"/>
      <c r="K2757" s="182"/>
    </row>
    <row r="2758" spans="4:11" x14ac:dyDescent="0.25">
      <c r="D2758" s="201"/>
      <c r="E2758" s="179"/>
      <c r="F2758" s="179"/>
      <c r="G2758" s="180"/>
      <c r="H2758" s="182"/>
      <c r="I2758" s="182"/>
      <c r="J2758" s="182"/>
      <c r="K2758" s="182"/>
    </row>
    <row r="2759" spans="4:11" x14ac:dyDescent="0.25">
      <c r="D2759" s="201"/>
      <c r="E2759" s="179"/>
      <c r="F2759" s="179"/>
      <c r="G2759" s="180"/>
      <c r="H2759" s="182"/>
      <c r="I2759" s="182"/>
      <c r="J2759" s="182"/>
      <c r="K2759" s="182"/>
    </row>
    <row r="2760" spans="4:11" x14ac:dyDescent="0.25">
      <c r="D2760" s="201"/>
      <c r="E2760" s="179"/>
      <c r="F2760" s="179"/>
      <c r="G2760" s="180"/>
      <c r="H2760" s="182"/>
      <c r="I2760" s="182"/>
      <c r="J2760" s="182"/>
      <c r="K2760" s="182"/>
    </row>
    <row r="2761" spans="4:11" x14ac:dyDescent="0.25">
      <c r="D2761" s="201"/>
      <c r="E2761" s="179"/>
      <c r="F2761" s="179"/>
      <c r="G2761" s="180"/>
      <c r="H2761" s="182"/>
      <c r="I2761" s="182"/>
      <c r="J2761" s="182"/>
      <c r="K2761" s="182"/>
    </row>
    <row r="2762" spans="4:11" x14ac:dyDescent="0.25">
      <c r="D2762" s="201"/>
      <c r="E2762" s="179"/>
      <c r="F2762" s="179"/>
      <c r="G2762" s="180"/>
      <c r="H2762" s="182"/>
      <c r="I2762" s="182"/>
      <c r="J2762" s="182"/>
      <c r="K2762" s="182"/>
    </row>
    <row r="2763" spans="4:11" x14ac:dyDescent="0.25">
      <c r="D2763" s="201"/>
      <c r="E2763" s="179"/>
      <c r="F2763" s="179"/>
      <c r="G2763" s="180"/>
      <c r="H2763" s="182"/>
      <c r="I2763" s="182"/>
      <c r="J2763" s="182"/>
      <c r="K2763" s="182"/>
    </row>
    <row r="2764" spans="4:11" x14ac:dyDescent="0.25">
      <c r="D2764" s="201"/>
      <c r="E2764" s="179"/>
      <c r="F2764" s="179"/>
      <c r="G2764" s="180"/>
      <c r="H2764" s="182"/>
      <c r="I2764" s="182"/>
      <c r="J2764" s="182"/>
      <c r="K2764" s="182"/>
    </row>
    <row r="2765" spans="4:11" x14ac:dyDescent="0.25">
      <c r="D2765" s="201"/>
      <c r="E2765" s="179"/>
      <c r="F2765" s="179"/>
      <c r="G2765" s="180"/>
      <c r="H2765" s="182"/>
      <c r="I2765" s="182"/>
      <c r="J2765" s="182"/>
      <c r="K2765" s="182"/>
    </row>
    <row r="2766" spans="4:11" x14ac:dyDescent="0.25">
      <c r="D2766" s="201"/>
      <c r="E2766" s="179"/>
      <c r="F2766" s="179"/>
      <c r="G2766" s="180"/>
      <c r="H2766" s="182"/>
      <c r="I2766" s="182"/>
      <c r="J2766" s="182"/>
      <c r="K2766" s="182"/>
    </row>
    <row r="2767" spans="4:11" x14ac:dyDescent="0.25">
      <c r="D2767" s="201"/>
      <c r="E2767" s="179"/>
      <c r="F2767" s="179"/>
      <c r="G2767" s="180"/>
      <c r="H2767" s="182"/>
      <c r="I2767" s="182"/>
      <c r="J2767" s="182"/>
      <c r="K2767" s="182"/>
    </row>
    <row r="2768" spans="4:11" x14ac:dyDescent="0.25">
      <c r="D2768" s="201"/>
      <c r="E2768" s="179"/>
      <c r="F2768" s="179"/>
      <c r="G2768" s="180"/>
      <c r="H2768" s="182"/>
      <c r="I2768" s="182"/>
      <c r="J2768" s="182"/>
      <c r="K2768" s="182"/>
    </row>
    <row r="2769" spans="4:11" x14ac:dyDescent="0.25">
      <c r="D2769" s="201"/>
      <c r="E2769" s="179"/>
      <c r="F2769" s="179"/>
      <c r="G2769" s="180"/>
      <c r="H2769" s="182"/>
      <c r="I2769" s="182"/>
      <c r="J2769" s="182"/>
      <c r="K2769" s="182"/>
    </row>
    <row r="2770" spans="4:11" x14ac:dyDescent="0.25">
      <c r="D2770" s="201"/>
      <c r="E2770" s="179"/>
      <c r="F2770" s="179"/>
      <c r="G2770" s="180"/>
      <c r="H2770" s="182"/>
      <c r="I2770" s="182"/>
      <c r="J2770" s="182"/>
      <c r="K2770" s="182"/>
    </row>
    <row r="2771" spans="4:11" x14ac:dyDescent="0.25">
      <c r="D2771" s="201"/>
      <c r="E2771" s="179"/>
      <c r="F2771" s="179"/>
      <c r="G2771" s="180"/>
      <c r="H2771" s="182"/>
      <c r="I2771" s="182"/>
      <c r="J2771" s="182"/>
      <c r="K2771" s="182"/>
    </row>
    <row r="2772" spans="4:11" x14ac:dyDescent="0.25">
      <c r="D2772" s="201"/>
      <c r="E2772" s="179"/>
      <c r="F2772" s="179"/>
      <c r="G2772" s="180"/>
      <c r="H2772" s="182"/>
      <c r="I2772" s="182"/>
      <c r="J2772" s="182"/>
      <c r="K2772" s="182"/>
    </row>
    <row r="2773" spans="4:11" x14ac:dyDescent="0.25">
      <c r="D2773" s="201"/>
      <c r="E2773" s="179"/>
      <c r="F2773" s="179"/>
      <c r="G2773" s="180"/>
      <c r="H2773" s="182"/>
      <c r="I2773" s="182"/>
      <c r="J2773" s="182"/>
      <c r="K2773" s="182"/>
    </row>
    <row r="2774" spans="4:11" x14ac:dyDescent="0.25">
      <c r="D2774" s="201"/>
      <c r="E2774" s="179"/>
      <c r="F2774" s="179"/>
      <c r="G2774" s="180"/>
      <c r="H2774" s="182"/>
      <c r="I2774" s="182"/>
      <c r="J2774" s="182"/>
      <c r="K2774" s="182"/>
    </row>
    <row r="2775" spans="4:11" x14ac:dyDescent="0.25">
      <c r="D2775" s="201"/>
      <c r="E2775" s="179"/>
      <c r="F2775" s="179"/>
      <c r="G2775" s="180"/>
      <c r="H2775" s="182"/>
      <c r="I2775" s="182"/>
      <c r="J2775" s="182"/>
      <c r="K2775" s="182"/>
    </row>
    <row r="2776" spans="4:11" x14ac:dyDescent="0.25">
      <c r="D2776" s="201"/>
      <c r="E2776" s="179"/>
      <c r="F2776" s="179"/>
      <c r="G2776" s="180"/>
      <c r="H2776" s="182"/>
      <c r="I2776" s="182"/>
      <c r="J2776" s="182"/>
      <c r="K2776" s="182"/>
    </row>
    <row r="2777" spans="4:11" x14ac:dyDescent="0.25">
      <c r="D2777" s="201"/>
      <c r="E2777" s="179"/>
      <c r="F2777" s="179"/>
      <c r="G2777" s="180"/>
      <c r="H2777" s="182"/>
      <c r="I2777" s="182"/>
      <c r="J2777" s="182"/>
      <c r="K2777" s="182"/>
    </row>
    <row r="2778" spans="4:11" x14ac:dyDescent="0.25">
      <c r="D2778" s="201"/>
      <c r="E2778" s="179"/>
      <c r="F2778" s="179"/>
      <c r="G2778" s="180"/>
      <c r="H2778" s="182"/>
      <c r="I2778" s="182"/>
      <c r="J2778" s="182"/>
      <c r="K2778" s="182"/>
    </row>
    <row r="2779" spans="4:11" x14ac:dyDescent="0.25">
      <c r="D2779" s="201"/>
      <c r="E2779" s="179"/>
      <c r="F2779" s="179"/>
      <c r="G2779" s="180"/>
      <c r="H2779" s="182"/>
      <c r="I2779" s="182"/>
      <c r="J2779" s="182"/>
      <c r="K2779" s="182"/>
    </row>
    <row r="2780" spans="4:11" x14ac:dyDescent="0.25">
      <c r="D2780" s="201"/>
      <c r="E2780" s="179"/>
      <c r="F2780" s="179"/>
      <c r="G2780" s="180"/>
      <c r="H2780" s="182"/>
      <c r="I2780" s="182"/>
      <c r="J2780" s="182"/>
      <c r="K2780" s="182"/>
    </row>
    <row r="2781" spans="4:11" x14ac:dyDescent="0.25">
      <c r="D2781" s="201"/>
      <c r="E2781" s="179"/>
      <c r="F2781" s="179"/>
      <c r="G2781" s="180"/>
      <c r="H2781" s="182"/>
      <c r="I2781" s="182"/>
      <c r="J2781" s="182"/>
      <c r="K2781" s="182"/>
    </row>
    <row r="2782" spans="4:11" x14ac:dyDescent="0.25">
      <c r="D2782" s="201"/>
      <c r="E2782" s="179"/>
      <c r="F2782" s="179"/>
      <c r="G2782" s="180"/>
      <c r="H2782" s="182"/>
      <c r="I2782" s="182"/>
      <c r="J2782" s="182"/>
      <c r="K2782" s="182"/>
    </row>
    <row r="2783" spans="4:11" x14ac:dyDescent="0.25">
      <c r="D2783" s="201"/>
      <c r="E2783" s="179"/>
      <c r="F2783" s="179"/>
      <c r="G2783" s="180"/>
      <c r="H2783" s="182"/>
      <c r="I2783" s="182"/>
      <c r="J2783" s="182"/>
      <c r="K2783" s="182"/>
    </row>
    <row r="2784" spans="4:11" x14ac:dyDescent="0.25">
      <c r="D2784" s="201"/>
      <c r="E2784" s="179"/>
      <c r="F2784" s="179"/>
      <c r="G2784" s="180"/>
      <c r="H2784" s="182"/>
      <c r="I2784" s="182"/>
      <c r="J2784" s="182"/>
      <c r="K2784" s="182"/>
    </row>
    <row r="2785" spans="4:11" x14ac:dyDescent="0.25">
      <c r="D2785" s="201"/>
      <c r="E2785" s="179"/>
      <c r="F2785" s="179"/>
      <c r="G2785" s="180"/>
      <c r="H2785" s="182"/>
      <c r="I2785" s="182"/>
      <c r="J2785" s="182"/>
      <c r="K2785" s="182"/>
    </row>
    <row r="2786" spans="4:11" x14ac:dyDescent="0.25">
      <c r="D2786" s="201"/>
      <c r="E2786" s="179"/>
      <c r="F2786" s="179"/>
      <c r="G2786" s="180"/>
      <c r="H2786" s="182"/>
      <c r="I2786" s="182"/>
      <c r="J2786" s="182"/>
      <c r="K2786" s="182"/>
    </row>
    <row r="2787" spans="4:11" x14ac:dyDescent="0.25">
      <c r="D2787" s="201"/>
      <c r="E2787" s="179"/>
      <c r="F2787" s="179"/>
      <c r="G2787" s="180"/>
      <c r="H2787" s="182"/>
      <c r="I2787" s="182"/>
      <c r="J2787" s="182"/>
      <c r="K2787" s="182"/>
    </row>
    <row r="2788" spans="4:11" x14ac:dyDescent="0.25">
      <c r="D2788" s="201"/>
      <c r="E2788" s="179"/>
      <c r="F2788" s="179"/>
      <c r="G2788" s="180"/>
      <c r="H2788" s="182"/>
      <c r="I2788" s="182"/>
      <c r="J2788" s="182"/>
      <c r="K2788" s="182"/>
    </row>
    <row r="2789" spans="4:11" x14ac:dyDescent="0.25">
      <c r="D2789" s="201"/>
      <c r="E2789" s="179"/>
      <c r="F2789" s="179"/>
      <c r="G2789" s="180"/>
      <c r="H2789" s="182"/>
      <c r="I2789" s="182"/>
      <c r="J2789" s="182"/>
      <c r="K2789" s="182"/>
    </row>
    <row r="2790" spans="4:11" x14ac:dyDescent="0.25">
      <c r="D2790" s="201"/>
      <c r="E2790" s="179"/>
      <c r="F2790" s="179"/>
      <c r="G2790" s="180"/>
      <c r="H2790" s="182"/>
      <c r="I2790" s="182"/>
      <c r="J2790" s="182"/>
      <c r="K2790" s="182"/>
    </row>
    <row r="2791" spans="4:11" x14ac:dyDescent="0.25">
      <c r="D2791" s="201"/>
      <c r="E2791" s="179"/>
      <c r="F2791" s="179"/>
      <c r="G2791" s="180"/>
      <c r="H2791" s="182"/>
      <c r="I2791" s="182"/>
      <c r="J2791" s="182"/>
      <c r="K2791" s="182"/>
    </row>
    <row r="2792" spans="4:11" x14ac:dyDescent="0.25">
      <c r="D2792" s="201"/>
      <c r="E2792" s="179"/>
      <c r="F2792" s="179"/>
      <c r="G2792" s="180"/>
      <c r="H2792" s="182"/>
      <c r="I2792" s="182"/>
      <c r="J2792" s="182"/>
      <c r="K2792" s="182"/>
    </row>
    <row r="2793" spans="4:11" x14ac:dyDescent="0.25">
      <c r="D2793" s="201"/>
      <c r="E2793" s="179"/>
      <c r="F2793" s="179"/>
      <c r="G2793" s="180"/>
      <c r="H2793" s="182"/>
      <c r="I2793" s="182"/>
      <c r="J2793" s="182"/>
      <c r="K2793" s="182"/>
    </row>
    <row r="2794" spans="4:11" x14ac:dyDescent="0.25">
      <c r="D2794" s="201"/>
      <c r="E2794" s="179"/>
      <c r="F2794" s="179"/>
      <c r="G2794" s="180"/>
      <c r="H2794" s="182"/>
      <c r="I2794" s="182"/>
      <c r="J2794" s="182"/>
      <c r="K2794" s="182"/>
    </row>
    <row r="2795" spans="4:11" x14ac:dyDescent="0.25">
      <c r="D2795" s="201"/>
      <c r="E2795" s="179"/>
      <c r="F2795" s="179"/>
      <c r="G2795" s="180"/>
      <c r="H2795" s="182"/>
      <c r="I2795" s="182"/>
      <c r="J2795" s="182"/>
      <c r="K2795" s="182"/>
    </row>
    <row r="2796" spans="4:11" x14ac:dyDescent="0.25">
      <c r="D2796" s="201"/>
      <c r="E2796" s="179"/>
      <c r="F2796" s="179"/>
      <c r="G2796" s="180"/>
      <c r="H2796" s="182"/>
      <c r="I2796" s="182"/>
      <c r="J2796" s="182"/>
      <c r="K2796" s="182"/>
    </row>
    <row r="2797" spans="4:11" x14ac:dyDescent="0.25">
      <c r="D2797" s="201"/>
      <c r="E2797" s="179"/>
      <c r="F2797" s="179"/>
      <c r="G2797" s="180"/>
      <c r="H2797" s="182"/>
      <c r="I2797" s="182"/>
      <c r="J2797" s="182"/>
      <c r="K2797" s="182"/>
    </row>
    <row r="2798" spans="4:11" x14ac:dyDescent="0.25">
      <c r="D2798" s="201"/>
      <c r="E2798" s="179"/>
      <c r="F2798" s="179"/>
      <c r="G2798" s="180"/>
      <c r="H2798" s="182"/>
      <c r="I2798" s="182"/>
      <c r="J2798" s="182"/>
      <c r="K2798" s="182"/>
    </row>
    <row r="2799" spans="4:11" x14ac:dyDescent="0.25">
      <c r="D2799" s="201"/>
      <c r="E2799" s="179"/>
      <c r="F2799" s="179"/>
      <c r="G2799" s="180"/>
      <c r="H2799" s="182"/>
      <c r="I2799" s="182"/>
      <c r="J2799" s="182"/>
      <c r="K2799" s="182"/>
    </row>
    <row r="2800" spans="4:11" x14ac:dyDescent="0.25">
      <c r="D2800" s="201"/>
      <c r="E2800" s="179"/>
      <c r="F2800" s="179"/>
      <c r="G2800" s="180"/>
      <c r="H2800" s="182"/>
      <c r="I2800" s="182"/>
      <c r="J2800" s="182"/>
      <c r="K2800" s="182"/>
    </row>
    <row r="2801" spans="4:11" x14ac:dyDescent="0.25">
      <c r="D2801" s="201"/>
      <c r="E2801" s="179"/>
      <c r="F2801" s="179"/>
      <c r="G2801" s="180"/>
      <c r="H2801" s="182"/>
      <c r="I2801" s="182"/>
      <c r="J2801" s="182"/>
      <c r="K2801" s="182"/>
    </row>
    <row r="2802" spans="4:11" x14ac:dyDescent="0.25">
      <c r="D2802" s="201"/>
      <c r="E2802" s="179"/>
      <c r="F2802" s="179"/>
      <c r="G2802" s="180"/>
      <c r="H2802" s="182"/>
      <c r="I2802" s="182"/>
      <c r="J2802" s="182"/>
      <c r="K2802" s="182"/>
    </row>
    <row r="2803" spans="4:11" x14ac:dyDescent="0.25">
      <c r="D2803" s="201"/>
      <c r="E2803" s="179"/>
      <c r="F2803" s="179"/>
      <c r="G2803" s="180"/>
      <c r="H2803" s="182"/>
      <c r="I2803" s="182"/>
      <c r="J2803" s="182"/>
      <c r="K2803" s="182"/>
    </row>
    <row r="2804" spans="4:11" x14ac:dyDescent="0.25">
      <c r="D2804" s="201"/>
      <c r="E2804" s="179"/>
      <c r="F2804" s="179"/>
      <c r="G2804" s="180"/>
      <c r="H2804" s="182"/>
      <c r="I2804" s="182"/>
      <c r="J2804" s="182"/>
      <c r="K2804" s="182"/>
    </row>
    <row r="2805" spans="4:11" x14ac:dyDescent="0.25">
      <c r="D2805" s="201"/>
      <c r="E2805" s="179"/>
      <c r="F2805" s="179"/>
      <c r="G2805" s="180"/>
      <c r="H2805" s="182"/>
      <c r="I2805" s="182"/>
      <c r="J2805" s="182"/>
      <c r="K2805" s="182"/>
    </row>
    <row r="2806" spans="4:11" x14ac:dyDescent="0.25">
      <c r="D2806" s="201"/>
      <c r="E2806" s="179"/>
      <c r="F2806" s="179"/>
      <c r="G2806" s="180"/>
      <c r="H2806" s="182"/>
      <c r="I2806" s="182"/>
      <c r="J2806" s="182"/>
      <c r="K2806" s="182"/>
    </row>
    <row r="2807" spans="4:11" x14ac:dyDescent="0.25">
      <c r="D2807" s="201"/>
      <c r="E2807" s="179"/>
      <c r="F2807" s="179"/>
      <c r="G2807" s="180"/>
      <c r="H2807" s="182"/>
      <c r="I2807" s="182"/>
      <c r="J2807" s="182"/>
      <c r="K2807" s="182"/>
    </row>
    <row r="2808" spans="4:11" x14ac:dyDescent="0.25">
      <c r="D2808" s="201"/>
      <c r="E2808" s="179"/>
      <c r="F2808" s="179"/>
      <c r="G2808" s="180"/>
      <c r="H2808" s="182"/>
      <c r="I2808" s="182"/>
      <c r="J2808" s="182"/>
      <c r="K2808" s="182"/>
    </row>
    <row r="2809" spans="4:11" x14ac:dyDescent="0.25">
      <c r="D2809" s="201"/>
      <c r="E2809" s="179"/>
      <c r="F2809" s="179"/>
      <c r="G2809" s="180"/>
      <c r="H2809" s="182"/>
      <c r="I2809" s="182"/>
      <c r="J2809" s="182"/>
      <c r="K2809" s="182"/>
    </row>
    <row r="2810" spans="4:11" x14ac:dyDescent="0.25">
      <c r="D2810" s="201"/>
      <c r="E2810" s="179"/>
      <c r="F2810" s="179"/>
      <c r="G2810" s="180"/>
      <c r="H2810" s="182"/>
      <c r="I2810" s="182"/>
      <c r="J2810" s="182"/>
      <c r="K2810" s="182"/>
    </row>
    <row r="2811" spans="4:11" x14ac:dyDescent="0.25">
      <c r="D2811" s="201"/>
      <c r="E2811" s="179"/>
      <c r="F2811" s="179"/>
      <c r="G2811" s="180"/>
      <c r="H2811" s="182"/>
      <c r="I2811" s="182"/>
      <c r="J2811" s="182"/>
      <c r="K2811" s="182"/>
    </row>
    <row r="2812" spans="4:11" x14ac:dyDescent="0.25">
      <c r="D2812" s="201"/>
      <c r="E2812" s="179"/>
      <c r="F2812" s="179"/>
      <c r="G2812" s="180"/>
      <c r="H2812" s="182"/>
      <c r="I2812" s="182"/>
      <c r="J2812" s="182"/>
      <c r="K2812" s="182"/>
    </row>
    <row r="2813" spans="4:11" x14ac:dyDescent="0.25">
      <c r="D2813" s="201"/>
      <c r="E2813" s="179"/>
      <c r="F2813" s="179"/>
      <c r="G2813" s="180"/>
      <c r="H2813" s="182"/>
      <c r="I2813" s="182"/>
      <c r="J2813" s="182"/>
      <c r="K2813" s="182"/>
    </row>
    <row r="2814" spans="4:11" x14ac:dyDescent="0.25">
      <c r="D2814" s="201"/>
      <c r="E2814" s="179"/>
      <c r="F2814" s="179"/>
      <c r="G2814" s="180"/>
      <c r="H2814" s="182"/>
      <c r="I2814" s="182"/>
      <c r="J2814" s="182"/>
      <c r="K2814" s="182"/>
    </row>
    <row r="2815" spans="4:11" x14ac:dyDescent="0.25">
      <c r="D2815" s="201"/>
      <c r="E2815" s="179"/>
      <c r="F2815" s="179"/>
      <c r="G2815" s="180"/>
      <c r="H2815" s="182"/>
      <c r="I2815" s="182"/>
      <c r="J2815" s="182"/>
      <c r="K2815" s="182"/>
    </row>
    <row r="2816" spans="4:11" x14ac:dyDescent="0.25">
      <c r="D2816" s="201"/>
      <c r="E2816" s="179"/>
      <c r="F2816" s="179"/>
      <c r="G2816" s="180"/>
      <c r="H2816" s="182"/>
      <c r="I2816" s="182"/>
      <c r="J2816" s="182"/>
      <c r="K2816" s="182"/>
    </row>
    <row r="2817" spans="4:11" x14ac:dyDescent="0.25">
      <c r="D2817" s="201"/>
      <c r="E2817" s="179"/>
      <c r="F2817" s="179"/>
      <c r="G2817" s="180"/>
      <c r="H2817" s="182"/>
      <c r="I2817" s="182"/>
      <c r="J2817" s="182"/>
      <c r="K2817" s="182"/>
    </row>
    <row r="2818" spans="4:11" x14ac:dyDescent="0.25">
      <c r="D2818" s="201"/>
      <c r="E2818" s="179"/>
      <c r="F2818" s="179"/>
      <c r="G2818" s="180"/>
      <c r="H2818" s="182"/>
      <c r="I2818" s="182"/>
      <c r="J2818" s="182"/>
      <c r="K2818" s="182"/>
    </row>
    <row r="2819" spans="4:11" x14ac:dyDescent="0.25">
      <c r="D2819" s="201"/>
      <c r="E2819" s="179"/>
      <c r="F2819" s="179"/>
      <c r="G2819" s="180"/>
      <c r="H2819" s="182"/>
      <c r="I2819" s="182"/>
      <c r="J2819" s="182"/>
      <c r="K2819" s="182"/>
    </row>
    <row r="2820" spans="4:11" x14ac:dyDescent="0.25">
      <c r="D2820" s="201"/>
      <c r="E2820" s="179"/>
      <c r="F2820" s="179"/>
      <c r="G2820" s="180"/>
      <c r="H2820" s="182"/>
      <c r="I2820" s="182"/>
      <c r="J2820" s="182"/>
      <c r="K2820" s="182"/>
    </row>
    <row r="2821" spans="4:11" x14ac:dyDescent="0.25">
      <c r="D2821" s="201"/>
      <c r="E2821" s="179"/>
      <c r="F2821" s="179"/>
      <c r="G2821" s="180"/>
      <c r="H2821" s="182"/>
      <c r="I2821" s="182"/>
      <c r="J2821" s="182"/>
      <c r="K2821" s="182"/>
    </row>
    <row r="2822" spans="4:11" x14ac:dyDescent="0.25">
      <c r="D2822" s="201"/>
      <c r="E2822" s="179"/>
      <c r="F2822" s="179"/>
      <c r="G2822" s="180"/>
      <c r="H2822" s="182"/>
      <c r="I2822" s="182"/>
      <c r="J2822" s="182"/>
      <c r="K2822" s="182"/>
    </row>
    <row r="2823" spans="4:11" x14ac:dyDescent="0.25">
      <c r="D2823" s="201"/>
      <c r="E2823" s="179"/>
      <c r="F2823" s="179"/>
      <c r="G2823" s="180"/>
      <c r="H2823" s="182"/>
      <c r="I2823" s="182"/>
      <c r="J2823" s="182"/>
      <c r="K2823" s="182"/>
    </row>
    <row r="2824" spans="4:11" x14ac:dyDescent="0.25">
      <c r="D2824" s="201"/>
      <c r="E2824" s="179"/>
      <c r="F2824" s="179"/>
      <c r="G2824" s="180"/>
      <c r="H2824" s="182"/>
      <c r="I2824" s="182"/>
      <c r="J2824" s="182"/>
      <c r="K2824" s="182"/>
    </row>
    <row r="2825" spans="4:11" x14ac:dyDescent="0.25">
      <c r="D2825" s="201"/>
      <c r="E2825" s="179"/>
      <c r="F2825" s="179"/>
      <c r="G2825" s="180"/>
      <c r="H2825" s="182"/>
      <c r="I2825" s="182"/>
      <c r="J2825" s="182"/>
      <c r="K2825" s="182"/>
    </row>
    <row r="2826" spans="4:11" x14ac:dyDescent="0.25">
      <c r="D2826" s="201"/>
      <c r="E2826" s="179"/>
      <c r="F2826" s="179"/>
      <c r="G2826" s="180"/>
      <c r="H2826" s="182"/>
      <c r="I2826" s="182"/>
      <c r="J2826" s="182"/>
      <c r="K2826" s="182"/>
    </row>
    <row r="2827" spans="4:11" x14ac:dyDescent="0.25">
      <c r="D2827" s="201"/>
      <c r="E2827" s="179"/>
      <c r="F2827" s="179"/>
      <c r="G2827" s="180"/>
      <c r="H2827" s="182"/>
      <c r="I2827" s="182"/>
      <c r="J2827" s="182"/>
      <c r="K2827" s="182"/>
    </row>
    <row r="2828" spans="4:11" x14ac:dyDescent="0.25">
      <c r="D2828" s="201"/>
      <c r="E2828" s="179"/>
      <c r="F2828" s="179"/>
      <c r="G2828" s="180"/>
      <c r="H2828" s="182"/>
      <c r="I2828" s="182"/>
      <c r="J2828" s="182"/>
      <c r="K2828" s="182"/>
    </row>
    <row r="2829" spans="4:11" x14ac:dyDescent="0.25">
      <c r="D2829" s="201"/>
      <c r="E2829" s="179"/>
      <c r="F2829" s="179"/>
      <c r="G2829" s="180"/>
      <c r="H2829" s="182"/>
      <c r="I2829" s="182"/>
      <c r="J2829" s="182"/>
      <c r="K2829" s="182"/>
    </row>
    <row r="2830" spans="4:11" x14ac:dyDescent="0.25">
      <c r="D2830" s="201"/>
      <c r="E2830" s="179"/>
      <c r="F2830" s="179"/>
      <c r="G2830" s="180"/>
      <c r="H2830" s="182"/>
      <c r="I2830" s="182"/>
      <c r="J2830" s="182"/>
      <c r="K2830" s="182"/>
    </row>
    <row r="2831" spans="4:11" x14ac:dyDescent="0.25">
      <c r="D2831" s="201"/>
      <c r="E2831" s="179"/>
      <c r="F2831" s="179"/>
      <c r="G2831" s="180"/>
      <c r="H2831" s="182"/>
      <c r="I2831" s="182"/>
      <c r="J2831" s="182"/>
      <c r="K2831" s="182"/>
    </row>
    <row r="2832" spans="4:11" x14ac:dyDescent="0.25">
      <c r="D2832" s="201"/>
      <c r="E2832" s="179"/>
      <c r="F2832" s="179"/>
      <c r="G2832" s="180"/>
      <c r="H2832" s="182"/>
      <c r="I2832" s="182"/>
      <c r="J2832" s="182"/>
      <c r="K2832" s="182"/>
    </row>
    <row r="2833" spans="4:11" x14ac:dyDescent="0.25">
      <c r="D2833" s="201"/>
      <c r="E2833" s="179"/>
      <c r="F2833" s="179"/>
      <c r="G2833" s="180"/>
      <c r="H2833" s="182"/>
      <c r="I2833" s="182"/>
      <c r="J2833" s="182"/>
      <c r="K2833" s="182"/>
    </row>
    <row r="2834" spans="4:11" x14ac:dyDescent="0.25">
      <c r="D2834" s="201"/>
      <c r="E2834" s="179"/>
      <c r="F2834" s="179"/>
      <c r="G2834" s="180"/>
      <c r="H2834" s="182"/>
      <c r="I2834" s="182"/>
      <c r="J2834" s="182"/>
      <c r="K2834" s="182"/>
    </row>
    <row r="2835" spans="4:11" x14ac:dyDescent="0.25">
      <c r="D2835" s="201"/>
      <c r="E2835" s="179"/>
      <c r="F2835" s="179"/>
      <c r="G2835" s="180"/>
      <c r="H2835" s="182"/>
      <c r="I2835" s="182"/>
      <c r="J2835" s="182"/>
      <c r="K2835" s="182"/>
    </row>
    <row r="2836" spans="4:11" x14ac:dyDescent="0.25">
      <c r="D2836" s="201"/>
      <c r="E2836" s="179"/>
      <c r="F2836" s="179"/>
      <c r="G2836" s="180"/>
      <c r="H2836" s="182"/>
      <c r="I2836" s="182"/>
      <c r="J2836" s="182"/>
      <c r="K2836" s="182"/>
    </row>
    <row r="2837" spans="4:11" x14ac:dyDescent="0.25">
      <c r="D2837" s="201"/>
      <c r="E2837" s="179"/>
      <c r="F2837" s="179"/>
      <c r="G2837" s="180"/>
      <c r="H2837" s="182"/>
      <c r="I2837" s="182"/>
      <c r="J2837" s="182"/>
      <c r="K2837" s="182"/>
    </row>
    <row r="2838" spans="4:11" x14ac:dyDescent="0.25">
      <c r="D2838" s="201"/>
      <c r="E2838" s="179"/>
      <c r="F2838" s="179"/>
      <c r="G2838" s="180"/>
      <c r="H2838" s="182"/>
      <c r="I2838" s="182"/>
      <c r="J2838" s="182"/>
      <c r="K2838" s="182"/>
    </row>
    <row r="2839" spans="4:11" x14ac:dyDescent="0.25">
      <c r="D2839" s="201"/>
      <c r="E2839" s="179"/>
      <c r="F2839" s="179"/>
      <c r="G2839" s="180"/>
      <c r="H2839" s="182"/>
      <c r="I2839" s="182"/>
      <c r="J2839" s="182"/>
      <c r="K2839" s="182"/>
    </row>
    <row r="2840" spans="4:11" x14ac:dyDescent="0.25">
      <c r="D2840" s="201"/>
      <c r="E2840" s="179"/>
      <c r="F2840" s="179"/>
      <c r="G2840" s="180"/>
      <c r="H2840" s="182"/>
      <c r="I2840" s="182"/>
      <c r="J2840" s="182"/>
      <c r="K2840" s="182"/>
    </row>
    <row r="2841" spans="4:11" x14ac:dyDescent="0.25">
      <c r="D2841" s="201"/>
      <c r="E2841" s="179"/>
      <c r="F2841" s="179"/>
      <c r="G2841" s="180"/>
      <c r="H2841" s="182"/>
      <c r="I2841" s="182"/>
      <c r="J2841" s="182"/>
      <c r="K2841" s="182"/>
    </row>
    <row r="2842" spans="4:11" x14ac:dyDescent="0.25">
      <c r="D2842" s="201"/>
      <c r="E2842" s="179"/>
      <c r="F2842" s="179"/>
      <c r="G2842" s="180"/>
      <c r="H2842" s="182"/>
      <c r="I2842" s="182"/>
      <c r="J2842" s="182"/>
      <c r="K2842" s="182"/>
    </row>
    <row r="2843" spans="4:11" x14ac:dyDescent="0.25">
      <c r="D2843" s="201"/>
      <c r="E2843" s="179"/>
      <c r="F2843" s="179"/>
      <c r="G2843" s="180"/>
      <c r="H2843" s="182"/>
      <c r="I2843" s="182"/>
      <c r="J2843" s="182"/>
      <c r="K2843" s="182"/>
    </row>
    <row r="2844" spans="4:11" x14ac:dyDescent="0.25">
      <c r="D2844" s="201"/>
      <c r="E2844" s="179"/>
      <c r="F2844" s="179"/>
      <c r="G2844" s="180"/>
      <c r="H2844" s="182"/>
      <c r="I2844" s="182"/>
      <c r="J2844" s="182"/>
      <c r="K2844" s="182"/>
    </row>
    <row r="2845" spans="4:11" x14ac:dyDescent="0.25">
      <c r="D2845" s="201"/>
      <c r="E2845" s="179"/>
      <c r="F2845" s="179"/>
      <c r="G2845" s="180"/>
      <c r="H2845" s="182"/>
      <c r="I2845" s="182"/>
      <c r="J2845" s="182"/>
      <c r="K2845" s="182"/>
    </row>
    <row r="2846" spans="4:11" x14ac:dyDescent="0.25">
      <c r="D2846" s="201"/>
      <c r="E2846" s="179"/>
      <c r="F2846" s="179"/>
      <c r="G2846" s="180"/>
      <c r="H2846" s="182"/>
      <c r="I2846" s="182"/>
      <c r="J2846" s="182"/>
      <c r="K2846" s="182"/>
    </row>
    <row r="2847" spans="4:11" x14ac:dyDescent="0.25">
      <c r="D2847" s="201"/>
      <c r="E2847" s="179"/>
      <c r="F2847" s="179"/>
      <c r="G2847" s="180"/>
      <c r="H2847" s="182"/>
      <c r="I2847" s="182"/>
      <c r="J2847" s="182"/>
      <c r="K2847" s="182"/>
    </row>
    <row r="2848" spans="4:11" x14ac:dyDescent="0.25">
      <c r="D2848" s="201"/>
      <c r="E2848" s="179"/>
      <c r="F2848" s="179"/>
      <c r="G2848" s="180"/>
      <c r="H2848" s="182"/>
      <c r="I2848" s="182"/>
      <c r="J2848" s="182"/>
      <c r="K2848" s="182"/>
    </row>
    <row r="2849" spans="4:11" x14ac:dyDescent="0.25">
      <c r="D2849" s="201"/>
      <c r="E2849" s="179"/>
      <c r="F2849" s="179"/>
      <c r="G2849" s="180"/>
      <c r="H2849" s="182"/>
      <c r="I2849" s="182"/>
      <c r="J2849" s="182"/>
      <c r="K2849" s="182"/>
    </row>
    <row r="2850" spans="4:11" x14ac:dyDescent="0.25">
      <c r="D2850" s="201"/>
      <c r="E2850" s="179"/>
      <c r="F2850" s="179"/>
      <c r="G2850" s="180"/>
      <c r="H2850" s="182"/>
      <c r="I2850" s="182"/>
      <c r="J2850" s="182"/>
      <c r="K2850" s="182"/>
    </row>
    <row r="2851" spans="4:11" x14ac:dyDescent="0.25">
      <c r="D2851" s="201"/>
      <c r="E2851" s="179"/>
      <c r="F2851" s="179"/>
      <c r="G2851" s="180"/>
      <c r="H2851" s="182"/>
      <c r="I2851" s="182"/>
      <c r="J2851" s="182"/>
      <c r="K2851" s="182"/>
    </row>
    <row r="2852" spans="4:11" x14ac:dyDescent="0.25">
      <c r="D2852" s="201"/>
      <c r="E2852" s="179"/>
      <c r="F2852" s="179"/>
      <c r="G2852" s="180"/>
      <c r="H2852" s="182"/>
      <c r="I2852" s="182"/>
      <c r="J2852" s="182"/>
      <c r="K2852" s="182"/>
    </row>
    <row r="2853" spans="4:11" x14ac:dyDescent="0.25">
      <c r="D2853" s="201"/>
      <c r="E2853" s="179"/>
      <c r="F2853" s="179"/>
      <c r="G2853" s="180"/>
      <c r="H2853" s="182"/>
      <c r="I2853" s="182"/>
      <c r="J2853" s="182"/>
      <c r="K2853" s="182"/>
    </row>
    <row r="2854" spans="4:11" x14ac:dyDescent="0.25">
      <c r="D2854" s="201"/>
      <c r="E2854" s="179"/>
      <c r="F2854" s="179"/>
      <c r="G2854" s="180"/>
      <c r="H2854" s="182"/>
      <c r="I2854" s="182"/>
      <c r="J2854" s="182"/>
      <c r="K2854" s="182"/>
    </row>
    <row r="2855" spans="4:11" x14ac:dyDescent="0.25">
      <c r="D2855" s="201"/>
      <c r="E2855" s="179"/>
      <c r="F2855" s="179"/>
      <c r="G2855" s="180"/>
      <c r="H2855" s="182"/>
      <c r="I2855" s="182"/>
      <c r="J2855" s="182"/>
      <c r="K2855" s="182"/>
    </row>
    <row r="2856" spans="4:11" x14ac:dyDescent="0.25">
      <c r="D2856" s="201"/>
      <c r="E2856" s="179"/>
      <c r="F2856" s="179"/>
      <c r="G2856" s="180"/>
      <c r="H2856" s="182"/>
      <c r="I2856" s="182"/>
      <c r="J2856" s="182"/>
      <c r="K2856" s="182"/>
    </row>
    <row r="2857" spans="4:11" x14ac:dyDescent="0.25">
      <c r="D2857" s="201"/>
      <c r="E2857" s="179"/>
      <c r="F2857" s="179"/>
      <c r="G2857" s="180"/>
      <c r="H2857" s="182"/>
      <c r="I2857" s="182"/>
      <c r="J2857" s="182"/>
      <c r="K2857" s="182"/>
    </row>
    <row r="2858" spans="4:11" x14ac:dyDescent="0.25">
      <c r="D2858" s="201"/>
      <c r="E2858" s="179"/>
      <c r="F2858" s="179"/>
      <c r="G2858" s="180"/>
      <c r="H2858" s="182"/>
      <c r="I2858" s="182"/>
      <c r="J2858" s="182"/>
      <c r="K2858" s="182"/>
    </row>
    <row r="2859" spans="4:11" x14ac:dyDescent="0.25">
      <c r="D2859" s="201"/>
      <c r="E2859" s="179"/>
      <c r="F2859" s="179"/>
      <c r="G2859" s="180"/>
      <c r="H2859" s="182"/>
      <c r="I2859" s="182"/>
      <c r="J2859" s="182"/>
      <c r="K2859" s="182"/>
    </row>
    <row r="2860" spans="4:11" x14ac:dyDescent="0.25">
      <c r="D2860" s="201"/>
      <c r="E2860" s="179"/>
      <c r="F2860" s="179"/>
      <c r="G2860" s="180"/>
      <c r="H2860" s="182"/>
      <c r="I2860" s="182"/>
      <c r="J2860" s="182"/>
      <c r="K2860" s="182"/>
    </row>
    <row r="2861" spans="4:11" x14ac:dyDescent="0.25">
      <c r="D2861" s="201"/>
      <c r="E2861" s="179"/>
      <c r="F2861" s="179"/>
      <c r="G2861" s="180"/>
      <c r="H2861" s="182"/>
      <c r="I2861" s="182"/>
      <c r="J2861" s="182"/>
      <c r="K2861" s="182"/>
    </row>
    <row r="2862" spans="4:11" x14ac:dyDescent="0.25">
      <c r="D2862" s="201"/>
      <c r="E2862" s="179"/>
      <c r="F2862" s="179"/>
      <c r="G2862" s="180"/>
      <c r="H2862" s="182"/>
      <c r="I2862" s="182"/>
      <c r="J2862" s="182"/>
      <c r="K2862" s="182"/>
    </row>
    <row r="2863" spans="4:11" x14ac:dyDescent="0.25">
      <c r="D2863" s="201"/>
      <c r="E2863" s="179"/>
      <c r="F2863" s="179"/>
      <c r="G2863" s="180"/>
      <c r="H2863" s="182"/>
      <c r="I2863" s="182"/>
      <c r="J2863" s="182"/>
      <c r="K2863" s="182"/>
    </row>
    <row r="2864" spans="4:11" x14ac:dyDescent="0.25">
      <c r="D2864" s="201"/>
      <c r="E2864" s="179"/>
      <c r="F2864" s="179"/>
      <c r="G2864" s="180"/>
      <c r="H2864" s="182"/>
      <c r="I2864" s="182"/>
      <c r="J2864" s="182"/>
      <c r="K2864" s="182"/>
    </row>
    <row r="2865" spans="4:11" x14ac:dyDescent="0.25">
      <c r="D2865" s="201"/>
      <c r="E2865" s="179"/>
      <c r="F2865" s="179"/>
      <c r="G2865" s="180"/>
      <c r="H2865" s="182"/>
      <c r="I2865" s="182"/>
      <c r="J2865" s="182"/>
      <c r="K2865" s="182"/>
    </row>
    <row r="2866" spans="4:11" x14ac:dyDescent="0.25">
      <c r="D2866" s="201"/>
      <c r="E2866" s="179"/>
      <c r="F2866" s="179"/>
      <c r="G2866" s="180"/>
      <c r="H2866" s="182"/>
      <c r="I2866" s="182"/>
      <c r="J2866" s="182"/>
      <c r="K2866" s="182"/>
    </row>
    <row r="2867" spans="4:11" x14ac:dyDescent="0.25">
      <c r="D2867" s="201"/>
      <c r="E2867" s="179"/>
      <c r="F2867" s="179"/>
      <c r="G2867" s="180"/>
      <c r="H2867" s="182"/>
      <c r="I2867" s="182"/>
      <c r="J2867" s="182"/>
      <c r="K2867" s="182"/>
    </row>
    <row r="2868" spans="4:11" x14ac:dyDescent="0.25">
      <c r="D2868" s="201"/>
      <c r="E2868" s="179"/>
      <c r="F2868" s="179"/>
      <c r="G2868" s="180"/>
      <c r="H2868" s="182"/>
      <c r="I2868" s="182"/>
      <c r="J2868" s="182"/>
      <c r="K2868" s="182"/>
    </row>
    <row r="2869" spans="4:11" x14ac:dyDescent="0.25">
      <c r="D2869" s="201"/>
      <c r="E2869" s="179"/>
      <c r="F2869" s="179"/>
      <c r="G2869" s="180"/>
      <c r="H2869" s="182"/>
      <c r="I2869" s="182"/>
      <c r="J2869" s="182"/>
      <c r="K2869" s="182"/>
    </row>
    <row r="2870" spans="4:11" x14ac:dyDescent="0.25">
      <c r="D2870" s="201"/>
      <c r="E2870" s="179"/>
      <c r="F2870" s="179"/>
      <c r="G2870" s="180"/>
      <c r="H2870" s="182"/>
      <c r="I2870" s="182"/>
      <c r="J2870" s="182"/>
      <c r="K2870" s="182"/>
    </row>
    <row r="2871" spans="4:11" x14ac:dyDescent="0.25">
      <c r="D2871" s="201"/>
      <c r="E2871" s="179"/>
      <c r="F2871" s="179"/>
      <c r="G2871" s="180"/>
      <c r="H2871" s="182"/>
      <c r="I2871" s="182"/>
      <c r="J2871" s="182"/>
      <c r="K2871" s="182"/>
    </row>
    <row r="2872" spans="4:11" x14ac:dyDescent="0.25">
      <c r="D2872" s="201"/>
      <c r="E2872" s="179"/>
      <c r="F2872" s="179"/>
      <c r="G2872" s="180"/>
      <c r="H2872" s="182"/>
      <c r="I2872" s="182"/>
      <c r="J2872" s="182"/>
      <c r="K2872" s="182"/>
    </row>
    <row r="2873" spans="4:11" x14ac:dyDescent="0.25">
      <c r="D2873" s="201"/>
      <c r="E2873" s="179"/>
      <c r="F2873" s="179"/>
      <c r="G2873" s="180"/>
      <c r="H2873" s="182"/>
      <c r="I2873" s="182"/>
      <c r="J2873" s="182"/>
      <c r="K2873" s="182"/>
    </row>
    <row r="2874" spans="4:11" x14ac:dyDescent="0.25">
      <c r="D2874" s="201"/>
      <c r="E2874" s="179"/>
      <c r="F2874" s="179"/>
      <c r="G2874" s="180"/>
      <c r="H2874" s="182"/>
      <c r="I2874" s="182"/>
      <c r="J2874" s="182"/>
      <c r="K2874" s="182"/>
    </row>
    <row r="2875" spans="4:11" x14ac:dyDescent="0.25">
      <c r="D2875" s="201"/>
      <c r="E2875" s="179"/>
      <c r="F2875" s="179"/>
      <c r="G2875" s="180"/>
      <c r="H2875" s="182"/>
      <c r="I2875" s="182"/>
      <c r="J2875" s="182"/>
      <c r="K2875" s="182"/>
    </row>
    <row r="2876" spans="4:11" x14ac:dyDescent="0.25">
      <c r="D2876" s="201"/>
      <c r="E2876" s="179"/>
      <c r="F2876" s="179"/>
      <c r="G2876" s="180"/>
      <c r="H2876" s="182"/>
      <c r="I2876" s="182"/>
      <c r="J2876" s="182"/>
      <c r="K2876" s="182"/>
    </row>
    <row r="2877" spans="4:11" x14ac:dyDescent="0.25">
      <c r="D2877" s="201"/>
      <c r="E2877" s="179"/>
      <c r="F2877" s="179"/>
      <c r="G2877" s="180"/>
      <c r="H2877" s="182"/>
      <c r="I2877" s="182"/>
      <c r="J2877" s="182"/>
      <c r="K2877" s="182"/>
    </row>
    <row r="2878" spans="4:11" x14ac:dyDescent="0.25">
      <c r="D2878" s="201"/>
      <c r="E2878" s="179"/>
      <c r="F2878" s="179"/>
      <c r="G2878" s="180"/>
      <c r="H2878" s="182"/>
      <c r="I2878" s="182"/>
      <c r="J2878" s="182"/>
      <c r="K2878" s="182"/>
    </row>
    <row r="2879" spans="4:11" x14ac:dyDescent="0.25">
      <c r="D2879" s="201"/>
      <c r="E2879" s="179"/>
      <c r="F2879" s="179"/>
      <c r="G2879" s="180"/>
      <c r="H2879" s="182"/>
      <c r="I2879" s="182"/>
      <c r="J2879" s="182"/>
      <c r="K2879" s="182"/>
    </row>
    <row r="2880" spans="4:11" x14ac:dyDescent="0.25">
      <c r="D2880" s="201"/>
      <c r="E2880" s="179"/>
      <c r="F2880" s="179"/>
      <c r="G2880" s="180"/>
      <c r="H2880" s="182"/>
      <c r="I2880" s="182"/>
      <c r="J2880" s="182"/>
      <c r="K2880" s="182"/>
    </row>
    <row r="2881" spans="4:11" x14ac:dyDescent="0.25">
      <c r="D2881" s="201"/>
      <c r="E2881" s="179"/>
      <c r="F2881" s="179"/>
      <c r="G2881" s="180"/>
      <c r="H2881" s="182"/>
      <c r="I2881" s="182"/>
      <c r="J2881" s="182"/>
      <c r="K2881" s="182"/>
    </row>
    <row r="2882" spans="4:11" x14ac:dyDescent="0.25">
      <c r="D2882" s="201"/>
      <c r="E2882" s="179"/>
      <c r="F2882" s="179"/>
      <c r="G2882" s="180"/>
      <c r="H2882" s="182"/>
      <c r="I2882" s="182"/>
      <c r="J2882" s="182"/>
      <c r="K2882" s="182"/>
    </row>
    <row r="2883" spans="4:11" x14ac:dyDescent="0.25">
      <c r="D2883" s="201"/>
      <c r="E2883" s="179"/>
      <c r="F2883" s="179"/>
      <c r="G2883" s="180"/>
      <c r="H2883" s="182"/>
      <c r="I2883" s="182"/>
      <c r="J2883" s="182"/>
      <c r="K2883" s="182"/>
    </row>
    <row r="2884" spans="4:11" x14ac:dyDescent="0.25">
      <c r="D2884" s="201"/>
      <c r="E2884" s="179"/>
      <c r="F2884" s="179"/>
      <c r="G2884" s="180"/>
      <c r="H2884" s="182"/>
      <c r="I2884" s="182"/>
      <c r="J2884" s="182"/>
      <c r="K2884" s="182"/>
    </row>
    <row r="2885" spans="4:11" x14ac:dyDescent="0.25">
      <c r="D2885" s="201"/>
      <c r="E2885" s="179"/>
      <c r="F2885" s="179"/>
      <c r="G2885" s="180"/>
      <c r="H2885" s="182"/>
      <c r="I2885" s="182"/>
      <c r="J2885" s="182"/>
      <c r="K2885" s="182"/>
    </row>
    <row r="2886" spans="4:11" x14ac:dyDescent="0.25">
      <c r="D2886" s="201"/>
      <c r="E2886" s="179"/>
      <c r="F2886" s="179"/>
      <c r="G2886" s="180"/>
      <c r="H2886" s="182"/>
      <c r="I2886" s="182"/>
      <c r="J2886" s="182"/>
      <c r="K2886" s="182"/>
    </row>
    <row r="2887" spans="4:11" x14ac:dyDescent="0.25">
      <c r="D2887" s="201"/>
      <c r="E2887" s="179"/>
      <c r="F2887" s="179"/>
      <c r="G2887" s="180"/>
      <c r="H2887" s="182"/>
      <c r="I2887" s="182"/>
      <c r="J2887" s="182"/>
      <c r="K2887" s="182"/>
    </row>
    <row r="2888" spans="4:11" x14ac:dyDescent="0.25">
      <c r="D2888" s="201"/>
      <c r="E2888" s="179"/>
      <c r="F2888" s="179"/>
      <c r="G2888" s="180"/>
      <c r="H2888" s="182"/>
      <c r="I2888" s="182"/>
      <c r="J2888" s="182"/>
      <c r="K2888" s="182"/>
    </row>
    <row r="2889" spans="4:11" x14ac:dyDescent="0.25">
      <c r="D2889" s="201"/>
      <c r="E2889" s="179"/>
      <c r="F2889" s="179"/>
      <c r="G2889" s="180"/>
      <c r="H2889" s="182"/>
      <c r="I2889" s="182"/>
      <c r="J2889" s="182"/>
      <c r="K2889" s="182"/>
    </row>
    <row r="2890" spans="4:11" x14ac:dyDescent="0.25">
      <c r="D2890" s="201"/>
      <c r="E2890" s="179"/>
      <c r="F2890" s="179"/>
      <c r="G2890" s="180"/>
      <c r="H2890" s="182"/>
      <c r="I2890" s="182"/>
      <c r="J2890" s="182"/>
      <c r="K2890" s="182"/>
    </row>
    <row r="2891" spans="4:11" x14ac:dyDescent="0.25">
      <c r="D2891" s="201"/>
      <c r="E2891" s="179"/>
      <c r="F2891" s="179"/>
      <c r="G2891" s="180"/>
      <c r="H2891" s="182"/>
      <c r="I2891" s="182"/>
      <c r="J2891" s="182"/>
      <c r="K2891" s="182"/>
    </row>
    <row r="2892" spans="4:11" x14ac:dyDescent="0.25">
      <c r="D2892" s="201"/>
      <c r="E2892" s="179"/>
      <c r="F2892" s="179"/>
      <c r="G2892" s="180"/>
      <c r="H2892" s="182"/>
      <c r="I2892" s="182"/>
      <c r="J2892" s="182"/>
      <c r="K2892" s="182"/>
    </row>
    <row r="2893" spans="4:11" x14ac:dyDescent="0.25">
      <c r="D2893" s="201"/>
      <c r="E2893" s="179"/>
      <c r="F2893" s="179"/>
      <c r="G2893" s="180"/>
      <c r="H2893" s="182"/>
      <c r="I2893" s="182"/>
      <c r="J2893" s="182"/>
      <c r="K2893" s="182"/>
    </row>
    <row r="2894" spans="4:11" x14ac:dyDescent="0.25">
      <c r="D2894" s="201"/>
      <c r="E2894" s="179"/>
      <c r="F2894" s="179"/>
      <c r="G2894" s="180"/>
      <c r="H2894" s="182"/>
      <c r="I2894" s="182"/>
      <c r="J2894" s="182"/>
      <c r="K2894" s="182"/>
    </row>
    <row r="2895" spans="4:11" x14ac:dyDescent="0.25">
      <c r="D2895" s="201"/>
      <c r="E2895" s="179"/>
      <c r="F2895" s="179"/>
      <c r="G2895" s="180"/>
      <c r="H2895" s="182"/>
      <c r="I2895" s="182"/>
      <c r="J2895" s="182"/>
      <c r="K2895" s="182"/>
    </row>
    <row r="2896" spans="4:11" x14ac:dyDescent="0.25">
      <c r="D2896" s="201"/>
      <c r="E2896" s="179"/>
      <c r="F2896" s="179"/>
      <c r="G2896" s="180"/>
      <c r="H2896" s="182"/>
      <c r="I2896" s="182"/>
      <c r="J2896" s="182"/>
      <c r="K2896" s="182"/>
    </row>
    <row r="2897" spans="4:11" x14ac:dyDescent="0.25">
      <c r="D2897" s="201"/>
      <c r="E2897" s="179"/>
      <c r="F2897" s="179"/>
      <c r="G2897" s="180"/>
      <c r="H2897" s="182"/>
      <c r="I2897" s="182"/>
      <c r="J2897" s="182"/>
      <c r="K2897" s="182"/>
    </row>
    <row r="2898" spans="4:11" x14ac:dyDescent="0.25">
      <c r="D2898" s="201"/>
      <c r="E2898" s="179"/>
      <c r="F2898" s="179"/>
      <c r="G2898" s="180"/>
      <c r="H2898" s="182"/>
      <c r="I2898" s="182"/>
      <c r="J2898" s="182"/>
      <c r="K2898" s="182"/>
    </row>
    <row r="2899" spans="4:11" x14ac:dyDescent="0.25">
      <c r="D2899" s="201"/>
      <c r="E2899" s="179"/>
      <c r="F2899" s="179"/>
      <c r="G2899" s="180"/>
      <c r="H2899" s="182"/>
      <c r="I2899" s="182"/>
      <c r="J2899" s="182"/>
      <c r="K2899" s="182"/>
    </row>
    <row r="2900" spans="4:11" x14ac:dyDescent="0.25">
      <c r="D2900" s="201"/>
      <c r="E2900" s="179"/>
      <c r="F2900" s="179"/>
      <c r="G2900" s="180"/>
      <c r="H2900" s="182"/>
      <c r="I2900" s="182"/>
      <c r="J2900" s="182"/>
      <c r="K2900" s="182"/>
    </row>
    <row r="2901" spans="4:11" x14ac:dyDescent="0.25">
      <c r="D2901" s="201"/>
      <c r="E2901" s="179"/>
      <c r="F2901" s="179"/>
      <c r="G2901" s="180"/>
      <c r="H2901" s="182"/>
      <c r="I2901" s="182"/>
      <c r="J2901" s="182"/>
      <c r="K2901" s="182"/>
    </row>
    <row r="2902" spans="4:11" x14ac:dyDescent="0.25">
      <c r="D2902" s="201"/>
      <c r="E2902" s="179"/>
      <c r="F2902" s="179"/>
      <c r="G2902" s="180"/>
      <c r="H2902" s="182"/>
      <c r="I2902" s="182"/>
      <c r="J2902" s="182"/>
      <c r="K2902" s="182"/>
    </row>
    <row r="2903" spans="4:11" x14ac:dyDescent="0.25">
      <c r="D2903" s="201"/>
      <c r="E2903" s="179"/>
      <c r="F2903" s="179"/>
      <c r="G2903" s="180"/>
      <c r="H2903" s="182"/>
      <c r="I2903" s="182"/>
      <c r="J2903" s="182"/>
      <c r="K2903" s="182"/>
    </row>
    <row r="2904" spans="4:11" x14ac:dyDescent="0.25">
      <c r="D2904" s="201"/>
      <c r="E2904" s="179"/>
      <c r="F2904" s="179"/>
      <c r="G2904" s="180"/>
      <c r="H2904" s="182"/>
      <c r="I2904" s="182"/>
      <c r="J2904" s="182"/>
      <c r="K2904" s="182"/>
    </row>
    <row r="2905" spans="4:11" x14ac:dyDescent="0.25">
      <c r="D2905" s="201"/>
      <c r="E2905" s="179"/>
      <c r="F2905" s="179"/>
      <c r="G2905" s="180"/>
      <c r="H2905" s="182"/>
      <c r="I2905" s="182"/>
      <c r="J2905" s="182"/>
      <c r="K2905" s="182"/>
    </row>
    <row r="2906" spans="4:11" x14ac:dyDescent="0.25">
      <c r="D2906" s="201"/>
      <c r="E2906" s="179"/>
      <c r="F2906" s="179"/>
      <c r="G2906" s="180"/>
      <c r="H2906" s="182"/>
      <c r="I2906" s="182"/>
      <c r="J2906" s="182"/>
      <c r="K2906" s="182"/>
    </row>
    <row r="2907" spans="4:11" x14ac:dyDescent="0.25">
      <c r="D2907" s="201"/>
      <c r="E2907" s="179"/>
      <c r="F2907" s="179"/>
      <c r="G2907" s="180"/>
      <c r="H2907" s="182"/>
      <c r="I2907" s="182"/>
      <c r="J2907" s="182"/>
      <c r="K2907" s="182"/>
    </row>
    <row r="2908" spans="4:11" x14ac:dyDescent="0.25">
      <c r="D2908" s="201"/>
      <c r="E2908" s="179"/>
      <c r="F2908" s="179"/>
      <c r="G2908" s="180"/>
      <c r="H2908" s="182"/>
      <c r="I2908" s="182"/>
      <c r="J2908" s="182"/>
      <c r="K2908" s="182"/>
    </row>
    <row r="2909" spans="4:11" x14ac:dyDescent="0.25">
      <c r="D2909" s="201"/>
      <c r="E2909" s="179"/>
      <c r="F2909" s="179"/>
      <c r="G2909" s="180"/>
      <c r="H2909" s="182"/>
      <c r="I2909" s="182"/>
      <c r="J2909" s="182"/>
      <c r="K2909" s="182"/>
    </row>
    <row r="2910" spans="4:11" x14ac:dyDescent="0.25">
      <c r="D2910" s="201"/>
      <c r="E2910" s="179"/>
      <c r="F2910" s="179"/>
      <c r="G2910" s="180"/>
      <c r="H2910" s="182"/>
      <c r="I2910" s="182"/>
      <c r="J2910" s="182"/>
      <c r="K2910" s="182"/>
    </row>
    <row r="2911" spans="4:11" x14ac:dyDescent="0.25">
      <c r="D2911" s="201"/>
      <c r="E2911" s="179"/>
      <c r="F2911" s="179"/>
      <c r="G2911" s="180"/>
      <c r="H2911" s="182"/>
      <c r="I2911" s="182"/>
      <c r="J2911" s="182"/>
      <c r="K2911" s="182"/>
    </row>
    <row r="2912" spans="4:11" x14ac:dyDescent="0.25">
      <c r="D2912" s="201"/>
      <c r="E2912" s="179"/>
      <c r="F2912" s="179"/>
      <c r="G2912" s="180"/>
      <c r="H2912" s="182"/>
      <c r="I2912" s="182"/>
      <c r="J2912" s="182"/>
      <c r="K2912" s="182"/>
    </row>
    <row r="2913" spans="4:11" x14ac:dyDescent="0.25">
      <c r="D2913" s="201"/>
      <c r="E2913" s="179"/>
      <c r="F2913" s="179"/>
      <c r="G2913" s="180"/>
      <c r="H2913" s="182"/>
      <c r="I2913" s="182"/>
      <c r="J2913" s="182"/>
      <c r="K2913" s="182"/>
    </row>
    <row r="2914" spans="4:11" x14ac:dyDescent="0.25">
      <c r="D2914" s="201"/>
      <c r="E2914" s="179"/>
      <c r="F2914" s="179"/>
      <c r="G2914" s="180"/>
      <c r="H2914" s="182"/>
      <c r="I2914" s="182"/>
      <c r="J2914" s="182"/>
      <c r="K2914" s="182"/>
    </row>
    <row r="2915" spans="4:11" x14ac:dyDescent="0.25">
      <c r="D2915" s="201"/>
      <c r="E2915" s="179"/>
      <c r="F2915" s="179"/>
      <c r="G2915" s="180"/>
      <c r="H2915" s="182"/>
      <c r="I2915" s="182"/>
      <c r="J2915" s="182"/>
      <c r="K2915" s="182"/>
    </row>
    <row r="2916" spans="4:11" x14ac:dyDescent="0.25">
      <c r="D2916" s="201"/>
      <c r="E2916" s="179"/>
      <c r="F2916" s="179"/>
      <c r="G2916" s="180"/>
      <c r="H2916" s="182"/>
      <c r="I2916" s="182"/>
      <c r="J2916" s="182"/>
      <c r="K2916" s="182"/>
    </row>
    <row r="2917" spans="4:11" x14ac:dyDescent="0.25">
      <c r="D2917" s="201"/>
      <c r="E2917" s="179"/>
      <c r="F2917" s="179"/>
      <c r="G2917" s="180"/>
      <c r="H2917" s="182"/>
      <c r="I2917" s="182"/>
      <c r="J2917" s="182"/>
      <c r="K2917" s="182"/>
    </row>
    <row r="2918" spans="4:11" x14ac:dyDescent="0.25">
      <c r="D2918" s="201"/>
      <c r="E2918" s="179"/>
      <c r="F2918" s="179"/>
      <c r="G2918" s="180"/>
      <c r="H2918" s="182"/>
      <c r="I2918" s="182"/>
      <c r="J2918" s="182"/>
      <c r="K2918" s="182"/>
    </row>
    <row r="2919" spans="4:11" x14ac:dyDescent="0.25">
      <c r="D2919" s="201"/>
      <c r="E2919" s="179"/>
      <c r="F2919" s="179"/>
      <c r="G2919" s="180"/>
      <c r="H2919" s="182"/>
      <c r="I2919" s="182"/>
      <c r="J2919" s="182"/>
      <c r="K2919" s="182"/>
    </row>
    <row r="2920" spans="4:11" x14ac:dyDescent="0.25">
      <c r="D2920" s="201"/>
      <c r="E2920" s="179"/>
      <c r="F2920" s="179"/>
      <c r="G2920" s="180"/>
      <c r="H2920" s="182"/>
      <c r="I2920" s="182"/>
      <c r="J2920" s="182"/>
      <c r="K2920" s="182"/>
    </row>
    <row r="2921" spans="4:11" x14ac:dyDescent="0.25">
      <c r="D2921" s="201"/>
      <c r="E2921" s="179"/>
      <c r="F2921" s="179"/>
      <c r="G2921" s="180"/>
      <c r="H2921" s="182"/>
      <c r="I2921" s="182"/>
      <c r="J2921" s="182"/>
      <c r="K2921" s="182"/>
    </row>
    <row r="2922" spans="4:11" x14ac:dyDescent="0.25">
      <c r="D2922" s="201"/>
      <c r="E2922" s="179"/>
      <c r="F2922" s="179"/>
      <c r="G2922" s="180"/>
      <c r="H2922" s="182"/>
      <c r="I2922" s="182"/>
      <c r="J2922" s="182"/>
      <c r="K2922" s="182"/>
    </row>
    <row r="2923" spans="4:11" x14ac:dyDescent="0.25">
      <c r="D2923" s="201"/>
      <c r="E2923" s="179"/>
      <c r="F2923" s="179"/>
      <c r="G2923" s="180"/>
      <c r="H2923" s="182"/>
      <c r="I2923" s="182"/>
      <c r="J2923" s="182"/>
      <c r="K2923" s="182"/>
    </row>
    <row r="2924" spans="4:11" x14ac:dyDescent="0.25">
      <c r="D2924" s="201"/>
      <c r="E2924" s="179"/>
      <c r="F2924" s="179"/>
      <c r="G2924" s="180"/>
      <c r="H2924" s="182"/>
      <c r="I2924" s="182"/>
      <c r="J2924" s="182"/>
      <c r="K2924" s="182"/>
    </row>
    <row r="2925" spans="4:11" x14ac:dyDescent="0.25">
      <c r="D2925" s="201"/>
      <c r="E2925" s="179"/>
      <c r="F2925" s="179"/>
      <c r="G2925" s="180"/>
      <c r="H2925" s="182"/>
      <c r="I2925" s="182"/>
      <c r="J2925" s="182"/>
      <c r="K2925" s="182"/>
    </row>
    <row r="2926" spans="4:11" x14ac:dyDescent="0.25">
      <c r="D2926" s="201"/>
      <c r="E2926" s="179"/>
      <c r="F2926" s="179"/>
      <c r="G2926" s="180"/>
      <c r="H2926" s="182"/>
      <c r="I2926" s="182"/>
      <c r="J2926" s="182"/>
      <c r="K2926" s="182"/>
    </row>
    <row r="2927" spans="4:11" x14ac:dyDescent="0.25">
      <c r="D2927" s="201"/>
      <c r="E2927" s="179"/>
      <c r="F2927" s="179"/>
      <c r="G2927" s="180"/>
      <c r="H2927" s="182"/>
      <c r="I2927" s="182"/>
      <c r="J2927" s="182"/>
      <c r="K2927" s="182"/>
    </row>
    <row r="2928" spans="4:11" x14ac:dyDescent="0.25">
      <c r="D2928" s="201"/>
      <c r="E2928" s="179"/>
      <c r="F2928" s="179"/>
      <c r="G2928" s="180"/>
      <c r="H2928" s="182"/>
      <c r="I2928" s="182"/>
      <c r="J2928" s="182"/>
      <c r="K2928" s="182"/>
    </row>
    <row r="2929" spans="4:11" x14ac:dyDescent="0.25">
      <c r="D2929" s="201"/>
      <c r="E2929" s="179"/>
      <c r="F2929" s="179"/>
      <c r="G2929" s="180"/>
      <c r="H2929" s="182"/>
      <c r="I2929" s="182"/>
      <c r="J2929" s="182"/>
      <c r="K2929" s="182"/>
    </row>
    <row r="2930" spans="4:11" x14ac:dyDescent="0.25">
      <c r="D2930" s="201"/>
      <c r="E2930" s="179"/>
      <c r="F2930" s="179"/>
      <c r="G2930" s="180"/>
      <c r="H2930" s="182"/>
      <c r="I2930" s="182"/>
      <c r="J2930" s="182"/>
      <c r="K2930" s="182"/>
    </row>
    <row r="2931" spans="4:11" x14ac:dyDescent="0.25">
      <c r="D2931" s="201"/>
      <c r="E2931" s="179"/>
      <c r="F2931" s="179"/>
      <c r="G2931" s="180"/>
      <c r="H2931" s="182"/>
      <c r="I2931" s="182"/>
      <c r="J2931" s="182"/>
      <c r="K2931" s="182"/>
    </row>
    <row r="2932" spans="4:11" x14ac:dyDescent="0.25">
      <c r="D2932" s="201"/>
      <c r="E2932" s="179"/>
      <c r="F2932" s="179"/>
      <c r="G2932" s="180"/>
      <c r="H2932" s="182"/>
      <c r="I2932" s="182"/>
      <c r="J2932" s="182"/>
      <c r="K2932" s="182"/>
    </row>
    <row r="2933" spans="4:11" x14ac:dyDescent="0.25">
      <c r="D2933" s="201"/>
      <c r="E2933" s="179"/>
      <c r="F2933" s="179"/>
      <c r="G2933" s="180"/>
      <c r="H2933" s="182"/>
      <c r="I2933" s="182"/>
      <c r="J2933" s="182"/>
      <c r="K2933" s="182"/>
    </row>
    <row r="2934" spans="4:11" x14ac:dyDescent="0.25">
      <c r="D2934" s="201"/>
      <c r="E2934" s="179"/>
      <c r="F2934" s="179"/>
      <c r="G2934" s="180"/>
      <c r="H2934" s="182"/>
      <c r="I2934" s="182"/>
      <c r="J2934" s="182"/>
      <c r="K2934" s="182"/>
    </row>
    <row r="2935" spans="4:11" x14ac:dyDescent="0.25">
      <c r="D2935" s="201"/>
      <c r="E2935" s="179"/>
      <c r="F2935" s="179"/>
      <c r="G2935" s="180"/>
      <c r="H2935" s="182"/>
      <c r="I2935" s="182"/>
      <c r="J2935" s="182"/>
      <c r="K2935" s="182"/>
    </row>
    <row r="2936" spans="4:11" x14ac:dyDescent="0.25">
      <c r="D2936" s="201"/>
      <c r="E2936" s="179"/>
      <c r="F2936" s="179"/>
      <c r="G2936" s="180"/>
      <c r="H2936" s="182"/>
      <c r="I2936" s="182"/>
      <c r="J2936" s="182"/>
      <c r="K2936" s="182"/>
    </row>
    <row r="2937" spans="4:11" x14ac:dyDescent="0.25">
      <c r="D2937" s="201"/>
      <c r="E2937" s="179"/>
      <c r="F2937" s="179"/>
      <c r="G2937" s="180"/>
      <c r="H2937" s="182"/>
      <c r="I2937" s="182"/>
      <c r="J2937" s="182"/>
      <c r="K2937" s="182"/>
    </row>
    <row r="2938" spans="4:11" x14ac:dyDescent="0.25">
      <c r="D2938" s="201"/>
      <c r="E2938" s="179"/>
      <c r="F2938" s="179"/>
      <c r="G2938" s="180"/>
      <c r="H2938" s="182"/>
      <c r="I2938" s="182"/>
      <c r="J2938" s="182"/>
      <c r="K2938" s="182"/>
    </row>
    <row r="2939" spans="4:11" x14ac:dyDescent="0.25">
      <c r="D2939" s="201"/>
      <c r="E2939" s="179"/>
      <c r="F2939" s="179"/>
      <c r="G2939" s="180"/>
      <c r="H2939" s="182"/>
      <c r="I2939" s="182"/>
      <c r="J2939" s="182"/>
      <c r="K2939" s="182"/>
    </row>
    <row r="2940" spans="4:11" x14ac:dyDescent="0.25">
      <c r="D2940" s="201"/>
      <c r="E2940" s="179"/>
      <c r="F2940" s="179"/>
      <c r="G2940" s="180"/>
      <c r="H2940" s="182"/>
      <c r="I2940" s="182"/>
      <c r="J2940" s="182"/>
      <c r="K2940" s="182"/>
    </row>
    <row r="2941" spans="4:11" x14ac:dyDescent="0.25">
      <c r="D2941" s="201"/>
      <c r="E2941" s="179"/>
      <c r="F2941" s="179"/>
      <c r="G2941" s="180"/>
      <c r="H2941" s="182"/>
      <c r="I2941" s="182"/>
      <c r="J2941" s="182"/>
      <c r="K2941" s="182"/>
    </row>
    <row r="2942" spans="4:11" x14ac:dyDescent="0.25">
      <c r="D2942" s="201"/>
      <c r="E2942" s="179"/>
      <c r="F2942" s="179"/>
      <c r="G2942" s="180"/>
      <c r="H2942" s="182"/>
      <c r="I2942" s="182"/>
      <c r="J2942" s="182"/>
      <c r="K2942" s="182"/>
    </row>
    <row r="2943" spans="4:11" x14ac:dyDescent="0.25">
      <c r="D2943" s="201"/>
      <c r="E2943" s="179"/>
      <c r="F2943" s="179"/>
      <c r="G2943" s="180"/>
      <c r="H2943" s="182"/>
      <c r="I2943" s="182"/>
      <c r="J2943" s="182"/>
      <c r="K2943" s="182"/>
    </row>
    <row r="2944" spans="4:11" x14ac:dyDescent="0.25">
      <c r="D2944" s="201"/>
      <c r="E2944" s="179"/>
      <c r="F2944" s="179"/>
      <c r="G2944" s="180"/>
      <c r="H2944" s="182"/>
      <c r="I2944" s="182"/>
      <c r="J2944" s="182"/>
      <c r="K2944" s="182"/>
    </row>
    <row r="2945" spans="4:11" x14ac:dyDescent="0.25">
      <c r="D2945" s="201"/>
      <c r="E2945" s="179"/>
      <c r="F2945" s="179"/>
      <c r="G2945" s="180"/>
      <c r="H2945" s="182"/>
      <c r="I2945" s="182"/>
      <c r="J2945" s="182"/>
      <c r="K2945" s="182"/>
    </row>
    <row r="2946" spans="4:11" x14ac:dyDescent="0.25">
      <c r="D2946" s="201"/>
      <c r="E2946" s="179"/>
      <c r="F2946" s="179"/>
      <c r="G2946" s="180"/>
      <c r="H2946" s="182"/>
      <c r="I2946" s="182"/>
      <c r="J2946" s="182"/>
      <c r="K2946" s="182"/>
    </row>
    <row r="2947" spans="4:11" x14ac:dyDescent="0.25">
      <c r="D2947" s="201"/>
      <c r="E2947" s="179"/>
      <c r="F2947" s="179"/>
      <c r="G2947" s="180"/>
      <c r="H2947" s="182"/>
      <c r="I2947" s="182"/>
      <c r="J2947" s="182"/>
      <c r="K2947" s="182"/>
    </row>
    <row r="2948" spans="4:11" x14ac:dyDescent="0.25">
      <c r="D2948" s="201"/>
      <c r="E2948" s="179"/>
      <c r="F2948" s="179"/>
      <c r="G2948" s="180"/>
      <c r="H2948" s="182"/>
      <c r="I2948" s="182"/>
      <c r="J2948" s="182"/>
      <c r="K2948" s="182"/>
    </row>
    <row r="2949" spans="4:11" x14ac:dyDescent="0.25">
      <c r="D2949" s="201"/>
      <c r="E2949" s="179"/>
      <c r="F2949" s="179"/>
      <c r="G2949" s="180"/>
      <c r="H2949" s="182"/>
      <c r="I2949" s="182"/>
      <c r="J2949" s="182"/>
      <c r="K2949" s="182"/>
    </row>
    <row r="2950" spans="4:11" x14ac:dyDescent="0.25">
      <c r="D2950" s="201"/>
      <c r="E2950" s="179"/>
      <c r="F2950" s="179"/>
      <c r="G2950" s="180"/>
      <c r="H2950" s="182"/>
      <c r="I2950" s="182"/>
      <c r="J2950" s="182"/>
      <c r="K2950" s="182"/>
    </row>
    <row r="2951" spans="4:11" x14ac:dyDescent="0.25">
      <c r="D2951" s="201"/>
      <c r="E2951" s="179"/>
      <c r="F2951" s="179"/>
      <c r="G2951" s="180"/>
      <c r="H2951" s="182"/>
      <c r="I2951" s="182"/>
      <c r="J2951" s="182"/>
      <c r="K2951" s="182"/>
    </row>
    <row r="2952" spans="4:11" x14ac:dyDescent="0.25">
      <c r="D2952" s="201"/>
      <c r="E2952" s="179"/>
      <c r="F2952" s="179"/>
      <c r="G2952" s="180"/>
      <c r="H2952" s="182"/>
      <c r="I2952" s="182"/>
      <c r="J2952" s="182"/>
      <c r="K2952" s="182"/>
    </row>
    <row r="2953" spans="4:11" x14ac:dyDescent="0.25">
      <c r="D2953" s="201"/>
      <c r="E2953" s="179"/>
      <c r="F2953" s="179"/>
      <c r="G2953" s="180"/>
      <c r="H2953" s="182"/>
      <c r="I2953" s="182"/>
      <c r="J2953" s="182"/>
      <c r="K2953" s="182"/>
    </row>
    <row r="2954" spans="4:11" x14ac:dyDescent="0.25">
      <c r="D2954" s="201"/>
      <c r="E2954" s="179"/>
      <c r="F2954" s="179"/>
      <c r="G2954" s="180"/>
      <c r="H2954" s="182"/>
      <c r="I2954" s="182"/>
      <c r="J2954" s="182"/>
      <c r="K2954" s="182"/>
    </row>
    <row r="2955" spans="4:11" x14ac:dyDescent="0.25">
      <c r="D2955" s="201"/>
      <c r="E2955" s="179"/>
      <c r="F2955" s="179"/>
      <c r="G2955" s="180"/>
      <c r="H2955" s="182"/>
      <c r="I2955" s="182"/>
      <c r="J2955" s="182"/>
      <c r="K2955" s="182"/>
    </row>
    <row r="2956" spans="4:11" x14ac:dyDescent="0.25">
      <c r="D2956" s="201"/>
      <c r="E2956" s="179"/>
      <c r="F2956" s="179"/>
      <c r="G2956" s="180"/>
      <c r="H2956" s="182"/>
      <c r="I2956" s="182"/>
      <c r="J2956" s="182"/>
      <c r="K2956" s="182"/>
    </row>
    <row r="2957" spans="4:11" x14ac:dyDescent="0.25">
      <c r="D2957" s="201"/>
      <c r="E2957" s="179"/>
      <c r="F2957" s="179"/>
      <c r="G2957" s="180"/>
      <c r="H2957" s="182"/>
      <c r="I2957" s="182"/>
      <c r="J2957" s="182"/>
      <c r="K2957" s="182"/>
    </row>
    <row r="2958" spans="4:11" x14ac:dyDescent="0.25">
      <c r="D2958" s="201"/>
      <c r="E2958" s="179"/>
      <c r="F2958" s="179"/>
      <c r="G2958" s="180"/>
      <c r="H2958" s="182"/>
      <c r="I2958" s="182"/>
      <c r="J2958" s="182"/>
      <c r="K2958" s="182"/>
    </row>
    <row r="2959" spans="4:11" x14ac:dyDescent="0.25">
      <c r="D2959" s="201"/>
      <c r="E2959" s="179"/>
      <c r="F2959" s="179"/>
      <c r="G2959" s="180"/>
      <c r="H2959" s="182"/>
      <c r="I2959" s="182"/>
      <c r="J2959" s="182"/>
      <c r="K2959" s="182"/>
    </row>
    <row r="2960" spans="4:11" x14ac:dyDescent="0.25">
      <c r="D2960" s="201"/>
      <c r="E2960" s="179"/>
      <c r="F2960" s="179"/>
      <c r="G2960" s="180"/>
      <c r="H2960" s="182"/>
      <c r="I2960" s="182"/>
      <c r="J2960" s="182"/>
      <c r="K2960" s="182"/>
    </row>
    <row r="2961" spans="4:11" x14ac:dyDescent="0.25">
      <c r="D2961" s="201"/>
      <c r="E2961" s="179"/>
      <c r="F2961" s="179"/>
      <c r="G2961" s="180"/>
      <c r="H2961" s="182"/>
      <c r="I2961" s="182"/>
      <c r="J2961" s="182"/>
      <c r="K2961" s="182"/>
    </row>
    <row r="2962" spans="4:11" x14ac:dyDescent="0.25">
      <c r="D2962" s="201"/>
      <c r="E2962" s="179"/>
      <c r="F2962" s="179"/>
      <c r="G2962" s="180"/>
      <c r="H2962" s="182"/>
      <c r="I2962" s="182"/>
      <c r="J2962" s="182"/>
      <c r="K2962" s="182"/>
    </row>
    <row r="2963" spans="4:11" x14ac:dyDescent="0.25">
      <c r="D2963" s="201"/>
      <c r="E2963" s="179"/>
      <c r="F2963" s="179"/>
      <c r="G2963" s="180"/>
      <c r="H2963" s="182"/>
      <c r="I2963" s="182"/>
      <c r="J2963" s="182"/>
      <c r="K2963" s="182"/>
    </row>
    <row r="2964" spans="4:11" x14ac:dyDescent="0.25">
      <c r="D2964" s="201"/>
      <c r="E2964" s="179"/>
      <c r="F2964" s="179"/>
      <c r="G2964" s="180"/>
      <c r="H2964" s="182"/>
      <c r="I2964" s="182"/>
      <c r="J2964" s="182"/>
      <c r="K2964" s="182"/>
    </row>
    <row r="2965" spans="4:11" x14ac:dyDescent="0.25">
      <c r="D2965" s="201"/>
      <c r="E2965" s="179"/>
      <c r="F2965" s="179"/>
      <c r="G2965" s="180"/>
      <c r="H2965" s="182"/>
      <c r="I2965" s="182"/>
      <c r="J2965" s="182"/>
      <c r="K2965" s="182"/>
    </row>
    <row r="2966" spans="4:11" x14ac:dyDescent="0.25">
      <c r="D2966" s="201"/>
      <c r="E2966" s="179"/>
      <c r="F2966" s="179"/>
      <c r="G2966" s="180"/>
      <c r="H2966" s="182"/>
      <c r="I2966" s="182"/>
      <c r="J2966" s="182"/>
      <c r="K2966" s="182"/>
    </row>
    <row r="2967" spans="4:11" x14ac:dyDescent="0.25">
      <c r="D2967" s="201"/>
      <c r="E2967" s="179"/>
      <c r="F2967" s="179"/>
      <c r="G2967" s="180"/>
      <c r="H2967" s="182"/>
      <c r="I2967" s="182"/>
      <c r="J2967" s="182"/>
      <c r="K2967" s="182"/>
    </row>
    <row r="2968" spans="4:11" x14ac:dyDescent="0.25">
      <c r="D2968" s="201"/>
      <c r="E2968" s="179"/>
      <c r="F2968" s="179"/>
      <c r="G2968" s="180"/>
      <c r="H2968" s="182"/>
      <c r="I2968" s="182"/>
      <c r="J2968" s="182"/>
      <c r="K2968" s="182"/>
    </row>
    <row r="2969" spans="4:11" x14ac:dyDescent="0.25">
      <c r="D2969" s="201"/>
      <c r="E2969" s="179"/>
      <c r="F2969" s="179"/>
      <c r="G2969" s="180"/>
      <c r="H2969" s="182"/>
      <c r="I2969" s="182"/>
      <c r="J2969" s="182"/>
      <c r="K2969" s="182"/>
    </row>
    <row r="2970" spans="4:11" x14ac:dyDescent="0.25">
      <c r="D2970" s="201"/>
      <c r="E2970" s="179"/>
      <c r="F2970" s="179"/>
      <c r="G2970" s="180"/>
      <c r="H2970" s="182"/>
      <c r="I2970" s="182"/>
      <c r="J2970" s="182"/>
      <c r="K2970" s="182"/>
    </row>
    <row r="2971" spans="4:11" x14ac:dyDescent="0.25">
      <c r="D2971" s="201"/>
      <c r="E2971" s="179"/>
      <c r="F2971" s="179"/>
      <c r="G2971" s="180"/>
      <c r="H2971" s="182"/>
      <c r="I2971" s="182"/>
      <c r="J2971" s="182"/>
      <c r="K2971" s="182"/>
    </row>
    <row r="2972" spans="4:11" x14ac:dyDescent="0.25">
      <c r="D2972" s="201"/>
      <c r="E2972" s="179"/>
      <c r="F2972" s="179"/>
      <c r="G2972" s="180"/>
      <c r="H2972" s="182"/>
      <c r="I2972" s="182"/>
      <c r="J2972" s="182"/>
      <c r="K2972" s="182"/>
    </row>
    <row r="2973" spans="4:11" x14ac:dyDescent="0.25">
      <c r="D2973" s="201"/>
      <c r="E2973" s="179"/>
      <c r="F2973" s="179"/>
      <c r="G2973" s="180"/>
      <c r="H2973" s="182"/>
      <c r="I2973" s="182"/>
      <c r="J2973" s="182"/>
      <c r="K2973" s="182"/>
    </row>
    <row r="2974" spans="4:11" x14ac:dyDescent="0.25">
      <c r="D2974" s="201"/>
      <c r="E2974" s="179"/>
      <c r="F2974" s="179"/>
      <c r="G2974" s="180"/>
      <c r="H2974" s="182"/>
      <c r="I2974" s="182"/>
      <c r="J2974" s="182"/>
      <c r="K2974" s="182"/>
    </row>
    <row r="2975" spans="4:11" x14ac:dyDescent="0.25">
      <c r="D2975" s="201"/>
      <c r="E2975" s="179"/>
      <c r="F2975" s="179"/>
      <c r="G2975" s="180"/>
      <c r="H2975" s="182"/>
      <c r="I2975" s="182"/>
      <c r="J2975" s="182"/>
      <c r="K2975" s="182"/>
    </row>
    <row r="2976" spans="4:11" x14ac:dyDescent="0.25">
      <c r="D2976" s="201"/>
      <c r="E2976" s="179"/>
      <c r="F2976" s="179"/>
      <c r="G2976" s="180"/>
      <c r="H2976" s="182"/>
      <c r="I2976" s="182"/>
      <c r="J2976" s="182"/>
      <c r="K2976" s="182"/>
    </row>
    <row r="2977" spans="4:11" x14ac:dyDescent="0.25">
      <c r="D2977" s="201"/>
      <c r="E2977" s="179"/>
      <c r="F2977" s="179"/>
      <c r="G2977" s="180"/>
      <c r="H2977" s="182"/>
      <c r="I2977" s="182"/>
      <c r="J2977" s="182"/>
      <c r="K2977" s="182"/>
    </row>
    <row r="2978" spans="4:11" x14ac:dyDescent="0.25">
      <c r="D2978" s="201"/>
      <c r="E2978" s="179"/>
      <c r="F2978" s="179"/>
      <c r="G2978" s="180"/>
      <c r="H2978" s="182"/>
      <c r="I2978" s="182"/>
      <c r="J2978" s="182"/>
      <c r="K2978" s="182"/>
    </row>
    <row r="2979" spans="4:11" x14ac:dyDescent="0.25">
      <c r="D2979" s="201"/>
      <c r="E2979" s="179"/>
      <c r="F2979" s="179"/>
      <c r="G2979" s="180"/>
      <c r="H2979" s="182"/>
      <c r="I2979" s="182"/>
      <c r="J2979" s="182"/>
      <c r="K2979" s="182"/>
    </row>
    <row r="2980" spans="4:11" x14ac:dyDescent="0.25">
      <c r="D2980" s="201"/>
      <c r="E2980" s="179"/>
      <c r="F2980" s="179"/>
      <c r="G2980" s="180"/>
      <c r="H2980" s="182"/>
      <c r="I2980" s="182"/>
      <c r="J2980" s="182"/>
      <c r="K2980" s="182"/>
    </row>
    <row r="2981" spans="4:11" x14ac:dyDescent="0.25">
      <c r="D2981" s="201"/>
      <c r="E2981" s="179"/>
      <c r="F2981" s="179"/>
      <c r="G2981" s="180"/>
      <c r="H2981" s="182"/>
      <c r="I2981" s="182"/>
      <c r="J2981" s="182"/>
      <c r="K2981" s="182"/>
    </row>
    <row r="2982" spans="4:11" x14ac:dyDescent="0.25">
      <c r="D2982" s="201"/>
      <c r="E2982" s="179"/>
      <c r="F2982" s="179"/>
      <c r="G2982" s="180"/>
      <c r="H2982" s="182"/>
      <c r="I2982" s="182"/>
      <c r="J2982" s="182"/>
      <c r="K2982" s="182"/>
    </row>
    <row r="2983" spans="4:11" x14ac:dyDescent="0.25">
      <c r="D2983" s="201"/>
      <c r="E2983" s="179"/>
      <c r="F2983" s="179"/>
      <c r="G2983" s="180"/>
      <c r="H2983" s="182"/>
      <c r="I2983" s="182"/>
      <c r="J2983" s="182"/>
      <c r="K2983" s="182"/>
    </row>
    <row r="2984" spans="4:11" x14ac:dyDescent="0.25">
      <c r="D2984" s="201"/>
      <c r="E2984" s="179"/>
      <c r="F2984" s="179"/>
      <c r="G2984" s="180"/>
      <c r="H2984" s="182"/>
      <c r="I2984" s="182"/>
      <c r="J2984" s="182"/>
      <c r="K2984" s="182"/>
    </row>
    <row r="2985" spans="4:11" x14ac:dyDescent="0.25">
      <c r="D2985" s="201"/>
      <c r="E2985" s="179"/>
      <c r="F2985" s="179"/>
      <c r="G2985" s="180"/>
      <c r="H2985" s="182"/>
      <c r="I2985" s="182"/>
      <c r="J2985" s="182"/>
      <c r="K2985" s="182"/>
    </row>
    <row r="2986" spans="4:11" x14ac:dyDescent="0.25">
      <c r="D2986" s="201"/>
      <c r="E2986" s="179"/>
      <c r="F2986" s="179"/>
      <c r="G2986" s="180"/>
      <c r="H2986" s="182"/>
      <c r="I2986" s="182"/>
      <c r="J2986" s="182"/>
      <c r="K2986" s="182"/>
    </row>
    <row r="2987" spans="4:11" x14ac:dyDescent="0.25">
      <c r="D2987" s="201"/>
      <c r="E2987" s="179"/>
      <c r="F2987" s="179"/>
      <c r="G2987" s="180"/>
      <c r="H2987" s="182"/>
      <c r="I2987" s="182"/>
      <c r="J2987" s="182"/>
      <c r="K2987" s="182"/>
    </row>
    <row r="2988" spans="4:11" x14ac:dyDescent="0.25">
      <c r="D2988" s="201"/>
      <c r="E2988" s="179"/>
      <c r="F2988" s="179"/>
      <c r="G2988" s="180"/>
      <c r="H2988" s="182"/>
      <c r="I2988" s="182"/>
      <c r="J2988" s="182"/>
      <c r="K2988" s="182"/>
    </row>
    <row r="2989" spans="4:11" x14ac:dyDescent="0.25">
      <c r="D2989" s="201"/>
      <c r="E2989" s="179"/>
      <c r="F2989" s="179"/>
      <c r="G2989" s="180"/>
      <c r="H2989" s="182"/>
      <c r="I2989" s="182"/>
      <c r="J2989" s="182"/>
      <c r="K2989" s="182"/>
    </row>
    <row r="2990" spans="4:11" x14ac:dyDescent="0.25">
      <c r="D2990" s="201"/>
      <c r="E2990" s="179"/>
      <c r="F2990" s="179"/>
      <c r="G2990" s="180"/>
      <c r="H2990" s="182"/>
      <c r="I2990" s="182"/>
      <c r="J2990" s="182"/>
      <c r="K2990" s="182"/>
    </row>
    <row r="2991" spans="4:11" x14ac:dyDescent="0.25">
      <c r="D2991" s="201"/>
      <c r="E2991" s="179"/>
      <c r="F2991" s="179"/>
      <c r="G2991" s="180"/>
      <c r="H2991" s="182"/>
      <c r="I2991" s="182"/>
      <c r="J2991" s="182"/>
      <c r="K2991" s="182"/>
    </row>
    <row r="2992" spans="4:11" x14ac:dyDescent="0.25">
      <c r="D2992" s="201"/>
      <c r="E2992" s="179"/>
      <c r="F2992" s="179"/>
      <c r="G2992" s="180"/>
      <c r="H2992" s="182"/>
      <c r="I2992" s="182"/>
      <c r="J2992" s="182"/>
      <c r="K2992" s="182"/>
    </row>
    <row r="2993" spans="4:11" x14ac:dyDescent="0.25">
      <c r="D2993" s="201"/>
      <c r="E2993" s="179"/>
      <c r="F2993" s="179"/>
      <c r="G2993" s="180"/>
      <c r="H2993" s="182"/>
      <c r="I2993" s="182"/>
      <c r="J2993" s="182"/>
      <c r="K2993" s="182"/>
    </row>
    <row r="2994" spans="4:11" x14ac:dyDescent="0.25">
      <c r="D2994" s="201"/>
      <c r="E2994" s="179"/>
      <c r="F2994" s="179"/>
      <c r="G2994" s="180"/>
      <c r="H2994" s="182"/>
      <c r="I2994" s="182"/>
      <c r="J2994" s="182"/>
      <c r="K2994" s="182"/>
    </row>
    <row r="2995" spans="4:11" x14ac:dyDescent="0.25">
      <c r="D2995" s="201"/>
      <c r="E2995" s="179"/>
      <c r="F2995" s="179"/>
      <c r="G2995" s="180"/>
      <c r="H2995" s="182"/>
      <c r="I2995" s="182"/>
      <c r="J2995" s="182"/>
      <c r="K2995" s="182"/>
    </row>
    <row r="2996" spans="4:11" x14ac:dyDescent="0.25">
      <c r="D2996" s="201"/>
      <c r="E2996" s="179"/>
      <c r="F2996" s="179"/>
      <c r="G2996" s="180"/>
      <c r="H2996" s="182"/>
      <c r="I2996" s="182"/>
      <c r="J2996" s="182"/>
      <c r="K2996" s="182"/>
    </row>
    <row r="2997" spans="4:11" x14ac:dyDescent="0.25">
      <c r="D2997" s="201"/>
      <c r="E2997" s="179"/>
      <c r="F2997" s="179"/>
      <c r="G2997" s="180"/>
      <c r="H2997" s="182"/>
      <c r="I2997" s="182"/>
      <c r="J2997" s="182"/>
      <c r="K2997" s="182"/>
    </row>
    <row r="2998" spans="4:11" x14ac:dyDescent="0.25">
      <c r="D2998" s="201"/>
      <c r="E2998" s="179"/>
      <c r="F2998" s="179"/>
      <c r="G2998" s="180"/>
      <c r="H2998" s="182"/>
      <c r="I2998" s="182"/>
      <c r="J2998" s="182"/>
      <c r="K2998" s="182"/>
    </row>
    <row r="2999" spans="4:11" x14ac:dyDescent="0.25">
      <c r="D2999" s="201"/>
      <c r="E2999" s="179"/>
      <c r="F2999" s="179"/>
      <c r="G2999" s="180"/>
      <c r="H2999" s="182"/>
      <c r="I2999" s="182"/>
      <c r="J2999" s="182"/>
      <c r="K2999" s="182"/>
    </row>
    <row r="3000" spans="4:11" x14ac:dyDescent="0.25">
      <c r="D3000" s="201"/>
      <c r="E3000" s="179"/>
      <c r="F3000" s="179"/>
      <c r="G3000" s="180"/>
      <c r="H3000" s="182"/>
      <c r="I3000" s="182"/>
      <c r="J3000" s="182"/>
      <c r="K3000" s="182"/>
    </row>
    <row r="3001" spans="4:11" x14ac:dyDescent="0.25">
      <c r="D3001" s="201"/>
      <c r="E3001" s="179"/>
      <c r="F3001" s="179"/>
      <c r="G3001" s="180"/>
      <c r="H3001" s="182"/>
      <c r="I3001" s="182"/>
      <c r="J3001" s="182"/>
      <c r="K3001" s="182"/>
    </row>
    <row r="3002" spans="4:11" x14ac:dyDescent="0.25">
      <c r="D3002" s="201"/>
      <c r="E3002" s="179"/>
      <c r="F3002" s="179"/>
      <c r="G3002" s="180"/>
      <c r="H3002" s="182"/>
      <c r="I3002" s="182"/>
      <c r="J3002" s="182"/>
      <c r="K3002" s="182"/>
    </row>
    <row r="3003" spans="4:11" x14ac:dyDescent="0.25">
      <c r="D3003" s="201"/>
      <c r="E3003" s="179"/>
      <c r="F3003" s="179"/>
      <c r="G3003" s="180"/>
      <c r="H3003" s="182"/>
      <c r="I3003" s="182"/>
      <c r="J3003" s="182"/>
      <c r="K3003" s="182"/>
    </row>
    <row r="3004" spans="4:11" x14ac:dyDescent="0.25">
      <c r="D3004" s="201"/>
      <c r="E3004" s="179"/>
      <c r="F3004" s="179"/>
      <c r="G3004" s="180"/>
      <c r="H3004" s="182"/>
      <c r="I3004" s="182"/>
      <c r="J3004" s="182"/>
      <c r="K3004" s="182"/>
    </row>
    <row r="3005" spans="4:11" x14ac:dyDescent="0.25">
      <c r="D3005" s="201"/>
      <c r="E3005" s="179"/>
      <c r="F3005" s="179"/>
      <c r="G3005" s="180"/>
      <c r="H3005" s="182"/>
      <c r="I3005" s="182"/>
      <c r="J3005" s="182"/>
      <c r="K3005" s="182"/>
    </row>
    <row r="3006" spans="4:11" x14ac:dyDescent="0.25">
      <c r="D3006" s="201"/>
      <c r="E3006" s="179"/>
      <c r="F3006" s="179"/>
      <c r="G3006" s="180"/>
      <c r="H3006" s="182"/>
      <c r="I3006" s="182"/>
      <c r="J3006" s="182"/>
      <c r="K3006" s="182"/>
    </row>
    <row r="3007" spans="4:11" x14ac:dyDescent="0.25">
      <c r="D3007" s="201"/>
      <c r="E3007" s="179"/>
      <c r="F3007" s="179"/>
      <c r="G3007" s="180"/>
      <c r="H3007" s="182"/>
      <c r="I3007" s="182"/>
      <c r="J3007" s="182"/>
      <c r="K3007" s="182"/>
    </row>
    <row r="3008" spans="4:11" x14ac:dyDescent="0.25">
      <c r="D3008" s="201"/>
      <c r="E3008" s="179"/>
      <c r="F3008" s="179"/>
      <c r="G3008" s="180"/>
      <c r="H3008" s="182"/>
      <c r="I3008" s="182"/>
      <c r="J3008" s="182"/>
      <c r="K3008" s="182"/>
    </row>
    <row r="3009" spans="4:11" x14ac:dyDescent="0.25">
      <c r="D3009" s="201"/>
      <c r="E3009" s="179"/>
      <c r="F3009" s="179"/>
      <c r="G3009" s="180"/>
      <c r="H3009" s="182"/>
      <c r="I3009" s="182"/>
      <c r="J3009" s="182"/>
      <c r="K3009" s="182"/>
    </row>
    <row r="3010" spans="4:11" x14ac:dyDescent="0.25">
      <c r="D3010" s="201"/>
      <c r="E3010" s="179"/>
      <c r="F3010" s="179"/>
      <c r="G3010" s="180"/>
      <c r="H3010" s="182"/>
      <c r="I3010" s="182"/>
      <c r="J3010" s="182"/>
      <c r="K3010" s="182"/>
    </row>
    <row r="3011" spans="4:11" x14ac:dyDescent="0.25">
      <c r="D3011" s="201"/>
      <c r="E3011" s="179"/>
      <c r="F3011" s="179"/>
      <c r="G3011" s="180"/>
      <c r="H3011" s="182"/>
      <c r="I3011" s="182"/>
      <c r="J3011" s="182"/>
      <c r="K3011" s="182"/>
    </row>
    <row r="3012" spans="4:11" x14ac:dyDescent="0.25">
      <c r="D3012" s="201"/>
      <c r="E3012" s="179"/>
      <c r="F3012" s="179"/>
      <c r="G3012" s="180"/>
      <c r="H3012" s="182"/>
      <c r="I3012" s="182"/>
      <c r="J3012" s="182"/>
      <c r="K3012" s="182"/>
    </row>
    <row r="3013" spans="4:11" x14ac:dyDescent="0.25">
      <c r="D3013" s="201"/>
      <c r="E3013" s="179"/>
      <c r="F3013" s="179"/>
      <c r="G3013" s="180"/>
      <c r="H3013" s="182"/>
      <c r="I3013" s="182"/>
      <c r="J3013" s="182"/>
      <c r="K3013" s="182"/>
    </row>
    <row r="3014" spans="4:11" x14ac:dyDescent="0.25">
      <c r="D3014" s="201"/>
      <c r="E3014" s="179"/>
      <c r="F3014" s="179"/>
      <c r="G3014" s="180"/>
      <c r="H3014" s="182"/>
      <c r="I3014" s="182"/>
      <c r="J3014" s="182"/>
      <c r="K3014" s="182"/>
    </row>
    <row r="3015" spans="4:11" x14ac:dyDescent="0.25">
      <c r="D3015" s="201"/>
      <c r="E3015" s="179"/>
      <c r="F3015" s="179"/>
      <c r="G3015" s="180"/>
      <c r="H3015" s="182"/>
      <c r="I3015" s="182"/>
      <c r="J3015" s="182"/>
      <c r="K3015" s="182"/>
    </row>
    <row r="3016" spans="4:11" x14ac:dyDescent="0.25">
      <c r="D3016" s="201"/>
      <c r="E3016" s="179"/>
      <c r="F3016" s="179"/>
      <c r="G3016" s="180"/>
      <c r="H3016" s="182"/>
      <c r="I3016" s="182"/>
      <c r="J3016" s="182"/>
      <c r="K3016" s="182"/>
    </row>
    <row r="3017" spans="4:11" x14ac:dyDescent="0.25">
      <c r="D3017" s="201"/>
      <c r="E3017" s="179"/>
      <c r="F3017" s="179"/>
      <c r="G3017" s="180"/>
      <c r="H3017" s="182"/>
      <c r="I3017" s="182"/>
      <c r="J3017" s="182"/>
      <c r="K3017" s="182"/>
    </row>
    <row r="3018" spans="4:11" x14ac:dyDescent="0.25">
      <c r="D3018" s="201"/>
      <c r="E3018" s="179"/>
      <c r="F3018" s="179"/>
      <c r="G3018" s="180"/>
      <c r="H3018" s="182"/>
      <c r="I3018" s="182"/>
      <c r="J3018" s="182"/>
      <c r="K3018" s="182"/>
    </row>
    <row r="3019" spans="4:11" x14ac:dyDescent="0.25">
      <c r="D3019" s="201"/>
      <c r="E3019" s="179"/>
      <c r="F3019" s="179"/>
      <c r="G3019" s="180"/>
      <c r="H3019" s="182"/>
      <c r="I3019" s="182"/>
      <c r="J3019" s="182"/>
      <c r="K3019" s="182"/>
    </row>
    <row r="3020" spans="4:11" x14ac:dyDescent="0.25">
      <c r="D3020" s="201"/>
      <c r="E3020" s="179"/>
      <c r="F3020" s="179"/>
      <c r="G3020" s="180"/>
      <c r="H3020" s="182"/>
      <c r="I3020" s="182"/>
      <c r="J3020" s="182"/>
      <c r="K3020" s="182"/>
    </row>
    <row r="3021" spans="4:11" x14ac:dyDescent="0.25">
      <c r="D3021" s="201"/>
      <c r="E3021" s="179"/>
      <c r="F3021" s="179"/>
      <c r="G3021" s="180"/>
      <c r="H3021" s="182"/>
      <c r="I3021" s="182"/>
      <c r="J3021" s="182"/>
      <c r="K3021" s="182"/>
    </row>
  </sheetData>
  <pageMargins left="0.7" right="0.7" top="0.75" bottom="0.75" header="0.3" footer="0.3"/>
  <pageSetup paperSize="9"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rgb="FFFFFF00"/>
  </sheetPr>
  <dimension ref="A1:Y3026"/>
  <sheetViews>
    <sheetView zoomScale="60" zoomScaleNormal="60" workbookViewId="0">
      <selection activeCell="E3" sqref="E3"/>
    </sheetView>
  </sheetViews>
  <sheetFormatPr baseColWidth="10" defaultRowHeight="15" outlineLevelCol="1" x14ac:dyDescent="0.25"/>
  <cols>
    <col min="1" max="1" width="8.140625" customWidth="1"/>
    <col min="2" max="2" width="9.140625" customWidth="1"/>
    <col min="3" max="3" width="2.5703125" customWidth="1"/>
    <col min="4" max="4" width="8.7109375" customWidth="1"/>
    <col min="5" max="5" width="13.85546875" customWidth="1"/>
    <col min="6" max="6" width="8.85546875" bestFit="1" customWidth="1"/>
    <col min="7" max="7" width="8.42578125" customWidth="1"/>
    <col min="8" max="8" width="11.7109375" customWidth="1"/>
    <col min="9" max="9" width="8.42578125" customWidth="1"/>
    <col min="11" max="11" width="11" customWidth="1"/>
    <col min="12" max="15" width="7.7109375" hidden="1" customWidth="1" outlineLevel="1"/>
    <col min="16" max="16" width="7.42578125" hidden="1" customWidth="1" outlineLevel="1"/>
    <col min="17" max="17" width="7.42578125" style="213" hidden="1" customWidth="1" outlineLevel="1"/>
    <col min="18" max="18" width="6.7109375" hidden="1" customWidth="1" outlineLevel="1"/>
    <col min="19" max="19" width="8.28515625" hidden="1" customWidth="1" outlineLevel="1"/>
    <col min="20" max="20" width="9" hidden="1" customWidth="1" outlineLevel="1"/>
    <col min="21" max="21" width="8.5703125" hidden="1" customWidth="1" outlineLevel="1"/>
    <col min="22" max="22" width="6.85546875" style="160" bestFit="1" customWidth="1" collapsed="1"/>
    <col min="23" max="23" width="15.28515625" customWidth="1"/>
  </cols>
  <sheetData>
    <row r="1" spans="1:25" x14ac:dyDescent="0.25">
      <c r="D1" s="157" t="s">
        <v>205</v>
      </c>
      <c r="E1" s="158">
        <f>80/1000</f>
        <v>0.08</v>
      </c>
      <c r="G1" s="159" t="s">
        <v>206</v>
      </c>
      <c r="H1">
        <v>0.2</v>
      </c>
    </row>
    <row r="2" spans="1:25" ht="15.75" thickBot="1" x14ac:dyDescent="0.3">
      <c r="D2" s="157" t="s">
        <v>259</v>
      </c>
      <c r="E2" s="215">
        <v>7.1790000000000003</v>
      </c>
      <c r="G2" s="159" t="s">
        <v>207</v>
      </c>
      <c r="H2" s="158">
        <v>0.6</v>
      </c>
      <c r="J2" s="97" t="s">
        <v>208</v>
      </c>
      <c r="K2" s="215">
        <f>+LOG!L16/1000</f>
        <v>1.8734999999999999</v>
      </c>
      <c r="L2" s="158"/>
      <c r="M2" s="158"/>
      <c r="N2" s="158"/>
      <c r="O2" s="158"/>
      <c r="P2" s="158"/>
      <c r="Q2" s="158"/>
      <c r="R2" s="161"/>
      <c r="S2" s="161"/>
      <c r="T2" s="161"/>
      <c r="U2" s="161"/>
    </row>
    <row r="3" spans="1:25" ht="67.5" customHeight="1" x14ac:dyDescent="0.4">
      <c r="A3" s="162" t="s">
        <v>209</v>
      </c>
      <c r="B3" s="163"/>
      <c r="D3" s="164"/>
      <c r="E3" s="165"/>
      <c r="F3" s="161"/>
      <c r="G3" s="161"/>
      <c r="H3" s="161"/>
      <c r="I3" s="161"/>
      <c r="J3" s="161"/>
      <c r="K3" s="161"/>
      <c r="L3" s="161"/>
      <c r="M3" s="161"/>
      <c r="N3" s="161"/>
      <c r="O3" s="161"/>
      <c r="P3" s="161"/>
      <c r="Q3" s="161"/>
      <c r="R3" s="161"/>
      <c r="S3" s="161"/>
      <c r="T3" s="161"/>
      <c r="U3" s="161"/>
      <c r="W3" s="289" t="s">
        <v>323</v>
      </c>
      <c r="X3" s="290">
        <f ca="1">+Y11-G168</f>
        <v>18.316666999999967</v>
      </c>
      <c r="Y3" t="s">
        <v>322</v>
      </c>
    </row>
    <row r="4" spans="1:25" ht="15.75" thickBot="1" x14ac:dyDescent="0.3">
      <c r="A4" s="166" t="s">
        <v>210</v>
      </c>
      <c r="B4" s="161"/>
      <c r="D4" s="161"/>
      <c r="E4" s="161"/>
      <c r="F4" s="161"/>
      <c r="G4" s="161"/>
      <c r="H4" s="161"/>
      <c r="I4" s="161"/>
      <c r="J4" s="161"/>
      <c r="K4" s="161"/>
      <c r="L4" s="161"/>
      <c r="M4" s="161"/>
      <c r="N4" s="161"/>
      <c r="O4" s="161"/>
      <c r="P4" s="161"/>
      <c r="Q4" s="161"/>
      <c r="T4" s="161"/>
      <c r="U4" s="161"/>
      <c r="V4" s="167"/>
      <c r="W4" s="161"/>
    </row>
    <row r="5" spans="1:25" x14ac:dyDescent="0.25">
      <c r="A5" s="168" t="s">
        <v>202</v>
      </c>
      <c r="B5" s="169" t="s">
        <v>211</v>
      </c>
      <c r="D5" s="170" t="s">
        <v>206</v>
      </c>
      <c r="E5" s="171" t="s">
        <v>212</v>
      </c>
      <c r="F5" s="171" t="s">
        <v>213</v>
      </c>
      <c r="G5" s="171" t="s">
        <v>202</v>
      </c>
      <c r="H5" s="170" t="s">
        <v>214</v>
      </c>
      <c r="I5" s="171" t="s">
        <v>215</v>
      </c>
      <c r="J5" s="171" t="s">
        <v>80</v>
      </c>
      <c r="K5" s="171" t="s">
        <v>216</v>
      </c>
      <c r="L5" s="171" t="s">
        <v>217</v>
      </c>
      <c r="M5" s="171" t="s">
        <v>218</v>
      </c>
      <c r="N5" s="171" t="s">
        <v>219</v>
      </c>
      <c r="O5" s="171" t="s">
        <v>220</v>
      </c>
      <c r="P5" s="171" t="s">
        <v>221</v>
      </c>
      <c r="Q5" s="171" t="s">
        <v>279</v>
      </c>
      <c r="R5" s="172" t="s">
        <v>281</v>
      </c>
      <c r="S5" s="171" t="s">
        <v>280</v>
      </c>
      <c r="T5" s="171" t="s">
        <v>222</v>
      </c>
      <c r="U5" s="173" t="s">
        <v>223</v>
      </c>
      <c r="V5" s="167" t="s">
        <v>224</v>
      </c>
      <c r="W5" s="161"/>
    </row>
    <row r="6" spans="1:25" x14ac:dyDescent="0.25">
      <c r="A6" s="105">
        <v>0</v>
      </c>
      <c r="B6" s="105">
        <v>2.7290345420216452E-2</v>
      </c>
      <c r="D6" s="161"/>
      <c r="E6" s="174"/>
      <c r="F6" s="161"/>
      <c r="G6" s="105">
        <v>0</v>
      </c>
      <c r="H6" s="175">
        <v>0</v>
      </c>
      <c r="I6" s="161">
        <v>0</v>
      </c>
      <c r="J6" s="175">
        <v>0</v>
      </c>
      <c r="K6" s="7"/>
      <c r="Q6" s="213">
        <f>'prueba 1'!I3</f>
        <v>0</v>
      </c>
      <c r="R6" s="105">
        <f>'prueba 1'!AN3</f>
        <v>0</v>
      </c>
      <c r="S6" s="105">
        <v>0</v>
      </c>
      <c r="T6" s="177">
        <f>+$E$2-S6</f>
        <v>7.1790000000000003</v>
      </c>
      <c r="U6" s="161">
        <f t="shared" ref="U6:U69" si="0">IF(B6&lt;0,0,+D6*B6)</f>
        <v>0</v>
      </c>
      <c r="V6" s="178">
        <f>+G6</f>
        <v>0</v>
      </c>
      <c r="W6" s="161"/>
    </row>
    <row r="7" spans="1:25" x14ac:dyDescent="0.25">
      <c r="A7" s="105">
        <v>4.1669999999999997E-3</v>
      </c>
      <c r="B7" s="105">
        <v>0.14548390903369454</v>
      </c>
      <c r="D7" s="177">
        <f t="shared" ref="D7:D70" si="1">+A7-A6</f>
        <v>4.1669999999999997E-3</v>
      </c>
      <c r="E7" s="174">
        <f t="shared" ref="E7:E32" ca="1" si="2">IF( AND(J6&lt;=0,H7&lt;=0),0,+D7*H7)</f>
        <v>0</v>
      </c>
      <c r="F7" s="179">
        <f t="shared" ref="F7:F70" si="3">IF(AND(I6&lt;=0,J6&lt;=0),0,+I7*D7)</f>
        <v>0</v>
      </c>
      <c r="G7" s="272">
        <f t="shared" ref="G7:G70" si="4">+G6+D7</f>
        <v>4.1669999999999997E-3</v>
      </c>
      <c r="H7" s="181">
        <f t="shared" ref="H7:H70" ca="1" si="5">IF(CELL("tipo",T7)="b",+(B7*9.81+K7*9.81-$E$2*9.81)/$E$2,+(B7*9.81+K7*9.81-T7*9.81)/T7)</f>
        <v>-9.6111746398785378</v>
      </c>
      <c r="I7" s="182">
        <f t="shared" ref="I7:I70" ca="1" si="6">+I6+E7</f>
        <v>0</v>
      </c>
      <c r="J7" s="181">
        <f t="shared" ref="J7:J70" ca="1" si="7">IF(AND(I7&lt;=0,J6&lt;=0),0,+J6+F7)</f>
        <v>0</v>
      </c>
      <c r="K7" s="7">
        <f>IF(I6&lt;0,+(+(0.5*1.29*$H$2*PI()/4*$E$1^2*I6^2)/9.81),+(-(0.5*1.29*$H$2*PI()/4*$E$1^2*I6^2)/9.81))</f>
        <v>0</v>
      </c>
      <c r="L7" s="110">
        <f t="shared" ref="L7:L70" si="8">+B7*9.81</f>
        <v>1.4271971476205436</v>
      </c>
      <c r="M7" s="110">
        <f t="shared" ref="M7:M70" si="9">+T7*9.81</f>
        <v>70.417596676824999</v>
      </c>
      <c r="N7" s="110">
        <f t="shared" ref="N7:N70" si="10">+K7*9.81</f>
        <v>0</v>
      </c>
      <c r="O7" s="110">
        <f t="shared" ref="O7:O70" si="11">+L7-M7+N7</f>
        <v>-68.990399529204453</v>
      </c>
      <c r="P7" s="110">
        <f>+O7/T7</f>
        <v>-9.6111746398785378</v>
      </c>
      <c r="Q7" s="110">
        <f>'prueba 1'!I4</f>
        <v>0</v>
      </c>
      <c r="R7" s="105">
        <f>'prueba 1'!AN4</f>
        <v>8.5558849898106524E-4</v>
      </c>
      <c r="S7" s="105">
        <f>R7+S6</f>
        <v>8.5558849898106524E-4</v>
      </c>
      <c r="T7" s="177">
        <f>+$E$2-S7</f>
        <v>7.1781444115010196</v>
      </c>
      <c r="U7" s="161">
        <f t="shared" si="0"/>
        <v>6.0623144894340507E-4</v>
      </c>
      <c r="V7" s="178">
        <f t="shared" ref="V7:V70" si="12">+G7</f>
        <v>4.1669999999999997E-3</v>
      </c>
      <c r="W7" s="13"/>
      <c r="X7" s="13"/>
      <c r="Y7" s="183" t="s">
        <v>202</v>
      </c>
    </row>
    <row r="8" spans="1:25" x14ac:dyDescent="0.25">
      <c r="A8" s="105">
        <v>8.3330000000000001E-3</v>
      </c>
      <c r="B8" s="105">
        <v>2.7290345420216452E-2</v>
      </c>
      <c r="D8" s="177">
        <f t="shared" si="1"/>
        <v>4.1660000000000004E-3</v>
      </c>
      <c r="E8" s="174">
        <f t="shared" ca="1" si="2"/>
        <v>0</v>
      </c>
      <c r="F8" s="179">
        <f t="shared" ca="1" si="3"/>
        <v>0</v>
      </c>
      <c r="G8" s="272">
        <f t="shared" si="4"/>
        <v>8.3330000000000001E-3</v>
      </c>
      <c r="H8" s="181">
        <f t="shared" ca="1" si="5"/>
        <v>-9.7726992535414059</v>
      </c>
      <c r="I8" s="182">
        <f t="shared" ca="1" si="6"/>
        <v>0</v>
      </c>
      <c r="J8" s="181">
        <f t="shared" ca="1" si="7"/>
        <v>0</v>
      </c>
      <c r="K8" s="7">
        <f t="shared" ref="K8:K71" ca="1" si="13">IF(I7&lt;0,+(+(0.5*1.29*$H$2*PI()/4*$E$1^2*I7^2)/9.81),+(-(0.5*1.29*$H$2*PI()/4*$E$1^2*I7^2)/9.81))</f>
        <v>0</v>
      </c>
      <c r="L8" s="110">
        <f t="shared" si="8"/>
        <v>0.26771828857232344</v>
      </c>
      <c r="M8" s="110">
        <f t="shared" si="9"/>
        <v>70.409218587887565</v>
      </c>
      <c r="N8" s="110">
        <f t="shared" ca="1" si="10"/>
        <v>0</v>
      </c>
      <c r="O8" s="110">
        <f t="shared" ca="1" si="11"/>
        <v>-70.14150029931524</v>
      </c>
      <c r="P8" s="110">
        <f t="shared" ref="P8:P71" ca="1" si="14">+O8/T8</f>
        <v>-9.7726992535414059</v>
      </c>
      <c r="Q8" s="110">
        <f>'prueba 1'!I5</f>
        <v>0</v>
      </c>
      <c r="R8" s="105">
        <f>'prueba 1'!AN5</f>
        <v>8.5403556956488772E-4</v>
      </c>
      <c r="S8" s="105">
        <f t="shared" ref="S8:S71" si="15">R8+S7</f>
        <v>1.7096240685459531E-3</v>
      </c>
      <c r="T8" s="177">
        <f t="shared" ref="T8:T71" si="16">+$E$2-S8</f>
        <v>7.1772903759314541</v>
      </c>
      <c r="U8" s="161">
        <f t="shared" si="0"/>
        <v>1.1369157902062175E-4</v>
      </c>
      <c r="V8" s="178">
        <f t="shared" si="12"/>
        <v>8.3330000000000001E-3</v>
      </c>
      <c r="W8" s="184" t="s">
        <v>225</v>
      </c>
      <c r="X8" s="185">
        <f ca="1">MAX(H:H)/9.81</f>
        <v>39.810459868039963</v>
      </c>
      <c r="Y8" s="1"/>
    </row>
    <row r="9" spans="1:25" x14ac:dyDescent="0.25">
      <c r="A9" s="105">
        <v>1.2500000000000001E-2</v>
      </c>
      <c r="B9" s="105">
        <v>0.44096781806738911</v>
      </c>
      <c r="D9" s="177">
        <f t="shared" si="1"/>
        <v>4.1670000000000006E-3</v>
      </c>
      <c r="E9" s="174">
        <f t="shared" ca="1" si="2"/>
        <v>0</v>
      </c>
      <c r="F9" s="179">
        <f t="shared" ca="1" si="3"/>
        <v>0</v>
      </c>
      <c r="G9" s="272">
        <f t="shared" si="4"/>
        <v>1.2500000000000001E-2</v>
      </c>
      <c r="H9" s="181">
        <f t="shared" ca="1" si="5"/>
        <v>-9.2072073468024644</v>
      </c>
      <c r="I9" s="182">
        <f t="shared" ca="1" si="6"/>
        <v>0</v>
      </c>
      <c r="J9" s="181">
        <f t="shared" ca="1" si="7"/>
        <v>0</v>
      </c>
      <c r="K9" s="7">
        <f t="shared" ca="1" si="13"/>
        <v>0</v>
      </c>
      <c r="L9" s="110">
        <f t="shared" si="8"/>
        <v>4.3258942952410875</v>
      </c>
      <c r="M9" s="110">
        <f t="shared" si="9"/>
        <v>70.400697173740028</v>
      </c>
      <c r="N9" s="110">
        <f t="shared" ca="1" si="10"/>
        <v>0</v>
      </c>
      <c r="O9" s="110">
        <f t="shared" ca="1" si="11"/>
        <v>-66.074802878498943</v>
      </c>
      <c r="P9" s="110">
        <f t="shared" ca="1" si="14"/>
        <v>-9.2072073468024644</v>
      </c>
      <c r="Q9" s="110">
        <f>'prueba 1'!I6</f>
        <v>0</v>
      </c>
      <c r="R9" s="105">
        <f>'prueba 1'!AN6</f>
        <v>8.6864568272602147E-4</v>
      </c>
      <c r="S9" s="105">
        <f t="shared" si="15"/>
        <v>2.5782697512719745E-3</v>
      </c>
      <c r="T9" s="177">
        <f t="shared" si="16"/>
        <v>7.1764217302487285</v>
      </c>
      <c r="U9" s="161">
        <f t="shared" si="0"/>
        <v>1.8375128978868106E-3</v>
      </c>
      <c r="V9" s="178">
        <f t="shared" si="12"/>
        <v>1.2500000000000001E-2</v>
      </c>
      <c r="W9" s="184" t="s">
        <v>226</v>
      </c>
      <c r="X9" s="185">
        <f ca="1">MAX(H:H)</f>
        <v>390.54061130547205</v>
      </c>
      <c r="Y9" s="186">
        <f ca="1">+VLOOKUP(X9,H:V,15,FALSE)</f>
        <v>1.65</v>
      </c>
    </row>
    <row r="10" spans="1:25" x14ac:dyDescent="0.25">
      <c r="A10" s="105">
        <v>1.6667000000000001E-2</v>
      </c>
      <c r="B10" s="105">
        <v>0.55916138168086715</v>
      </c>
      <c r="D10" s="177">
        <f t="shared" si="1"/>
        <v>4.1670000000000006E-3</v>
      </c>
      <c r="E10" s="174">
        <f t="shared" ca="1" si="2"/>
        <v>0</v>
      </c>
      <c r="F10" s="179">
        <f t="shared" ca="1" si="3"/>
        <v>0</v>
      </c>
      <c r="G10" s="272">
        <f t="shared" si="4"/>
        <v>1.6667000000000001E-2</v>
      </c>
      <c r="H10" s="181">
        <f t="shared" ca="1" si="5"/>
        <v>-9.0455461032951305</v>
      </c>
      <c r="I10" s="182">
        <f t="shared" ca="1" si="6"/>
        <v>0</v>
      </c>
      <c r="J10" s="181">
        <f t="shared" ca="1" si="7"/>
        <v>0</v>
      </c>
      <c r="K10" s="7">
        <f t="shared" ca="1" si="13"/>
        <v>0</v>
      </c>
      <c r="L10" s="110">
        <f t="shared" si="8"/>
        <v>5.4853731542893067</v>
      </c>
      <c r="M10" s="110">
        <f t="shared" si="9"/>
        <v>70.392094115196755</v>
      </c>
      <c r="N10" s="110">
        <f t="shared" ca="1" si="10"/>
        <v>0</v>
      </c>
      <c r="O10" s="110">
        <f t="shared" ca="1" si="11"/>
        <v>-64.90672096090745</v>
      </c>
      <c r="P10" s="110">
        <f t="shared" ca="1" si="14"/>
        <v>-9.0455461032951305</v>
      </c>
      <c r="Q10" s="110">
        <f>'prueba 1'!I7</f>
        <v>0</v>
      </c>
      <c r="R10" s="105">
        <f>'prueba 1'!AN7</f>
        <v>8.7696825109842211E-4</v>
      </c>
      <c r="S10" s="105">
        <f t="shared" si="15"/>
        <v>3.4552380023703966E-3</v>
      </c>
      <c r="T10" s="177">
        <f t="shared" si="16"/>
        <v>7.1755447619976298</v>
      </c>
      <c r="U10" s="161">
        <f t="shared" si="0"/>
        <v>2.3300254774641736E-3</v>
      </c>
      <c r="V10" s="178">
        <f t="shared" si="12"/>
        <v>1.6667000000000001E-2</v>
      </c>
      <c r="W10" s="187" t="s">
        <v>227</v>
      </c>
      <c r="X10" s="185">
        <f ca="1">MAX(I:I)</f>
        <v>249.97363095256202</v>
      </c>
      <c r="Y10" s="186">
        <f ca="1">+VLOOKUP(X10,I:V,14,FALSE)</f>
        <v>1.7916669999999999</v>
      </c>
    </row>
    <row r="11" spans="1:25" x14ac:dyDescent="0.25">
      <c r="A11" s="105">
        <v>2.0833000000000001E-2</v>
      </c>
      <c r="B11" s="105">
        <v>2.2729680540762969</v>
      </c>
      <c r="D11" s="177">
        <f t="shared" si="1"/>
        <v>4.1659999999999996E-3</v>
      </c>
      <c r="E11" s="174">
        <f t="shared" ca="1" si="2"/>
        <v>0</v>
      </c>
      <c r="F11" s="179">
        <f t="shared" ca="1" si="3"/>
        <v>0</v>
      </c>
      <c r="G11" s="272">
        <f t="shared" si="4"/>
        <v>2.0833000000000001E-2</v>
      </c>
      <c r="H11" s="181">
        <f t="shared" ca="1" si="5"/>
        <v>-6.7020617432058218</v>
      </c>
      <c r="I11" s="182">
        <f t="shared" ca="1" si="6"/>
        <v>0</v>
      </c>
      <c r="J11" s="181">
        <f t="shared" ca="1" si="7"/>
        <v>0</v>
      </c>
      <c r="K11" s="7">
        <f t="shared" ca="1" si="13"/>
        <v>0</v>
      </c>
      <c r="L11" s="110">
        <f t="shared" si="8"/>
        <v>22.297816610488475</v>
      </c>
      <c r="M11" s="110">
        <f t="shared" si="9"/>
        <v>70.381572243498383</v>
      </c>
      <c r="N11" s="110">
        <f t="shared" ca="1" si="10"/>
        <v>0</v>
      </c>
      <c r="O11" s="110">
        <f t="shared" ca="1" si="11"/>
        <v>-48.083755633009908</v>
      </c>
      <c r="P11" s="110">
        <f t="shared" ca="1" si="14"/>
        <v>-6.7020617432058218</v>
      </c>
      <c r="Q11" s="110">
        <f>'prueba 1'!I8</f>
        <v>0</v>
      </c>
      <c r="R11" s="105">
        <f>'prueba 1'!AN8</f>
        <v>1.0725659223621076E-3</v>
      </c>
      <c r="S11" s="105">
        <f t="shared" si="15"/>
        <v>4.5278039247325045E-3</v>
      </c>
      <c r="T11" s="177">
        <f t="shared" si="16"/>
        <v>7.1744721960752678</v>
      </c>
      <c r="U11" s="161">
        <f t="shared" si="0"/>
        <v>9.4691849132818515E-3</v>
      </c>
      <c r="V11" s="178">
        <f t="shared" si="12"/>
        <v>2.0833000000000001E-2</v>
      </c>
      <c r="W11" s="187" t="s">
        <v>228</v>
      </c>
      <c r="X11" s="188">
        <f ca="1">MAX(J:J)</f>
        <v>1958.6949277794731</v>
      </c>
      <c r="Y11" s="288">
        <f ca="1">+VLOOKUP(X11,J:V,13,FALSE)</f>
        <v>18.991666999999968</v>
      </c>
    </row>
    <row r="12" spans="1:25" x14ac:dyDescent="0.25">
      <c r="A12" s="105">
        <v>2.5000000000000001E-2</v>
      </c>
      <c r="B12" s="105">
        <v>5.0505167989930291</v>
      </c>
      <c r="D12" s="177">
        <f t="shared" si="1"/>
        <v>4.1670000000000006E-3</v>
      </c>
      <c r="E12" s="174">
        <f t="shared" ca="1" si="2"/>
        <v>0</v>
      </c>
      <c r="F12" s="179">
        <f t="shared" ca="1" si="3"/>
        <v>0</v>
      </c>
      <c r="G12" s="272">
        <f t="shared" si="4"/>
        <v>2.5000000000000001E-2</v>
      </c>
      <c r="H12" s="181">
        <f t="shared" ca="1" si="5"/>
        <v>-2.9028413600847194</v>
      </c>
      <c r="I12" s="182">
        <f t="shared" ca="1" si="6"/>
        <v>0</v>
      </c>
      <c r="J12" s="181">
        <f t="shared" ca="1" si="7"/>
        <v>0</v>
      </c>
      <c r="K12" s="7">
        <f t="shared" ca="1" si="13"/>
        <v>0</v>
      </c>
      <c r="L12" s="110">
        <f t="shared" si="8"/>
        <v>49.545569798121619</v>
      </c>
      <c r="M12" s="110">
        <f t="shared" si="9"/>
        <v>70.367869779451681</v>
      </c>
      <c r="N12" s="110">
        <f t="shared" ca="1" si="10"/>
        <v>0</v>
      </c>
      <c r="O12" s="110">
        <f t="shared" ca="1" si="11"/>
        <v>-20.822299981330062</v>
      </c>
      <c r="P12" s="110">
        <f t="shared" ca="1" si="14"/>
        <v>-2.9028413600847194</v>
      </c>
      <c r="Q12" s="110">
        <f>'prueba 1'!I9</f>
        <v>0</v>
      </c>
      <c r="R12" s="105">
        <f>'prueba 1'!AN9</f>
        <v>1.3967853258617423E-3</v>
      </c>
      <c r="S12" s="105">
        <f t="shared" si="15"/>
        <v>5.9245892505942468E-3</v>
      </c>
      <c r="T12" s="177">
        <f t="shared" si="16"/>
        <v>7.1730754107494059</v>
      </c>
      <c r="U12" s="161">
        <f t="shared" si="0"/>
        <v>2.1045503501403957E-2</v>
      </c>
      <c r="V12" s="178">
        <f t="shared" si="12"/>
        <v>2.5000000000000001E-2</v>
      </c>
      <c r="W12" s="184" t="s">
        <v>229</v>
      </c>
      <c r="X12" s="183"/>
      <c r="Y12" s="190">
        <f>MAX(G:G)</f>
        <v>42.391667000000069</v>
      </c>
    </row>
    <row r="13" spans="1:25" x14ac:dyDescent="0.25">
      <c r="A13" s="105">
        <v>2.9166999999999998E-2</v>
      </c>
      <c r="B13" s="105">
        <v>7.5916784166828037</v>
      </c>
      <c r="D13" s="177">
        <f t="shared" si="1"/>
        <v>4.1669999999999971E-3</v>
      </c>
      <c r="E13" s="174">
        <f t="shared" ca="1" si="2"/>
        <v>2.3956911730585633E-3</v>
      </c>
      <c r="F13" s="179">
        <f t="shared" ca="1" si="3"/>
        <v>0</v>
      </c>
      <c r="G13" s="272">
        <f t="shared" si="4"/>
        <v>2.9166999999999998E-2</v>
      </c>
      <c r="H13" s="181">
        <f t="shared" ca="1" si="5"/>
        <v>0.57491988794302018</v>
      </c>
      <c r="I13" s="182">
        <f t="shared" ca="1" si="6"/>
        <v>2.3956911730585633E-3</v>
      </c>
      <c r="J13" s="181">
        <f t="shared" ca="1" si="7"/>
        <v>0</v>
      </c>
      <c r="K13" s="7">
        <f t="shared" ca="1" si="13"/>
        <v>0</v>
      </c>
      <c r="L13" s="110">
        <f t="shared" si="8"/>
        <v>74.474365267658314</v>
      </c>
      <c r="M13" s="110">
        <f t="shared" si="9"/>
        <v>70.351387507953078</v>
      </c>
      <c r="N13" s="110">
        <f t="shared" ca="1" si="10"/>
        <v>0</v>
      </c>
      <c r="O13" s="110">
        <f t="shared" ca="1" si="11"/>
        <v>4.1229777597052362</v>
      </c>
      <c r="P13" s="110">
        <f t="shared" ca="1" si="14"/>
        <v>0.57491988794302018</v>
      </c>
      <c r="Q13" s="110">
        <f>'prueba 1'!I10</f>
        <v>0</v>
      </c>
      <c r="R13" s="105">
        <f>'prueba 1'!AN10</f>
        <v>1.6801499998570296E-3</v>
      </c>
      <c r="S13" s="105">
        <f t="shared" si="15"/>
        <v>7.6047392504512762E-3</v>
      </c>
      <c r="T13" s="177">
        <f t="shared" si="16"/>
        <v>7.1713952607495486</v>
      </c>
      <c r="U13" s="161">
        <f t="shared" si="0"/>
        <v>3.1634523962317224E-2</v>
      </c>
      <c r="V13" s="178">
        <f t="shared" si="12"/>
        <v>2.9166999999999998E-2</v>
      </c>
      <c r="W13" s="191" t="s">
        <v>230</v>
      </c>
      <c r="X13" s="161"/>
      <c r="Y13" s="161"/>
    </row>
    <row r="14" spans="1:25" x14ac:dyDescent="0.25">
      <c r="A14" s="105">
        <v>3.3333000000000002E-2</v>
      </c>
      <c r="B14" s="105">
        <v>7.7689687621030208</v>
      </c>
      <c r="D14" s="177">
        <f t="shared" si="1"/>
        <v>4.166000000000003E-3</v>
      </c>
      <c r="E14" s="174">
        <f t="shared" ca="1" si="2"/>
        <v>3.415931778263331E-3</v>
      </c>
      <c r="F14" s="179">
        <f t="shared" ca="1" si="3"/>
        <v>2.421122121520703E-5</v>
      </c>
      <c r="G14" s="272">
        <f t="shared" si="4"/>
        <v>3.3333000000000002E-2</v>
      </c>
      <c r="H14" s="181">
        <f t="shared" ca="1" si="5"/>
        <v>0.81995481955432759</v>
      </c>
      <c r="I14" s="182">
        <f t="shared" ca="1" si="6"/>
        <v>5.8116229513218943E-3</v>
      </c>
      <c r="J14" s="181">
        <f t="shared" ca="1" si="7"/>
        <v>2.421122121520703E-5</v>
      </c>
      <c r="K14" s="7">
        <f t="shared" ca="1" si="13"/>
        <v>-1.1380818004749156E-9</v>
      </c>
      <c r="L14" s="110">
        <f t="shared" si="8"/>
        <v>76.213583556230631</v>
      </c>
      <c r="M14" s="110">
        <f t="shared" si="9"/>
        <v>70.334753747188941</v>
      </c>
      <c r="N14" s="110">
        <f t="shared" ca="1" si="10"/>
        <v>-1.1164582462658923E-8</v>
      </c>
      <c r="O14" s="110">
        <f t="shared" ca="1" si="11"/>
        <v>5.878829797877108</v>
      </c>
      <c r="P14" s="110">
        <f t="shared" ca="1" si="14"/>
        <v>0.81995481955432836</v>
      </c>
      <c r="Q14" s="110">
        <f>'prueba 1'!I11</f>
        <v>0</v>
      </c>
      <c r="R14" s="105">
        <f>'prueba 1'!AN11</f>
        <v>1.6955923306965859E-3</v>
      </c>
      <c r="S14" s="105">
        <f t="shared" si="15"/>
        <v>9.3003315811478627E-3</v>
      </c>
      <c r="T14" s="177">
        <f t="shared" si="16"/>
        <v>7.1696996684188523</v>
      </c>
      <c r="U14" s="161">
        <f t="shared" si="0"/>
        <v>3.2365523862921207E-2</v>
      </c>
      <c r="V14" s="178">
        <f t="shared" si="12"/>
        <v>3.3333000000000002E-2</v>
      </c>
      <c r="W14" s="161"/>
      <c r="X14" s="161"/>
      <c r="Y14" s="161"/>
    </row>
    <row r="15" spans="1:25" x14ac:dyDescent="0.25">
      <c r="A15" s="105">
        <v>3.7499999999999999E-2</v>
      </c>
      <c r="B15" s="105">
        <v>0</v>
      </c>
      <c r="D15" s="177">
        <f t="shared" si="1"/>
        <v>4.1669999999999971E-3</v>
      </c>
      <c r="E15" s="174">
        <f t="shared" ca="1" si="2"/>
        <v>-4.0878270038190362E-2</v>
      </c>
      <c r="F15" s="179">
        <f t="shared" ca="1" si="3"/>
        <v>-1.4612271841098082E-4</v>
      </c>
      <c r="G15" s="272">
        <f t="shared" si="4"/>
        <v>3.7499999999999999E-2</v>
      </c>
      <c r="H15" s="181">
        <f t="shared" ca="1" si="5"/>
        <v>-9.8100000091649608</v>
      </c>
      <c r="I15" s="182">
        <f t="shared" ca="1" si="6"/>
        <v>-3.506664708686847E-2</v>
      </c>
      <c r="J15" s="181">
        <f t="shared" ca="1" si="7"/>
        <v>-1.2191149719577379E-4</v>
      </c>
      <c r="K15" s="7">
        <f t="shared" ca="1" si="13"/>
        <v>-6.6974067178388382E-9</v>
      </c>
      <c r="L15" s="110">
        <f t="shared" si="8"/>
        <v>0</v>
      </c>
      <c r="M15" s="110">
        <f t="shared" si="9"/>
        <v>70.325708857441427</v>
      </c>
      <c r="N15" s="110">
        <f t="shared" ca="1" si="10"/>
        <v>-6.570155990199901E-8</v>
      </c>
      <c r="O15" s="110">
        <f t="shared" ca="1" si="11"/>
        <v>-70.325708923142983</v>
      </c>
      <c r="P15" s="110">
        <f t="shared" ca="1" si="14"/>
        <v>-9.8100000091649608</v>
      </c>
      <c r="Q15" s="110">
        <f>'prueba 1'!I12</f>
        <v>0</v>
      </c>
      <c r="R15" s="105">
        <f>'prueba 1'!AN12</f>
        <v>9.2200710983895875E-4</v>
      </c>
      <c r="S15" s="105">
        <f t="shared" si="15"/>
        <v>1.0222338690986821E-2</v>
      </c>
      <c r="T15" s="177">
        <f t="shared" si="16"/>
        <v>7.1687776613090133</v>
      </c>
      <c r="U15" s="161">
        <f t="shared" si="0"/>
        <v>0</v>
      </c>
      <c r="V15" s="178">
        <f t="shared" si="12"/>
        <v>3.7499999999999999E-2</v>
      </c>
      <c r="W15" s="161"/>
      <c r="X15" s="192" t="s">
        <v>231</v>
      </c>
      <c r="Y15" s="193">
        <f ca="1">MAX(K:K)</f>
        <v>4.080471316577877</v>
      </c>
    </row>
    <row r="16" spans="1:25" x14ac:dyDescent="0.25">
      <c r="A16" s="105">
        <v>4.1667000000000003E-2</v>
      </c>
      <c r="B16" s="105">
        <v>0</v>
      </c>
      <c r="D16" s="194">
        <f t="shared" si="1"/>
        <v>4.167000000000004E-3</v>
      </c>
      <c r="E16" s="174">
        <f t="shared" ca="1" si="2"/>
        <v>0</v>
      </c>
      <c r="F16" s="179">
        <f t="shared" ca="1" si="3"/>
        <v>0</v>
      </c>
      <c r="G16" s="272">
        <f t="shared" si="4"/>
        <v>4.1667000000000003E-2</v>
      </c>
      <c r="H16" s="181">
        <f t="shared" ca="1" si="5"/>
        <v>-9.80999966628473</v>
      </c>
      <c r="I16" s="182">
        <f t="shared" ca="1" si="6"/>
        <v>-3.506664708686847E-2</v>
      </c>
      <c r="J16" s="181">
        <f t="shared" ca="1" si="7"/>
        <v>0</v>
      </c>
      <c r="K16" s="7">
        <f t="shared" ca="1" si="13"/>
        <v>2.4383738839477696E-7</v>
      </c>
      <c r="L16" s="110">
        <f t="shared" si="8"/>
        <v>0</v>
      </c>
      <c r="M16" s="110">
        <f t="shared" si="9"/>
        <v>70.31730729560968</v>
      </c>
      <c r="N16" s="110">
        <f t="shared" ca="1" si="10"/>
        <v>2.3920447801527619E-6</v>
      </c>
      <c r="O16" s="110">
        <f t="shared" ca="1" si="11"/>
        <v>-70.317304903564903</v>
      </c>
      <c r="P16" s="110">
        <f t="shared" ca="1" si="14"/>
        <v>-9.80999966628473</v>
      </c>
      <c r="Q16" s="110">
        <f>'prueba 1'!I13</f>
        <v>0</v>
      </c>
      <c r="R16" s="105">
        <f>'prueba 1'!AN13</f>
        <v>8.5642832127872097E-4</v>
      </c>
      <c r="S16" s="105">
        <f t="shared" si="15"/>
        <v>1.1078767012265543E-2</v>
      </c>
      <c r="T16" s="177">
        <f t="shared" si="16"/>
        <v>7.1679212329877346</v>
      </c>
      <c r="U16" s="161">
        <f t="shared" si="0"/>
        <v>0</v>
      </c>
      <c r="V16" s="178">
        <f t="shared" si="12"/>
        <v>4.1667000000000003E-2</v>
      </c>
      <c r="W16" s="195"/>
      <c r="X16" s="192" t="s">
        <v>232</v>
      </c>
      <c r="Y16" s="193">
        <f ca="1">MIN(K:K)</f>
        <v>-12.390824621108784</v>
      </c>
    </row>
    <row r="17" spans="1:25" x14ac:dyDescent="0.25">
      <c r="A17" s="105">
        <v>4.5832999999999999E-2</v>
      </c>
      <c r="B17" s="105">
        <v>0</v>
      </c>
      <c r="D17" s="194">
        <f t="shared" si="1"/>
        <v>4.1659999999999961E-3</v>
      </c>
      <c r="E17" s="174">
        <f t="shared" ca="1" si="2"/>
        <v>0</v>
      </c>
      <c r="F17" s="179">
        <f t="shared" ca="1" si="3"/>
        <v>0</v>
      </c>
      <c r="G17" s="272">
        <f t="shared" si="4"/>
        <v>4.5832999999999999E-2</v>
      </c>
      <c r="H17" s="181">
        <f t="shared" ca="1" si="5"/>
        <v>-9.8099996662448508</v>
      </c>
      <c r="I17" s="182">
        <f t="shared" ca="1" si="6"/>
        <v>-3.506664708686847E-2</v>
      </c>
      <c r="J17" s="181">
        <f t="shared" ca="1" si="7"/>
        <v>0</v>
      </c>
      <c r="K17" s="7">
        <f t="shared" ca="1" si="13"/>
        <v>2.4383738839477696E-7</v>
      </c>
      <c r="L17" s="110">
        <f t="shared" si="8"/>
        <v>0</v>
      </c>
      <c r="M17" s="110">
        <f t="shared" si="9"/>
        <v>70.308905758879675</v>
      </c>
      <c r="N17" s="110">
        <f t="shared" ca="1" si="10"/>
        <v>2.3920447801527619E-6</v>
      </c>
      <c r="O17" s="110">
        <f t="shared" ca="1" si="11"/>
        <v>-70.308903366834897</v>
      </c>
      <c r="P17" s="110">
        <f t="shared" ca="1" si="14"/>
        <v>-9.8099996662448508</v>
      </c>
      <c r="Q17" s="110">
        <f>'prueba 1'!I14</f>
        <v>0</v>
      </c>
      <c r="R17" s="105">
        <f>'prueba 1'!AN14</f>
        <v>8.5642576248769382E-4</v>
      </c>
      <c r="S17" s="105">
        <f t="shared" si="15"/>
        <v>1.1935192774753236E-2</v>
      </c>
      <c r="T17" s="177">
        <f t="shared" si="16"/>
        <v>7.1670648072252474</v>
      </c>
      <c r="U17" s="161">
        <f t="shared" si="0"/>
        <v>0</v>
      </c>
      <c r="V17" s="178">
        <f t="shared" si="12"/>
        <v>4.5832999999999999E-2</v>
      </c>
      <c r="W17" s="161"/>
    </row>
    <row r="18" spans="1:25" x14ac:dyDescent="0.25">
      <c r="A18" s="105">
        <v>0.05</v>
      </c>
      <c r="B18" s="105">
        <v>0</v>
      </c>
      <c r="D18" s="194">
        <f t="shared" si="1"/>
        <v>4.167000000000004E-3</v>
      </c>
      <c r="E18" s="174">
        <f t="shared" ca="1" si="2"/>
        <v>0</v>
      </c>
      <c r="F18" s="179">
        <f t="shared" ca="1" si="3"/>
        <v>0</v>
      </c>
      <c r="G18" s="272">
        <f t="shared" si="4"/>
        <v>0.05</v>
      </c>
      <c r="H18" s="181">
        <f t="shared" ca="1" si="5"/>
        <v>-9.8099996662049467</v>
      </c>
      <c r="I18" s="182">
        <f t="shared" ca="1" si="6"/>
        <v>-3.506664708686847E-2</v>
      </c>
      <c r="J18" s="181">
        <f t="shared" ca="1" si="7"/>
        <v>0</v>
      </c>
      <c r="K18" s="7">
        <f t="shared" ca="1" si="13"/>
        <v>2.4383738839477696E-7</v>
      </c>
      <c r="L18" s="110">
        <f t="shared" si="8"/>
        <v>0</v>
      </c>
      <c r="M18" s="110">
        <f t="shared" si="9"/>
        <v>70.300500216502584</v>
      </c>
      <c r="N18" s="110">
        <f t="shared" ca="1" si="10"/>
        <v>2.3920447801527619E-6</v>
      </c>
      <c r="O18" s="110">
        <f t="shared" ca="1" si="11"/>
        <v>-70.300497824457807</v>
      </c>
      <c r="P18" s="110">
        <f t="shared" ca="1" si="14"/>
        <v>-9.8099996662049467</v>
      </c>
      <c r="Q18" s="110">
        <f>'prueba 1'!I15</f>
        <v>0</v>
      </c>
      <c r="R18" s="105">
        <f>'prueba 1'!AN15</f>
        <v>8.5683408533120142E-4</v>
      </c>
      <c r="S18" s="105">
        <f t="shared" si="15"/>
        <v>1.2792026860084437E-2</v>
      </c>
      <c r="T18" s="177">
        <f t="shared" si="16"/>
        <v>7.1662079731399162</v>
      </c>
      <c r="U18" s="161">
        <f t="shared" si="0"/>
        <v>0</v>
      </c>
      <c r="V18" s="178">
        <f t="shared" si="12"/>
        <v>0.05</v>
      </c>
      <c r="W18" s="161"/>
      <c r="X18" s="196" t="s">
        <v>233</v>
      </c>
      <c r="Y18" s="197">
        <f>SUM(U6:U1045)*9.81</f>
        <v>1882.0660260654311</v>
      </c>
    </row>
    <row r="19" spans="1:25" x14ac:dyDescent="0.25">
      <c r="A19" s="105">
        <v>5.4167E-2</v>
      </c>
      <c r="B19" s="105">
        <v>0</v>
      </c>
      <c r="D19" s="194">
        <f t="shared" si="1"/>
        <v>4.1669999999999971E-3</v>
      </c>
      <c r="E19" s="174">
        <f t="shared" ca="1" si="2"/>
        <v>0</v>
      </c>
      <c r="F19" s="179">
        <f t="shared" ca="1" si="3"/>
        <v>0</v>
      </c>
      <c r="G19" s="272">
        <f t="shared" si="4"/>
        <v>5.4167E-2</v>
      </c>
      <c r="H19" s="181">
        <f t="shared" ca="1" si="5"/>
        <v>-9.8099996661650213</v>
      </c>
      <c r="I19" s="182">
        <f t="shared" ca="1" si="6"/>
        <v>-3.506664708686847E-2</v>
      </c>
      <c r="J19" s="181">
        <f t="shared" ca="1" si="7"/>
        <v>0</v>
      </c>
      <c r="K19" s="7">
        <f t="shared" ca="1" si="13"/>
        <v>2.4383738839477696E-7</v>
      </c>
      <c r="L19" s="110">
        <f t="shared" si="8"/>
        <v>0</v>
      </c>
      <c r="M19" s="110">
        <f t="shared" si="9"/>
        <v>70.292092688282438</v>
      </c>
      <c r="N19" s="110">
        <f t="shared" ca="1" si="10"/>
        <v>2.3920447801527619E-6</v>
      </c>
      <c r="O19" s="110">
        <f t="shared" ca="1" si="11"/>
        <v>-70.29209029623766</v>
      </c>
      <c r="P19" s="110">
        <f t="shared" ca="1" si="14"/>
        <v>-9.8099996661650213</v>
      </c>
      <c r="Q19" s="110">
        <f>'prueba 1'!I16</f>
        <v>0</v>
      </c>
      <c r="R19" s="105">
        <f>'prueba 1'!AN16</f>
        <v>8.5703651581443417E-4</v>
      </c>
      <c r="S19" s="105">
        <f t="shared" si="15"/>
        <v>1.3649063375898872E-2</v>
      </c>
      <c r="T19" s="177">
        <f t="shared" si="16"/>
        <v>7.1653509366241011</v>
      </c>
      <c r="U19" s="161">
        <f t="shared" si="0"/>
        <v>0</v>
      </c>
      <c r="V19" s="178">
        <f t="shared" si="12"/>
        <v>5.4167E-2</v>
      </c>
      <c r="W19" s="161"/>
    </row>
    <row r="20" spans="1:25" x14ac:dyDescent="0.25">
      <c r="A20" s="105">
        <v>5.8333000000000003E-2</v>
      </c>
      <c r="B20" s="105">
        <v>0</v>
      </c>
      <c r="D20" s="194">
        <f t="shared" si="1"/>
        <v>4.166000000000003E-3</v>
      </c>
      <c r="E20" s="174">
        <f t="shared" ca="1" si="2"/>
        <v>0</v>
      </c>
      <c r="F20" s="179">
        <f t="shared" ca="1" si="3"/>
        <v>0</v>
      </c>
      <c r="G20" s="272">
        <f t="shared" si="4"/>
        <v>5.8333000000000003E-2</v>
      </c>
      <c r="H20" s="181">
        <f t="shared" ca="1" si="5"/>
        <v>-9.8099996661250888</v>
      </c>
      <c r="I20" s="182">
        <f t="shared" ca="1" si="6"/>
        <v>-3.506664708686847E-2</v>
      </c>
      <c r="J20" s="181">
        <f t="shared" ca="1" si="7"/>
        <v>0</v>
      </c>
      <c r="K20" s="7">
        <f t="shared" ca="1" si="13"/>
        <v>2.4383738839477696E-7</v>
      </c>
      <c r="L20" s="110">
        <f t="shared" si="8"/>
        <v>0</v>
      </c>
      <c r="M20" s="110">
        <f t="shared" si="9"/>
        <v>70.283685195928342</v>
      </c>
      <c r="N20" s="110">
        <f t="shared" ca="1" si="10"/>
        <v>2.3920447801527619E-6</v>
      </c>
      <c r="O20" s="110">
        <f t="shared" ca="1" si="11"/>
        <v>-70.283682803883565</v>
      </c>
      <c r="P20" s="110">
        <f t="shared" ca="1" si="14"/>
        <v>-9.8099996661250888</v>
      </c>
      <c r="Q20" s="110">
        <f>'prueba 1'!I17</f>
        <v>0</v>
      </c>
      <c r="R20" s="105">
        <f>'prueba 1'!AN17</f>
        <v>8.5703285974551423E-4</v>
      </c>
      <c r="S20" s="105">
        <f t="shared" si="15"/>
        <v>1.4506096235644387E-2</v>
      </c>
      <c r="T20" s="177">
        <f t="shared" si="16"/>
        <v>7.164493903764356</v>
      </c>
      <c r="U20" s="161">
        <f t="shared" si="0"/>
        <v>0</v>
      </c>
      <c r="V20" s="178">
        <f t="shared" si="12"/>
        <v>5.8333000000000003E-2</v>
      </c>
    </row>
    <row r="21" spans="1:25" x14ac:dyDescent="0.25">
      <c r="A21" s="105">
        <v>6.25E-2</v>
      </c>
      <c r="B21" s="105">
        <v>0</v>
      </c>
      <c r="D21" s="194">
        <f t="shared" si="1"/>
        <v>4.1669999999999971E-3</v>
      </c>
      <c r="E21" s="174">
        <f t="shared" ca="1" si="2"/>
        <v>0</v>
      </c>
      <c r="F21" s="179">
        <f t="shared" ca="1" si="3"/>
        <v>0</v>
      </c>
      <c r="G21" s="272">
        <f t="shared" si="4"/>
        <v>6.25E-2</v>
      </c>
      <c r="H21" s="181">
        <f t="shared" ca="1" si="5"/>
        <v>-9.8099996660851261</v>
      </c>
      <c r="I21" s="182">
        <f t="shared" ca="1" si="6"/>
        <v>-3.506664708686847E-2</v>
      </c>
      <c r="J21" s="181">
        <f t="shared" ca="1" si="7"/>
        <v>0</v>
      </c>
      <c r="K21" s="7">
        <f t="shared" ca="1" si="13"/>
        <v>2.4383738839477696E-7</v>
      </c>
      <c r="L21" s="110">
        <f t="shared" si="8"/>
        <v>0</v>
      </c>
      <c r="M21" s="110">
        <f t="shared" si="9"/>
        <v>70.275273705834522</v>
      </c>
      <c r="N21" s="110">
        <f t="shared" ca="1" si="10"/>
        <v>2.3920447801527619E-6</v>
      </c>
      <c r="O21" s="110">
        <f t="shared" ca="1" si="11"/>
        <v>-70.275271313789744</v>
      </c>
      <c r="P21" s="110">
        <f t="shared" ca="1" si="14"/>
        <v>-9.8099996660851261</v>
      </c>
      <c r="Q21" s="110">
        <f>'prueba 1'!I18</f>
        <v>0</v>
      </c>
      <c r="R21" s="105">
        <f>'prueba 1'!AN18</f>
        <v>8.5744037653603098E-4</v>
      </c>
      <c r="S21" s="105">
        <f t="shared" si="15"/>
        <v>1.5363536612180418E-2</v>
      </c>
      <c r="T21" s="177">
        <f t="shared" si="16"/>
        <v>7.16363646338782</v>
      </c>
      <c r="U21" s="161">
        <f t="shared" si="0"/>
        <v>0</v>
      </c>
      <c r="V21" s="178">
        <f t="shared" si="12"/>
        <v>6.25E-2</v>
      </c>
      <c r="W21" s="161"/>
    </row>
    <row r="22" spans="1:25" x14ac:dyDescent="0.25">
      <c r="A22" s="105">
        <v>6.6667000000000004E-2</v>
      </c>
      <c r="B22" s="105">
        <v>0</v>
      </c>
      <c r="D22" s="194">
        <f t="shared" si="1"/>
        <v>4.167000000000004E-3</v>
      </c>
      <c r="E22" s="174">
        <f t="shared" ca="1" si="2"/>
        <v>0</v>
      </c>
      <c r="F22" s="179">
        <f t="shared" ca="1" si="3"/>
        <v>0</v>
      </c>
      <c r="G22" s="272">
        <f t="shared" si="4"/>
        <v>6.6667000000000004E-2</v>
      </c>
      <c r="H22" s="181">
        <f t="shared" ca="1" si="5"/>
        <v>-9.8099996660451438</v>
      </c>
      <c r="I22" s="182">
        <f t="shared" ca="1" si="6"/>
        <v>-3.506664708686847E-2</v>
      </c>
      <c r="J22" s="181">
        <f t="shared" ca="1" si="7"/>
        <v>0</v>
      </c>
      <c r="K22" s="7">
        <f t="shared" ca="1" si="13"/>
        <v>2.4383738839477696E-7</v>
      </c>
      <c r="L22" s="110">
        <f t="shared" si="8"/>
        <v>0</v>
      </c>
      <c r="M22" s="110">
        <f t="shared" si="9"/>
        <v>70.266860239234617</v>
      </c>
      <c r="N22" s="110">
        <f t="shared" ca="1" si="10"/>
        <v>2.3920447801527619E-6</v>
      </c>
      <c r="O22" s="110">
        <f t="shared" ca="1" si="11"/>
        <v>-70.26685784718984</v>
      </c>
      <c r="P22" s="110">
        <f t="shared" ca="1" si="14"/>
        <v>-9.8099996660451438</v>
      </c>
      <c r="Q22" s="110">
        <f>'prueba 1'!I19</f>
        <v>0</v>
      </c>
      <c r="R22" s="105">
        <f>'prueba 1'!AN19</f>
        <v>8.5764185523962003E-4</v>
      </c>
      <c r="S22" s="105">
        <f t="shared" si="15"/>
        <v>1.6221178467420039E-2</v>
      </c>
      <c r="T22" s="177">
        <f t="shared" si="16"/>
        <v>7.1627788215325801</v>
      </c>
      <c r="U22" s="161">
        <f t="shared" si="0"/>
        <v>0</v>
      </c>
      <c r="V22" s="178">
        <f t="shared" si="12"/>
        <v>6.6667000000000004E-2</v>
      </c>
      <c r="W22" s="161"/>
    </row>
    <row r="23" spans="1:25" x14ac:dyDescent="0.25">
      <c r="A23" s="105">
        <v>7.0832999999999993E-2</v>
      </c>
      <c r="B23" s="105">
        <v>0</v>
      </c>
      <c r="D23" s="194">
        <f t="shared" si="1"/>
        <v>4.1659999999999892E-3</v>
      </c>
      <c r="E23" s="174">
        <f t="shared" ca="1" si="2"/>
        <v>0</v>
      </c>
      <c r="F23" s="179">
        <f t="shared" ca="1" si="3"/>
        <v>0</v>
      </c>
      <c r="G23" s="272">
        <f t="shared" si="4"/>
        <v>7.0832999999999993E-2</v>
      </c>
      <c r="H23" s="181">
        <f t="shared" ca="1" si="5"/>
        <v>-9.8099996660051527</v>
      </c>
      <c r="I23" s="182">
        <f t="shared" ca="1" si="6"/>
        <v>-3.506664708686847E-2</v>
      </c>
      <c r="J23" s="181">
        <f t="shared" ca="1" si="7"/>
        <v>0</v>
      </c>
      <c r="K23" s="7">
        <f t="shared" ca="1" si="13"/>
        <v>2.4383738839477696E-7</v>
      </c>
      <c r="L23" s="110">
        <f t="shared" si="8"/>
        <v>0</v>
      </c>
      <c r="M23" s="110">
        <f t="shared" si="9"/>
        <v>70.258446819258324</v>
      </c>
      <c r="N23" s="110">
        <f t="shared" ca="1" si="10"/>
        <v>2.3920447801527619E-6</v>
      </c>
      <c r="O23" s="110">
        <f t="shared" ca="1" si="11"/>
        <v>-70.258444427213547</v>
      </c>
      <c r="P23" s="110">
        <f t="shared" ca="1" si="14"/>
        <v>-9.8099996660051527</v>
      </c>
      <c r="Q23" s="110">
        <f>'prueba 1'!I20</f>
        <v>0</v>
      </c>
      <c r="R23" s="105">
        <f>'prueba 1'!AN20</f>
        <v>8.5763710257797179E-4</v>
      </c>
      <c r="S23" s="105">
        <f t="shared" si="15"/>
        <v>1.7078815569998011E-2</v>
      </c>
      <c r="T23" s="177">
        <f t="shared" si="16"/>
        <v>7.1619211844300024</v>
      </c>
      <c r="U23" s="161">
        <f t="shared" si="0"/>
        <v>0</v>
      </c>
      <c r="V23" s="178">
        <f t="shared" si="12"/>
        <v>7.0832999999999993E-2</v>
      </c>
      <c r="W23" s="161"/>
      <c r="X23" s="100"/>
    </row>
    <row r="24" spans="1:25" x14ac:dyDescent="0.25">
      <c r="A24" s="105">
        <v>7.4999999999999997E-2</v>
      </c>
      <c r="B24" s="105">
        <v>4.9323232353795499</v>
      </c>
      <c r="D24" s="194">
        <f t="shared" si="1"/>
        <v>4.167000000000004E-3</v>
      </c>
      <c r="E24" s="174">
        <f t="shared" ca="1" si="2"/>
        <v>0</v>
      </c>
      <c r="F24" s="179">
        <f t="shared" ca="1" si="3"/>
        <v>0</v>
      </c>
      <c r="G24" s="272">
        <f t="shared" si="4"/>
        <v>7.4999999999999997E-2</v>
      </c>
      <c r="H24" s="181">
        <f t="shared" ca="1" si="5"/>
        <v>-3.0526680654321607</v>
      </c>
      <c r="I24" s="182">
        <f t="shared" ca="1" si="6"/>
        <v>-3.506664708686847E-2</v>
      </c>
      <c r="J24" s="181">
        <f t="shared" ca="1" si="7"/>
        <v>0</v>
      </c>
      <c r="K24" s="7">
        <f t="shared" ca="1" si="13"/>
        <v>2.4383738839477696E-7</v>
      </c>
      <c r="L24" s="110">
        <f t="shared" si="8"/>
        <v>48.386090939073384</v>
      </c>
      <c r="M24" s="110">
        <f t="shared" si="9"/>
        <v>70.244821502708405</v>
      </c>
      <c r="N24" s="110">
        <f t="shared" ca="1" si="10"/>
        <v>2.3920447801527619E-6</v>
      </c>
      <c r="O24" s="110">
        <f t="shared" ca="1" si="11"/>
        <v>-21.85872817159024</v>
      </c>
      <c r="P24" s="110">
        <f t="shared" ca="1" si="14"/>
        <v>-3.0526680654321603</v>
      </c>
      <c r="Q24" s="110">
        <f>'prueba 1'!I21</f>
        <v>0</v>
      </c>
      <c r="R24" s="105">
        <f>'prueba 1'!AN21</f>
        <v>1.3889211569749621E-3</v>
      </c>
      <c r="S24" s="105">
        <f t="shared" si="15"/>
        <v>1.8467736726972973E-2</v>
      </c>
      <c r="T24" s="177">
        <f t="shared" si="16"/>
        <v>7.1605322632730273</v>
      </c>
      <c r="U24" s="161">
        <f t="shared" si="0"/>
        <v>2.0552990921826605E-2</v>
      </c>
      <c r="V24" s="178">
        <f t="shared" si="12"/>
        <v>7.4999999999999997E-2</v>
      </c>
      <c r="W24" s="161"/>
      <c r="X24" s="100"/>
    </row>
    <row r="25" spans="1:25" x14ac:dyDescent="0.25">
      <c r="A25" s="105">
        <v>7.9167000000000001E-2</v>
      </c>
      <c r="B25" s="105">
        <v>9.4827754344984498</v>
      </c>
      <c r="D25" s="194">
        <f t="shared" si="1"/>
        <v>4.167000000000004E-3</v>
      </c>
      <c r="E25" s="174">
        <f t="shared" ca="1" si="2"/>
        <v>1.3271233626579811E-2</v>
      </c>
      <c r="F25" s="179">
        <f t="shared" ca="1" si="3"/>
        <v>0</v>
      </c>
      <c r="G25" s="272">
        <f t="shared" si="4"/>
        <v>7.9167000000000001E-2</v>
      </c>
      <c r="H25" s="181">
        <f t="shared" ca="1" si="5"/>
        <v>3.1848412830765054</v>
      </c>
      <c r="I25" s="182">
        <f t="shared" ca="1" si="6"/>
        <v>-2.1795413460288661E-2</v>
      </c>
      <c r="J25" s="181">
        <f t="shared" ca="1" si="7"/>
        <v>0</v>
      </c>
      <c r="K25" s="7">
        <f t="shared" ca="1" si="13"/>
        <v>2.4383738839477696E-7</v>
      </c>
      <c r="L25" s="110">
        <f t="shared" si="8"/>
        <v>93.026027012429793</v>
      </c>
      <c r="M25" s="110">
        <f t="shared" si="9"/>
        <v>70.22674064102479</v>
      </c>
      <c r="N25" s="110">
        <f t="shared" ca="1" si="10"/>
        <v>2.3920447801527619E-6</v>
      </c>
      <c r="O25" s="110">
        <f t="shared" ca="1" si="11"/>
        <v>22.799288763449784</v>
      </c>
      <c r="P25" s="110">
        <f t="shared" ca="1" si="14"/>
        <v>3.1848412830765058</v>
      </c>
      <c r="Q25" s="110">
        <f>'prueba 1'!I22</f>
        <v>0</v>
      </c>
      <c r="R25" s="105">
        <f>'prueba 1'!AN22</f>
        <v>1.8431051665250271E-3</v>
      </c>
      <c r="S25" s="105">
        <f t="shared" si="15"/>
        <v>2.0310841893498001E-2</v>
      </c>
      <c r="T25" s="177">
        <f t="shared" si="16"/>
        <v>7.158689158106502</v>
      </c>
      <c r="U25" s="161">
        <f t="shared" si="0"/>
        <v>3.9514725235555076E-2</v>
      </c>
      <c r="V25" s="178">
        <f t="shared" si="12"/>
        <v>7.9167000000000001E-2</v>
      </c>
      <c r="W25" s="161"/>
      <c r="X25" s="100"/>
    </row>
    <row r="26" spans="1:25" x14ac:dyDescent="0.25">
      <c r="A26" s="105">
        <v>8.3333000000000004E-2</v>
      </c>
      <c r="B26" s="105">
        <v>2.8639358721436863</v>
      </c>
      <c r="D26" s="194">
        <f t="shared" si="1"/>
        <v>4.166000000000003E-3</v>
      </c>
      <c r="E26" s="174">
        <f t="shared" ca="1" si="2"/>
        <v>0</v>
      </c>
      <c r="F26" s="179">
        <f t="shared" ca="1" si="3"/>
        <v>0</v>
      </c>
      <c r="G26" s="272">
        <f t="shared" si="4"/>
        <v>8.3333000000000004E-2</v>
      </c>
      <c r="H26" s="181">
        <f t="shared" ca="1" si="5"/>
        <v>-5.8846861729025663</v>
      </c>
      <c r="I26" s="182">
        <f t="shared" ca="1" si="6"/>
        <v>-2.1795413460288661E-2</v>
      </c>
      <c r="J26" s="181">
        <f t="shared" ca="1" si="7"/>
        <v>0</v>
      </c>
      <c r="K26" s="7">
        <f t="shared" ca="1" si="13"/>
        <v>9.4198077006004215E-8</v>
      </c>
      <c r="L26" s="110">
        <f t="shared" si="8"/>
        <v>28.095210905729562</v>
      </c>
      <c r="M26" s="110">
        <f t="shared" si="9"/>
        <v>70.214520466574996</v>
      </c>
      <c r="N26" s="110">
        <f t="shared" ca="1" si="10"/>
        <v>9.2408313542890137E-7</v>
      </c>
      <c r="O26" s="110">
        <f t="shared" ca="1" si="11"/>
        <v>-42.119308636762298</v>
      </c>
      <c r="P26" s="110">
        <f t="shared" ca="1" si="14"/>
        <v>-5.8846861729025663</v>
      </c>
      <c r="Q26" s="110">
        <f>'prueba 1'!I23</f>
        <v>0</v>
      </c>
      <c r="R26" s="105">
        <f>'prueba 1'!AN23</f>
        <v>1.2456854688881935E-3</v>
      </c>
      <c r="S26" s="105">
        <f t="shared" si="15"/>
        <v>2.1556527362386193E-2</v>
      </c>
      <c r="T26" s="177">
        <f t="shared" si="16"/>
        <v>7.1574434726376142</v>
      </c>
      <c r="U26" s="161">
        <f t="shared" si="0"/>
        <v>1.1931156843350606E-2</v>
      </c>
      <c r="V26" s="178">
        <f t="shared" si="12"/>
        <v>8.3333000000000004E-2</v>
      </c>
      <c r="W26" s="161"/>
      <c r="X26" s="100"/>
    </row>
    <row r="27" spans="1:25" x14ac:dyDescent="0.25">
      <c r="A27" s="105">
        <v>8.7499999999999994E-2</v>
      </c>
      <c r="B27" s="105">
        <v>3.2185165629841199</v>
      </c>
      <c r="D27" s="194">
        <f t="shared" si="1"/>
        <v>4.1669999999999902E-3</v>
      </c>
      <c r="E27" s="174">
        <f t="shared" ca="1" si="2"/>
        <v>0</v>
      </c>
      <c r="F27" s="179">
        <f t="shared" ca="1" si="3"/>
        <v>0</v>
      </c>
      <c r="G27" s="272">
        <f t="shared" si="4"/>
        <v>8.7499999999999994E-2</v>
      </c>
      <c r="H27" s="181">
        <f t="shared" ca="1" si="5"/>
        <v>-5.3979068449957781</v>
      </c>
      <c r="I27" s="182">
        <f t="shared" ca="1" si="6"/>
        <v>-2.1795413460288661E-2</v>
      </c>
      <c r="J27" s="181">
        <f t="shared" ca="1" si="7"/>
        <v>0</v>
      </c>
      <c r="K27" s="7">
        <f t="shared" ca="1" si="13"/>
        <v>9.4198077006004215E-8</v>
      </c>
      <c r="L27" s="110">
        <f t="shared" si="8"/>
        <v>31.573647482874218</v>
      </c>
      <c r="M27" s="110">
        <f t="shared" si="9"/>
        <v>70.201938170989337</v>
      </c>
      <c r="N27" s="110">
        <f t="shared" ca="1" si="10"/>
        <v>9.2408313542890137E-7</v>
      </c>
      <c r="O27" s="110">
        <f t="shared" ca="1" si="11"/>
        <v>-38.628289764031976</v>
      </c>
      <c r="P27" s="110">
        <f t="shared" ca="1" si="14"/>
        <v>-5.3979068449957772</v>
      </c>
      <c r="Q27" s="110">
        <f>'prueba 1'!I24</f>
        <v>0</v>
      </c>
      <c r="R27" s="105">
        <f>'prueba 1'!AN24</f>
        <v>1.2825989383952725E-3</v>
      </c>
      <c r="S27" s="105">
        <f t="shared" si="15"/>
        <v>2.2839126300781467E-2</v>
      </c>
      <c r="T27" s="177">
        <f t="shared" si="16"/>
        <v>7.1561608736992186</v>
      </c>
      <c r="U27" s="161">
        <f t="shared" si="0"/>
        <v>1.3411558517954796E-2</v>
      </c>
      <c r="V27" s="178">
        <f t="shared" si="12"/>
        <v>8.7499999999999994E-2</v>
      </c>
      <c r="W27" s="161"/>
    </row>
    <row r="28" spans="1:25" x14ac:dyDescent="0.25">
      <c r="A28" s="105">
        <v>9.1666999999999998E-2</v>
      </c>
      <c r="B28" s="105">
        <v>2.3320648358830351</v>
      </c>
      <c r="D28" s="194">
        <f t="shared" si="1"/>
        <v>4.167000000000004E-3</v>
      </c>
      <c r="E28" s="174">
        <f t="shared" ca="1" si="2"/>
        <v>0</v>
      </c>
      <c r="F28" s="179">
        <f t="shared" ca="1" si="3"/>
        <v>0</v>
      </c>
      <c r="G28" s="272">
        <f t="shared" si="4"/>
        <v>9.1666999999999998E-2</v>
      </c>
      <c r="H28" s="181">
        <f t="shared" ca="1" si="5"/>
        <v>-6.6125640571013564</v>
      </c>
      <c r="I28" s="182">
        <f t="shared" ca="1" si="6"/>
        <v>-2.1795413460288661E-2</v>
      </c>
      <c r="J28" s="181">
        <f t="shared" ca="1" si="7"/>
        <v>0</v>
      </c>
      <c r="K28" s="7">
        <f t="shared" ca="1" si="13"/>
        <v>9.4198077006004215E-8</v>
      </c>
      <c r="L28" s="110">
        <f t="shared" si="8"/>
        <v>22.877556040012575</v>
      </c>
      <c r="M28" s="110">
        <f t="shared" si="9"/>
        <v>70.190251759765474</v>
      </c>
      <c r="N28" s="110">
        <f t="shared" ca="1" si="10"/>
        <v>9.2408313542890137E-7</v>
      </c>
      <c r="O28" s="110">
        <f t="shared" ca="1" si="11"/>
        <v>-47.312694795669756</v>
      </c>
      <c r="P28" s="110">
        <f t="shared" ca="1" si="14"/>
        <v>-6.6125640571013555</v>
      </c>
      <c r="Q28" s="110">
        <f>'prueba 1'!I25</f>
        <v>0</v>
      </c>
      <c r="R28" s="105">
        <f>'prueba 1'!AN25</f>
        <v>1.1912753541151284E-3</v>
      </c>
      <c r="S28" s="105">
        <f t="shared" si="15"/>
        <v>2.4030401654896595E-2</v>
      </c>
      <c r="T28" s="177">
        <f t="shared" si="16"/>
        <v>7.1549695983451036</v>
      </c>
      <c r="U28" s="161">
        <f t="shared" si="0"/>
        <v>9.7177141711246168E-3</v>
      </c>
      <c r="V28" s="178">
        <f t="shared" si="12"/>
        <v>9.1666999999999998E-2</v>
      </c>
      <c r="W28" s="161"/>
    </row>
    <row r="29" spans="1:25" x14ac:dyDescent="0.25">
      <c r="A29" s="105">
        <v>9.5833000000000002E-2</v>
      </c>
      <c r="B29" s="105">
        <v>0</v>
      </c>
      <c r="D29" s="194">
        <f t="shared" si="1"/>
        <v>4.166000000000003E-3</v>
      </c>
      <c r="E29" s="174">
        <f t="shared" ca="1" si="2"/>
        <v>0</v>
      </c>
      <c r="F29" s="179">
        <f t="shared" ca="1" si="3"/>
        <v>0</v>
      </c>
      <c r="G29" s="272">
        <f t="shared" si="4"/>
        <v>9.5833000000000002E-2</v>
      </c>
      <c r="H29" s="181">
        <f t="shared" ca="1" si="5"/>
        <v>-9.8099998708318559</v>
      </c>
      <c r="I29" s="182">
        <f t="shared" ca="1" si="6"/>
        <v>-2.1795413460288661E-2</v>
      </c>
      <c r="J29" s="181">
        <f t="shared" ca="1" si="7"/>
        <v>0</v>
      </c>
      <c r="K29" s="7">
        <f t="shared" ca="1" si="13"/>
        <v>9.4198077006004215E-8</v>
      </c>
      <c r="L29" s="110">
        <f t="shared" si="8"/>
        <v>0</v>
      </c>
      <c r="M29" s="110">
        <f t="shared" si="9"/>
        <v>70.181820540655579</v>
      </c>
      <c r="N29" s="110">
        <f t="shared" ca="1" si="10"/>
        <v>9.2408313542890137E-7</v>
      </c>
      <c r="O29" s="110">
        <f t="shared" ca="1" si="11"/>
        <v>-70.18181961657244</v>
      </c>
      <c r="P29" s="110">
        <f t="shared" ca="1" si="14"/>
        <v>-9.8099998708318559</v>
      </c>
      <c r="Q29" s="110">
        <f>'prueba 1'!I26</f>
        <v>0</v>
      </c>
      <c r="R29" s="105">
        <f>'prueba 1'!AN26</f>
        <v>8.5945148928594922E-4</v>
      </c>
      <c r="S29" s="105">
        <f t="shared" si="15"/>
        <v>2.4889853144182544E-2</v>
      </c>
      <c r="T29" s="177">
        <f t="shared" si="16"/>
        <v>7.1541101468558175</v>
      </c>
      <c r="U29" s="161">
        <f t="shared" si="0"/>
        <v>0</v>
      </c>
      <c r="V29" s="178">
        <f t="shared" si="12"/>
        <v>9.5833000000000002E-2</v>
      </c>
      <c r="W29" s="161"/>
    </row>
    <row r="30" spans="1:25" x14ac:dyDescent="0.25">
      <c r="A30" s="105">
        <v>0.1</v>
      </c>
      <c r="B30" s="105">
        <v>0</v>
      </c>
      <c r="D30" s="194">
        <f t="shared" si="1"/>
        <v>4.167000000000004E-3</v>
      </c>
      <c r="E30" s="174">
        <f t="shared" ca="1" si="2"/>
        <v>0</v>
      </c>
      <c r="F30" s="179">
        <f t="shared" ca="1" si="3"/>
        <v>0</v>
      </c>
      <c r="G30" s="272">
        <f t="shared" si="4"/>
        <v>0.1</v>
      </c>
      <c r="H30" s="181">
        <f t="shared" ca="1" si="5"/>
        <v>-9.8099998708163287</v>
      </c>
      <c r="I30" s="182">
        <f t="shared" ca="1" si="6"/>
        <v>-2.1795413460288661E-2</v>
      </c>
      <c r="J30" s="181">
        <f t="shared" ca="1" si="7"/>
        <v>0</v>
      </c>
      <c r="K30" s="7">
        <f t="shared" ca="1" si="13"/>
        <v>9.4198077006004215E-8</v>
      </c>
      <c r="L30" s="110">
        <f t="shared" si="8"/>
        <v>0</v>
      </c>
      <c r="M30" s="110">
        <f t="shared" si="9"/>
        <v>70.173385355753638</v>
      </c>
      <c r="N30" s="110">
        <f t="shared" ca="1" si="10"/>
        <v>9.2408313542890137E-7</v>
      </c>
      <c r="O30" s="110">
        <f t="shared" ca="1" si="11"/>
        <v>-70.173384431670499</v>
      </c>
      <c r="P30" s="110">
        <f t="shared" ca="1" si="14"/>
        <v>-9.8099998708163287</v>
      </c>
      <c r="Q30" s="110">
        <f>'prueba 1'!I27</f>
        <v>0</v>
      </c>
      <c r="R30" s="105">
        <f>'prueba 1'!AN27</f>
        <v>8.5985574943286903E-4</v>
      </c>
      <c r="S30" s="105">
        <f t="shared" si="15"/>
        <v>2.5749708893615414E-2</v>
      </c>
      <c r="T30" s="177">
        <f t="shared" si="16"/>
        <v>7.1532502911063851</v>
      </c>
      <c r="U30" s="161">
        <f t="shared" si="0"/>
        <v>0</v>
      </c>
      <c r="V30" s="178">
        <f t="shared" si="12"/>
        <v>0.1</v>
      </c>
      <c r="W30" s="161"/>
    </row>
    <row r="31" spans="1:25" x14ac:dyDescent="0.25">
      <c r="A31" s="105">
        <v>0.104167</v>
      </c>
      <c r="B31" s="105">
        <v>0</v>
      </c>
      <c r="D31" s="194">
        <f t="shared" si="1"/>
        <v>4.1669999999999902E-3</v>
      </c>
      <c r="E31" s="174">
        <f t="shared" ca="1" si="2"/>
        <v>0</v>
      </c>
      <c r="F31" s="179">
        <f t="shared" ca="1" si="3"/>
        <v>0</v>
      </c>
      <c r="G31" s="272">
        <f t="shared" si="4"/>
        <v>0.104167</v>
      </c>
      <c r="H31" s="181">
        <f t="shared" ca="1" si="5"/>
        <v>-9.8099998708007963</v>
      </c>
      <c r="I31" s="182">
        <f t="shared" ca="1" si="6"/>
        <v>-2.1795413460288661E-2</v>
      </c>
      <c r="J31" s="181">
        <f t="shared" ca="1" si="7"/>
        <v>0</v>
      </c>
      <c r="K31" s="7">
        <f t="shared" ca="1" si="13"/>
        <v>9.4198077006004215E-8</v>
      </c>
      <c r="L31" s="110">
        <f t="shared" si="8"/>
        <v>0</v>
      </c>
      <c r="M31" s="110">
        <f t="shared" si="9"/>
        <v>70.164948231988632</v>
      </c>
      <c r="N31" s="110">
        <f t="shared" ca="1" si="10"/>
        <v>9.2408313542890137E-7</v>
      </c>
      <c r="O31" s="110">
        <f t="shared" ca="1" si="11"/>
        <v>-70.164947307905493</v>
      </c>
      <c r="P31" s="110">
        <f t="shared" ca="1" si="14"/>
        <v>-9.8099998708007963</v>
      </c>
      <c r="Q31" s="110">
        <f>'prueba 1'!I28</f>
        <v>0</v>
      </c>
      <c r="R31" s="105">
        <f>'prueba 1'!AN28</f>
        <v>8.600533909288757E-4</v>
      </c>
      <c r="S31" s="105">
        <f t="shared" si="15"/>
        <v>2.660976228454429E-2</v>
      </c>
      <c r="T31" s="177">
        <f t="shared" si="16"/>
        <v>7.1523902377154558</v>
      </c>
      <c r="U31" s="161">
        <f t="shared" si="0"/>
        <v>0</v>
      </c>
      <c r="V31" s="178">
        <f t="shared" si="12"/>
        <v>0.104167</v>
      </c>
      <c r="W31" s="161"/>
    </row>
    <row r="32" spans="1:25" x14ac:dyDescent="0.25">
      <c r="A32" s="105">
        <v>0.108333</v>
      </c>
      <c r="B32" s="105">
        <v>0</v>
      </c>
      <c r="D32" s="194">
        <f t="shared" si="1"/>
        <v>4.166000000000003E-3</v>
      </c>
      <c r="E32" s="174">
        <f t="shared" ca="1" si="2"/>
        <v>0</v>
      </c>
      <c r="F32" s="179">
        <f t="shared" ca="1" si="3"/>
        <v>0</v>
      </c>
      <c r="G32" s="272">
        <f t="shared" si="4"/>
        <v>0.108333</v>
      </c>
      <c r="H32" s="181">
        <f t="shared" ca="1" si="5"/>
        <v>-9.8099998707852567</v>
      </c>
      <c r="I32" s="182">
        <f t="shared" ca="1" si="6"/>
        <v>-2.1795413460288661E-2</v>
      </c>
      <c r="J32" s="181">
        <f t="shared" ca="1" si="7"/>
        <v>0</v>
      </c>
      <c r="K32" s="7">
        <f t="shared" ca="1" si="13"/>
        <v>9.4198077006004215E-8</v>
      </c>
      <c r="L32" s="110">
        <f t="shared" si="8"/>
        <v>0</v>
      </c>
      <c r="M32" s="110">
        <f t="shared" si="9"/>
        <v>70.156511198149431</v>
      </c>
      <c r="N32" s="110">
        <f t="shared" ca="1" si="10"/>
        <v>9.2408313542890137E-7</v>
      </c>
      <c r="O32" s="110">
        <f t="shared" ca="1" si="11"/>
        <v>-70.156510274066292</v>
      </c>
      <c r="P32" s="110">
        <f t="shared" ca="1" si="14"/>
        <v>-9.8099998707852567</v>
      </c>
      <c r="Q32" s="110">
        <f>'prueba 1'!I29</f>
        <v>0</v>
      </c>
      <c r="R32" s="105">
        <f>'prueba 1'!AN29</f>
        <v>8.6004422417887893E-4</v>
      </c>
      <c r="S32" s="105">
        <f t="shared" si="15"/>
        <v>2.7469806508723167E-2</v>
      </c>
      <c r="T32" s="177">
        <f t="shared" si="16"/>
        <v>7.1515301934912774</v>
      </c>
      <c r="U32" s="161">
        <f t="shared" si="0"/>
        <v>0</v>
      </c>
      <c r="V32" s="178">
        <f t="shared" si="12"/>
        <v>0.108333</v>
      </c>
      <c r="W32" s="161"/>
    </row>
    <row r="33" spans="1:23" x14ac:dyDescent="0.25">
      <c r="A33" s="105">
        <v>0.1125</v>
      </c>
      <c r="B33" s="105">
        <v>0</v>
      </c>
      <c r="D33" s="194">
        <f t="shared" si="1"/>
        <v>4.167000000000004E-3</v>
      </c>
      <c r="E33" s="174">
        <f t="shared" ref="E33:E96" ca="1" si="17">IF( AND(J32&lt;=0,I32&lt;=0,H33&lt;=0),0,+D33*H33)</f>
        <v>0</v>
      </c>
      <c r="F33" s="179">
        <f t="shared" ca="1" si="3"/>
        <v>0</v>
      </c>
      <c r="G33" s="272">
        <f t="shared" si="4"/>
        <v>0.1125</v>
      </c>
      <c r="H33" s="181">
        <f t="shared" ca="1" si="5"/>
        <v>-9.8099998707697083</v>
      </c>
      <c r="I33" s="182">
        <f t="shared" ca="1" si="6"/>
        <v>-2.1795413460288661E-2</v>
      </c>
      <c r="J33" s="181">
        <f t="shared" ca="1" si="7"/>
        <v>0</v>
      </c>
      <c r="K33" s="7">
        <f t="shared" ca="1" si="13"/>
        <v>9.4198077006004215E-8</v>
      </c>
      <c r="L33" s="110">
        <f t="shared" si="8"/>
        <v>0</v>
      </c>
      <c r="M33" s="110">
        <f t="shared" si="9"/>
        <v>70.148070206459394</v>
      </c>
      <c r="N33" s="110">
        <f t="shared" ca="1" si="10"/>
        <v>9.2408313542890137E-7</v>
      </c>
      <c r="O33" s="110">
        <f t="shared" ca="1" si="11"/>
        <v>-70.148069282376255</v>
      </c>
      <c r="P33" s="110">
        <f t="shared" ca="1" si="14"/>
        <v>-9.8099998707697083</v>
      </c>
      <c r="Q33" s="110">
        <f>'prueba 1'!I30</f>
        <v>0</v>
      </c>
      <c r="R33" s="105">
        <f>'prueba 1'!AN30</f>
        <v>8.6044767482529154E-4</v>
      </c>
      <c r="S33" s="105">
        <f t="shared" si="15"/>
        <v>2.833025418354846E-2</v>
      </c>
      <c r="T33" s="177">
        <f t="shared" si="16"/>
        <v>7.1506697458164519</v>
      </c>
      <c r="U33" s="161">
        <f t="shared" si="0"/>
        <v>0</v>
      </c>
      <c r="V33" s="178">
        <f t="shared" si="12"/>
        <v>0.1125</v>
      </c>
      <c r="W33" s="161"/>
    </row>
    <row r="34" spans="1:23" x14ac:dyDescent="0.25">
      <c r="A34" s="105">
        <v>0.11666700000000001</v>
      </c>
      <c r="B34" s="105">
        <v>0.85464529071456175</v>
      </c>
      <c r="D34" s="194">
        <f t="shared" si="1"/>
        <v>4.167000000000004E-3</v>
      </c>
      <c r="E34" s="174">
        <f t="shared" ca="1" si="17"/>
        <v>0</v>
      </c>
      <c r="F34" s="179">
        <f t="shared" ca="1" si="3"/>
        <v>0</v>
      </c>
      <c r="G34" s="272">
        <f t="shared" si="4"/>
        <v>0.11666700000000001</v>
      </c>
      <c r="H34" s="181">
        <f t="shared" ca="1" si="5"/>
        <v>-8.6373633237406224</v>
      </c>
      <c r="I34" s="182">
        <f t="shared" ca="1" si="6"/>
        <v>-2.1795413460288661E-2</v>
      </c>
      <c r="J34" s="181">
        <f t="shared" ca="1" si="7"/>
        <v>0</v>
      </c>
      <c r="K34" s="7">
        <f t="shared" ca="1" si="13"/>
        <v>9.4198077006004215E-8</v>
      </c>
      <c r="L34" s="110">
        <f t="shared" si="8"/>
        <v>8.3840703019098513</v>
      </c>
      <c r="M34" s="110">
        <f t="shared" si="9"/>
        <v>70.139149143241227</v>
      </c>
      <c r="N34" s="110">
        <f t="shared" ca="1" si="10"/>
        <v>9.2408313542890137E-7</v>
      </c>
      <c r="O34" s="110">
        <f t="shared" ca="1" si="11"/>
        <v>-61.755077917248236</v>
      </c>
      <c r="P34" s="110">
        <f t="shared" ca="1" si="14"/>
        <v>-8.6373633237406224</v>
      </c>
      <c r="Q34" s="110">
        <f>'prueba 1'!I31</f>
        <v>0</v>
      </c>
      <c r="R34" s="105">
        <f>'prueba 1'!AN31</f>
        <v>9.0938462978301432E-4</v>
      </c>
      <c r="S34" s="105">
        <f t="shared" si="15"/>
        <v>2.9239638813331473E-2</v>
      </c>
      <c r="T34" s="177">
        <f t="shared" si="16"/>
        <v>7.1497603611866687</v>
      </c>
      <c r="U34" s="161">
        <f t="shared" si="0"/>
        <v>3.5613069264075824E-3</v>
      </c>
      <c r="V34" s="178">
        <f t="shared" si="12"/>
        <v>0.11666700000000001</v>
      </c>
      <c r="W34" s="161"/>
    </row>
    <row r="35" spans="1:23" x14ac:dyDescent="0.25">
      <c r="A35" s="105">
        <v>0.120833</v>
      </c>
      <c r="B35" s="105">
        <v>1.9183873632358632</v>
      </c>
      <c r="D35" s="194">
        <f t="shared" si="1"/>
        <v>4.1659999999999892E-3</v>
      </c>
      <c r="E35" s="174">
        <f t="shared" ca="1" si="17"/>
        <v>0</v>
      </c>
      <c r="F35" s="179">
        <f t="shared" ca="1" si="3"/>
        <v>0</v>
      </c>
      <c r="G35" s="272">
        <f t="shared" si="4"/>
        <v>0.120833</v>
      </c>
      <c r="H35" s="181">
        <f t="shared" ca="1" si="5"/>
        <v>-7.1774493135038728</v>
      </c>
      <c r="I35" s="182">
        <f t="shared" ca="1" si="6"/>
        <v>-2.1795413460288661E-2</v>
      </c>
      <c r="J35" s="181">
        <f t="shared" ca="1" si="7"/>
        <v>0</v>
      </c>
      <c r="K35" s="7">
        <f t="shared" ca="1" si="13"/>
        <v>9.4198077006004215E-8</v>
      </c>
      <c r="L35" s="110">
        <f t="shared" si="8"/>
        <v>18.819380033343819</v>
      </c>
      <c r="M35" s="110">
        <f t="shared" si="9"/>
        <v>70.128992440438651</v>
      </c>
      <c r="N35" s="110">
        <f t="shared" ca="1" si="10"/>
        <v>9.2408313542890137E-7</v>
      </c>
      <c r="O35" s="110">
        <f t="shared" ca="1" si="11"/>
        <v>-51.309611483011693</v>
      </c>
      <c r="P35" s="110">
        <f t="shared" ca="1" si="14"/>
        <v>-7.1774493135038728</v>
      </c>
      <c r="Q35" s="110">
        <f>'prueba 1'!I32</f>
        <v>0</v>
      </c>
      <c r="R35" s="105">
        <f>'prueba 1'!AN32</f>
        <v>1.0353417739618405E-3</v>
      </c>
      <c r="S35" s="105">
        <f t="shared" si="15"/>
        <v>3.0274980587293315E-2</v>
      </c>
      <c r="T35" s="177">
        <f t="shared" si="16"/>
        <v>7.1487250194127068</v>
      </c>
      <c r="U35" s="161">
        <f t="shared" si="0"/>
        <v>7.9920017552405857E-3</v>
      </c>
      <c r="V35" s="178">
        <f t="shared" si="12"/>
        <v>0.120833</v>
      </c>
      <c r="W35" s="161"/>
    </row>
    <row r="36" spans="1:23" x14ac:dyDescent="0.25">
      <c r="A36" s="105">
        <v>0.125</v>
      </c>
      <c r="B36" s="105">
        <v>1.7410970178156462</v>
      </c>
      <c r="D36" s="194">
        <f t="shared" si="1"/>
        <v>4.167000000000004E-3</v>
      </c>
      <c r="E36" s="174">
        <f t="shared" ca="1" si="17"/>
        <v>0</v>
      </c>
      <c r="F36" s="179">
        <f t="shared" ca="1" si="3"/>
        <v>0</v>
      </c>
      <c r="G36" s="272">
        <f t="shared" si="4"/>
        <v>0.125</v>
      </c>
      <c r="H36" s="181">
        <f t="shared" ca="1" si="5"/>
        <v>-7.4204012176444136</v>
      </c>
      <c r="I36" s="182">
        <f t="shared" ca="1" si="6"/>
        <v>-2.1795413460288661E-2</v>
      </c>
      <c r="J36" s="181">
        <f t="shared" ca="1" si="7"/>
        <v>0</v>
      </c>
      <c r="K36" s="7">
        <f t="shared" ca="1" si="13"/>
        <v>9.4198077006004215E-8</v>
      </c>
      <c r="L36" s="110">
        <f t="shared" si="8"/>
        <v>17.080161744771491</v>
      </c>
      <c r="M36" s="110">
        <f t="shared" si="9"/>
        <v>70.119049699335903</v>
      </c>
      <c r="N36" s="110">
        <f t="shared" ca="1" si="10"/>
        <v>9.2408313542890137E-7</v>
      </c>
      <c r="O36" s="110">
        <f t="shared" ca="1" si="11"/>
        <v>-53.038887030481277</v>
      </c>
      <c r="P36" s="110">
        <f t="shared" ca="1" si="14"/>
        <v>-7.4204012176444136</v>
      </c>
      <c r="Q36" s="110">
        <f>'prueba 1'!I33</f>
        <v>0</v>
      </c>
      <c r="R36" s="105">
        <f>'prueba 1'!AN33</f>
        <v>1.0135312031342594E-3</v>
      </c>
      <c r="S36" s="105">
        <f t="shared" si="15"/>
        <v>3.1288511790427576E-2</v>
      </c>
      <c r="T36" s="177">
        <f t="shared" si="16"/>
        <v>7.1477114882095725</v>
      </c>
      <c r="U36" s="161">
        <f t="shared" si="0"/>
        <v>7.2551512732378044E-3</v>
      </c>
      <c r="V36" s="178">
        <f t="shared" si="12"/>
        <v>0.125</v>
      </c>
      <c r="W36" s="161"/>
    </row>
    <row r="37" spans="1:23" x14ac:dyDescent="0.25">
      <c r="A37" s="105">
        <v>0.129167</v>
      </c>
      <c r="B37" s="105">
        <v>0.85464529071456175</v>
      </c>
      <c r="D37" s="194">
        <f t="shared" si="1"/>
        <v>4.167000000000004E-3</v>
      </c>
      <c r="E37" s="174">
        <f t="shared" ca="1" si="17"/>
        <v>0</v>
      </c>
      <c r="F37" s="179">
        <f t="shared" ca="1" si="3"/>
        <v>0</v>
      </c>
      <c r="G37" s="272">
        <f t="shared" si="4"/>
        <v>0.129167</v>
      </c>
      <c r="H37" s="181">
        <f t="shared" ca="1" si="5"/>
        <v>-8.6368778186880686</v>
      </c>
      <c r="I37" s="182">
        <f t="shared" ca="1" si="6"/>
        <v>-2.1795413460288661E-2</v>
      </c>
      <c r="J37" s="181">
        <f t="shared" ca="1" si="7"/>
        <v>0</v>
      </c>
      <c r="K37" s="7">
        <f t="shared" ca="1" si="13"/>
        <v>9.4198077006004215E-8</v>
      </c>
      <c r="L37" s="110">
        <f t="shared" si="8"/>
        <v>8.3840703019098513</v>
      </c>
      <c r="M37" s="110">
        <f t="shared" si="9"/>
        <v>70.110121551884191</v>
      </c>
      <c r="N37" s="110">
        <f t="shared" ca="1" si="10"/>
        <v>9.2408313542890137E-7</v>
      </c>
      <c r="O37" s="110">
        <f t="shared" ca="1" si="11"/>
        <v>-61.726050325891201</v>
      </c>
      <c r="P37" s="110">
        <f t="shared" ca="1" si="14"/>
        <v>-8.6368778186880668</v>
      </c>
      <c r="Q37" s="110">
        <f>'prueba 1'!I34</f>
        <v>0</v>
      </c>
      <c r="R37" s="105">
        <f>'prueba 1'!AN34</f>
        <v>9.1010677387629284E-4</v>
      </c>
      <c r="S37" s="105">
        <f t="shared" si="15"/>
        <v>3.2198618564303866E-2</v>
      </c>
      <c r="T37" s="177">
        <f t="shared" si="16"/>
        <v>7.1468013814356963</v>
      </c>
      <c r="U37" s="161">
        <f t="shared" si="0"/>
        <v>3.5613069264075824E-3</v>
      </c>
      <c r="V37" s="178">
        <f t="shared" si="12"/>
        <v>0.129167</v>
      </c>
      <c r="W37" s="161"/>
    </row>
    <row r="38" spans="1:23" x14ac:dyDescent="0.25">
      <c r="A38" s="105">
        <v>0.13333300000000001</v>
      </c>
      <c r="B38" s="105">
        <v>0</v>
      </c>
      <c r="D38" s="194">
        <f t="shared" si="1"/>
        <v>4.166000000000003E-3</v>
      </c>
      <c r="E38" s="174">
        <f t="shared" ca="1" si="17"/>
        <v>0</v>
      </c>
      <c r="F38" s="179">
        <f t="shared" ca="1" si="3"/>
        <v>0</v>
      </c>
      <c r="G38" s="272">
        <f t="shared" si="4"/>
        <v>0.13333300000000001</v>
      </c>
      <c r="H38" s="181">
        <f t="shared" ca="1" si="5"/>
        <v>-9.8099998706841749</v>
      </c>
      <c r="I38" s="182">
        <f t="shared" ca="1" si="6"/>
        <v>-2.1795413460288661E-2</v>
      </c>
      <c r="J38" s="181">
        <f t="shared" ca="1" si="7"/>
        <v>0</v>
      </c>
      <c r="K38" s="7">
        <f t="shared" ca="1" si="13"/>
        <v>9.4198077006004215E-8</v>
      </c>
      <c r="L38" s="110">
        <f t="shared" si="8"/>
        <v>0</v>
      </c>
      <c r="M38" s="110">
        <f t="shared" si="9"/>
        <v>70.101672028620513</v>
      </c>
      <c r="N38" s="110">
        <f t="shared" ca="1" si="10"/>
        <v>9.2408313542890137E-7</v>
      </c>
      <c r="O38" s="110">
        <f t="shared" ca="1" si="11"/>
        <v>-70.101671104537374</v>
      </c>
      <c r="P38" s="110">
        <f t="shared" ca="1" si="14"/>
        <v>-9.8099998706841749</v>
      </c>
      <c r="Q38" s="110">
        <f>'prueba 1'!I35</f>
        <v>0</v>
      </c>
      <c r="R38" s="105">
        <f>'prueba 1'!AN35</f>
        <v>8.6131735613434143E-4</v>
      </c>
      <c r="S38" s="105">
        <f t="shared" si="15"/>
        <v>3.305993592043821E-2</v>
      </c>
      <c r="T38" s="177">
        <f t="shared" si="16"/>
        <v>7.1459400640795625</v>
      </c>
      <c r="U38" s="161">
        <f t="shared" si="0"/>
        <v>0</v>
      </c>
      <c r="V38" s="178">
        <f t="shared" si="12"/>
        <v>0.13333300000000001</v>
      </c>
      <c r="W38" s="161"/>
    </row>
    <row r="39" spans="1:23" x14ac:dyDescent="0.25">
      <c r="A39" s="105">
        <v>0.13750000000000001</v>
      </c>
      <c r="B39" s="105">
        <v>0</v>
      </c>
      <c r="D39" s="194">
        <f t="shared" si="1"/>
        <v>4.167000000000004E-3</v>
      </c>
      <c r="E39" s="174">
        <f t="shared" ca="1" si="17"/>
        <v>0</v>
      </c>
      <c r="F39" s="179">
        <f t="shared" ca="1" si="3"/>
        <v>0</v>
      </c>
      <c r="G39" s="272">
        <f t="shared" si="4"/>
        <v>0.13750000000000001</v>
      </c>
      <c r="H39" s="181">
        <f t="shared" ca="1" si="5"/>
        <v>-9.8099998706685785</v>
      </c>
      <c r="I39" s="182">
        <f t="shared" ca="1" si="6"/>
        <v>-2.1795413460288661E-2</v>
      </c>
      <c r="J39" s="181">
        <f t="shared" ca="1" si="7"/>
        <v>0</v>
      </c>
      <c r="K39" s="7">
        <f t="shared" ca="1" si="13"/>
        <v>9.4198077006004215E-8</v>
      </c>
      <c r="L39" s="110">
        <f t="shared" si="8"/>
        <v>0</v>
      </c>
      <c r="M39" s="110">
        <f t="shared" si="9"/>
        <v>70.093218564716821</v>
      </c>
      <c r="N39" s="110">
        <f t="shared" ca="1" si="10"/>
        <v>9.2408313542890137E-7</v>
      </c>
      <c r="O39" s="110">
        <f t="shared" ca="1" si="11"/>
        <v>-70.093217640633682</v>
      </c>
      <c r="P39" s="110">
        <f t="shared" ca="1" si="14"/>
        <v>-9.8099998706685785</v>
      </c>
      <c r="Q39" s="110">
        <f>'prueba 1'!I36</f>
        <v>0</v>
      </c>
      <c r="R39" s="105">
        <f>'prueba 1'!AN36</f>
        <v>8.6171905236316583E-4</v>
      </c>
      <c r="S39" s="105">
        <f t="shared" si="15"/>
        <v>3.3921654972801377E-2</v>
      </c>
      <c r="T39" s="177">
        <f t="shared" si="16"/>
        <v>7.1450783450271986</v>
      </c>
      <c r="U39" s="161">
        <f t="shared" si="0"/>
        <v>0</v>
      </c>
      <c r="V39" s="178">
        <f t="shared" si="12"/>
        <v>0.13750000000000001</v>
      </c>
      <c r="W39" s="161"/>
    </row>
    <row r="40" spans="1:23" x14ac:dyDescent="0.25">
      <c r="A40" s="105">
        <v>0.14166699999999999</v>
      </c>
      <c r="B40" s="105">
        <v>0</v>
      </c>
      <c r="D40" s="194">
        <f t="shared" si="1"/>
        <v>4.1669999999999763E-3</v>
      </c>
      <c r="E40" s="174">
        <f t="shared" ca="1" si="17"/>
        <v>0</v>
      </c>
      <c r="F40" s="179">
        <f t="shared" ca="1" si="3"/>
        <v>0</v>
      </c>
      <c r="G40" s="272">
        <f t="shared" si="4"/>
        <v>0.14166699999999999</v>
      </c>
      <c r="H40" s="181">
        <f t="shared" ca="1" si="5"/>
        <v>-9.809999870652975</v>
      </c>
      <c r="I40" s="182">
        <f t="shared" ca="1" si="6"/>
        <v>-2.1795413460288661E-2</v>
      </c>
      <c r="J40" s="181">
        <f t="shared" ca="1" si="7"/>
        <v>0</v>
      </c>
      <c r="K40" s="7">
        <f t="shared" ca="1" si="13"/>
        <v>9.4198077006004215E-8</v>
      </c>
      <c r="L40" s="110">
        <f t="shared" si="8"/>
        <v>0</v>
      </c>
      <c r="M40" s="110">
        <f t="shared" si="9"/>
        <v>70.084763191495796</v>
      </c>
      <c r="N40" s="110">
        <f t="shared" ca="1" si="10"/>
        <v>9.2408313542890137E-7</v>
      </c>
      <c r="O40" s="110">
        <f t="shared" ca="1" si="11"/>
        <v>-70.084762267412657</v>
      </c>
      <c r="P40" s="110">
        <f t="shared" ca="1" si="14"/>
        <v>-9.809999870652975</v>
      </c>
      <c r="Q40" s="110">
        <f>'prueba 1'!I37</f>
        <v>0</v>
      </c>
      <c r="R40" s="105">
        <f>'prueba 1'!AN37</f>
        <v>8.6191368206136969E-4</v>
      </c>
      <c r="S40" s="105">
        <f t="shared" si="15"/>
        <v>3.4783568654862748E-2</v>
      </c>
      <c r="T40" s="177">
        <f t="shared" si="16"/>
        <v>7.1442164313451375</v>
      </c>
      <c r="U40" s="161">
        <f t="shared" si="0"/>
        <v>0</v>
      </c>
      <c r="V40" s="178">
        <f t="shared" si="12"/>
        <v>0.14166699999999999</v>
      </c>
      <c r="W40" s="161"/>
    </row>
    <row r="41" spans="1:23" x14ac:dyDescent="0.25">
      <c r="A41" s="105">
        <v>0.14583299999999999</v>
      </c>
      <c r="B41" s="105">
        <v>0</v>
      </c>
      <c r="D41" s="194">
        <f t="shared" si="1"/>
        <v>4.166000000000003E-3</v>
      </c>
      <c r="E41" s="174">
        <f t="shared" ca="1" si="17"/>
        <v>0</v>
      </c>
      <c r="F41" s="179">
        <f t="shared" ca="1" si="3"/>
        <v>0</v>
      </c>
      <c r="G41" s="272">
        <f t="shared" si="4"/>
        <v>0.14583299999999999</v>
      </c>
      <c r="H41" s="181">
        <f t="shared" ca="1" si="5"/>
        <v>-9.8099998706373697</v>
      </c>
      <c r="I41" s="182">
        <f t="shared" ca="1" si="6"/>
        <v>-2.1795413460288661E-2</v>
      </c>
      <c r="J41" s="181">
        <f t="shared" ca="1" si="7"/>
        <v>0</v>
      </c>
      <c r="K41" s="7">
        <f t="shared" ca="1" si="13"/>
        <v>9.4198077006004215E-8</v>
      </c>
      <c r="L41" s="110">
        <f t="shared" si="8"/>
        <v>0</v>
      </c>
      <c r="M41" s="110">
        <f t="shared" si="9"/>
        <v>70.076307942111669</v>
      </c>
      <c r="N41" s="110">
        <f t="shared" ca="1" si="10"/>
        <v>9.2408313542890137E-7</v>
      </c>
      <c r="O41" s="110">
        <f t="shared" ca="1" si="11"/>
        <v>-70.07630701802853</v>
      </c>
      <c r="P41" s="110">
        <f t="shared" ca="1" si="14"/>
        <v>-9.8099998706373697</v>
      </c>
      <c r="Q41" s="110">
        <f>'prueba 1'!I38</f>
        <v>0</v>
      </c>
      <c r="R41" s="105">
        <f>'prueba 1'!AN38</f>
        <v>8.6190105852479275E-4</v>
      </c>
      <c r="S41" s="105">
        <f t="shared" si="15"/>
        <v>3.5645469713387543E-2</v>
      </c>
      <c r="T41" s="177">
        <f t="shared" si="16"/>
        <v>7.1433545302866124</v>
      </c>
      <c r="U41" s="161">
        <f t="shared" si="0"/>
        <v>0</v>
      </c>
      <c r="V41" s="178">
        <f t="shared" si="12"/>
        <v>0.14583299999999999</v>
      </c>
      <c r="W41" s="161"/>
    </row>
    <row r="42" spans="1:23" x14ac:dyDescent="0.25">
      <c r="A42" s="105">
        <v>0.15</v>
      </c>
      <c r="B42" s="105">
        <v>0</v>
      </c>
      <c r="D42" s="194">
        <f t="shared" si="1"/>
        <v>4.167000000000004E-3</v>
      </c>
      <c r="E42" s="174">
        <f t="shared" ca="1" si="17"/>
        <v>0</v>
      </c>
      <c r="F42" s="179">
        <f t="shared" ca="1" si="3"/>
        <v>0</v>
      </c>
      <c r="G42" s="272">
        <f t="shared" si="4"/>
        <v>0.15</v>
      </c>
      <c r="H42" s="181">
        <f t="shared" ca="1" si="5"/>
        <v>-9.8099998706217519</v>
      </c>
      <c r="I42" s="182">
        <f t="shared" ca="1" si="6"/>
        <v>-2.1795413460288661E-2</v>
      </c>
      <c r="J42" s="181">
        <f t="shared" ca="1" si="7"/>
        <v>0</v>
      </c>
      <c r="K42" s="7">
        <f t="shared" ca="1" si="13"/>
        <v>9.4198077006004215E-8</v>
      </c>
      <c r="L42" s="110">
        <f t="shared" si="8"/>
        <v>0</v>
      </c>
      <c r="M42" s="110">
        <f t="shared" si="9"/>
        <v>70.067848760050012</v>
      </c>
      <c r="N42" s="110">
        <f t="shared" ca="1" si="10"/>
        <v>9.2408313542890137E-7</v>
      </c>
      <c r="O42" s="110">
        <f t="shared" ca="1" si="11"/>
        <v>-70.067847835966873</v>
      </c>
      <c r="P42" s="110">
        <f t="shared" ca="1" si="14"/>
        <v>-9.8099998706217519</v>
      </c>
      <c r="Q42" s="110">
        <f>'prueba 1'!I39</f>
        <v>0</v>
      </c>
      <c r="R42" s="105">
        <f>'prueba 1'!AN39</f>
        <v>8.6230194308496244E-4</v>
      </c>
      <c r="S42" s="105">
        <f t="shared" si="15"/>
        <v>3.6507771656472503E-2</v>
      </c>
      <c r="T42" s="177">
        <f t="shared" si="16"/>
        <v>7.1424922283435279</v>
      </c>
      <c r="U42" s="161">
        <f t="shared" si="0"/>
        <v>0</v>
      </c>
      <c r="V42" s="178">
        <f t="shared" si="12"/>
        <v>0.15</v>
      </c>
      <c r="W42" s="161"/>
    </row>
    <row r="43" spans="1:23" x14ac:dyDescent="0.25">
      <c r="A43" s="105">
        <v>0.154167</v>
      </c>
      <c r="B43" s="105">
        <v>0.55916138168086715</v>
      </c>
      <c r="D43" s="194">
        <f t="shared" si="1"/>
        <v>4.167000000000004E-3</v>
      </c>
      <c r="E43" s="174">
        <f t="shared" ca="1" si="17"/>
        <v>0</v>
      </c>
      <c r="F43" s="179">
        <f t="shared" ca="1" si="3"/>
        <v>0</v>
      </c>
      <c r="G43" s="272">
        <f t="shared" si="4"/>
        <v>0.154167</v>
      </c>
      <c r="H43" s="181">
        <f t="shared" ca="1" si="5"/>
        <v>-9.0419132147403012</v>
      </c>
      <c r="I43" s="182">
        <f t="shared" ca="1" si="6"/>
        <v>-2.1795413460288661E-2</v>
      </c>
      <c r="J43" s="181">
        <f t="shared" ca="1" si="7"/>
        <v>0</v>
      </c>
      <c r="K43" s="7">
        <f t="shared" ca="1" si="13"/>
        <v>9.4198077006004215E-8</v>
      </c>
      <c r="L43" s="110">
        <f t="shared" si="8"/>
        <v>5.4853731542893067</v>
      </c>
      <c r="M43" s="110">
        <f t="shared" si="9"/>
        <v>70.059166153521815</v>
      </c>
      <c r="N43" s="110">
        <f t="shared" ca="1" si="10"/>
        <v>9.2408313542890137E-7</v>
      </c>
      <c r="O43" s="110">
        <f t="shared" ca="1" si="11"/>
        <v>-64.57379207514937</v>
      </c>
      <c r="P43" s="110">
        <f t="shared" ca="1" si="14"/>
        <v>-9.0419132147403012</v>
      </c>
      <c r="Q43" s="110">
        <f>'prueba 1'!I40</f>
        <v>0</v>
      </c>
      <c r="R43" s="105">
        <f>'prueba 1'!AN40</f>
        <v>8.850771180635411E-4</v>
      </c>
      <c r="S43" s="105">
        <f t="shared" si="15"/>
        <v>3.7392848774536046E-2</v>
      </c>
      <c r="T43" s="177">
        <f t="shared" si="16"/>
        <v>7.1416071512254646</v>
      </c>
      <c r="U43" s="161">
        <f t="shared" si="0"/>
        <v>2.3300254774641757E-3</v>
      </c>
      <c r="V43" s="178">
        <f t="shared" si="12"/>
        <v>0.154167</v>
      </c>
      <c r="W43" s="161"/>
    </row>
    <row r="44" spans="1:23" x14ac:dyDescent="0.25">
      <c r="A44" s="105">
        <v>0.158333</v>
      </c>
      <c r="B44" s="105">
        <v>0.97283885432804029</v>
      </c>
      <c r="D44" s="194">
        <f t="shared" si="1"/>
        <v>4.166000000000003E-3</v>
      </c>
      <c r="E44" s="174">
        <f t="shared" ca="1" si="17"/>
        <v>0</v>
      </c>
      <c r="F44" s="179">
        <f t="shared" ca="1" si="3"/>
        <v>0</v>
      </c>
      <c r="G44" s="272">
        <f t="shared" si="4"/>
        <v>0.158333</v>
      </c>
      <c r="H44" s="181">
        <f t="shared" ca="1" si="5"/>
        <v>-8.4734962879729174</v>
      </c>
      <c r="I44" s="182">
        <f t="shared" ca="1" si="6"/>
        <v>-2.1795413460288661E-2</v>
      </c>
      <c r="J44" s="181">
        <f t="shared" ca="1" si="7"/>
        <v>0</v>
      </c>
      <c r="K44" s="7">
        <f t="shared" ca="1" si="13"/>
        <v>9.4198077006004215E-8</v>
      </c>
      <c r="L44" s="110">
        <f t="shared" si="8"/>
        <v>9.5435491609580758</v>
      </c>
      <c r="M44" s="110">
        <f t="shared" si="9"/>
        <v>70.050105728667816</v>
      </c>
      <c r="N44" s="110">
        <f t="shared" ca="1" si="10"/>
        <v>9.2408313542890137E-7</v>
      </c>
      <c r="O44" s="110">
        <f t="shared" ca="1" si="11"/>
        <v>-60.506555643626598</v>
      </c>
      <c r="P44" s="110">
        <f t="shared" ca="1" si="14"/>
        <v>-8.4734962879729157</v>
      </c>
      <c r="Q44" s="110">
        <f>'prueba 1'!I41</f>
        <v>0</v>
      </c>
      <c r="R44" s="105">
        <f>'prueba 1'!AN41</f>
        <v>9.2359070886828337E-4</v>
      </c>
      <c r="S44" s="105">
        <f t="shared" si="15"/>
        <v>3.8316439483404331E-2</v>
      </c>
      <c r="T44" s="177">
        <f t="shared" si="16"/>
        <v>7.1406835605165959</v>
      </c>
      <c r="U44" s="161">
        <f t="shared" si="0"/>
        <v>4.0528466671306187E-3</v>
      </c>
      <c r="V44" s="178">
        <f t="shared" si="12"/>
        <v>0.158333</v>
      </c>
      <c r="W44" s="161"/>
    </row>
    <row r="45" spans="1:23" x14ac:dyDescent="0.25">
      <c r="A45" s="105">
        <v>0.16250000000000001</v>
      </c>
      <c r="B45" s="105">
        <v>1.0910324179415178</v>
      </c>
      <c r="D45" s="194">
        <f t="shared" si="1"/>
        <v>4.167000000000004E-3</v>
      </c>
      <c r="E45" s="174">
        <f t="shared" ca="1" si="17"/>
        <v>0</v>
      </c>
      <c r="F45" s="179">
        <f t="shared" ca="1" si="3"/>
        <v>0</v>
      </c>
      <c r="G45" s="272">
        <f t="shared" si="4"/>
        <v>0.16250000000000001</v>
      </c>
      <c r="H45" s="181">
        <f t="shared" ca="1" si="5"/>
        <v>-8.3109231238984087</v>
      </c>
      <c r="I45" s="182">
        <f t="shared" ca="1" si="6"/>
        <v>-2.1795413460288661E-2</v>
      </c>
      <c r="J45" s="181">
        <f t="shared" ca="1" si="7"/>
        <v>0</v>
      </c>
      <c r="K45" s="7">
        <f t="shared" ca="1" si="13"/>
        <v>9.4198077006004215E-8</v>
      </c>
      <c r="L45" s="110">
        <f t="shared" si="8"/>
        <v>10.70302802000629</v>
      </c>
      <c r="M45" s="110">
        <f t="shared" si="9"/>
        <v>70.040913588478091</v>
      </c>
      <c r="N45" s="110">
        <f t="shared" ca="1" si="10"/>
        <v>9.2408313542890137E-7</v>
      </c>
      <c r="O45" s="110">
        <f t="shared" ca="1" si="11"/>
        <v>-59.337884644388666</v>
      </c>
      <c r="P45" s="110">
        <f t="shared" ca="1" si="14"/>
        <v>-8.3109231238984087</v>
      </c>
      <c r="Q45" s="110">
        <f>'prueba 1'!I42</f>
        <v>0</v>
      </c>
      <c r="R45" s="105">
        <f>'prueba 1'!AN42</f>
        <v>9.3701734859522544E-4</v>
      </c>
      <c r="S45" s="105">
        <f t="shared" si="15"/>
        <v>3.9253456831999559E-2</v>
      </c>
      <c r="T45" s="177">
        <f t="shared" si="16"/>
        <v>7.1397465431680009</v>
      </c>
      <c r="U45" s="161">
        <f t="shared" si="0"/>
        <v>4.5463320855623091E-3</v>
      </c>
      <c r="V45" s="178">
        <f t="shared" si="12"/>
        <v>0.16250000000000001</v>
      </c>
      <c r="W45" s="161"/>
    </row>
    <row r="46" spans="1:23" x14ac:dyDescent="0.25">
      <c r="A46" s="105">
        <v>0.16666700000000001</v>
      </c>
      <c r="B46" s="105">
        <v>0.26367747264717262</v>
      </c>
      <c r="D46" s="194">
        <f t="shared" si="1"/>
        <v>4.167000000000004E-3</v>
      </c>
      <c r="E46" s="174">
        <f t="shared" ca="1" si="17"/>
        <v>0</v>
      </c>
      <c r="F46" s="179">
        <f t="shared" ca="1" si="3"/>
        <v>0</v>
      </c>
      <c r="G46" s="272">
        <f t="shared" si="4"/>
        <v>0.16666700000000001</v>
      </c>
      <c r="H46" s="181">
        <f t="shared" ca="1" si="5"/>
        <v>-9.4476633864750266</v>
      </c>
      <c r="I46" s="182">
        <f t="shared" ca="1" si="6"/>
        <v>-2.1795413460288661E-2</v>
      </c>
      <c r="J46" s="181">
        <f t="shared" ca="1" si="7"/>
        <v>0</v>
      </c>
      <c r="K46" s="7">
        <f t="shared" ca="1" si="13"/>
        <v>9.4198077006004215E-8</v>
      </c>
      <c r="L46" s="110">
        <f t="shared" si="8"/>
        <v>2.5866760066687635</v>
      </c>
      <c r="M46" s="110">
        <f t="shared" si="9"/>
        <v>70.032394584178689</v>
      </c>
      <c r="N46" s="110">
        <f t="shared" ca="1" si="10"/>
        <v>9.2408313542890137E-7</v>
      </c>
      <c r="O46" s="110">
        <f t="shared" ca="1" si="11"/>
        <v>-67.445717653426783</v>
      </c>
      <c r="P46" s="110">
        <f t="shared" ca="1" si="14"/>
        <v>-9.4476633864750248</v>
      </c>
      <c r="Q46" s="110">
        <f>'prueba 1'!I43</f>
        <v>0</v>
      </c>
      <c r="R46" s="105">
        <f>'prueba 1'!AN43</f>
        <v>8.6840003052008935E-4</v>
      </c>
      <c r="S46" s="105">
        <f t="shared" si="15"/>
        <v>4.012185686251965E-2</v>
      </c>
      <c r="T46" s="177">
        <f t="shared" si="16"/>
        <v>7.1388781431374806</v>
      </c>
      <c r="U46" s="161">
        <f t="shared" si="0"/>
        <v>1.0987440285207693E-3</v>
      </c>
      <c r="V46" s="178">
        <f t="shared" si="12"/>
        <v>0.16666700000000001</v>
      </c>
      <c r="W46" s="161"/>
    </row>
    <row r="47" spans="1:23" x14ac:dyDescent="0.25">
      <c r="A47" s="105">
        <v>0.17083300000000001</v>
      </c>
      <c r="B47" s="105">
        <v>0</v>
      </c>
      <c r="D47" s="194">
        <f t="shared" si="1"/>
        <v>4.166000000000003E-3</v>
      </c>
      <c r="E47" s="174">
        <f t="shared" ca="1" si="17"/>
        <v>0</v>
      </c>
      <c r="F47" s="179">
        <f t="shared" ca="1" si="3"/>
        <v>0</v>
      </c>
      <c r="G47" s="272">
        <f t="shared" si="4"/>
        <v>0.17083300000000001</v>
      </c>
      <c r="H47" s="181">
        <f t="shared" ca="1" si="5"/>
        <v>-9.8099998705406026</v>
      </c>
      <c r="I47" s="182">
        <f t="shared" ca="1" si="6"/>
        <v>-2.1795413460288661E-2</v>
      </c>
      <c r="J47" s="181">
        <f t="shared" ca="1" si="7"/>
        <v>0</v>
      </c>
      <c r="K47" s="7">
        <f t="shared" ca="1" si="13"/>
        <v>9.4198077006004215E-8</v>
      </c>
      <c r="L47" s="110">
        <f t="shared" si="8"/>
        <v>0</v>
      </c>
      <c r="M47" s="110">
        <f t="shared" si="9"/>
        <v>70.023927610273006</v>
      </c>
      <c r="N47" s="110">
        <f t="shared" ca="1" si="10"/>
        <v>9.2408313542890137E-7</v>
      </c>
      <c r="O47" s="110">
        <f t="shared" ca="1" si="11"/>
        <v>-70.023926686189867</v>
      </c>
      <c r="P47" s="110">
        <f t="shared" ca="1" si="14"/>
        <v>-9.8099998705406026</v>
      </c>
      <c r="Q47" s="110">
        <f>'prueba 1'!I44</f>
        <v>0</v>
      </c>
      <c r="R47" s="105">
        <f>'prueba 1'!AN44</f>
        <v>8.6309621872484091E-4</v>
      </c>
      <c r="S47" s="105">
        <f t="shared" si="15"/>
        <v>4.0984953081244488E-2</v>
      </c>
      <c r="T47" s="177">
        <f t="shared" si="16"/>
        <v>7.1380150469187562</v>
      </c>
      <c r="U47" s="161">
        <f t="shared" si="0"/>
        <v>0</v>
      </c>
      <c r="V47" s="178">
        <f t="shared" si="12"/>
        <v>0.17083300000000001</v>
      </c>
      <c r="W47" s="161"/>
    </row>
    <row r="48" spans="1:23" x14ac:dyDescent="0.25">
      <c r="A48" s="105">
        <v>0.17499999999999999</v>
      </c>
      <c r="B48" s="105">
        <v>0</v>
      </c>
      <c r="D48" s="194">
        <f t="shared" si="1"/>
        <v>4.1669999999999763E-3</v>
      </c>
      <c r="E48" s="174">
        <f t="shared" ca="1" si="17"/>
        <v>0</v>
      </c>
      <c r="F48" s="179">
        <f t="shared" ca="1" si="3"/>
        <v>0</v>
      </c>
      <c r="G48" s="272">
        <f t="shared" si="4"/>
        <v>0.17499999999999999</v>
      </c>
      <c r="H48" s="181">
        <f t="shared" ca="1" si="5"/>
        <v>-9.8099998705249369</v>
      </c>
      <c r="I48" s="182">
        <f t="shared" ca="1" si="6"/>
        <v>-2.1795413460288661E-2</v>
      </c>
      <c r="J48" s="181">
        <f t="shared" ca="1" si="7"/>
        <v>0</v>
      </c>
      <c r="K48" s="7">
        <f t="shared" ca="1" si="13"/>
        <v>9.4198077006004215E-8</v>
      </c>
      <c r="L48" s="110">
        <f t="shared" si="8"/>
        <v>0</v>
      </c>
      <c r="M48" s="110">
        <f t="shared" si="9"/>
        <v>70.015456720137578</v>
      </c>
      <c r="N48" s="110">
        <f t="shared" ca="1" si="10"/>
        <v>9.2408313542890137E-7</v>
      </c>
      <c r="O48" s="110">
        <f t="shared" ca="1" si="11"/>
        <v>-70.015455796054439</v>
      </c>
      <c r="P48" s="110">
        <f t="shared" ca="1" si="14"/>
        <v>-9.8099998705249369</v>
      </c>
      <c r="Q48" s="110">
        <f>'prueba 1'!I45</f>
        <v>0</v>
      </c>
      <c r="R48" s="105">
        <f>'prueba 1'!AN45</f>
        <v>8.6349542664741297E-4</v>
      </c>
      <c r="S48" s="105">
        <f t="shared" si="15"/>
        <v>4.1848448507891899E-2</v>
      </c>
      <c r="T48" s="177">
        <f t="shared" si="16"/>
        <v>7.1371515514921082</v>
      </c>
      <c r="U48" s="161">
        <f t="shared" si="0"/>
        <v>0</v>
      </c>
      <c r="V48" s="178">
        <f t="shared" si="12"/>
        <v>0.17499999999999999</v>
      </c>
      <c r="W48" s="161"/>
    </row>
    <row r="49" spans="1:23" x14ac:dyDescent="0.25">
      <c r="A49" s="105">
        <v>0.17916699999999999</v>
      </c>
      <c r="B49" s="105">
        <v>0</v>
      </c>
      <c r="D49" s="194">
        <f t="shared" si="1"/>
        <v>4.167000000000004E-3</v>
      </c>
      <c r="E49" s="174">
        <f t="shared" ca="1" si="17"/>
        <v>0</v>
      </c>
      <c r="F49" s="179">
        <f t="shared" ca="1" si="3"/>
        <v>0</v>
      </c>
      <c r="G49" s="272">
        <f t="shared" si="4"/>
        <v>0.17916699999999999</v>
      </c>
      <c r="H49" s="181">
        <f t="shared" ca="1" si="5"/>
        <v>-9.8099998705092695</v>
      </c>
      <c r="I49" s="182">
        <f t="shared" ca="1" si="6"/>
        <v>-2.1795413460288661E-2</v>
      </c>
      <c r="J49" s="181">
        <f t="shared" ca="1" si="7"/>
        <v>0</v>
      </c>
      <c r="K49" s="7">
        <f t="shared" ca="1" si="13"/>
        <v>9.4198077006004215E-8</v>
      </c>
      <c r="L49" s="110">
        <f t="shared" si="8"/>
        <v>0</v>
      </c>
      <c r="M49" s="110">
        <f t="shared" si="9"/>
        <v>70.006983949283949</v>
      </c>
      <c r="N49" s="110">
        <f t="shared" ca="1" si="10"/>
        <v>9.2408313542890137E-7</v>
      </c>
      <c r="O49" s="110">
        <f t="shared" ca="1" si="11"/>
        <v>-70.00698302520081</v>
      </c>
      <c r="P49" s="110">
        <f t="shared" ca="1" si="14"/>
        <v>-9.8099998705092695</v>
      </c>
      <c r="Q49" s="110">
        <f>'prueba 1'!I46</f>
        <v>0</v>
      </c>
      <c r="R49" s="105">
        <f>'prueba 1'!AN46</f>
        <v>8.6368714104404062E-4</v>
      </c>
      <c r="S49" s="105">
        <f t="shared" si="15"/>
        <v>4.2712135648935938E-2</v>
      </c>
      <c r="T49" s="177">
        <f t="shared" si="16"/>
        <v>7.1362878643510648</v>
      </c>
      <c r="U49" s="161">
        <f t="shared" si="0"/>
        <v>0</v>
      </c>
      <c r="V49" s="178">
        <f t="shared" si="12"/>
        <v>0.17916699999999999</v>
      </c>
      <c r="W49" s="161"/>
    </row>
    <row r="50" spans="1:23" x14ac:dyDescent="0.25">
      <c r="A50" s="105">
        <v>0.183333</v>
      </c>
      <c r="B50" s="105">
        <v>0</v>
      </c>
      <c r="D50" s="194">
        <f t="shared" si="1"/>
        <v>4.166000000000003E-3</v>
      </c>
      <c r="E50" s="174">
        <f t="shared" ca="1" si="17"/>
        <v>0</v>
      </c>
      <c r="F50" s="179">
        <f t="shared" ca="1" si="3"/>
        <v>0</v>
      </c>
      <c r="G50" s="272">
        <f t="shared" si="4"/>
        <v>0.183333</v>
      </c>
      <c r="H50" s="181">
        <f t="shared" ca="1" si="5"/>
        <v>-9.8099998704935967</v>
      </c>
      <c r="I50" s="182">
        <f t="shared" ca="1" si="6"/>
        <v>-2.1795413460288661E-2</v>
      </c>
      <c r="J50" s="181">
        <f t="shared" ca="1" si="7"/>
        <v>0</v>
      </c>
      <c r="K50" s="7">
        <f t="shared" ca="1" si="13"/>
        <v>9.4198077006004215E-8</v>
      </c>
      <c r="L50" s="110">
        <f t="shared" si="8"/>
        <v>0</v>
      </c>
      <c r="M50" s="110">
        <f t="shared" si="9"/>
        <v>69.998511335027686</v>
      </c>
      <c r="N50" s="110">
        <f t="shared" ca="1" si="10"/>
        <v>9.2408313542890137E-7</v>
      </c>
      <c r="O50" s="110">
        <f t="shared" ca="1" si="11"/>
        <v>-69.998510410944547</v>
      </c>
      <c r="P50" s="110">
        <f t="shared" ca="1" si="14"/>
        <v>-9.8099998704935967</v>
      </c>
      <c r="Q50" s="110">
        <f>'prueba 1'!I47</f>
        <v>0</v>
      </c>
      <c r="R50" s="105">
        <f>'prueba 1'!AN47</f>
        <v>8.6367117800882653E-4</v>
      </c>
      <c r="S50" s="105">
        <f t="shared" si="15"/>
        <v>4.3575806826944764E-2</v>
      </c>
      <c r="T50" s="177">
        <f t="shared" si="16"/>
        <v>7.1354241931730558</v>
      </c>
      <c r="U50" s="161">
        <f t="shared" si="0"/>
        <v>0</v>
      </c>
      <c r="V50" s="178">
        <f t="shared" si="12"/>
        <v>0.183333</v>
      </c>
      <c r="W50" s="161"/>
    </row>
    <row r="51" spans="1:23" x14ac:dyDescent="0.25">
      <c r="A51" s="105">
        <v>0.1875</v>
      </c>
      <c r="B51" s="105">
        <v>8.6387127226955726E-2</v>
      </c>
      <c r="D51" s="194">
        <f t="shared" si="1"/>
        <v>4.167000000000004E-3</v>
      </c>
      <c r="E51" s="174">
        <f t="shared" ca="1" si="17"/>
        <v>0</v>
      </c>
      <c r="F51" s="179">
        <f t="shared" ca="1" si="3"/>
        <v>0</v>
      </c>
      <c r="G51" s="272">
        <f t="shared" si="4"/>
        <v>0.1875</v>
      </c>
      <c r="H51" s="181">
        <f t="shared" ca="1" si="5"/>
        <v>-9.6912178051562474</v>
      </c>
      <c r="I51" s="182">
        <f t="shared" ca="1" si="6"/>
        <v>-2.1795413460288661E-2</v>
      </c>
      <c r="J51" s="181">
        <f t="shared" ca="1" si="7"/>
        <v>0</v>
      </c>
      <c r="K51" s="7">
        <f t="shared" ca="1" si="13"/>
        <v>9.4198077006004215E-8</v>
      </c>
      <c r="L51" s="110">
        <f t="shared" si="8"/>
        <v>0.84745771809643566</v>
      </c>
      <c r="M51" s="110">
        <f t="shared" si="9"/>
        <v>69.990029151400307</v>
      </c>
      <c r="N51" s="110">
        <f t="shared" ca="1" si="10"/>
        <v>9.2408313542890137E-7</v>
      </c>
      <c r="O51" s="110">
        <f t="shared" ca="1" si="11"/>
        <v>-69.142570509220732</v>
      </c>
      <c r="P51" s="110">
        <f t="shared" ca="1" si="14"/>
        <v>-9.6912178051562474</v>
      </c>
      <c r="Q51" s="110">
        <f>'prueba 1'!I48</f>
        <v>0</v>
      </c>
      <c r="R51" s="105">
        <f>'prueba 1'!AN48</f>
        <v>8.6464664907013493E-4</v>
      </c>
      <c r="S51" s="105">
        <f t="shared" si="15"/>
        <v>4.4440453476014899E-2</v>
      </c>
      <c r="T51" s="177">
        <f t="shared" si="16"/>
        <v>7.1345595465239855</v>
      </c>
      <c r="U51" s="161">
        <f t="shared" si="0"/>
        <v>3.5997515915472484E-4</v>
      </c>
      <c r="V51" s="178">
        <f t="shared" si="12"/>
        <v>0.1875</v>
      </c>
      <c r="W51" s="161"/>
    </row>
    <row r="52" spans="1:23" x14ac:dyDescent="0.25">
      <c r="A52" s="105">
        <v>0.191667</v>
      </c>
      <c r="B52" s="105">
        <v>0.73645172710108409</v>
      </c>
      <c r="C52" s="198"/>
      <c r="D52" s="194">
        <f t="shared" si="1"/>
        <v>4.167000000000004E-3</v>
      </c>
      <c r="E52" s="174">
        <f t="shared" ca="1" si="17"/>
        <v>0</v>
      </c>
      <c r="F52" s="179">
        <f t="shared" ca="1" si="3"/>
        <v>0</v>
      </c>
      <c r="G52" s="272">
        <f t="shared" si="4"/>
        <v>0.191667</v>
      </c>
      <c r="H52" s="181">
        <f t="shared" ca="1" si="5"/>
        <v>-8.7972527324117884</v>
      </c>
      <c r="I52" s="182">
        <f t="shared" ca="1" si="6"/>
        <v>-2.1795413460288661E-2</v>
      </c>
      <c r="J52" s="181">
        <f t="shared" ca="1" si="7"/>
        <v>0</v>
      </c>
      <c r="K52" s="7">
        <f t="shared" ca="1" si="13"/>
        <v>9.4198077006004215E-8</v>
      </c>
      <c r="L52" s="110">
        <f t="shared" si="8"/>
        <v>7.2245914428616356</v>
      </c>
      <c r="M52" s="110">
        <f t="shared" si="9"/>
        <v>69.981182263278811</v>
      </c>
      <c r="N52" s="110">
        <f t="shared" ca="1" si="10"/>
        <v>9.2408313542890137E-7</v>
      </c>
      <c r="O52" s="110">
        <f t="shared" ca="1" si="11"/>
        <v>-62.756589896334035</v>
      </c>
      <c r="P52" s="110">
        <f t="shared" ca="1" si="14"/>
        <v>-8.7972527324117884</v>
      </c>
      <c r="Q52" s="110">
        <f>'prueba 1'!I49</f>
        <v>0</v>
      </c>
      <c r="R52" s="105">
        <f>'prueba 1'!AN49</f>
        <v>9.018234578477023E-4</v>
      </c>
      <c r="S52" s="105">
        <f t="shared" si="15"/>
        <v>4.5342276933862599E-2</v>
      </c>
      <c r="T52" s="177">
        <f t="shared" si="16"/>
        <v>7.133657723066138</v>
      </c>
      <c r="U52" s="161">
        <f t="shared" si="0"/>
        <v>3.0687943468302205E-3</v>
      </c>
      <c r="V52" s="178">
        <f t="shared" si="12"/>
        <v>0.191667</v>
      </c>
      <c r="W52" s="161"/>
    </row>
    <row r="53" spans="1:23" x14ac:dyDescent="0.25">
      <c r="A53" s="105">
        <v>0.19583300000000001</v>
      </c>
      <c r="B53" s="105">
        <v>0.79554850890782336</v>
      </c>
      <c r="D53" s="194">
        <f t="shared" si="1"/>
        <v>4.166000000000003E-3</v>
      </c>
      <c r="E53" s="174">
        <f t="shared" ca="1" si="17"/>
        <v>0</v>
      </c>
      <c r="F53" s="179">
        <f t="shared" ca="1" si="3"/>
        <v>0</v>
      </c>
      <c r="G53" s="272">
        <f t="shared" si="4"/>
        <v>0.19583300000000001</v>
      </c>
      <c r="H53" s="181">
        <f t="shared" ca="1" si="5"/>
        <v>-8.715845370727008</v>
      </c>
      <c r="I53" s="182">
        <f t="shared" ca="1" si="6"/>
        <v>-2.1795413460288661E-2</v>
      </c>
      <c r="J53" s="181">
        <f t="shared" ca="1" si="7"/>
        <v>0</v>
      </c>
      <c r="K53" s="7">
        <f t="shared" ca="1" si="13"/>
        <v>9.4198077006004215E-8</v>
      </c>
      <c r="L53" s="110">
        <f t="shared" si="8"/>
        <v>7.8043308723857479</v>
      </c>
      <c r="M53" s="110">
        <f t="shared" si="9"/>
        <v>69.972280768240353</v>
      </c>
      <c r="N53" s="110">
        <f t="shared" ca="1" si="10"/>
        <v>9.2408313542890137E-7</v>
      </c>
      <c r="O53" s="110">
        <f t="shared" ca="1" si="11"/>
        <v>-62.167948971771466</v>
      </c>
      <c r="P53" s="110">
        <f t="shared" ca="1" si="14"/>
        <v>-8.715845370727008</v>
      </c>
      <c r="Q53" s="110">
        <f>'prueba 1'!I50</f>
        <v>0</v>
      </c>
      <c r="R53" s="105">
        <f>'prueba 1'!AN50</f>
        <v>9.0738991217749411E-4</v>
      </c>
      <c r="S53" s="105">
        <f t="shared" si="15"/>
        <v>4.6249666846040094E-2</v>
      </c>
      <c r="T53" s="177">
        <f t="shared" si="16"/>
        <v>7.1327503331539601</v>
      </c>
      <c r="U53" s="161">
        <f t="shared" si="0"/>
        <v>3.3142550881099945E-3</v>
      </c>
      <c r="V53" s="178">
        <f t="shared" si="12"/>
        <v>0.19583300000000001</v>
      </c>
      <c r="W53" s="161"/>
    </row>
    <row r="54" spans="1:23" x14ac:dyDescent="0.25">
      <c r="A54" s="105">
        <v>0.2</v>
      </c>
      <c r="B54" s="105">
        <v>0.32277425445391145</v>
      </c>
      <c r="D54" s="194">
        <f t="shared" si="1"/>
        <v>4.167000000000004E-3</v>
      </c>
      <c r="E54" s="174">
        <f t="shared" ca="1" si="17"/>
        <v>0</v>
      </c>
      <c r="F54" s="179">
        <f t="shared" ca="1" si="3"/>
        <v>0</v>
      </c>
      <c r="G54" s="272">
        <f t="shared" si="4"/>
        <v>0.2</v>
      </c>
      <c r="H54" s="181">
        <f t="shared" ca="1" si="5"/>
        <v>-9.3660192629284111</v>
      </c>
      <c r="I54" s="182">
        <f t="shared" ca="1" si="6"/>
        <v>-2.1795413460288661E-2</v>
      </c>
      <c r="J54" s="181">
        <f t="shared" ca="1" si="7"/>
        <v>0</v>
      </c>
      <c r="K54" s="7">
        <f t="shared" ca="1" si="13"/>
        <v>9.4198077006004215E-8</v>
      </c>
      <c r="L54" s="110">
        <f t="shared" si="8"/>
        <v>3.1664154361928714</v>
      </c>
      <c r="M54" s="110">
        <f t="shared" si="9"/>
        <v>69.963721172206888</v>
      </c>
      <c r="N54" s="110">
        <f t="shared" ca="1" si="10"/>
        <v>9.2408313542890137E-7</v>
      </c>
      <c r="O54" s="110">
        <f t="shared" ca="1" si="11"/>
        <v>-66.797304811930871</v>
      </c>
      <c r="P54" s="110">
        <f t="shared" ca="1" si="14"/>
        <v>-9.3660192629284094</v>
      </c>
      <c r="Q54" s="110">
        <f>'prueba 1'!I51</f>
        <v>0</v>
      </c>
      <c r="R54" s="105">
        <f>'prueba 1'!AN51</f>
        <v>8.7253782196372511E-4</v>
      </c>
      <c r="S54" s="105">
        <f t="shared" si="15"/>
        <v>4.712220466800382E-2</v>
      </c>
      <c r="T54" s="177">
        <f t="shared" si="16"/>
        <v>7.1318777953319961</v>
      </c>
      <c r="U54" s="161">
        <f t="shared" si="0"/>
        <v>1.3450003183094503E-3</v>
      </c>
      <c r="V54" s="178">
        <f t="shared" si="12"/>
        <v>0.2</v>
      </c>
      <c r="W54" s="161"/>
    </row>
    <row r="55" spans="1:23" x14ac:dyDescent="0.25">
      <c r="A55" s="105">
        <v>0.20416699999999999</v>
      </c>
      <c r="B55" s="105">
        <v>0</v>
      </c>
      <c r="C55" s="199"/>
      <c r="D55" s="194">
        <f t="shared" si="1"/>
        <v>4.1669999999999763E-3</v>
      </c>
      <c r="E55" s="174">
        <f t="shared" ca="1" si="17"/>
        <v>0</v>
      </c>
      <c r="F55" s="179">
        <f t="shared" ca="1" si="3"/>
        <v>0</v>
      </c>
      <c r="G55" s="272">
        <f t="shared" si="4"/>
        <v>0.20416699999999999</v>
      </c>
      <c r="H55" s="181">
        <f t="shared" ca="1" si="5"/>
        <v>-9.809999870413483</v>
      </c>
      <c r="I55" s="182">
        <f t="shared" ca="1" si="6"/>
        <v>-2.1795413460288661E-2</v>
      </c>
      <c r="J55" s="181">
        <f t="shared" ca="1" si="7"/>
        <v>0</v>
      </c>
      <c r="K55" s="7">
        <f t="shared" ca="1" si="13"/>
        <v>9.4198077006004215E-8</v>
      </c>
      <c r="L55" s="110">
        <f t="shared" si="8"/>
        <v>0</v>
      </c>
      <c r="M55" s="110">
        <f t="shared" si="9"/>
        <v>69.955236991459216</v>
      </c>
      <c r="N55" s="110">
        <f t="shared" ca="1" si="10"/>
        <v>9.2408313542890137E-7</v>
      </c>
      <c r="O55" s="110">
        <f t="shared" ca="1" si="11"/>
        <v>-69.955236067376077</v>
      </c>
      <c r="P55" s="110">
        <f t="shared" ca="1" si="14"/>
        <v>-9.809999870413483</v>
      </c>
      <c r="Q55" s="110">
        <f>'prueba 1'!I52</f>
        <v>0</v>
      </c>
      <c r="R55" s="105">
        <f>'prueba 1'!AN52</f>
        <v>8.6485022912104886E-4</v>
      </c>
      <c r="S55" s="105">
        <f t="shared" si="15"/>
        <v>4.7987054897124869E-2</v>
      </c>
      <c r="T55" s="177">
        <f t="shared" si="16"/>
        <v>7.1310129451028752</v>
      </c>
      <c r="U55" s="161">
        <f t="shared" si="0"/>
        <v>0</v>
      </c>
      <c r="V55" s="178">
        <f t="shared" si="12"/>
        <v>0.20416699999999999</v>
      </c>
      <c r="W55" s="161"/>
    </row>
    <row r="56" spans="1:23" x14ac:dyDescent="0.25">
      <c r="A56" s="105">
        <v>0.20833299999999999</v>
      </c>
      <c r="B56" s="105">
        <v>0</v>
      </c>
      <c r="D56" s="194">
        <f t="shared" si="1"/>
        <v>4.166000000000003E-3</v>
      </c>
      <c r="E56" s="174">
        <f t="shared" ca="1" si="17"/>
        <v>0</v>
      </c>
      <c r="F56" s="179">
        <f t="shared" ca="1" si="3"/>
        <v>0</v>
      </c>
      <c r="G56" s="272">
        <f t="shared" si="4"/>
        <v>0.20833299999999999</v>
      </c>
      <c r="H56" s="181">
        <f t="shared" ca="1" si="5"/>
        <v>-9.8099998703977658</v>
      </c>
      <c r="I56" s="182">
        <f t="shared" ca="1" si="6"/>
        <v>-2.1795413460288661E-2</v>
      </c>
      <c r="J56" s="181">
        <f t="shared" ca="1" si="7"/>
        <v>0</v>
      </c>
      <c r="K56" s="7">
        <f t="shared" ca="1" si="13"/>
        <v>9.4198077006004215E-8</v>
      </c>
      <c r="L56" s="110">
        <f t="shared" si="8"/>
        <v>0</v>
      </c>
      <c r="M56" s="110">
        <f t="shared" si="9"/>
        <v>69.946752989032845</v>
      </c>
      <c r="N56" s="110">
        <f t="shared" ca="1" si="10"/>
        <v>9.2408313542890137E-7</v>
      </c>
      <c r="O56" s="110">
        <f t="shared" ca="1" si="11"/>
        <v>-69.946752064949706</v>
      </c>
      <c r="P56" s="110">
        <f t="shared" ca="1" si="14"/>
        <v>-9.8099998703977658</v>
      </c>
      <c r="Q56" s="110">
        <f>'prueba 1'!I53</f>
        <v>0</v>
      </c>
      <c r="R56" s="105">
        <f>'prueba 1'!AN53</f>
        <v>8.6483205161825888E-4</v>
      </c>
      <c r="S56" s="105">
        <f t="shared" si="15"/>
        <v>4.885188694874313E-2</v>
      </c>
      <c r="T56" s="177">
        <f t="shared" si="16"/>
        <v>7.1301481130512574</v>
      </c>
      <c r="U56" s="161">
        <f t="shared" si="0"/>
        <v>0</v>
      </c>
      <c r="V56" s="178">
        <f t="shared" si="12"/>
        <v>0.20833299999999999</v>
      </c>
    </row>
    <row r="57" spans="1:23" x14ac:dyDescent="0.25">
      <c r="A57" s="105">
        <v>0.21249999999999999</v>
      </c>
      <c r="B57" s="105">
        <v>0</v>
      </c>
      <c r="D57" s="194">
        <f t="shared" si="1"/>
        <v>4.167000000000004E-3</v>
      </c>
      <c r="E57" s="174">
        <f t="shared" ca="1" si="17"/>
        <v>0</v>
      </c>
      <c r="F57" s="179">
        <f t="shared" ca="1" si="3"/>
        <v>0</v>
      </c>
      <c r="G57" s="272">
        <f t="shared" si="4"/>
        <v>0.21249999999999999</v>
      </c>
      <c r="H57" s="181">
        <f t="shared" ca="1" si="5"/>
        <v>-9.8099998703820361</v>
      </c>
      <c r="I57" s="182">
        <f t="shared" ca="1" si="6"/>
        <v>-2.1795413460288661E-2</v>
      </c>
      <c r="J57" s="181">
        <f t="shared" ca="1" si="7"/>
        <v>0</v>
      </c>
      <c r="K57" s="7">
        <f t="shared" ca="1" si="13"/>
        <v>9.4198077006004215E-8</v>
      </c>
      <c r="L57" s="110">
        <f t="shared" si="8"/>
        <v>0</v>
      </c>
      <c r="M57" s="110">
        <f t="shared" si="9"/>
        <v>69.938265094621087</v>
      </c>
      <c r="N57" s="110">
        <f t="shared" ca="1" si="10"/>
        <v>9.2408313542890137E-7</v>
      </c>
      <c r="O57" s="110">
        <f t="shared" ca="1" si="11"/>
        <v>-69.938264170537948</v>
      </c>
      <c r="P57" s="110">
        <f t="shared" ca="1" si="14"/>
        <v>-9.8099998703820361</v>
      </c>
      <c r="Q57" s="110">
        <f>'prueba 1'!I54</f>
        <v>0</v>
      </c>
      <c r="R57" s="105">
        <f>'prueba 1'!AN54</f>
        <v>8.6522878814975022E-4</v>
      </c>
      <c r="S57" s="105">
        <f t="shared" si="15"/>
        <v>4.9717115736892879E-2</v>
      </c>
      <c r="T57" s="177">
        <f t="shared" si="16"/>
        <v>7.1292828842631071</v>
      </c>
      <c r="U57" s="161">
        <f t="shared" si="0"/>
        <v>0</v>
      </c>
      <c r="V57" s="178">
        <f t="shared" si="12"/>
        <v>0.21249999999999999</v>
      </c>
    </row>
    <row r="58" spans="1:23" x14ac:dyDescent="0.25">
      <c r="A58" s="105">
        <v>0.216667</v>
      </c>
      <c r="B58" s="105">
        <v>0</v>
      </c>
      <c r="D58" s="194">
        <f t="shared" si="1"/>
        <v>4.167000000000004E-3</v>
      </c>
      <c r="E58" s="174">
        <f t="shared" ca="1" si="17"/>
        <v>0</v>
      </c>
      <c r="F58" s="179">
        <f t="shared" ca="1" si="3"/>
        <v>0</v>
      </c>
      <c r="G58" s="272">
        <f t="shared" si="4"/>
        <v>0.216667</v>
      </c>
      <c r="H58" s="181">
        <f t="shared" ca="1" si="5"/>
        <v>-9.8099998703662994</v>
      </c>
      <c r="I58" s="182">
        <f t="shared" ca="1" si="6"/>
        <v>-2.1795413460288661E-2</v>
      </c>
      <c r="J58" s="181">
        <f t="shared" ca="1" si="7"/>
        <v>0</v>
      </c>
      <c r="K58" s="7">
        <f t="shared" ca="1" si="13"/>
        <v>9.4198077006004215E-8</v>
      </c>
      <c r="L58" s="110">
        <f t="shared" si="8"/>
        <v>0</v>
      </c>
      <c r="M58" s="110">
        <f t="shared" si="9"/>
        <v>69.929775347822954</v>
      </c>
      <c r="N58" s="110">
        <f t="shared" ca="1" si="10"/>
        <v>9.2408313542890137E-7</v>
      </c>
      <c r="O58" s="110">
        <f t="shared" ca="1" si="11"/>
        <v>-69.929774423739815</v>
      </c>
      <c r="P58" s="110">
        <f t="shared" ca="1" si="14"/>
        <v>-9.8099998703662994</v>
      </c>
      <c r="Q58" s="110">
        <f>'prueba 1'!I55</f>
        <v>0</v>
      </c>
      <c r="R58" s="105">
        <f>'prueba 1'!AN55</f>
        <v>8.6541761448872471E-4</v>
      </c>
      <c r="S58" s="105">
        <f t="shared" si="15"/>
        <v>5.0582533351381603E-2</v>
      </c>
      <c r="T58" s="177">
        <f t="shared" si="16"/>
        <v>7.1284174666486191</v>
      </c>
      <c r="U58" s="161">
        <f t="shared" si="0"/>
        <v>0</v>
      </c>
      <c r="V58" s="178">
        <f t="shared" si="12"/>
        <v>0.216667</v>
      </c>
    </row>
    <row r="59" spans="1:23" x14ac:dyDescent="0.25">
      <c r="A59" s="105">
        <v>0.220833</v>
      </c>
      <c r="B59" s="105">
        <v>0</v>
      </c>
      <c r="D59" s="194">
        <f t="shared" si="1"/>
        <v>4.166000000000003E-3</v>
      </c>
      <c r="E59" s="174">
        <f t="shared" ca="1" si="17"/>
        <v>0</v>
      </c>
      <c r="F59" s="179">
        <f t="shared" ca="1" si="3"/>
        <v>0</v>
      </c>
      <c r="G59" s="272">
        <f t="shared" si="4"/>
        <v>0.220833</v>
      </c>
      <c r="H59" s="181">
        <f t="shared" ca="1" si="5"/>
        <v>-9.8099998703505591</v>
      </c>
      <c r="I59" s="182">
        <f t="shared" ca="1" si="6"/>
        <v>-2.1795413460288661E-2</v>
      </c>
      <c r="J59" s="181">
        <f t="shared" ca="1" si="7"/>
        <v>0</v>
      </c>
      <c r="K59" s="7">
        <f t="shared" ca="1" si="13"/>
        <v>9.4198077006004215E-8</v>
      </c>
      <c r="L59" s="110">
        <f t="shared" si="8"/>
        <v>0</v>
      </c>
      <c r="M59" s="110">
        <f t="shared" si="9"/>
        <v>69.921285790014338</v>
      </c>
      <c r="N59" s="110">
        <f t="shared" ca="1" si="10"/>
        <v>9.2408313542890137E-7</v>
      </c>
      <c r="O59" s="110">
        <f t="shared" ca="1" si="11"/>
        <v>-69.921284865931199</v>
      </c>
      <c r="P59" s="110">
        <f t="shared" ca="1" si="14"/>
        <v>-9.8099998703505591</v>
      </c>
      <c r="Q59" s="110">
        <f>'prueba 1'!I56</f>
        <v>0</v>
      </c>
      <c r="R59" s="105">
        <f>'prueba 1'!AN56</f>
        <v>8.6539834950144891E-4</v>
      </c>
      <c r="S59" s="105">
        <f t="shared" si="15"/>
        <v>5.1447931700883055E-2</v>
      </c>
      <c r="T59" s="177">
        <f t="shared" si="16"/>
        <v>7.1275520682991171</v>
      </c>
      <c r="U59" s="161">
        <f t="shared" si="0"/>
        <v>0</v>
      </c>
      <c r="V59" s="178">
        <f t="shared" si="12"/>
        <v>0.220833</v>
      </c>
    </row>
    <row r="60" spans="1:23" x14ac:dyDescent="0.25">
      <c r="A60" s="105">
        <v>0.22500000000000001</v>
      </c>
      <c r="B60" s="105">
        <v>8.6387127226955726E-2</v>
      </c>
      <c r="D60" s="194">
        <f t="shared" si="1"/>
        <v>4.167000000000004E-3</v>
      </c>
      <c r="E60" s="174">
        <f t="shared" ca="1" si="17"/>
        <v>0</v>
      </c>
      <c r="F60" s="179">
        <f t="shared" ca="1" si="3"/>
        <v>0</v>
      </c>
      <c r="G60" s="272">
        <f t="shared" si="4"/>
        <v>0.22500000000000001</v>
      </c>
      <c r="H60" s="181">
        <f t="shared" ca="1" si="5"/>
        <v>-9.6910865697811417</v>
      </c>
      <c r="I60" s="182">
        <f t="shared" ca="1" si="6"/>
        <v>-2.1795413460288661E-2</v>
      </c>
      <c r="J60" s="181">
        <f t="shared" ca="1" si="7"/>
        <v>0</v>
      </c>
      <c r="K60" s="7">
        <f t="shared" ca="1" si="13"/>
        <v>9.4198077006004215E-8</v>
      </c>
      <c r="L60" s="110">
        <f t="shared" si="8"/>
        <v>0.84745771809643566</v>
      </c>
      <c r="M60" s="110">
        <f t="shared" si="9"/>
        <v>69.91278667582462</v>
      </c>
      <c r="N60" s="110">
        <f t="shared" ca="1" si="10"/>
        <v>9.2408313542890137E-7</v>
      </c>
      <c r="O60" s="110">
        <f t="shared" ca="1" si="11"/>
        <v>-69.065328033645045</v>
      </c>
      <c r="P60" s="110">
        <f t="shared" ca="1" si="14"/>
        <v>-9.6910865697811417</v>
      </c>
      <c r="Q60" s="110">
        <f>'prueba 1'!I57</f>
        <v>0</v>
      </c>
      <c r="R60" s="105">
        <f>'prueba 1'!AN57</f>
        <v>8.6637249640358503E-4</v>
      </c>
      <c r="S60" s="105">
        <f t="shared" si="15"/>
        <v>5.2314304197286637E-2</v>
      </c>
      <c r="T60" s="177">
        <f t="shared" si="16"/>
        <v>7.1266856958027134</v>
      </c>
      <c r="U60" s="161">
        <f t="shared" si="0"/>
        <v>3.5997515915472484E-4</v>
      </c>
      <c r="V60" s="178">
        <f t="shared" si="12"/>
        <v>0.22500000000000001</v>
      </c>
    </row>
    <row r="61" spans="1:23" x14ac:dyDescent="0.25">
      <c r="A61" s="105">
        <v>0.22916700000000001</v>
      </c>
      <c r="B61" s="105">
        <v>0.14548390903369454</v>
      </c>
      <c r="D61" s="194">
        <f t="shared" si="1"/>
        <v>4.167000000000004E-3</v>
      </c>
      <c r="E61" s="174">
        <f t="shared" ca="1" si="17"/>
        <v>0</v>
      </c>
      <c r="F61" s="179">
        <f t="shared" ca="1" si="3"/>
        <v>0</v>
      </c>
      <c r="G61" s="272">
        <f t="shared" si="4"/>
        <v>0.22916700000000001</v>
      </c>
      <c r="H61" s="181">
        <f t="shared" ca="1" si="5"/>
        <v>-9.6097144950811053</v>
      </c>
      <c r="I61" s="182">
        <f t="shared" ca="1" si="6"/>
        <v>-2.1795413460288661E-2</v>
      </c>
      <c r="J61" s="181">
        <f t="shared" ca="1" si="7"/>
        <v>0</v>
      </c>
      <c r="K61" s="7">
        <f t="shared" ca="1" si="13"/>
        <v>9.4198077006004215E-8</v>
      </c>
      <c r="L61" s="110">
        <f t="shared" si="8"/>
        <v>1.4271971476205436</v>
      </c>
      <c r="M61" s="110">
        <f t="shared" si="9"/>
        <v>69.904275344751895</v>
      </c>
      <c r="N61" s="110">
        <f t="shared" ca="1" si="10"/>
        <v>9.2408313542890137E-7</v>
      </c>
      <c r="O61" s="110">
        <f t="shared" ca="1" si="11"/>
        <v>-68.477077273048209</v>
      </c>
      <c r="P61" s="110">
        <f t="shared" ca="1" si="14"/>
        <v>-9.6097144950811053</v>
      </c>
      <c r="Q61" s="110">
        <f>'prueba 1'!I58</f>
        <v>0</v>
      </c>
      <c r="R61" s="105">
        <f>'prueba 1'!AN58</f>
        <v>8.6761784635446362E-4</v>
      </c>
      <c r="S61" s="105">
        <f t="shared" si="15"/>
        <v>5.3181922043641104E-2</v>
      </c>
      <c r="T61" s="177">
        <f t="shared" si="16"/>
        <v>7.1258180779563594</v>
      </c>
      <c r="U61" s="161">
        <f t="shared" si="0"/>
        <v>6.0623144894340572E-4</v>
      </c>
      <c r="V61" s="178">
        <f t="shared" si="12"/>
        <v>0.22916700000000001</v>
      </c>
    </row>
    <row r="62" spans="1:23" x14ac:dyDescent="0.25">
      <c r="A62" s="105">
        <v>0.23333300000000001</v>
      </c>
      <c r="B62" s="105">
        <v>0.14548390903369454</v>
      </c>
      <c r="D62" s="194">
        <f t="shared" si="1"/>
        <v>4.166000000000003E-3</v>
      </c>
      <c r="E62" s="174">
        <f t="shared" ca="1" si="17"/>
        <v>0</v>
      </c>
      <c r="F62" s="179">
        <f t="shared" ca="1" si="3"/>
        <v>0</v>
      </c>
      <c r="G62" s="272">
        <f t="shared" si="4"/>
        <v>0.23333300000000001</v>
      </c>
      <c r="H62" s="181">
        <f t="shared" ca="1" si="5"/>
        <v>-9.6096901065234803</v>
      </c>
      <c r="I62" s="182">
        <f t="shared" ca="1" si="6"/>
        <v>-2.1795413460288661E-2</v>
      </c>
      <c r="J62" s="181">
        <f t="shared" ca="1" si="7"/>
        <v>0</v>
      </c>
      <c r="K62" s="7">
        <f t="shared" ca="1" si="13"/>
        <v>9.4198077006004215E-8</v>
      </c>
      <c r="L62" s="110">
        <f t="shared" si="8"/>
        <v>1.4271971476205436</v>
      </c>
      <c r="M62" s="110">
        <f t="shared" si="9"/>
        <v>69.895764210240017</v>
      </c>
      <c r="N62" s="110">
        <f t="shared" ca="1" si="10"/>
        <v>9.2408313542890137E-7</v>
      </c>
      <c r="O62" s="110">
        <f t="shared" ca="1" si="11"/>
        <v>-68.468566138536332</v>
      </c>
      <c r="P62" s="110">
        <f t="shared" ca="1" si="14"/>
        <v>-9.6096901065234803</v>
      </c>
      <c r="Q62" s="110">
        <f>'prueba 1'!I59</f>
        <v>0</v>
      </c>
      <c r="R62" s="105">
        <f>'prueba 1'!AN59</f>
        <v>8.6759780956850794E-4</v>
      </c>
      <c r="S62" s="105">
        <f t="shared" si="15"/>
        <v>5.4049519853209611E-2</v>
      </c>
      <c r="T62" s="177">
        <f t="shared" si="16"/>
        <v>7.1249504801467909</v>
      </c>
      <c r="U62" s="161">
        <f t="shared" si="0"/>
        <v>6.0608596503437188E-4</v>
      </c>
      <c r="V62" s="178">
        <f t="shared" si="12"/>
        <v>0.23333300000000001</v>
      </c>
    </row>
    <row r="63" spans="1:23" x14ac:dyDescent="0.25">
      <c r="A63" s="105">
        <v>0.23749999999999999</v>
      </c>
      <c r="B63" s="105">
        <v>0</v>
      </c>
      <c r="D63" s="194">
        <f t="shared" si="1"/>
        <v>4.1669999999999763E-3</v>
      </c>
      <c r="E63" s="174">
        <f t="shared" ca="1" si="17"/>
        <v>0</v>
      </c>
      <c r="F63" s="179">
        <f t="shared" ca="1" si="3"/>
        <v>0</v>
      </c>
      <c r="G63" s="272">
        <f t="shared" si="4"/>
        <v>0.23749999999999999</v>
      </c>
      <c r="H63" s="181">
        <f t="shared" ca="1" si="5"/>
        <v>-9.8099998702874469</v>
      </c>
      <c r="I63" s="182">
        <f t="shared" ca="1" si="6"/>
        <v>-2.1795413460288661E-2</v>
      </c>
      <c r="J63" s="181">
        <f t="shared" ca="1" si="7"/>
        <v>0</v>
      </c>
      <c r="K63" s="7">
        <f t="shared" ca="1" si="13"/>
        <v>9.4198077006004215E-8</v>
      </c>
      <c r="L63" s="110">
        <f t="shared" si="8"/>
        <v>0</v>
      </c>
      <c r="M63" s="110">
        <f t="shared" si="9"/>
        <v>69.887265240926752</v>
      </c>
      <c r="N63" s="110">
        <f t="shared" ca="1" si="10"/>
        <v>9.2408313542890137E-7</v>
      </c>
      <c r="O63" s="110">
        <f t="shared" ca="1" si="11"/>
        <v>-69.887264316843613</v>
      </c>
      <c r="P63" s="110">
        <f t="shared" ca="1" si="14"/>
        <v>-9.8099998702874469</v>
      </c>
      <c r="Q63" s="110">
        <f>'prueba 1'!I60</f>
        <v>0</v>
      </c>
      <c r="R63" s="105">
        <f>'prueba 1'!AN60</f>
        <v>8.6635772816171159E-4</v>
      </c>
      <c r="S63" s="105">
        <f t="shared" si="15"/>
        <v>5.4915877581371321E-2</v>
      </c>
      <c r="T63" s="177">
        <f t="shared" si="16"/>
        <v>7.1240841224186289</v>
      </c>
      <c r="U63" s="161">
        <f t="shared" si="0"/>
        <v>0</v>
      </c>
      <c r="V63" s="178">
        <f t="shared" si="12"/>
        <v>0.23749999999999999</v>
      </c>
    </row>
    <row r="64" spans="1:23" x14ac:dyDescent="0.25">
      <c r="A64" s="105">
        <v>0.24166699999999999</v>
      </c>
      <c r="B64" s="105">
        <v>0</v>
      </c>
      <c r="D64" s="194">
        <f t="shared" si="1"/>
        <v>4.167000000000004E-3</v>
      </c>
      <c r="E64" s="174">
        <f t="shared" ca="1" si="17"/>
        <v>0</v>
      </c>
      <c r="F64" s="179">
        <f t="shared" ca="1" si="3"/>
        <v>0</v>
      </c>
      <c r="G64" s="272">
        <f t="shared" si="4"/>
        <v>0.24166699999999999</v>
      </c>
      <c r="H64" s="181">
        <f t="shared" ca="1" si="5"/>
        <v>-9.8099998702716675</v>
      </c>
      <c r="I64" s="182">
        <f t="shared" ca="1" si="6"/>
        <v>-2.1795413460288661E-2</v>
      </c>
      <c r="J64" s="181">
        <f t="shared" ca="1" si="7"/>
        <v>0</v>
      </c>
      <c r="K64" s="7">
        <f t="shared" ca="1" si="13"/>
        <v>9.4198077006004215E-8</v>
      </c>
      <c r="L64" s="110">
        <f t="shared" si="8"/>
        <v>0</v>
      </c>
      <c r="M64" s="110">
        <f t="shared" si="9"/>
        <v>69.878764437914853</v>
      </c>
      <c r="N64" s="110">
        <f t="shared" ca="1" si="10"/>
        <v>9.2408313542890137E-7</v>
      </c>
      <c r="O64" s="110">
        <f t="shared" ca="1" si="11"/>
        <v>-69.878763513831714</v>
      </c>
      <c r="P64" s="110">
        <f t="shared" ca="1" si="14"/>
        <v>-9.8099998702716675</v>
      </c>
      <c r="Q64" s="110">
        <f>'prueba 1'!I61</f>
        <v>0</v>
      </c>
      <c r="R64" s="105">
        <f>'prueba 1'!AN61</f>
        <v>8.6654464953130333E-4</v>
      </c>
      <c r="S64" s="105">
        <f t="shared" si="15"/>
        <v>5.5782422230902622E-2</v>
      </c>
      <c r="T64" s="177">
        <f t="shared" si="16"/>
        <v>7.1232175777690978</v>
      </c>
      <c r="U64" s="161">
        <f t="shared" si="0"/>
        <v>0</v>
      </c>
      <c r="V64" s="178">
        <f t="shared" si="12"/>
        <v>0.24166699999999999</v>
      </c>
    </row>
    <row r="65" spans="1:22" x14ac:dyDescent="0.25">
      <c r="A65" s="105">
        <v>0.245833</v>
      </c>
      <c r="B65" s="105">
        <v>0</v>
      </c>
      <c r="D65" s="194">
        <f t="shared" si="1"/>
        <v>4.166000000000003E-3</v>
      </c>
      <c r="E65" s="174">
        <f t="shared" ca="1" si="17"/>
        <v>0</v>
      </c>
      <c r="F65" s="179">
        <f t="shared" ca="1" si="3"/>
        <v>0</v>
      </c>
      <c r="G65" s="272">
        <f t="shared" si="4"/>
        <v>0.245833</v>
      </c>
      <c r="H65" s="181">
        <f t="shared" ca="1" si="5"/>
        <v>-9.8099998702558846</v>
      </c>
      <c r="I65" s="182">
        <f t="shared" ca="1" si="6"/>
        <v>-2.1795413460288661E-2</v>
      </c>
      <c r="J65" s="181">
        <f t="shared" ca="1" si="7"/>
        <v>0</v>
      </c>
      <c r="K65" s="7">
        <f t="shared" ca="1" si="13"/>
        <v>9.4198077006004215E-8</v>
      </c>
      <c r="L65" s="110">
        <f t="shared" si="8"/>
        <v>0</v>
      </c>
      <c r="M65" s="110">
        <f t="shared" si="9"/>
        <v>69.870263845224528</v>
      </c>
      <c r="N65" s="110">
        <f t="shared" ca="1" si="10"/>
        <v>9.2408313542890137E-7</v>
      </c>
      <c r="O65" s="110">
        <f t="shared" ca="1" si="11"/>
        <v>-69.870262921141389</v>
      </c>
      <c r="P65" s="110">
        <f t="shared" ca="1" si="14"/>
        <v>-9.8099998702558846</v>
      </c>
      <c r="Q65" s="110">
        <f>'prueba 1'!I62</f>
        <v>0</v>
      </c>
      <c r="R65" s="105">
        <f>'prueba 1'!AN62</f>
        <v>8.665232100220693E-4</v>
      </c>
      <c r="S65" s="105">
        <f t="shared" si="15"/>
        <v>5.6648945440924692E-2</v>
      </c>
      <c r="T65" s="177">
        <f t="shared" si="16"/>
        <v>7.1223510545590756</v>
      </c>
      <c r="U65" s="161">
        <f t="shared" si="0"/>
        <v>0</v>
      </c>
      <c r="V65" s="178">
        <f t="shared" si="12"/>
        <v>0.245833</v>
      </c>
    </row>
    <row r="66" spans="1:22" x14ac:dyDescent="0.25">
      <c r="A66" s="105">
        <v>0.25</v>
      </c>
      <c r="B66" s="105">
        <v>0</v>
      </c>
      <c r="D66" s="194">
        <f t="shared" si="1"/>
        <v>4.167000000000004E-3</v>
      </c>
      <c r="E66" s="174">
        <f t="shared" ca="1" si="17"/>
        <v>0</v>
      </c>
      <c r="F66" s="179">
        <f t="shared" ca="1" si="3"/>
        <v>0</v>
      </c>
      <c r="G66" s="272">
        <f t="shared" si="4"/>
        <v>0.25</v>
      </c>
      <c r="H66" s="181">
        <f t="shared" ca="1" si="5"/>
        <v>-9.809999870240091</v>
      </c>
      <c r="I66" s="182">
        <f t="shared" ca="1" si="6"/>
        <v>-2.1795413460288661E-2</v>
      </c>
      <c r="J66" s="181">
        <f t="shared" ca="1" si="7"/>
        <v>0</v>
      </c>
      <c r="K66" s="7">
        <f t="shared" ca="1" si="13"/>
        <v>9.4198077006004215E-8</v>
      </c>
      <c r="L66" s="110">
        <f t="shared" si="8"/>
        <v>0</v>
      </c>
      <c r="M66" s="110">
        <f t="shared" si="9"/>
        <v>69.861759384591252</v>
      </c>
      <c r="N66" s="110">
        <f t="shared" ca="1" si="10"/>
        <v>9.2408313542890137E-7</v>
      </c>
      <c r="O66" s="110">
        <f t="shared" ca="1" si="11"/>
        <v>-69.861758460508113</v>
      </c>
      <c r="P66" s="110">
        <f t="shared" ca="1" si="14"/>
        <v>-9.809999870240091</v>
      </c>
      <c r="Q66" s="110">
        <f>'prueba 1'!I63</f>
        <v>0</v>
      </c>
      <c r="R66" s="105">
        <f>'prueba 1'!AN63</f>
        <v>8.6691749574749311E-4</v>
      </c>
      <c r="S66" s="105">
        <f t="shared" si="15"/>
        <v>5.7515862936672185E-2</v>
      </c>
      <c r="T66" s="177">
        <f t="shared" si="16"/>
        <v>7.1214841370633284</v>
      </c>
      <c r="U66" s="161">
        <f t="shared" si="0"/>
        <v>0</v>
      </c>
      <c r="V66" s="178">
        <f t="shared" si="12"/>
        <v>0.25</v>
      </c>
    </row>
    <row r="67" spans="1:22" x14ac:dyDescent="0.25">
      <c r="A67" s="105">
        <v>0.25416699999999998</v>
      </c>
      <c r="B67" s="105">
        <v>0.14548390903369454</v>
      </c>
      <c r="D67" s="194">
        <f t="shared" si="1"/>
        <v>4.1669999999999763E-3</v>
      </c>
      <c r="E67" s="174">
        <f t="shared" ca="1" si="17"/>
        <v>0</v>
      </c>
      <c r="F67" s="179">
        <f t="shared" ca="1" si="3"/>
        <v>0</v>
      </c>
      <c r="G67" s="272">
        <f t="shared" si="4"/>
        <v>0.25416699999999998</v>
      </c>
      <c r="H67" s="181">
        <f t="shared" ca="1" si="5"/>
        <v>-9.6095681563765147</v>
      </c>
      <c r="I67" s="182">
        <f t="shared" ca="1" si="6"/>
        <v>-2.1795413460288661E-2</v>
      </c>
      <c r="J67" s="181">
        <f t="shared" ca="1" si="7"/>
        <v>0</v>
      </c>
      <c r="K67" s="7">
        <f t="shared" ca="1" si="13"/>
        <v>9.4198077006004215E-8</v>
      </c>
      <c r="L67" s="110">
        <f t="shared" si="8"/>
        <v>1.4271971476205436</v>
      </c>
      <c r="M67" s="110">
        <f t="shared" si="9"/>
        <v>69.853237042083421</v>
      </c>
      <c r="N67" s="110">
        <f t="shared" ca="1" si="10"/>
        <v>9.2408313542890137E-7</v>
      </c>
      <c r="O67" s="110">
        <f t="shared" ca="1" si="11"/>
        <v>-68.426038970379736</v>
      </c>
      <c r="P67" s="110">
        <f t="shared" ca="1" si="14"/>
        <v>-9.6095681563765147</v>
      </c>
      <c r="Q67" s="110">
        <f>'prueba 1'!I64</f>
        <v>0</v>
      </c>
      <c r="R67" s="105">
        <f>'prueba 1'!AN64</f>
        <v>8.6874031680189202E-4</v>
      </c>
      <c r="S67" s="105">
        <f t="shared" si="15"/>
        <v>5.8384603253474075E-2</v>
      </c>
      <c r="T67" s="177">
        <f t="shared" si="16"/>
        <v>7.1206153967465262</v>
      </c>
      <c r="U67" s="161">
        <f t="shared" si="0"/>
        <v>6.062314489434017E-4</v>
      </c>
      <c r="V67" s="178">
        <f t="shared" si="12"/>
        <v>0.25416699999999998</v>
      </c>
    </row>
    <row r="68" spans="1:22" x14ac:dyDescent="0.25">
      <c r="A68" s="105">
        <v>0.25833299999999998</v>
      </c>
      <c r="B68" s="105">
        <v>8.6387127226955726E-2</v>
      </c>
      <c r="D68" s="194">
        <f t="shared" si="1"/>
        <v>4.166000000000003E-3</v>
      </c>
      <c r="E68" s="174">
        <f t="shared" ca="1" si="17"/>
        <v>0</v>
      </c>
      <c r="F68" s="179">
        <f t="shared" ca="1" si="3"/>
        <v>0</v>
      </c>
      <c r="G68" s="272">
        <f t="shared" si="4"/>
        <v>0.25833299999999998</v>
      </c>
      <c r="H68" s="181">
        <f t="shared" ca="1" si="5"/>
        <v>-9.6909706925776966</v>
      </c>
      <c r="I68" s="182">
        <f t="shared" ca="1" si="6"/>
        <v>-2.1795413460288661E-2</v>
      </c>
      <c r="J68" s="181">
        <f t="shared" ca="1" si="7"/>
        <v>0</v>
      </c>
      <c r="K68" s="7">
        <f t="shared" ca="1" si="13"/>
        <v>9.4198077006004215E-8</v>
      </c>
      <c r="L68" s="110">
        <f t="shared" si="8"/>
        <v>0.84745771809643566</v>
      </c>
      <c r="M68" s="110">
        <f t="shared" si="9"/>
        <v>69.84472530186072</v>
      </c>
      <c r="N68" s="110">
        <f t="shared" ca="1" si="10"/>
        <v>9.2408313542890137E-7</v>
      </c>
      <c r="O68" s="110">
        <f t="shared" ca="1" si="11"/>
        <v>-68.997266659681145</v>
      </c>
      <c r="P68" s="110">
        <f t="shared" ca="1" si="14"/>
        <v>-9.6909706925776966</v>
      </c>
      <c r="Q68" s="110">
        <f>'prueba 1'!I65</f>
        <v>0</v>
      </c>
      <c r="R68" s="105">
        <f>'prueba 1'!AN65</f>
        <v>8.6765955379348276E-4</v>
      </c>
      <c r="S68" s="105">
        <f t="shared" si="15"/>
        <v>5.9252262807267558E-2</v>
      </c>
      <c r="T68" s="177">
        <f t="shared" si="16"/>
        <v>7.1197477371927329</v>
      </c>
      <c r="U68" s="161">
        <f t="shared" si="0"/>
        <v>3.5988877202749781E-4</v>
      </c>
      <c r="V68" s="178">
        <f t="shared" si="12"/>
        <v>0.25833299999999998</v>
      </c>
    </row>
    <row r="69" spans="1:22" x14ac:dyDescent="0.25">
      <c r="A69" s="105">
        <v>0.26250000000000001</v>
      </c>
      <c r="B69" s="105">
        <v>0.14548390903369454</v>
      </c>
      <c r="D69" s="194">
        <f t="shared" si="1"/>
        <v>4.1670000000000318E-3</v>
      </c>
      <c r="E69" s="174">
        <f t="shared" ca="1" si="17"/>
        <v>0</v>
      </c>
      <c r="F69" s="179">
        <f t="shared" ca="1" si="3"/>
        <v>0</v>
      </c>
      <c r="G69" s="272">
        <f t="shared" si="4"/>
        <v>0.26250000000000001</v>
      </c>
      <c r="H69" s="181">
        <f t="shared" ca="1" si="5"/>
        <v>-9.6095192575824697</v>
      </c>
      <c r="I69" s="182">
        <f t="shared" ca="1" si="6"/>
        <v>-2.1795413460288661E-2</v>
      </c>
      <c r="J69" s="181">
        <f t="shared" ca="1" si="7"/>
        <v>0</v>
      </c>
      <c r="K69" s="7">
        <f t="shared" ca="1" si="13"/>
        <v>9.4198077006004215E-8</v>
      </c>
      <c r="L69" s="110">
        <f t="shared" si="8"/>
        <v>1.4271971476205436</v>
      </c>
      <c r="M69" s="110">
        <f t="shared" si="9"/>
        <v>69.836199300651174</v>
      </c>
      <c r="N69" s="110">
        <f t="shared" ca="1" si="10"/>
        <v>9.2408313542890137E-7</v>
      </c>
      <c r="O69" s="110">
        <f t="shared" ca="1" si="11"/>
        <v>-68.409001228947488</v>
      </c>
      <c r="P69" s="110">
        <f t="shared" ca="1" si="14"/>
        <v>-9.6095192575824697</v>
      </c>
      <c r="Q69" s="110">
        <f>'prueba 1'!I66</f>
        <v>0</v>
      </c>
      <c r="R69" s="105">
        <f>'prueba 1'!AN66</f>
        <v>8.6911327314334065E-4</v>
      </c>
      <c r="S69" s="105">
        <f t="shared" si="15"/>
        <v>6.0121376080410897E-2</v>
      </c>
      <c r="T69" s="177">
        <f t="shared" si="16"/>
        <v>7.1188786239195894</v>
      </c>
      <c r="U69" s="161">
        <f t="shared" si="0"/>
        <v>6.0623144894340973E-4</v>
      </c>
      <c r="V69" s="178">
        <f t="shared" si="12"/>
        <v>0.26250000000000001</v>
      </c>
    </row>
    <row r="70" spans="1:22" x14ac:dyDescent="0.25">
      <c r="A70" s="105">
        <v>0.26666699999999999</v>
      </c>
      <c r="B70" s="105">
        <v>0.14548390903369454</v>
      </c>
      <c r="D70" s="194">
        <f t="shared" si="1"/>
        <v>4.1669999999999763E-3</v>
      </c>
      <c r="E70" s="174">
        <f t="shared" ca="1" si="17"/>
        <v>0</v>
      </c>
      <c r="F70" s="179">
        <f t="shared" ca="1" si="3"/>
        <v>0</v>
      </c>
      <c r="G70" s="272">
        <f t="shared" si="4"/>
        <v>0.26666699999999999</v>
      </c>
      <c r="H70" s="181">
        <f t="shared" ca="1" si="5"/>
        <v>-9.6094947735310079</v>
      </c>
      <c r="I70" s="182">
        <f t="shared" ca="1" si="6"/>
        <v>-2.1795413460288661E-2</v>
      </c>
      <c r="J70" s="181">
        <f t="shared" ca="1" si="7"/>
        <v>0</v>
      </c>
      <c r="K70" s="7">
        <f t="shared" ca="1" si="13"/>
        <v>9.4198077006004215E-8</v>
      </c>
      <c r="L70" s="110">
        <f t="shared" si="8"/>
        <v>1.4271971476205436</v>
      </c>
      <c r="M70" s="110">
        <f t="shared" si="9"/>
        <v>69.827671477572707</v>
      </c>
      <c r="N70" s="110">
        <f t="shared" ca="1" si="10"/>
        <v>9.2408313542890137E-7</v>
      </c>
      <c r="O70" s="110">
        <f t="shared" ca="1" si="11"/>
        <v>-68.400473405869022</v>
      </c>
      <c r="P70" s="110">
        <f t="shared" ca="1" si="14"/>
        <v>-9.6094947735310079</v>
      </c>
      <c r="Q70" s="110">
        <f>'prueba 1'!I67</f>
        <v>0</v>
      </c>
      <c r="R70" s="105">
        <f>'prueba 1'!AN67</f>
        <v>8.6929898863136244E-4</v>
      </c>
      <c r="S70" s="105">
        <f t="shared" si="15"/>
        <v>6.0990675069042259E-2</v>
      </c>
      <c r="T70" s="177">
        <f t="shared" si="16"/>
        <v>7.1180093249309584</v>
      </c>
      <c r="U70" s="161">
        <f t="shared" ref="U70:U133" si="18">IF(B70&lt;0,0,+D70*B70)</f>
        <v>6.062314489434017E-4</v>
      </c>
      <c r="V70" s="178">
        <f t="shared" si="12"/>
        <v>0.26666699999999999</v>
      </c>
    </row>
    <row r="71" spans="1:22" x14ac:dyDescent="0.25">
      <c r="A71" s="105">
        <v>0.27083299999999999</v>
      </c>
      <c r="B71" s="105">
        <v>0.14548390903369454</v>
      </c>
      <c r="D71" s="194">
        <f t="shared" ref="D71:D134" si="19">+A71-A70</f>
        <v>4.166000000000003E-3</v>
      </c>
      <c r="E71" s="174">
        <f t="shared" ca="1" si="17"/>
        <v>0</v>
      </c>
      <c r="F71" s="179">
        <f t="shared" ref="F71:F134" ca="1" si="20">IF(AND(I70&lt;=0,J70&lt;=0),0,+I71*D71)</f>
        <v>0</v>
      </c>
      <c r="G71" s="272">
        <f t="shared" ref="G71:G134" si="21">+G70+D71</f>
        <v>0.27083299999999999</v>
      </c>
      <c r="H71" s="181">
        <f t="shared" ref="H71:H134" ca="1" si="22">IF(CELL("tipo",T71)="b",+(B71*9.81+K71*9.81-$E$2*9.81)/$E$2,+(B71*9.81+K71*9.81-T71*9.81)/T71)</f>
        <v>-9.6094702841552078</v>
      </c>
      <c r="I71" s="182">
        <f t="shared" ref="I71:I134" ca="1" si="23">+I70+E71</f>
        <v>-2.1795413460288661E-2</v>
      </c>
      <c r="J71" s="181">
        <f t="shared" ref="J71:J134" ca="1" si="24">IF(AND(I71&lt;=0,J70&lt;=0),0,+J70+F71)</f>
        <v>0</v>
      </c>
      <c r="K71" s="7">
        <f t="shared" ca="1" si="13"/>
        <v>9.4198077006004215E-8</v>
      </c>
      <c r="L71" s="110">
        <f t="shared" ref="L71:L134" si="25">+B71*9.81</f>
        <v>1.4271971476205436</v>
      </c>
      <c r="M71" s="110">
        <f t="shared" ref="M71:M134" si="26">+T71*9.81</f>
        <v>69.819143883141791</v>
      </c>
      <c r="N71" s="110">
        <f t="shared" ref="N71:N134" ca="1" si="27">+K71*9.81</f>
        <v>9.2408313542890137E-7</v>
      </c>
      <c r="O71" s="110">
        <f t="shared" ref="O71:O134" ca="1" si="28">+L71-M71+N71</f>
        <v>-68.391945811438106</v>
      </c>
      <c r="P71" s="110">
        <f t="shared" ca="1" si="14"/>
        <v>-9.6094702841552078</v>
      </c>
      <c r="Q71" s="110">
        <f>'prueba 1'!I68</f>
        <v>0</v>
      </c>
      <c r="R71" s="105">
        <f>'prueba 1'!AN68</f>
        <v>8.6927568103109087E-4</v>
      </c>
      <c r="S71" s="105">
        <f t="shared" si="15"/>
        <v>6.1859950750073348E-2</v>
      </c>
      <c r="T71" s="177">
        <f t="shared" si="16"/>
        <v>7.1171400492499268</v>
      </c>
      <c r="U71" s="161">
        <f t="shared" si="18"/>
        <v>6.0608596503437188E-4</v>
      </c>
      <c r="V71" s="178">
        <f t="shared" ref="V71:V134" si="29">+G71</f>
        <v>0.27083299999999999</v>
      </c>
    </row>
    <row r="72" spans="1:22" x14ac:dyDescent="0.25">
      <c r="A72" s="105">
        <v>0.27500000000000002</v>
      </c>
      <c r="B72" s="105">
        <v>2.7290345420216452E-2</v>
      </c>
      <c r="D72" s="194">
        <f t="shared" si="19"/>
        <v>4.1670000000000318E-3</v>
      </c>
      <c r="E72" s="174">
        <f t="shared" ca="1" si="17"/>
        <v>0</v>
      </c>
      <c r="F72" s="179">
        <f t="shared" ca="1" si="20"/>
        <v>0</v>
      </c>
      <c r="G72" s="272">
        <f t="shared" si="21"/>
        <v>0.27500000000000002</v>
      </c>
      <c r="H72" s="181">
        <f t="shared" ca="1" si="22"/>
        <v>-9.7723792887468779</v>
      </c>
      <c r="I72" s="182">
        <f t="shared" ca="1" si="23"/>
        <v>-2.1795413460288661E-2</v>
      </c>
      <c r="J72" s="181">
        <f t="shared" ca="1" si="24"/>
        <v>0</v>
      </c>
      <c r="K72" s="7">
        <f t="shared" ref="K72:K135" ca="1" si="30">IF(I71&lt;0,+(+(0.5*1.29*$H$2*PI()/4*$E$1^2*I71^2)/9.81),+(-(0.5*1.29*$H$2*PI()/4*$E$1^2*I71^2)/9.81))</f>
        <v>9.4198077006004215E-8</v>
      </c>
      <c r="L72" s="110">
        <f t="shared" si="25"/>
        <v>0.26771828857232344</v>
      </c>
      <c r="M72" s="110">
        <f t="shared" si="26"/>
        <v>69.810627940535809</v>
      </c>
      <c r="N72" s="110">
        <f t="shared" ca="1" si="27"/>
        <v>9.2408313542890137E-7</v>
      </c>
      <c r="O72" s="110">
        <f t="shared" ca="1" si="28"/>
        <v>-69.542908727880345</v>
      </c>
      <c r="P72" s="110">
        <f t="shared" ref="P72:P135" ca="1" si="31">+O72/T72</f>
        <v>-9.7723792887468779</v>
      </c>
      <c r="Q72" s="110">
        <f>'prueba 1'!I69</f>
        <v>0</v>
      </c>
      <c r="R72" s="105">
        <f>'prueba 1'!AN69</f>
        <v>8.6808793129184933E-4</v>
      </c>
      <c r="S72" s="105">
        <f t="shared" ref="S72:S135" si="32">R72+S71</f>
        <v>6.27280386813652E-2</v>
      </c>
      <c r="T72" s="177">
        <f t="shared" ref="T72:T135" si="33">+$E$2-S72</f>
        <v>7.1162719613186347</v>
      </c>
      <c r="U72" s="161">
        <f t="shared" si="18"/>
        <v>1.1371886936604283E-4</v>
      </c>
      <c r="V72" s="178">
        <f t="shared" si="29"/>
        <v>0.27500000000000002</v>
      </c>
    </row>
    <row r="73" spans="1:22" x14ac:dyDescent="0.25">
      <c r="A73" s="105">
        <v>0.279167</v>
      </c>
      <c r="B73" s="105">
        <v>0.14548390903369454</v>
      </c>
      <c r="D73" s="194">
        <f t="shared" si="19"/>
        <v>4.1669999999999763E-3</v>
      </c>
      <c r="E73" s="174">
        <f t="shared" ca="1" si="17"/>
        <v>0</v>
      </c>
      <c r="F73" s="179">
        <f t="shared" ca="1" si="20"/>
        <v>0</v>
      </c>
      <c r="G73" s="272">
        <f t="shared" si="21"/>
        <v>0.279167</v>
      </c>
      <c r="H73" s="181">
        <f t="shared" ca="1" si="22"/>
        <v>-9.6094213046592483</v>
      </c>
      <c r="I73" s="182">
        <f t="shared" ca="1" si="23"/>
        <v>-2.1795413460288661E-2</v>
      </c>
      <c r="J73" s="181">
        <f t="shared" ca="1" si="24"/>
        <v>0</v>
      </c>
      <c r="K73" s="7">
        <f t="shared" ca="1" si="30"/>
        <v>9.4198077006004215E-8</v>
      </c>
      <c r="L73" s="110">
        <f t="shared" si="25"/>
        <v>1.4271971476205436</v>
      </c>
      <c r="M73" s="110">
        <f t="shared" si="26"/>
        <v>69.802094682228756</v>
      </c>
      <c r="N73" s="110">
        <f t="shared" ca="1" si="27"/>
        <v>9.2408313542890137E-7</v>
      </c>
      <c r="O73" s="110">
        <f t="shared" ca="1" si="28"/>
        <v>-68.37489661052507</v>
      </c>
      <c r="P73" s="110">
        <f t="shared" ca="1" si="31"/>
        <v>-9.6094213046592483</v>
      </c>
      <c r="Q73" s="110">
        <f>'prueba 1'!I70</f>
        <v>0</v>
      </c>
      <c r="R73" s="105">
        <f>'prueba 1'!AN70</f>
        <v>8.6985303843687149E-4</v>
      </c>
      <c r="S73" s="105">
        <f t="shared" si="32"/>
        <v>6.3597891719802069E-2</v>
      </c>
      <c r="T73" s="177">
        <f t="shared" si="33"/>
        <v>7.1154021082801986</v>
      </c>
      <c r="U73" s="161">
        <f t="shared" si="18"/>
        <v>6.062314489434017E-4</v>
      </c>
      <c r="V73" s="178">
        <f t="shared" si="29"/>
        <v>0.279167</v>
      </c>
    </row>
    <row r="74" spans="1:22" x14ac:dyDescent="0.25">
      <c r="A74" s="105">
        <v>0.283333</v>
      </c>
      <c r="B74" s="105">
        <v>0.14548390903369454</v>
      </c>
      <c r="D74" s="194">
        <f t="shared" si="19"/>
        <v>4.166000000000003E-3</v>
      </c>
      <c r="E74" s="174">
        <f t="shared" ca="1" si="17"/>
        <v>0</v>
      </c>
      <c r="F74" s="179">
        <f t="shared" ca="1" si="20"/>
        <v>0</v>
      </c>
      <c r="G74" s="272">
        <f t="shared" si="21"/>
        <v>0.283333</v>
      </c>
      <c r="H74" s="181">
        <f t="shared" ca="1" si="22"/>
        <v>-9.6093967817409158</v>
      </c>
      <c r="I74" s="182">
        <f t="shared" ca="1" si="23"/>
        <v>-2.1795413460288661E-2</v>
      </c>
      <c r="J74" s="181">
        <f t="shared" ca="1" si="24"/>
        <v>0</v>
      </c>
      <c r="K74" s="7">
        <f t="shared" ca="1" si="30"/>
        <v>9.4198077006004215E-8</v>
      </c>
      <c r="L74" s="110">
        <f t="shared" si="25"/>
        <v>1.4271971476205436</v>
      </c>
      <c r="M74" s="110">
        <f t="shared" si="26"/>
        <v>69.793561663256682</v>
      </c>
      <c r="N74" s="110">
        <f t="shared" ca="1" si="27"/>
        <v>9.2408313542890137E-7</v>
      </c>
      <c r="O74" s="110">
        <f t="shared" ca="1" si="28"/>
        <v>-68.366363591552997</v>
      </c>
      <c r="P74" s="110">
        <f t="shared" ca="1" si="31"/>
        <v>-9.6093967817409158</v>
      </c>
      <c r="Q74" s="110">
        <f>'prueba 1'!I71</f>
        <v>0</v>
      </c>
      <c r="R74" s="105">
        <f>'prueba 1'!AN71</f>
        <v>8.6982864139343631E-4</v>
      </c>
      <c r="S74" s="105">
        <f t="shared" si="32"/>
        <v>6.446772036119551E-2</v>
      </c>
      <c r="T74" s="177">
        <f t="shared" si="33"/>
        <v>7.1145322796388051</v>
      </c>
      <c r="U74" s="161">
        <f t="shared" si="18"/>
        <v>6.0608596503437188E-4</v>
      </c>
      <c r="V74" s="178">
        <f t="shared" si="29"/>
        <v>0.283333</v>
      </c>
    </row>
    <row r="75" spans="1:22" x14ac:dyDescent="0.25">
      <c r="A75" s="105">
        <v>0.28749999999999998</v>
      </c>
      <c r="B75" s="105">
        <v>0.14548390903369454</v>
      </c>
      <c r="D75" s="194">
        <f t="shared" si="19"/>
        <v>4.1669999999999763E-3</v>
      </c>
      <c r="E75" s="174">
        <f t="shared" ca="1" si="17"/>
        <v>0</v>
      </c>
      <c r="F75" s="179">
        <f t="shared" ca="1" si="20"/>
        <v>0</v>
      </c>
      <c r="G75" s="272">
        <f t="shared" si="21"/>
        <v>0.28749999999999998</v>
      </c>
      <c r="H75" s="181">
        <f t="shared" ca="1" si="22"/>
        <v>-9.6093722417440848</v>
      </c>
      <c r="I75" s="182">
        <f t="shared" ca="1" si="23"/>
        <v>-2.1795413460288661E-2</v>
      </c>
      <c r="J75" s="181">
        <f t="shared" ca="1" si="24"/>
        <v>0</v>
      </c>
      <c r="K75" s="7">
        <f t="shared" ca="1" si="30"/>
        <v>9.4198077006004215E-8</v>
      </c>
      <c r="L75" s="110">
        <f t="shared" si="25"/>
        <v>1.4271971476205436</v>
      </c>
      <c r="M75" s="110">
        <f t="shared" si="26"/>
        <v>69.785024789810691</v>
      </c>
      <c r="N75" s="110">
        <f t="shared" ca="1" si="27"/>
        <v>9.2408313542890137E-7</v>
      </c>
      <c r="O75" s="110">
        <f t="shared" ca="1" si="28"/>
        <v>-68.357826718107006</v>
      </c>
      <c r="P75" s="110">
        <f t="shared" ca="1" si="31"/>
        <v>-9.6093722417440848</v>
      </c>
      <c r="Q75" s="110">
        <f>'prueba 1'!I72</f>
        <v>0</v>
      </c>
      <c r="R75" s="105">
        <f>'prueba 1'!AN72</f>
        <v>8.7022155412646109E-4</v>
      </c>
      <c r="S75" s="105">
        <f t="shared" si="32"/>
        <v>6.5337941915321968E-2</v>
      </c>
      <c r="T75" s="177">
        <f t="shared" si="33"/>
        <v>7.1136620580846781</v>
      </c>
      <c r="U75" s="161">
        <f t="shared" si="18"/>
        <v>6.062314489434017E-4</v>
      </c>
      <c r="V75" s="178">
        <f t="shared" si="29"/>
        <v>0.28749999999999998</v>
      </c>
    </row>
    <row r="76" spans="1:22" x14ac:dyDescent="0.25">
      <c r="A76" s="105">
        <v>0.29166700000000001</v>
      </c>
      <c r="B76" s="105">
        <v>0</v>
      </c>
      <c r="D76" s="194">
        <f t="shared" si="19"/>
        <v>4.1670000000000318E-3</v>
      </c>
      <c r="E76" s="174">
        <f t="shared" ca="1" si="17"/>
        <v>0</v>
      </c>
      <c r="F76" s="179">
        <f t="shared" ca="1" si="20"/>
        <v>0</v>
      </c>
      <c r="G76" s="272">
        <f t="shared" si="21"/>
        <v>0.29166700000000001</v>
      </c>
      <c r="H76" s="181">
        <f t="shared" ca="1" si="22"/>
        <v>-9.8099998700815423</v>
      </c>
      <c r="I76" s="182">
        <f t="shared" ca="1" si="23"/>
        <v>-2.1795413460288661E-2</v>
      </c>
      <c r="J76" s="181">
        <f t="shared" ca="1" si="24"/>
        <v>0</v>
      </c>
      <c r="K76" s="7">
        <f t="shared" ca="1" si="30"/>
        <v>9.4198077006004215E-8</v>
      </c>
      <c r="L76" s="110">
        <f t="shared" si="25"/>
        <v>0</v>
      </c>
      <c r="M76" s="110">
        <f t="shared" si="26"/>
        <v>69.776502201888903</v>
      </c>
      <c r="N76" s="110">
        <f t="shared" ca="1" si="27"/>
        <v>9.2408313542890137E-7</v>
      </c>
      <c r="O76" s="110">
        <f t="shared" ca="1" si="28"/>
        <v>-69.776501277805764</v>
      </c>
      <c r="P76" s="110">
        <f t="shared" ca="1" si="31"/>
        <v>-9.8099998700815423</v>
      </c>
      <c r="Q76" s="110">
        <f>'prueba 1'!I73</f>
        <v>0</v>
      </c>
      <c r="R76" s="105">
        <f>'prueba 1'!AN73</f>
        <v>8.6876533351653434E-4</v>
      </c>
      <c r="S76" s="105">
        <f t="shared" si="32"/>
        <v>6.6206707248838509E-2</v>
      </c>
      <c r="T76" s="177">
        <f t="shared" si="33"/>
        <v>7.1127932927511619</v>
      </c>
      <c r="U76" s="161">
        <f t="shared" si="18"/>
        <v>0</v>
      </c>
      <c r="V76" s="178">
        <f t="shared" si="29"/>
        <v>0.29166700000000001</v>
      </c>
    </row>
    <row r="77" spans="1:22" x14ac:dyDescent="0.25">
      <c r="A77" s="105">
        <v>0.29583300000000001</v>
      </c>
      <c r="B77" s="105">
        <v>0</v>
      </c>
      <c r="D77" s="194">
        <f t="shared" si="19"/>
        <v>4.166000000000003E-3</v>
      </c>
      <c r="E77" s="174">
        <f t="shared" ca="1" si="17"/>
        <v>0</v>
      </c>
      <c r="F77" s="179">
        <f t="shared" ca="1" si="20"/>
        <v>0</v>
      </c>
      <c r="G77" s="272">
        <f t="shared" si="21"/>
        <v>0.29583300000000001</v>
      </c>
      <c r="H77" s="181">
        <f t="shared" ca="1" si="22"/>
        <v>-9.8099998700656723</v>
      </c>
      <c r="I77" s="182">
        <f t="shared" ca="1" si="23"/>
        <v>-2.1795413460288661E-2</v>
      </c>
      <c r="J77" s="181">
        <f t="shared" ca="1" si="24"/>
        <v>0</v>
      </c>
      <c r="K77" s="7">
        <f t="shared" ca="1" si="30"/>
        <v>9.4198077006004215E-8</v>
      </c>
      <c r="L77" s="110">
        <f t="shared" si="25"/>
        <v>0</v>
      </c>
      <c r="M77" s="110">
        <f t="shared" si="26"/>
        <v>69.767979866889959</v>
      </c>
      <c r="N77" s="110">
        <f t="shared" ca="1" si="27"/>
        <v>9.2408313542890137E-7</v>
      </c>
      <c r="O77" s="110">
        <f t="shared" ca="1" si="28"/>
        <v>-69.76797894280682</v>
      </c>
      <c r="P77" s="110">
        <f t="shared" ca="1" si="31"/>
        <v>-9.8099998700656723</v>
      </c>
      <c r="Q77" s="110">
        <f>'prueba 1'!I74</f>
        <v>0</v>
      </c>
      <c r="R77" s="105">
        <f>'prueba 1'!AN74</f>
        <v>8.6873955137119804E-4</v>
      </c>
      <c r="S77" s="105">
        <f t="shared" si="32"/>
        <v>6.7075446800209701E-2</v>
      </c>
      <c r="T77" s="177">
        <f t="shared" si="33"/>
        <v>7.111924553199791</v>
      </c>
      <c r="U77" s="161">
        <f t="shared" si="18"/>
        <v>0</v>
      </c>
      <c r="V77" s="178">
        <f t="shared" si="29"/>
        <v>0.29583300000000001</v>
      </c>
    </row>
    <row r="78" spans="1:22" x14ac:dyDescent="0.25">
      <c r="A78" s="105">
        <v>0.3</v>
      </c>
      <c r="B78" s="105">
        <v>8.6387127226955726E-2</v>
      </c>
      <c r="D78" s="194">
        <f t="shared" si="19"/>
        <v>4.1669999999999763E-3</v>
      </c>
      <c r="E78" s="174">
        <f t="shared" ca="1" si="17"/>
        <v>0</v>
      </c>
      <c r="F78" s="179">
        <f t="shared" ca="1" si="20"/>
        <v>0</v>
      </c>
      <c r="G78" s="272">
        <f t="shared" si="21"/>
        <v>0.3</v>
      </c>
      <c r="H78" s="181">
        <f t="shared" ca="1" si="22"/>
        <v>-9.6908251854350205</v>
      </c>
      <c r="I78" s="182">
        <f t="shared" ca="1" si="23"/>
        <v>-2.1795413460288661E-2</v>
      </c>
      <c r="J78" s="181">
        <f t="shared" ca="1" si="24"/>
        <v>0</v>
      </c>
      <c r="K78" s="7">
        <f t="shared" ca="1" si="30"/>
        <v>9.4198077006004215E-8</v>
      </c>
      <c r="L78" s="110">
        <f t="shared" si="25"/>
        <v>0.84745771809643566</v>
      </c>
      <c r="M78" s="110">
        <f t="shared" si="26"/>
        <v>69.759448001898022</v>
      </c>
      <c r="N78" s="110">
        <f t="shared" ca="1" si="27"/>
        <v>9.2408313542890137E-7</v>
      </c>
      <c r="O78" s="110">
        <f t="shared" ca="1" si="28"/>
        <v>-68.911989359718447</v>
      </c>
      <c r="P78" s="110">
        <f t="shared" ca="1" si="31"/>
        <v>-9.6908251854350205</v>
      </c>
      <c r="Q78" s="110">
        <f>'prueba 1'!I75</f>
        <v>0</v>
      </c>
      <c r="R78" s="105">
        <f>'prueba 1'!AN75</f>
        <v>8.6971100835167895E-4</v>
      </c>
      <c r="S78" s="105">
        <f t="shared" si="32"/>
        <v>6.7945157808561377E-2</v>
      </c>
      <c r="T78" s="177">
        <f t="shared" si="33"/>
        <v>7.1110548421914386</v>
      </c>
      <c r="U78" s="161">
        <f t="shared" si="18"/>
        <v>3.5997515915472245E-4</v>
      </c>
      <c r="V78" s="178">
        <f t="shared" si="29"/>
        <v>0.3</v>
      </c>
    </row>
    <row r="79" spans="1:22" x14ac:dyDescent="0.25">
      <c r="A79" s="105">
        <v>0.30416700000000002</v>
      </c>
      <c r="B79" s="105">
        <v>8.6387127226955726E-2</v>
      </c>
      <c r="D79" s="194">
        <f t="shared" si="19"/>
        <v>4.1670000000000318E-3</v>
      </c>
      <c r="E79" s="174">
        <f t="shared" ca="1" si="17"/>
        <v>0</v>
      </c>
      <c r="F79" s="179">
        <f t="shared" ca="1" si="20"/>
        <v>0</v>
      </c>
      <c r="G79" s="272">
        <f t="shared" si="21"/>
        <v>0.30416700000000002</v>
      </c>
      <c r="H79" s="181">
        <f t="shared" ca="1" si="22"/>
        <v>-9.6908106050286715</v>
      </c>
      <c r="I79" s="182">
        <f t="shared" ca="1" si="23"/>
        <v>-2.1795413460288661E-2</v>
      </c>
      <c r="J79" s="181">
        <f t="shared" ca="1" si="24"/>
        <v>0</v>
      </c>
      <c r="K79" s="7">
        <f t="shared" ca="1" si="30"/>
        <v>9.4198077006004215E-8</v>
      </c>
      <c r="L79" s="110">
        <f t="shared" si="25"/>
        <v>0.84745771809643566</v>
      </c>
      <c r="M79" s="110">
        <f t="shared" si="26"/>
        <v>69.750914347551614</v>
      </c>
      <c r="N79" s="110">
        <f t="shared" ca="1" si="27"/>
        <v>9.2408313542890137E-7</v>
      </c>
      <c r="O79" s="110">
        <f t="shared" ca="1" si="28"/>
        <v>-68.903455705372039</v>
      </c>
      <c r="P79" s="110">
        <f t="shared" ca="1" si="31"/>
        <v>-9.6908106050286715</v>
      </c>
      <c r="Q79" s="110">
        <f>'prueba 1'!I76</f>
        <v>0</v>
      </c>
      <c r="R79" s="105">
        <f>'prueba 1'!AN76</f>
        <v>8.698934094191448E-4</v>
      </c>
      <c r="S79" s="105">
        <f t="shared" si="32"/>
        <v>6.8815051217980525E-2</v>
      </c>
      <c r="T79" s="177">
        <f t="shared" si="33"/>
        <v>7.1101849487820195</v>
      </c>
      <c r="U79" s="161">
        <f t="shared" si="18"/>
        <v>3.5997515915472727E-4</v>
      </c>
      <c r="V79" s="178">
        <f t="shared" si="29"/>
        <v>0.30416700000000002</v>
      </c>
    </row>
    <row r="80" spans="1:22" x14ac:dyDescent="0.25">
      <c r="A80" s="105">
        <v>0.30833300000000002</v>
      </c>
      <c r="B80" s="105">
        <v>2.7290345420216452E-2</v>
      </c>
      <c r="D80" s="194">
        <f t="shared" si="19"/>
        <v>4.166000000000003E-3</v>
      </c>
      <c r="E80" s="174">
        <f t="shared" ca="1" si="17"/>
        <v>0</v>
      </c>
      <c r="F80" s="179">
        <f t="shared" ca="1" si="20"/>
        <v>0</v>
      </c>
      <c r="G80" s="272">
        <f t="shared" si="21"/>
        <v>0.30833300000000002</v>
      </c>
      <c r="H80" s="181">
        <f t="shared" ca="1" si="22"/>
        <v>-9.7723424774555134</v>
      </c>
      <c r="I80" s="182">
        <f t="shared" ca="1" si="23"/>
        <v>-2.1795413460288661E-2</v>
      </c>
      <c r="J80" s="181">
        <f t="shared" ca="1" si="24"/>
        <v>0</v>
      </c>
      <c r="K80" s="7">
        <f t="shared" ca="1" si="30"/>
        <v>9.4198077006004215E-8</v>
      </c>
      <c r="L80" s="110">
        <f t="shared" si="25"/>
        <v>0.26771828857232344</v>
      </c>
      <c r="M80" s="110">
        <f t="shared" si="26"/>
        <v>69.742386080959221</v>
      </c>
      <c r="N80" s="110">
        <f t="shared" ca="1" si="27"/>
        <v>9.2408313542890137E-7</v>
      </c>
      <c r="O80" s="110">
        <f t="shared" ca="1" si="28"/>
        <v>-69.474666868303757</v>
      </c>
      <c r="P80" s="110">
        <f t="shared" ca="1" si="31"/>
        <v>-9.7723424774555134</v>
      </c>
      <c r="Q80" s="110">
        <f>'prueba 1'!I77</f>
        <v>0</v>
      </c>
      <c r="R80" s="105">
        <f>'prueba 1'!AN77</f>
        <v>8.6934419902154781E-4</v>
      </c>
      <c r="S80" s="105">
        <f t="shared" si="32"/>
        <v>6.9684395417002068E-2</v>
      </c>
      <c r="T80" s="177">
        <f t="shared" si="33"/>
        <v>7.1093156045829984</v>
      </c>
      <c r="U80" s="161">
        <f t="shared" si="18"/>
        <v>1.1369157902062182E-4</v>
      </c>
      <c r="V80" s="178">
        <f t="shared" si="29"/>
        <v>0.30833300000000002</v>
      </c>
    </row>
    <row r="81" spans="1:22" x14ac:dyDescent="0.25">
      <c r="A81" s="105">
        <v>0.3125</v>
      </c>
      <c r="B81" s="105">
        <v>8.6387127226955726E-2</v>
      </c>
      <c r="D81" s="194">
        <f t="shared" si="19"/>
        <v>4.1669999999999763E-3</v>
      </c>
      <c r="E81" s="174">
        <f t="shared" ca="1" si="17"/>
        <v>0</v>
      </c>
      <c r="F81" s="179">
        <f t="shared" ca="1" si="20"/>
        <v>0</v>
      </c>
      <c r="G81" s="272">
        <f t="shared" si="21"/>
        <v>0.3125</v>
      </c>
      <c r="H81" s="181">
        <f t="shared" ca="1" si="22"/>
        <v>-9.6907814366102656</v>
      </c>
      <c r="I81" s="182">
        <f t="shared" ca="1" si="23"/>
        <v>-2.1795413460288661E-2</v>
      </c>
      <c r="J81" s="181">
        <f t="shared" ca="1" si="24"/>
        <v>0</v>
      </c>
      <c r="K81" s="7">
        <f t="shared" ca="1" si="30"/>
        <v>9.4198077006004215E-8</v>
      </c>
      <c r="L81" s="110">
        <f t="shared" si="25"/>
        <v>0.84745771809643566</v>
      </c>
      <c r="M81" s="110">
        <f t="shared" si="26"/>
        <v>69.733848852077216</v>
      </c>
      <c r="N81" s="110">
        <f t="shared" ca="1" si="27"/>
        <v>9.2408313542890137E-7</v>
      </c>
      <c r="O81" s="110">
        <f t="shared" ca="1" si="28"/>
        <v>-68.886390209897641</v>
      </c>
      <c r="P81" s="110">
        <f t="shared" ca="1" si="31"/>
        <v>-9.6907814366102656</v>
      </c>
      <c r="Q81" s="110">
        <f>'prueba 1'!I78</f>
        <v>0</v>
      </c>
      <c r="R81" s="105">
        <f>'prueba 1'!AN78</f>
        <v>8.7025778613682885E-4</v>
      </c>
      <c r="S81" s="105">
        <f t="shared" si="32"/>
        <v>7.0554653203138903E-2</v>
      </c>
      <c r="T81" s="177">
        <f t="shared" si="33"/>
        <v>7.1084453467968611</v>
      </c>
      <c r="U81" s="161">
        <f t="shared" si="18"/>
        <v>3.5997515915472245E-4</v>
      </c>
      <c r="V81" s="178">
        <f t="shared" si="29"/>
        <v>0.3125</v>
      </c>
    </row>
    <row r="82" spans="1:22" x14ac:dyDescent="0.25">
      <c r="A82" s="105">
        <v>0.31666699999999998</v>
      </c>
      <c r="B82" s="105">
        <v>0.14548390903369454</v>
      </c>
      <c r="D82" s="194">
        <f t="shared" si="19"/>
        <v>4.1669999999999763E-3</v>
      </c>
      <c r="E82" s="174">
        <f t="shared" ca="1" si="17"/>
        <v>0</v>
      </c>
      <c r="F82" s="179">
        <f t="shared" ca="1" si="20"/>
        <v>0</v>
      </c>
      <c r="G82" s="272">
        <f t="shared" si="21"/>
        <v>0.31666699999999998</v>
      </c>
      <c r="H82" s="181">
        <f t="shared" ca="1" si="22"/>
        <v>-9.6092003878444601</v>
      </c>
      <c r="I82" s="182">
        <f t="shared" ca="1" si="23"/>
        <v>-2.1795413460288661E-2</v>
      </c>
      <c r="J82" s="181">
        <f t="shared" ca="1" si="24"/>
        <v>0</v>
      </c>
      <c r="K82" s="7">
        <f t="shared" ca="1" si="30"/>
        <v>9.4198077006004215E-8</v>
      </c>
      <c r="L82" s="110">
        <f t="shared" si="25"/>
        <v>1.4271971476205436</v>
      </c>
      <c r="M82" s="110">
        <f t="shared" si="26"/>
        <v>69.725299432192514</v>
      </c>
      <c r="N82" s="110">
        <f t="shared" ca="1" si="27"/>
        <v>9.2408313542890137E-7</v>
      </c>
      <c r="O82" s="110">
        <f t="shared" ca="1" si="28"/>
        <v>-68.298101360488829</v>
      </c>
      <c r="P82" s="110">
        <f t="shared" ca="1" si="31"/>
        <v>-9.6092003878444601</v>
      </c>
      <c r="Q82" s="110">
        <f>'prueba 1'!I79</f>
        <v>0</v>
      </c>
      <c r="R82" s="105">
        <f>'prueba 1'!AN79</f>
        <v>8.7150049793034571E-4</v>
      </c>
      <c r="S82" s="105">
        <f t="shared" si="32"/>
        <v>7.142615370106925E-2</v>
      </c>
      <c r="T82" s="177">
        <f t="shared" si="33"/>
        <v>7.1075738462989309</v>
      </c>
      <c r="U82" s="161">
        <f t="shared" si="18"/>
        <v>6.062314489434017E-4</v>
      </c>
      <c r="V82" s="178">
        <f t="shared" si="29"/>
        <v>0.31666699999999998</v>
      </c>
    </row>
    <row r="83" spans="1:22" x14ac:dyDescent="0.25">
      <c r="A83" s="105">
        <v>0.32083299999999998</v>
      </c>
      <c r="B83" s="105">
        <v>0.14548390903369454</v>
      </c>
      <c r="D83" s="194">
        <f t="shared" si="19"/>
        <v>4.166000000000003E-3</v>
      </c>
      <c r="E83" s="174">
        <f t="shared" ca="1" si="17"/>
        <v>0</v>
      </c>
      <c r="F83" s="179">
        <f t="shared" ca="1" si="20"/>
        <v>0</v>
      </c>
      <c r="G83" s="272">
        <f t="shared" si="21"/>
        <v>0.32083299999999998</v>
      </c>
      <c r="H83" s="181">
        <f t="shared" ca="1" si="22"/>
        <v>-9.6091757644117042</v>
      </c>
      <c r="I83" s="182">
        <f t="shared" ca="1" si="23"/>
        <v>-2.1795413460288661E-2</v>
      </c>
      <c r="J83" s="181">
        <f t="shared" ca="1" si="24"/>
        <v>0</v>
      </c>
      <c r="K83" s="7">
        <f t="shared" ca="1" si="30"/>
        <v>9.4198077006004215E-8</v>
      </c>
      <c r="L83" s="110">
        <f t="shared" si="25"/>
        <v>1.4271971476205436</v>
      </c>
      <c r="M83" s="110">
        <f t="shared" si="26"/>
        <v>69.716750283645382</v>
      </c>
      <c r="N83" s="110">
        <f t="shared" ca="1" si="27"/>
        <v>9.2408313542890137E-7</v>
      </c>
      <c r="O83" s="110">
        <f t="shared" ca="1" si="28"/>
        <v>-68.289552211941697</v>
      </c>
      <c r="P83" s="110">
        <f t="shared" ca="1" si="31"/>
        <v>-9.6091757644117042</v>
      </c>
      <c r="Q83" s="110">
        <f>'prueba 1'!I80</f>
        <v>0</v>
      </c>
      <c r="R83" s="105">
        <f>'prueba 1'!AN80</f>
        <v>8.714728386479384E-4</v>
      </c>
      <c r="S83" s="105">
        <f t="shared" si="32"/>
        <v>7.2297626539717191E-2</v>
      </c>
      <c r="T83" s="177">
        <f t="shared" si="33"/>
        <v>7.1067023734602834</v>
      </c>
      <c r="U83" s="161">
        <f t="shared" si="18"/>
        <v>6.0608596503437188E-4</v>
      </c>
      <c r="V83" s="178">
        <f t="shared" si="29"/>
        <v>0.32083299999999998</v>
      </c>
    </row>
    <row r="84" spans="1:22" x14ac:dyDescent="0.25">
      <c r="A84" s="105">
        <v>0.32500000000000001</v>
      </c>
      <c r="B84" s="105">
        <v>8.6387127226955726E-2</v>
      </c>
      <c r="D84" s="194">
        <f t="shared" si="19"/>
        <v>4.1670000000000318E-3</v>
      </c>
      <c r="E84" s="174">
        <f t="shared" ca="1" si="17"/>
        <v>0</v>
      </c>
      <c r="F84" s="179">
        <f t="shared" ca="1" si="20"/>
        <v>0</v>
      </c>
      <c r="G84" s="272">
        <f t="shared" si="21"/>
        <v>0.32500000000000001</v>
      </c>
      <c r="H84" s="181">
        <f t="shared" ca="1" si="22"/>
        <v>-9.6907375838524477</v>
      </c>
      <c r="I84" s="182">
        <f t="shared" ca="1" si="23"/>
        <v>-2.1795413460288661E-2</v>
      </c>
      <c r="J84" s="181">
        <f t="shared" ca="1" si="24"/>
        <v>0</v>
      </c>
      <c r="K84" s="7">
        <f t="shared" ca="1" si="30"/>
        <v>9.4198077006004215E-8</v>
      </c>
      <c r="L84" s="110">
        <f t="shared" si="25"/>
        <v>0.84745771809643566</v>
      </c>
      <c r="M84" s="110">
        <f t="shared" si="26"/>
        <v>69.708207734917139</v>
      </c>
      <c r="N84" s="110">
        <f t="shared" ca="1" si="27"/>
        <v>9.2408313542890137E-7</v>
      </c>
      <c r="O84" s="110">
        <f t="shared" ca="1" si="28"/>
        <v>-68.860749092737564</v>
      </c>
      <c r="P84" s="110">
        <f t="shared" ca="1" si="31"/>
        <v>-9.6907375838524477</v>
      </c>
      <c r="Q84" s="110">
        <f>'prueba 1'!I81</f>
        <v>0</v>
      </c>
      <c r="R84" s="105">
        <f>'prueba 1'!AN81</f>
        <v>8.7080007423382777E-4</v>
      </c>
      <c r="S84" s="105">
        <f t="shared" si="32"/>
        <v>7.3168426613951024E-2</v>
      </c>
      <c r="T84" s="177">
        <f t="shared" si="33"/>
        <v>7.1058315733860491</v>
      </c>
      <c r="U84" s="161">
        <f t="shared" si="18"/>
        <v>3.5997515915472727E-4</v>
      </c>
      <c r="V84" s="178">
        <f t="shared" si="29"/>
        <v>0.32500000000000001</v>
      </c>
    </row>
    <row r="85" spans="1:22" x14ac:dyDescent="0.25">
      <c r="A85" s="105">
        <v>0.32916699999999999</v>
      </c>
      <c r="B85" s="105">
        <v>0.20458069084043337</v>
      </c>
      <c r="D85" s="194">
        <f t="shared" si="19"/>
        <v>4.1669999999999763E-3</v>
      </c>
      <c r="E85" s="174">
        <f t="shared" ca="1" si="17"/>
        <v>0</v>
      </c>
      <c r="F85" s="179">
        <f t="shared" ca="1" si="20"/>
        <v>0</v>
      </c>
      <c r="G85" s="272">
        <f t="shared" si="21"/>
        <v>0.32916699999999999</v>
      </c>
      <c r="H85" s="181">
        <f t="shared" ca="1" si="22"/>
        <v>-9.5275299954943016</v>
      </c>
      <c r="I85" s="182">
        <f t="shared" ca="1" si="23"/>
        <v>-2.1795413460288661E-2</v>
      </c>
      <c r="J85" s="181">
        <f t="shared" ca="1" si="24"/>
        <v>0</v>
      </c>
      <c r="K85" s="7">
        <f t="shared" ca="1" si="30"/>
        <v>9.4198077006004215E-8</v>
      </c>
      <c r="L85" s="110">
        <f t="shared" si="25"/>
        <v>2.0069365771446517</v>
      </c>
      <c r="M85" s="110">
        <f t="shared" si="26"/>
        <v>69.699637388037274</v>
      </c>
      <c r="N85" s="110">
        <f t="shared" ca="1" si="27"/>
        <v>9.2408313542890137E-7</v>
      </c>
      <c r="O85" s="110">
        <f t="shared" ca="1" si="28"/>
        <v>-67.692699886809478</v>
      </c>
      <c r="P85" s="110">
        <f t="shared" ca="1" si="31"/>
        <v>-9.527529995494298</v>
      </c>
      <c r="Q85" s="110">
        <f>'prueba 1'!I82</f>
        <v>0</v>
      </c>
      <c r="R85" s="105">
        <f>'prueba 1'!AN82</f>
        <v>8.7363372883481104E-4</v>
      </c>
      <c r="S85" s="105">
        <f t="shared" si="32"/>
        <v>7.4042060342785834E-2</v>
      </c>
      <c r="T85" s="177">
        <f t="shared" si="33"/>
        <v>7.104957939657214</v>
      </c>
      <c r="U85" s="161">
        <f t="shared" si="18"/>
        <v>8.5248773873208101E-4</v>
      </c>
      <c r="V85" s="178">
        <f t="shared" si="29"/>
        <v>0.32916699999999999</v>
      </c>
    </row>
    <row r="86" spans="1:22" x14ac:dyDescent="0.25">
      <c r="A86" s="105">
        <v>0.33333299999999999</v>
      </c>
      <c r="B86" s="105">
        <v>0.38187103626065028</v>
      </c>
      <c r="D86" s="194">
        <f t="shared" si="19"/>
        <v>4.166000000000003E-3</v>
      </c>
      <c r="E86" s="174">
        <f t="shared" ca="1" si="17"/>
        <v>0</v>
      </c>
      <c r="F86" s="179">
        <f t="shared" ca="1" si="20"/>
        <v>0</v>
      </c>
      <c r="G86" s="272">
        <f t="shared" si="21"/>
        <v>0.33333299999999999</v>
      </c>
      <c r="H86" s="181">
        <f t="shared" ca="1" si="22"/>
        <v>-9.2826751947126738</v>
      </c>
      <c r="I86" s="182">
        <f t="shared" ca="1" si="23"/>
        <v>-2.1795413460288661E-2</v>
      </c>
      <c r="J86" s="181">
        <f t="shared" ca="1" si="24"/>
        <v>0</v>
      </c>
      <c r="K86" s="7">
        <f t="shared" ca="1" si="30"/>
        <v>9.4198077006004215E-8</v>
      </c>
      <c r="L86" s="110">
        <f t="shared" si="25"/>
        <v>3.7461548657169792</v>
      </c>
      <c r="M86" s="110">
        <f t="shared" si="26"/>
        <v>69.690991073168064</v>
      </c>
      <c r="N86" s="110">
        <f t="shared" ca="1" si="27"/>
        <v>9.2408313542890137E-7</v>
      </c>
      <c r="O86" s="110">
        <f t="shared" ca="1" si="28"/>
        <v>-65.944835283367951</v>
      </c>
      <c r="P86" s="110">
        <f t="shared" ca="1" si="31"/>
        <v>-9.2826751947126738</v>
      </c>
      <c r="Q86" s="110">
        <f>'prueba 1'!I83</f>
        <v>0</v>
      </c>
      <c r="R86" s="105">
        <f>'prueba 1'!AN83</f>
        <v>8.8137766250846879E-4</v>
      </c>
      <c r="S86" s="105">
        <f t="shared" si="32"/>
        <v>7.4923438005294302E-2</v>
      </c>
      <c r="T86" s="177">
        <f t="shared" si="33"/>
        <v>7.1040765619947059</v>
      </c>
      <c r="U86" s="161">
        <f t="shared" si="18"/>
        <v>1.5908747370618702E-3</v>
      </c>
      <c r="V86" s="178">
        <f t="shared" si="29"/>
        <v>0.33333299999999999</v>
      </c>
    </row>
    <row r="87" spans="1:22" x14ac:dyDescent="0.25">
      <c r="A87" s="105">
        <v>0.33750000000000002</v>
      </c>
      <c r="B87" s="105">
        <v>0.20458069084043337</v>
      </c>
      <c r="D87" s="194">
        <f t="shared" si="19"/>
        <v>4.1670000000000318E-3</v>
      </c>
      <c r="E87" s="174">
        <f t="shared" ca="1" si="17"/>
        <v>0</v>
      </c>
      <c r="F87" s="179">
        <f t="shared" ca="1" si="20"/>
        <v>0</v>
      </c>
      <c r="G87" s="272">
        <f t="shared" si="21"/>
        <v>0.33750000000000002</v>
      </c>
      <c r="H87" s="181">
        <f t="shared" ca="1" si="22"/>
        <v>-9.5274601902485223</v>
      </c>
      <c r="I87" s="182">
        <f t="shared" ca="1" si="23"/>
        <v>-2.1795413460288661E-2</v>
      </c>
      <c r="J87" s="181">
        <f t="shared" ca="1" si="24"/>
        <v>0</v>
      </c>
      <c r="K87" s="7">
        <f t="shared" ca="1" si="30"/>
        <v>9.4198077006004215E-8</v>
      </c>
      <c r="L87" s="110">
        <f t="shared" si="25"/>
        <v>2.0069365771446517</v>
      </c>
      <c r="M87" s="110">
        <f t="shared" si="26"/>
        <v>69.682417158708503</v>
      </c>
      <c r="N87" s="110">
        <f t="shared" ca="1" si="27"/>
        <v>9.2408313542890137E-7</v>
      </c>
      <c r="O87" s="110">
        <f t="shared" ca="1" si="28"/>
        <v>-67.675479657480707</v>
      </c>
      <c r="P87" s="110">
        <f t="shared" ca="1" si="31"/>
        <v>-9.5274601902485205</v>
      </c>
      <c r="Q87" s="110">
        <f>'prueba 1'!I84</f>
        <v>0</v>
      </c>
      <c r="R87" s="105">
        <f>'prueba 1'!AN84</f>
        <v>8.7399739648973498E-4</v>
      </c>
      <c r="S87" s="105">
        <f t="shared" si="32"/>
        <v>7.5797435401784033E-2</v>
      </c>
      <c r="T87" s="177">
        <f t="shared" si="33"/>
        <v>7.1032025645982166</v>
      </c>
      <c r="U87" s="161">
        <f t="shared" si="18"/>
        <v>8.524877387320924E-4</v>
      </c>
      <c r="V87" s="178">
        <f t="shared" si="29"/>
        <v>0.33750000000000002</v>
      </c>
    </row>
    <row r="88" spans="1:22" x14ac:dyDescent="0.25">
      <c r="A88" s="105">
        <v>0.341667</v>
      </c>
      <c r="B88" s="105">
        <v>0.67735494529434481</v>
      </c>
      <c r="D88" s="194">
        <f t="shared" si="19"/>
        <v>4.1669999999999763E-3</v>
      </c>
      <c r="E88" s="174">
        <f t="shared" ca="1" si="17"/>
        <v>0</v>
      </c>
      <c r="F88" s="179">
        <f t="shared" ca="1" si="20"/>
        <v>0</v>
      </c>
      <c r="G88" s="272">
        <f t="shared" si="21"/>
        <v>0.341667</v>
      </c>
      <c r="H88" s="181">
        <f t="shared" ca="1" si="22"/>
        <v>-8.8744081809292368</v>
      </c>
      <c r="I88" s="182">
        <f t="shared" ca="1" si="23"/>
        <v>-2.1795413460288661E-2</v>
      </c>
      <c r="J88" s="181">
        <f t="shared" ca="1" si="24"/>
        <v>0</v>
      </c>
      <c r="K88" s="7">
        <f t="shared" ca="1" si="30"/>
        <v>9.4198077006004215E-8</v>
      </c>
      <c r="L88" s="110">
        <f t="shared" si="25"/>
        <v>6.6448520133375233</v>
      </c>
      <c r="M88" s="110">
        <f t="shared" si="26"/>
        <v>69.67355420106162</v>
      </c>
      <c r="N88" s="110">
        <f t="shared" ca="1" si="27"/>
        <v>9.2408313542890137E-7</v>
      </c>
      <c r="O88" s="110">
        <f t="shared" ca="1" si="28"/>
        <v>-63.028701263640954</v>
      </c>
      <c r="P88" s="110">
        <f t="shared" ca="1" si="31"/>
        <v>-8.8744081809292368</v>
      </c>
      <c r="Q88" s="110">
        <f>'prueba 1'!I85</f>
        <v>0</v>
      </c>
      <c r="R88" s="105">
        <f>'prueba 1'!AN85</f>
        <v>9.0346153383167238E-4</v>
      </c>
      <c r="S88" s="105">
        <f t="shared" si="32"/>
        <v>7.6700896935615701E-2</v>
      </c>
      <c r="T88" s="177">
        <f t="shared" si="33"/>
        <v>7.1022991030643849</v>
      </c>
      <c r="U88" s="161">
        <f t="shared" si="18"/>
        <v>2.8225380570415189E-3</v>
      </c>
      <c r="V88" s="178">
        <f t="shared" si="29"/>
        <v>0.341667</v>
      </c>
    </row>
    <row r="89" spans="1:22" x14ac:dyDescent="0.25">
      <c r="A89" s="105">
        <v>0.345833</v>
      </c>
      <c r="B89" s="105">
        <v>0.85464529071456175</v>
      </c>
      <c r="D89" s="194">
        <f t="shared" si="19"/>
        <v>4.166000000000003E-3</v>
      </c>
      <c r="E89" s="174">
        <f t="shared" ca="1" si="17"/>
        <v>0</v>
      </c>
      <c r="F89" s="179">
        <f t="shared" ca="1" si="20"/>
        <v>0</v>
      </c>
      <c r="G89" s="272">
        <f t="shared" si="21"/>
        <v>0.345833</v>
      </c>
      <c r="H89" s="181">
        <f t="shared" ca="1" si="22"/>
        <v>-8.6293741823424632</v>
      </c>
      <c r="I89" s="182">
        <f t="shared" ca="1" si="23"/>
        <v>-2.1795413460288661E-2</v>
      </c>
      <c r="J89" s="181">
        <f t="shared" ca="1" si="24"/>
        <v>0</v>
      </c>
      <c r="K89" s="7">
        <f t="shared" ca="1" si="30"/>
        <v>9.4198077006004215E-8</v>
      </c>
      <c r="L89" s="110">
        <f t="shared" si="25"/>
        <v>8.3840703019098513</v>
      </c>
      <c r="M89" s="110">
        <f t="shared" si="26"/>
        <v>69.664526640775762</v>
      </c>
      <c r="N89" s="110">
        <f t="shared" ca="1" si="27"/>
        <v>9.2408313542890137E-7</v>
      </c>
      <c r="O89" s="110">
        <f t="shared" ca="1" si="28"/>
        <v>-61.280455414782772</v>
      </c>
      <c r="P89" s="110">
        <f t="shared" ca="1" si="31"/>
        <v>-8.6293741823424632</v>
      </c>
      <c r="Q89" s="110">
        <f>'prueba 1'!I86</f>
        <v>0</v>
      </c>
      <c r="R89" s="105">
        <f>'prueba 1'!AN86</f>
        <v>9.2024059998552633E-4</v>
      </c>
      <c r="S89" s="105">
        <f t="shared" si="32"/>
        <v>7.7621137535601223E-2</v>
      </c>
      <c r="T89" s="177">
        <f t="shared" si="33"/>
        <v>7.101378862464399</v>
      </c>
      <c r="U89" s="161">
        <f t="shared" si="18"/>
        <v>3.5604522811168667E-3</v>
      </c>
      <c r="V89" s="178">
        <f t="shared" si="29"/>
        <v>0.345833</v>
      </c>
    </row>
    <row r="90" spans="1:22" x14ac:dyDescent="0.25">
      <c r="A90" s="105">
        <v>0.35</v>
      </c>
      <c r="B90" s="105">
        <v>1.0319356361347787</v>
      </c>
      <c r="D90" s="194">
        <f t="shared" si="19"/>
        <v>4.1669999999999763E-3</v>
      </c>
      <c r="E90" s="174">
        <f t="shared" ca="1" si="17"/>
        <v>0</v>
      </c>
      <c r="F90" s="179">
        <f t="shared" ca="1" si="20"/>
        <v>0</v>
      </c>
      <c r="G90" s="272">
        <f t="shared" si="21"/>
        <v>0.35</v>
      </c>
      <c r="H90" s="181">
        <f t="shared" ca="1" si="22"/>
        <v>-8.3842727981987721</v>
      </c>
      <c r="I90" s="182">
        <f t="shared" ca="1" si="23"/>
        <v>-2.1795413460288661E-2</v>
      </c>
      <c r="J90" s="181">
        <f t="shared" ca="1" si="24"/>
        <v>0</v>
      </c>
      <c r="K90" s="7">
        <f t="shared" ca="1" si="30"/>
        <v>9.4198077006004215E-8</v>
      </c>
      <c r="L90" s="110">
        <f t="shared" si="25"/>
        <v>10.123288590482179</v>
      </c>
      <c r="M90" s="110">
        <f t="shared" si="26"/>
        <v>69.655309944581717</v>
      </c>
      <c r="N90" s="110">
        <f t="shared" ca="1" si="27"/>
        <v>9.2408313542890137E-7</v>
      </c>
      <c r="O90" s="110">
        <f t="shared" ca="1" si="28"/>
        <v>-59.532020430016402</v>
      </c>
      <c r="P90" s="110">
        <f t="shared" ca="1" si="31"/>
        <v>-8.3842727981987721</v>
      </c>
      <c r="Q90" s="110">
        <f>'prueba 1'!I87</f>
        <v>0</v>
      </c>
      <c r="R90" s="105">
        <f>'prueba 1'!AN87</f>
        <v>9.3952050907651706E-4</v>
      </c>
      <c r="S90" s="105">
        <f t="shared" si="32"/>
        <v>7.8560658044677739E-2</v>
      </c>
      <c r="T90" s="177">
        <f t="shared" si="33"/>
        <v>7.1004393419553224</v>
      </c>
      <c r="U90" s="161">
        <f t="shared" si="18"/>
        <v>4.3000757957735985E-3</v>
      </c>
      <c r="V90" s="178">
        <f t="shared" si="29"/>
        <v>0.35</v>
      </c>
    </row>
    <row r="91" spans="1:22" x14ac:dyDescent="0.25">
      <c r="A91" s="105">
        <v>0.35416700000000001</v>
      </c>
      <c r="B91" s="105">
        <v>1.0910324179415178</v>
      </c>
      <c r="D91" s="194">
        <f t="shared" si="19"/>
        <v>4.1670000000000318E-3</v>
      </c>
      <c r="E91" s="174">
        <f t="shared" ca="1" si="17"/>
        <v>0</v>
      </c>
      <c r="F91" s="179">
        <f t="shared" ca="1" si="20"/>
        <v>0</v>
      </c>
      <c r="G91" s="272">
        <f t="shared" si="21"/>
        <v>0.35416700000000001</v>
      </c>
      <c r="H91" s="181">
        <f t="shared" ca="1" si="22"/>
        <v>-8.3024234780176922</v>
      </c>
      <c r="I91" s="182">
        <f t="shared" ca="1" si="23"/>
        <v>-2.1795413460288661E-2</v>
      </c>
      <c r="J91" s="181">
        <f t="shared" ca="1" si="24"/>
        <v>0</v>
      </c>
      <c r="K91" s="7">
        <f t="shared" ca="1" si="30"/>
        <v>9.4198077006004215E-8</v>
      </c>
      <c r="L91" s="110">
        <f t="shared" si="25"/>
        <v>10.70302802000629</v>
      </c>
      <c r="M91" s="110">
        <f t="shared" si="26"/>
        <v>69.646026195378369</v>
      </c>
      <c r="N91" s="110">
        <f t="shared" ca="1" si="27"/>
        <v>9.2408313542890137E-7</v>
      </c>
      <c r="O91" s="110">
        <f t="shared" ca="1" si="28"/>
        <v>-58.942997251288944</v>
      </c>
      <c r="P91" s="110">
        <f t="shared" ca="1" si="31"/>
        <v>-8.3024234780176922</v>
      </c>
      <c r="Q91" s="110">
        <f>'prueba 1'!I88</f>
        <v>0</v>
      </c>
      <c r="R91" s="105">
        <f>'prueba 1'!AN88</f>
        <v>9.4635567822071403E-4</v>
      </c>
      <c r="S91" s="105">
        <f t="shared" si="32"/>
        <v>7.9507013722898451E-2</v>
      </c>
      <c r="T91" s="177">
        <f t="shared" si="33"/>
        <v>7.0994929862771015</v>
      </c>
      <c r="U91" s="161">
        <f t="shared" si="18"/>
        <v>4.5463320855623395E-3</v>
      </c>
      <c r="V91" s="178">
        <f t="shared" si="29"/>
        <v>0.35416700000000001</v>
      </c>
    </row>
    <row r="92" spans="1:22" x14ac:dyDescent="0.25">
      <c r="A92" s="105">
        <v>0.35833300000000001</v>
      </c>
      <c r="B92" s="105">
        <v>1.0319356361347787</v>
      </c>
      <c r="D92" s="194">
        <f t="shared" si="19"/>
        <v>4.166000000000003E-3</v>
      </c>
      <c r="E92" s="174">
        <f t="shared" ca="1" si="17"/>
        <v>0</v>
      </c>
      <c r="F92" s="179">
        <f t="shared" ca="1" si="20"/>
        <v>0</v>
      </c>
      <c r="G92" s="272">
        <f t="shared" si="21"/>
        <v>0.35833300000000001</v>
      </c>
      <c r="H92" s="181">
        <f t="shared" ca="1" si="22"/>
        <v>-8.3838939884920727</v>
      </c>
      <c r="I92" s="182">
        <f t="shared" ca="1" si="23"/>
        <v>-2.1795413460288661E-2</v>
      </c>
      <c r="J92" s="181">
        <f t="shared" ca="1" si="24"/>
        <v>0</v>
      </c>
      <c r="K92" s="7">
        <f t="shared" ca="1" si="30"/>
        <v>9.4198077006004215E-8</v>
      </c>
      <c r="L92" s="110">
        <f t="shared" si="25"/>
        <v>10.123288590482179</v>
      </c>
      <c r="M92" s="110">
        <f t="shared" si="26"/>
        <v>69.636807738352104</v>
      </c>
      <c r="N92" s="110">
        <f t="shared" ca="1" si="27"/>
        <v>9.2408313542890137E-7</v>
      </c>
      <c r="O92" s="110">
        <f t="shared" ca="1" si="28"/>
        <v>-59.513518223786789</v>
      </c>
      <c r="P92" s="110">
        <f t="shared" ca="1" si="31"/>
        <v>-8.3838939884920727</v>
      </c>
      <c r="Q92" s="110">
        <f>'prueba 1'!I89</f>
        <v>0</v>
      </c>
      <c r="R92" s="105">
        <f>'prueba 1'!AN89</f>
        <v>9.3970000267793797E-4</v>
      </c>
      <c r="S92" s="105">
        <f t="shared" si="32"/>
        <v>8.0446713725576394E-2</v>
      </c>
      <c r="T92" s="177">
        <f t="shared" si="33"/>
        <v>7.0985532862744236</v>
      </c>
      <c r="U92" s="161">
        <f t="shared" si="18"/>
        <v>4.2990438601374914E-3</v>
      </c>
      <c r="V92" s="178">
        <f t="shared" si="29"/>
        <v>0.35833300000000001</v>
      </c>
    </row>
    <row r="93" spans="1:22" x14ac:dyDescent="0.25">
      <c r="A93" s="105">
        <v>0.36249999999999999</v>
      </c>
      <c r="B93" s="105">
        <v>1.0319356361347787</v>
      </c>
      <c r="D93" s="194">
        <f t="shared" si="19"/>
        <v>4.1669999999999763E-3</v>
      </c>
      <c r="E93" s="174">
        <f t="shared" ca="1" si="17"/>
        <v>0</v>
      </c>
      <c r="F93" s="179">
        <f t="shared" ca="1" si="20"/>
        <v>0</v>
      </c>
      <c r="G93" s="272">
        <f t="shared" si="21"/>
        <v>0.36249999999999999</v>
      </c>
      <c r="H93" s="181">
        <f t="shared" ca="1" si="22"/>
        <v>-8.3837050900670569</v>
      </c>
      <c r="I93" s="182">
        <f t="shared" ca="1" si="23"/>
        <v>-2.1795413460288661E-2</v>
      </c>
      <c r="J93" s="181">
        <f t="shared" ca="1" si="24"/>
        <v>0</v>
      </c>
      <c r="K93" s="7">
        <f t="shared" ca="1" si="30"/>
        <v>9.4198077006004215E-8</v>
      </c>
      <c r="L93" s="110">
        <f t="shared" si="25"/>
        <v>10.123288590482179</v>
      </c>
      <c r="M93" s="110">
        <f t="shared" si="26"/>
        <v>69.627585043092324</v>
      </c>
      <c r="N93" s="110">
        <f t="shared" ca="1" si="27"/>
        <v>9.2408313542890137E-7</v>
      </c>
      <c r="O93" s="110">
        <f t="shared" ca="1" si="28"/>
        <v>-59.50429552852701</v>
      </c>
      <c r="P93" s="110">
        <f t="shared" ca="1" si="31"/>
        <v>-8.3837050900670569</v>
      </c>
      <c r="Q93" s="110">
        <f>'prueba 1'!I90</f>
        <v>0</v>
      </c>
      <c r="R93" s="105">
        <f>'prueba 1'!AN90</f>
        <v>9.4013203463544977E-4</v>
      </c>
      <c r="S93" s="105">
        <f t="shared" si="32"/>
        <v>8.1386845760211837E-2</v>
      </c>
      <c r="T93" s="177">
        <f t="shared" si="33"/>
        <v>7.097613154239788</v>
      </c>
      <c r="U93" s="161">
        <f t="shared" si="18"/>
        <v>4.3000757957735985E-3</v>
      </c>
      <c r="V93" s="178">
        <f t="shared" si="29"/>
        <v>0.36249999999999999</v>
      </c>
    </row>
    <row r="94" spans="1:22" x14ac:dyDescent="0.25">
      <c r="A94" s="105">
        <v>0.36666700000000002</v>
      </c>
      <c r="B94" s="105">
        <v>0.91374207252130102</v>
      </c>
      <c r="D94" s="194">
        <f t="shared" si="19"/>
        <v>4.1670000000000318E-3</v>
      </c>
      <c r="E94" s="174">
        <f t="shared" ca="1" si="17"/>
        <v>0</v>
      </c>
      <c r="F94" s="179">
        <f t="shared" ca="1" si="20"/>
        <v>0</v>
      </c>
      <c r="G94" s="272">
        <f t="shared" si="21"/>
        <v>0.36666700000000002</v>
      </c>
      <c r="H94" s="181">
        <f t="shared" ca="1" si="22"/>
        <v>-8.5469018181270844</v>
      </c>
      <c r="I94" s="182">
        <f t="shared" ca="1" si="23"/>
        <v>-2.1795413460288661E-2</v>
      </c>
      <c r="J94" s="181">
        <f t="shared" ca="1" si="24"/>
        <v>0</v>
      </c>
      <c r="K94" s="7">
        <f t="shared" ca="1" si="30"/>
        <v>9.4198077006004215E-8</v>
      </c>
      <c r="L94" s="110">
        <f t="shared" si="25"/>
        <v>8.9638097314339635</v>
      </c>
      <c r="M94" s="110">
        <f t="shared" si="26"/>
        <v>69.618485556073935</v>
      </c>
      <c r="N94" s="110">
        <f t="shared" ca="1" si="27"/>
        <v>9.2408313542890137E-7</v>
      </c>
      <c r="O94" s="110">
        <f t="shared" ca="1" si="28"/>
        <v>-60.654674900556834</v>
      </c>
      <c r="P94" s="110">
        <f t="shared" ca="1" si="31"/>
        <v>-8.5469018181270844</v>
      </c>
      <c r="Q94" s="110">
        <f>'prueba 1'!I91</f>
        <v>0</v>
      </c>
      <c r="R94" s="105">
        <f>'prueba 1'!AN91</f>
        <v>9.275725808759039E-4</v>
      </c>
      <c r="S94" s="105">
        <f t="shared" si="32"/>
        <v>8.2314418341087742E-2</v>
      </c>
      <c r="T94" s="177">
        <f t="shared" si="33"/>
        <v>7.0966855816589129</v>
      </c>
      <c r="U94" s="161">
        <f t="shared" si="18"/>
        <v>3.8075632161962904E-3</v>
      </c>
      <c r="V94" s="178">
        <f t="shared" si="29"/>
        <v>0.36666700000000002</v>
      </c>
    </row>
    <row r="95" spans="1:22" x14ac:dyDescent="0.25">
      <c r="A95" s="105">
        <v>0.37083300000000002</v>
      </c>
      <c r="B95" s="105">
        <v>0.67735494529434481</v>
      </c>
      <c r="D95" s="194">
        <f t="shared" si="19"/>
        <v>4.166000000000003E-3</v>
      </c>
      <c r="E95" s="174">
        <f t="shared" ca="1" si="17"/>
        <v>0</v>
      </c>
      <c r="F95" s="179">
        <f t="shared" ca="1" si="20"/>
        <v>0</v>
      </c>
      <c r="G95" s="272">
        <f t="shared" si="21"/>
        <v>0.37083300000000002</v>
      </c>
      <c r="H95" s="181">
        <f t="shared" ca="1" si="22"/>
        <v>-8.8735487508412501</v>
      </c>
      <c r="I95" s="182">
        <f t="shared" ca="1" si="23"/>
        <v>-2.1795413460288661E-2</v>
      </c>
      <c r="J95" s="181">
        <f t="shared" ca="1" si="24"/>
        <v>0</v>
      </c>
      <c r="K95" s="7">
        <f t="shared" ca="1" si="30"/>
        <v>9.4198077006004215E-8</v>
      </c>
      <c r="L95" s="110">
        <f t="shared" si="25"/>
        <v>6.6448520133375233</v>
      </c>
      <c r="M95" s="110">
        <f t="shared" si="26"/>
        <v>69.609611151307448</v>
      </c>
      <c r="N95" s="110">
        <f t="shared" ca="1" si="27"/>
        <v>9.2408313542890137E-7</v>
      </c>
      <c r="O95" s="110">
        <f t="shared" ca="1" si="28"/>
        <v>-62.964758213886782</v>
      </c>
      <c r="P95" s="110">
        <f t="shared" ca="1" si="31"/>
        <v>-8.8735487508412501</v>
      </c>
      <c r="Q95" s="110">
        <f>'prueba 1'!I92</f>
        <v>0</v>
      </c>
      <c r="R95" s="105">
        <f>'prueba 1'!AN92</f>
        <v>9.046284165630578E-4</v>
      </c>
      <c r="S95" s="105">
        <f t="shared" si="32"/>
        <v>8.3219046757650794E-2</v>
      </c>
      <c r="T95" s="177">
        <f t="shared" si="33"/>
        <v>7.0957809532423495</v>
      </c>
      <c r="U95" s="161">
        <f t="shared" si="18"/>
        <v>2.8218607020962425E-3</v>
      </c>
      <c r="V95" s="178">
        <f t="shared" si="29"/>
        <v>0.37083300000000002</v>
      </c>
    </row>
    <row r="96" spans="1:22" x14ac:dyDescent="0.25">
      <c r="A96" s="105">
        <v>0.375</v>
      </c>
      <c r="B96" s="105">
        <v>0.55916138168086715</v>
      </c>
      <c r="D96" s="194">
        <f t="shared" si="19"/>
        <v>4.1669999999999763E-3</v>
      </c>
      <c r="E96" s="174">
        <f t="shared" ca="1" si="17"/>
        <v>0</v>
      </c>
      <c r="F96" s="179">
        <f t="shared" ca="1" si="20"/>
        <v>0</v>
      </c>
      <c r="G96" s="272">
        <f t="shared" si="21"/>
        <v>0.375</v>
      </c>
      <c r="H96" s="181">
        <f t="shared" ca="1" si="22"/>
        <v>-9.0368551820247358</v>
      </c>
      <c r="I96" s="182">
        <f t="shared" ca="1" si="23"/>
        <v>-2.1795413460288661E-2</v>
      </c>
      <c r="J96" s="181">
        <f t="shared" ca="1" si="24"/>
        <v>0</v>
      </c>
      <c r="K96" s="7">
        <f t="shared" ca="1" si="30"/>
        <v>9.4198077006004215E-8</v>
      </c>
      <c r="L96" s="110">
        <f t="shared" si="25"/>
        <v>5.4853731542893067</v>
      </c>
      <c r="M96" s="110">
        <f t="shared" si="26"/>
        <v>69.600828276592466</v>
      </c>
      <c r="N96" s="110">
        <f t="shared" ca="1" si="27"/>
        <v>9.2408313542890137E-7</v>
      </c>
      <c r="O96" s="110">
        <f t="shared" ca="1" si="28"/>
        <v>-64.115454198220021</v>
      </c>
      <c r="P96" s="110">
        <f t="shared" ca="1" si="31"/>
        <v>-9.0368551820247358</v>
      </c>
      <c r="Q96" s="110">
        <f>'prueba 1'!I93</f>
        <v>0</v>
      </c>
      <c r="R96" s="105">
        <f>'prueba 1'!AN93</f>
        <v>8.9529813608366755E-4</v>
      </c>
      <c r="S96" s="105">
        <f t="shared" si="32"/>
        <v>8.4114344893734455E-2</v>
      </c>
      <c r="T96" s="177">
        <f t="shared" si="33"/>
        <v>7.0948856551062658</v>
      </c>
      <c r="U96" s="161">
        <f t="shared" si="18"/>
        <v>2.3300254774641601E-3</v>
      </c>
      <c r="V96" s="178">
        <f t="shared" si="29"/>
        <v>0.375</v>
      </c>
    </row>
    <row r="97" spans="1:22" x14ac:dyDescent="0.25">
      <c r="A97" s="105">
        <v>0.37916699999999998</v>
      </c>
      <c r="B97" s="105">
        <v>0.67735494529434481</v>
      </c>
      <c r="D97" s="194">
        <f t="shared" si="19"/>
        <v>4.1669999999999763E-3</v>
      </c>
      <c r="E97" s="174">
        <f t="shared" ref="E97:E160" ca="1" si="34">IF( AND(J96&lt;=0,I96&lt;=0,H97&lt;=0),0,+D97*H97)</f>
        <v>0</v>
      </c>
      <c r="F97" s="179">
        <f t="shared" ca="1" si="20"/>
        <v>0</v>
      </c>
      <c r="G97" s="272">
        <f t="shared" si="21"/>
        <v>0.37916699999999998</v>
      </c>
      <c r="H97" s="181">
        <f t="shared" ca="1" si="22"/>
        <v>-8.8733110715968841</v>
      </c>
      <c r="I97" s="182">
        <f t="shared" ca="1" si="23"/>
        <v>-2.1795413460288661E-2</v>
      </c>
      <c r="J97" s="181">
        <f t="shared" ca="1" si="24"/>
        <v>0</v>
      </c>
      <c r="K97" s="7">
        <f t="shared" ca="1" si="30"/>
        <v>9.4198077006004215E-8</v>
      </c>
      <c r="L97" s="110">
        <f t="shared" si="25"/>
        <v>6.6448520133375233</v>
      </c>
      <c r="M97" s="110">
        <f t="shared" si="26"/>
        <v>69.591948126500114</v>
      </c>
      <c r="N97" s="110">
        <f t="shared" ca="1" si="27"/>
        <v>9.2408313542890137E-7</v>
      </c>
      <c r="O97" s="110">
        <f t="shared" ca="1" si="28"/>
        <v>-62.947095189079448</v>
      </c>
      <c r="P97" s="110">
        <f t="shared" ca="1" si="31"/>
        <v>-8.8733110715968824</v>
      </c>
      <c r="Q97" s="110">
        <f>'prueba 1'!I94</f>
        <v>0</v>
      </c>
      <c r="R97" s="105">
        <f>'prueba 1'!AN94</f>
        <v>9.0521407669305512E-4</v>
      </c>
      <c r="S97" s="105">
        <f t="shared" si="32"/>
        <v>8.5019558970427511E-2</v>
      </c>
      <c r="T97" s="177">
        <f t="shared" si="33"/>
        <v>7.093980441029573</v>
      </c>
      <c r="U97" s="161">
        <f t="shared" si="18"/>
        <v>2.8225380570415189E-3</v>
      </c>
      <c r="V97" s="178">
        <f t="shared" si="29"/>
        <v>0.37916699999999998</v>
      </c>
    </row>
    <row r="98" spans="1:22" x14ac:dyDescent="0.25">
      <c r="A98" s="105">
        <v>0.38333299999999998</v>
      </c>
      <c r="B98" s="105">
        <v>0.67735494529434481</v>
      </c>
      <c r="D98" s="194">
        <f t="shared" si="19"/>
        <v>4.166000000000003E-3</v>
      </c>
      <c r="E98" s="174">
        <f t="shared" ca="1" si="34"/>
        <v>0</v>
      </c>
      <c r="F98" s="179">
        <f t="shared" ca="1" si="20"/>
        <v>0</v>
      </c>
      <c r="G98" s="272">
        <f t="shared" si="21"/>
        <v>0.38333299999999998</v>
      </c>
      <c r="H98" s="181">
        <f t="shared" ca="1" si="22"/>
        <v>-8.8731915356083544</v>
      </c>
      <c r="I98" s="182">
        <f t="shared" ca="1" si="23"/>
        <v>-2.1795413460288661E-2</v>
      </c>
      <c r="J98" s="181">
        <f t="shared" ca="1" si="24"/>
        <v>0</v>
      </c>
      <c r="K98" s="7">
        <f t="shared" ca="1" si="30"/>
        <v>9.4198077006004215E-8</v>
      </c>
      <c r="L98" s="110">
        <f t="shared" si="25"/>
        <v>6.6448520133375233</v>
      </c>
      <c r="M98" s="110">
        <f t="shared" si="26"/>
        <v>69.583068251233044</v>
      </c>
      <c r="N98" s="110">
        <f t="shared" ca="1" si="27"/>
        <v>9.2408313542890137E-7</v>
      </c>
      <c r="O98" s="110">
        <f t="shared" ca="1" si="28"/>
        <v>-62.938215313812378</v>
      </c>
      <c r="P98" s="110">
        <f t="shared" ca="1" si="31"/>
        <v>-8.8731915356083544</v>
      </c>
      <c r="Q98" s="110">
        <f>'prueba 1'!I95</f>
        <v>0</v>
      </c>
      <c r="R98" s="105">
        <f>'prueba 1'!AN95</f>
        <v>9.051860618828491E-4</v>
      </c>
      <c r="S98" s="105">
        <f t="shared" si="32"/>
        <v>8.592474503231036E-2</v>
      </c>
      <c r="T98" s="177">
        <f t="shared" si="33"/>
        <v>7.0930752549676903</v>
      </c>
      <c r="U98" s="161">
        <f t="shared" si="18"/>
        <v>2.8218607020962425E-3</v>
      </c>
      <c r="V98" s="178">
        <f t="shared" si="29"/>
        <v>0.38333299999999998</v>
      </c>
    </row>
    <row r="99" spans="1:22" x14ac:dyDescent="0.25">
      <c r="A99" s="105">
        <v>0.38750000000000001</v>
      </c>
      <c r="B99" s="105">
        <v>0.85464529071456175</v>
      </c>
      <c r="D99" s="194">
        <f t="shared" si="19"/>
        <v>4.1670000000000318E-3</v>
      </c>
      <c r="E99" s="174">
        <f t="shared" ca="1" si="34"/>
        <v>0</v>
      </c>
      <c r="F99" s="179">
        <f t="shared" ca="1" si="20"/>
        <v>0</v>
      </c>
      <c r="G99" s="272">
        <f t="shared" si="21"/>
        <v>0.38750000000000001</v>
      </c>
      <c r="H99" s="181">
        <f t="shared" ca="1" si="22"/>
        <v>-8.6278383283583864</v>
      </c>
      <c r="I99" s="182">
        <f t="shared" ca="1" si="23"/>
        <v>-2.1795413460288661E-2</v>
      </c>
      <c r="J99" s="181">
        <f t="shared" ca="1" si="24"/>
        <v>0</v>
      </c>
      <c r="K99" s="7">
        <f t="shared" ca="1" si="30"/>
        <v>9.4198077006004215E-8</v>
      </c>
      <c r="L99" s="110">
        <f t="shared" si="25"/>
        <v>8.3840703019098513</v>
      </c>
      <c r="M99" s="110">
        <f t="shared" si="26"/>
        <v>69.574019104153095</v>
      </c>
      <c r="N99" s="110">
        <f t="shared" ca="1" si="27"/>
        <v>9.2408313542890137E-7</v>
      </c>
      <c r="O99" s="110">
        <f t="shared" ca="1" si="28"/>
        <v>-61.189947878160105</v>
      </c>
      <c r="P99" s="110">
        <f t="shared" ca="1" si="31"/>
        <v>-8.6278383283583846</v>
      </c>
      <c r="Q99" s="110">
        <f>'prueba 1'!I96</f>
        <v>0</v>
      </c>
      <c r="R99" s="105">
        <f>'prueba 1'!AN96</f>
        <v>9.2244108867882294E-4</v>
      </c>
      <c r="S99" s="105">
        <f t="shared" si="32"/>
        <v>8.6847186120989184E-2</v>
      </c>
      <c r="T99" s="177">
        <f t="shared" si="33"/>
        <v>7.0921528138790109</v>
      </c>
      <c r="U99" s="161">
        <f t="shared" si="18"/>
        <v>3.5613069264076058E-3</v>
      </c>
      <c r="V99" s="178">
        <f t="shared" si="29"/>
        <v>0.38750000000000001</v>
      </c>
    </row>
    <row r="100" spans="1:22" x14ac:dyDescent="0.25">
      <c r="A100" s="105">
        <v>0.39166699999999999</v>
      </c>
      <c r="B100" s="105">
        <v>0.91374207252130102</v>
      </c>
      <c r="D100" s="194">
        <f t="shared" si="19"/>
        <v>4.1669999999999763E-3</v>
      </c>
      <c r="E100" s="174">
        <f t="shared" ca="1" si="34"/>
        <v>0</v>
      </c>
      <c r="F100" s="179">
        <f t="shared" ca="1" si="20"/>
        <v>0</v>
      </c>
      <c r="G100" s="272">
        <f t="shared" si="21"/>
        <v>0.39166699999999999</v>
      </c>
      <c r="H100" s="181">
        <f t="shared" ca="1" si="22"/>
        <v>-8.5459290085019664</v>
      </c>
      <c r="I100" s="182">
        <f t="shared" ca="1" si="23"/>
        <v>-2.1795413460288661E-2</v>
      </c>
      <c r="J100" s="181">
        <f t="shared" ca="1" si="24"/>
        <v>0</v>
      </c>
      <c r="K100" s="7">
        <f t="shared" ca="1" si="30"/>
        <v>9.4198077006004215E-8</v>
      </c>
      <c r="L100" s="110">
        <f t="shared" si="25"/>
        <v>8.9638097314339635</v>
      </c>
      <c r="M100" s="110">
        <f t="shared" si="26"/>
        <v>69.564908238588799</v>
      </c>
      <c r="N100" s="110">
        <f t="shared" ca="1" si="27"/>
        <v>9.2408313542890137E-7</v>
      </c>
      <c r="O100" s="110">
        <f t="shared" ca="1" si="28"/>
        <v>-60.601097583071699</v>
      </c>
      <c r="P100" s="110">
        <f t="shared" ca="1" si="31"/>
        <v>-8.5459290085019664</v>
      </c>
      <c r="Q100" s="110">
        <f>'prueba 1'!I97</f>
        <v>0</v>
      </c>
      <c r="R100" s="105">
        <f>'prueba 1'!AN97</f>
        <v>9.2873247342557905E-4</v>
      </c>
      <c r="S100" s="105">
        <f t="shared" si="32"/>
        <v>8.7775918594414762E-2</v>
      </c>
      <c r="T100" s="177">
        <f t="shared" si="33"/>
        <v>7.0912240814055858</v>
      </c>
      <c r="U100" s="161">
        <f t="shared" si="18"/>
        <v>3.8075632161962396E-3</v>
      </c>
      <c r="V100" s="178">
        <f t="shared" si="29"/>
        <v>0.39166699999999999</v>
      </c>
    </row>
    <row r="101" spans="1:22" x14ac:dyDescent="0.25">
      <c r="A101" s="105">
        <v>0.39583299999999999</v>
      </c>
      <c r="B101" s="105">
        <v>1.0319356361347787</v>
      </c>
      <c r="D101" s="194">
        <f t="shared" si="19"/>
        <v>4.166000000000003E-3</v>
      </c>
      <c r="E101" s="174">
        <f t="shared" ca="1" si="34"/>
        <v>0</v>
      </c>
      <c r="F101" s="179">
        <f t="shared" ca="1" si="20"/>
        <v>0</v>
      </c>
      <c r="G101" s="272">
        <f t="shared" si="21"/>
        <v>0.39583299999999999</v>
      </c>
      <c r="H101" s="181">
        <f t="shared" ca="1" si="22"/>
        <v>-8.3822304563720991</v>
      </c>
      <c r="I101" s="182">
        <f t="shared" ca="1" si="23"/>
        <v>-2.1795413460288661E-2</v>
      </c>
      <c r="J101" s="181">
        <f t="shared" ca="1" si="24"/>
        <v>0</v>
      </c>
      <c r="K101" s="7">
        <f t="shared" ca="1" si="30"/>
        <v>9.4198077006004215E-8</v>
      </c>
      <c r="L101" s="110">
        <f t="shared" si="25"/>
        <v>10.123288590482179</v>
      </c>
      <c r="M101" s="110">
        <f t="shared" si="26"/>
        <v>69.555672048826992</v>
      </c>
      <c r="N101" s="110">
        <f t="shared" ca="1" si="27"/>
        <v>9.2408313542890137E-7</v>
      </c>
      <c r="O101" s="110">
        <f t="shared" ca="1" si="28"/>
        <v>-59.432382534261677</v>
      </c>
      <c r="P101" s="110">
        <f t="shared" ca="1" si="31"/>
        <v>-8.3822304563720991</v>
      </c>
      <c r="Q101" s="110">
        <f>'prueba 1'!I98</f>
        <v>0</v>
      </c>
      <c r="R101" s="105">
        <f>'prueba 1'!AN98</f>
        <v>9.415076209794719E-4</v>
      </c>
      <c r="S101" s="105">
        <f t="shared" si="32"/>
        <v>8.8717426215394232E-2</v>
      </c>
      <c r="T101" s="177">
        <f t="shared" si="33"/>
        <v>7.0902825737846058</v>
      </c>
      <c r="U101" s="161">
        <f t="shared" si="18"/>
        <v>4.2990438601374914E-3</v>
      </c>
      <c r="V101" s="178">
        <f t="shared" si="29"/>
        <v>0.39583299999999999</v>
      </c>
    </row>
    <row r="102" spans="1:22" x14ac:dyDescent="0.25">
      <c r="A102" s="105">
        <v>0.4</v>
      </c>
      <c r="B102" s="105">
        <v>0.97283885432804029</v>
      </c>
      <c r="D102" s="194">
        <f t="shared" si="19"/>
        <v>4.1670000000000318E-3</v>
      </c>
      <c r="E102" s="174">
        <f t="shared" ca="1" si="34"/>
        <v>0</v>
      </c>
      <c r="F102" s="179">
        <f t="shared" ca="1" si="20"/>
        <v>0</v>
      </c>
      <c r="G102" s="272">
        <f t="shared" si="21"/>
        <v>0.4</v>
      </c>
      <c r="H102" s="181">
        <f t="shared" ca="1" si="22"/>
        <v>-8.4638182004441251</v>
      </c>
      <c r="I102" s="182">
        <f t="shared" ca="1" si="23"/>
        <v>-2.1795413460288661E-2</v>
      </c>
      <c r="J102" s="181">
        <f t="shared" ca="1" si="24"/>
        <v>0</v>
      </c>
      <c r="K102" s="7">
        <f t="shared" ca="1" si="30"/>
        <v>9.4198077006004215E-8</v>
      </c>
      <c r="L102" s="110">
        <f t="shared" si="25"/>
        <v>9.5435491609580758</v>
      </c>
      <c r="M102" s="110">
        <f t="shared" si="26"/>
        <v>69.546495402880595</v>
      </c>
      <c r="N102" s="110">
        <f t="shared" ca="1" si="27"/>
        <v>9.2408313542890137E-7</v>
      </c>
      <c r="O102" s="110">
        <f t="shared" ca="1" si="28"/>
        <v>-60.002945317839377</v>
      </c>
      <c r="P102" s="110">
        <f t="shared" ca="1" si="31"/>
        <v>-8.4638182004441234</v>
      </c>
      <c r="Q102" s="110">
        <f>'prueba 1'!I99</f>
        <v>0</v>
      </c>
      <c r="R102" s="105">
        <f>'prueba 1'!AN99</f>
        <v>9.3543791502542458E-4</v>
      </c>
      <c r="S102" s="105">
        <f t="shared" si="32"/>
        <v>8.965286413041966E-2</v>
      </c>
      <c r="T102" s="177">
        <f t="shared" si="33"/>
        <v>7.0893471358695805</v>
      </c>
      <c r="U102" s="161">
        <f t="shared" si="18"/>
        <v>4.0538195059849746E-3</v>
      </c>
      <c r="V102" s="178">
        <f t="shared" si="29"/>
        <v>0.4</v>
      </c>
    </row>
    <row r="103" spans="1:22" x14ac:dyDescent="0.25">
      <c r="A103" s="105">
        <v>0.404167</v>
      </c>
      <c r="B103" s="105">
        <v>1.3865163269752125</v>
      </c>
      <c r="D103" s="194">
        <f t="shared" si="19"/>
        <v>4.1669999999999763E-3</v>
      </c>
      <c r="E103" s="174">
        <f t="shared" ca="1" si="34"/>
        <v>0</v>
      </c>
      <c r="F103" s="179">
        <f t="shared" ca="1" si="20"/>
        <v>0</v>
      </c>
      <c r="G103" s="272">
        <f t="shared" si="21"/>
        <v>0.404167</v>
      </c>
      <c r="H103" s="181">
        <f t="shared" ca="1" si="22"/>
        <v>-7.8911189173427907</v>
      </c>
      <c r="I103" s="182">
        <f t="shared" ca="1" si="23"/>
        <v>-2.1795413460288661E-2</v>
      </c>
      <c r="J103" s="181">
        <f t="shared" ca="1" si="24"/>
        <v>0</v>
      </c>
      <c r="K103" s="7">
        <f t="shared" ca="1" si="30"/>
        <v>9.4198077006004215E-8</v>
      </c>
      <c r="L103" s="110">
        <f t="shared" si="25"/>
        <v>13.601725167626835</v>
      </c>
      <c r="M103" s="110">
        <f t="shared" si="26"/>
        <v>69.536843197651862</v>
      </c>
      <c r="N103" s="110">
        <f t="shared" ca="1" si="27"/>
        <v>9.2408313542890137E-7</v>
      </c>
      <c r="O103" s="110">
        <f t="shared" ca="1" si="28"/>
        <v>-55.935117105941885</v>
      </c>
      <c r="P103" s="110">
        <f t="shared" ca="1" si="31"/>
        <v>-7.8911189173427898</v>
      </c>
      <c r="Q103" s="110">
        <f>'prueba 1'!I100</f>
        <v>0</v>
      </c>
      <c r="R103" s="105">
        <f>'prueba 1'!AN100</f>
        <v>9.8391490608838771E-4</v>
      </c>
      <c r="S103" s="105">
        <f t="shared" si="32"/>
        <v>9.0636779036508047E-2</v>
      </c>
      <c r="T103" s="177">
        <f t="shared" si="33"/>
        <v>7.0883632209634921</v>
      </c>
      <c r="U103" s="161">
        <f t="shared" si="18"/>
        <v>5.7776135345056776E-3</v>
      </c>
      <c r="V103" s="178">
        <f t="shared" si="29"/>
        <v>0.404167</v>
      </c>
    </row>
    <row r="104" spans="1:22" x14ac:dyDescent="0.25">
      <c r="A104" s="105">
        <v>0.408333</v>
      </c>
      <c r="B104" s="105">
        <v>1.682000236008907</v>
      </c>
      <c r="D104" s="194">
        <f t="shared" si="19"/>
        <v>4.166000000000003E-3</v>
      </c>
      <c r="E104" s="174">
        <f t="shared" ca="1" si="34"/>
        <v>0</v>
      </c>
      <c r="F104" s="179">
        <f t="shared" ca="1" si="20"/>
        <v>0</v>
      </c>
      <c r="G104" s="272">
        <f t="shared" si="21"/>
        <v>0.408333</v>
      </c>
      <c r="H104" s="181">
        <f t="shared" ca="1" si="22"/>
        <v>-7.4818461625624835</v>
      </c>
      <c r="I104" s="182">
        <f t="shared" ca="1" si="23"/>
        <v>-2.1795413460288661E-2</v>
      </c>
      <c r="J104" s="181">
        <f t="shared" ca="1" si="24"/>
        <v>0</v>
      </c>
      <c r="K104" s="7">
        <f t="shared" ca="1" si="30"/>
        <v>9.4198077006004215E-8</v>
      </c>
      <c r="L104" s="110">
        <f t="shared" si="25"/>
        <v>16.500422315247377</v>
      </c>
      <c r="M104" s="110">
        <f t="shared" si="26"/>
        <v>69.526828242584571</v>
      </c>
      <c r="N104" s="110">
        <f t="shared" ca="1" si="27"/>
        <v>9.2408313542890137E-7</v>
      </c>
      <c r="O104" s="110">
        <f t="shared" ca="1" si="28"/>
        <v>-53.026405003254055</v>
      </c>
      <c r="P104" s="110">
        <f t="shared" ca="1" si="31"/>
        <v>-7.4818461625624835</v>
      </c>
      <c r="Q104" s="110">
        <f>'prueba 1'!I101</f>
        <v>0</v>
      </c>
      <c r="R104" s="105">
        <f>'prueba 1'!AN101</f>
        <v>1.0208924635357114E-3</v>
      </c>
      <c r="S104" s="105">
        <f t="shared" si="32"/>
        <v>9.1657671500043753E-2</v>
      </c>
      <c r="T104" s="177">
        <f t="shared" si="33"/>
        <v>7.0873423284999566</v>
      </c>
      <c r="U104" s="161">
        <f t="shared" si="18"/>
        <v>7.0072129832131121E-3</v>
      </c>
      <c r="V104" s="178">
        <f t="shared" si="29"/>
        <v>0.408333</v>
      </c>
    </row>
    <row r="105" spans="1:22" x14ac:dyDescent="0.25">
      <c r="A105" s="105">
        <v>0.41249999999999998</v>
      </c>
      <c r="B105" s="105">
        <v>1.9183873632358632</v>
      </c>
      <c r="D105" s="194">
        <f t="shared" si="19"/>
        <v>4.1669999999999763E-3</v>
      </c>
      <c r="E105" s="174">
        <f t="shared" ca="1" si="34"/>
        <v>0</v>
      </c>
      <c r="F105" s="179">
        <f t="shared" ca="1" si="20"/>
        <v>0</v>
      </c>
      <c r="G105" s="272">
        <f t="shared" si="21"/>
        <v>0.41249999999999998</v>
      </c>
      <c r="H105" s="181">
        <f t="shared" ca="1" si="22"/>
        <v>-7.1542550395490681</v>
      </c>
      <c r="I105" s="182">
        <f t="shared" ca="1" si="23"/>
        <v>-2.1795413460288661E-2</v>
      </c>
      <c r="J105" s="181">
        <f t="shared" ca="1" si="24"/>
        <v>0</v>
      </c>
      <c r="K105" s="7">
        <f t="shared" ca="1" si="30"/>
        <v>9.4198077006004215E-8</v>
      </c>
      <c r="L105" s="110">
        <f t="shared" si="25"/>
        <v>18.819380033343819</v>
      </c>
      <c r="M105" s="110">
        <f t="shared" si="26"/>
        <v>69.516512293790143</v>
      </c>
      <c r="N105" s="110">
        <f t="shared" ca="1" si="27"/>
        <v>9.2408313542890137E-7</v>
      </c>
      <c r="O105" s="110">
        <f t="shared" ca="1" si="28"/>
        <v>-50.697131336363185</v>
      </c>
      <c r="P105" s="110">
        <f t="shared" ca="1" si="31"/>
        <v>-7.1542550395490681</v>
      </c>
      <c r="Q105" s="110">
        <f>'prueba 1'!I102</f>
        <v>0</v>
      </c>
      <c r="R105" s="105">
        <f>'prueba 1'!AN102</f>
        <v>1.051574800656242E-3</v>
      </c>
      <c r="S105" s="105">
        <f t="shared" si="32"/>
        <v>9.2709246300699988E-2</v>
      </c>
      <c r="T105" s="177">
        <f t="shared" si="33"/>
        <v>7.0862907536993003</v>
      </c>
      <c r="U105" s="161">
        <f t="shared" si="18"/>
        <v>7.9939201426037967E-3</v>
      </c>
      <c r="V105" s="178">
        <f t="shared" si="29"/>
        <v>0.41249999999999998</v>
      </c>
    </row>
    <row r="106" spans="1:22" x14ac:dyDescent="0.25">
      <c r="A106" s="105">
        <v>0.41666700000000001</v>
      </c>
      <c r="B106" s="105">
        <v>1.9183873632358632</v>
      </c>
      <c r="D106" s="194">
        <f t="shared" si="19"/>
        <v>4.1670000000000318E-3</v>
      </c>
      <c r="E106" s="174">
        <f t="shared" ca="1" si="34"/>
        <v>0</v>
      </c>
      <c r="F106" s="179">
        <f t="shared" ca="1" si="20"/>
        <v>0</v>
      </c>
      <c r="G106" s="272">
        <f t="shared" si="21"/>
        <v>0.41666700000000001</v>
      </c>
      <c r="H106" s="181">
        <f t="shared" ca="1" si="22"/>
        <v>-7.1538607861206875</v>
      </c>
      <c r="I106" s="182">
        <f t="shared" ca="1" si="23"/>
        <v>-2.1795413460288661E-2</v>
      </c>
      <c r="J106" s="181">
        <f t="shared" ca="1" si="24"/>
        <v>0</v>
      </c>
      <c r="K106" s="7">
        <f t="shared" ca="1" si="30"/>
        <v>9.4198077006004215E-8</v>
      </c>
      <c r="L106" s="110">
        <f t="shared" si="25"/>
        <v>18.819380033343819</v>
      </c>
      <c r="M106" s="110">
        <f t="shared" si="26"/>
        <v>69.506193887602066</v>
      </c>
      <c r="N106" s="110">
        <f t="shared" ca="1" si="27"/>
        <v>9.2408313542890137E-7</v>
      </c>
      <c r="O106" s="110">
        <f t="shared" ca="1" si="28"/>
        <v>-50.686812930175108</v>
      </c>
      <c r="P106" s="110">
        <f t="shared" ca="1" si="31"/>
        <v>-7.1538607861206875</v>
      </c>
      <c r="Q106" s="110">
        <f>'prueba 1'!I103</f>
        <v>0</v>
      </c>
      <c r="R106" s="105">
        <f>'prueba 1'!AN103</f>
        <v>1.0518252994972533E-3</v>
      </c>
      <c r="S106" s="105">
        <f t="shared" si="32"/>
        <v>9.3761071600197241E-2</v>
      </c>
      <c r="T106" s="177">
        <f t="shared" si="33"/>
        <v>7.0852389283998027</v>
      </c>
      <c r="U106" s="161">
        <f t="shared" si="18"/>
        <v>7.9939201426039025E-3</v>
      </c>
      <c r="V106" s="178">
        <f t="shared" si="29"/>
        <v>0.41666700000000001</v>
      </c>
    </row>
    <row r="107" spans="1:22" x14ac:dyDescent="0.25">
      <c r="A107" s="105">
        <v>0.42083300000000001</v>
      </c>
      <c r="B107" s="105">
        <v>1.9183873632358632</v>
      </c>
      <c r="D107" s="194">
        <f t="shared" si="19"/>
        <v>4.166000000000003E-3</v>
      </c>
      <c r="E107" s="174">
        <f t="shared" ca="1" si="34"/>
        <v>0</v>
      </c>
      <c r="F107" s="179">
        <f t="shared" ca="1" si="20"/>
        <v>0</v>
      </c>
      <c r="G107" s="272">
        <f t="shared" si="21"/>
        <v>0.42083300000000001</v>
      </c>
      <c r="H107" s="181">
        <f t="shared" ca="1" si="22"/>
        <v>-7.1534664165903736</v>
      </c>
      <c r="I107" s="182">
        <f t="shared" ca="1" si="23"/>
        <v>-2.1795413460288661E-2</v>
      </c>
      <c r="J107" s="181">
        <f t="shared" ca="1" si="24"/>
        <v>0</v>
      </c>
      <c r="K107" s="7">
        <f t="shared" ca="1" si="30"/>
        <v>9.4198077006004215E-8</v>
      </c>
      <c r="L107" s="110">
        <f t="shared" si="25"/>
        <v>18.819380033343819</v>
      </c>
      <c r="M107" s="110">
        <f t="shared" si="26"/>
        <v>69.495875506833769</v>
      </c>
      <c r="N107" s="110">
        <f t="shared" ca="1" si="27"/>
        <v>9.2408313542890137E-7</v>
      </c>
      <c r="O107" s="110">
        <f t="shared" ca="1" si="28"/>
        <v>-50.676494549406812</v>
      </c>
      <c r="P107" s="110">
        <f t="shared" ca="1" si="31"/>
        <v>-7.1534664165903736</v>
      </c>
      <c r="Q107" s="110">
        <f>'prueba 1'!I104</f>
        <v>0</v>
      </c>
      <c r="R107" s="105">
        <f>'prueba 1'!AN104</f>
        <v>1.0518227082880233E-3</v>
      </c>
      <c r="S107" s="105">
        <f t="shared" si="32"/>
        <v>9.481289430848526E-2</v>
      </c>
      <c r="T107" s="177">
        <f t="shared" si="33"/>
        <v>7.0841871056915151</v>
      </c>
      <c r="U107" s="161">
        <f t="shared" si="18"/>
        <v>7.9920017552406117E-3</v>
      </c>
      <c r="V107" s="178">
        <f t="shared" si="29"/>
        <v>0.42083300000000001</v>
      </c>
    </row>
    <row r="108" spans="1:22" x14ac:dyDescent="0.25">
      <c r="A108" s="105">
        <v>0.42499999999999999</v>
      </c>
      <c r="B108" s="105">
        <v>1.8001937996223856</v>
      </c>
      <c r="D108" s="194">
        <f t="shared" si="19"/>
        <v>4.1669999999999763E-3</v>
      </c>
      <c r="E108" s="174">
        <f t="shared" ca="1" si="34"/>
        <v>0</v>
      </c>
      <c r="F108" s="179">
        <f t="shared" ca="1" si="20"/>
        <v>0</v>
      </c>
      <c r="G108" s="272">
        <f t="shared" si="21"/>
        <v>0.42499999999999999</v>
      </c>
      <c r="H108" s="181">
        <f t="shared" ca="1" si="22"/>
        <v>-7.3167727942841196</v>
      </c>
      <c r="I108" s="182">
        <f t="shared" ca="1" si="23"/>
        <v>-2.1795413460288661E-2</v>
      </c>
      <c r="J108" s="181">
        <f t="shared" ca="1" si="24"/>
        <v>0</v>
      </c>
      <c r="K108" s="7">
        <f t="shared" ca="1" si="30"/>
        <v>9.4198077006004215E-8</v>
      </c>
      <c r="L108" s="110">
        <f t="shared" si="25"/>
        <v>17.659901174295602</v>
      </c>
      <c r="M108" s="110">
        <f t="shared" si="26"/>
        <v>69.485700776857954</v>
      </c>
      <c r="N108" s="110">
        <f t="shared" ca="1" si="27"/>
        <v>9.2408313542890137E-7</v>
      </c>
      <c r="O108" s="110">
        <f t="shared" ca="1" si="28"/>
        <v>-51.825798678479217</v>
      </c>
      <c r="P108" s="110">
        <f t="shared" ca="1" si="31"/>
        <v>-7.3167727942841196</v>
      </c>
      <c r="Q108" s="110">
        <f>'prueba 1'!I105</f>
        <v>0</v>
      </c>
      <c r="R108" s="105">
        <f>'prueba 1'!AN105</f>
        <v>1.0371794063012169E-3</v>
      </c>
      <c r="S108" s="105">
        <f t="shared" si="32"/>
        <v>9.5850073714786474E-2</v>
      </c>
      <c r="T108" s="177">
        <f t="shared" si="33"/>
        <v>7.0831499262852136</v>
      </c>
      <c r="U108" s="161">
        <f t="shared" si="18"/>
        <v>7.5014075630264378E-3</v>
      </c>
      <c r="V108" s="178">
        <f t="shared" si="29"/>
        <v>0.42499999999999999</v>
      </c>
    </row>
    <row r="109" spans="1:22" x14ac:dyDescent="0.25">
      <c r="A109" s="105">
        <v>0.42916700000000002</v>
      </c>
      <c r="B109" s="105">
        <v>1.9183873632358632</v>
      </c>
      <c r="D109" s="194">
        <f t="shared" si="19"/>
        <v>4.1670000000000318E-3</v>
      </c>
      <c r="E109" s="174">
        <f t="shared" ca="1" si="34"/>
        <v>0</v>
      </c>
      <c r="F109" s="179">
        <f t="shared" ca="1" si="20"/>
        <v>0</v>
      </c>
      <c r="G109" s="272">
        <f t="shared" si="21"/>
        <v>0.42916700000000002</v>
      </c>
      <c r="H109" s="181">
        <f t="shared" ca="1" si="22"/>
        <v>-7.1526825390096418</v>
      </c>
      <c r="I109" s="182">
        <f t="shared" ca="1" si="23"/>
        <v>-2.1795413460288661E-2</v>
      </c>
      <c r="J109" s="181">
        <f t="shared" ca="1" si="24"/>
        <v>0</v>
      </c>
      <c r="K109" s="7">
        <f t="shared" ca="1" si="30"/>
        <v>9.4198077006004215E-8</v>
      </c>
      <c r="L109" s="110">
        <f t="shared" si="25"/>
        <v>18.819380033343819</v>
      </c>
      <c r="M109" s="110">
        <f t="shared" si="26"/>
        <v>69.475375036128725</v>
      </c>
      <c r="N109" s="110">
        <f t="shared" ca="1" si="27"/>
        <v>9.2408313542890137E-7</v>
      </c>
      <c r="O109" s="110">
        <f t="shared" ca="1" si="28"/>
        <v>-50.655994078701767</v>
      </c>
      <c r="P109" s="110">
        <f t="shared" ca="1" si="31"/>
        <v>-7.1526825390096418</v>
      </c>
      <c r="Q109" s="110">
        <f>'prueba 1'!I106</f>
        <v>0</v>
      </c>
      <c r="R109" s="105">
        <f>'prueba 1'!AN106</f>
        <v>1.052572959145385E-3</v>
      </c>
      <c r="S109" s="105">
        <f t="shared" si="32"/>
        <v>9.6902646673931864E-2</v>
      </c>
      <c r="T109" s="177">
        <f t="shared" si="33"/>
        <v>7.082097353326068</v>
      </c>
      <c r="U109" s="161">
        <f t="shared" si="18"/>
        <v>7.9939201426039025E-3</v>
      </c>
      <c r="V109" s="178">
        <f t="shared" si="29"/>
        <v>0.42916700000000002</v>
      </c>
    </row>
    <row r="110" spans="1:22" x14ac:dyDescent="0.25">
      <c r="A110" s="105">
        <v>0.43333300000000002</v>
      </c>
      <c r="B110" s="105">
        <v>1.682000236008907</v>
      </c>
      <c r="D110" s="194">
        <f t="shared" si="19"/>
        <v>4.166000000000003E-3</v>
      </c>
      <c r="E110" s="174">
        <f t="shared" ca="1" si="34"/>
        <v>0</v>
      </c>
      <c r="F110" s="179">
        <f t="shared" ca="1" si="20"/>
        <v>0</v>
      </c>
      <c r="G110" s="272">
        <f t="shared" si="21"/>
        <v>0.43333300000000002</v>
      </c>
      <c r="H110" s="181">
        <f t="shared" ca="1" si="22"/>
        <v>-7.4797855609054755</v>
      </c>
      <c r="I110" s="182">
        <f t="shared" ca="1" si="23"/>
        <v>-2.1795413460288661E-2</v>
      </c>
      <c r="J110" s="181">
        <f t="shared" ca="1" si="24"/>
        <v>0</v>
      </c>
      <c r="K110" s="7">
        <f t="shared" ca="1" si="30"/>
        <v>9.4198077006004215E-8</v>
      </c>
      <c r="L110" s="110">
        <f t="shared" si="25"/>
        <v>16.500422315247377</v>
      </c>
      <c r="M110" s="110">
        <f t="shared" si="26"/>
        <v>69.465345876378436</v>
      </c>
      <c r="N110" s="110">
        <f t="shared" ca="1" si="27"/>
        <v>9.2408313542890137E-7</v>
      </c>
      <c r="O110" s="110">
        <f t="shared" ca="1" si="28"/>
        <v>-52.96492263704792</v>
      </c>
      <c r="P110" s="110">
        <f t="shared" ca="1" si="31"/>
        <v>-7.4797855609054755</v>
      </c>
      <c r="Q110" s="110">
        <f>'prueba 1'!I107</f>
        <v>0</v>
      </c>
      <c r="R110" s="105">
        <f>'prueba 1'!AN107</f>
        <v>1.0223404434558726E-3</v>
      </c>
      <c r="S110" s="105">
        <f t="shared" si="32"/>
        <v>9.792498711738773E-2</v>
      </c>
      <c r="T110" s="177">
        <f t="shared" si="33"/>
        <v>7.0810750128826125</v>
      </c>
      <c r="U110" s="161">
        <f t="shared" si="18"/>
        <v>7.0072129832131121E-3</v>
      </c>
      <c r="V110" s="178">
        <f t="shared" si="29"/>
        <v>0.43333300000000002</v>
      </c>
    </row>
    <row r="111" spans="1:22" x14ac:dyDescent="0.25">
      <c r="A111" s="105">
        <v>0.4375</v>
      </c>
      <c r="B111" s="105">
        <v>1.8001937996223856</v>
      </c>
      <c r="D111" s="194">
        <f t="shared" si="19"/>
        <v>4.1669999999999763E-3</v>
      </c>
      <c r="E111" s="174">
        <f t="shared" ca="1" si="34"/>
        <v>0</v>
      </c>
      <c r="F111" s="179">
        <f t="shared" ca="1" si="20"/>
        <v>0</v>
      </c>
      <c r="G111" s="272">
        <f t="shared" si="21"/>
        <v>0.4375</v>
      </c>
      <c r="H111" s="181">
        <f t="shared" ca="1" si="22"/>
        <v>-7.3156766196070011</v>
      </c>
      <c r="I111" s="182">
        <f t="shared" ca="1" si="23"/>
        <v>-2.1795413460288661E-2</v>
      </c>
      <c r="J111" s="181">
        <f t="shared" ca="1" si="24"/>
        <v>0</v>
      </c>
      <c r="K111" s="7">
        <f t="shared" ca="1" si="30"/>
        <v>9.4198077006004215E-8</v>
      </c>
      <c r="L111" s="110">
        <f t="shared" si="25"/>
        <v>17.659901174295602</v>
      </c>
      <c r="M111" s="110">
        <f t="shared" si="26"/>
        <v>69.455164052465221</v>
      </c>
      <c r="N111" s="110">
        <f t="shared" ca="1" si="27"/>
        <v>9.2408313542890137E-7</v>
      </c>
      <c r="O111" s="110">
        <f t="shared" ca="1" si="28"/>
        <v>-51.795261954086484</v>
      </c>
      <c r="P111" s="110">
        <f t="shared" ca="1" si="31"/>
        <v>-7.3156766196070011</v>
      </c>
      <c r="Q111" s="110">
        <f>'prueba 1'!I108</f>
        <v>0</v>
      </c>
      <c r="R111" s="105">
        <f>'prueba 1'!AN108</f>
        <v>1.0379025395729187E-3</v>
      </c>
      <c r="S111" s="105">
        <f t="shared" si="32"/>
        <v>9.8962889656960651E-2</v>
      </c>
      <c r="T111" s="177">
        <f t="shared" si="33"/>
        <v>7.0800371103430395</v>
      </c>
      <c r="U111" s="161">
        <f t="shared" si="18"/>
        <v>7.5014075630264378E-3</v>
      </c>
      <c r="V111" s="178">
        <f t="shared" si="29"/>
        <v>0.4375</v>
      </c>
    </row>
    <row r="112" spans="1:22" x14ac:dyDescent="0.25">
      <c r="A112" s="105">
        <v>0.44166699999999998</v>
      </c>
      <c r="B112" s="105">
        <v>1.9183873632358632</v>
      </c>
      <c r="D112" s="194">
        <f t="shared" si="19"/>
        <v>4.1669999999999763E-3</v>
      </c>
      <c r="E112" s="174">
        <f t="shared" ca="1" si="34"/>
        <v>0</v>
      </c>
      <c r="F112" s="179">
        <f t="shared" ca="1" si="20"/>
        <v>0</v>
      </c>
      <c r="G112" s="272">
        <f t="shared" si="21"/>
        <v>0.44166699999999998</v>
      </c>
      <c r="H112" s="181">
        <f t="shared" ca="1" si="22"/>
        <v>-7.1515137714330725</v>
      </c>
      <c r="I112" s="182">
        <f t="shared" ca="1" si="23"/>
        <v>-2.1795413460288661E-2</v>
      </c>
      <c r="J112" s="181">
        <f t="shared" ca="1" si="24"/>
        <v>0</v>
      </c>
      <c r="K112" s="7">
        <f t="shared" ca="1" si="30"/>
        <v>9.4198077006004215E-8</v>
      </c>
      <c r="L112" s="110">
        <f t="shared" si="25"/>
        <v>18.819380033343819</v>
      </c>
      <c r="M112" s="110">
        <f t="shared" si="26"/>
        <v>69.444831125522882</v>
      </c>
      <c r="N112" s="110">
        <f t="shared" ca="1" si="27"/>
        <v>9.2408313542890137E-7</v>
      </c>
      <c r="O112" s="110">
        <f t="shared" ca="1" si="28"/>
        <v>-50.625450168095924</v>
      </c>
      <c r="P112" s="110">
        <f t="shared" ca="1" si="31"/>
        <v>-7.1515137714330725</v>
      </c>
      <c r="Q112" s="110">
        <f>'prueba 1'!I109</f>
        <v>0</v>
      </c>
      <c r="R112" s="105">
        <f>'prueba 1'!AN109</f>
        <v>1.0533054987089507E-3</v>
      </c>
      <c r="S112" s="105">
        <f t="shared" si="32"/>
        <v>0.1000161951556696</v>
      </c>
      <c r="T112" s="177">
        <f t="shared" si="33"/>
        <v>7.0789838048443308</v>
      </c>
      <c r="U112" s="161">
        <f t="shared" si="18"/>
        <v>7.9939201426037967E-3</v>
      </c>
      <c r="V112" s="178">
        <f t="shared" si="29"/>
        <v>0.44166699999999998</v>
      </c>
    </row>
    <row r="113" spans="1:22" x14ac:dyDescent="0.25">
      <c r="A113" s="105">
        <v>0.44583299999999998</v>
      </c>
      <c r="B113" s="105">
        <v>1.9183873632358632</v>
      </c>
      <c r="D113" s="194">
        <f t="shared" si="19"/>
        <v>4.166000000000003E-3</v>
      </c>
      <c r="E113" s="174">
        <f t="shared" ca="1" si="34"/>
        <v>0</v>
      </c>
      <c r="F113" s="179">
        <f t="shared" ca="1" si="20"/>
        <v>0</v>
      </c>
      <c r="G113" s="272">
        <f t="shared" si="21"/>
        <v>0.44583299999999998</v>
      </c>
      <c r="H113" s="181">
        <f t="shared" ca="1" si="22"/>
        <v>-7.1511181499147218</v>
      </c>
      <c r="I113" s="182">
        <f t="shared" ca="1" si="23"/>
        <v>-2.1795413460288661E-2</v>
      </c>
      <c r="J113" s="181">
        <f t="shared" ca="1" si="24"/>
        <v>0</v>
      </c>
      <c r="K113" s="7">
        <f t="shared" ca="1" si="30"/>
        <v>9.4198077006004215E-8</v>
      </c>
      <c r="L113" s="110">
        <f t="shared" si="25"/>
        <v>18.819380033343819</v>
      </c>
      <c r="M113" s="110">
        <f t="shared" si="26"/>
        <v>69.434498259648933</v>
      </c>
      <c r="N113" s="110">
        <f t="shared" ca="1" si="27"/>
        <v>9.2408313542890137E-7</v>
      </c>
      <c r="O113" s="110">
        <f t="shared" ca="1" si="28"/>
        <v>-50.615117302221975</v>
      </c>
      <c r="P113" s="110">
        <f t="shared" ca="1" si="31"/>
        <v>-7.1511181499147218</v>
      </c>
      <c r="Q113" s="110">
        <f>'prueba 1'!I110</f>
        <v>0</v>
      </c>
      <c r="R113" s="105">
        <f>'prueba 1'!AN110</f>
        <v>1.0532992735938771E-3</v>
      </c>
      <c r="S113" s="105">
        <f t="shared" si="32"/>
        <v>0.10106949442926348</v>
      </c>
      <c r="T113" s="177">
        <f t="shared" si="33"/>
        <v>7.0779305055707367</v>
      </c>
      <c r="U113" s="161">
        <f t="shared" si="18"/>
        <v>7.9920017552406117E-3</v>
      </c>
      <c r="V113" s="178">
        <f t="shared" si="29"/>
        <v>0.44583299999999998</v>
      </c>
    </row>
    <row r="114" spans="1:22" x14ac:dyDescent="0.25">
      <c r="A114" s="105">
        <v>0.45</v>
      </c>
      <c r="B114" s="105">
        <v>1.9774841450426024</v>
      </c>
      <c r="D114" s="194">
        <f t="shared" si="19"/>
        <v>4.1670000000000318E-3</v>
      </c>
      <c r="E114" s="174">
        <f t="shared" ca="1" si="34"/>
        <v>0</v>
      </c>
      <c r="F114" s="179">
        <f t="shared" ca="1" si="20"/>
        <v>0</v>
      </c>
      <c r="G114" s="272">
        <f t="shared" si="21"/>
        <v>0.45</v>
      </c>
      <c r="H114" s="181">
        <f t="shared" ca="1" si="22"/>
        <v>-7.0687990416817996</v>
      </c>
      <c r="I114" s="182">
        <f t="shared" ca="1" si="23"/>
        <v>-2.1795413460288661E-2</v>
      </c>
      <c r="J114" s="181">
        <f t="shared" ca="1" si="24"/>
        <v>0</v>
      </c>
      <c r="K114" s="7">
        <f t="shared" ca="1" si="30"/>
        <v>9.4198077006004215E-8</v>
      </c>
      <c r="L114" s="110">
        <f t="shared" si="25"/>
        <v>19.39911946286793</v>
      </c>
      <c r="M114" s="110">
        <f t="shared" si="26"/>
        <v>69.424085971700279</v>
      </c>
      <c r="N114" s="110">
        <f t="shared" ca="1" si="27"/>
        <v>9.2408313542890137E-7</v>
      </c>
      <c r="O114" s="110">
        <f t="shared" ca="1" si="28"/>
        <v>-50.024965584749211</v>
      </c>
      <c r="P114" s="110">
        <f t="shared" ca="1" si="31"/>
        <v>-7.0687990416817996</v>
      </c>
      <c r="Q114" s="110">
        <f>'prueba 1'!I111</f>
        <v>0</v>
      </c>
      <c r="R114" s="105">
        <f>'prueba 1'!AN111</f>
        <v>1.0613953056733275E-3</v>
      </c>
      <c r="S114" s="105">
        <f t="shared" si="32"/>
        <v>0.10213088973493681</v>
      </c>
      <c r="T114" s="177">
        <f t="shared" si="33"/>
        <v>7.0768691102650632</v>
      </c>
      <c r="U114" s="161">
        <f t="shared" si="18"/>
        <v>8.2401764323925871E-3</v>
      </c>
      <c r="V114" s="178">
        <f t="shared" si="29"/>
        <v>0.45</v>
      </c>
    </row>
    <row r="115" spans="1:22" x14ac:dyDescent="0.25">
      <c r="A115" s="105">
        <v>0.45416699999999999</v>
      </c>
      <c r="B115" s="105">
        <v>2.0365809268493407</v>
      </c>
      <c r="D115" s="194">
        <f t="shared" si="19"/>
        <v>4.1669999999999763E-3</v>
      </c>
      <c r="E115" s="174">
        <f t="shared" ca="1" si="34"/>
        <v>0</v>
      </c>
      <c r="F115" s="179">
        <f t="shared" ca="1" si="20"/>
        <v>0</v>
      </c>
      <c r="G115" s="272">
        <f t="shared" si="21"/>
        <v>0.45416699999999999</v>
      </c>
      <c r="H115" s="181">
        <f t="shared" ca="1" si="22"/>
        <v>-6.9864521025557362</v>
      </c>
      <c r="I115" s="182">
        <f t="shared" ca="1" si="23"/>
        <v>-2.1795413460288661E-2</v>
      </c>
      <c r="J115" s="181">
        <f t="shared" ca="1" si="24"/>
        <v>0</v>
      </c>
      <c r="K115" s="7">
        <f t="shared" ca="1" si="30"/>
        <v>9.4198077006004215E-8</v>
      </c>
      <c r="L115" s="110">
        <f t="shared" si="25"/>
        <v>19.978858892392033</v>
      </c>
      <c r="M115" s="110">
        <f t="shared" si="26"/>
        <v>69.413596623249859</v>
      </c>
      <c r="N115" s="110">
        <f t="shared" ca="1" si="27"/>
        <v>9.2408313542890137E-7</v>
      </c>
      <c r="O115" s="110">
        <f t="shared" ca="1" si="28"/>
        <v>-49.434736806774687</v>
      </c>
      <c r="P115" s="110">
        <f t="shared" ca="1" si="31"/>
        <v>-6.9864521025557353</v>
      </c>
      <c r="Q115" s="110">
        <f>'prueba 1'!I112</f>
        <v>0</v>
      </c>
      <c r="R115" s="105">
        <f>'prueba 1'!AN112</f>
        <v>1.0692506065663819E-3</v>
      </c>
      <c r="S115" s="105">
        <f t="shared" si="32"/>
        <v>0.1032001403415032</v>
      </c>
      <c r="T115" s="177">
        <f t="shared" si="33"/>
        <v>7.0757998596584972</v>
      </c>
      <c r="U115" s="161">
        <f t="shared" si="18"/>
        <v>8.4864327221811538E-3</v>
      </c>
      <c r="V115" s="178">
        <f t="shared" si="29"/>
        <v>0.45416699999999999</v>
      </c>
    </row>
    <row r="116" spans="1:22" x14ac:dyDescent="0.25">
      <c r="A116" s="105">
        <v>0.45833299999999999</v>
      </c>
      <c r="B116" s="105">
        <v>1.9183873632358632</v>
      </c>
      <c r="D116" s="194">
        <f t="shared" si="19"/>
        <v>4.166000000000003E-3</v>
      </c>
      <c r="E116" s="174">
        <f t="shared" ca="1" si="34"/>
        <v>0</v>
      </c>
      <c r="F116" s="179">
        <f t="shared" ca="1" si="20"/>
        <v>0</v>
      </c>
      <c r="G116" s="272">
        <f t="shared" si="21"/>
        <v>0.45833299999999999</v>
      </c>
      <c r="H116" s="181">
        <f t="shared" ca="1" si="22"/>
        <v>-7.1499212578564562</v>
      </c>
      <c r="I116" s="182">
        <f t="shared" ca="1" si="23"/>
        <v>-2.1795413460288661E-2</v>
      </c>
      <c r="J116" s="181">
        <f t="shared" ca="1" si="24"/>
        <v>0</v>
      </c>
      <c r="K116" s="7">
        <f t="shared" ca="1" si="30"/>
        <v>9.4198077006004215E-8</v>
      </c>
      <c r="L116" s="110">
        <f t="shared" si="25"/>
        <v>18.819380033343819</v>
      </c>
      <c r="M116" s="110">
        <f t="shared" si="26"/>
        <v>69.403256477885108</v>
      </c>
      <c r="N116" s="110">
        <f t="shared" ca="1" si="27"/>
        <v>9.2408313542890137E-7</v>
      </c>
      <c r="O116" s="110">
        <f t="shared" ca="1" si="28"/>
        <v>-50.58387552045815</v>
      </c>
      <c r="P116" s="110">
        <f t="shared" ca="1" si="31"/>
        <v>-7.1499212578564562</v>
      </c>
      <c r="Q116" s="110">
        <f>'prueba 1'!I113</f>
        <v>0</v>
      </c>
      <c r="R116" s="105">
        <f>'prueba 1'!AN113</f>
        <v>1.0540413215858249E-3</v>
      </c>
      <c r="S116" s="105">
        <f t="shared" si="32"/>
        <v>0.10425418166308902</v>
      </c>
      <c r="T116" s="177">
        <f t="shared" si="33"/>
        <v>7.0747458183369112</v>
      </c>
      <c r="U116" s="161">
        <f t="shared" si="18"/>
        <v>7.9920017552406117E-3</v>
      </c>
      <c r="V116" s="178">
        <f t="shared" si="29"/>
        <v>0.45833299999999999</v>
      </c>
    </row>
    <row r="117" spans="1:22" x14ac:dyDescent="0.25">
      <c r="A117" s="105">
        <v>0.46250000000000002</v>
      </c>
      <c r="B117" s="105">
        <v>2.0956777086560803</v>
      </c>
      <c r="D117" s="194">
        <f t="shared" si="19"/>
        <v>4.1670000000000318E-3</v>
      </c>
      <c r="E117" s="174">
        <f t="shared" ca="1" si="34"/>
        <v>0</v>
      </c>
      <c r="F117" s="179">
        <f t="shared" ca="1" si="20"/>
        <v>0</v>
      </c>
      <c r="G117" s="272">
        <f t="shared" si="21"/>
        <v>0.46250000000000002</v>
      </c>
      <c r="H117" s="181">
        <f t="shared" ca="1" si="22"/>
        <v>-6.90364393107168</v>
      </c>
      <c r="I117" s="182">
        <f t="shared" ca="1" si="23"/>
        <v>-2.1795413460288661E-2</v>
      </c>
      <c r="J117" s="181">
        <f t="shared" ca="1" si="24"/>
        <v>0</v>
      </c>
      <c r="K117" s="7">
        <f t="shared" ca="1" si="30"/>
        <v>9.4198077006004215E-8</v>
      </c>
      <c r="L117" s="110">
        <f t="shared" si="25"/>
        <v>20.558598321916147</v>
      </c>
      <c r="M117" s="110">
        <f t="shared" si="26"/>
        <v>69.392687551054152</v>
      </c>
      <c r="N117" s="110">
        <f t="shared" ca="1" si="27"/>
        <v>9.2408313542890137E-7</v>
      </c>
      <c r="O117" s="110">
        <f t="shared" ca="1" si="28"/>
        <v>-48.834088305054863</v>
      </c>
      <c r="P117" s="110">
        <f t="shared" ca="1" si="31"/>
        <v>-6.9036439310716791</v>
      </c>
      <c r="Q117" s="110">
        <f>'prueba 1'!I114</f>
        <v>0</v>
      </c>
      <c r="R117" s="105">
        <f>'prueba 1'!AN114</f>
        <v>1.0773625719620002E-3</v>
      </c>
      <c r="S117" s="105">
        <f t="shared" si="32"/>
        <v>0.10533154423505102</v>
      </c>
      <c r="T117" s="177">
        <f t="shared" si="33"/>
        <v>7.073668455764949</v>
      </c>
      <c r="U117" s="161">
        <f t="shared" si="18"/>
        <v>8.7326890119699529E-3</v>
      </c>
      <c r="V117" s="178">
        <f t="shared" si="29"/>
        <v>0.46250000000000002</v>
      </c>
    </row>
    <row r="118" spans="1:22" x14ac:dyDescent="0.25">
      <c r="A118" s="105">
        <v>0.466667</v>
      </c>
      <c r="B118" s="105">
        <v>2.5093551813032522</v>
      </c>
      <c r="D118" s="194">
        <f t="shared" si="19"/>
        <v>4.1669999999999763E-3</v>
      </c>
      <c r="E118" s="174">
        <f t="shared" ca="1" si="34"/>
        <v>0</v>
      </c>
      <c r="F118" s="179">
        <f t="shared" ca="1" si="20"/>
        <v>0</v>
      </c>
      <c r="G118" s="272">
        <f t="shared" si="21"/>
        <v>0.466667</v>
      </c>
      <c r="H118" s="181">
        <f t="shared" ca="1" si="22"/>
        <v>-6.3293858209899723</v>
      </c>
      <c r="I118" s="182">
        <f t="shared" ca="1" si="23"/>
        <v>-2.1795413460288661E-2</v>
      </c>
      <c r="J118" s="181">
        <f t="shared" ca="1" si="24"/>
        <v>0</v>
      </c>
      <c r="K118" s="7">
        <f t="shared" ca="1" si="30"/>
        <v>9.4198077006004215E-8</v>
      </c>
      <c r="L118" s="110">
        <f t="shared" si="25"/>
        <v>24.616774328584906</v>
      </c>
      <c r="M118" s="110">
        <f t="shared" si="26"/>
        <v>69.381595548564746</v>
      </c>
      <c r="N118" s="110">
        <f t="shared" ca="1" si="27"/>
        <v>9.2408313542890137E-7</v>
      </c>
      <c r="O118" s="110">
        <f t="shared" ca="1" si="28"/>
        <v>-44.764820295896698</v>
      </c>
      <c r="P118" s="110">
        <f t="shared" ca="1" si="31"/>
        <v>-6.3293858209899714</v>
      </c>
      <c r="Q118" s="110">
        <f>'prueba 1'!I115</f>
        <v>0</v>
      </c>
      <c r="R118" s="105">
        <f>'prueba 1'!AN115</f>
        <v>1.1306832303167051E-3</v>
      </c>
      <c r="S118" s="105">
        <f t="shared" si="32"/>
        <v>0.10646222746536772</v>
      </c>
      <c r="T118" s="177">
        <f t="shared" si="33"/>
        <v>7.0725377725346323</v>
      </c>
      <c r="U118" s="161">
        <f t="shared" si="18"/>
        <v>1.0456483040490593E-2</v>
      </c>
      <c r="V118" s="178">
        <f t="shared" si="29"/>
        <v>0.466667</v>
      </c>
    </row>
    <row r="119" spans="1:22" x14ac:dyDescent="0.25">
      <c r="A119" s="105">
        <v>0.470833</v>
      </c>
      <c r="B119" s="105">
        <v>2.8048390903369476</v>
      </c>
      <c r="D119" s="194">
        <f t="shared" si="19"/>
        <v>4.166000000000003E-3</v>
      </c>
      <c r="E119" s="174">
        <f t="shared" ca="1" si="34"/>
        <v>0</v>
      </c>
      <c r="F119" s="179">
        <f t="shared" ca="1" si="20"/>
        <v>0</v>
      </c>
      <c r="G119" s="272">
        <f t="shared" si="21"/>
        <v>0.470833</v>
      </c>
      <c r="H119" s="181">
        <f t="shared" ca="1" si="22"/>
        <v>-5.9188906720603862</v>
      </c>
      <c r="I119" s="182">
        <f t="shared" ca="1" si="23"/>
        <v>-2.1795413460288661E-2</v>
      </c>
      <c r="J119" s="181">
        <f t="shared" ca="1" si="24"/>
        <v>0</v>
      </c>
      <c r="K119" s="7">
        <f t="shared" ca="1" si="30"/>
        <v>9.4198077006004215E-8</v>
      </c>
      <c r="L119" s="110">
        <f t="shared" si="25"/>
        <v>27.515471476205455</v>
      </c>
      <c r="M119" s="110">
        <f t="shared" si="26"/>
        <v>69.37013625103161</v>
      </c>
      <c r="N119" s="110">
        <f t="shared" ca="1" si="27"/>
        <v>9.2408313542890137E-7</v>
      </c>
      <c r="O119" s="110">
        <f t="shared" ca="1" si="28"/>
        <v>-41.854663850743016</v>
      </c>
      <c r="P119" s="110">
        <f t="shared" ca="1" si="31"/>
        <v>-5.9188906720603853</v>
      </c>
      <c r="Q119" s="110">
        <f>'prueba 1'!I116</f>
        <v>0</v>
      </c>
      <c r="R119" s="105">
        <f>'prueba 1'!AN116</f>
        <v>1.1681241114302287E-3</v>
      </c>
      <c r="S119" s="105">
        <f t="shared" si="32"/>
        <v>0.10763035157679796</v>
      </c>
      <c r="T119" s="177">
        <f t="shared" si="33"/>
        <v>7.071369648423202</v>
      </c>
      <c r="U119" s="161">
        <f t="shared" si="18"/>
        <v>1.1684959650343732E-2</v>
      </c>
      <c r="V119" s="178">
        <f t="shared" si="29"/>
        <v>0.470833</v>
      </c>
    </row>
    <row r="120" spans="1:22" x14ac:dyDescent="0.25">
      <c r="A120" s="105">
        <v>0.47499999999999998</v>
      </c>
      <c r="B120" s="105">
        <v>3.5140004720178144</v>
      </c>
      <c r="D120" s="194">
        <f t="shared" si="19"/>
        <v>4.1669999999999763E-3</v>
      </c>
      <c r="E120" s="174">
        <f t="shared" ca="1" si="34"/>
        <v>0</v>
      </c>
      <c r="F120" s="179">
        <f t="shared" ca="1" si="20"/>
        <v>0</v>
      </c>
      <c r="G120" s="272">
        <f t="shared" si="21"/>
        <v>0.47499999999999998</v>
      </c>
      <c r="H120" s="181">
        <f t="shared" ca="1" si="22"/>
        <v>-4.9342160830945847</v>
      </c>
      <c r="I120" s="182">
        <f t="shared" ca="1" si="23"/>
        <v>-2.1795413460288661E-2</v>
      </c>
      <c r="J120" s="181">
        <f t="shared" ca="1" si="24"/>
        <v>0</v>
      </c>
      <c r="K120" s="7">
        <f t="shared" ca="1" si="30"/>
        <v>9.4198077006004215E-8</v>
      </c>
      <c r="L120" s="110">
        <f t="shared" si="25"/>
        <v>34.47234463049476</v>
      </c>
      <c r="M120" s="110">
        <f t="shared" si="26"/>
        <v>69.357813154493272</v>
      </c>
      <c r="N120" s="110">
        <f t="shared" ca="1" si="27"/>
        <v>9.2408313542890137E-7</v>
      </c>
      <c r="O120" s="110">
        <f t="shared" ca="1" si="28"/>
        <v>-34.885467599915373</v>
      </c>
      <c r="P120" s="110">
        <f t="shared" ca="1" si="31"/>
        <v>-4.9342160830945847</v>
      </c>
      <c r="Q120" s="110">
        <f>'prueba 1'!I117</f>
        <v>0</v>
      </c>
      <c r="R120" s="105">
        <f>'prueba 1'!AN117</f>
        <v>1.2561770171608299E-3</v>
      </c>
      <c r="S120" s="105">
        <f t="shared" si="32"/>
        <v>0.10888652859395878</v>
      </c>
      <c r="T120" s="177">
        <f t="shared" si="33"/>
        <v>7.0701134714060414</v>
      </c>
      <c r="U120" s="161">
        <f t="shared" si="18"/>
        <v>1.464283996689815E-2</v>
      </c>
      <c r="V120" s="178">
        <f t="shared" si="29"/>
        <v>0.47499999999999998</v>
      </c>
    </row>
    <row r="121" spans="1:22" x14ac:dyDescent="0.25">
      <c r="A121" s="105">
        <v>0.47916700000000001</v>
      </c>
      <c r="B121" s="105">
        <v>2.4502583994965139</v>
      </c>
      <c r="D121" s="194">
        <f t="shared" si="19"/>
        <v>4.1670000000000318E-3</v>
      </c>
      <c r="E121" s="174">
        <f t="shared" ca="1" si="34"/>
        <v>0</v>
      </c>
      <c r="F121" s="179">
        <f t="shared" ca="1" si="20"/>
        <v>0</v>
      </c>
      <c r="G121" s="272">
        <f t="shared" si="21"/>
        <v>0.47916700000000001</v>
      </c>
      <c r="H121" s="181">
        <f t="shared" ca="1" si="22"/>
        <v>-6.4095997970165257</v>
      </c>
      <c r="I121" s="182">
        <f t="shared" ca="1" si="23"/>
        <v>-2.1795413460288661E-2</v>
      </c>
      <c r="J121" s="181">
        <f t="shared" ca="1" si="24"/>
        <v>0</v>
      </c>
      <c r="K121" s="7">
        <f t="shared" ca="1" si="30"/>
        <v>9.4198077006004215E-8</v>
      </c>
      <c r="L121" s="110">
        <f t="shared" si="25"/>
        <v>24.037034899060803</v>
      </c>
      <c r="M121" s="110">
        <f t="shared" si="26"/>
        <v>69.345755601987904</v>
      </c>
      <c r="N121" s="110">
        <f t="shared" ca="1" si="27"/>
        <v>9.2408313542890137E-7</v>
      </c>
      <c r="O121" s="110">
        <f t="shared" ca="1" si="28"/>
        <v>-45.308719778843965</v>
      </c>
      <c r="P121" s="110">
        <f t="shared" ca="1" si="31"/>
        <v>-6.4095997970165257</v>
      </c>
      <c r="Q121" s="110">
        <f>'prueba 1'!I118</f>
        <v>0</v>
      </c>
      <c r="R121" s="105">
        <f>'prueba 1'!AN118</f>
        <v>1.2291083083954676E-3</v>
      </c>
      <c r="S121" s="105">
        <f t="shared" si="32"/>
        <v>0.11011563690235425</v>
      </c>
      <c r="T121" s="177">
        <f t="shared" si="33"/>
        <v>7.0688843630976459</v>
      </c>
      <c r="U121" s="161">
        <f t="shared" si="18"/>
        <v>1.0210226750702052E-2</v>
      </c>
      <c r="V121" s="178">
        <f t="shared" si="29"/>
        <v>0.47916700000000001</v>
      </c>
    </row>
    <row r="122" spans="1:22" x14ac:dyDescent="0.25">
      <c r="A122" s="105">
        <v>0.48333300000000001</v>
      </c>
      <c r="B122" s="105">
        <v>2.0365809268493407</v>
      </c>
      <c r="D122" s="194">
        <f t="shared" si="19"/>
        <v>4.166000000000003E-3</v>
      </c>
      <c r="E122" s="174">
        <f t="shared" ca="1" si="34"/>
        <v>0</v>
      </c>
      <c r="F122" s="179">
        <f t="shared" ca="1" si="20"/>
        <v>0</v>
      </c>
      <c r="G122" s="272">
        <f t="shared" si="21"/>
        <v>0.48333300000000001</v>
      </c>
      <c r="H122" s="181">
        <f t="shared" ca="1" si="22"/>
        <v>-6.9832616010696977</v>
      </c>
      <c r="I122" s="182">
        <f t="shared" ca="1" si="23"/>
        <v>-2.1795413460288661E-2</v>
      </c>
      <c r="J122" s="181">
        <f t="shared" ca="1" si="24"/>
        <v>0</v>
      </c>
      <c r="K122" s="7">
        <f t="shared" ca="1" si="30"/>
        <v>9.4198077006004215E-8</v>
      </c>
      <c r="L122" s="110">
        <f t="shared" si="25"/>
        <v>19.978858892392033</v>
      </c>
      <c r="M122" s="110">
        <f t="shared" si="26"/>
        <v>69.335250433428541</v>
      </c>
      <c r="N122" s="110">
        <f t="shared" ca="1" si="27"/>
        <v>9.2408313542890137E-7</v>
      </c>
      <c r="O122" s="110">
        <f t="shared" ca="1" si="28"/>
        <v>-49.356390616953369</v>
      </c>
      <c r="P122" s="110">
        <f t="shared" ca="1" si="31"/>
        <v>-6.983261601069696</v>
      </c>
      <c r="Q122" s="110">
        <f>'prueba 1'!I119</f>
        <v>0</v>
      </c>
      <c r="R122" s="105">
        <f>'prueba 1'!AN119</f>
        <v>1.0708632578353553E-3</v>
      </c>
      <c r="S122" s="105">
        <f t="shared" si="32"/>
        <v>0.11118650016018961</v>
      </c>
      <c r="T122" s="177">
        <f t="shared" si="33"/>
        <v>7.0678134998398106</v>
      </c>
      <c r="U122" s="161">
        <f t="shared" si="18"/>
        <v>8.4843961412543589E-3</v>
      </c>
      <c r="V122" s="178">
        <f t="shared" si="29"/>
        <v>0.48333300000000001</v>
      </c>
    </row>
    <row r="123" spans="1:22" x14ac:dyDescent="0.25">
      <c r="A123" s="105">
        <v>0.48749999999999999</v>
      </c>
      <c r="B123" s="105">
        <v>2.0365809268493407</v>
      </c>
      <c r="D123" s="194">
        <f t="shared" si="19"/>
        <v>4.1669999999999763E-3</v>
      </c>
      <c r="E123" s="174">
        <f t="shared" ca="1" si="34"/>
        <v>0</v>
      </c>
      <c r="F123" s="179">
        <f t="shared" ca="1" si="20"/>
        <v>0</v>
      </c>
      <c r="G123" s="272">
        <f t="shared" si="21"/>
        <v>0.48749999999999999</v>
      </c>
      <c r="H123" s="181">
        <f t="shared" ca="1" si="22"/>
        <v>-6.9828330475243714</v>
      </c>
      <c r="I123" s="182">
        <f t="shared" ca="1" si="23"/>
        <v>-2.1795413460288661E-2</v>
      </c>
      <c r="J123" s="181">
        <f t="shared" ca="1" si="24"/>
        <v>0</v>
      </c>
      <c r="K123" s="7">
        <f t="shared" ca="1" si="30"/>
        <v>9.4198077006004215E-8</v>
      </c>
      <c r="L123" s="110">
        <f t="shared" si="25"/>
        <v>19.978858892392033</v>
      </c>
      <c r="M123" s="110">
        <f t="shared" si="26"/>
        <v>69.324740312205137</v>
      </c>
      <c r="N123" s="110">
        <f t="shared" ca="1" si="27"/>
        <v>9.2408313542890137E-7</v>
      </c>
      <c r="O123" s="110">
        <f t="shared" ca="1" si="28"/>
        <v>-49.345880495729965</v>
      </c>
      <c r="P123" s="110">
        <f t="shared" ca="1" si="31"/>
        <v>-6.9828330475243705</v>
      </c>
      <c r="Q123" s="110">
        <f>'prueba 1'!I120</f>
        <v>0</v>
      </c>
      <c r="R123" s="105">
        <f>'prueba 1'!AN120</f>
        <v>1.0713681165552536E-3</v>
      </c>
      <c r="S123" s="105">
        <f t="shared" si="32"/>
        <v>0.11225786827674486</v>
      </c>
      <c r="T123" s="177">
        <f t="shared" si="33"/>
        <v>7.066742131723255</v>
      </c>
      <c r="U123" s="161">
        <f t="shared" si="18"/>
        <v>8.4864327221811538E-3</v>
      </c>
      <c r="V123" s="178">
        <f t="shared" si="29"/>
        <v>0.48749999999999999</v>
      </c>
    </row>
    <row r="124" spans="1:22" x14ac:dyDescent="0.25">
      <c r="A124" s="105">
        <v>0.49166700000000002</v>
      </c>
      <c r="B124" s="105">
        <v>2.3320648358830351</v>
      </c>
      <c r="D124" s="194">
        <f t="shared" si="19"/>
        <v>4.1670000000000318E-3</v>
      </c>
      <c r="E124" s="174">
        <f t="shared" ca="1" si="34"/>
        <v>0</v>
      </c>
      <c r="F124" s="179">
        <f t="shared" ca="1" si="20"/>
        <v>0</v>
      </c>
      <c r="G124" s="272">
        <f t="shared" si="21"/>
        <v>0.49166700000000002</v>
      </c>
      <c r="H124" s="181">
        <f t="shared" ca="1" si="22"/>
        <v>-6.5721359997840176</v>
      </c>
      <c r="I124" s="182">
        <f t="shared" ca="1" si="23"/>
        <v>-2.1795413460288661E-2</v>
      </c>
      <c r="J124" s="181">
        <f t="shared" ca="1" si="24"/>
        <v>0</v>
      </c>
      <c r="K124" s="7">
        <f t="shared" ca="1" si="30"/>
        <v>9.4198077006004215E-8</v>
      </c>
      <c r="L124" s="110">
        <f t="shared" si="25"/>
        <v>22.877556040012575</v>
      </c>
      <c r="M124" s="110">
        <f t="shared" si="26"/>
        <v>69.313854381409584</v>
      </c>
      <c r="N124" s="110">
        <f t="shared" ca="1" si="27"/>
        <v>9.2408313542890137E-7</v>
      </c>
      <c r="O124" s="110">
        <f t="shared" ca="1" si="28"/>
        <v>-46.436297417313867</v>
      </c>
      <c r="P124" s="110">
        <f t="shared" ca="1" si="31"/>
        <v>-6.5721359997840167</v>
      </c>
      <c r="Q124" s="110">
        <f>'prueba 1'!I121</f>
        <v>0</v>
      </c>
      <c r="R124" s="105">
        <f>'prueba 1'!AN121</f>
        <v>1.1096769414420452E-3</v>
      </c>
      <c r="S124" s="105">
        <f t="shared" si="32"/>
        <v>0.1133675452181869</v>
      </c>
      <c r="T124" s="177">
        <f t="shared" si="33"/>
        <v>7.065632454781813</v>
      </c>
      <c r="U124" s="161">
        <f t="shared" si="18"/>
        <v>9.717714171124681E-3</v>
      </c>
      <c r="V124" s="178">
        <f t="shared" si="29"/>
        <v>0.49166700000000002</v>
      </c>
    </row>
    <row r="125" spans="1:22" x14ac:dyDescent="0.25">
      <c r="A125" s="105">
        <v>0.49583300000000002</v>
      </c>
      <c r="B125" s="105">
        <v>2.0956777086560803</v>
      </c>
      <c r="D125" s="194">
        <f t="shared" si="19"/>
        <v>4.166000000000003E-3</v>
      </c>
      <c r="E125" s="174">
        <f t="shared" ca="1" si="34"/>
        <v>0</v>
      </c>
      <c r="F125" s="179">
        <f t="shared" ca="1" si="20"/>
        <v>0</v>
      </c>
      <c r="G125" s="272">
        <f t="shared" si="21"/>
        <v>0.49583300000000002</v>
      </c>
      <c r="H125" s="181">
        <f t="shared" ca="1" si="22"/>
        <v>-6.8998939233926544</v>
      </c>
      <c r="I125" s="182">
        <f t="shared" ca="1" si="23"/>
        <v>-2.1795413460288661E-2</v>
      </c>
      <c r="J125" s="181">
        <f t="shared" ca="1" si="24"/>
        <v>0</v>
      </c>
      <c r="K125" s="7">
        <f t="shared" ca="1" si="30"/>
        <v>9.4198077006004215E-8</v>
      </c>
      <c r="L125" s="110">
        <f t="shared" si="25"/>
        <v>20.558598321916147</v>
      </c>
      <c r="M125" s="110">
        <f t="shared" si="26"/>
        <v>69.303267061101408</v>
      </c>
      <c r="N125" s="110">
        <f t="shared" ca="1" si="27"/>
        <v>9.2408313542890137E-7</v>
      </c>
      <c r="O125" s="110">
        <f t="shared" ca="1" si="28"/>
        <v>-48.744667815102119</v>
      </c>
      <c r="P125" s="110">
        <f t="shared" ca="1" si="31"/>
        <v>-6.8998939233926535</v>
      </c>
      <c r="Q125" s="110">
        <f>'prueba 1'!I122</f>
        <v>0</v>
      </c>
      <c r="R125" s="105">
        <f>'prueba 1'!AN122</f>
        <v>1.0792375441578169E-3</v>
      </c>
      <c r="S125" s="105">
        <f t="shared" si="32"/>
        <v>0.11444678276234471</v>
      </c>
      <c r="T125" s="177">
        <f t="shared" si="33"/>
        <v>7.0645532172376555</v>
      </c>
      <c r="U125" s="161">
        <f t="shared" si="18"/>
        <v>8.7305933342612368E-3</v>
      </c>
      <c r="V125" s="178">
        <f t="shared" si="29"/>
        <v>0.49583300000000002</v>
      </c>
    </row>
    <row r="126" spans="1:22" x14ac:dyDescent="0.25">
      <c r="A126" s="105">
        <v>0.5</v>
      </c>
      <c r="B126" s="105">
        <v>2.4502583994965139</v>
      </c>
      <c r="D126" s="194">
        <f t="shared" si="19"/>
        <v>4.1669999999999763E-3</v>
      </c>
      <c r="E126" s="174">
        <f t="shared" ca="1" si="34"/>
        <v>0</v>
      </c>
      <c r="F126" s="179">
        <f t="shared" ca="1" si="20"/>
        <v>0</v>
      </c>
      <c r="G126" s="272">
        <f t="shared" si="21"/>
        <v>0.5</v>
      </c>
      <c r="H126" s="181">
        <f t="shared" ca="1" si="22"/>
        <v>-6.4069729846174983</v>
      </c>
      <c r="I126" s="182">
        <f t="shared" ca="1" si="23"/>
        <v>-2.1795413460288661E-2</v>
      </c>
      <c r="J126" s="181">
        <f t="shared" ca="1" si="24"/>
        <v>0</v>
      </c>
      <c r="K126" s="7">
        <f t="shared" ca="1" si="30"/>
        <v>9.4198077006004215E-8</v>
      </c>
      <c r="L126" s="110">
        <f t="shared" si="25"/>
        <v>24.037034899060803</v>
      </c>
      <c r="M126" s="110">
        <f t="shared" si="26"/>
        <v>69.292227290337152</v>
      </c>
      <c r="N126" s="110">
        <f t="shared" ca="1" si="27"/>
        <v>9.2408313542890137E-7</v>
      </c>
      <c r="O126" s="110">
        <f t="shared" ca="1" si="28"/>
        <v>-45.255191467193214</v>
      </c>
      <c r="P126" s="110">
        <f t="shared" ca="1" si="31"/>
        <v>-6.4069729846174983</v>
      </c>
      <c r="Q126" s="110">
        <f>'prueba 1'!I123</f>
        <v>0</v>
      </c>
      <c r="R126" s="105">
        <f>'prueba 1'!AN123</f>
        <v>1.1253588954386752E-3</v>
      </c>
      <c r="S126" s="105">
        <f t="shared" si="32"/>
        <v>0.11557214165778339</v>
      </c>
      <c r="T126" s="177">
        <f t="shared" si="33"/>
        <v>7.0634278583422168</v>
      </c>
      <c r="U126" s="161">
        <f t="shared" si="18"/>
        <v>1.0210226750701915E-2</v>
      </c>
      <c r="V126" s="178">
        <f t="shared" si="29"/>
        <v>0.5</v>
      </c>
    </row>
    <row r="127" spans="1:22" x14ac:dyDescent="0.25">
      <c r="A127" s="105">
        <v>0.50416700000000003</v>
      </c>
      <c r="B127" s="105">
        <v>3.0412262175639029</v>
      </c>
      <c r="D127" s="194">
        <f t="shared" si="19"/>
        <v>4.1670000000000318E-3</v>
      </c>
      <c r="E127" s="174">
        <f t="shared" ca="1" si="34"/>
        <v>0</v>
      </c>
      <c r="F127" s="179">
        <f t="shared" ca="1" si="20"/>
        <v>0</v>
      </c>
      <c r="G127" s="272">
        <f t="shared" si="21"/>
        <v>0.50416700000000003</v>
      </c>
      <c r="H127" s="181">
        <f t="shared" ca="1" si="22"/>
        <v>-5.5854929410845457</v>
      </c>
      <c r="I127" s="182">
        <f t="shared" ca="1" si="23"/>
        <v>-2.1795413460288661E-2</v>
      </c>
      <c r="J127" s="181">
        <f t="shared" ca="1" si="24"/>
        <v>0</v>
      </c>
      <c r="K127" s="7">
        <f t="shared" ca="1" si="30"/>
        <v>9.4198077006004215E-8</v>
      </c>
      <c r="L127" s="110">
        <f t="shared" si="25"/>
        <v>29.83442919430189</v>
      </c>
      <c r="M127" s="110">
        <f t="shared" si="26"/>
        <v>69.28045222310385</v>
      </c>
      <c r="N127" s="110">
        <f t="shared" ca="1" si="27"/>
        <v>9.2408313542890137E-7</v>
      </c>
      <c r="O127" s="110">
        <f t="shared" ca="1" si="28"/>
        <v>-39.446022104718821</v>
      </c>
      <c r="P127" s="110">
        <f t="shared" ca="1" si="31"/>
        <v>-5.5854929410845457</v>
      </c>
      <c r="Q127" s="110">
        <f>'prueba 1'!I124</f>
        <v>0</v>
      </c>
      <c r="R127" s="105">
        <f>'prueba 1'!AN124</f>
        <v>1.2003126639449884E-3</v>
      </c>
      <c r="S127" s="105">
        <f t="shared" si="32"/>
        <v>0.11677245432172838</v>
      </c>
      <c r="T127" s="177">
        <f t="shared" si="33"/>
        <v>7.0622275456782715</v>
      </c>
      <c r="U127" s="161">
        <f t="shared" si="18"/>
        <v>1.2672789648588881E-2</v>
      </c>
      <c r="V127" s="178">
        <f t="shared" si="29"/>
        <v>0.50416700000000003</v>
      </c>
    </row>
    <row r="128" spans="1:22" x14ac:dyDescent="0.25">
      <c r="A128" s="105">
        <v>0.50833300000000003</v>
      </c>
      <c r="B128" s="105">
        <v>3.5730972538245536</v>
      </c>
      <c r="D128" s="194">
        <f t="shared" si="19"/>
        <v>4.166000000000003E-3</v>
      </c>
      <c r="E128" s="174">
        <f t="shared" ca="1" si="34"/>
        <v>0</v>
      </c>
      <c r="F128" s="179">
        <f t="shared" ca="1" si="20"/>
        <v>0</v>
      </c>
      <c r="G128" s="272">
        <f t="shared" si="21"/>
        <v>0.50833300000000003</v>
      </c>
      <c r="H128" s="181">
        <f t="shared" ca="1" si="22"/>
        <v>-4.8457919104342144</v>
      </c>
      <c r="I128" s="182">
        <f t="shared" ca="1" si="23"/>
        <v>-2.1795413460288661E-2</v>
      </c>
      <c r="J128" s="181">
        <f t="shared" ca="1" si="24"/>
        <v>0</v>
      </c>
      <c r="K128" s="7">
        <f t="shared" ca="1" si="30"/>
        <v>9.4198077006004215E-8</v>
      </c>
      <c r="L128" s="110">
        <f t="shared" si="25"/>
        <v>35.052084060018871</v>
      </c>
      <c r="M128" s="110">
        <f t="shared" si="26"/>
        <v>69.268037819929077</v>
      </c>
      <c r="N128" s="110">
        <f t="shared" ca="1" si="27"/>
        <v>9.2408313542890137E-7</v>
      </c>
      <c r="O128" s="110">
        <f t="shared" ca="1" si="28"/>
        <v>-34.215952835827068</v>
      </c>
      <c r="P128" s="110">
        <f t="shared" ca="1" si="31"/>
        <v>-4.8457919104342144</v>
      </c>
      <c r="Q128" s="110">
        <f>'prueba 1'!I125</f>
        <v>0</v>
      </c>
      <c r="R128" s="105">
        <f>'prueba 1'!AN125</f>
        <v>1.2654845234224713E-3</v>
      </c>
      <c r="S128" s="105">
        <f t="shared" si="32"/>
        <v>0.11803793884515085</v>
      </c>
      <c r="T128" s="177">
        <f t="shared" si="33"/>
        <v>7.0609620611548491</v>
      </c>
      <c r="U128" s="161">
        <f t="shared" si="18"/>
        <v>1.4885523159433102E-2</v>
      </c>
      <c r="V128" s="178">
        <f t="shared" si="29"/>
        <v>0.50833300000000003</v>
      </c>
    </row>
    <row r="129" spans="1:22" x14ac:dyDescent="0.25">
      <c r="A129" s="105">
        <v>0.51249999999999996</v>
      </c>
      <c r="B129" s="105">
        <v>3.6912908174380314</v>
      </c>
      <c r="D129" s="194">
        <f t="shared" si="19"/>
        <v>4.1669999999999208E-3</v>
      </c>
      <c r="E129" s="174">
        <f t="shared" ca="1" si="34"/>
        <v>0</v>
      </c>
      <c r="F129" s="179">
        <f t="shared" ca="1" si="20"/>
        <v>0</v>
      </c>
      <c r="G129" s="272">
        <f t="shared" si="21"/>
        <v>0.51249999999999996</v>
      </c>
      <c r="H129" s="181">
        <f t="shared" ca="1" si="22"/>
        <v>-4.6805934315383588</v>
      </c>
      <c r="I129" s="182">
        <f t="shared" ca="1" si="23"/>
        <v>-2.1795413460288661E-2</v>
      </c>
      <c r="J129" s="181">
        <f t="shared" ca="1" si="24"/>
        <v>0</v>
      </c>
      <c r="K129" s="7">
        <f t="shared" ca="1" si="30"/>
        <v>9.4198077006004215E-8</v>
      </c>
      <c r="L129" s="110">
        <f t="shared" si="25"/>
        <v>36.211562919067092</v>
      </c>
      <c r="M129" s="110">
        <f t="shared" si="26"/>
        <v>69.254686007048633</v>
      </c>
      <c r="N129" s="110">
        <f t="shared" ca="1" si="27"/>
        <v>9.2408313542890137E-7</v>
      </c>
      <c r="O129" s="110">
        <f t="shared" ca="1" si="28"/>
        <v>-33.043122163898403</v>
      </c>
      <c r="P129" s="110">
        <f t="shared" ca="1" si="31"/>
        <v>-4.6805934315383588</v>
      </c>
      <c r="Q129" s="110">
        <f>'prueba 1'!I126</f>
        <v>0</v>
      </c>
      <c r="R129" s="105">
        <f>'prueba 1'!AN126</f>
        <v>1.361041068342601E-3</v>
      </c>
      <c r="S129" s="105">
        <f t="shared" si="32"/>
        <v>0.11939897991349345</v>
      </c>
      <c r="T129" s="177">
        <f t="shared" si="33"/>
        <v>7.0596010200865065</v>
      </c>
      <c r="U129" s="161">
        <f t="shared" si="18"/>
        <v>1.5381608836263985E-2</v>
      </c>
      <c r="V129" s="178">
        <f t="shared" si="29"/>
        <v>0.51249999999999996</v>
      </c>
    </row>
    <row r="130" spans="1:22" x14ac:dyDescent="0.25">
      <c r="A130" s="105">
        <v>0.51666699999999999</v>
      </c>
      <c r="B130" s="105">
        <v>3.4549036902110761</v>
      </c>
      <c r="D130" s="194">
        <f t="shared" si="19"/>
        <v>4.1670000000000318E-3</v>
      </c>
      <c r="E130" s="174">
        <f t="shared" ca="1" si="34"/>
        <v>0</v>
      </c>
      <c r="F130" s="179">
        <f t="shared" ca="1" si="20"/>
        <v>0</v>
      </c>
      <c r="G130" s="272">
        <f t="shared" si="21"/>
        <v>0.51666699999999999</v>
      </c>
      <c r="H130" s="181">
        <f t="shared" ca="1" si="22"/>
        <v>-5.0081666130845237</v>
      </c>
      <c r="I130" s="182">
        <f t="shared" ca="1" si="23"/>
        <v>-2.1795413460288661E-2</v>
      </c>
      <c r="J130" s="181">
        <f t="shared" ca="1" si="24"/>
        <v>0</v>
      </c>
      <c r="K130" s="7">
        <f t="shared" ca="1" si="30"/>
        <v>9.4198077006004215E-8</v>
      </c>
      <c r="L130" s="110">
        <f t="shared" si="25"/>
        <v>33.892605200970657</v>
      </c>
      <c r="M130" s="110">
        <f t="shared" si="26"/>
        <v>69.241566563465241</v>
      </c>
      <c r="N130" s="110">
        <f t="shared" ca="1" si="27"/>
        <v>9.2408313542890137E-7</v>
      </c>
      <c r="O130" s="110">
        <f t="shared" ca="1" si="28"/>
        <v>-35.348960438411446</v>
      </c>
      <c r="P130" s="110">
        <f t="shared" ca="1" si="31"/>
        <v>-5.0081666130845237</v>
      </c>
      <c r="Q130" s="110">
        <f>'prueba 1'!I127</f>
        <v>0</v>
      </c>
      <c r="R130" s="105">
        <f>'prueba 1'!AN127</f>
        <v>1.3373540859725982E-3</v>
      </c>
      <c r="S130" s="105">
        <f t="shared" si="32"/>
        <v>0.12073633399946605</v>
      </c>
      <c r="T130" s="177">
        <f t="shared" si="33"/>
        <v>7.058263666000534</v>
      </c>
      <c r="U130" s="161">
        <f t="shared" si="18"/>
        <v>1.4396583677109664E-2</v>
      </c>
      <c r="V130" s="178">
        <f t="shared" si="29"/>
        <v>0.51666699999999999</v>
      </c>
    </row>
    <row r="131" spans="1:22" x14ac:dyDescent="0.25">
      <c r="A131" s="105">
        <v>0.52083299999999999</v>
      </c>
      <c r="B131" s="105">
        <v>2.9821294357571646</v>
      </c>
      <c r="D131" s="194">
        <f t="shared" si="19"/>
        <v>4.166000000000003E-3</v>
      </c>
      <c r="E131" s="174">
        <f t="shared" ca="1" si="34"/>
        <v>0</v>
      </c>
      <c r="F131" s="179">
        <f t="shared" ca="1" si="20"/>
        <v>0</v>
      </c>
      <c r="G131" s="272">
        <f t="shared" si="21"/>
        <v>0.52083299999999999</v>
      </c>
      <c r="H131" s="181">
        <f t="shared" ca="1" si="22"/>
        <v>-5.6645000204250495</v>
      </c>
      <c r="I131" s="182">
        <f t="shared" ca="1" si="23"/>
        <v>-2.1795413460288661E-2</v>
      </c>
      <c r="J131" s="181">
        <f t="shared" ca="1" si="24"/>
        <v>0</v>
      </c>
      <c r="K131" s="7">
        <f t="shared" ca="1" si="30"/>
        <v>9.4198077006004215E-8</v>
      </c>
      <c r="L131" s="110">
        <f t="shared" si="25"/>
        <v>29.254689764777787</v>
      </c>
      <c r="M131" s="110">
        <f t="shared" si="26"/>
        <v>69.228927046611958</v>
      </c>
      <c r="N131" s="110">
        <f t="shared" ca="1" si="27"/>
        <v>9.2408313542890137E-7</v>
      </c>
      <c r="O131" s="110">
        <f t="shared" ca="1" si="28"/>
        <v>-39.974236357751032</v>
      </c>
      <c r="P131" s="110">
        <f t="shared" ca="1" si="31"/>
        <v>-5.6645000204250486</v>
      </c>
      <c r="Q131" s="110">
        <f>'prueba 1'!I128</f>
        <v>0</v>
      </c>
      <c r="R131" s="105">
        <f>'prueba 1'!AN128</f>
        <v>1.2884318912626575E-3</v>
      </c>
      <c r="S131" s="105">
        <f t="shared" si="32"/>
        <v>0.12202476589072871</v>
      </c>
      <c r="T131" s="177">
        <f t="shared" si="33"/>
        <v>7.056975234109272</v>
      </c>
      <c r="U131" s="161">
        <f t="shared" si="18"/>
        <v>1.2423551229364357E-2</v>
      </c>
      <c r="V131" s="178">
        <f t="shared" si="29"/>
        <v>0.52083299999999999</v>
      </c>
    </row>
    <row r="132" spans="1:22" x14ac:dyDescent="0.25">
      <c r="A132" s="105">
        <v>0.52500000000000002</v>
      </c>
      <c r="B132" s="105">
        <v>2.8639358721436863</v>
      </c>
      <c r="D132" s="194">
        <f t="shared" si="19"/>
        <v>4.1670000000000318E-3</v>
      </c>
      <c r="E132" s="174">
        <f t="shared" ca="1" si="34"/>
        <v>0</v>
      </c>
      <c r="F132" s="179">
        <f t="shared" ca="1" si="20"/>
        <v>0</v>
      </c>
      <c r="G132" s="272">
        <f t="shared" si="21"/>
        <v>0.52500000000000002</v>
      </c>
      <c r="H132" s="181">
        <f t="shared" ca="1" si="22"/>
        <v>-5.8280821878086471</v>
      </c>
      <c r="I132" s="182">
        <f t="shared" ca="1" si="23"/>
        <v>-2.1795413460288661E-2</v>
      </c>
      <c r="J132" s="181">
        <f t="shared" ca="1" si="24"/>
        <v>0</v>
      </c>
      <c r="K132" s="7">
        <f t="shared" ca="1" si="30"/>
        <v>9.4198077006004215E-8</v>
      </c>
      <c r="L132" s="110">
        <f t="shared" si="25"/>
        <v>28.095210905729562</v>
      </c>
      <c r="M132" s="110">
        <f t="shared" si="26"/>
        <v>69.21640301229246</v>
      </c>
      <c r="N132" s="110">
        <f t="shared" ca="1" si="27"/>
        <v>9.2408313542890137E-7</v>
      </c>
      <c r="O132" s="110">
        <f t="shared" ca="1" si="28"/>
        <v>-41.121191182479762</v>
      </c>
      <c r="P132" s="110">
        <f t="shared" ca="1" si="31"/>
        <v>-5.8280821878086471</v>
      </c>
      <c r="Q132" s="110">
        <f>'prueba 1'!I129</f>
        <v>0</v>
      </c>
      <c r="R132" s="105">
        <f>'prueba 1'!AN129</f>
        <v>1.2766599714060403E-3</v>
      </c>
      <c r="S132" s="105">
        <f t="shared" si="32"/>
        <v>0.12330142586213474</v>
      </c>
      <c r="T132" s="177">
        <f t="shared" si="33"/>
        <v>7.0556985741378657</v>
      </c>
      <c r="U132" s="161">
        <f t="shared" si="18"/>
        <v>1.1934020779222832E-2</v>
      </c>
      <c r="V132" s="178">
        <f t="shared" si="29"/>
        <v>0.52500000000000002</v>
      </c>
    </row>
    <row r="133" spans="1:22" x14ac:dyDescent="0.25">
      <c r="A133" s="105">
        <v>0.52916700000000005</v>
      </c>
      <c r="B133" s="105">
        <v>2.9821294357571646</v>
      </c>
      <c r="D133" s="194">
        <f t="shared" si="19"/>
        <v>4.1670000000000318E-3</v>
      </c>
      <c r="E133" s="174">
        <f t="shared" ca="1" si="34"/>
        <v>0</v>
      </c>
      <c r="F133" s="179">
        <f t="shared" ca="1" si="20"/>
        <v>0</v>
      </c>
      <c r="G133" s="272">
        <f t="shared" si="21"/>
        <v>0.52916700000000005</v>
      </c>
      <c r="H133" s="181">
        <f t="shared" ca="1" si="22"/>
        <v>-5.6629920638538174</v>
      </c>
      <c r="I133" s="182">
        <f t="shared" ca="1" si="23"/>
        <v>-2.1795413460288661E-2</v>
      </c>
      <c r="J133" s="181">
        <f t="shared" ca="1" si="24"/>
        <v>0</v>
      </c>
      <c r="K133" s="7">
        <f t="shared" ca="1" si="30"/>
        <v>9.4198077006004215E-8</v>
      </c>
      <c r="L133" s="110">
        <f t="shared" si="25"/>
        <v>29.254689764777787</v>
      </c>
      <c r="M133" s="110">
        <f t="shared" si="26"/>
        <v>69.203753664485205</v>
      </c>
      <c r="N133" s="110">
        <f t="shared" ca="1" si="27"/>
        <v>9.2408313542890137E-7</v>
      </c>
      <c r="O133" s="110">
        <f t="shared" ca="1" si="28"/>
        <v>-39.94906297562428</v>
      </c>
      <c r="P133" s="110">
        <f t="shared" ca="1" si="31"/>
        <v>-5.6629920638538165</v>
      </c>
      <c r="Q133" s="110">
        <f>'prueba 1'!I130</f>
        <v>0</v>
      </c>
      <c r="R133" s="105">
        <f>'prueba 1'!AN130</f>
        <v>1.289434027243406E-3</v>
      </c>
      <c r="S133" s="105">
        <f t="shared" si="32"/>
        <v>0.12459085988937815</v>
      </c>
      <c r="T133" s="177">
        <f t="shared" si="33"/>
        <v>7.0544091401106224</v>
      </c>
      <c r="U133" s="161">
        <f t="shared" si="18"/>
        <v>1.24265333588002E-2</v>
      </c>
      <c r="V133" s="178">
        <f t="shared" si="29"/>
        <v>0.52916700000000005</v>
      </c>
    </row>
    <row r="134" spans="1:22" x14ac:dyDescent="0.25">
      <c r="A134" s="105">
        <v>0.53333299999999995</v>
      </c>
      <c r="B134" s="105">
        <v>2.9230326539504254</v>
      </c>
      <c r="D134" s="194">
        <f t="shared" si="19"/>
        <v>4.165999999999892E-3</v>
      </c>
      <c r="E134" s="174">
        <f t="shared" ca="1" si="34"/>
        <v>0</v>
      </c>
      <c r="F134" s="179">
        <f t="shared" ca="1" si="20"/>
        <v>0</v>
      </c>
      <c r="G134" s="272">
        <f t="shared" si="21"/>
        <v>0.53333299999999995</v>
      </c>
      <c r="H134" s="181">
        <f t="shared" ca="1" si="22"/>
        <v>-5.7444336452756906</v>
      </c>
      <c r="I134" s="182">
        <f t="shared" ca="1" si="23"/>
        <v>-2.1795413460288661E-2</v>
      </c>
      <c r="J134" s="181">
        <f t="shared" ca="1" si="24"/>
        <v>0</v>
      </c>
      <c r="K134" s="7">
        <f t="shared" ca="1" si="30"/>
        <v>9.4198077006004215E-8</v>
      </c>
      <c r="L134" s="110">
        <f t="shared" si="25"/>
        <v>28.674950335253676</v>
      </c>
      <c r="M134" s="110">
        <f t="shared" si="26"/>
        <v>69.191164848954827</v>
      </c>
      <c r="N134" s="110">
        <f t="shared" ca="1" si="27"/>
        <v>9.2408313542890137E-7</v>
      </c>
      <c r="O134" s="110">
        <f t="shared" ca="1" si="28"/>
        <v>-40.516213589618012</v>
      </c>
      <c r="P134" s="110">
        <f t="shared" ca="1" si="31"/>
        <v>-5.7444336452756897</v>
      </c>
      <c r="Q134" s="110">
        <f>'prueba 1'!I131</f>
        <v>0</v>
      </c>
      <c r="R134" s="105">
        <f>'prueba 1'!AN131</f>
        <v>1.2832635606913794E-3</v>
      </c>
      <c r="S134" s="105">
        <f t="shared" si="32"/>
        <v>0.12587412345006954</v>
      </c>
      <c r="T134" s="177">
        <f t="shared" si="33"/>
        <v>7.053125876549931</v>
      </c>
      <c r="U134" s="161">
        <f t="shared" ref="U134:U197" si="35">IF(B134&lt;0,0,+D134*B134)</f>
        <v>1.2177354036357156E-2</v>
      </c>
      <c r="V134" s="178">
        <f t="shared" si="29"/>
        <v>0.53333299999999995</v>
      </c>
    </row>
    <row r="135" spans="1:22" x14ac:dyDescent="0.25">
      <c r="A135" s="105">
        <v>0.53749999999999998</v>
      </c>
      <c r="B135" s="105">
        <v>2.9230326539504254</v>
      </c>
      <c r="D135" s="194">
        <f t="shared" ref="D135:D198" si="36">+A135-A134</f>
        <v>4.1670000000000318E-3</v>
      </c>
      <c r="E135" s="174">
        <f t="shared" ca="1" si="34"/>
        <v>0</v>
      </c>
      <c r="F135" s="179">
        <f t="shared" ref="F135:F198" ca="1" si="37">IF(AND(I134&lt;=0,J134&lt;=0),0,+I135*D135)</f>
        <v>0</v>
      </c>
      <c r="G135" s="272">
        <f t="shared" ref="G135:G198" si="38">+G134+D135</f>
        <v>0.53749999999999998</v>
      </c>
      <c r="H135" s="181">
        <f t="shared" ref="H135:H198" ca="1" si="39">IF(CELL("tipo",T135)="b",+(B135*9.81+K135*9.81-$E$2*9.81)/$E$2,+(B135*9.81+K135*9.81-T135*9.81)/T135)</f>
        <v>-5.743693436236212</v>
      </c>
      <c r="I135" s="182">
        <f t="shared" ref="I135:I198" ca="1" si="40">+I134+E135</f>
        <v>-2.1795413460288661E-2</v>
      </c>
      <c r="J135" s="181">
        <f t="shared" ref="J135:J198" ca="1" si="41">IF(AND(I135&lt;=0,J134&lt;=0),0,+J134+F135)</f>
        <v>0</v>
      </c>
      <c r="K135" s="7">
        <f t="shared" ca="1" si="30"/>
        <v>9.4198077006004215E-8</v>
      </c>
      <c r="L135" s="110">
        <f t="shared" ref="L135:L198" si="42">+B135*9.81</f>
        <v>28.674950335253676</v>
      </c>
      <c r="M135" s="110">
        <f t="shared" ref="M135:M198" si="43">+T135*9.81</f>
        <v>69.178569653568019</v>
      </c>
      <c r="N135" s="110">
        <f t="shared" ref="N135:N198" ca="1" si="44">+K135*9.81</f>
        <v>9.2408313542890137E-7</v>
      </c>
      <c r="O135" s="110">
        <f t="shared" ref="O135:O198" ca="1" si="45">+L135-M135+N135</f>
        <v>-40.503618394231204</v>
      </c>
      <c r="P135" s="110">
        <f t="shared" ca="1" si="31"/>
        <v>-5.7436934362362111</v>
      </c>
      <c r="Q135" s="110">
        <f>'prueba 1'!I132</f>
        <v>0</v>
      </c>
      <c r="R135" s="105">
        <f>'prueba 1'!AN132</f>
        <v>1.2839139028351179E-3</v>
      </c>
      <c r="S135" s="105">
        <f t="shared" si="32"/>
        <v>0.12715803735290465</v>
      </c>
      <c r="T135" s="177">
        <f t="shared" si="33"/>
        <v>7.0518419626470958</v>
      </c>
      <c r="U135" s="161">
        <f t="shared" si="35"/>
        <v>1.2180277069011515E-2</v>
      </c>
      <c r="V135" s="178">
        <f t="shared" ref="V135:V198" si="46">+G135</f>
        <v>0.53749999999999998</v>
      </c>
    </row>
    <row r="136" spans="1:22" x14ac:dyDescent="0.25">
      <c r="A136" s="105">
        <v>0.54166700000000001</v>
      </c>
      <c r="B136" s="105">
        <v>2.9821294357571646</v>
      </c>
      <c r="D136" s="194">
        <f t="shared" si="36"/>
        <v>4.1670000000000318E-3</v>
      </c>
      <c r="E136" s="174">
        <f t="shared" ca="1" si="34"/>
        <v>0</v>
      </c>
      <c r="F136" s="179">
        <f t="shared" ca="1" si="37"/>
        <v>0</v>
      </c>
      <c r="G136" s="272">
        <f t="shared" si="38"/>
        <v>0.54166700000000001</v>
      </c>
      <c r="H136" s="181">
        <f t="shared" ca="1" si="39"/>
        <v>-5.660723066276649</v>
      </c>
      <c r="I136" s="182">
        <f t="shared" ca="1" si="40"/>
        <v>-2.1795413460288661E-2</v>
      </c>
      <c r="J136" s="181">
        <f t="shared" ca="1" si="41"/>
        <v>0</v>
      </c>
      <c r="K136" s="7">
        <f t="shared" ref="K136:K199" ca="1" si="47">IF(I135&lt;0,+(+(0.5*1.29*$H$2*PI()/4*$E$1^2*I135^2)/9.81),+(-(0.5*1.29*$H$2*PI()/4*$E$1^2*I135^2)/9.81))</f>
        <v>9.4198077006004215E-8</v>
      </c>
      <c r="L136" s="110">
        <f t="shared" si="42"/>
        <v>29.254689764777787</v>
      </c>
      <c r="M136" s="110">
        <f t="shared" si="43"/>
        <v>69.165910167436479</v>
      </c>
      <c r="N136" s="110">
        <f t="shared" ca="1" si="44"/>
        <v>9.2408313542890137E-7</v>
      </c>
      <c r="O136" s="110">
        <f t="shared" ca="1" si="45"/>
        <v>-39.911219478575553</v>
      </c>
      <c r="P136" s="110">
        <f t="shared" ref="P136:P199" ca="1" si="48">+O136/T136</f>
        <v>-5.6607230662766481</v>
      </c>
      <c r="Q136" s="110">
        <f>'prueba 1'!I133</f>
        <v>0</v>
      </c>
      <c r="R136" s="105">
        <f>'prueba 1'!AN133</f>
        <v>1.2904674955693915E-3</v>
      </c>
      <c r="S136" s="105">
        <f t="shared" ref="S136:S199" si="49">R136+S135</f>
        <v>0.12844850484847403</v>
      </c>
      <c r="T136" s="177">
        <f t="shared" ref="T136:T199" si="50">+$E$2-S136</f>
        <v>7.0505514951515265</v>
      </c>
      <c r="U136" s="161">
        <f t="shared" si="35"/>
        <v>1.24265333588002E-2</v>
      </c>
      <c r="V136" s="178">
        <f t="shared" si="46"/>
        <v>0.54166700000000001</v>
      </c>
    </row>
    <row r="137" spans="1:22" x14ac:dyDescent="0.25">
      <c r="A137" s="105">
        <v>0.54583300000000001</v>
      </c>
      <c r="B137" s="105">
        <v>2.9821294357571646</v>
      </c>
      <c r="D137" s="194">
        <f t="shared" si="36"/>
        <v>4.166000000000003E-3</v>
      </c>
      <c r="E137" s="174">
        <f t="shared" ca="1" si="34"/>
        <v>0</v>
      </c>
      <c r="F137" s="179">
        <f t="shared" ca="1" si="37"/>
        <v>0</v>
      </c>
      <c r="G137" s="272">
        <f t="shared" si="38"/>
        <v>0.54583300000000001</v>
      </c>
      <c r="H137" s="181">
        <f t="shared" ca="1" si="39"/>
        <v>-5.6599634622277497</v>
      </c>
      <c r="I137" s="182">
        <f t="shared" ca="1" si="40"/>
        <v>-2.1795413460288661E-2</v>
      </c>
      <c r="J137" s="181">
        <f t="shared" ca="1" si="41"/>
        <v>0</v>
      </c>
      <c r="K137" s="7">
        <f t="shared" ca="1" si="47"/>
        <v>9.4198077006004215E-8</v>
      </c>
      <c r="L137" s="110">
        <f t="shared" si="42"/>
        <v>29.254689764777787</v>
      </c>
      <c r="M137" s="110">
        <f t="shared" si="43"/>
        <v>69.153250349882882</v>
      </c>
      <c r="N137" s="110">
        <f t="shared" ca="1" si="44"/>
        <v>9.2408313542890137E-7</v>
      </c>
      <c r="O137" s="110">
        <f t="shared" ca="1" si="45"/>
        <v>-39.898559661021956</v>
      </c>
      <c r="P137" s="110">
        <f t="shared" ca="1" si="48"/>
        <v>-5.6599634622277488</v>
      </c>
      <c r="Q137" s="110">
        <f>'prueba 1'!I134</f>
        <v>0</v>
      </c>
      <c r="R137" s="105">
        <f>'prueba 1'!AN134</f>
        <v>1.2905012796723574E-3</v>
      </c>
      <c r="S137" s="105">
        <f t="shared" si="49"/>
        <v>0.1297390061281464</v>
      </c>
      <c r="T137" s="177">
        <f t="shared" si="50"/>
        <v>7.0492609938718536</v>
      </c>
      <c r="U137" s="161">
        <f t="shared" si="35"/>
        <v>1.2423551229364357E-2</v>
      </c>
      <c r="V137" s="178">
        <f t="shared" si="46"/>
        <v>0.54583300000000001</v>
      </c>
    </row>
    <row r="138" spans="1:22" x14ac:dyDescent="0.25">
      <c r="A138" s="105">
        <v>0.55000000000000004</v>
      </c>
      <c r="B138" s="105">
        <v>2.9230326539504254</v>
      </c>
      <c r="D138" s="194">
        <f t="shared" si="36"/>
        <v>4.1670000000000318E-3</v>
      </c>
      <c r="E138" s="174">
        <f t="shared" ca="1" si="34"/>
        <v>0</v>
      </c>
      <c r="F138" s="179">
        <f t="shared" ca="1" si="37"/>
        <v>0</v>
      </c>
      <c r="G138" s="272">
        <f t="shared" si="38"/>
        <v>0.55000000000000004</v>
      </c>
      <c r="H138" s="181">
        <f t="shared" ca="1" si="39"/>
        <v>-5.7414630139846174</v>
      </c>
      <c r="I138" s="182">
        <f t="shared" ca="1" si="40"/>
        <v>-2.1795413460288661E-2</v>
      </c>
      <c r="J138" s="181">
        <f t="shared" ca="1" si="41"/>
        <v>0</v>
      </c>
      <c r="K138" s="7">
        <f t="shared" ca="1" si="47"/>
        <v>9.4198077006004215E-8</v>
      </c>
      <c r="L138" s="110">
        <f t="shared" si="42"/>
        <v>28.674950335253676</v>
      </c>
      <c r="M138" s="110">
        <f t="shared" si="43"/>
        <v>69.140645106828217</v>
      </c>
      <c r="N138" s="110">
        <f t="shared" ca="1" si="44"/>
        <v>9.2408313542890137E-7</v>
      </c>
      <c r="O138" s="110">
        <f t="shared" ca="1" si="45"/>
        <v>-40.465693847491401</v>
      </c>
      <c r="P138" s="110">
        <f t="shared" ca="1" si="48"/>
        <v>-5.7414630139846166</v>
      </c>
      <c r="Q138" s="110">
        <f>'prueba 1'!I135</f>
        <v>0</v>
      </c>
      <c r="R138" s="105">
        <f>'prueba 1'!AN135</f>
        <v>1.2849381299355697E-3</v>
      </c>
      <c r="S138" s="105">
        <f t="shared" si="49"/>
        <v>0.13102394425808198</v>
      </c>
      <c r="T138" s="177">
        <f t="shared" si="50"/>
        <v>7.047976055741918</v>
      </c>
      <c r="U138" s="161">
        <f t="shared" si="35"/>
        <v>1.2180277069011515E-2</v>
      </c>
      <c r="V138" s="178">
        <f t="shared" si="46"/>
        <v>0.55000000000000004</v>
      </c>
    </row>
    <row r="139" spans="1:22" x14ac:dyDescent="0.25">
      <c r="A139" s="105">
        <v>0.55416699999999997</v>
      </c>
      <c r="B139" s="105">
        <v>2.9230326539504254</v>
      </c>
      <c r="D139" s="194">
        <f t="shared" si="36"/>
        <v>4.1669999999999208E-3</v>
      </c>
      <c r="E139" s="174">
        <f t="shared" ca="1" si="34"/>
        <v>0</v>
      </c>
      <c r="F139" s="179">
        <f t="shared" ca="1" si="37"/>
        <v>0</v>
      </c>
      <c r="G139" s="272">
        <f t="shared" si="38"/>
        <v>0.55416699999999997</v>
      </c>
      <c r="H139" s="181">
        <f t="shared" ca="1" si="39"/>
        <v>-5.7407209358750881</v>
      </c>
      <c r="I139" s="182">
        <f t="shared" ca="1" si="40"/>
        <v>-2.1795413460288661E-2</v>
      </c>
      <c r="J139" s="181">
        <f t="shared" ca="1" si="41"/>
        <v>0</v>
      </c>
      <c r="K139" s="7">
        <f t="shared" ca="1" si="47"/>
        <v>9.4198077006004215E-8</v>
      </c>
      <c r="L139" s="110">
        <f t="shared" si="42"/>
        <v>28.674950335253676</v>
      </c>
      <c r="M139" s="110">
        <f t="shared" si="43"/>
        <v>69.128036544376741</v>
      </c>
      <c r="N139" s="110">
        <f t="shared" ca="1" si="44"/>
        <v>9.2408313542890137E-7</v>
      </c>
      <c r="O139" s="110">
        <f t="shared" ca="1" si="45"/>
        <v>-40.453085285039926</v>
      </c>
      <c r="P139" s="110">
        <f t="shared" ca="1" si="48"/>
        <v>-5.7407209358750872</v>
      </c>
      <c r="Q139" s="110">
        <f>'prueba 1'!I136</f>
        <v>0</v>
      </c>
      <c r="R139" s="105">
        <f>'prueba 1'!AN136</f>
        <v>1.2852764986221242E-3</v>
      </c>
      <c r="S139" s="105">
        <f t="shared" si="49"/>
        <v>0.13230922075670409</v>
      </c>
      <c r="T139" s="177">
        <f t="shared" si="50"/>
        <v>7.0466907792432965</v>
      </c>
      <c r="U139" s="161">
        <f t="shared" si="35"/>
        <v>1.2180277069011191E-2</v>
      </c>
      <c r="V139" s="178">
        <f t="shared" si="46"/>
        <v>0.55416699999999997</v>
      </c>
    </row>
    <row r="140" spans="1:22" x14ac:dyDescent="0.25">
      <c r="A140" s="105">
        <v>0.55833299999999997</v>
      </c>
      <c r="B140" s="105">
        <v>3.0412262175639029</v>
      </c>
      <c r="D140" s="194">
        <f t="shared" si="36"/>
        <v>4.166000000000003E-3</v>
      </c>
      <c r="E140" s="174">
        <f t="shared" ca="1" si="34"/>
        <v>0</v>
      </c>
      <c r="F140" s="179">
        <f t="shared" ca="1" si="37"/>
        <v>0</v>
      </c>
      <c r="G140" s="272">
        <f t="shared" si="38"/>
        <v>0.55833299999999997</v>
      </c>
      <c r="H140" s="181">
        <f t="shared" ca="1" si="39"/>
        <v>-5.5753987684845923</v>
      </c>
      <c r="I140" s="182">
        <f t="shared" ca="1" si="40"/>
        <v>-2.1795413460288661E-2</v>
      </c>
      <c r="J140" s="181">
        <f t="shared" ca="1" si="41"/>
        <v>0</v>
      </c>
      <c r="K140" s="7">
        <f t="shared" ca="1" si="47"/>
        <v>9.4198077006004215E-8</v>
      </c>
      <c r="L140" s="110">
        <f t="shared" si="42"/>
        <v>29.83442919430189</v>
      </c>
      <c r="M140" s="110">
        <f t="shared" si="43"/>
        <v>69.115305895431206</v>
      </c>
      <c r="N140" s="110">
        <f t="shared" ca="1" si="44"/>
        <v>9.2408313542890137E-7</v>
      </c>
      <c r="O140" s="110">
        <f t="shared" ca="1" si="45"/>
        <v>-39.280875777046177</v>
      </c>
      <c r="P140" s="110">
        <f t="shared" ca="1" si="48"/>
        <v>-5.5753987684845923</v>
      </c>
      <c r="Q140" s="110">
        <f>'prueba 1'!I137</f>
        <v>0</v>
      </c>
      <c r="R140" s="105">
        <f>'prueba 1'!AN137</f>
        <v>1.2977216050496225E-3</v>
      </c>
      <c r="S140" s="105">
        <f t="shared" si="49"/>
        <v>0.13360694236175372</v>
      </c>
      <c r="T140" s="177">
        <f t="shared" si="50"/>
        <v>7.0453930576382469</v>
      </c>
      <c r="U140" s="161">
        <f t="shared" si="35"/>
        <v>1.2669748422371228E-2</v>
      </c>
      <c r="V140" s="178">
        <f t="shared" si="46"/>
        <v>0.55833299999999997</v>
      </c>
    </row>
    <row r="141" spans="1:22" x14ac:dyDescent="0.25">
      <c r="A141" s="105">
        <v>0.5625</v>
      </c>
      <c r="B141" s="105">
        <v>3.1594197811773816</v>
      </c>
      <c r="D141" s="194">
        <f t="shared" si="36"/>
        <v>4.1670000000000318E-3</v>
      </c>
      <c r="E141" s="174">
        <f t="shared" ca="1" si="34"/>
        <v>0</v>
      </c>
      <c r="F141" s="179">
        <f t="shared" ca="1" si="37"/>
        <v>0</v>
      </c>
      <c r="G141" s="272">
        <f t="shared" si="38"/>
        <v>0.5625</v>
      </c>
      <c r="H141" s="181">
        <f t="shared" ca="1" si="39"/>
        <v>-5.4100075640207663</v>
      </c>
      <c r="I141" s="182">
        <f t="shared" ca="1" si="40"/>
        <v>-2.1795413460288661E-2</v>
      </c>
      <c r="J141" s="181">
        <f t="shared" ca="1" si="41"/>
        <v>0</v>
      </c>
      <c r="K141" s="7">
        <f t="shared" ca="1" si="47"/>
        <v>9.4198077006004215E-8</v>
      </c>
      <c r="L141" s="110">
        <f t="shared" si="42"/>
        <v>30.993908053350115</v>
      </c>
      <c r="M141" s="110">
        <f t="shared" si="43"/>
        <v>69.102447672947577</v>
      </c>
      <c r="N141" s="110">
        <f t="shared" ca="1" si="44"/>
        <v>9.2408313542890137E-7</v>
      </c>
      <c r="O141" s="110">
        <f t="shared" ca="1" si="45"/>
        <v>-38.108538695514326</v>
      </c>
      <c r="P141" s="110">
        <f t="shared" ca="1" si="48"/>
        <v>-5.4100075640207663</v>
      </c>
      <c r="Q141" s="110">
        <f>'prueba 1'!I138</f>
        <v>0</v>
      </c>
      <c r="R141" s="105">
        <f>'prueba 1'!AN138</f>
        <v>1.310726043183334E-3</v>
      </c>
      <c r="S141" s="105">
        <f t="shared" si="49"/>
        <v>0.13491766840493705</v>
      </c>
      <c r="T141" s="177">
        <f t="shared" si="50"/>
        <v>7.0440823315950629</v>
      </c>
      <c r="U141" s="161">
        <f t="shared" si="35"/>
        <v>1.316530222816625E-2</v>
      </c>
      <c r="V141" s="178">
        <f t="shared" si="46"/>
        <v>0.5625</v>
      </c>
    </row>
    <row r="142" spans="1:22" x14ac:dyDescent="0.25">
      <c r="A142" s="105">
        <v>0.56666700000000003</v>
      </c>
      <c r="B142" s="105">
        <v>3.395806908404337</v>
      </c>
      <c r="D142" s="194">
        <f t="shared" si="36"/>
        <v>4.1670000000000318E-3</v>
      </c>
      <c r="E142" s="174">
        <f t="shared" ca="1" si="34"/>
        <v>0</v>
      </c>
      <c r="F142" s="179">
        <f t="shared" ca="1" si="37"/>
        <v>0</v>
      </c>
      <c r="G142" s="272">
        <f t="shared" si="38"/>
        <v>0.56666700000000003</v>
      </c>
      <c r="H142" s="181">
        <f t="shared" ca="1" si="39"/>
        <v>-5.0799042262902505</v>
      </c>
      <c r="I142" s="182">
        <f t="shared" ca="1" si="40"/>
        <v>-2.1795413460288661E-2</v>
      </c>
      <c r="J142" s="181">
        <f t="shared" ca="1" si="41"/>
        <v>0</v>
      </c>
      <c r="K142" s="7">
        <f t="shared" ca="1" si="47"/>
        <v>9.4198077006004215E-8</v>
      </c>
      <c r="L142" s="110">
        <f t="shared" si="42"/>
        <v>33.312865771446546</v>
      </c>
      <c r="M142" s="110">
        <f t="shared" si="43"/>
        <v>69.089345737885978</v>
      </c>
      <c r="N142" s="110">
        <f t="shared" ca="1" si="44"/>
        <v>9.2408313542890137E-7</v>
      </c>
      <c r="O142" s="110">
        <f t="shared" ca="1" si="45"/>
        <v>-35.776479042356293</v>
      </c>
      <c r="P142" s="110">
        <f t="shared" ca="1" si="48"/>
        <v>-5.0799042262902505</v>
      </c>
      <c r="Q142" s="110">
        <f>'prueba 1'!I139</f>
        <v>0</v>
      </c>
      <c r="R142" s="105">
        <f>'prueba 1'!AN139</f>
        <v>1.3355693233030061E-3</v>
      </c>
      <c r="S142" s="105">
        <f t="shared" si="49"/>
        <v>0.13625323772824005</v>
      </c>
      <c r="T142" s="177">
        <f t="shared" si="50"/>
        <v>7.0427467622717606</v>
      </c>
      <c r="U142" s="161">
        <f t="shared" si="35"/>
        <v>1.415032738732098E-2</v>
      </c>
      <c r="V142" s="178">
        <f t="shared" si="46"/>
        <v>0.56666700000000003</v>
      </c>
    </row>
    <row r="143" spans="1:22" x14ac:dyDescent="0.25">
      <c r="A143" s="105">
        <v>0.57083300000000003</v>
      </c>
      <c r="B143" s="105">
        <v>3.8094843810515098</v>
      </c>
      <c r="D143" s="194">
        <f t="shared" si="36"/>
        <v>4.166000000000003E-3</v>
      </c>
      <c r="E143" s="174">
        <f t="shared" ca="1" si="34"/>
        <v>0</v>
      </c>
      <c r="F143" s="179">
        <f t="shared" ca="1" si="37"/>
        <v>0</v>
      </c>
      <c r="G143" s="272">
        <f t="shared" si="38"/>
        <v>0.57083300000000003</v>
      </c>
      <c r="H143" s="181">
        <f t="shared" ca="1" si="39"/>
        <v>-4.5026452736352249</v>
      </c>
      <c r="I143" s="182">
        <f t="shared" ca="1" si="40"/>
        <v>-2.1795413460288661E-2</v>
      </c>
      <c r="J143" s="181">
        <f t="shared" ca="1" si="41"/>
        <v>0</v>
      </c>
      <c r="K143" s="7">
        <f t="shared" ca="1" si="47"/>
        <v>9.4198077006004215E-8</v>
      </c>
      <c r="L143" s="110">
        <f t="shared" si="42"/>
        <v>37.371041778115313</v>
      </c>
      <c r="M143" s="110">
        <f t="shared" si="43"/>
        <v>69.075829261495954</v>
      </c>
      <c r="N143" s="110">
        <f t="shared" ca="1" si="44"/>
        <v>9.2408313542890137E-7</v>
      </c>
      <c r="O143" s="110">
        <f t="shared" ca="1" si="45"/>
        <v>-31.704786559297506</v>
      </c>
      <c r="P143" s="110">
        <f t="shared" ca="1" si="48"/>
        <v>-4.5026452736352249</v>
      </c>
      <c r="Q143" s="110">
        <f>'prueba 1'!I140</f>
        <v>0</v>
      </c>
      <c r="R143" s="105">
        <f>'prueba 1'!AN140</f>
        <v>1.3778263394513075E-3</v>
      </c>
      <c r="S143" s="105">
        <f t="shared" si="49"/>
        <v>0.13763106406769135</v>
      </c>
      <c r="T143" s="177">
        <f t="shared" si="50"/>
        <v>7.0413689359323088</v>
      </c>
      <c r="U143" s="161">
        <f t="shared" si="35"/>
        <v>1.5870311931460601E-2</v>
      </c>
      <c r="V143" s="178">
        <f t="shared" si="46"/>
        <v>0.57083300000000003</v>
      </c>
    </row>
    <row r="144" spans="1:22" x14ac:dyDescent="0.25">
      <c r="A144" s="105">
        <v>0.57499999999999996</v>
      </c>
      <c r="B144" s="105">
        <v>3.8094843810515098</v>
      </c>
      <c r="D144" s="194">
        <f t="shared" si="36"/>
        <v>4.1669999999999208E-3</v>
      </c>
      <c r="E144" s="174">
        <f t="shared" ca="1" si="34"/>
        <v>0</v>
      </c>
      <c r="F144" s="179">
        <f t="shared" ca="1" si="37"/>
        <v>0</v>
      </c>
      <c r="G144" s="272">
        <f t="shared" si="38"/>
        <v>0.57499999999999996</v>
      </c>
      <c r="H144" s="181">
        <f t="shared" ca="1" si="39"/>
        <v>-4.5016060111668006</v>
      </c>
      <c r="I144" s="182">
        <f t="shared" ca="1" si="40"/>
        <v>-2.1795413460288661E-2</v>
      </c>
      <c r="J144" s="181">
        <f t="shared" ca="1" si="41"/>
        <v>0</v>
      </c>
      <c r="K144" s="7">
        <f t="shared" ca="1" si="47"/>
        <v>9.4198077006004215E-8</v>
      </c>
      <c r="L144" s="110">
        <f t="shared" si="42"/>
        <v>37.371041778115313</v>
      </c>
      <c r="M144" s="110">
        <f t="shared" si="43"/>
        <v>69.062305789617682</v>
      </c>
      <c r="N144" s="110">
        <f t="shared" ca="1" si="44"/>
        <v>9.2408313542890137E-7</v>
      </c>
      <c r="O144" s="110">
        <f t="shared" ca="1" si="45"/>
        <v>-31.691263087419234</v>
      </c>
      <c r="P144" s="110">
        <f t="shared" ca="1" si="48"/>
        <v>-4.5016060111668006</v>
      </c>
      <c r="Q144" s="110">
        <f>'prueba 1'!I141</f>
        <v>0</v>
      </c>
      <c r="R144" s="105">
        <f>'prueba 1'!AN141</f>
        <v>1.3785394371334133E-3</v>
      </c>
      <c r="S144" s="105">
        <f t="shared" si="49"/>
        <v>0.13900960350482477</v>
      </c>
      <c r="T144" s="177">
        <f t="shared" si="50"/>
        <v>7.0399903964951758</v>
      </c>
      <c r="U144" s="161">
        <f t="shared" si="35"/>
        <v>1.5874121415841339E-2</v>
      </c>
      <c r="V144" s="178">
        <f t="shared" si="46"/>
        <v>0.57499999999999996</v>
      </c>
    </row>
    <row r="145" spans="1:22" x14ac:dyDescent="0.25">
      <c r="A145" s="105">
        <v>0.57916699999999999</v>
      </c>
      <c r="B145" s="105">
        <v>3.868581162858248</v>
      </c>
      <c r="D145" s="194">
        <f t="shared" si="36"/>
        <v>4.1670000000000318E-3</v>
      </c>
      <c r="E145" s="174">
        <f t="shared" ca="1" si="34"/>
        <v>0</v>
      </c>
      <c r="F145" s="179">
        <f t="shared" ca="1" si="37"/>
        <v>0</v>
      </c>
      <c r="G145" s="272">
        <f t="shared" si="38"/>
        <v>0.57916699999999999</v>
      </c>
      <c r="H145" s="181">
        <f t="shared" ca="1" si="39"/>
        <v>-4.4181958841641231</v>
      </c>
      <c r="I145" s="182">
        <f t="shared" ca="1" si="40"/>
        <v>-2.1795413460288661E-2</v>
      </c>
      <c r="J145" s="181">
        <f t="shared" ca="1" si="41"/>
        <v>0</v>
      </c>
      <c r="K145" s="7">
        <f t="shared" ca="1" si="47"/>
        <v>9.4198077006004215E-8</v>
      </c>
      <c r="L145" s="110">
        <f t="shared" si="42"/>
        <v>37.950781207639416</v>
      </c>
      <c r="M145" s="110">
        <f t="shared" si="43"/>
        <v>69.04872000426559</v>
      </c>
      <c r="N145" s="110">
        <f t="shared" ca="1" si="44"/>
        <v>9.2408313542890137E-7</v>
      </c>
      <c r="O145" s="110">
        <f t="shared" ca="1" si="45"/>
        <v>-31.097937872543039</v>
      </c>
      <c r="P145" s="110">
        <f t="shared" ca="1" si="48"/>
        <v>-4.418195884164124</v>
      </c>
      <c r="Q145" s="110">
        <f>'prueba 1'!I142</f>
        <v>0</v>
      </c>
      <c r="R145" s="105">
        <f>'prueba 1'!AN142</f>
        <v>1.3848914732000953E-3</v>
      </c>
      <c r="S145" s="105">
        <f t="shared" si="49"/>
        <v>0.14039449497802486</v>
      </c>
      <c r="T145" s="177">
        <f t="shared" si="50"/>
        <v>7.0386055050219758</v>
      </c>
      <c r="U145" s="161">
        <f t="shared" si="35"/>
        <v>1.6120377705630441E-2</v>
      </c>
      <c r="V145" s="178">
        <f t="shared" si="46"/>
        <v>0.57916699999999999</v>
      </c>
    </row>
    <row r="146" spans="1:22" x14ac:dyDescent="0.25">
      <c r="A146" s="105">
        <v>0.58333299999999999</v>
      </c>
      <c r="B146" s="105">
        <v>3.8094843810515098</v>
      </c>
      <c r="D146" s="194">
        <f t="shared" si="36"/>
        <v>4.166000000000003E-3</v>
      </c>
      <c r="E146" s="174">
        <f t="shared" ca="1" si="34"/>
        <v>0</v>
      </c>
      <c r="F146" s="179">
        <f t="shared" ca="1" si="37"/>
        <v>0</v>
      </c>
      <c r="G146" s="272">
        <f t="shared" si="38"/>
        <v>0.58333299999999999</v>
      </c>
      <c r="H146" s="181">
        <f t="shared" ca="1" si="39"/>
        <v>-4.4995211455803386</v>
      </c>
      <c r="I146" s="182">
        <f t="shared" ca="1" si="40"/>
        <v>-2.1795413460288661E-2</v>
      </c>
      <c r="J146" s="181">
        <f t="shared" ca="1" si="41"/>
        <v>0</v>
      </c>
      <c r="K146" s="7">
        <f t="shared" ca="1" si="47"/>
        <v>9.4198077006004215E-8</v>
      </c>
      <c r="L146" s="110">
        <f t="shared" si="42"/>
        <v>37.371041778115313</v>
      </c>
      <c r="M146" s="110">
        <f t="shared" si="43"/>
        <v>69.035192297857392</v>
      </c>
      <c r="N146" s="110">
        <f t="shared" ca="1" si="44"/>
        <v>9.2408313542890137E-7</v>
      </c>
      <c r="O146" s="110">
        <f t="shared" ca="1" si="45"/>
        <v>-31.664149595658944</v>
      </c>
      <c r="P146" s="110">
        <f t="shared" ca="1" si="48"/>
        <v>-4.4995211455803386</v>
      </c>
      <c r="Q146" s="110">
        <f>'prueba 1'!I143</f>
        <v>0</v>
      </c>
      <c r="R146" s="105">
        <f>'prueba 1'!AN143</f>
        <v>1.3789710915589855E-3</v>
      </c>
      <c r="S146" s="105">
        <f t="shared" si="49"/>
        <v>0.14177346606958385</v>
      </c>
      <c r="T146" s="177">
        <f t="shared" si="50"/>
        <v>7.0372265339304167</v>
      </c>
      <c r="U146" s="161">
        <f t="shared" si="35"/>
        <v>1.5870311931460601E-2</v>
      </c>
      <c r="V146" s="178">
        <f t="shared" si="46"/>
        <v>0.58333299999999999</v>
      </c>
    </row>
    <row r="147" spans="1:22" x14ac:dyDescent="0.25">
      <c r="A147" s="105">
        <v>0.58750000000000002</v>
      </c>
      <c r="B147" s="105">
        <v>3.7503875992447706</v>
      </c>
      <c r="D147" s="194">
        <f t="shared" si="36"/>
        <v>4.1670000000000318E-3</v>
      </c>
      <c r="E147" s="174">
        <f t="shared" ca="1" si="34"/>
        <v>0</v>
      </c>
      <c r="F147" s="179">
        <f t="shared" ca="1" si="37"/>
        <v>0</v>
      </c>
      <c r="G147" s="272">
        <f t="shared" si="38"/>
        <v>0.58750000000000002</v>
      </c>
      <c r="H147" s="181">
        <f t="shared" ca="1" si="39"/>
        <v>-4.5808822096325725</v>
      </c>
      <c r="I147" s="182">
        <f t="shared" ca="1" si="40"/>
        <v>-2.1795413460288661E-2</v>
      </c>
      <c r="J147" s="181">
        <f t="shared" ca="1" si="41"/>
        <v>0</v>
      </c>
      <c r="K147" s="7">
        <f t="shared" ca="1" si="47"/>
        <v>9.4198077006004215E-8</v>
      </c>
      <c r="L147" s="110">
        <f t="shared" si="42"/>
        <v>36.791302348591202</v>
      </c>
      <c r="M147" s="110">
        <f t="shared" si="43"/>
        <v>69.021716391585585</v>
      </c>
      <c r="N147" s="110">
        <f t="shared" ca="1" si="44"/>
        <v>9.2408313542890137E-7</v>
      </c>
      <c r="O147" s="110">
        <f t="shared" ca="1" si="45"/>
        <v>-32.230413118911244</v>
      </c>
      <c r="P147" s="110">
        <f t="shared" ca="1" si="48"/>
        <v>-4.5808822096325725</v>
      </c>
      <c r="Q147" s="110">
        <f>'prueba 1'!I144</f>
        <v>0</v>
      </c>
      <c r="R147" s="105">
        <f>'prueba 1'!AN144</f>
        <v>1.3736907514585541E-3</v>
      </c>
      <c r="S147" s="105">
        <f t="shared" si="49"/>
        <v>0.1431471568210424</v>
      </c>
      <c r="T147" s="177">
        <f t="shared" si="50"/>
        <v>7.035852843178958</v>
      </c>
      <c r="U147" s="161">
        <f t="shared" si="35"/>
        <v>1.5627865126053079E-2</v>
      </c>
      <c r="V147" s="178">
        <f t="shared" si="46"/>
        <v>0.58750000000000002</v>
      </c>
    </row>
    <row r="148" spans="1:22" x14ac:dyDescent="0.25">
      <c r="A148" s="105">
        <v>0.59166700000000005</v>
      </c>
      <c r="B148" s="105">
        <v>3.8094843810515098</v>
      </c>
      <c r="D148" s="194">
        <f t="shared" si="36"/>
        <v>4.1670000000000318E-3</v>
      </c>
      <c r="E148" s="174">
        <f t="shared" ca="1" si="34"/>
        <v>0</v>
      </c>
      <c r="F148" s="179">
        <f t="shared" ca="1" si="37"/>
        <v>0</v>
      </c>
      <c r="G148" s="272">
        <f t="shared" si="38"/>
        <v>0.59166700000000005</v>
      </c>
      <c r="H148" s="181">
        <f t="shared" ca="1" si="39"/>
        <v>-4.497442280793666</v>
      </c>
      <c r="I148" s="182">
        <f t="shared" ca="1" si="40"/>
        <v>-2.1795413460288661E-2</v>
      </c>
      <c r="J148" s="181">
        <f t="shared" ca="1" si="41"/>
        <v>0</v>
      </c>
      <c r="K148" s="7">
        <f t="shared" ca="1" si="47"/>
        <v>9.4198077006004215E-8</v>
      </c>
      <c r="L148" s="110">
        <f t="shared" si="42"/>
        <v>37.371041778115313</v>
      </c>
      <c r="M148" s="110">
        <f t="shared" si="43"/>
        <v>69.008178035068255</v>
      </c>
      <c r="N148" s="110">
        <f t="shared" ca="1" si="44"/>
        <v>9.2408313542890137E-7</v>
      </c>
      <c r="O148" s="110">
        <f t="shared" ca="1" si="45"/>
        <v>-31.637135332869807</v>
      </c>
      <c r="P148" s="110">
        <f t="shared" ca="1" si="48"/>
        <v>-4.4974422807936669</v>
      </c>
      <c r="Q148" s="110">
        <f>'prueba 1'!I145</f>
        <v>0</v>
      </c>
      <c r="R148" s="105">
        <f>'prueba 1'!AN145</f>
        <v>1.3800567295948524E-3</v>
      </c>
      <c r="S148" s="105">
        <f t="shared" si="49"/>
        <v>0.14452721355063725</v>
      </c>
      <c r="T148" s="177">
        <f t="shared" si="50"/>
        <v>7.0344727864493635</v>
      </c>
      <c r="U148" s="161">
        <f t="shared" si="35"/>
        <v>1.5874121415841762E-2</v>
      </c>
      <c r="V148" s="178">
        <f t="shared" si="46"/>
        <v>0.59166700000000005</v>
      </c>
    </row>
    <row r="149" spans="1:22" x14ac:dyDescent="0.25">
      <c r="A149" s="105">
        <v>0.59583299999999995</v>
      </c>
      <c r="B149" s="105">
        <v>4.0458715082784655</v>
      </c>
      <c r="D149" s="194">
        <f t="shared" si="36"/>
        <v>4.165999999999892E-3</v>
      </c>
      <c r="E149" s="174">
        <f t="shared" ca="1" si="34"/>
        <v>0</v>
      </c>
      <c r="F149" s="179">
        <f t="shared" ca="1" si="37"/>
        <v>0</v>
      </c>
      <c r="G149" s="272">
        <f t="shared" si="38"/>
        <v>0.59583299999999995</v>
      </c>
      <c r="H149" s="181">
        <f t="shared" ca="1" si="39"/>
        <v>-4.166659784518961</v>
      </c>
      <c r="I149" s="182">
        <f t="shared" ca="1" si="40"/>
        <v>-2.1795413460288661E-2</v>
      </c>
      <c r="J149" s="181">
        <f t="shared" ca="1" si="41"/>
        <v>0</v>
      </c>
      <c r="K149" s="7">
        <f t="shared" ca="1" si="47"/>
        <v>9.4198077006004215E-8</v>
      </c>
      <c r="L149" s="110">
        <f t="shared" si="42"/>
        <v>39.689999496211747</v>
      </c>
      <c r="M149" s="110">
        <f t="shared" si="43"/>
        <v>68.994405663331747</v>
      </c>
      <c r="N149" s="110">
        <f t="shared" ca="1" si="44"/>
        <v>9.2408313542890137E-7</v>
      </c>
      <c r="O149" s="110">
        <f t="shared" ca="1" si="45"/>
        <v>-29.304405243036864</v>
      </c>
      <c r="P149" s="110">
        <f t="shared" ca="1" si="48"/>
        <v>-4.166659784518961</v>
      </c>
      <c r="Q149" s="110">
        <f>'prueba 1'!I146</f>
        <v>0</v>
      </c>
      <c r="R149" s="105">
        <f>'prueba 1'!AN146</f>
        <v>1.4039114919983315E-3</v>
      </c>
      <c r="S149" s="105">
        <f t="shared" si="49"/>
        <v>0.14593112504263558</v>
      </c>
      <c r="T149" s="177">
        <f t="shared" si="50"/>
        <v>7.0330688749573644</v>
      </c>
      <c r="U149" s="161">
        <f t="shared" si="35"/>
        <v>1.6855100703487651E-2</v>
      </c>
      <c r="V149" s="178">
        <f t="shared" si="46"/>
        <v>0.59583299999999995</v>
      </c>
    </row>
    <row r="150" spans="1:22" x14ac:dyDescent="0.25">
      <c r="A150" s="105">
        <v>0.6</v>
      </c>
      <c r="B150" s="105">
        <v>4.0458715082784655</v>
      </c>
      <c r="D150" s="194">
        <f t="shared" si="36"/>
        <v>4.1670000000000318E-3</v>
      </c>
      <c r="E150" s="174">
        <f t="shared" ca="1" si="34"/>
        <v>0</v>
      </c>
      <c r="F150" s="179">
        <f t="shared" ca="1" si="37"/>
        <v>0</v>
      </c>
      <c r="G150" s="272">
        <f t="shared" si="38"/>
        <v>0.6</v>
      </c>
      <c r="H150" s="181">
        <f t="shared" ca="1" si="39"/>
        <v>-4.1655324777993403</v>
      </c>
      <c r="I150" s="182">
        <f t="shared" ca="1" si="40"/>
        <v>-2.1795413460288661E-2</v>
      </c>
      <c r="J150" s="181">
        <f t="shared" ca="1" si="41"/>
        <v>0</v>
      </c>
      <c r="K150" s="7">
        <f t="shared" ca="1" si="47"/>
        <v>9.4198077006004215E-8</v>
      </c>
      <c r="L150" s="110">
        <f t="shared" si="42"/>
        <v>39.689999496211747</v>
      </c>
      <c r="M150" s="110">
        <f t="shared" si="43"/>
        <v>68.980626178054422</v>
      </c>
      <c r="N150" s="110">
        <f t="shared" ca="1" si="44"/>
        <v>9.2408313542890137E-7</v>
      </c>
      <c r="O150" s="110">
        <f t="shared" ca="1" si="45"/>
        <v>-29.290625757759539</v>
      </c>
      <c r="P150" s="110">
        <f t="shared" ca="1" si="48"/>
        <v>-4.1655324777993412</v>
      </c>
      <c r="Q150" s="110">
        <f>'prueba 1'!I147</f>
        <v>0</v>
      </c>
      <c r="R150" s="105">
        <f>'prueba 1'!AN147</f>
        <v>1.4046366235817708E-3</v>
      </c>
      <c r="S150" s="105">
        <f t="shared" si="49"/>
        <v>0.14733576166621737</v>
      </c>
      <c r="T150" s="177">
        <f t="shared" si="50"/>
        <v>7.0316642383337831</v>
      </c>
      <c r="U150" s="161">
        <f t="shared" si="35"/>
        <v>1.6859146574996493E-2</v>
      </c>
      <c r="V150" s="178">
        <f t="shared" si="46"/>
        <v>0.6</v>
      </c>
    </row>
    <row r="151" spans="1:22" x14ac:dyDescent="0.25">
      <c r="A151" s="105">
        <v>0.60416700000000001</v>
      </c>
      <c r="B151" s="105">
        <v>4.1640650718919439</v>
      </c>
      <c r="D151" s="194">
        <f t="shared" si="36"/>
        <v>4.1670000000000318E-3</v>
      </c>
      <c r="E151" s="174">
        <f t="shared" ca="1" si="34"/>
        <v>0</v>
      </c>
      <c r="F151" s="179">
        <f t="shared" ca="1" si="37"/>
        <v>0</v>
      </c>
      <c r="G151" s="272">
        <f t="shared" si="38"/>
        <v>0.60416700000000001</v>
      </c>
      <c r="H151" s="181">
        <f t="shared" ca="1" si="39"/>
        <v>-3.9994677392420748</v>
      </c>
      <c r="I151" s="182">
        <f t="shared" ca="1" si="40"/>
        <v>-2.1795413460288661E-2</v>
      </c>
      <c r="J151" s="181">
        <f t="shared" ca="1" si="41"/>
        <v>0</v>
      </c>
      <c r="K151" s="7">
        <f t="shared" ca="1" si="47"/>
        <v>9.4198077006004215E-8</v>
      </c>
      <c r="L151" s="110">
        <f t="shared" si="42"/>
        <v>40.849478355259969</v>
      </c>
      <c r="M151" s="110">
        <f t="shared" si="43"/>
        <v>68.966726927368313</v>
      </c>
      <c r="N151" s="110">
        <f t="shared" ca="1" si="44"/>
        <v>9.2408313542890137E-7</v>
      </c>
      <c r="O151" s="110">
        <f t="shared" ca="1" si="45"/>
        <v>-28.117247648025209</v>
      </c>
      <c r="P151" s="110">
        <f t="shared" ca="1" si="48"/>
        <v>-3.9994677392420752</v>
      </c>
      <c r="Q151" s="110">
        <f>'prueba 1'!I148</f>
        <v>0</v>
      </c>
      <c r="R151" s="105">
        <f>'prueba 1'!AN148</f>
        <v>1.4168451260038678E-3</v>
      </c>
      <c r="S151" s="105">
        <f t="shared" si="49"/>
        <v>0.14875260679222124</v>
      </c>
      <c r="T151" s="177">
        <f t="shared" si="50"/>
        <v>7.0302473932077794</v>
      </c>
      <c r="U151" s="161">
        <f t="shared" si="35"/>
        <v>1.7351659154573863E-2</v>
      </c>
      <c r="V151" s="178">
        <f t="shared" si="46"/>
        <v>0.60416700000000001</v>
      </c>
    </row>
    <row r="152" spans="1:22" x14ac:dyDescent="0.25">
      <c r="A152" s="105">
        <v>0.60833300000000001</v>
      </c>
      <c r="B152" s="105">
        <v>4.1640650718919439</v>
      </c>
      <c r="D152" s="194">
        <f t="shared" si="36"/>
        <v>4.166000000000003E-3</v>
      </c>
      <c r="E152" s="174">
        <f t="shared" ca="1" si="34"/>
        <v>0</v>
      </c>
      <c r="F152" s="179">
        <f t="shared" ca="1" si="37"/>
        <v>0</v>
      </c>
      <c r="G152" s="272">
        <f t="shared" si="38"/>
        <v>0.60833300000000001</v>
      </c>
      <c r="H152" s="181">
        <f t="shared" ca="1" si="39"/>
        <v>-3.9982964311805689</v>
      </c>
      <c r="I152" s="182">
        <f t="shared" ca="1" si="40"/>
        <v>-2.1795413460288661E-2</v>
      </c>
      <c r="J152" s="181">
        <f t="shared" ca="1" si="41"/>
        <v>0</v>
      </c>
      <c r="K152" s="7">
        <f t="shared" ca="1" si="47"/>
        <v>9.4198077006004215E-8</v>
      </c>
      <c r="L152" s="110">
        <f t="shared" si="42"/>
        <v>40.849478355259969</v>
      </c>
      <c r="M152" s="110">
        <f t="shared" si="43"/>
        <v>68.952827167638802</v>
      </c>
      <c r="N152" s="110">
        <f t="shared" ca="1" si="44"/>
        <v>9.2408313542890137E-7</v>
      </c>
      <c r="O152" s="110">
        <f t="shared" ca="1" si="45"/>
        <v>-28.103347888295698</v>
      </c>
      <c r="P152" s="110">
        <f t="shared" ca="1" si="48"/>
        <v>-3.9982964311805693</v>
      </c>
      <c r="Q152" s="110">
        <f>'prueba 1'!I149</f>
        <v>0</v>
      </c>
      <c r="R152" s="105">
        <f>'prueba 1'!AN149</f>
        <v>1.4168970162610523E-3</v>
      </c>
      <c r="S152" s="105">
        <f t="shared" si="49"/>
        <v>0.15016950380848229</v>
      </c>
      <c r="T152" s="177">
        <f t="shared" si="50"/>
        <v>7.0288304961915182</v>
      </c>
      <c r="U152" s="161">
        <f t="shared" si="35"/>
        <v>1.7347495089501851E-2</v>
      </c>
      <c r="V152" s="178">
        <f t="shared" si="46"/>
        <v>0.60833300000000001</v>
      </c>
    </row>
    <row r="153" spans="1:22" x14ac:dyDescent="0.25">
      <c r="A153" s="105">
        <v>0.61250000000000004</v>
      </c>
      <c r="B153" s="105">
        <v>4.1049682900852043</v>
      </c>
      <c r="D153" s="194">
        <f t="shared" si="36"/>
        <v>4.1670000000000318E-3</v>
      </c>
      <c r="E153" s="174">
        <f t="shared" ca="1" si="34"/>
        <v>0</v>
      </c>
      <c r="F153" s="179">
        <f t="shared" ca="1" si="37"/>
        <v>0</v>
      </c>
      <c r="G153" s="272">
        <f t="shared" si="38"/>
        <v>0.61250000000000004</v>
      </c>
      <c r="H153" s="181">
        <f t="shared" ca="1" si="39"/>
        <v>-4.0796257131328906</v>
      </c>
      <c r="I153" s="182">
        <f t="shared" ca="1" si="40"/>
        <v>-2.1795413460288661E-2</v>
      </c>
      <c r="J153" s="181">
        <f t="shared" ca="1" si="41"/>
        <v>0</v>
      </c>
      <c r="K153" s="7">
        <f t="shared" ca="1" si="47"/>
        <v>9.4198077006004215E-8</v>
      </c>
      <c r="L153" s="110">
        <f t="shared" si="42"/>
        <v>40.269738925735858</v>
      </c>
      <c r="M153" s="110">
        <f t="shared" si="43"/>
        <v>68.938978180202369</v>
      </c>
      <c r="N153" s="110">
        <f t="shared" ca="1" si="44"/>
        <v>9.2408313542890137E-7</v>
      </c>
      <c r="O153" s="110">
        <f t="shared" ca="1" si="45"/>
        <v>-28.669238330383376</v>
      </c>
      <c r="P153" s="110">
        <f t="shared" ca="1" si="48"/>
        <v>-4.0796257131328915</v>
      </c>
      <c r="Q153" s="110">
        <f>'prueba 1'!I150</f>
        <v>0</v>
      </c>
      <c r="R153" s="105">
        <f>'prueba 1'!AN150</f>
        <v>1.4117214512146636E-3</v>
      </c>
      <c r="S153" s="105">
        <f t="shared" si="49"/>
        <v>0.15158122525969694</v>
      </c>
      <c r="T153" s="177">
        <f t="shared" si="50"/>
        <v>7.027418774740303</v>
      </c>
      <c r="U153" s="161">
        <f t="shared" si="35"/>
        <v>1.7105402864785176E-2</v>
      </c>
      <c r="V153" s="178">
        <f t="shared" si="46"/>
        <v>0.61250000000000004</v>
      </c>
    </row>
    <row r="154" spans="1:22" x14ac:dyDescent="0.25">
      <c r="A154" s="105">
        <v>0.61666699999999997</v>
      </c>
      <c r="B154" s="105">
        <v>3.868581162858248</v>
      </c>
      <c r="D154" s="194">
        <f t="shared" si="36"/>
        <v>4.1669999999999208E-3</v>
      </c>
      <c r="E154" s="174">
        <f t="shared" ca="1" si="34"/>
        <v>0</v>
      </c>
      <c r="F154" s="179">
        <f t="shared" ca="1" si="37"/>
        <v>0</v>
      </c>
      <c r="G154" s="272">
        <f t="shared" si="38"/>
        <v>0.61666699999999997</v>
      </c>
      <c r="H154" s="181">
        <f t="shared" ca="1" si="39"/>
        <v>-4.4085457384671729</v>
      </c>
      <c r="I154" s="182">
        <f t="shared" ca="1" si="40"/>
        <v>-2.1795413460288661E-2</v>
      </c>
      <c r="J154" s="181">
        <f t="shared" ca="1" si="41"/>
        <v>0</v>
      </c>
      <c r="K154" s="7">
        <f t="shared" ca="1" si="47"/>
        <v>9.4198077006004215E-8</v>
      </c>
      <c r="L154" s="110">
        <f t="shared" si="42"/>
        <v>37.950781207639416</v>
      </c>
      <c r="M154" s="110">
        <f t="shared" si="43"/>
        <v>68.925358743396558</v>
      </c>
      <c r="N154" s="110">
        <f t="shared" ca="1" si="44"/>
        <v>9.2408313542890137E-7</v>
      </c>
      <c r="O154" s="110">
        <f t="shared" ca="1" si="45"/>
        <v>-30.974576611674006</v>
      </c>
      <c r="P154" s="110">
        <f t="shared" ca="1" si="48"/>
        <v>-4.4085457384671738</v>
      </c>
      <c r="Q154" s="110">
        <f>'prueba 1'!I151</f>
        <v>0</v>
      </c>
      <c r="R154" s="105">
        <f>'prueba 1'!AN151</f>
        <v>1.3883217946818376E-3</v>
      </c>
      <c r="S154" s="105">
        <f t="shared" si="49"/>
        <v>0.15296954705437879</v>
      </c>
      <c r="T154" s="177">
        <f t="shared" si="50"/>
        <v>7.0260304529456219</v>
      </c>
      <c r="U154" s="161">
        <f t="shared" si="35"/>
        <v>1.6120377705630014E-2</v>
      </c>
      <c r="V154" s="178">
        <f t="shared" si="46"/>
        <v>0.61666699999999997</v>
      </c>
    </row>
    <row r="155" spans="1:22" x14ac:dyDescent="0.25">
      <c r="A155" s="105">
        <v>0.62083299999999997</v>
      </c>
      <c r="B155" s="105">
        <v>3.9276779446649877</v>
      </c>
      <c r="D155" s="194">
        <f t="shared" si="36"/>
        <v>4.166000000000003E-3</v>
      </c>
      <c r="E155" s="174">
        <f t="shared" ca="1" si="34"/>
        <v>0</v>
      </c>
      <c r="F155" s="179">
        <f t="shared" ca="1" si="37"/>
        <v>0</v>
      </c>
      <c r="G155" s="272">
        <f t="shared" si="38"/>
        <v>0.62083299999999997</v>
      </c>
      <c r="H155" s="181">
        <f t="shared" ca="1" si="39"/>
        <v>-4.3249441351885265</v>
      </c>
      <c r="I155" s="182">
        <f t="shared" ca="1" si="40"/>
        <v>-2.1795413460288661E-2</v>
      </c>
      <c r="J155" s="181">
        <f t="shared" ca="1" si="41"/>
        <v>0</v>
      </c>
      <c r="K155" s="7">
        <f t="shared" ca="1" si="47"/>
        <v>9.4198077006004215E-8</v>
      </c>
      <c r="L155" s="110">
        <f t="shared" si="42"/>
        <v>38.530520637163534</v>
      </c>
      <c r="M155" s="110">
        <f t="shared" si="43"/>
        <v>68.911680360583077</v>
      </c>
      <c r="N155" s="110">
        <f t="shared" ca="1" si="44"/>
        <v>9.2408313542890137E-7</v>
      </c>
      <c r="O155" s="110">
        <f t="shared" ca="1" si="45"/>
        <v>-30.381158799336408</v>
      </c>
      <c r="P155" s="110">
        <f t="shared" ca="1" si="48"/>
        <v>-4.3249441351885265</v>
      </c>
      <c r="Q155" s="110">
        <f>'prueba 1'!I152</f>
        <v>0</v>
      </c>
      <c r="R155" s="105">
        <f>'prueba 1'!AN152</f>
        <v>1.3943305620260291E-3</v>
      </c>
      <c r="S155" s="105">
        <f t="shared" si="49"/>
        <v>0.15436387761640483</v>
      </c>
      <c r="T155" s="177">
        <f t="shared" si="50"/>
        <v>7.0246361223835958</v>
      </c>
      <c r="U155" s="161">
        <f t="shared" si="35"/>
        <v>1.636270631747435E-2</v>
      </c>
      <c r="V155" s="178">
        <f t="shared" si="46"/>
        <v>0.62083299999999997</v>
      </c>
    </row>
    <row r="156" spans="1:22" x14ac:dyDescent="0.25">
      <c r="A156" s="105">
        <v>0.625</v>
      </c>
      <c r="B156" s="105">
        <v>4.8141296717660715</v>
      </c>
      <c r="D156" s="194">
        <f t="shared" si="36"/>
        <v>4.1670000000000318E-3</v>
      </c>
      <c r="E156" s="174">
        <f t="shared" ca="1" si="34"/>
        <v>0</v>
      </c>
      <c r="F156" s="179">
        <f t="shared" ca="1" si="37"/>
        <v>0</v>
      </c>
      <c r="G156" s="272">
        <f t="shared" si="38"/>
        <v>0.625</v>
      </c>
      <c r="H156" s="181">
        <f t="shared" ca="1" si="39"/>
        <v>-3.0855827670211471</v>
      </c>
      <c r="I156" s="182">
        <f t="shared" ca="1" si="40"/>
        <v>-2.1795413460288661E-2</v>
      </c>
      <c r="J156" s="181">
        <f t="shared" ca="1" si="41"/>
        <v>0</v>
      </c>
      <c r="K156" s="7">
        <f t="shared" ca="1" si="47"/>
        <v>9.4198077006004215E-8</v>
      </c>
      <c r="L156" s="110">
        <f t="shared" si="42"/>
        <v>47.226612080025163</v>
      </c>
      <c r="M156" s="110">
        <f t="shared" si="43"/>
        <v>68.897133761741316</v>
      </c>
      <c r="N156" s="110">
        <f t="shared" ca="1" si="44"/>
        <v>9.2408313542890137E-7</v>
      </c>
      <c r="O156" s="110">
        <f t="shared" ca="1" si="45"/>
        <v>-21.670520757633017</v>
      </c>
      <c r="P156" s="110">
        <f t="shared" ca="1" si="48"/>
        <v>-3.0855827670211475</v>
      </c>
      <c r="Q156" s="110">
        <f>'prueba 1'!I153</f>
        <v>0</v>
      </c>
      <c r="R156" s="105">
        <f>'prueba 1'!AN153</f>
        <v>1.4828337249494826E-3</v>
      </c>
      <c r="S156" s="105">
        <f t="shared" si="49"/>
        <v>0.1558467113413543</v>
      </c>
      <c r="T156" s="177">
        <f t="shared" si="50"/>
        <v>7.0231532886586461</v>
      </c>
      <c r="U156" s="161">
        <f t="shared" si="35"/>
        <v>2.0060478342249374E-2</v>
      </c>
      <c r="V156" s="178">
        <f t="shared" si="46"/>
        <v>0.625</v>
      </c>
    </row>
    <row r="157" spans="1:22" x14ac:dyDescent="0.25">
      <c r="A157" s="105">
        <v>0.62916700000000003</v>
      </c>
      <c r="B157" s="105">
        <v>5.1096135807997669</v>
      </c>
      <c r="D157" s="194">
        <f t="shared" si="36"/>
        <v>4.1670000000000318E-3</v>
      </c>
      <c r="E157" s="174">
        <f t="shared" ca="1" si="34"/>
        <v>0</v>
      </c>
      <c r="F157" s="179">
        <f t="shared" ca="1" si="37"/>
        <v>0</v>
      </c>
      <c r="G157" s="272">
        <f t="shared" si="38"/>
        <v>0.62916700000000003</v>
      </c>
      <c r="H157" s="181">
        <f t="shared" ca="1" si="39"/>
        <v>-2.6713116465302873</v>
      </c>
      <c r="I157" s="182">
        <f t="shared" ca="1" si="40"/>
        <v>-2.1795413460288661E-2</v>
      </c>
      <c r="J157" s="181">
        <f t="shared" ca="1" si="41"/>
        <v>0</v>
      </c>
      <c r="K157" s="7">
        <f t="shared" ca="1" si="47"/>
        <v>9.4198077006004215E-8</v>
      </c>
      <c r="L157" s="110">
        <f t="shared" si="42"/>
        <v>50.125309227645715</v>
      </c>
      <c r="M157" s="110">
        <f t="shared" si="43"/>
        <v>68.88230277617572</v>
      </c>
      <c r="N157" s="110">
        <f t="shared" ca="1" si="44"/>
        <v>9.2408313542890137E-7</v>
      </c>
      <c r="O157" s="110">
        <f t="shared" ca="1" si="45"/>
        <v>-18.75699262444687</v>
      </c>
      <c r="P157" s="110">
        <f t="shared" ca="1" si="48"/>
        <v>-2.6713116465302877</v>
      </c>
      <c r="Q157" s="110">
        <f>'prueba 1'!I154</f>
        <v>0</v>
      </c>
      <c r="R157" s="105">
        <f>'prueba 1'!AN154</f>
        <v>1.5118231973079994E-3</v>
      </c>
      <c r="S157" s="105">
        <f t="shared" si="49"/>
        <v>0.1573585345386623</v>
      </c>
      <c r="T157" s="177">
        <f t="shared" si="50"/>
        <v>7.0216414654613377</v>
      </c>
      <c r="U157" s="161">
        <f t="shared" si="35"/>
        <v>2.1291759791192792E-2</v>
      </c>
      <c r="V157" s="178">
        <f t="shared" si="46"/>
        <v>0.62916700000000003</v>
      </c>
    </row>
    <row r="158" spans="1:22" x14ac:dyDescent="0.25">
      <c r="A158" s="105">
        <v>0.63333300000000003</v>
      </c>
      <c r="B158" s="105">
        <v>5.286903926219984</v>
      </c>
      <c r="D158" s="194">
        <f t="shared" si="36"/>
        <v>4.166000000000003E-3</v>
      </c>
      <c r="E158" s="174">
        <f t="shared" ca="1" si="34"/>
        <v>0</v>
      </c>
      <c r="F158" s="179">
        <f t="shared" ca="1" si="37"/>
        <v>0</v>
      </c>
      <c r="G158" s="272">
        <f t="shared" si="38"/>
        <v>0.63333300000000003</v>
      </c>
      <c r="H158" s="181">
        <f t="shared" ca="1" si="39"/>
        <v>-2.4220090230783273</v>
      </c>
      <c r="I158" s="182">
        <f t="shared" ca="1" si="40"/>
        <v>-2.1795413460288661E-2</v>
      </c>
      <c r="J158" s="181">
        <f t="shared" ca="1" si="41"/>
        <v>0</v>
      </c>
      <c r="K158" s="7">
        <f t="shared" ca="1" si="47"/>
        <v>9.4198077006004215E-8</v>
      </c>
      <c r="L158" s="110">
        <f t="shared" si="42"/>
        <v>51.864527516218047</v>
      </c>
      <c r="M158" s="110">
        <f t="shared" si="43"/>
        <v>68.867304465949786</v>
      </c>
      <c r="N158" s="110">
        <f t="shared" ca="1" si="44"/>
        <v>9.2408313542890137E-7</v>
      </c>
      <c r="O158" s="110">
        <f t="shared" ca="1" si="45"/>
        <v>-17.002776025648604</v>
      </c>
      <c r="P158" s="110">
        <f t="shared" ca="1" si="48"/>
        <v>-2.4220090230783278</v>
      </c>
      <c r="Q158" s="110">
        <f>'prueba 1'!I155</f>
        <v>0</v>
      </c>
      <c r="R158" s="105">
        <f>'prueba 1'!AN155</f>
        <v>1.5288797376091373E-3</v>
      </c>
      <c r="S158" s="105">
        <f t="shared" si="49"/>
        <v>0.15888741427627145</v>
      </c>
      <c r="T158" s="177">
        <f t="shared" si="50"/>
        <v>7.0201125857237292</v>
      </c>
      <c r="U158" s="161">
        <f t="shared" si="35"/>
        <v>2.2025241756632469E-2</v>
      </c>
      <c r="V158" s="178">
        <f t="shared" si="46"/>
        <v>0.63333300000000003</v>
      </c>
    </row>
    <row r="159" spans="1:22" x14ac:dyDescent="0.25">
      <c r="A159" s="105">
        <v>0.63749999999999996</v>
      </c>
      <c r="B159" s="105">
        <v>5.7005813988671559</v>
      </c>
      <c r="D159" s="194">
        <f t="shared" si="36"/>
        <v>4.1669999999999208E-3</v>
      </c>
      <c r="E159" s="174">
        <f t="shared" ca="1" si="34"/>
        <v>0</v>
      </c>
      <c r="F159" s="179">
        <f t="shared" ca="1" si="37"/>
        <v>0</v>
      </c>
      <c r="G159" s="272">
        <f t="shared" si="38"/>
        <v>0.63749999999999996</v>
      </c>
      <c r="H159" s="181">
        <f t="shared" ca="1" si="39"/>
        <v>-1.8421498403667362</v>
      </c>
      <c r="I159" s="182">
        <f t="shared" ca="1" si="40"/>
        <v>-2.1795413460288661E-2</v>
      </c>
      <c r="J159" s="181">
        <f t="shared" ca="1" si="41"/>
        <v>0</v>
      </c>
      <c r="K159" s="7">
        <f t="shared" ca="1" si="47"/>
        <v>9.4198077006004215E-8</v>
      </c>
      <c r="L159" s="110">
        <f t="shared" si="42"/>
        <v>55.922703522886799</v>
      </c>
      <c r="M159" s="110">
        <f t="shared" si="43"/>
        <v>68.851913581922275</v>
      </c>
      <c r="N159" s="110">
        <f t="shared" ca="1" si="44"/>
        <v>9.2408313542890137E-7</v>
      </c>
      <c r="O159" s="110">
        <f t="shared" ca="1" si="45"/>
        <v>-12.929209134952341</v>
      </c>
      <c r="P159" s="110">
        <f t="shared" ca="1" si="48"/>
        <v>-1.8421498403667367</v>
      </c>
      <c r="Q159" s="110">
        <f>'prueba 1'!I156</f>
        <v>0</v>
      </c>
      <c r="R159" s="105">
        <f>'prueba 1'!AN156</f>
        <v>1.5688974543838173E-3</v>
      </c>
      <c r="S159" s="105">
        <f t="shared" si="49"/>
        <v>0.16045631173065528</v>
      </c>
      <c r="T159" s="177">
        <f t="shared" si="50"/>
        <v>7.0185436882693448</v>
      </c>
      <c r="U159" s="161">
        <f t="shared" si="35"/>
        <v>2.3754322689078986E-2</v>
      </c>
      <c r="V159" s="178">
        <f t="shared" si="46"/>
        <v>0.63749999999999996</v>
      </c>
    </row>
    <row r="160" spans="1:22" x14ac:dyDescent="0.25">
      <c r="A160" s="105">
        <v>0.64166699999999999</v>
      </c>
      <c r="B160" s="105">
        <v>5.7596781806738964</v>
      </c>
      <c r="D160" s="194">
        <f t="shared" si="36"/>
        <v>4.1670000000000318E-3</v>
      </c>
      <c r="E160" s="174">
        <f t="shared" ca="1" si="34"/>
        <v>0</v>
      </c>
      <c r="F160" s="179">
        <f t="shared" ca="1" si="37"/>
        <v>0</v>
      </c>
      <c r="G160" s="272">
        <f t="shared" si="38"/>
        <v>0.64166699999999999</v>
      </c>
      <c r="H160" s="181">
        <f t="shared" ca="1" si="39"/>
        <v>-1.7577418650950194</v>
      </c>
      <c r="I160" s="182">
        <f t="shared" ca="1" si="40"/>
        <v>-2.1795413460288661E-2</v>
      </c>
      <c r="J160" s="181">
        <f t="shared" ca="1" si="41"/>
        <v>0</v>
      </c>
      <c r="K160" s="7">
        <f t="shared" ca="1" si="47"/>
        <v>9.4198077006004215E-8</v>
      </c>
      <c r="L160" s="110">
        <f t="shared" si="42"/>
        <v>56.502442952410924</v>
      </c>
      <c r="M160" s="110">
        <f t="shared" si="43"/>
        <v>68.836463653055446</v>
      </c>
      <c r="N160" s="110">
        <f t="shared" ca="1" si="44"/>
        <v>9.2408313542890137E-7</v>
      </c>
      <c r="O160" s="110">
        <f t="shared" ca="1" si="45"/>
        <v>-12.334019776561387</v>
      </c>
      <c r="P160" s="110">
        <f t="shared" ca="1" si="48"/>
        <v>-1.7577418650950198</v>
      </c>
      <c r="Q160" s="110">
        <f>'prueba 1'!I157</f>
        <v>0</v>
      </c>
      <c r="R160" s="105">
        <f>'prueba 1'!AN157</f>
        <v>1.5749162963138519E-3</v>
      </c>
      <c r="S160" s="105">
        <f t="shared" si="49"/>
        <v>0.16203122802696912</v>
      </c>
      <c r="T160" s="177">
        <f t="shared" si="50"/>
        <v>7.0169687719730316</v>
      </c>
      <c r="U160" s="161">
        <f t="shared" si="35"/>
        <v>2.4000578978868311E-2</v>
      </c>
      <c r="V160" s="178">
        <f t="shared" si="46"/>
        <v>0.64166699999999999</v>
      </c>
    </row>
    <row r="161" spans="1:22" x14ac:dyDescent="0.25">
      <c r="A161" s="105">
        <v>0.64583299999999999</v>
      </c>
      <c r="B161" s="105">
        <v>5.9369685260941134</v>
      </c>
      <c r="D161" s="194">
        <f t="shared" si="36"/>
        <v>4.166000000000003E-3</v>
      </c>
      <c r="E161" s="174">
        <f t="shared" ref="E161:E224" ca="1" si="51">IF( AND(J160&lt;=0,I160&lt;=0,H161&lt;=0),0,+D161*H161)</f>
        <v>0</v>
      </c>
      <c r="F161" s="179">
        <f t="shared" ca="1" si="37"/>
        <v>0</v>
      </c>
      <c r="G161" s="272">
        <f t="shared" si="38"/>
        <v>0.64583299999999999</v>
      </c>
      <c r="H161" s="181">
        <f t="shared" ca="1" si="39"/>
        <v>-1.5079998803713572</v>
      </c>
      <c r="I161" s="182">
        <f t="shared" ca="1" si="40"/>
        <v>-2.1795413460288661E-2</v>
      </c>
      <c r="J161" s="181">
        <f t="shared" ca="1" si="41"/>
        <v>0</v>
      </c>
      <c r="K161" s="7">
        <f t="shared" ca="1" si="47"/>
        <v>9.4198077006004215E-8</v>
      </c>
      <c r="L161" s="110">
        <f t="shared" si="42"/>
        <v>58.241661240983255</v>
      </c>
      <c r="M161" s="110">
        <f t="shared" si="43"/>
        <v>68.820850109173264</v>
      </c>
      <c r="N161" s="110">
        <f t="shared" ca="1" si="44"/>
        <v>9.2408313542890137E-7</v>
      </c>
      <c r="O161" s="110">
        <f t="shared" ca="1" si="45"/>
        <v>-10.579187944106874</v>
      </c>
      <c r="P161" s="110">
        <f t="shared" ca="1" si="48"/>
        <v>-1.5079998803713579</v>
      </c>
      <c r="Q161" s="110">
        <f>'prueba 1'!I158</f>
        <v>0</v>
      </c>
      <c r="R161" s="105">
        <f>'prueba 1'!AN158</f>
        <v>1.5915946872749041E-3</v>
      </c>
      <c r="S161" s="105">
        <f t="shared" si="49"/>
        <v>0.16362282271424403</v>
      </c>
      <c r="T161" s="177">
        <f t="shared" si="50"/>
        <v>7.0153771772857558</v>
      </c>
      <c r="U161" s="161">
        <f t="shared" si="35"/>
        <v>2.4733410879708095E-2</v>
      </c>
      <c r="V161" s="178">
        <f t="shared" si="46"/>
        <v>0.64583299999999999</v>
      </c>
    </row>
    <row r="162" spans="1:22" x14ac:dyDescent="0.25">
      <c r="A162" s="105">
        <v>0.65</v>
      </c>
      <c r="B162" s="105">
        <v>6.05516208970759</v>
      </c>
      <c r="D162" s="194">
        <f t="shared" si="36"/>
        <v>4.1670000000000318E-3</v>
      </c>
      <c r="E162" s="174">
        <f t="shared" ca="1" si="51"/>
        <v>0</v>
      </c>
      <c r="F162" s="179">
        <f t="shared" ca="1" si="37"/>
        <v>0</v>
      </c>
      <c r="G162" s="272">
        <f t="shared" si="38"/>
        <v>0.65</v>
      </c>
      <c r="H162" s="181">
        <f t="shared" ca="1" si="39"/>
        <v>-1.3407873611714904</v>
      </c>
      <c r="I162" s="182">
        <f t="shared" ca="1" si="40"/>
        <v>-2.1795413460288661E-2</v>
      </c>
      <c r="J162" s="181">
        <f t="shared" ca="1" si="41"/>
        <v>0</v>
      </c>
      <c r="K162" s="7">
        <f t="shared" ca="1" si="47"/>
        <v>9.4198077006004215E-8</v>
      </c>
      <c r="L162" s="110">
        <f t="shared" si="42"/>
        <v>59.401140100031462</v>
      </c>
      <c r="M162" s="110">
        <f t="shared" si="43"/>
        <v>68.805120180235406</v>
      </c>
      <c r="N162" s="110">
        <f t="shared" ca="1" si="44"/>
        <v>9.2408313542890137E-7</v>
      </c>
      <c r="O162" s="110">
        <f t="shared" ca="1" si="45"/>
        <v>-9.4039791561208084</v>
      </c>
      <c r="P162" s="110">
        <f t="shared" ca="1" si="48"/>
        <v>-1.3407873611714909</v>
      </c>
      <c r="Q162" s="110">
        <f>'prueba 1'!I159</f>
        <v>0</v>
      </c>
      <c r="R162" s="105">
        <f>'prueba 1'!AN159</f>
        <v>1.6034586073249222E-3</v>
      </c>
      <c r="S162" s="105">
        <f t="shared" si="49"/>
        <v>0.16522628132156894</v>
      </c>
      <c r="T162" s="177">
        <f t="shared" si="50"/>
        <v>7.013773718678431</v>
      </c>
      <c r="U162" s="161">
        <f t="shared" si="35"/>
        <v>2.5231860427811718E-2</v>
      </c>
      <c r="V162" s="178">
        <f t="shared" si="46"/>
        <v>0.65</v>
      </c>
    </row>
    <row r="163" spans="1:22" x14ac:dyDescent="0.25">
      <c r="A163" s="105">
        <v>0.65416700000000005</v>
      </c>
      <c r="B163" s="105">
        <v>6.6461299077749789</v>
      </c>
      <c r="D163" s="194">
        <f t="shared" si="36"/>
        <v>4.1670000000000318E-3</v>
      </c>
      <c r="E163" s="174">
        <f t="shared" ca="1" si="51"/>
        <v>0</v>
      </c>
      <c r="F163" s="179">
        <f t="shared" ca="1" si="37"/>
        <v>0</v>
      </c>
      <c r="G163" s="272">
        <f t="shared" si="38"/>
        <v>0.65416700000000005</v>
      </c>
      <c r="H163" s="181">
        <f t="shared" ca="1" si="39"/>
        <v>-0.51201622223024712</v>
      </c>
      <c r="I163" s="182">
        <f t="shared" ca="1" si="40"/>
        <v>-2.1795413460288661E-2</v>
      </c>
      <c r="J163" s="181">
        <f t="shared" ca="1" si="41"/>
        <v>0</v>
      </c>
      <c r="K163" s="7">
        <f t="shared" ca="1" si="47"/>
        <v>9.4198077006004215E-8</v>
      </c>
      <c r="L163" s="110">
        <f t="shared" si="42"/>
        <v>65.198534395272546</v>
      </c>
      <c r="M163" s="110">
        <f t="shared" si="43"/>
        <v>68.788852160838616</v>
      </c>
      <c r="N163" s="110">
        <f t="shared" ca="1" si="44"/>
        <v>9.2408313542890137E-7</v>
      </c>
      <c r="O163" s="110">
        <f t="shared" ca="1" si="45"/>
        <v>-3.5903168414829345</v>
      </c>
      <c r="P163" s="110">
        <f t="shared" ca="1" si="48"/>
        <v>-0.51201622223024756</v>
      </c>
      <c r="Q163" s="110">
        <f>'prueba 1'!I160</f>
        <v>0</v>
      </c>
      <c r="R163" s="105">
        <f>'prueba 1'!AN160</f>
        <v>1.658309826381548E-3</v>
      </c>
      <c r="S163" s="105">
        <f t="shared" si="49"/>
        <v>0.16688459114795048</v>
      </c>
      <c r="T163" s="177">
        <f t="shared" si="50"/>
        <v>7.0121154088520496</v>
      </c>
      <c r="U163" s="161">
        <f t="shared" si="35"/>
        <v>2.7694423325698547E-2</v>
      </c>
      <c r="V163" s="178">
        <f t="shared" si="46"/>
        <v>0.65416700000000005</v>
      </c>
    </row>
    <row r="164" spans="1:22" x14ac:dyDescent="0.25">
      <c r="A164" s="105">
        <v>0.65833299999999995</v>
      </c>
      <c r="B164" s="105">
        <v>7.000710598615413</v>
      </c>
      <c r="D164" s="194">
        <f t="shared" si="36"/>
        <v>4.165999999999892E-3</v>
      </c>
      <c r="E164" s="174">
        <f t="shared" ca="1" si="51"/>
        <v>0</v>
      </c>
      <c r="F164" s="179">
        <f t="shared" ca="1" si="37"/>
        <v>0</v>
      </c>
      <c r="G164" s="272">
        <f t="shared" si="38"/>
        <v>0.65833299999999995</v>
      </c>
      <c r="H164" s="181">
        <f t="shared" ca="1" si="39"/>
        <v>-1.3593497315235297E-2</v>
      </c>
      <c r="I164" s="182">
        <f t="shared" ca="1" si="40"/>
        <v>-2.1795413460288661E-2</v>
      </c>
      <c r="J164" s="181">
        <f t="shared" ca="1" si="41"/>
        <v>0</v>
      </c>
      <c r="K164" s="7">
        <f t="shared" ca="1" si="47"/>
        <v>9.4198077006004215E-8</v>
      </c>
      <c r="L164" s="110">
        <f t="shared" si="42"/>
        <v>68.676970972417209</v>
      </c>
      <c r="M164" s="110">
        <f t="shared" si="43"/>
        <v>68.772268088306774</v>
      </c>
      <c r="N164" s="110">
        <f t="shared" ca="1" si="44"/>
        <v>9.2408313542890137E-7</v>
      </c>
      <c r="O164" s="110">
        <f t="shared" ca="1" si="45"/>
        <v>-9.5296191806429592E-2</v>
      </c>
      <c r="P164" s="110">
        <f t="shared" ca="1" si="48"/>
        <v>-1.3593497315235792E-2</v>
      </c>
      <c r="Q164" s="110">
        <f>'prueba 1'!I161</f>
        <v>0</v>
      </c>
      <c r="R164" s="105">
        <f>'prueba 1'!AN161</f>
        <v>1.6905272713384027E-3</v>
      </c>
      <c r="S164" s="105">
        <f t="shared" si="49"/>
        <v>0.16857511841928888</v>
      </c>
      <c r="T164" s="177">
        <f t="shared" si="50"/>
        <v>7.0104248815807111</v>
      </c>
      <c r="U164" s="161">
        <f t="shared" si="35"/>
        <v>2.9164960353831055E-2</v>
      </c>
      <c r="V164" s="178">
        <f t="shared" si="46"/>
        <v>0.65833299999999995</v>
      </c>
    </row>
    <row r="165" spans="1:22" x14ac:dyDescent="0.25">
      <c r="A165" s="105">
        <v>0.66249999999999998</v>
      </c>
      <c r="B165" s="105">
        <v>7.0598073804221535</v>
      </c>
      <c r="D165" s="194">
        <f t="shared" si="36"/>
        <v>4.1670000000000318E-3</v>
      </c>
      <c r="E165" s="174">
        <f t="shared" ca="1" si="51"/>
        <v>2.9791944027399972E-4</v>
      </c>
      <c r="F165" s="179">
        <f t="shared" ca="1" si="37"/>
        <v>0</v>
      </c>
      <c r="G165" s="272">
        <f t="shared" si="38"/>
        <v>0.66249999999999998</v>
      </c>
      <c r="H165" s="181">
        <f t="shared" ca="1" si="39"/>
        <v>7.1494946070073784E-2</v>
      </c>
      <c r="I165" s="182">
        <f t="shared" ca="1" si="40"/>
        <v>-2.1497494020014662E-2</v>
      </c>
      <c r="J165" s="181">
        <f t="shared" ca="1" si="41"/>
        <v>0</v>
      </c>
      <c r="K165" s="7">
        <f t="shared" ca="1" si="47"/>
        <v>9.4198077006004215E-8</v>
      </c>
      <c r="L165" s="110">
        <f t="shared" si="42"/>
        <v>69.256710401941334</v>
      </c>
      <c r="M165" s="110">
        <f t="shared" si="43"/>
        <v>68.755622688296228</v>
      </c>
      <c r="N165" s="110">
        <f t="shared" ca="1" si="44"/>
        <v>9.2408313542890137E-7</v>
      </c>
      <c r="O165" s="110">
        <f t="shared" ca="1" si="45"/>
        <v>0.50108863772824119</v>
      </c>
      <c r="P165" s="110">
        <f t="shared" ca="1" si="48"/>
        <v>7.1494946070073284E-2</v>
      </c>
      <c r="Q165" s="110">
        <f>'prueba 1'!I162</f>
        <v>0</v>
      </c>
      <c r="R165" s="105">
        <f>'prueba 1'!AN162</f>
        <v>1.6967787982220847E-3</v>
      </c>
      <c r="S165" s="105">
        <f t="shared" si="49"/>
        <v>0.17027189721751096</v>
      </c>
      <c r="T165" s="177">
        <f t="shared" si="50"/>
        <v>7.0087281027824897</v>
      </c>
      <c r="U165" s="161">
        <f t="shared" si="35"/>
        <v>2.9418217354219338E-2</v>
      </c>
      <c r="V165" s="178">
        <f t="shared" si="46"/>
        <v>0.66249999999999998</v>
      </c>
    </row>
    <row r="166" spans="1:22" x14ac:dyDescent="0.25">
      <c r="A166" s="105">
        <v>0.66666700000000001</v>
      </c>
      <c r="B166" s="105">
        <v>7.2961945076491084</v>
      </c>
      <c r="D166" s="194">
        <f t="shared" si="36"/>
        <v>4.1670000000000318E-3</v>
      </c>
      <c r="E166" s="174">
        <f t="shared" ca="1" si="51"/>
        <v>1.687079412062977E-3</v>
      </c>
      <c r="F166" s="179">
        <f t="shared" ca="1" si="37"/>
        <v>0</v>
      </c>
      <c r="G166" s="272">
        <f t="shared" si="38"/>
        <v>0.66666700000000001</v>
      </c>
      <c r="H166" s="181">
        <f t="shared" ca="1" si="39"/>
        <v>0.40486666956154649</v>
      </c>
      <c r="I166" s="182">
        <f t="shared" ca="1" si="40"/>
        <v>-1.9810414607951684E-2</v>
      </c>
      <c r="J166" s="181">
        <f t="shared" ca="1" si="41"/>
        <v>0</v>
      </c>
      <c r="K166" s="7">
        <f t="shared" ca="1" si="47"/>
        <v>9.1640507709327074E-8</v>
      </c>
      <c r="L166" s="110">
        <f t="shared" si="42"/>
        <v>71.575668120037761</v>
      </c>
      <c r="M166" s="110">
        <f t="shared" si="43"/>
        <v>68.738764370659595</v>
      </c>
      <c r="N166" s="110">
        <f t="shared" ca="1" si="44"/>
        <v>8.9899338062849867E-7</v>
      </c>
      <c r="O166" s="110">
        <f t="shared" ca="1" si="45"/>
        <v>2.8369046483715468</v>
      </c>
      <c r="P166" s="110">
        <f t="shared" ca="1" si="48"/>
        <v>0.40486666956154693</v>
      </c>
      <c r="Q166" s="110">
        <f>'prueba 1'!I163</f>
        <v>0</v>
      </c>
      <c r="R166" s="105">
        <f>'prueba 1'!AN163</f>
        <v>1.7184829395130797E-3</v>
      </c>
      <c r="S166" s="105">
        <f t="shared" si="49"/>
        <v>0.17199038015702403</v>
      </c>
      <c r="T166" s="177">
        <f t="shared" si="50"/>
        <v>7.0070096198429761</v>
      </c>
      <c r="U166" s="161">
        <f t="shared" si="35"/>
        <v>3.0403242513374066E-2</v>
      </c>
      <c r="V166" s="178">
        <f t="shared" si="46"/>
        <v>0.66666700000000001</v>
      </c>
    </row>
    <row r="167" spans="1:22" x14ac:dyDescent="0.25">
      <c r="A167" s="105">
        <v>0.67083300000000001</v>
      </c>
      <c r="B167" s="105">
        <v>7.8280655439097595</v>
      </c>
      <c r="D167" s="194">
        <f t="shared" si="36"/>
        <v>4.166000000000003E-3</v>
      </c>
      <c r="E167" s="174">
        <f t="shared" ca="1" si="51"/>
        <v>4.800326068520884E-3</v>
      </c>
      <c r="F167" s="179">
        <f t="shared" ca="1" si="37"/>
        <v>0</v>
      </c>
      <c r="G167" s="272">
        <f t="shared" si="38"/>
        <v>0.67083300000000001</v>
      </c>
      <c r="H167" s="181">
        <f t="shared" ca="1" si="39"/>
        <v>1.1522626184639655</v>
      </c>
      <c r="I167" s="182">
        <f t="shared" ca="1" si="40"/>
        <v>-1.50100885394308E-2</v>
      </c>
      <c r="J167" s="181">
        <f t="shared" ca="1" si="41"/>
        <v>0</v>
      </c>
      <c r="K167" s="7">
        <f t="shared" ca="1" si="47"/>
        <v>7.7821382674654081E-8</v>
      </c>
      <c r="L167" s="110">
        <f t="shared" si="42"/>
        <v>76.793322985754742</v>
      </c>
      <c r="M167" s="110">
        <f t="shared" si="43"/>
        <v>68.721443026789927</v>
      </c>
      <c r="N167" s="110">
        <f t="shared" ca="1" si="44"/>
        <v>7.6342776403835661E-7</v>
      </c>
      <c r="O167" s="110">
        <f t="shared" ca="1" si="45"/>
        <v>8.0718807223925779</v>
      </c>
      <c r="P167" s="110">
        <f t="shared" ca="1" si="48"/>
        <v>1.1522626184639655</v>
      </c>
      <c r="Q167" s="110">
        <f>'prueba 1'!I164</f>
        <v>0</v>
      </c>
      <c r="R167" s="105">
        <f>'prueba 1'!AN164</f>
        <v>1.7656823516481132E-3</v>
      </c>
      <c r="S167" s="105">
        <f t="shared" si="49"/>
        <v>0.17375606250867215</v>
      </c>
      <c r="T167" s="177">
        <f t="shared" si="50"/>
        <v>7.0052439374913282</v>
      </c>
      <c r="U167" s="161">
        <f t="shared" si="35"/>
        <v>3.2611721055928085E-2</v>
      </c>
      <c r="V167" s="178">
        <f t="shared" si="46"/>
        <v>0.67083300000000001</v>
      </c>
    </row>
    <row r="168" spans="1:22" x14ac:dyDescent="0.25">
      <c r="A168" s="105">
        <v>0.67500000000000004</v>
      </c>
      <c r="B168" s="105">
        <v>7.8280655439097595</v>
      </c>
      <c r="D168" s="194">
        <f t="shared" si="36"/>
        <v>4.1670000000000318E-3</v>
      </c>
      <c r="E168" s="174">
        <f t="shared" ca="1" si="51"/>
        <v>4.8130011605804308E-3</v>
      </c>
      <c r="F168" s="179">
        <f t="shared" ca="1" si="37"/>
        <v>0</v>
      </c>
      <c r="G168" s="272">
        <f t="shared" si="38"/>
        <v>0.67500000000000004</v>
      </c>
      <c r="H168" s="181">
        <f t="shared" ca="1" si="39"/>
        <v>1.1550278763091899</v>
      </c>
      <c r="I168" s="182">
        <f t="shared" ca="1" si="40"/>
        <v>-1.0197087378850368E-2</v>
      </c>
      <c r="J168" s="181">
        <f t="shared" ca="1" si="41"/>
        <v>0</v>
      </c>
      <c r="K168" s="7">
        <f t="shared" ca="1" si="47"/>
        <v>4.4676415467974777E-8</v>
      </c>
      <c r="L168" s="110">
        <f t="shared" si="42"/>
        <v>76.793322985754742</v>
      </c>
      <c r="M168" s="110">
        <f t="shared" si="43"/>
        <v>68.704111953731925</v>
      </c>
      <c r="N168" s="110">
        <f t="shared" ca="1" si="44"/>
        <v>4.3827563574083256E-7</v>
      </c>
      <c r="O168" s="110">
        <f t="shared" ca="1" si="45"/>
        <v>8.0892114702984532</v>
      </c>
      <c r="P168" s="110">
        <f t="shared" ca="1" si="48"/>
        <v>1.1550278763091901</v>
      </c>
      <c r="Q168" s="110">
        <f>'prueba 1'!I165</f>
        <v>0</v>
      </c>
      <c r="R168" s="105">
        <f>'prueba 1'!AN165</f>
        <v>1.7666741139666698E-3</v>
      </c>
      <c r="S168" s="105">
        <f t="shared" si="49"/>
        <v>0.17552273662263881</v>
      </c>
      <c r="T168" s="177">
        <f t="shared" si="50"/>
        <v>7.0034772633773619</v>
      </c>
      <c r="U168" s="161">
        <f t="shared" si="35"/>
        <v>3.2619549121472219E-2</v>
      </c>
      <c r="V168" s="178">
        <f t="shared" si="46"/>
        <v>0.67500000000000004</v>
      </c>
    </row>
    <row r="169" spans="1:22" x14ac:dyDescent="0.25">
      <c r="A169" s="105">
        <v>0.67916699999999997</v>
      </c>
      <c r="B169" s="105">
        <v>8.4190333619771476</v>
      </c>
      <c r="D169" s="194">
        <f t="shared" si="36"/>
        <v>4.1669999999999208E-3</v>
      </c>
      <c r="E169" s="174">
        <f t="shared" ca="1" si="51"/>
        <v>8.2751579486966317E-3</v>
      </c>
      <c r="F169" s="179">
        <f t="shared" ca="1" si="37"/>
        <v>0</v>
      </c>
      <c r="G169" s="272">
        <f t="shared" si="38"/>
        <v>0.67916699999999997</v>
      </c>
      <c r="H169" s="181">
        <f t="shared" ca="1" si="39"/>
        <v>1.9858790373642403</v>
      </c>
      <c r="I169" s="182">
        <f t="shared" ca="1" si="40"/>
        <v>-1.9219294301537366E-3</v>
      </c>
      <c r="J169" s="181">
        <f t="shared" ca="1" si="41"/>
        <v>0</v>
      </c>
      <c r="K169" s="7">
        <f t="shared" ca="1" si="47"/>
        <v>2.0618833638274359E-8</v>
      </c>
      <c r="L169" s="110">
        <f t="shared" si="42"/>
        <v>82.590717280995818</v>
      </c>
      <c r="M169" s="110">
        <f t="shared" si="43"/>
        <v>68.686270514001947</v>
      </c>
      <c r="N169" s="110">
        <f t="shared" ca="1" si="44"/>
        <v>2.0227075799147148E-7</v>
      </c>
      <c r="O169" s="110">
        <f t="shared" ca="1" si="45"/>
        <v>13.90444696926463</v>
      </c>
      <c r="P169" s="110">
        <f t="shared" ca="1" si="48"/>
        <v>1.985879037364241</v>
      </c>
      <c r="Q169" s="110">
        <f>'prueba 1'!I166</f>
        <v>0</v>
      </c>
      <c r="R169" s="105">
        <f>'prueba 1'!AN166</f>
        <v>1.8186992589173613E-3</v>
      </c>
      <c r="S169" s="105">
        <f t="shared" si="49"/>
        <v>0.17734143588155618</v>
      </c>
      <c r="T169" s="177">
        <f t="shared" si="50"/>
        <v>7.0016585641184443</v>
      </c>
      <c r="U169" s="161">
        <f t="shared" si="35"/>
        <v>3.5082112019358104E-2</v>
      </c>
      <c r="V169" s="178">
        <f t="shared" si="46"/>
        <v>0.67916699999999997</v>
      </c>
    </row>
    <row r="170" spans="1:22" x14ac:dyDescent="0.25">
      <c r="A170" s="105">
        <v>0.68333299999999997</v>
      </c>
      <c r="B170" s="105">
        <v>8.8918076164310609</v>
      </c>
      <c r="D170" s="194">
        <f t="shared" si="36"/>
        <v>4.166000000000003E-3</v>
      </c>
      <c r="E170" s="174">
        <f t="shared" ca="1" si="51"/>
        <v>1.104652714832118E-2</v>
      </c>
      <c r="F170" s="179">
        <f t="shared" ca="1" si="37"/>
        <v>0</v>
      </c>
      <c r="G170" s="272">
        <f t="shared" si="38"/>
        <v>0.68333299999999997</v>
      </c>
      <c r="H170" s="181">
        <f t="shared" ca="1" si="39"/>
        <v>2.6515907701203005</v>
      </c>
      <c r="I170" s="182">
        <f t="shared" ca="1" si="40"/>
        <v>9.1245977181674438E-3</v>
      </c>
      <c r="J170" s="181">
        <f t="shared" ca="1" si="41"/>
        <v>0</v>
      </c>
      <c r="K170" s="7">
        <f t="shared" ca="1" si="47"/>
        <v>7.3246467943894783E-10</v>
      </c>
      <c r="L170" s="110">
        <f t="shared" si="42"/>
        <v>87.228632717188717</v>
      </c>
      <c r="M170" s="110">
        <f t="shared" si="43"/>
        <v>68.668029853611543</v>
      </c>
      <c r="N170" s="110">
        <f t="shared" ca="1" si="44"/>
        <v>7.1854785052960783E-9</v>
      </c>
      <c r="O170" s="110">
        <f t="shared" ca="1" si="45"/>
        <v>18.560602870762651</v>
      </c>
      <c r="P170" s="110">
        <f t="shared" ca="1" si="48"/>
        <v>2.6515907701203005</v>
      </c>
      <c r="Q170" s="110">
        <f>'prueba 1'!I167</f>
        <v>0</v>
      </c>
      <c r="R170" s="105">
        <f>'prueba 1'!AN167</f>
        <v>1.8593945352092501E-3</v>
      </c>
      <c r="S170" s="105">
        <f t="shared" si="49"/>
        <v>0.17920083041676543</v>
      </c>
      <c r="T170" s="177">
        <f t="shared" si="50"/>
        <v>6.9997991695832349</v>
      </c>
      <c r="U170" s="161">
        <f t="shared" si="35"/>
        <v>3.7043270530051825E-2</v>
      </c>
      <c r="V170" s="178">
        <f t="shared" si="46"/>
        <v>0.68333299999999997</v>
      </c>
    </row>
    <row r="171" spans="1:22" x14ac:dyDescent="0.25">
      <c r="A171" s="105">
        <v>0.6875</v>
      </c>
      <c r="B171" s="105">
        <v>9.660065779918666</v>
      </c>
      <c r="D171" s="194">
        <f t="shared" si="36"/>
        <v>4.1670000000000318E-3</v>
      </c>
      <c r="E171" s="174">
        <f t="shared" ca="1" si="51"/>
        <v>1.5551265649693856E-2</v>
      </c>
      <c r="F171" s="179">
        <f t="shared" ca="1" si="37"/>
        <v>1.0282432265387882E-4</v>
      </c>
      <c r="G171" s="272">
        <f t="shared" si="38"/>
        <v>0.6875</v>
      </c>
      <c r="H171" s="181">
        <f t="shared" ca="1" si="39"/>
        <v>3.732005195510856</v>
      </c>
      <c r="I171" s="182">
        <f t="shared" ca="1" si="40"/>
        <v>2.46758633678613E-2</v>
      </c>
      <c r="J171" s="181">
        <f t="shared" ca="1" si="41"/>
        <v>1.0282432265387882E-4</v>
      </c>
      <c r="K171" s="7">
        <f t="shared" ca="1" si="47"/>
        <v>-1.6509703206796256E-8</v>
      </c>
      <c r="L171" s="110">
        <f t="shared" si="42"/>
        <v>94.765245301002125</v>
      </c>
      <c r="M171" s="110">
        <f t="shared" si="43"/>
        <v>68.649143268840078</v>
      </c>
      <c r="N171" s="110">
        <f t="shared" ca="1" si="44"/>
        <v>-1.6196018845867128E-7</v>
      </c>
      <c r="O171" s="110">
        <f t="shared" ca="1" si="45"/>
        <v>26.116101870201859</v>
      </c>
      <c r="P171" s="110">
        <f t="shared" ca="1" si="48"/>
        <v>3.732005195510856</v>
      </c>
      <c r="Q171" s="110">
        <f>'prueba 1'!I168</f>
        <v>0</v>
      </c>
      <c r="R171" s="105">
        <f>'prueba 1'!AN168</f>
        <v>1.9252379991292127E-3</v>
      </c>
      <c r="S171" s="105">
        <f t="shared" si="49"/>
        <v>0.18112606841589465</v>
      </c>
      <c r="T171" s="177">
        <f t="shared" si="50"/>
        <v>6.9978739315841052</v>
      </c>
      <c r="U171" s="161">
        <f t="shared" si="35"/>
        <v>4.0253494104921385E-2</v>
      </c>
      <c r="V171" s="178">
        <f t="shared" si="46"/>
        <v>0.6875</v>
      </c>
    </row>
    <row r="172" spans="1:22" x14ac:dyDescent="0.25">
      <c r="A172" s="105">
        <v>0.69166700000000003</v>
      </c>
      <c r="B172" s="105">
        <v>9.8373561253388839</v>
      </c>
      <c r="D172" s="194">
        <f t="shared" si="36"/>
        <v>4.1670000000000318E-3</v>
      </c>
      <c r="E172" s="174">
        <f t="shared" ca="1" si="51"/>
        <v>1.6602852157167215E-2</v>
      </c>
      <c r="F172" s="179">
        <f t="shared" ca="1" si="37"/>
        <v>1.7200840759279512E-4</v>
      </c>
      <c r="G172" s="272">
        <f t="shared" si="38"/>
        <v>0.69166700000000003</v>
      </c>
      <c r="H172" s="181">
        <f t="shared" ca="1" si="39"/>
        <v>3.9843657684586242</v>
      </c>
      <c r="I172" s="182">
        <f t="shared" ca="1" si="40"/>
        <v>4.1278715525028514E-2</v>
      </c>
      <c r="J172" s="181">
        <f t="shared" ca="1" si="41"/>
        <v>2.7483273024667392E-4</v>
      </c>
      <c r="K172" s="7">
        <f t="shared" ca="1" si="47"/>
        <v>-1.2074148882635315E-7</v>
      </c>
      <c r="L172" s="110">
        <f t="shared" si="42"/>
        <v>96.504463589574456</v>
      </c>
      <c r="M172" s="110">
        <f t="shared" si="43"/>
        <v>68.630105369448984</v>
      </c>
      <c r="N172" s="110">
        <f t="shared" ca="1" si="44"/>
        <v>-1.1844740053865245E-6</v>
      </c>
      <c r="O172" s="110">
        <f t="shared" ca="1" si="45"/>
        <v>27.874357035651467</v>
      </c>
      <c r="P172" s="110">
        <f t="shared" ca="1" si="48"/>
        <v>3.9843657684586238</v>
      </c>
      <c r="Q172" s="110">
        <f>'prueba 1'!I169</f>
        <v>0</v>
      </c>
      <c r="R172" s="105">
        <f>'prueba 1'!AN169</f>
        <v>1.9406625271254209E-3</v>
      </c>
      <c r="S172" s="105">
        <f t="shared" si="49"/>
        <v>0.18306673094302006</v>
      </c>
      <c r="T172" s="177">
        <f t="shared" si="50"/>
        <v>6.9959332690569802</v>
      </c>
      <c r="U172" s="161">
        <f t="shared" si="35"/>
        <v>4.0992262974287444E-2</v>
      </c>
      <c r="V172" s="178">
        <f t="shared" si="46"/>
        <v>0.69166700000000003</v>
      </c>
    </row>
    <row r="173" spans="1:22" x14ac:dyDescent="0.25">
      <c r="A173" s="105">
        <v>0.69583300000000003</v>
      </c>
      <c r="B173" s="105">
        <v>10.251033597986055</v>
      </c>
      <c r="D173" s="194">
        <f t="shared" si="36"/>
        <v>4.166000000000003E-3</v>
      </c>
      <c r="E173" s="174">
        <f t="shared" ca="1" si="51"/>
        <v>1.9032375796347617E-2</v>
      </c>
      <c r="F173" s="179">
        <f t="shared" ca="1" si="37"/>
        <v>2.5125600644485316E-4</v>
      </c>
      <c r="G173" s="272">
        <f t="shared" si="38"/>
        <v>0.69583300000000003</v>
      </c>
      <c r="H173" s="181">
        <f t="shared" ca="1" si="39"/>
        <v>4.5685011513076343</v>
      </c>
      <c r="I173" s="182">
        <f t="shared" ca="1" si="40"/>
        <v>6.0311091321376131E-2</v>
      </c>
      <c r="J173" s="181">
        <f t="shared" ca="1" si="41"/>
        <v>5.2608873669152709E-4</v>
      </c>
      <c r="K173" s="7">
        <f t="shared" ca="1" si="47"/>
        <v>-3.3788130481739481E-7</v>
      </c>
      <c r="L173" s="110">
        <f t="shared" si="42"/>
        <v>100.5626395962432</v>
      </c>
      <c r="M173" s="110">
        <f t="shared" si="43"/>
        <v>68.610730113065301</v>
      </c>
      <c r="N173" s="110">
        <f t="shared" ca="1" si="44"/>
        <v>-3.3146156002586435E-6</v>
      </c>
      <c r="O173" s="110">
        <f t="shared" ca="1" si="45"/>
        <v>31.951906168562299</v>
      </c>
      <c r="P173" s="110">
        <f t="shared" ca="1" si="48"/>
        <v>4.5685011513076343</v>
      </c>
      <c r="Q173" s="110">
        <f>'prueba 1'!I170</f>
        <v>0</v>
      </c>
      <c r="R173" s="105">
        <f>'prueba 1'!AN170</f>
        <v>1.9750516191320059E-3</v>
      </c>
      <c r="S173" s="105">
        <f t="shared" si="49"/>
        <v>0.18504178256215206</v>
      </c>
      <c r="T173" s="177">
        <f t="shared" si="50"/>
        <v>6.9939582174378483</v>
      </c>
      <c r="U173" s="161">
        <f t="shared" si="35"/>
        <v>4.2705805969209934E-2</v>
      </c>
      <c r="V173" s="178">
        <f t="shared" si="46"/>
        <v>0.69583300000000003</v>
      </c>
    </row>
    <row r="174" spans="1:22" x14ac:dyDescent="0.25">
      <c r="A174" s="105">
        <v>0.7</v>
      </c>
      <c r="B174" s="105">
        <v>10.782904634246707</v>
      </c>
      <c r="D174" s="194">
        <f t="shared" si="36"/>
        <v>4.1669999999999208E-3</v>
      </c>
      <c r="E174" s="174">
        <f t="shared" ca="1" si="51"/>
        <v>2.2163825468835111E-2</v>
      </c>
      <c r="F174" s="179">
        <f t="shared" ca="1" si="37"/>
        <v>3.4367297826480369E-4</v>
      </c>
      <c r="G174" s="272">
        <f t="shared" si="38"/>
        <v>0.7</v>
      </c>
      <c r="H174" s="181">
        <f t="shared" ca="1" si="39"/>
        <v>5.3188926011124389</v>
      </c>
      <c r="I174" s="182">
        <f t="shared" ca="1" si="40"/>
        <v>8.2474916790211239E-2</v>
      </c>
      <c r="J174" s="181">
        <f t="shared" ca="1" si="41"/>
        <v>8.6976171495633083E-4</v>
      </c>
      <c r="K174" s="7">
        <f t="shared" ca="1" si="47"/>
        <v>-7.2128381496676193E-7</v>
      </c>
      <c r="L174" s="110">
        <f t="shared" si="42"/>
        <v>105.7802944619602</v>
      </c>
      <c r="M174" s="110">
        <f t="shared" si="43"/>
        <v>68.590917168781075</v>
      </c>
      <c r="N174" s="110">
        <f t="shared" ca="1" si="44"/>
        <v>-7.0757942248239347E-6</v>
      </c>
      <c r="O174" s="110">
        <f t="shared" ca="1" si="45"/>
        <v>37.189370217384898</v>
      </c>
      <c r="P174" s="110">
        <f t="shared" ca="1" si="48"/>
        <v>5.3188926011124398</v>
      </c>
      <c r="Q174" s="110">
        <f>'prueba 1'!I171</f>
        <v>0</v>
      </c>
      <c r="R174" s="105">
        <f>'prueba 1'!AN171</f>
        <v>2.0196681227543215E-3</v>
      </c>
      <c r="S174" s="105">
        <f t="shared" si="49"/>
        <v>0.18706145068490637</v>
      </c>
      <c r="T174" s="177">
        <f t="shared" si="50"/>
        <v>6.9919385493150941</v>
      </c>
      <c r="U174" s="161">
        <f t="shared" si="35"/>
        <v>4.4932363610905177E-2</v>
      </c>
      <c r="V174" s="178">
        <f t="shared" si="46"/>
        <v>0.7</v>
      </c>
    </row>
    <row r="175" spans="1:22" x14ac:dyDescent="0.25">
      <c r="A175" s="105">
        <v>0.70416699999999999</v>
      </c>
      <c r="B175" s="105">
        <v>11.373872452314096</v>
      </c>
      <c r="D175" s="194">
        <f t="shared" si="36"/>
        <v>4.1670000000000318E-3</v>
      </c>
      <c r="E175" s="174">
        <f t="shared" ca="1" si="51"/>
        <v>2.5638580620917707E-2</v>
      </c>
      <c r="F175" s="179">
        <f t="shared" ca="1" si="37"/>
        <v>4.505089437121777E-4</v>
      </c>
      <c r="G175" s="272">
        <f t="shared" si="38"/>
        <v>0.70416699999999999</v>
      </c>
      <c r="H175" s="181">
        <f t="shared" ca="1" si="39"/>
        <v>6.1527671276499909</v>
      </c>
      <c r="I175" s="182">
        <f t="shared" ca="1" si="40"/>
        <v>0.10811349741112894</v>
      </c>
      <c r="J175" s="181">
        <f t="shared" ca="1" si="41"/>
        <v>1.3202706586685085E-3</v>
      </c>
      <c r="K175" s="7">
        <f t="shared" ca="1" si="47"/>
        <v>-1.3488249324311956E-6</v>
      </c>
      <c r="L175" s="110">
        <f t="shared" si="42"/>
        <v>111.57768875720129</v>
      </c>
      <c r="M175" s="110">
        <f t="shared" si="43"/>
        <v>68.570629900784326</v>
      </c>
      <c r="N175" s="110">
        <f t="shared" ca="1" si="44"/>
        <v>-1.323197258715003E-5</v>
      </c>
      <c r="O175" s="110">
        <f t="shared" ca="1" si="45"/>
        <v>43.007045624444373</v>
      </c>
      <c r="P175" s="110">
        <f t="shared" ca="1" si="48"/>
        <v>6.1527671276499909</v>
      </c>
      <c r="Q175" s="110">
        <f>'prueba 1'!I172</f>
        <v>0</v>
      </c>
      <c r="R175" s="105">
        <f>'prueba 1'!AN172</f>
        <v>2.0680191637868885E-3</v>
      </c>
      <c r="S175" s="105">
        <f t="shared" si="49"/>
        <v>0.18912946984869325</v>
      </c>
      <c r="T175" s="177">
        <f t="shared" si="50"/>
        <v>6.9898705301513067</v>
      </c>
      <c r="U175" s="161">
        <f t="shared" si="35"/>
        <v>4.7394926508793199E-2</v>
      </c>
      <c r="V175" s="178">
        <f t="shared" si="46"/>
        <v>0.70416699999999999</v>
      </c>
    </row>
    <row r="176" spans="1:22" x14ac:dyDescent="0.25">
      <c r="A176" s="105">
        <v>0.70833299999999999</v>
      </c>
      <c r="B176" s="105">
        <v>11.610259579541053</v>
      </c>
      <c r="D176" s="194">
        <f t="shared" si="36"/>
        <v>4.166000000000003E-3</v>
      </c>
      <c r="E176" s="174">
        <f t="shared" ca="1" si="51"/>
        <v>2.7034808853022001E-2</v>
      </c>
      <c r="F176" s="179">
        <f t="shared" ca="1" si="37"/>
        <v>5.6302784389645328E-4</v>
      </c>
      <c r="G176" s="272">
        <f t="shared" si="38"/>
        <v>0.70833299999999999</v>
      </c>
      <c r="H176" s="181">
        <f t="shared" ca="1" si="39"/>
        <v>6.4893924275136774</v>
      </c>
      <c r="I176" s="182">
        <f t="shared" ca="1" si="40"/>
        <v>0.13514830626415095</v>
      </c>
      <c r="J176" s="181">
        <f t="shared" ca="1" si="41"/>
        <v>1.8832985025649617E-3</v>
      </c>
      <c r="K176" s="7">
        <f t="shared" ca="1" si="47"/>
        <v>-2.3177769871454645E-6</v>
      </c>
      <c r="L176" s="110">
        <f t="shared" si="42"/>
        <v>113.89664647529773</v>
      </c>
      <c r="M176" s="110">
        <f t="shared" si="43"/>
        <v>68.550155095522825</v>
      </c>
      <c r="N176" s="110">
        <f t="shared" ca="1" si="44"/>
        <v>-2.2737392243897006E-5</v>
      </c>
      <c r="O176" s="110">
        <f t="shared" ca="1" si="45"/>
        <v>45.346468642382661</v>
      </c>
      <c r="P176" s="110">
        <f t="shared" ca="1" si="48"/>
        <v>6.4893924275136774</v>
      </c>
      <c r="Q176" s="110">
        <f>'prueba 1'!I173</f>
        <v>0</v>
      </c>
      <c r="R176" s="105">
        <f>'prueba 1'!AN173</f>
        <v>2.0871361122843071E-3</v>
      </c>
      <c r="S176" s="105">
        <f t="shared" si="49"/>
        <v>0.19121660596097756</v>
      </c>
      <c r="T176" s="177">
        <f t="shared" si="50"/>
        <v>6.987783394039023</v>
      </c>
      <c r="U176" s="161">
        <f t="shared" si="35"/>
        <v>4.8368341408368057E-2</v>
      </c>
      <c r="V176" s="178">
        <f t="shared" si="46"/>
        <v>0.70833299999999999</v>
      </c>
    </row>
    <row r="177" spans="1:22" x14ac:dyDescent="0.25">
      <c r="A177" s="105">
        <v>0.71250000000000002</v>
      </c>
      <c r="B177" s="105">
        <v>12.674001652062351</v>
      </c>
      <c r="D177" s="194">
        <f t="shared" si="36"/>
        <v>4.1670000000000318E-3</v>
      </c>
      <c r="E177" s="174">
        <f t="shared" ca="1" si="51"/>
        <v>3.3287195421680814E-2</v>
      </c>
      <c r="F177" s="179">
        <f t="shared" ca="1" si="37"/>
        <v>7.0187073552486633E-4</v>
      </c>
      <c r="G177" s="272">
        <f t="shared" si="38"/>
        <v>0.71250000000000002</v>
      </c>
      <c r="H177" s="181">
        <f t="shared" ca="1" si="39"/>
        <v>7.9882878381762801</v>
      </c>
      <c r="I177" s="182">
        <f t="shared" ca="1" si="40"/>
        <v>0.16843550168583177</v>
      </c>
      <c r="J177" s="181">
        <f t="shared" ca="1" si="41"/>
        <v>2.5851692380898282E-3</v>
      </c>
      <c r="K177" s="7">
        <f t="shared" ca="1" si="47"/>
        <v>-3.6218714135913759E-6</v>
      </c>
      <c r="L177" s="110">
        <f t="shared" si="42"/>
        <v>124.33195620673168</v>
      </c>
      <c r="M177" s="110">
        <f t="shared" si="43"/>
        <v>68.528846871274993</v>
      </c>
      <c r="N177" s="110">
        <f t="shared" ca="1" si="44"/>
        <v>-3.5530558567331399E-5</v>
      </c>
      <c r="O177" s="110">
        <f t="shared" ca="1" si="45"/>
        <v>55.803073804898112</v>
      </c>
      <c r="P177" s="110">
        <f t="shared" ca="1" si="48"/>
        <v>7.9882878381762783</v>
      </c>
      <c r="Q177" s="110">
        <f>'prueba 1'!I174</f>
        <v>0</v>
      </c>
      <c r="R177" s="105">
        <f>'prueba 1'!AN174</f>
        <v>2.1720921761295385E-3</v>
      </c>
      <c r="S177" s="105">
        <f t="shared" si="49"/>
        <v>0.1933886981371071</v>
      </c>
      <c r="T177" s="177">
        <f t="shared" si="50"/>
        <v>6.9856113018628934</v>
      </c>
      <c r="U177" s="161">
        <f t="shared" si="35"/>
        <v>5.2812564884144222E-2</v>
      </c>
      <c r="V177" s="178">
        <f t="shared" si="46"/>
        <v>0.71250000000000002</v>
      </c>
    </row>
    <row r="178" spans="1:22" x14ac:dyDescent="0.25">
      <c r="A178" s="105">
        <v>0.71666700000000005</v>
      </c>
      <c r="B178" s="105">
        <v>13.560453379163439</v>
      </c>
      <c r="D178" s="194">
        <f t="shared" si="36"/>
        <v>4.1670000000000318E-3</v>
      </c>
      <c r="E178" s="174">
        <f t="shared" ca="1" si="51"/>
        <v>3.8499972320880475E-2</v>
      </c>
      <c r="F178" s="179">
        <f t="shared" ca="1" si="37"/>
        <v>8.6230012018597649E-4</v>
      </c>
      <c r="G178" s="272">
        <f t="shared" si="38"/>
        <v>0.71666700000000005</v>
      </c>
      <c r="H178" s="181">
        <f t="shared" ca="1" si="39"/>
        <v>9.2392542166739098</v>
      </c>
      <c r="I178" s="182">
        <f t="shared" ca="1" si="40"/>
        <v>0.20693547400671225</v>
      </c>
      <c r="J178" s="181">
        <f t="shared" ca="1" si="41"/>
        <v>3.4474693582758047E-3</v>
      </c>
      <c r="K178" s="7">
        <f t="shared" ca="1" si="47"/>
        <v>-5.6257325514818163E-6</v>
      </c>
      <c r="L178" s="110">
        <f t="shared" si="42"/>
        <v>133.02804764959333</v>
      </c>
      <c r="M178" s="110">
        <f t="shared" si="43"/>
        <v>68.506860751623179</v>
      </c>
      <c r="N178" s="110">
        <f t="shared" ca="1" si="44"/>
        <v>-5.5188436330036623E-5</v>
      </c>
      <c r="O178" s="110">
        <f t="shared" ca="1" si="45"/>
        <v>64.521131709533819</v>
      </c>
      <c r="P178" s="110">
        <f t="shared" ca="1" si="48"/>
        <v>9.2392542166739098</v>
      </c>
      <c r="Q178" s="110">
        <f>'prueba 1'!I175</f>
        <v>0</v>
      </c>
      <c r="R178" s="105">
        <f>'prueba 1'!AN175</f>
        <v>2.2411946637927501E-3</v>
      </c>
      <c r="S178" s="105">
        <f t="shared" si="49"/>
        <v>0.19562989280089985</v>
      </c>
      <c r="T178" s="177">
        <f t="shared" si="50"/>
        <v>6.9833701071991001</v>
      </c>
      <c r="U178" s="161">
        <f t="shared" si="35"/>
        <v>5.6506409230974483E-2</v>
      </c>
      <c r="V178" s="178">
        <f t="shared" si="46"/>
        <v>0.71666700000000005</v>
      </c>
    </row>
    <row r="179" spans="1:22" x14ac:dyDescent="0.25">
      <c r="A179" s="105">
        <v>0.72083299999999995</v>
      </c>
      <c r="B179" s="105">
        <v>14.50600188807126</v>
      </c>
      <c r="D179" s="194">
        <f t="shared" si="36"/>
        <v>4.165999999999892E-3</v>
      </c>
      <c r="E179" s="174">
        <f t="shared" ca="1" si="51"/>
        <v>4.4052433895401741E-2</v>
      </c>
      <c r="F179" s="179">
        <f t="shared" ca="1" si="37"/>
        <v>1.0456156243201799E-3</v>
      </c>
      <c r="G179" s="272">
        <f t="shared" si="38"/>
        <v>0.72083299999999995</v>
      </c>
      <c r="H179" s="181">
        <f t="shared" ca="1" si="39"/>
        <v>10.574276019059742</v>
      </c>
      <c r="I179" s="182">
        <f t="shared" ca="1" si="40"/>
        <v>0.250987907902114</v>
      </c>
      <c r="J179" s="181">
        <f t="shared" ca="1" si="41"/>
        <v>4.4930849825959851E-3</v>
      </c>
      <c r="K179" s="7">
        <f t="shared" ca="1" si="47"/>
        <v>-8.4914470404911682E-6</v>
      </c>
      <c r="L179" s="110">
        <f t="shared" si="42"/>
        <v>142.30387852197907</v>
      </c>
      <c r="M179" s="110">
        <f t="shared" si="43"/>
        <v>68.484170338528472</v>
      </c>
      <c r="N179" s="110">
        <f t="shared" ca="1" si="44"/>
        <v>-8.3301095467218367E-5</v>
      </c>
      <c r="O179" s="110">
        <f t="shared" ca="1" si="45"/>
        <v>73.819624882355129</v>
      </c>
      <c r="P179" s="110">
        <f t="shared" ca="1" si="48"/>
        <v>10.57427601905974</v>
      </c>
      <c r="Q179" s="110">
        <f>'prueba 1'!I176</f>
        <v>0</v>
      </c>
      <c r="R179" s="105">
        <f>'prueba 1'!AN176</f>
        <v>2.3129880830495119E-3</v>
      </c>
      <c r="S179" s="105">
        <f t="shared" si="49"/>
        <v>0.19794288088394935</v>
      </c>
      <c r="T179" s="177">
        <f t="shared" si="50"/>
        <v>6.9810571191160511</v>
      </c>
      <c r="U179" s="161">
        <f t="shared" si="35"/>
        <v>6.0432003865703306E-2</v>
      </c>
      <c r="V179" s="178">
        <f t="shared" si="46"/>
        <v>0.72083299999999995</v>
      </c>
    </row>
    <row r="180" spans="1:22" x14ac:dyDescent="0.25">
      <c r="A180" s="105">
        <v>0.72499999999999998</v>
      </c>
      <c r="B180" s="105">
        <v>15.510647178785824</v>
      </c>
      <c r="D180" s="194">
        <f t="shared" si="36"/>
        <v>4.1670000000000318E-3</v>
      </c>
      <c r="E180" s="174">
        <f t="shared" ca="1" si="51"/>
        <v>4.9976876031608296E-2</v>
      </c>
      <c r="F180" s="179">
        <f t="shared" ca="1" si="37"/>
        <v>1.2541202546518303E-3</v>
      </c>
      <c r="G180" s="272">
        <f t="shared" si="38"/>
        <v>0.72499999999999998</v>
      </c>
      <c r="H180" s="181">
        <f t="shared" ca="1" si="39"/>
        <v>11.993490768324433</v>
      </c>
      <c r="I180" s="182">
        <f t="shared" ca="1" si="40"/>
        <v>0.30096478393372228</v>
      </c>
      <c r="J180" s="181">
        <f t="shared" ca="1" si="41"/>
        <v>5.7472052372478152E-3</v>
      </c>
      <c r="K180" s="7">
        <f t="shared" ca="1" si="47"/>
        <v>-1.2491581046926176E-5</v>
      </c>
      <c r="L180" s="110">
        <f t="shared" si="42"/>
        <v>152.15944882388894</v>
      </c>
      <c r="M180" s="110">
        <f t="shared" si="43"/>
        <v>68.460734415511126</v>
      </c>
      <c r="N180" s="110">
        <f t="shared" ca="1" si="44"/>
        <v>-1.225424100703458E-4</v>
      </c>
      <c r="O180" s="110">
        <f t="shared" ca="1" si="45"/>
        <v>83.698591865967742</v>
      </c>
      <c r="P180" s="110">
        <f t="shared" ca="1" si="48"/>
        <v>11.993490768324435</v>
      </c>
      <c r="Q180" s="110">
        <f>'prueba 1'!I177</f>
        <v>0</v>
      </c>
      <c r="R180" s="105">
        <f>'prueba 1'!AN177</f>
        <v>2.3889829783221624E-3</v>
      </c>
      <c r="S180" s="105">
        <f t="shared" si="49"/>
        <v>0.2003318638622715</v>
      </c>
      <c r="T180" s="177">
        <f t="shared" si="50"/>
        <v>6.9786681361377285</v>
      </c>
      <c r="U180" s="161">
        <f t="shared" si="35"/>
        <v>6.4632866794001015E-2</v>
      </c>
      <c r="V180" s="178">
        <f t="shared" si="46"/>
        <v>0.72499999999999998</v>
      </c>
    </row>
    <row r="181" spans="1:22" x14ac:dyDescent="0.25">
      <c r="A181" s="105">
        <v>0.72916700000000001</v>
      </c>
      <c r="B181" s="105">
        <v>16.692582814920602</v>
      </c>
      <c r="D181" s="194">
        <f t="shared" si="36"/>
        <v>4.1670000000000318E-3</v>
      </c>
      <c r="E181" s="174">
        <f t="shared" ca="1" si="51"/>
        <v>5.6934856086136638E-2</v>
      </c>
      <c r="F181" s="179">
        <f t="shared" ca="1" si="37"/>
        <v>1.4913677999627635E-3</v>
      </c>
      <c r="G181" s="272">
        <f t="shared" si="38"/>
        <v>0.72916700000000001</v>
      </c>
      <c r="H181" s="181">
        <f t="shared" ca="1" si="39"/>
        <v>13.663272398880778</v>
      </c>
      <c r="I181" s="182">
        <f t="shared" ca="1" si="40"/>
        <v>0.35789964001985891</v>
      </c>
      <c r="J181" s="181">
        <f t="shared" ca="1" si="41"/>
        <v>7.2385730372105783E-3</v>
      </c>
      <c r="K181" s="7">
        <f t="shared" ca="1" si="47"/>
        <v>-1.7961523714196436E-5</v>
      </c>
      <c r="L181" s="110">
        <f t="shared" si="42"/>
        <v>163.75423741437112</v>
      </c>
      <c r="M181" s="110">
        <f t="shared" si="43"/>
        <v>68.436446064698842</v>
      </c>
      <c r="N181" s="110">
        <f t="shared" ca="1" si="44"/>
        <v>-1.7620254763626704E-4</v>
      </c>
      <c r="O181" s="110">
        <f t="shared" ca="1" si="45"/>
        <v>95.317615147124641</v>
      </c>
      <c r="P181" s="110">
        <f t="shared" ca="1" si="48"/>
        <v>13.663272398880778</v>
      </c>
      <c r="Q181" s="110">
        <f>'prueba 1'!I178</f>
        <v>0</v>
      </c>
      <c r="R181" s="105">
        <f>'prueba 1'!AN178</f>
        <v>2.4758767392736363E-3</v>
      </c>
      <c r="S181" s="105">
        <f t="shared" si="49"/>
        <v>0.20280774060154513</v>
      </c>
      <c r="T181" s="177">
        <f t="shared" si="50"/>
        <v>6.9761922593984549</v>
      </c>
      <c r="U181" s="161">
        <f t="shared" si="35"/>
        <v>6.9557992589774673E-2</v>
      </c>
      <c r="V181" s="178">
        <f t="shared" si="46"/>
        <v>0.72916700000000001</v>
      </c>
    </row>
    <row r="182" spans="1:22" x14ac:dyDescent="0.25">
      <c r="A182" s="105">
        <v>0.73333300000000001</v>
      </c>
      <c r="B182" s="105">
        <v>17.579034542021688</v>
      </c>
      <c r="D182" s="194">
        <f t="shared" si="36"/>
        <v>4.166000000000003E-3</v>
      </c>
      <c r="E182" s="174">
        <f t="shared" ca="1" si="51"/>
        <v>6.2151731182605766E-2</v>
      </c>
      <c r="F182" s="179">
        <f t="shared" ca="1" si="37"/>
        <v>1.749934012429469E-3</v>
      </c>
      <c r="G182" s="272">
        <f t="shared" si="38"/>
        <v>0.73333300000000001</v>
      </c>
      <c r="H182" s="181">
        <f t="shared" ca="1" si="39"/>
        <v>14.918802492224129</v>
      </c>
      <c r="I182" s="182">
        <f t="shared" ca="1" si="40"/>
        <v>0.42005137120246466</v>
      </c>
      <c r="J182" s="181">
        <f t="shared" ca="1" si="41"/>
        <v>8.988507049640047E-3</v>
      </c>
      <c r="K182" s="7">
        <f t="shared" ca="1" si="47"/>
        <v>-2.5400036232558983E-5</v>
      </c>
      <c r="L182" s="110">
        <f t="shared" si="42"/>
        <v>172.45032885723276</v>
      </c>
      <c r="M182" s="110">
        <f t="shared" si="43"/>
        <v>68.41153275501253</v>
      </c>
      <c r="N182" s="110">
        <f t="shared" ca="1" si="44"/>
        <v>-2.4917435544140364E-4</v>
      </c>
      <c r="O182" s="110">
        <f t="shared" ca="1" si="45"/>
        <v>104.03854692786479</v>
      </c>
      <c r="P182" s="110">
        <f t="shared" ca="1" si="48"/>
        <v>14.918802492224129</v>
      </c>
      <c r="Q182" s="110">
        <f>'prueba 1'!I179</f>
        <v>0</v>
      </c>
      <c r="R182" s="105">
        <f>'prueba 1'!AN179</f>
        <v>2.5395830465154141E-3</v>
      </c>
      <c r="S182" s="105">
        <f t="shared" si="49"/>
        <v>0.20534732364806055</v>
      </c>
      <c r="T182" s="177">
        <f t="shared" si="50"/>
        <v>6.9736526763519393</v>
      </c>
      <c r="U182" s="161">
        <f t="shared" si="35"/>
        <v>7.3234257902062408E-2</v>
      </c>
      <c r="V182" s="178">
        <f t="shared" si="46"/>
        <v>0.73333300000000001</v>
      </c>
    </row>
    <row r="183" spans="1:22" x14ac:dyDescent="0.25">
      <c r="A183" s="105">
        <v>0.73750000000000004</v>
      </c>
      <c r="B183" s="105">
        <v>18.701873396349725</v>
      </c>
      <c r="D183" s="194">
        <f t="shared" si="36"/>
        <v>4.1670000000000318E-3</v>
      </c>
      <c r="E183" s="174">
        <f t="shared" ca="1" si="51"/>
        <v>6.8789672580031005E-2</v>
      </c>
      <c r="F183" s="179">
        <f t="shared" ca="1" si="37"/>
        <v>2.0370006294416747E-3</v>
      </c>
      <c r="G183" s="272">
        <f t="shared" si="38"/>
        <v>0.73750000000000004</v>
      </c>
      <c r="H183" s="181">
        <f t="shared" ca="1" si="39"/>
        <v>16.508200763146263</v>
      </c>
      <c r="I183" s="182">
        <f t="shared" ca="1" si="40"/>
        <v>0.48884104378249565</v>
      </c>
      <c r="J183" s="181">
        <f t="shared" ca="1" si="41"/>
        <v>1.1025507679081722E-2</v>
      </c>
      <c r="K183" s="7">
        <f t="shared" ca="1" si="47"/>
        <v>-3.4987799288244595E-5</v>
      </c>
      <c r="L183" s="110">
        <f t="shared" si="42"/>
        <v>183.46537801819082</v>
      </c>
      <c r="M183" s="110">
        <f t="shared" si="43"/>
        <v>68.38582954308086</v>
      </c>
      <c r="N183" s="110">
        <f t="shared" ca="1" si="44"/>
        <v>-3.4323031101767947E-4</v>
      </c>
      <c r="O183" s="110">
        <f t="shared" ca="1" si="45"/>
        <v>115.07920524479894</v>
      </c>
      <c r="P183" s="110">
        <f t="shared" ca="1" si="48"/>
        <v>16.508200763146263</v>
      </c>
      <c r="Q183" s="110">
        <f>'prueba 1'!I180</f>
        <v>0</v>
      </c>
      <c r="R183" s="105">
        <f>'prueba 1'!AN180</f>
        <v>2.6201031530754316E-3</v>
      </c>
      <c r="S183" s="105">
        <f t="shared" si="49"/>
        <v>0.20796742680113597</v>
      </c>
      <c r="T183" s="177">
        <f t="shared" si="50"/>
        <v>6.9710325731988645</v>
      </c>
      <c r="U183" s="161">
        <f t="shared" si="35"/>
        <v>7.7930706442589898E-2</v>
      </c>
      <c r="V183" s="178">
        <f t="shared" si="46"/>
        <v>0.73750000000000004</v>
      </c>
    </row>
    <row r="184" spans="1:22" x14ac:dyDescent="0.25">
      <c r="A184" s="105">
        <v>0.74166699999999997</v>
      </c>
      <c r="B184" s="105">
        <v>20.002002596097984</v>
      </c>
      <c r="D184" s="194">
        <f t="shared" si="36"/>
        <v>4.1669999999999208E-3</v>
      </c>
      <c r="E184" s="174">
        <f t="shared" ca="1" si="51"/>
        <v>7.645921093714482E-2</v>
      </c>
      <c r="F184" s="179">
        <f t="shared" ca="1" si="37"/>
        <v>2.3556061614166974E-3</v>
      </c>
      <c r="G184" s="272">
        <f t="shared" si="38"/>
        <v>0.74166699999999997</v>
      </c>
      <c r="H184" s="181">
        <f t="shared" ca="1" si="39"/>
        <v>18.348742725497065</v>
      </c>
      <c r="I184" s="182">
        <f t="shared" ca="1" si="40"/>
        <v>0.56530025471964052</v>
      </c>
      <c r="J184" s="181">
        <f t="shared" ca="1" si="41"/>
        <v>1.3381113840498419E-2</v>
      </c>
      <c r="K184" s="7">
        <f t="shared" ca="1" si="47"/>
        <v>-4.7385682313022937E-5</v>
      </c>
      <c r="L184" s="110">
        <f t="shared" si="42"/>
        <v>196.21964546772125</v>
      </c>
      <c r="M184" s="110">
        <f t="shared" si="43"/>
        <v>68.359236795118846</v>
      </c>
      <c r="N184" s="110">
        <f t="shared" ca="1" si="44"/>
        <v>-4.6485354349075505E-4</v>
      </c>
      <c r="O184" s="110">
        <f t="shared" ca="1" si="45"/>
        <v>127.85994381905891</v>
      </c>
      <c r="P184" s="110">
        <f t="shared" ca="1" si="48"/>
        <v>18.348742725497065</v>
      </c>
      <c r="Q184" s="110">
        <f>'prueba 1'!I181</f>
        <v>0</v>
      </c>
      <c r="R184" s="105">
        <f>'prueba 1'!AN181</f>
        <v>2.7107796087689874E-3</v>
      </c>
      <c r="S184" s="105">
        <f t="shared" si="49"/>
        <v>0.21067820640990495</v>
      </c>
      <c r="T184" s="177">
        <f t="shared" si="50"/>
        <v>6.9683217935900954</v>
      </c>
      <c r="U184" s="161">
        <f t="shared" si="35"/>
        <v>8.3348344817938722E-2</v>
      </c>
      <c r="V184" s="178">
        <f t="shared" si="46"/>
        <v>0.74166699999999997</v>
      </c>
    </row>
    <row r="185" spans="1:22" x14ac:dyDescent="0.25">
      <c r="A185" s="105">
        <v>0.74583299999999997</v>
      </c>
      <c r="B185" s="105">
        <v>21.656712486686672</v>
      </c>
      <c r="D185" s="194">
        <f t="shared" si="36"/>
        <v>4.166000000000003E-3</v>
      </c>
      <c r="E185" s="174">
        <f t="shared" ca="1" si="51"/>
        <v>8.6196936766198995E-2</v>
      </c>
      <c r="F185" s="179">
        <f t="shared" ca="1" si="37"/>
        <v>2.7141372997300092E-3</v>
      </c>
      <c r="G185" s="272">
        <f t="shared" si="38"/>
        <v>0.74583299999999997</v>
      </c>
      <c r="H185" s="181">
        <f t="shared" ca="1" si="39"/>
        <v>20.690575315938293</v>
      </c>
      <c r="I185" s="182">
        <f t="shared" ca="1" si="40"/>
        <v>0.65149719148583951</v>
      </c>
      <c r="J185" s="181">
        <f t="shared" ca="1" si="41"/>
        <v>1.6095251140228427E-2</v>
      </c>
      <c r="K185" s="7">
        <f t="shared" ca="1" si="47"/>
        <v>-6.3368025535257279E-5</v>
      </c>
      <c r="L185" s="110">
        <f t="shared" si="42"/>
        <v>212.45234949439626</v>
      </c>
      <c r="M185" s="110">
        <f t="shared" si="43"/>
        <v>68.33154550889067</v>
      </c>
      <c r="N185" s="110">
        <f t="shared" ca="1" si="44"/>
        <v>-6.2164033050087397E-4</v>
      </c>
      <c r="O185" s="110">
        <f t="shared" ca="1" si="45"/>
        <v>144.12018234517507</v>
      </c>
      <c r="P185" s="110">
        <f t="shared" ca="1" si="48"/>
        <v>20.690575315938293</v>
      </c>
      <c r="Q185" s="110">
        <f>'prueba 1'!I182</f>
        <v>0</v>
      </c>
      <c r="R185" s="105">
        <f>'prueba 1'!AN182</f>
        <v>2.8227610834012148E-3</v>
      </c>
      <c r="S185" s="105">
        <f t="shared" si="49"/>
        <v>0.21350096749330616</v>
      </c>
      <c r="T185" s="177">
        <f t="shared" si="50"/>
        <v>6.9654990325066937</v>
      </c>
      <c r="U185" s="161">
        <f t="shared" si="35"/>
        <v>9.0221864219536735E-2</v>
      </c>
      <c r="V185" s="178">
        <f t="shared" si="46"/>
        <v>0.74583299999999997</v>
      </c>
    </row>
    <row r="186" spans="1:22" x14ac:dyDescent="0.25">
      <c r="A186" s="105">
        <v>0.75</v>
      </c>
      <c r="B186" s="105">
        <v>22.661357777401239</v>
      </c>
      <c r="D186" s="194">
        <f t="shared" si="36"/>
        <v>4.1670000000000318E-3</v>
      </c>
      <c r="E186" s="174">
        <f t="shared" ca="1" si="51"/>
        <v>9.2168667888902545E-2</v>
      </c>
      <c r="F186" s="179">
        <f t="shared" ca="1" si="37"/>
        <v>3.0988556360145737E-3</v>
      </c>
      <c r="G186" s="272">
        <f t="shared" si="38"/>
        <v>0.75</v>
      </c>
      <c r="H186" s="181">
        <f t="shared" ca="1" si="39"/>
        <v>22.118710796472723</v>
      </c>
      <c r="I186" s="182">
        <f t="shared" ca="1" si="40"/>
        <v>0.74366585937474206</v>
      </c>
      <c r="J186" s="181">
        <f t="shared" ca="1" si="41"/>
        <v>1.9194106776243003E-2</v>
      </c>
      <c r="K186" s="7">
        <f t="shared" ca="1" si="47"/>
        <v>-8.4166042822400608E-5</v>
      </c>
      <c r="L186" s="110">
        <f t="shared" si="42"/>
        <v>222.30791979630618</v>
      </c>
      <c r="M186" s="110">
        <f t="shared" si="43"/>
        <v>68.30318352944505</v>
      </c>
      <c r="N186" s="110">
        <f t="shared" ca="1" si="44"/>
        <v>-8.2566888008774996E-4</v>
      </c>
      <c r="O186" s="110">
        <f t="shared" ca="1" si="45"/>
        <v>154.00391059798105</v>
      </c>
      <c r="P186" s="110">
        <f t="shared" ca="1" si="48"/>
        <v>22.118710796472723</v>
      </c>
      <c r="Q186" s="110">
        <f>'prueba 1'!I183</f>
        <v>0</v>
      </c>
      <c r="R186" s="105">
        <f>'prueba 1'!AN183</f>
        <v>2.8911294032228658E-3</v>
      </c>
      <c r="S186" s="105">
        <f t="shared" si="49"/>
        <v>0.21639209689652902</v>
      </c>
      <c r="T186" s="177">
        <f t="shared" si="50"/>
        <v>6.9626079031034713</v>
      </c>
      <c r="U186" s="161">
        <f t="shared" si="35"/>
        <v>9.4429877858431682E-2</v>
      </c>
      <c r="V186" s="178">
        <f t="shared" si="46"/>
        <v>0.75</v>
      </c>
    </row>
    <row r="187" spans="1:22" x14ac:dyDescent="0.25">
      <c r="A187" s="105">
        <v>0.75416700000000003</v>
      </c>
      <c r="B187" s="105">
        <v>24.25697088618319</v>
      </c>
      <c r="D187" s="194">
        <f t="shared" si="36"/>
        <v>4.1670000000000318E-3</v>
      </c>
      <c r="E187" s="174">
        <f t="shared" ca="1" si="51"/>
        <v>0.10159785515478328</v>
      </c>
      <c r="F187" s="179">
        <f t="shared" ca="1" si="37"/>
        <v>3.5222138984445589E-3</v>
      </c>
      <c r="G187" s="272">
        <f t="shared" si="38"/>
        <v>0.75416700000000003</v>
      </c>
      <c r="H187" s="181">
        <f t="shared" ca="1" si="39"/>
        <v>24.381534714370652</v>
      </c>
      <c r="I187" s="182">
        <f t="shared" ca="1" si="40"/>
        <v>0.84526371452952531</v>
      </c>
      <c r="J187" s="181">
        <f t="shared" ca="1" si="41"/>
        <v>2.2716320674687561E-2</v>
      </c>
      <c r="K187" s="7">
        <f t="shared" ca="1" si="47"/>
        <v>-1.0966486320235742E-4</v>
      </c>
      <c r="L187" s="110">
        <f t="shared" si="42"/>
        <v>237.96088439345709</v>
      </c>
      <c r="M187" s="110">
        <f t="shared" si="43"/>
        <v>68.273791793263186</v>
      </c>
      <c r="N187" s="110">
        <f t="shared" ca="1" si="44"/>
        <v>-1.0758123080151264E-3</v>
      </c>
      <c r="O187" s="110">
        <f t="shared" ca="1" si="45"/>
        <v>169.6860167878859</v>
      </c>
      <c r="P187" s="110">
        <f t="shared" ca="1" si="48"/>
        <v>24.381534714370655</v>
      </c>
      <c r="Q187" s="110">
        <f>'prueba 1'!I184</f>
        <v>0</v>
      </c>
      <c r="R187" s="105">
        <f>'prueba 1'!AN184</f>
        <v>2.9960995088551181E-3</v>
      </c>
      <c r="S187" s="105">
        <f t="shared" si="49"/>
        <v>0.21938819640538415</v>
      </c>
      <c r="T187" s="177">
        <f t="shared" si="50"/>
        <v>6.9596118035946164</v>
      </c>
      <c r="U187" s="161">
        <f t="shared" si="35"/>
        <v>0.10107879768272612</v>
      </c>
      <c r="V187" s="178">
        <f t="shared" si="46"/>
        <v>0.75416700000000003</v>
      </c>
    </row>
    <row r="188" spans="1:22" x14ac:dyDescent="0.25">
      <c r="A188" s="105">
        <v>0.75833300000000003</v>
      </c>
      <c r="B188" s="105">
        <v>25.320712958704487</v>
      </c>
      <c r="D188" s="194">
        <f t="shared" si="36"/>
        <v>4.166000000000003E-3</v>
      </c>
      <c r="E188" s="174">
        <f t="shared" ca="1" si="51"/>
        <v>0.10788533112505873</v>
      </c>
      <c r="F188" s="179">
        <f t="shared" ca="1" si="37"/>
        <v>3.9708189241970003E-3</v>
      </c>
      <c r="G188" s="272">
        <f t="shared" si="38"/>
        <v>0.75833300000000003</v>
      </c>
      <c r="H188" s="181">
        <f t="shared" ca="1" si="39"/>
        <v>25.896622929682824</v>
      </c>
      <c r="I188" s="182">
        <f t="shared" ca="1" si="40"/>
        <v>0.95314904565458403</v>
      </c>
      <c r="J188" s="181">
        <f t="shared" ca="1" si="41"/>
        <v>2.6687139598884562E-2</v>
      </c>
      <c r="K188" s="7">
        <f t="shared" ca="1" si="47"/>
        <v>-1.4167599289935157E-4</v>
      </c>
      <c r="L188" s="110">
        <f t="shared" si="42"/>
        <v>248.39619412489103</v>
      </c>
      <c r="M188" s="110">
        <f t="shared" si="43"/>
        <v>68.243727076034801</v>
      </c>
      <c r="N188" s="110">
        <f t="shared" ca="1" si="44"/>
        <v>-1.3898414903426388E-3</v>
      </c>
      <c r="O188" s="110">
        <f t="shared" ca="1" si="45"/>
        <v>180.15107720736589</v>
      </c>
      <c r="P188" s="110">
        <f t="shared" ca="1" si="48"/>
        <v>25.896622929682827</v>
      </c>
      <c r="Q188" s="110">
        <f>'prueba 1'!I185</f>
        <v>0</v>
      </c>
      <c r="R188" s="105">
        <f>'prueba 1'!AN185</f>
        <v>3.0647010426498667E-3</v>
      </c>
      <c r="S188" s="105">
        <f t="shared" si="49"/>
        <v>0.22245289744803401</v>
      </c>
      <c r="T188" s="177">
        <f t="shared" si="50"/>
        <v>6.9565471025519665</v>
      </c>
      <c r="U188" s="161">
        <f t="shared" si="35"/>
        <v>0.10548609018596297</v>
      </c>
      <c r="V188" s="178">
        <f t="shared" si="46"/>
        <v>0.75833300000000003</v>
      </c>
    </row>
    <row r="189" spans="1:22" x14ac:dyDescent="0.25">
      <c r="A189" s="105">
        <v>0.76249999999999996</v>
      </c>
      <c r="B189" s="105">
        <v>26.857229285679704</v>
      </c>
      <c r="D189" s="194">
        <f t="shared" si="36"/>
        <v>4.1669999999999208E-3</v>
      </c>
      <c r="E189" s="174">
        <f t="shared" ca="1" si="51"/>
        <v>0.11701172461729573</v>
      </c>
      <c r="F189" s="179">
        <f t="shared" ca="1" si="37"/>
        <v>4.4593599297228382E-3</v>
      </c>
      <c r="G189" s="272">
        <f t="shared" si="38"/>
        <v>0.76249999999999996</v>
      </c>
      <c r="H189" s="181">
        <f t="shared" ca="1" si="39"/>
        <v>28.080567462754487</v>
      </c>
      <c r="I189" s="182">
        <f t="shared" ca="1" si="40"/>
        <v>1.0701607702718798</v>
      </c>
      <c r="J189" s="181">
        <f t="shared" ca="1" si="41"/>
        <v>3.1146499528607402E-2</v>
      </c>
      <c r="K189" s="7">
        <f t="shared" ca="1" si="47"/>
        <v>-1.8014966038152035E-4</v>
      </c>
      <c r="L189" s="110">
        <f t="shared" si="42"/>
        <v>263.4694192925179</v>
      </c>
      <c r="M189" s="110">
        <f t="shared" si="43"/>
        <v>68.212693539084256</v>
      </c>
      <c r="N189" s="110">
        <f t="shared" ca="1" si="44"/>
        <v>-1.7672681683427148E-3</v>
      </c>
      <c r="O189" s="110">
        <f t="shared" ca="1" si="45"/>
        <v>195.25495848526529</v>
      </c>
      <c r="P189" s="110">
        <f t="shared" ca="1" si="48"/>
        <v>28.080567462754487</v>
      </c>
      <c r="Q189" s="110">
        <f>'prueba 1'!I186</f>
        <v>0</v>
      </c>
      <c r="R189" s="105">
        <f>'prueba 1'!AN186</f>
        <v>3.163459424111407E-3</v>
      </c>
      <c r="S189" s="105">
        <f t="shared" si="49"/>
        <v>0.22561635687214543</v>
      </c>
      <c r="T189" s="177">
        <f t="shared" si="50"/>
        <v>6.9533836431278546</v>
      </c>
      <c r="U189" s="161">
        <f t="shared" si="35"/>
        <v>0.1119140744334252</v>
      </c>
      <c r="V189" s="178">
        <f t="shared" si="46"/>
        <v>0.76249999999999996</v>
      </c>
    </row>
    <row r="190" spans="1:22" x14ac:dyDescent="0.25">
      <c r="A190" s="105">
        <v>0.76666699999999999</v>
      </c>
      <c r="B190" s="105">
        <v>28.039164921814482</v>
      </c>
      <c r="D190" s="194">
        <f t="shared" si="36"/>
        <v>4.1670000000000318E-3</v>
      </c>
      <c r="E190" s="174">
        <f t="shared" ca="1" si="51"/>
        <v>0.12403481453303632</v>
      </c>
      <c r="F190" s="179">
        <f t="shared" ca="1" si="37"/>
        <v>4.976213001882124E-3</v>
      </c>
      <c r="G190" s="272">
        <f t="shared" si="38"/>
        <v>0.76666699999999999</v>
      </c>
      <c r="H190" s="181">
        <f t="shared" ca="1" si="39"/>
        <v>29.76597420999169</v>
      </c>
      <c r="I190" s="182">
        <f t="shared" ca="1" si="40"/>
        <v>1.1941955848049162</v>
      </c>
      <c r="J190" s="181">
        <f t="shared" ca="1" si="41"/>
        <v>3.6122712530489529E-2</v>
      </c>
      <c r="K190" s="7">
        <f t="shared" ca="1" si="47"/>
        <v>-2.2709619951131733E-4</v>
      </c>
      <c r="L190" s="110">
        <f t="shared" si="42"/>
        <v>275.06420788300011</v>
      </c>
      <c r="M190" s="110">
        <f t="shared" si="43"/>
        <v>68.181720812785827</v>
      </c>
      <c r="N190" s="110">
        <f t="shared" ca="1" si="44"/>
        <v>-2.2278137172060232E-3</v>
      </c>
      <c r="O190" s="110">
        <f t="shared" ca="1" si="45"/>
        <v>206.88025925649706</v>
      </c>
      <c r="P190" s="110">
        <f t="shared" ca="1" si="48"/>
        <v>29.765974209991686</v>
      </c>
      <c r="Q190" s="110">
        <f>'prueba 1'!I187</f>
        <v>0</v>
      </c>
      <c r="R190" s="105">
        <f>'prueba 1'!AN187</f>
        <v>3.1572605808800904E-3</v>
      </c>
      <c r="S190" s="105">
        <f t="shared" si="49"/>
        <v>0.22877361745302552</v>
      </c>
      <c r="T190" s="177">
        <f t="shared" si="50"/>
        <v>6.9502263825469743</v>
      </c>
      <c r="U190" s="161">
        <f t="shared" si="35"/>
        <v>0.11683920022920184</v>
      </c>
      <c r="V190" s="178">
        <f t="shared" si="46"/>
        <v>0.76666699999999999</v>
      </c>
    </row>
    <row r="191" spans="1:22" x14ac:dyDescent="0.25">
      <c r="A191" s="105">
        <v>0.77083299999999999</v>
      </c>
      <c r="B191" s="105">
        <v>29.75297159420991</v>
      </c>
      <c r="D191" s="194">
        <f t="shared" si="36"/>
        <v>4.166000000000003E-3</v>
      </c>
      <c r="E191" s="174">
        <f t="shared" ca="1" si="51"/>
        <v>0.13416167735121914</v>
      </c>
      <c r="F191" s="179">
        <f t="shared" ca="1" si="37"/>
        <v>5.5339363541424633E-3</v>
      </c>
      <c r="G191" s="272">
        <f t="shared" si="38"/>
        <v>0.77083299999999999</v>
      </c>
      <c r="H191" s="181">
        <f t="shared" ca="1" si="39"/>
        <v>32.20395519712411</v>
      </c>
      <c r="I191" s="182">
        <f t="shared" ca="1" si="40"/>
        <v>1.3283572621561353</v>
      </c>
      <c r="J191" s="181">
        <f t="shared" ca="1" si="41"/>
        <v>4.165664888463199E-2</v>
      </c>
      <c r="K191" s="7">
        <f t="shared" ca="1" si="47"/>
        <v>-2.8278914531917377E-4</v>
      </c>
      <c r="L191" s="110">
        <f t="shared" si="42"/>
        <v>291.87665133919921</v>
      </c>
      <c r="M191" s="110">
        <f t="shared" si="43"/>
        <v>68.150754235799042</v>
      </c>
      <c r="N191" s="110">
        <f t="shared" ca="1" si="44"/>
        <v>-2.774161515581095E-3</v>
      </c>
      <c r="O191" s="110">
        <f t="shared" ca="1" si="45"/>
        <v>223.72312294188458</v>
      </c>
      <c r="P191" s="110">
        <f t="shared" ca="1" si="48"/>
        <v>32.203955197124102</v>
      </c>
      <c r="Q191" s="110">
        <f>'prueba 1'!I188</f>
        <v>0</v>
      </c>
      <c r="R191" s="105">
        <f>'prueba 1'!AN188</f>
        <v>3.1566337397338396E-3</v>
      </c>
      <c r="S191" s="105">
        <f t="shared" si="49"/>
        <v>0.23193025119275937</v>
      </c>
      <c r="T191" s="177">
        <f t="shared" si="50"/>
        <v>6.947069748807241</v>
      </c>
      <c r="U191" s="161">
        <f t="shared" si="35"/>
        <v>0.12395087966147858</v>
      </c>
      <c r="V191" s="178">
        <f t="shared" si="46"/>
        <v>0.77083299999999999</v>
      </c>
    </row>
    <row r="192" spans="1:22" x14ac:dyDescent="0.25">
      <c r="A192" s="105">
        <v>0.77500000000000002</v>
      </c>
      <c r="B192" s="105">
        <v>31.939552521059248</v>
      </c>
      <c r="D192" s="194">
        <f t="shared" si="36"/>
        <v>4.1670000000000318E-3</v>
      </c>
      <c r="E192" s="174">
        <f t="shared" ca="1" si="51"/>
        <v>0.147145317949858</v>
      </c>
      <c r="F192" s="179">
        <f t="shared" ca="1" si="37"/>
        <v>6.1484192513017212E-3</v>
      </c>
      <c r="G192" s="272">
        <f t="shared" si="38"/>
        <v>0.77500000000000002</v>
      </c>
      <c r="H192" s="181">
        <f t="shared" ca="1" si="39"/>
        <v>35.312051343858144</v>
      </c>
      <c r="I192" s="182">
        <f t="shared" ca="1" si="40"/>
        <v>1.4755025801059933</v>
      </c>
      <c r="J192" s="181">
        <f t="shared" ca="1" si="41"/>
        <v>4.7805068135933715E-2</v>
      </c>
      <c r="K192" s="7">
        <f t="shared" ca="1" si="47"/>
        <v>-3.4989811416238822E-4</v>
      </c>
      <c r="L192" s="110">
        <f t="shared" si="42"/>
        <v>313.32701023159126</v>
      </c>
      <c r="M192" s="110">
        <f t="shared" si="43"/>
        <v>68.119781924772525</v>
      </c>
      <c r="N192" s="110">
        <f t="shared" ca="1" si="44"/>
        <v>-3.4325004999330288E-3</v>
      </c>
      <c r="O192" s="110">
        <f t="shared" ca="1" si="45"/>
        <v>245.20379580631879</v>
      </c>
      <c r="P192" s="110">
        <f t="shared" ca="1" si="48"/>
        <v>35.312051343858144</v>
      </c>
      <c r="Q192" s="110">
        <f>'prueba 1'!I189</f>
        <v>0</v>
      </c>
      <c r="R192" s="105">
        <f>'prueba 1'!AN189</f>
        <v>3.1572182493889958E-3</v>
      </c>
      <c r="S192" s="105">
        <f t="shared" si="49"/>
        <v>0.23508746944214837</v>
      </c>
      <c r="T192" s="177">
        <f t="shared" si="50"/>
        <v>6.943912530557852</v>
      </c>
      <c r="U192" s="161">
        <f t="shared" si="35"/>
        <v>0.13309211535525489</v>
      </c>
      <c r="V192" s="178">
        <f t="shared" si="46"/>
        <v>0.77500000000000002</v>
      </c>
    </row>
    <row r="193" spans="1:22" x14ac:dyDescent="0.25">
      <c r="A193" s="105">
        <v>0.77916700000000005</v>
      </c>
      <c r="B193" s="105">
        <v>34.126133447908593</v>
      </c>
      <c r="D193" s="194">
        <f t="shared" si="36"/>
        <v>4.1670000000000318E-3</v>
      </c>
      <c r="E193" s="174">
        <f t="shared" ca="1" si="51"/>
        <v>0.16010844811841568</v>
      </c>
      <c r="F193" s="179">
        <f t="shared" ca="1" si="37"/>
        <v>6.8155911546111643E-3</v>
      </c>
      <c r="G193" s="272">
        <f t="shared" si="38"/>
        <v>0.77916700000000005</v>
      </c>
      <c r="H193" s="181">
        <f t="shared" ca="1" si="39"/>
        <v>38.422953712122499</v>
      </c>
      <c r="I193" s="182">
        <f t="shared" ca="1" si="40"/>
        <v>1.635611028224409</v>
      </c>
      <c r="J193" s="181">
        <f t="shared" ca="1" si="41"/>
        <v>5.4620659290544882E-2</v>
      </c>
      <c r="K193" s="7">
        <f t="shared" ca="1" si="47"/>
        <v>-4.3170965294071127E-4</v>
      </c>
      <c r="L193" s="110">
        <f t="shared" si="42"/>
        <v>334.77736912398331</v>
      </c>
      <c r="M193" s="110">
        <f t="shared" si="43"/>
        <v>68.088810497780869</v>
      </c>
      <c r="N193" s="110">
        <f t="shared" ca="1" si="44"/>
        <v>-4.2350716953483778E-3</v>
      </c>
      <c r="O193" s="110">
        <f t="shared" ca="1" si="45"/>
        <v>266.6843235545071</v>
      </c>
      <c r="P193" s="110">
        <f t="shared" ca="1" si="48"/>
        <v>38.422953712122499</v>
      </c>
      <c r="Q193" s="110">
        <f>'prueba 1'!I190</f>
        <v>0</v>
      </c>
      <c r="R193" s="105">
        <f>'prueba 1'!AN190</f>
        <v>3.1571281337066724E-3</v>
      </c>
      <c r="S193" s="105">
        <f t="shared" si="49"/>
        <v>0.23824459757585503</v>
      </c>
      <c r="T193" s="177">
        <f t="shared" si="50"/>
        <v>6.9407554024241449</v>
      </c>
      <c r="U193" s="161">
        <f t="shared" si="35"/>
        <v>0.14220359807743618</v>
      </c>
      <c r="V193" s="178">
        <f t="shared" si="46"/>
        <v>0.77916700000000005</v>
      </c>
    </row>
    <row r="194" spans="1:22" x14ac:dyDescent="0.25">
      <c r="A194" s="105">
        <v>0.78333299999999995</v>
      </c>
      <c r="B194" s="105">
        <v>35.72174655669054</v>
      </c>
      <c r="D194" s="194">
        <f t="shared" si="36"/>
        <v>4.165999999999892E-3</v>
      </c>
      <c r="E194" s="174">
        <f t="shared" ca="1" si="51"/>
        <v>0.16956041658380497</v>
      </c>
      <c r="F194" s="179">
        <f t="shared" ca="1" si="37"/>
        <v>7.5203442390708239E-3</v>
      </c>
      <c r="G194" s="272">
        <f t="shared" si="38"/>
        <v>0.78333299999999995</v>
      </c>
      <c r="H194" s="181">
        <f t="shared" ca="1" si="39"/>
        <v>40.701012142056975</v>
      </c>
      <c r="I194" s="182">
        <f t="shared" ca="1" si="40"/>
        <v>1.8051714448082139</v>
      </c>
      <c r="J194" s="181">
        <f t="shared" ca="1" si="41"/>
        <v>6.2141003529615706E-2</v>
      </c>
      <c r="K194" s="7">
        <f t="shared" ca="1" si="47"/>
        <v>-5.3048349146763449E-4</v>
      </c>
      <c r="L194" s="110">
        <f t="shared" si="42"/>
        <v>350.43033372113422</v>
      </c>
      <c r="M194" s="110">
        <f t="shared" si="43"/>
        <v>68.057842762562387</v>
      </c>
      <c r="N194" s="110">
        <f t="shared" ca="1" si="44"/>
        <v>-5.2040430512974942E-3</v>
      </c>
      <c r="O194" s="110">
        <f t="shared" ca="1" si="45"/>
        <v>282.36728691552048</v>
      </c>
      <c r="P194" s="110">
        <f t="shared" ca="1" si="48"/>
        <v>40.701012142056975</v>
      </c>
      <c r="Q194" s="110">
        <f>'prueba 1'!I191</f>
        <v>0</v>
      </c>
      <c r="R194" s="105">
        <f>'prueba 1'!AN191</f>
        <v>3.1567518061650212E-3</v>
      </c>
      <c r="S194" s="105">
        <f t="shared" si="49"/>
        <v>0.24140134938202004</v>
      </c>
      <c r="T194" s="177">
        <f t="shared" si="50"/>
        <v>6.9375986506179803</v>
      </c>
      <c r="U194" s="161">
        <f t="shared" si="35"/>
        <v>0.14881679615516893</v>
      </c>
      <c r="V194" s="178">
        <f t="shared" si="46"/>
        <v>0.78333299999999995</v>
      </c>
    </row>
    <row r="195" spans="1:22" x14ac:dyDescent="0.25">
      <c r="A195" s="105">
        <v>0.78749999999999998</v>
      </c>
      <c r="B195" s="105">
        <v>37.376456447279232</v>
      </c>
      <c r="D195" s="194">
        <f t="shared" si="36"/>
        <v>4.1670000000000318E-3</v>
      </c>
      <c r="E195" s="174">
        <f t="shared" ca="1" si="51"/>
        <v>0.17945073915318785</v>
      </c>
      <c r="F195" s="179">
        <f t="shared" ca="1" si="37"/>
        <v>8.2699206405672243E-3</v>
      </c>
      <c r="G195" s="272">
        <f t="shared" si="38"/>
        <v>0.78749999999999998</v>
      </c>
      <c r="H195" s="181">
        <f t="shared" ca="1" si="39"/>
        <v>43.064732218187302</v>
      </c>
      <c r="I195" s="182">
        <f t="shared" ca="1" si="40"/>
        <v>1.9846221839614018</v>
      </c>
      <c r="J195" s="181">
        <f t="shared" ca="1" si="41"/>
        <v>7.0410924170182937E-2</v>
      </c>
      <c r="K195" s="7">
        <f t="shared" ca="1" si="47"/>
        <v>-6.4617287454869733E-4</v>
      </c>
      <c r="L195" s="110">
        <f t="shared" si="42"/>
        <v>366.66303774780926</v>
      </c>
      <c r="M195" s="110">
        <f t="shared" si="43"/>
        <v>68.026863952824186</v>
      </c>
      <c r="N195" s="110">
        <f t="shared" ca="1" si="44"/>
        <v>-6.3389558993227207E-3</v>
      </c>
      <c r="O195" s="110">
        <f t="shared" ca="1" si="45"/>
        <v>298.62983483908579</v>
      </c>
      <c r="P195" s="110">
        <f t="shared" ca="1" si="48"/>
        <v>43.064732218187302</v>
      </c>
      <c r="Q195" s="110">
        <f>'prueba 1'!I192</f>
        <v>0</v>
      </c>
      <c r="R195" s="105">
        <f>'prueba 1'!AN192</f>
        <v>3.1578807072591085E-3</v>
      </c>
      <c r="S195" s="105">
        <f t="shared" si="49"/>
        <v>0.24455923008927916</v>
      </c>
      <c r="T195" s="177">
        <f t="shared" si="50"/>
        <v>6.9344407699107213</v>
      </c>
      <c r="U195" s="161">
        <f t="shared" si="35"/>
        <v>0.15574769401581376</v>
      </c>
      <c r="V195" s="178">
        <f t="shared" si="46"/>
        <v>0.78749999999999998</v>
      </c>
    </row>
    <row r="196" spans="1:22" x14ac:dyDescent="0.25">
      <c r="A196" s="105">
        <v>0.79166700000000001</v>
      </c>
      <c r="B196" s="105">
        <v>38.440198519800532</v>
      </c>
      <c r="D196" s="194">
        <f t="shared" si="36"/>
        <v>4.1670000000000318E-3</v>
      </c>
      <c r="E196" s="174">
        <f t="shared" ca="1" si="51"/>
        <v>0.18582392745649096</v>
      </c>
      <c r="F196" s="179">
        <f t="shared" ca="1" si="37"/>
        <v>9.0442489462784284E-3</v>
      </c>
      <c r="G196" s="272">
        <f t="shared" si="38"/>
        <v>0.79166700000000001</v>
      </c>
      <c r="H196" s="181">
        <f t="shared" ca="1" si="39"/>
        <v>44.594175055553045</v>
      </c>
      <c r="I196" s="182">
        <f t="shared" ca="1" si="40"/>
        <v>2.1704461114178928</v>
      </c>
      <c r="J196" s="181">
        <f t="shared" ca="1" si="41"/>
        <v>7.9455173116461358E-2</v>
      </c>
      <c r="K196" s="7">
        <f t="shared" ca="1" si="47"/>
        <v>-7.8102960489906197E-4</v>
      </c>
      <c r="L196" s="110">
        <f t="shared" si="42"/>
        <v>377.09834747924322</v>
      </c>
      <c r="M196" s="110">
        <f t="shared" si="43"/>
        <v>67.995877554449407</v>
      </c>
      <c r="N196" s="110">
        <f t="shared" ca="1" si="44"/>
        <v>-7.6619004240597987E-3</v>
      </c>
      <c r="O196" s="110">
        <f t="shared" ca="1" si="45"/>
        <v>309.09480802436974</v>
      </c>
      <c r="P196" s="110">
        <f t="shared" ca="1" si="48"/>
        <v>44.594175055553045</v>
      </c>
      <c r="Q196" s="110">
        <f>'prueba 1'!I193</f>
        <v>0</v>
      </c>
      <c r="R196" s="105">
        <f>'prueba 1'!AN193</f>
        <v>3.1586542685794051E-3</v>
      </c>
      <c r="S196" s="105">
        <f t="shared" si="49"/>
        <v>0.24771788435785855</v>
      </c>
      <c r="T196" s="177">
        <f t="shared" si="50"/>
        <v>6.9312821156421416</v>
      </c>
      <c r="U196" s="161">
        <f t="shared" si="35"/>
        <v>0.16018030723201004</v>
      </c>
      <c r="V196" s="178">
        <f t="shared" si="46"/>
        <v>0.79166700000000001</v>
      </c>
    </row>
    <row r="197" spans="1:22" x14ac:dyDescent="0.25">
      <c r="A197" s="105">
        <v>0.79583300000000001</v>
      </c>
      <c r="B197" s="105">
        <v>40.15400519219596</v>
      </c>
      <c r="D197" s="194">
        <f t="shared" si="36"/>
        <v>4.166000000000003E-3</v>
      </c>
      <c r="E197" s="174">
        <f t="shared" ca="1" si="51"/>
        <v>0.19599136162350211</v>
      </c>
      <c r="F197" s="179">
        <f t="shared" ca="1" si="37"/>
        <v>9.8585785126904576E-3</v>
      </c>
      <c r="G197" s="272">
        <f t="shared" si="38"/>
        <v>0.79583300000000001</v>
      </c>
      <c r="H197" s="181">
        <f t="shared" ca="1" si="39"/>
        <v>47.045454062290439</v>
      </c>
      <c r="I197" s="182">
        <f t="shared" ca="1" si="40"/>
        <v>2.3664374730413948</v>
      </c>
      <c r="J197" s="181">
        <f t="shared" ca="1" si="41"/>
        <v>8.9313751629151811E-2</v>
      </c>
      <c r="K197" s="7">
        <f t="shared" ca="1" si="47"/>
        <v>-9.3413539475906983E-4</v>
      </c>
      <c r="L197" s="110">
        <f t="shared" si="42"/>
        <v>393.91079093544238</v>
      </c>
      <c r="M197" s="110">
        <f t="shared" si="43"/>
        <v>67.964894929796245</v>
      </c>
      <c r="N197" s="110">
        <f t="shared" ca="1" si="44"/>
        <v>-9.1638682225864757E-3</v>
      </c>
      <c r="O197" s="110">
        <f t="shared" ca="1" si="45"/>
        <v>325.93673213742358</v>
      </c>
      <c r="P197" s="110">
        <f t="shared" ca="1" si="48"/>
        <v>47.045454062290439</v>
      </c>
      <c r="Q197" s="110">
        <f>'prueba 1'!I194</f>
        <v>0</v>
      </c>
      <c r="R197" s="105">
        <f>'prueba 1'!AN194</f>
        <v>3.1582695874800325E-3</v>
      </c>
      <c r="S197" s="105">
        <f t="shared" si="49"/>
        <v>0.25087615394533858</v>
      </c>
      <c r="T197" s="177">
        <f t="shared" si="50"/>
        <v>6.9281238460546621</v>
      </c>
      <c r="U197" s="161">
        <f t="shared" si="35"/>
        <v>0.16728158563068848</v>
      </c>
      <c r="V197" s="178">
        <f t="shared" si="46"/>
        <v>0.79583300000000001</v>
      </c>
    </row>
    <row r="198" spans="1:22" x14ac:dyDescent="0.25">
      <c r="A198" s="105">
        <v>0.8</v>
      </c>
      <c r="B198" s="105">
        <v>41.986005428204876</v>
      </c>
      <c r="D198" s="194">
        <f t="shared" si="36"/>
        <v>4.1670000000000318E-3</v>
      </c>
      <c r="E198" s="174">
        <f t="shared" ca="1" si="51"/>
        <v>0.20695980560133162</v>
      </c>
      <c r="F198" s="179">
        <f t="shared" ca="1" si="37"/>
        <v>1.0723346460104324E-2</v>
      </c>
      <c r="G198" s="272">
        <f t="shared" si="38"/>
        <v>0.8</v>
      </c>
      <c r="H198" s="181">
        <f t="shared" ca="1" si="39"/>
        <v>49.666380033916496</v>
      </c>
      <c r="I198" s="182">
        <f t="shared" ca="1" si="40"/>
        <v>2.5733972786427266</v>
      </c>
      <c r="J198" s="181">
        <f t="shared" ca="1" si="41"/>
        <v>0.10003709808925614</v>
      </c>
      <c r="K198" s="7">
        <f t="shared" ca="1" si="47"/>
        <v>-1.1104573441141135E-3</v>
      </c>
      <c r="L198" s="110">
        <f t="shared" si="42"/>
        <v>411.88271325068985</v>
      </c>
      <c r="M198" s="110">
        <f t="shared" si="43"/>
        <v>67.933901636265915</v>
      </c>
      <c r="N198" s="110">
        <f t="shared" ca="1" si="44"/>
        <v>-1.0893586545759453E-2</v>
      </c>
      <c r="O198" s="110">
        <f t="shared" ca="1" si="45"/>
        <v>343.93791802787814</v>
      </c>
      <c r="P198" s="110">
        <f t="shared" ca="1" si="48"/>
        <v>49.666380033916496</v>
      </c>
      <c r="Q198" s="110">
        <f>'prueba 1'!I243</f>
        <v>0.98623985734459585</v>
      </c>
      <c r="R198" s="105">
        <f>'prueba 1'!AN195</f>
        <v>3.1593571386672086E-3</v>
      </c>
      <c r="S198" s="105">
        <f t="shared" si="49"/>
        <v>0.25403551108400579</v>
      </c>
      <c r="T198" s="177">
        <f t="shared" si="50"/>
        <v>6.9249644889159949</v>
      </c>
      <c r="U198" s="161">
        <f t="shared" ref="U198:U261" si="52">IF(B198&lt;0,0,+D198*B198)</f>
        <v>0.17495568461933106</v>
      </c>
      <c r="V198" s="178">
        <f t="shared" si="46"/>
        <v>0.8</v>
      </c>
    </row>
    <row r="199" spans="1:22" x14ac:dyDescent="0.25">
      <c r="A199" s="105">
        <v>0.80416699999999997</v>
      </c>
      <c r="B199" s="105">
        <v>44.881747736735079</v>
      </c>
      <c r="D199" s="194">
        <f t="shared" ref="D199:D262" si="53">+A199-A198</f>
        <v>4.1669999999999208E-3</v>
      </c>
      <c r="E199" s="174">
        <f t="shared" ca="1" si="51"/>
        <v>0.22417317580335114</v>
      </c>
      <c r="F199" s="179">
        <f t="shared" ref="F199:F262" ca="1" si="54">IF(AND(I198&lt;=0,J198&lt;=0),0,+I199*D199)</f>
        <v>1.1657476083676583E-2</v>
      </c>
      <c r="G199" s="272">
        <f t="shared" ref="G199:G262" si="55">+G198+D199</f>
        <v>0.80416699999999997</v>
      </c>
      <c r="H199" s="181">
        <f t="shared" ref="H199:H262" ca="1" si="56">IF(CELL("tipo",T199)="b",+(B199*9.81+K199*9.81-$E$2*9.81)/$E$2,+(B199*9.81+K199*9.81-T199*9.81)/T199)</f>
        <v>53.797258412132322</v>
      </c>
      <c r="I199" s="182">
        <f t="shared" ref="I199:I262" ca="1" si="57">+I198+E199</f>
        <v>2.7975704544460775</v>
      </c>
      <c r="J199" s="181">
        <f t="shared" ref="J199:J262" ca="1" si="58">IF(AND(I199&lt;=0,J198&lt;=0),0,+J198+F199)</f>
        <v>0.11169457417293271</v>
      </c>
      <c r="K199" s="7">
        <f t="shared" ca="1" si="47"/>
        <v>-1.3131837130944998E-3</v>
      </c>
      <c r="L199" s="110">
        <f t="shared" ref="L199:L262" si="59">+B199*9.81</f>
        <v>440.28994529737116</v>
      </c>
      <c r="M199" s="110">
        <f t="shared" ref="M199:M262" si="60">+T199*9.81</f>
        <v>67.902910697755516</v>
      </c>
      <c r="N199" s="110">
        <f t="shared" ref="N199:N262" ca="1" si="61">+K199*9.81</f>
        <v>-1.2882332225457043E-2</v>
      </c>
      <c r="O199" s="110">
        <f t="shared" ref="O199:O262" ca="1" si="62">+L199-M199+N199</f>
        <v>372.37415226739017</v>
      </c>
      <c r="P199" s="110">
        <f t="shared" ca="1" si="48"/>
        <v>53.797258412132322</v>
      </c>
      <c r="Q199" s="110">
        <f>'prueba 1'!I244</f>
        <v>1.0951896082508927</v>
      </c>
      <c r="R199" s="105">
        <f>'prueba 1'!AN196</f>
        <v>3.1591170754737413E-3</v>
      </c>
      <c r="S199" s="105">
        <f t="shared" si="49"/>
        <v>0.25719462815947952</v>
      </c>
      <c r="T199" s="177">
        <f t="shared" si="50"/>
        <v>6.921805371840521</v>
      </c>
      <c r="U199" s="161">
        <f t="shared" si="52"/>
        <v>0.18702224281897151</v>
      </c>
      <c r="V199" s="178">
        <f t="shared" ref="V199:V262" si="63">+G199</f>
        <v>0.80416699999999997</v>
      </c>
    </row>
    <row r="200" spans="1:22" x14ac:dyDescent="0.25">
      <c r="A200" s="105">
        <v>0.80833299999999997</v>
      </c>
      <c r="B200" s="105">
        <v>47.363812572618116</v>
      </c>
      <c r="D200" s="194">
        <f t="shared" si="53"/>
        <v>4.166000000000003E-3</v>
      </c>
      <c r="E200" s="174">
        <f t="shared" ca="1" si="51"/>
        <v>0.23890049866593219</v>
      </c>
      <c r="F200" s="179">
        <f t="shared" ca="1" si="54"/>
        <v>1.2649937990664642E-2</v>
      </c>
      <c r="G200" s="272">
        <f t="shared" si="55"/>
        <v>0.80833299999999997</v>
      </c>
      <c r="H200" s="181">
        <f t="shared" ca="1" si="56"/>
        <v>57.345294927012006</v>
      </c>
      <c r="I200" s="182">
        <f t="shared" ca="1" si="57"/>
        <v>3.0364709531120098</v>
      </c>
      <c r="J200" s="181">
        <f t="shared" ca="1" si="58"/>
        <v>0.12434451216359736</v>
      </c>
      <c r="K200" s="7">
        <f t="shared" ref="K200:K263" ca="1" si="64">IF(I199&lt;0,+(+(0.5*1.29*$H$2*PI()/4*$E$1^2*I199^2)/9.81),+(-(0.5*1.29*$H$2*PI()/4*$E$1^2*I199^2)/9.81))</f>
        <v>-1.5519362531502046E-3</v>
      </c>
      <c r="L200" s="110">
        <f t="shared" si="59"/>
        <v>464.63900133738372</v>
      </c>
      <c r="M200" s="110">
        <f t="shared" si="60"/>
        <v>67.871926640797554</v>
      </c>
      <c r="N200" s="110">
        <f t="shared" ca="1" si="61"/>
        <v>-1.5224494643403509E-2</v>
      </c>
      <c r="O200" s="110">
        <f t="shared" ca="1" si="62"/>
        <v>396.75185020194277</v>
      </c>
      <c r="P200" s="110">
        <f t="shared" ref="P200:P263" ca="1" si="65">+O200/T200</f>
        <v>57.345294927012006</v>
      </c>
      <c r="Q200" s="110">
        <f>'prueba 1'!I245</f>
        <v>1.2079794432192816</v>
      </c>
      <c r="R200" s="105">
        <f>'prueba 1'!AN197</f>
        <v>3.158415592044946E-3</v>
      </c>
      <c r="S200" s="105">
        <f t="shared" ref="S200:S263" si="66">R200+S199</f>
        <v>0.26035304375152446</v>
      </c>
      <c r="T200" s="177">
        <f t="shared" ref="T200:T263" si="67">+$E$2-S200</f>
        <v>6.9186469562484758</v>
      </c>
      <c r="U200" s="161">
        <f t="shared" si="52"/>
        <v>0.1973176431775272</v>
      </c>
      <c r="V200" s="178">
        <f t="shared" si="63"/>
        <v>0.80833299999999997</v>
      </c>
    </row>
    <row r="201" spans="1:22" x14ac:dyDescent="0.25">
      <c r="A201" s="105">
        <v>0.8125</v>
      </c>
      <c r="B201" s="105">
        <v>50.318651662955062</v>
      </c>
      <c r="D201" s="194">
        <f t="shared" si="53"/>
        <v>4.1670000000000318E-3</v>
      </c>
      <c r="E201" s="174">
        <f t="shared" ca="1" si="51"/>
        <v>0.25655044590991494</v>
      </c>
      <c r="F201" s="179">
        <f t="shared" ca="1" si="54"/>
        <v>1.3722020169724465E-2</v>
      </c>
      <c r="G201" s="272">
        <f t="shared" si="55"/>
        <v>0.8125</v>
      </c>
      <c r="H201" s="181">
        <f t="shared" ca="1" si="56"/>
        <v>61.567181643847604</v>
      </c>
      <c r="I201" s="182">
        <f t="shared" ca="1" si="57"/>
        <v>3.2930213990219248</v>
      </c>
      <c r="J201" s="181">
        <f t="shared" ca="1" si="58"/>
        <v>0.13806653233332183</v>
      </c>
      <c r="K201" s="7">
        <f t="shared" ca="1" si="64"/>
        <v>-1.8283110119044787E-3</v>
      </c>
      <c r="L201" s="110">
        <f t="shared" si="59"/>
        <v>493.62597281358921</v>
      </c>
      <c r="M201" s="110">
        <f t="shared" si="60"/>
        <v>67.840936448592913</v>
      </c>
      <c r="N201" s="110">
        <f t="shared" ca="1" si="61"/>
        <v>-1.7935731026782937E-2</v>
      </c>
      <c r="O201" s="110">
        <f t="shared" ca="1" si="62"/>
        <v>425.76710063396951</v>
      </c>
      <c r="P201" s="110">
        <f t="shared" ca="1" si="65"/>
        <v>61.567181643847604</v>
      </c>
      <c r="Q201" s="110">
        <f>'prueba 1'!I246</f>
        <v>1.506409292340259</v>
      </c>
      <c r="R201" s="105">
        <f>'prueba 1'!AN198</f>
        <v>3.1590409994541866E-3</v>
      </c>
      <c r="S201" s="105">
        <f t="shared" si="66"/>
        <v>0.26351208475097865</v>
      </c>
      <c r="T201" s="177">
        <f t="shared" si="67"/>
        <v>6.9154879152490221</v>
      </c>
      <c r="U201" s="161">
        <f t="shared" si="52"/>
        <v>0.20967782147953534</v>
      </c>
      <c r="V201" s="178">
        <f t="shared" si="63"/>
        <v>0.8125</v>
      </c>
    </row>
    <row r="202" spans="1:22" x14ac:dyDescent="0.25">
      <c r="A202" s="105">
        <v>0.81666700000000003</v>
      </c>
      <c r="B202" s="105">
        <v>52.032458335350491</v>
      </c>
      <c r="D202" s="194">
        <f t="shared" si="53"/>
        <v>4.1670000000000318E-3</v>
      </c>
      <c r="E202" s="174">
        <f t="shared" ca="1" si="51"/>
        <v>0.26681963916180784</v>
      </c>
      <c r="F202" s="179">
        <f t="shared" ca="1" si="54"/>
        <v>1.4833857606111727E-2</v>
      </c>
      <c r="G202" s="272">
        <f t="shared" si="55"/>
        <v>0.81666700000000003</v>
      </c>
      <c r="H202" s="181">
        <f t="shared" ca="1" si="56"/>
        <v>64.031590871563665</v>
      </c>
      <c r="I202" s="182">
        <f t="shared" ca="1" si="57"/>
        <v>3.5598410381837327</v>
      </c>
      <c r="J202" s="181">
        <f t="shared" ca="1" si="58"/>
        <v>0.15290038993943356</v>
      </c>
      <c r="K202" s="7">
        <f t="shared" ca="1" si="64"/>
        <v>-2.1503092284524778E-3</v>
      </c>
      <c r="L202" s="110">
        <f t="shared" si="59"/>
        <v>510.43841626978832</v>
      </c>
      <c r="M202" s="110">
        <f t="shared" si="60"/>
        <v>67.809941079708636</v>
      </c>
      <c r="N202" s="110">
        <f t="shared" ca="1" si="61"/>
        <v>-2.1094533531118807E-2</v>
      </c>
      <c r="O202" s="110">
        <f t="shared" ca="1" si="62"/>
        <v>442.60738065654857</v>
      </c>
      <c r="P202" s="110">
        <f t="shared" ca="1" si="65"/>
        <v>64.031590871563665</v>
      </c>
      <c r="Q202" s="110">
        <f>'prueba 1'!I247</f>
        <v>1.7189639932711287</v>
      </c>
      <c r="R202" s="105">
        <f>'prueba 1'!AN199</f>
        <v>3.1595686936052962E-3</v>
      </c>
      <c r="S202" s="105">
        <f t="shared" si="66"/>
        <v>0.26667165344458393</v>
      </c>
      <c r="T202" s="177">
        <f t="shared" si="67"/>
        <v>6.9123283465554159</v>
      </c>
      <c r="U202" s="161">
        <f t="shared" si="52"/>
        <v>0.21681925388340714</v>
      </c>
      <c r="V202" s="178">
        <f t="shared" si="63"/>
        <v>0.81666700000000003</v>
      </c>
    </row>
    <row r="203" spans="1:22" x14ac:dyDescent="0.25">
      <c r="A203" s="105">
        <v>0.82083300000000003</v>
      </c>
      <c r="B203" s="105">
        <v>53.450781098712227</v>
      </c>
      <c r="D203" s="194">
        <f t="shared" si="53"/>
        <v>4.166000000000003E-3</v>
      </c>
      <c r="E203" s="174">
        <f t="shared" ca="1" si="51"/>
        <v>0.27528366424991529</v>
      </c>
      <c r="F203" s="179">
        <f t="shared" ca="1" si="54"/>
        <v>1.597712951033859E-2</v>
      </c>
      <c r="G203" s="272">
        <f t="shared" si="55"/>
        <v>0.82083300000000003</v>
      </c>
      <c r="H203" s="181">
        <f t="shared" ca="1" si="56"/>
        <v>66.078652004300309</v>
      </c>
      <c r="I203" s="182">
        <f t="shared" ca="1" si="57"/>
        <v>3.8351247024336481</v>
      </c>
      <c r="J203" s="181">
        <f t="shared" ca="1" si="58"/>
        <v>0.16887751944977214</v>
      </c>
      <c r="K203" s="7">
        <f t="shared" ca="1" si="64"/>
        <v>-2.5128873707357621E-3</v>
      </c>
      <c r="L203" s="110">
        <f t="shared" si="59"/>
        <v>524.35216257836703</v>
      </c>
      <c r="M203" s="110">
        <f t="shared" si="60"/>
        <v>67.778946503385143</v>
      </c>
      <c r="N203" s="110">
        <f t="shared" ca="1" si="61"/>
        <v>-2.4651425106917826E-2</v>
      </c>
      <c r="O203" s="110">
        <f t="shared" ca="1" si="62"/>
        <v>456.54856464987495</v>
      </c>
      <c r="P203" s="110">
        <f t="shared" ca="1" si="65"/>
        <v>66.078652004300309</v>
      </c>
      <c r="Q203" s="110">
        <f>'prueba 1'!I248</f>
        <v>1.8547471511857072</v>
      </c>
      <c r="R203" s="105">
        <f>'prueba 1'!AN200</f>
        <v>3.1594879024971607E-3</v>
      </c>
      <c r="S203" s="105">
        <f t="shared" si="66"/>
        <v>0.26983114134708108</v>
      </c>
      <c r="T203" s="177">
        <f t="shared" si="67"/>
        <v>6.9091688586529187</v>
      </c>
      <c r="U203" s="161">
        <f t="shared" si="52"/>
        <v>0.22267595405723531</v>
      </c>
      <c r="V203" s="178">
        <f t="shared" si="63"/>
        <v>0.82083300000000003</v>
      </c>
    </row>
    <row r="204" spans="1:22" x14ac:dyDescent="0.25">
      <c r="A204" s="105">
        <v>0.82499999999999996</v>
      </c>
      <c r="B204" s="105">
        <v>55.519168461948091</v>
      </c>
      <c r="D204" s="194">
        <f t="shared" si="53"/>
        <v>4.1669999999999208E-3</v>
      </c>
      <c r="E204" s="174">
        <f t="shared" ca="1" si="51"/>
        <v>0.28773534566168341</v>
      </c>
      <c r="F204" s="179">
        <f t="shared" ca="1" si="54"/>
        <v>1.7179957820412921E-2</v>
      </c>
      <c r="G204" s="272">
        <f t="shared" si="55"/>
        <v>0.82499999999999996</v>
      </c>
      <c r="H204" s="181">
        <f t="shared" ca="1" si="56"/>
        <v>69.050958882094761</v>
      </c>
      <c r="I204" s="182">
        <f t="shared" ca="1" si="57"/>
        <v>4.1228600480953315</v>
      </c>
      <c r="J204" s="181">
        <f t="shared" ca="1" si="58"/>
        <v>0.18605747727018507</v>
      </c>
      <c r="K204" s="7">
        <f t="shared" ca="1" si="64"/>
        <v>-2.916559178714992E-3</v>
      </c>
      <c r="L204" s="110">
        <f t="shared" si="59"/>
        <v>544.64304261171083</v>
      </c>
      <c r="M204" s="110">
        <f t="shared" si="60"/>
        <v>67.747940748830374</v>
      </c>
      <c r="N204" s="110">
        <f t="shared" ca="1" si="61"/>
        <v>-2.8611445543194072E-2</v>
      </c>
      <c r="O204" s="110">
        <f t="shared" ca="1" si="62"/>
        <v>476.86649041733722</v>
      </c>
      <c r="P204" s="110">
        <f t="shared" ca="1" si="65"/>
        <v>69.050958882094761</v>
      </c>
      <c r="Q204" s="110">
        <f>'prueba 1'!I249</f>
        <v>1.939599313837874</v>
      </c>
      <c r="R204" s="105">
        <f>'prueba 1'!AN201</f>
        <v>3.1606273756134393E-3</v>
      </c>
      <c r="S204" s="105">
        <f t="shared" si="66"/>
        <v>0.27299176872269454</v>
      </c>
      <c r="T204" s="177">
        <f t="shared" si="67"/>
        <v>6.9060082312773057</v>
      </c>
      <c r="U204" s="161">
        <f t="shared" si="52"/>
        <v>0.2313483749809333</v>
      </c>
      <c r="V204" s="178">
        <f t="shared" si="63"/>
        <v>0.82499999999999996</v>
      </c>
    </row>
    <row r="205" spans="1:22" x14ac:dyDescent="0.25">
      <c r="A205" s="105">
        <v>0.82916699999999999</v>
      </c>
      <c r="B205" s="105">
        <v>57.705749388797436</v>
      </c>
      <c r="D205" s="194">
        <f t="shared" si="53"/>
        <v>4.1670000000000318E-3</v>
      </c>
      <c r="E205" s="174">
        <f t="shared" ca="1" si="51"/>
        <v>0.3008319448397978</v>
      </c>
      <c r="F205" s="179">
        <f t="shared" ca="1" si="54"/>
        <v>1.8433524534560826E-2</v>
      </c>
      <c r="G205" s="272">
        <f t="shared" si="55"/>
        <v>0.82916699999999999</v>
      </c>
      <c r="H205" s="181">
        <f t="shared" ca="1" si="56"/>
        <v>72.1938912502509</v>
      </c>
      <c r="I205" s="182">
        <f t="shared" ca="1" si="57"/>
        <v>4.4236919929351295</v>
      </c>
      <c r="J205" s="181">
        <f t="shared" ca="1" si="58"/>
        <v>0.20449100180474589</v>
      </c>
      <c r="K205" s="7">
        <f t="shared" ca="1" si="64"/>
        <v>-3.3706138310107985E-3</v>
      </c>
      <c r="L205" s="110">
        <f t="shared" si="59"/>
        <v>566.09340150410287</v>
      </c>
      <c r="M205" s="110">
        <f t="shared" si="60"/>
        <v>67.716931591445146</v>
      </c>
      <c r="N205" s="110">
        <f t="shared" ca="1" si="61"/>
        <v>-3.3065721682215936E-2</v>
      </c>
      <c r="O205" s="110">
        <f t="shared" ca="1" si="62"/>
        <v>498.34340419097555</v>
      </c>
      <c r="P205" s="110">
        <f t="shared" ca="1" si="65"/>
        <v>72.1938912502509</v>
      </c>
      <c r="Q205" s="110">
        <f>'prueba 1'!I250</f>
        <v>1.9671792479629051</v>
      </c>
      <c r="R205" s="105">
        <f>'prueba 1'!AN202</f>
        <v>3.1609742492583626E-3</v>
      </c>
      <c r="S205" s="105">
        <f t="shared" si="66"/>
        <v>0.27615274297195291</v>
      </c>
      <c r="T205" s="177">
        <f t="shared" si="67"/>
        <v>6.9028472570280472</v>
      </c>
      <c r="U205" s="161">
        <f t="shared" si="52"/>
        <v>0.24045985770312076</v>
      </c>
      <c r="V205" s="178">
        <f t="shared" si="63"/>
        <v>0.82916699999999999</v>
      </c>
    </row>
    <row r="206" spans="1:22" x14ac:dyDescent="0.25">
      <c r="A206" s="105">
        <v>0.83333299999999999</v>
      </c>
      <c r="B206" s="105">
        <v>59.774136752033293</v>
      </c>
      <c r="D206" s="194">
        <f t="shared" si="53"/>
        <v>4.166000000000003E-3</v>
      </c>
      <c r="E206" s="174">
        <f t="shared" ca="1" si="51"/>
        <v>0.31316476814294503</v>
      </c>
      <c r="F206" s="179">
        <f t="shared" ca="1" si="54"/>
        <v>1.9733745266651274E-2</v>
      </c>
      <c r="G206" s="272">
        <f t="shared" si="55"/>
        <v>0.83333299999999999</v>
      </c>
      <c r="H206" s="181">
        <f t="shared" ca="1" si="56"/>
        <v>75.171571805795679</v>
      </c>
      <c r="I206" s="182">
        <f t="shared" ca="1" si="57"/>
        <v>4.7368567610780747</v>
      </c>
      <c r="J206" s="181">
        <f t="shared" ca="1" si="58"/>
        <v>0.22422474707139717</v>
      </c>
      <c r="K206" s="7">
        <f t="shared" ca="1" si="64"/>
        <v>-3.8804453790325065E-3</v>
      </c>
      <c r="L206" s="110">
        <f t="shared" si="59"/>
        <v>586.38428153744667</v>
      </c>
      <c r="M206" s="110">
        <f t="shared" si="60"/>
        <v>67.685925792214221</v>
      </c>
      <c r="N206" s="110">
        <f t="shared" ca="1" si="61"/>
        <v>-3.8067169168308893E-2</v>
      </c>
      <c r="O206" s="110">
        <f t="shared" ca="1" si="62"/>
        <v>518.66028857606409</v>
      </c>
      <c r="P206" s="110">
        <f t="shared" ca="1" si="65"/>
        <v>75.171571805795679</v>
      </c>
      <c r="Q206" s="110">
        <f>'prueba 1'!I251</f>
        <v>1.9689111223100721</v>
      </c>
      <c r="R206" s="105">
        <f>'prueba 1'!AN203</f>
        <v>3.1606319297583837E-3</v>
      </c>
      <c r="S206" s="105">
        <f t="shared" si="66"/>
        <v>0.27931337490171132</v>
      </c>
      <c r="T206" s="177">
        <f t="shared" si="67"/>
        <v>6.8996866250982887</v>
      </c>
      <c r="U206" s="161">
        <f t="shared" si="52"/>
        <v>0.24901905370897087</v>
      </c>
      <c r="V206" s="178">
        <f t="shared" si="63"/>
        <v>0.83333299999999999</v>
      </c>
    </row>
    <row r="207" spans="1:22" x14ac:dyDescent="0.25">
      <c r="A207" s="105">
        <v>0.83750000000000002</v>
      </c>
      <c r="B207" s="105">
        <v>61.960717678882638</v>
      </c>
      <c r="D207" s="194">
        <f t="shared" si="53"/>
        <v>4.1670000000000318E-3</v>
      </c>
      <c r="E207" s="174">
        <f t="shared" ca="1" si="51"/>
        <v>0.32635959556180627</v>
      </c>
      <c r="F207" s="179">
        <f t="shared" ca="1" si="54"/>
        <v>2.1098422558118543E-2</v>
      </c>
      <c r="G207" s="272">
        <f t="shared" si="55"/>
        <v>0.83750000000000002</v>
      </c>
      <c r="H207" s="181">
        <f t="shared" ca="1" si="56"/>
        <v>78.320037331846365</v>
      </c>
      <c r="I207" s="182">
        <f t="shared" ca="1" si="57"/>
        <v>5.0632163566398809</v>
      </c>
      <c r="J207" s="181">
        <f t="shared" ca="1" si="58"/>
        <v>0.24532316962951572</v>
      </c>
      <c r="K207" s="7">
        <f t="shared" ca="1" si="64"/>
        <v>-4.4493064312917767E-3</v>
      </c>
      <c r="L207" s="110">
        <f t="shared" si="59"/>
        <v>607.83464042983871</v>
      </c>
      <c r="M207" s="110">
        <f t="shared" si="60"/>
        <v>67.6549088055759</v>
      </c>
      <c r="N207" s="110">
        <f t="shared" ca="1" si="61"/>
        <v>-4.3647696090972334E-2</v>
      </c>
      <c r="O207" s="110">
        <f t="shared" ca="1" si="62"/>
        <v>540.13608392817184</v>
      </c>
      <c r="P207" s="110">
        <f t="shared" ca="1" si="65"/>
        <v>78.320037331846365</v>
      </c>
      <c r="Q207" s="110">
        <f>'prueba 1'!I252</f>
        <v>1.9681516216806032</v>
      </c>
      <c r="R207" s="105">
        <f>'prueba 1'!AN204</f>
        <v>3.1617723382591652E-3</v>
      </c>
      <c r="S207" s="105">
        <f t="shared" si="66"/>
        <v>0.28247514723997047</v>
      </c>
      <c r="T207" s="177">
        <f t="shared" si="67"/>
        <v>6.89652485276003</v>
      </c>
      <c r="U207" s="161">
        <f t="shared" si="52"/>
        <v>0.25819031056790592</v>
      </c>
      <c r="V207" s="178">
        <f t="shared" si="63"/>
        <v>0.83750000000000002</v>
      </c>
    </row>
    <row r="208" spans="1:22" x14ac:dyDescent="0.25">
      <c r="A208" s="105">
        <v>0.84166700000000005</v>
      </c>
      <c r="B208" s="105">
        <v>63.851814696698284</v>
      </c>
      <c r="D208" s="194">
        <f t="shared" si="53"/>
        <v>4.1670000000000318E-3</v>
      </c>
      <c r="E208" s="174">
        <f t="shared" ca="1" si="51"/>
        <v>0.33773868086420444</v>
      </c>
      <c r="F208" s="179">
        <f t="shared" ca="1" si="54"/>
        <v>2.2505779641279693E-2</v>
      </c>
      <c r="G208" s="272">
        <f t="shared" si="55"/>
        <v>0.84166700000000005</v>
      </c>
      <c r="H208" s="181">
        <f t="shared" ca="1" si="56"/>
        <v>81.050799343460966</v>
      </c>
      <c r="I208" s="182">
        <f t="shared" ca="1" si="57"/>
        <v>5.4009550375040849</v>
      </c>
      <c r="J208" s="181">
        <f t="shared" ca="1" si="58"/>
        <v>0.26782894927079542</v>
      </c>
      <c r="K208" s="7">
        <f t="shared" ca="1" si="64"/>
        <v>-5.0835229000445979E-3</v>
      </c>
      <c r="L208" s="110">
        <f t="shared" si="59"/>
        <v>626.38630217461025</v>
      </c>
      <c r="M208" s="110">
        <f t="shared" si="60"/>
        <v>67.623886762085391</v>
      </c>
      <c r="N208" s="110">
        <f t="shared" ca="1" si="61"/>
        <v>-4.9869359649437506E-2</v>
      </c>
      <c r="O208" s="110">
        <f t="shared" ca="1" si="62"/>
        <v>558.7125460528755</v>
      </c>
      <c r="P208" s="110">
        <f t="shared" ca="1" si="65"/>
        <v>81.050799343460966</v>
      </c>
      <c r="Q208" s="110">
        <f>'prueba 1'!I253</f>
        <v>1.967129374028074</v>
      </c>
      <c r="R208" s="105">
        <f>'prueba 1'!AN205</f>
        <v>3.1622878175855264E-3</v>
      </c>
      <c r="S208" s="105">
        <f t="shared" si="66"/>
        <v>0.28563743505755601</v>
      </c>
      <c r="T208" s="177">
        <f t="shared" si="67"/>
        <v>6.8933625649424446</v>
      </c>
      <c r="U208" s="161">
        <f t="shared" si="52"/>
        <v>0.26607051184114378</v>
      </c>
      <c r="V208" s="178">
        <f t="shared" si="63"/>
        <v>0.84166700000000005</v>
      </c>
    </row>
    <row r="209" spans="1:22" x14ac:dyDescent="0.25">
      <c r="A209" s="105">
        <v>0.84583299999999995</v>
      </c>
      <c r="B209" s="105">
        <v>65.565621369093719</v>
      </c>
      <c r="D209" s="194">
        <f t="shared" si="53"/>
        <v>4.165999999999892E-3</v>
      </c>
      <c r="E209" s="174">
        <f t="shared" ca="1" si="51"/>
        <v>0.34799244457722367</v>
      </c>
      <c r="F209" s="179">
        <f t="shared" ca="1" si="54"/>
        <v>2.395011521035011E-2</v>
      </c>
      <c r="G209" s="272">
        <f t="shared" si="55"/>
        <v>0.84583299999999995</v>
      </c>
      <c r="H209" s="181">
        <f t="shared" ca="1" si="56"/>
        <v>83.531551746815339</v>
      </c>
      <c r="I209" s="182">
        <f t="shared" ca="1" si="57"/>
        <v>5.7489474820813085</v>
      </c>
      <c r="J209" s="181">
        <f t="shared" ca="1" si="58"/>
        <v>0.29177906448114554</v>
      </c>
      <c r="K209" s="7">
        <f t="shared" ca="1" si="64"/>
        <v>-5.7843283332679194E-3</v>
      </c>
      <c r="L209" s="110">
        <f t="shared" si="59"/>
        <v>643.19874563080941</v>
      </c>
      <c r="M209" s="110">
        <f t="shared" si="60"/>
        <v>67.592866364079782</v>
      </c>
      <c r="N209" s="110">
        <f t="shared" ca="1" si="61"/>
        <v>-5.6744260949358291E-2</v>
      </c>
      <c r="O209" s="110">
        <f t="shared" ca="1" si="62"/>
        <v>575.54913500578027</v>
      </c>
      <c r="P209" s="110">
        <f t="shared" ca="1" si="65"/>
        <v>83.531551746815339</v>
      </c>
      <c r="Q209" s="110">
        <f>'prueba 1'!I254</f>
        <v>1.9660682632795787</v>
      </c>
      <c r="R209" s="105">
        <f>'prueba 1'!AN206</f>
        <v>3.1621200821195174E-3</v>
      </c>
      <c r="S209" s="105">
        <f t="shared" si="66"/>
        <v>0.28879955513967553</v>
      </c>
      <c r="T209" s="177">
        <f t="shared" si="67"/>
        <v>6.8902004448603247</v>
      </c>
      <c r="U209" s="161">
        <f t="shared" si="52"/>
        <v>0.27314637862363733</v>
      </c>
      <c r="V209" s="178">
        <f t="shared" si="63"/>
        <v>0.84583299999999995</v>
      </c>
    </row>
    <row r="210" spans="1:22" x14ac:dyDescent="0.25">
      <c r="A210" s="105">
        <v>0.85</v>
      </c>
      <c r="B210" s="105">
        <v>67.102137696068937</v>
      </c>
      <c r="D210" s="194">
        <f t="shared" si="53"/>
        <v>4.1670000000000318E-3</v>
      </c>
      <c r="E210" s="174">
        <f t="shared" ca="1" si="51"/>
        <v>0.35737012556359671</v>
      </c>
      <c r="F210" s="179">
        <f t="shared" ca="1" si="54"/>
        <v>2.5445025471056513E-2</v>
      </c>
      <c r="G210" s="272">
        <f t="shared" si="55"/>
        <v>0.85</v>
      </c>
      <c r="H210" s="181">
        <f t="shared" ca="1" si="56"/>
        <v>85.761969177728332</v>
      </c>
      <c r="I210" s="182">
        <f t="shared" ca="1" si="57"/>
        <v>6.1063176076449048</v>
      </c>
      <c r="J210" s="181">
        <f t="shared" ca="1" si="58"/>
        <v>0.31722408995220208</v>
      </c>
      <c r="K210" s="7">
        <f t="shared" ca="1" si="64"/>
        <v>-6.5537292481088697E-3</v>
      </c>
      <c r="L210" s="110">
        <f t="shared" si="59"/>
        <v>658.27197079843631</v>
      </c>
      <c r="M210" s="110">
        <f t="shared" si="60"/>
        <v>67.561832028193479</v>
      </c>
      <c r="N210" s="110">
        <f t="shared" ca="1" si="61"/>
        <v>-6.4292083923948015E-2</v>
      </c>
      <c r="O210" s="110">
        <f t="shared" ca="1" si="62"/>
        <v>590.64584668631881</v>
      </c>
      <c r="P210" s="110">
        <f t="shared" ca="1" si="65"/>
        <v>85.761969177728332</v>
      </c>
      <c r="Q210" s="110">
        <f>'prueba 1'!I255</f>
        <v>1.964991536312571</v>
      </c>
      <c r="R210" s="105">
        <f>'prueba 1'!AN207</f>
        <v>3.1635408650669094E-3</v>
      </c>
      <c r="S210" s="105">
        <f t="shared" si="66"/>
        <v>0.29196309600474246</v>
      </c>
      <c r="T210" s="177">
        <f t="shared" si="67"/>
        <v>6.8870369039952575</v>
      </c>
      <c r="U210" s="161">
        <f t="shared" si="52"/>
        <v>0.27961460777952141</v>
      </c>
      <c r="V210" s="178">
        <f t="shared" si="63"/>
        <v>0.85</v>
      </c>
    </row>
    <row r="211" spans="1:22" x14ac:dyDescent="0.25">
      <c r="A211" s="105">
        <v>0.85416700000000001</v>
      </c>
      <c r="B211" s="105">
        <v>69.11142827749805</v>
      </c>
      <c r="D211" s="194">
        <f t="shared" si="53"/>
        <v>4.1670000000000318E-3</v>
      </c>
      <c r="E211" s="174">
        <f t="shared" ca="1" si="51"/>
        <v>0.36947988545839788</v>
      </c>
      <c r="F211" s="179">
        <f t="shared" ca="1" si="54"/>
        <v>2.698464815376167E-2</v>
      </c>
      <c r="G211" s="272">
        <f t="shared" si="55"/>
        <v>0.85416700000000001</v>
      </c>
      <c r="H211" s="181">
        <f t="shared" ca="1" si="56"/>
        <v>88.668079063689717</v>
      </c>
      <c r="I211" s="182">
        <f t="shared" ca="1" si="57"/>
        <v>6.4757974931033031</v>
      </c>
      <c r="J211" s="181">
        <f t="shared" ca="1" si="58"/>
        <v>0.34420873810596375</v>
      </c>
      <c r="K211" s="7">
        <f t="shared" ca="1" si="64"/>
        <v>-7.3938492548760457E-3</v>
      </c>
      <c r="L211" s="110">
        <f t="shared" si="59"/>
        <v>677.98311140225587</v>
      </c>
      <c r="M211" s="110">
        <f t="shared" si="60"/>
        <v>67.530792952803608</v>
      </c>
      <c r="N211" s="110">
        <f t="shared" ca="1" si="61"/>
        <v>-7.2533661190334012E-2</v>
      </c>
      <c r="O211" s="110">
        <f t="shared" ca="1" si="62"/>
        <v>610.37978478826199</v>
      </c>
      <c r="P211" s="110">
        <f t="shared" ca="1" si="65"/>
        <v>88.668079063689717</v>
      </c>
      <c r="Q211" s="110">
        <f>'prueba 1'!I256</f>
        <v>1.9639020045726963</v>
      </c>
      <c r="R211" s="105">
        <f>'prueba 1'!AN208</f>
        <v>3.1640239948906987E-3</v>
      </c>
      <c r="S211" s="105">
        <f t="shared" si="66"/>
        <v>0.29512711999963315</v>
      </c>
      <c r="T211" s="177">
        <f t="shared" si="67"/>
        <v>6.883872880000367</v>
      </c>
      <c r="U211" s="161">
        <f t="shared" si="52"/>
        <v>0.28798732163233659</v>
      </c>
      <c r="V211" s="178">
        <f t="shared" si="63"/>
        <v>0.85416700000000001</v>
      </c>
    </row>
    <row r="212" spans="1:22" x14ac:dyDescent="0.25">
      <c r="A212" s="105">
        <v>0.85833300000000001</v>
      </c>
      <c r="B212" s="105">
        <v>71.357105986154139</v>
      </c>
      <c r="D212" s="194">
        <f t="shared" si="53"/>
        <v>4.166000000000003E-3</v>
      </c>
      <c r="E212" s="174">
        <f t="shared" ca="1" si="51"/>
        <v>0.38291273643192553</v>
      </c>
      <c r="F212" s="179">
        <f t="shared" ca="1" si="54"/>
        <v>2.8573386816243784E-2</v>
      </c>
      <c r="G212" s="272">
        <f t="shared" si="55"/>
        <v>0.85833300000000001</v>
      </c>
      <c r="H212" s="181">
        <f t="shared" ca="1" si="56"/>
        <v>91.913762945733382</v>
      </c>
      <c r="I212" s="182">
        <f t="shared" ca="1" si="57"/>
        <v>6.8587102295352285</v>
      </c>
      <c r="J212" s="181">
        <f t="shared" ca="1" si="58"/>
        <v>0.37278212492220753</v>
      </c>
      <c r="K212" s="7">
        <f t="shared" ca="1" si="64"/>
        <v>-8.3156907793528571E-3</v>
      </c>
      <c r="L212" s="110">
        <f t="shared" si="59"/>
        <v>700.01320972417216</v>
      </c>
      <c r="M212" s="110">
        <f t="shared" si="60"/>
        <v>67.499757371418738</v>
      </c>
      <c r="N212" s="110">
        <f t="shared" ca="1" si="61"/>
        <v>-8.1576926545451539E-2</v>
      </c>
      <c r="O212" s="110">
        <f t="shared" ca="1" si="62"/>
        <v>632.43187542620797</v>
      </c>
      <c r="P212" s="110">
        <f t="shared" ca="1" si="65"/>
        <v>91.913762945733382</v>
      </c>
      <c r="Q212" s="110">
        <f>'prueba 1'!I257</f>
        <v>1.9628002348159843</v>
      </c>
      <c r="R212" s="105">
        <f>'prueba 1'!AN209</f>
        <v>3.1636678272042519E-3</v>
      </c>
      <c r="S212" s="105">
        <f t="shared" si="66"/>
        <v>0.29829078782683738</v>
      </c>
      <c r="T212" s="177">
        <f t="shared" si="67"/>
        <v>6.880709212173163</v>
      </c>
      <c r="U212" s="161">
        <f t="shared" si="52"/>
        <v>0.29727370353831833</v>
      </c>
      <c r="V212" s="178">
        <f t="shared" si="63"/>
        <v>0.85833300000000001</v>
      </c>
    </row>
    <row r="213" spans="1:22" x14ac:dyDescent="0.25">
      <c r="A213" s="105">
        <v>0.86250000000000004</v>
      </c>
      <c r="B213" s="105">
        <v>73.307299785776536</v>
      </c>
      <c r="D213" s="194">
        <f t="shared" si="53"/>
        <v>4.1670000000000318E-3</v>
      </c>
      <c r="E213" s="174">
        <f t="shared" ca="1" si="51"/>
        <v>0.3947851234196581</v>
      </c>
      <c r="F213" s="179">
        <f t="shared" ca="1" si="54"/>
        <v>3.0225315135763244E-2</v>
      </c>
      <c r="G213" s="272">
        <f t="shared" si="55"/>
        <v>0.86250000000000004</v>
      </c>
      <c r="H213" s="181">
        <f t="shared" ca="1" si="56"/>
        <v>94.740850352689009</v>
      </c>
      <c r="I213" s="182">
        <f t="shared" ca="1" si="57"/>
        <v>7.2534953529548867</v>
      </c>
      <c r="J213" s="181">
        <f t="shared" ca="1" si="58"/>
        <v>0.40300744005797079</v>
      </c>
      <c r="K213" s="7">
        <f t="shared" ca="1" si="64"/>
        <v>-9.3281758130490822E-3</v>
      </c>
      <c r="L213" s="110">
        <f t="shared" si="59"/>
        <v>719.14461089846782</v>
      </c>
      <c r="M213" s="110">
        <f t="shared" si="60"/>
        <v>67.46870926308236</v>
      </c>
      <c r="N213" s="110">
        <f t="shared" ca="1" si="61"/>
        <v>-9.1509404726011503E-2</v>
      </c>
      <c r="O213" s="110">
        <f t="shared" ca="1" si="62"/>
        <v>651.58439223065943</v>
      </c>
      <c r="P213" s="110">
        <f t="shared" ca="1" si="65"/>
        <v>94.740850352689009</v>
      </c>
      <c r="Q213" s="110">
        <f>'prueba 1'!I258</f>
        <v>1.9616857289446057</v>
      </c>
      <c r="R213" s="105">
        <f>'prueba 1'!AN210</f>
        <v>3.164944784543339E-3</v>
      </c>
      <c r="S213" s="105">
        <f t="shared" si="66"/>
        <v>0.3014557326113807</v>
      </c>
      <c r="T213" s="177">
        <f t="shared" si="67"/>
        <v>6.87754426738862</v>
      </c>
      <c r="U213" s="161">
        <f t="shared" si="52"/>
        <v>0.30547151820733315</v>
      </c>
      <c r="V213" s="178">
        <f t="shared" si="63"/>
        <v>0.86250000000000004</v>
      </c>
    </row>
    <row r="214" spans="1:22" x14ac:dyDescent="0.25">
      <c r="A214" s="105">
        <v>0.86666699999999997</v>
      </c>
      <c r="B214" s="105">
        <v>75.139300021785431</v>
      </c>
      <c r="D214" s="194">
        <f t="shared" si="53"/>
        <v>4.1669999999999208E-3</v>
      </c>
      <c r="E214" s="174">
        <f t="shared" ca="1" si="51"/>
        <v>0.40587309769133001</v>
      </c>
      <c r="F214" s="179">
        <f t="shared" ca="1" si="54"/>
        <v>3.1916588333842179E-2</v>
      </c>
      <c r="G214" s="272">
        <f t="shared" si="55"/>
        <v>0.86666699999999997</v>
      </c>
      <c r="H214" s="181">
        <f t="shared" ca="1" si="56"/>
        <v>97.401751305816589</v>
      </c>
      <c r="I214" s="182">
        <f t="shared" ca="1" si="57"/>
        <v>7.659368450646217</v>
      </c>
      <c r="J214" s="181">
        <f t="shared" ca="1" si="58"/>
        <v>0.43492402839181299</v>
      </c>
      <c r="K214" s="7">
        <f t="shared" ca="1" si="64"/>
        <v>-1.0432934655696485E-2</v>
      </c>
      <c r="L214" s="110">
        <f t="shared" si="59"/>
        <v>737.11653321371512</v>
      </c>
      <c r="M214" s="110">
        <f t="shared" si="60"/>
        <v>67.437655647095738</v>
      </c>
      <c r="N214" s="110">
        <f t="shared" ca="1" si="61"/>
        <v>-0.10234708897238252</v>
      </c>
      <c r="O214" s="110">
        <f t="shared" ca="1" si="62"/>
        <v>669.576530477647</v>
      </c>
      <c r="P214" s="110">
        <f t="shared" ca="1" si="65"/>
        <v>97.401751305816589</v>
      </c>
      <c r="Q214" s="110">
        <f>'prueba 1'!I259</f>
        <v>1.9605587473848871</v>
      </c>
      <c r="R214" s="105">
        <f>'prueba 1'!AN211</f>
        <v>3.1655062167806904E-3</v>
      </c>
      <c r="S214" s="105">
        <f t="shared" si="66"/>
        <v>0.30462123882816139</v>
      </c>
      <c r="T214" s="177">
        <f t="shared" si="67"/>
        <v>6.8743787611718385</v>
      </c>
      <c r="U214" s="161">
        <f t="shared" si="52"/>
        <v>0.31310546319077392</v>
      </c>
      <c r="V214" s="178">
        <f t="shared" si="63"/>
        <v>0.86666699999999997</v>
      </c>
    </row>
    <row r="215" spans="1:22" x14ac:dyDescent="0.25">
      <c r="A215" s="105">
        <v>0.87083299999999997</v>
      </c>
      <c r="B215" s="105">
        <v>76.55762278514716</v>
      </c>
      <c r="D215" s="194">
        <f t="shared" si="53"/>
        <v>4.166000000000003E-3</v>
      </c>
      <c r="E215" s="174">
        <f t="shared" ca="1" si="51"/>
        <v>0.41441018913237343</v>
      </c>
      <c r="F215" s="179">
        <f t="shared" ca="1" si="54"/>
        <v>3.3635361813317631E-2</v>
      </c>
      <c r="G215" s="272">
        <f t="shared" si="55"/>
        <v>0.87083299999999997</v>
      </c>
      <c r="H215" s="181">
        <f t="shared" ca="1" si="56"/>
        <v>99.474361289575882</v>
      </c>
      <c r="I215" s="182">
        <f t="shared" ca="1" si="57"/>
        <v>8.07377863977859</v>
      </c>
      <c r="J215" s="181">
        <f t="shared" ca="1" si="58"/>
        <v>0.4685593902051306</v>
      </c>
      <c r="K215" s="7">
        <f t="shared" ca="1" si="64"/>
        <v>-1.163316093256157E-2</v>
      </c>
      <c r="L215" s="110">
        <f t="shared" si="59"/>
        <v>751.03027952229365</v>
      </c>
      <c r="M215" s="110">
        <f t="shared" si="60"/>
        <v>67.406602602137667</v>
      </c>
      <c r="N215" s="110">
        <f t="shared" ca="1" si="61"/>
        <v>-0.114121308748429</v>
      </c>
      <c r="O215" s="110">
        <f t="shared" ca="1" si="62"/>
        <v>683.50955561140756</v>
      </c>
      <c r="P215" s="110">
        <f t="shared" ca="1" si="65"/>
        <v>99.474361289575882</v>
      </c>
      <c r="Q215" s="110">
        <f>'prueba 1'!I260</f>
        <v>1.9594195576572748</v>
      </c>
      <c r="R215" s="105">
        <f>'prueba 1'!AN212</f>
        <v>3.1654480079580894E-3</v>
      </c>
      <c r="S215" s="105">
        <f t="shared" si="66"/>
        <v>0.30778668683611948</v>
      </c>
      <c r="T215" s="177">
        <f t="shared" si="67"/>
        <v>6.8712133131638806</v>
      </c>
      <c r="U215" s="161">
        <f t="shared" si="52"/>
        <v>0.31893905652292331</v>
      </c>
      <c r="V215" s="178">
        <f t="shared" si="63"/>
        <v>0.87083299999999997</v>
      </c>
    </row>
    <row r="216" spans="1:22" x14ac:dyDescent="0.25">
      <c r="A216" s="105">
        <v>0.875</v>
      </c>
      <c r="B216" s="105">
        <v>78.507816584769543</v>
      </c>
      <c r="D216" s="194">
        <f t="shared" si="53"/>
        <v>4.1670000000000318E-3</v>
      </c>
      <c r="E216" s="174">
        <f t="shared" ca="1" si="51"/>
        <v>0.42631939518782691</v>
      </c>
      <c r="F216" s="179">
        <f t="shared" ca="1" si="54"/>
        <v>3.5419908511705331E-2</v>
      </c>
      <c r="G216" s="272">
        <f t="shared" si="55"/>
        <v>0.875</v>
      </c>
      <c r="H216" s="181">
        <f t="shared" ca="1" si="56"/>
        <v>102.30847016746428</v>
      </c>
      <c r="I216" s="182">
        <f t="shared" ca="1" si="57"/>
        <v>8.5000980349664168</v>
      </c>
      <c r="J216" s="181">
        <f t="shared" ca="1" si="58"/>
        <v>0.50397929871683589</v>
      </c>
      <c r="K216" s="7">
        <f t="shared" ca="1" si="64"/>
        <v>-1.2926039811923544E-2</v>
      </c>
      <c r="L216" s="110">
        <f t="shared" si="59"/>
        <v>770.1616806965892</v>
      </c>
      <c r="M216" s="110">
        <f t="shared" si="60"/>
        <v>67.375537007333421</v>
      </c>
      <c r="N216" s="110">
        <f t="shared" ca="1" si="61"/>
        <v>-0.12680445055496997</v>
      </c>
      <c r="O216" s="110">
        <f t="shared" ca="1" si="62"/>
        <v>702.65933923870091</v>
      </c>
      <c r="P216" s="110">
        <f t="shared" ca="1" si="65"/>
        <v>102.30847016746428</v>
      </c>
      <c r="Q216" s="110">
        <f>'prueba 1'!I261</f>
        <v>1.9582676051159087</v>
      </c>
      <c r="R216" s="105">
        <f>'prueba 1'!AN213</f>
        <v>3.1667272991087081E-3</v>
      </c>
      <c r="S216" s="105">
        <f t="shared" si="66"/>
        <v>0.3109534141352282</v>
      </c>
      <c r="T216" s="177">
        <f t="shared" si="67"/>
        <v>6.8680465858647723</v>
      </c>
      <c r="U216" s="161">
        <f t="shared" si="52"/>
        <v>0.32714207170873716</v>
      </c>
      <c r="V216" s="178">
        <f t="shared" si="63"/>
        <v>0.875</v>
      </c>
    </row>
    <row r="217" spans="1:22" x14ac:dyDescent="0.25">
      <c r="A217" s="105">
        <v>0.87916700000000003</v>
      </c>
      <c r="B217" s="105">
        <v>80.753494293425632</v>
      </c>
      <c r="D217" s="194">
        <f t="shared" si="53"/>
        <v>4.1670000000000318E-3</v>
      </c>
      <c r="E217" s="174">
        <f t="shared" ca="1" si="51"/>
        <v>0.43989892443882272</v>
      </c>
      <c r="F217" s="179">
        <f t="shared" ca="1" si="54"/>
        <v>3.7252967329841916E-2</v>
      </c>
      <c r="G217" s="272">
        <f t="shared" si="55"/>
        <v>0.87916700000000003</v>
      </c>
      <c r="H217" s="181">
        <f t="shared" ca="1" si="56"/>
        <v>105.56729648159812</v>
      </c>
      <c r="I217" s="182">
        <f t="shared" ca="1" si="57"/>
        <v>8.9399969594052386</v>
      </c>
      <c r="J217" s="181">
        <f t="shared" ca="1" si="58"/>
        <v>0.54123226604667785</v>
      </c>
      <c r="K217" s="7">
        <f t="shared" ca="1" si="64"/>
        <v>-1.4327145857693135E-2</v>
      </c>
      <c r="L217" s="110">
        <f t="shared" si="59"/>
        <v>792.19177901850549</v>
      </c>
      <c r="M217" s="110">
        <f t="shared" si="60"/>
        <v>67.344467243339579</v>
      </c>
      <c r="N217" s="110">
        <f t="shared" ca="1" si="61"/>
        <v>-0.14054930086396966</v>
      </c>
      <c r="O217" s="110">
        <f t="shared" ca="1" si="62"/>
        <v>724.70676247430197</v>
      </c>
      <c r="P217" s="110">
        <f t="shared" ca="1" si="65"/>
        <v>105.56729648159812</v>
      </c>
      <c r="Q217" s="110">
        <f>'prueba 1'!I262</f>
        <v>1.9571031534922763</v>
      </c>
      <c r="R217" s="105">
        <f>'prueba 1'!AN214</f>
        <v>3.1671522929497976E-3</v>
      </c>
      <c r="S217" s="105">
        <f t="shared" si="66"/>
        <v>0.31412056642817798</v>
      </c>
      <c r="T217" s="177">
        <f t="shared" si="67"/>
        <v>6.8648794335718222</v>
      </c>
      <c r="U217" s="161">
        <f t="shared" si="52"/>
        <v>0.33649981072070717</v>
      </c>
      <c r="V217" s="178">
        <f t="shared" si="63"/>
        <v>0.87916700000000003</v>
      </c>
    </row>
    <row r="218" spans="1:22" x14ac:dyDescent="0.25">
      <c r="A218" s="105">
        <v>0.88333300000000003</v>
      </c>
      <c r="B218" s="105">
        <v>82.408204184014323</v>
      </c>
      <c r="D218" s="194">
        <f t="shared" si="53"/>
        <v>4.166000000000003E-3</v>
      </c>
      <c r="E218" s="174">
        <f t="shared" ca="1" si="51"/>
        <v>0.4498616211063664</v>
      </c>
      <c r="F218" s="179">
        <f t="shared" ca="1" si="54"/>
        <v>3.9118150846411376E-2</v>
      </c>
      <c r="G218" s="272">
        <f t="shared" si="55"/>
        <v>0.88333300000000003</v>
      </c>
      <c r="H218" s="181">
        <f t="shared" ca="1" si="56"/>
        <v>107.98406651617044</v>
      </c>
      <c r="I218" s="182">
        <f t="shared" ca="1" si="57"/>
        <v>9.3898585805116053</v>
      </c>
      <c r="J218" s="181">
        <f t="shared" ca="1" si="58"/>
        <v>0.58035041689308919</v>
      </c>
      <c r="K218" s="7">
        <f t="shared" ca="1" si="64"/>
        <v>-1.5848441282886486E-2</v>
      </c>
      <c r="L218" s="110">
        <f t="shared" si="59"/>
        <v>808.42448304518052</v>
      </c>
      <c r="M218" s="110">
        <f t="shared" si="60"/>
        <v>67.313398891824406</v>
      </c>
      <c r="N218" s="110">
        <f t="shared" ca="1" si="61"/>
        <v>-0.15547320898511643</v>
      </c>
      <c r="O218" s="110">
        <f t="shared" ca="1" si="62"/>
        <v>740.95561094437107</v>
      </c>
      <c r="P218" s="110">
        <f t="shared" ca="1" si="65"/>
        <v>107.98406651617044</v>
      </c>
      <c r="Q218" s="110">
        <f>'prueba 1'!I263</f>
        <v>1.9559264780387176</v>
      </c>
      <c r="R218" s="105">
        <f>'prueba 1'!AN215</f>
        <v>3.1670083093956083E-3</v>
      </c>
      <c r="S218" s="105">
        <f t="shared" si="66"/>
        <v>0.31728757473757357</v>
      </c>
      <c r="T218" s="177">
        <f t="shared" si="67"/>
        <v>6.8617124252624269</v>
      </c>
      <c r="U218" s="161">
        <f t="shared" si="52"/>
        <v>0.34331257863060394</v>
      </c>
      <c r="V218" s="178">
        <f t="shared" si="63"/>
        <v>0.88333300000000003</v>
      </c>
    </row>
    <row r="219" spans="1:22" x14ac:dyDescent="0.25">
      <c r="A219" s="105">
        <v>0.88749999999999996</v>
      </c>
      <c r="B219" s="105">
        <v>83.708333383762579</v>
      </c>
      <c r="D219" s="194">
        <f t="shared" si="53"/>
        <v>4.1669999999999208E-3</v>
      </c>
      <c r="E219" s="174">
        <f t="shared" ca="1" si="51"/>
        <v>0.45793564569001138</v>
      </c>
      <c r="F219" s="179">
        <f t="shared" ca="1" si="54"/>
        <v>4.1035758540581356E-2</v>
      </c>
      <c r="G219" s="272">
        <f t="shared" si="55"/>
        <v>0.88749999999999996</v>
      </c>
      <c r="H219" s="181">
        <f t="shared" ca="1" si="56"/>
        <v>109.89576330454045</v>
      </c>
      <c r="I219" s="182">
        <f t="shared" ca="1" si="57"/>
        <v>9.847794226201616</v>
      </c>
      <c r="J219" s="181">
        <f t="shared" ca="1" si="58"/>
        <v>0.62138617543367058</v>
      </c>
      <c r="K219" s="7">
        <f t="shared" ca="1" si="64"/>
        <v>-1.7483561917313314E-2</v>
      </c>
      <c r="L219" s="110">
        <f t="shared" si="59"/>
        <v>821.17875049471093</v>
      </c>
      <c r="M219" s="110">
        <f t="shared" si="60"/>
        <v>67.282315990499953</v>
      </c>
      <c r="N219" s="110">
        <f t="shared" ca="1" si="61"/>
        <v>-0.17151374240884362</v>
      </c>
      <c r="O219" s="110">
        <f t="shared" ca="1" si="62"/>
        <v>753.7249207618022</v>
      </c>
      <c r="P219" s="110">
        <f t="shared" ca="1" si="65"/>
        <v>109.89576330454045</v>
      </c>
      <c r="Q219" s="110">
        <f>'prueba 1'!I264</f>
        <v>1.9547369330349718</v>
      </c>
      <c r="R219" s="105">
        <f>'prueba 1'!AN216</f>
        <v>3.1684914703834E-3</v>
      </c>
      <c r="S219" s="105">
        <f t="shared" si="66"/>
        <v>0.32045606620795697</v>
      </c>
      <c r="T219" s="177">
        <f t="shared" si="67"/>
        <v>6.8585439337920437</v>
      </c>
      <c r="U219" s="161">
        <f t="shared" si="52"/>
        <v>0.34881262521013201</v>
      </c>
      <c r="V219" s="178">
        <f t="shared" si="63"/>
        <v>0.88749999999999996</v>
      </c>
    </row>
    <row r="220" spans="1:22" x14ac:dyDescent="0.25">
      <c r="A220" s="105">
        <v>0.89166699999999999</v>
      </c>
      <c r="B220" s="105">
        <v>85.244849710737796</v>
      </c>
      <c r="D220" s="194">
        <f t="shared" si="53"/>
        <v>4.1670000000000318E-3</v>
      </c>
      <c r="E220" s="174">
        <f t="shared" ca="1" si="51"/>
        <v>0.46731799588159217</v>
      </c>
      <c r="F220" s="179">
        <f t="shared" ca="1" si="54"/>
        <v>4.2983072629421054E-2</v>
      </c>
      <c r="G220" s="272">
        <f t="shared" si="55"/>
        <v>0.89166699999999999</v>
      </c>
      <c r="H220" s="181">
        <f t="shared" ca="1" si="56"/>
        <v>112.14734722380337</v>
      </c>
      <c r="I220" s="182">
        <f t="shared" ca="1" si="57"/>
        <v>10.315112222083208</v>
      </c>
      <c r="J220" s="181">
        <f t="shared" ca="1" si="58"/>
        <v>0.66436924806309161</v>
      </c>
      <c r="K220" s="7">
        <f t="shared" ca="1" si="64"/>
        <v>-1.9230463127923113E-2</v>
      </c>
      <c r="L220" s="110">
        <f t="shared" si="59"/>
        <v>836.25197566233783</v>
      </c>
      <c r="M220" s="110">
        <f t="shared" si="60"/>
        <v>67.25122678688524</v>
      </c>
      <c r="N220" s="110">
        <f t="shared" ca="1" si="61"/>
        <v>-0.18865084328492573</v>
      </c>
      <c r="O220" s="110">
        <f t="shared" ca="1" si="62"/>
        <v>768.81209803216768</v>
      </c>
      <c r="P220" s="110">
        <f t="shared" ca="1" si="65"/>
        <v>112.14734722380337</v>
      </c>
      <c r="Q220" s="110">
        <f>'prueba 1'!I265</f>
        <v>1.9535348085946904</v>
      </c>
      <c r="R220" s="105">
        <f>'prueba 1'!AN217</f>
        <v>3.1691339056783333E-3</v>
      </c>
      <c r="S220" s="105">
        <f t="shared" si="66"/>
        <v>0.32362520011363533</v>
      </c>
      <c r="T220" s="177">
        <f t="shared" si="67"/>
        <v>6.8553747998863646</v>
      </c>
      <c r="U220" s="161">
        <f t="shared" si="52"/>
        <v>0.35521528874464708</v>
      </c>
      <c r="V220" s="178">
        <f t="shared" si="63"/>
        <v>0.89166699999999999</v>
      </c>
    </row>
    <row r="221" spans="1:22" x14ac:dyDescent="0.25">
      <c r="A221" s="105">
        <v>0.89583299999999999</v>
      </c>
      <c r="B221" s="105">
        <v>87.195043510360179</v>
      </c>
      <c r="D221" s="194">
        <f t="shared" si="53"/>
        <v>4.166000000000003E-3</v>
      </c>
      <c r="E221" s="174">
        <f t="shared" ca="1" si="51"/>
        <v>0.47906116745042432</v>
      </c>
      <c r="F221" s="179">
        <f t="shared" ca="1" si="54"/>
        <v>4.4968526340797149E-2</v>
      </c>
      <c r="G221" s="272">
        <f t="shared" si="55"/>
        <v>0.89583299999999999</v>
      </c>
      <c r="H221" s="181">
        <f t="shared" ca="1" si="56"/>
        <v>114.99307908075467</v>
      </c>
      <c r="I221" s="182">
        <f t="shared" ca="1" si="57"/>
        <v>10.794173389533633</v>
      </c>
      <c r="J221" s="181">
        <f t="shared" ca="1" si="58"/>
        <v>0.70933777440388879</v>
      </c>
      <c r="K221" s="7">
        <f t="shared" ca="1" si="64"/>
        <v>-2.1098895803003576E-2</v>
      </c>
      <c r="L221" s="110">
        <f t="shared" si="59"/>
        <v>855.38337683663337</v>
      </c>
      <c r="M221" s="110">
        <f t="shared" si="60"/>
        <v>67.220140024691588</v>
      </c>
      <c r="N221" s="110">
        <f t="shared" ca="1" si="61"/>
        <v>-0.20698016782746509</v>
      </c>
      <c r="O221" s="110">
        <f t="shared" ca="1" si="62"/>
        <v>787.95625664411432</v>
      </c>
      <c r="P221" s="110">
        <f t="shared" ca="1" si="65"/>
        <v>114.99307908075467</v>
      </c>
      <c r="Q221" s="110">
        <f>'prueba 1'!I266</f>
        <v>1.9523204441482001</v>
      </c>
      <c r="R221" s="105">
        <f>'prueba 1'!AN218</f>
        <v>3.1688850350309714E-3</v>
      </c>
      <c r="S221" s="105">
        <f t="shared" si="66"/>
        <v>0.32679408514866631</v>
      </c>
      <c r="T221" s="177">
        <f t="shared" si="67"/>
        <v>6.8522059148513339</v>
      </c>
      <c r="U221" s="161">
        <f t="shared" si="52"/>
        <v>0.36325455126416079</v>
      </c>
      <c r="V221" s="178">
        <f t="shared" si="63"/>
        <v>0.89583299999999999</v>
      </c>
    </row>
    <row r="222" spans="1:22" x14ac:dyDescent="0.25">
      <c r="A222" s="105">
        <v>0.9</v>
      </c>
      <c r="B222" s="105">
        <v>89.32252765540278</v>
      </c>
      <c r="D222" s="194">
        <f t="shared" si="53"/>
        <v>4.1670000000000318E-3</v>
      </c>
      <c r="E222" s="174">
        <f t="shared" ca="1" si="51"/>
        <v>0.49210272827039908</v>
      </c>
      <c r="F222" s="179">
        <f t="shared" ca="1" si="54"/>
        <v>4.7029912582889764E-2</v>
      </c>
      <c r="G222" s="272">
        <f t="shared" si="55"/>
        <v>0.9</v>
      </c>
      <c r="H222" s="181">
        <f t="shared" ca="1" si="56"/>
        <v>118.09520716832141</v>
      </c>
      <c r="I222" s="182">
        <f t="shared" ca="1" si="57"/>
        <v>11.286276117804032</v>
      </c>
      <c r="J222" s="181">
        <f t="shared" ca="1" si="58"/>
        <v>0.75636768698677859</v>
      </c>
      <c r="K222" s="7">
        <f t="shared" ca="1" si="64"/>
        <v>-2.3104181783245938E-2</v>
      </c>
      <c r="L222" s="110">
        <f t="shared" si="59"/>
        <v>876.2539962995013</v>
      </c>
      <c r="M222" s="110">
        <f t="shared" si="60"/>
        <v>67.189041303379014</v>
      </c>
      <c r="N222" s="110">
        <f t="shared" ca="1" si="61"/>
        <v>-0.22665202329364267</v>
      </c>
      <c r="O222" s="110">
        <f t="shared" ca="1" si="62"/>
        <v>808.83830297282861</v>
      </c>
      <c r="P222" s="110">
        <f t="shared" ca="1" si="65"/>
        <v>118.09520716832141</v>
      </c>
      <c r="Q222" s="110">
        <f>'prueba 1'!I267</f>
        <v>1.9510932474764482</v>
      </c>
      <c r="R222" s="105">
        <f>'prueba 1'!AN219</f>
        <v>3.1701041093344477E-3</v>
      </c>
      <c r="S222" s="105">
        <f t="shared" si="66"/>
        <v>0.32996418925800075</v>
      </c>
      <c r="T222" s="177">
        <f t="shared" si="67"/>
        <v>6.8490358107419995</v>
      </c>
      <c r="U222" s="161">
        <f t="shared" si="52"/>
        <v>0.3722069727400662</v>
      </c>
      <c r="V222" s="178">
        <f t="shared" si="63"/>
        <v>0.9</v>
      </c>
    </row>
    <row r="223" spans="1:22" x14ac:dyDescent="0.25">
      <c r="A223" s="105">
        <v>0.90416700000000005</v>
      </c>
      <c r="B223" s="105">
        <v>91.863689273092547</v>
      </c>
      <c r="D223" s="194">
        <f t="shared" si="53"/>
        <v>4.1670000000000318E-3</v>
      </c>
      <c r="E223" s="174">
        <f t="shared" ca="1" si="51"/>
        <v>0.50751056839789854</v>
      </c>
      <c r="F223" s="179">
        <f t="shared" ca="1" si="54"/>
        <v>4.9144709121403826E-2</v>
      </c>
      <c r="G223" s="272">
        <f t="shared" si="55"/>
        <v>0.90416700000000005</v>
      </c>
      <c r="H223" s="181">
        <f t="shared" ca="1" si="56"/>
        <v>121.79279299205535</v>
      </c>
      <c r="I223" s="182">
        <f t="shared" ca="1" si="57"/>
        <v>11.793786686201932</v>
      </c>
      <c r="J223" s="181">
        <f t="shared" ca="1" si="58"/>
        <v>0.80551239610818237</v>
      </c>
      <c r="K223" s="7">
        <f t="shared" ca="1" si="64"/>
        <v>-2.5258825643643533E-2</v>
      </c>
      <c r="L223" s="110">
        <f t="shared" si="59"/>
        <v>901.18279176903798</v>
      </c>
      <c r="M223" s="110">
        <f t="shared" si="60"/>
        <v>67.157939246147194</v>
      </c>
      <c r="N223" s="110">
        <f t="shared" ca="1" si="61"/>
        <v>-0.24778907956414306</v>
      </c>
      <c r="O223" s="110">
        <f t="shared" ca="1" si="62"/>
        <v>833.7770634433266</v>
      </c>
      <c r="P223" s="110">
        <f t="shared" ca="1" si="65"/>
        <v>121.79279299205535</v>
      </c>
      <c r="Q223" s="110">
        <f>'prueba 1'!I268</f>
        <v>1.9498535001203352</v>
      </c>
      <c r="R223" s="105">
        <f>'prueba 1'!AN220</f>
        <v>3.1704441622660358E-3</v>
      </c>
      <c r="S223" s="105">
        <f t="shared" si="66"/>
        <v>0.33313463342026678</v>
      </c>
      <c r="T223" s="177">
        <f t="shared" si="67"/>
        <v>6.8458653665797335</v>
      </c>
      <c r="U223" s="161">
        <f t="shared" si="52"/>
        <v>0.38279599320097957</v>
      </c>
      <c r="V223" s="178">
        <f t="shared" si="63"/>
        <v>0.90416700000000005</v>
      </c>
    </row>
    <row r="224" spans="1:22" x14ac:dyDescent="0.25">
      <c r="A224" s="105">
        <v>0.90833299999999995</v>
      </c>
      <c r="B224" s="105">
        <v>94.818528363429508</v>
      </c>
      <c r="D224" s="194">
        <f t="shared" si="53"/>
        <v>4.165999999999892E-3</v>
      </c>
      <c r="E224" s="174">
        <f t="shared" ca="1" si="51"/>
        <v>0.52527686173875709</v>
      </c>
      <c r="F224" s="179">
        <f t="shared" ca="1" si="54"/>
        <v>5.1321218740719578E-2</v>
      </c>
      <c r="G224" s="272">
        <f t="shared" si="55"/>
        <v>0.90833299999999995</v>
      </c>
      <c r="H224" s="181">
        <f t="shared" ca="1" si="56"/>
        <v>126.08662067661322</v>
      </c>
      <c r="I224" s="182">
        <f t="shared" ca="1" si="57"/>
        <v>12.319063547940688</v>
      </c>
      <c r="J224" s="181">
        <f t="shared" ca="1" si="58"/>
        <v>0.85683361484890197</v>
      </c>
      <c r="K224" s="7">
        <f t="shared" ca="1" si="64"/>
        <v>-2.7581529760383736E-2</v>
      </c>
      <c r="L224" s="110">
        <f t="shared" si="59"/>
        <v>930.16976324524353</v>
      </c>
      <c r="M224" s="110">
        <f t="shared" si="60"/>
        <v>67.126842397998985</v>
      </c>
      <c r="N224" s="110">
        <f t="shared" ca="1" si="61"/>
        <v>-0.27057480694936448</v>
      </c>
      <c r="O224" s="110">
        <f t="shared" ca="1" si="62"/>
        <v>862.77234604029513</v>
      </c>
      <c r="P224" s="110">
        <f t="shared" ca="1" si="65"/>
        <v>126.08662067661322</v>
      </c>
      <c r="Q224" s="110">
        <f>'prueba 1'!I269</f>
        <v>1.9486014951942718</v>
      </c>
      <c r="R224" s="105">
        <f>'prueba 1'!AN221</f>
        <v>3.1699131649544376E-3</v>
      </c>
      <c r="S224" s="105">
        <f t="shared" si="66"/>
        <v>0.33630454658522124</v>
      </c>
      <c r="T224" s="177">
        <f t="shared" si="67"/>
        <v>6.8426954534147786</v>
      </c>
      <c r="U224" s="161">
        <f t="shared" si="52"/>
        <v>0.39501398916203712</v>
      </c>
      <c r="V224" s="178">
        <f t="shared" si="63"/>
        <v>0.90833299999999995</v>
      </c>
    </row>
    <row r="225" spans="1:22" x14ac:dyDescent="0.25">
      <c r="A225" s="105">
        <v>0.91249999999999998</v>
      </c>
      <c r="B225" s="105">
        <v>97.359689981119274</v>
      </c>
      <c r="D225" s="194">
        <f t="shared" si="53"/>
        <v>4.1670000000000318E-3</v>
      </c>
      <c r="E225" s="174">
        <f t="shared" ref="E225:E288" ca="1" si="68">IF( AND(J224&lt;=0,I224&lt;=0,H225&lt;=0),0,+D225*H225)</f>
        <v>0.54083842417779948</v>
      </c>
      <c r="F225" s="179">
        <f t="shared" ca="1" si="54"/>
        <v>5.3587211517818145E-2</v>
      </c>
      <c r="G225" s="272">
        <f t="shared" si="55"/>
        <v>0.91249999999999998</v>
      </c>
      <c r="H225" s="181">
        <f t="shared" ca="1" si="56"/>
        <v>129.79083853558805</v>
      </c>
      <c r="I225" s="182">
        <f t="shared" ca="1" si="57"/>
        <v>12.859901972118488</v>
      </c>
      <c r="J225" s="181">
        <f t="shared" ca="1" si="58"/>
        <v>0.91042082636672017</v>
      </c>
      <c r="K225" s="7">
        <f t="shared" ca="1" si="64"/>
        <v>-3.0093119108049134E-2</v>
      </c>
      <c r="L225" s="110">
        <f t="shared" si="59"/>
        <v>955.0985587147801</v>
      </c>
      <c r="M225" s="110">
        <f t="shared" si="60"/>
        <v>67.095734630450607</v>
      </c>
      <c r="N225" s="110">
        <f t="shared" ca="1" si="61"/>
        <v>-0.29521349844996203</v>
      </c>
      <c r="O225" s="110">
        <f t="shared" ca="1" si="62"/>
        <v>887.70761058587959</v>
      </c>
      <c r="P225" s="110">
        <f t="shared" ca="1" si="65"/>
        <v>129.79083853558805</v>
      </c>
      <c r="Q225" s="110">
        <f>'prueba 1'!I270</f>
        <v>1.9473366226626867</v>
      </c>
      <c r="R225" s="105">
        <f>'prueba 1'!AN222</f>
        <v>3.1710262536568173E-3</v>
      </c>
      <c r="S225" s="105">
        <f t="shared" si="66"/>
        <v>0.33947557283887808</v>
      </c>
      <c r="T225" s="177">
        <f t="shared" si="67"/>
        <v>6.8395244271611224</v>
      </c>
      <c r="U225" s="161">
        <f t="shared" si="52"/>
        <v>0.4056978281513271</v>
      </c>
      <c r="V225" s="178">
        <f t="shared" si="63"/>
        <v>0.91249999999999998</v>
      </c>
    </row>
    <row r="226" spans="1:22" x14ac:dyDescent="0.25">
      <c r="A226" s="105">
        <v>0.91666700000000001</v>
      </c>
      <c r="B226" s="105">
        <v>99.191690217128183</v>
      </c>
      <c r="D226" s="194">
        <f t="shared" si="53"/>
        <v>4.1670000000000318E-3</v>
      </c>
      <c r="E226" s="174">
        <f t="shared" ca="1" si="68"/>
        <v>0.55204667686609399</v>
      </c>
      <c r="F226" s="179">
        <f t="shared" ca="1" si="54"/>
        <v>5.5887590020319178E-2</v>
      </c>
      <c r="G226" s="272">
        <f t="shared" si="55"/>
        <v>0.91666700000000001</v>
      </c>
      <c r="H226" s="181">
        <f t="shared" ca="1" si="56"/>
        <v>132.48060399954159</v>
      </c>
      <c r="I226" s="182">
        <f t="shared" ca="1" si="57"/>
        <v>13.411948648984582</v>
      </c>
      <c r="J226" s="181">
        <f t="shared" ca="1" si="58"/>
        <v>0.96630841638703935</v>
      </c>
      <c r="K226" s="7">
        <f t="shared" ca="1" si="64"/>
        <v>-3.2793451554613717E-2</v>
      </c>
      <c r="L226" s="110">
        <f t="shared" si="59"/>
        <v>973.07048103002751</v>
      </c>
      <c r="M226" s="110">
        <f t="shared" si="60"/>
        <v>67.064621533633783</v>
      </c>
      <c r="N226" s="110">
        <f t="shared" ca="1" si="61"/>
        <v>-0.3217037597507606</v>
      </c>
      <c r="O226" s="110">
        <f t="shared" ca="1" si="62"/>
        <v>905.68415573664288</v>
      </c>
      <c r="P226" s="110">
        <f t="shared" ca="1" si="65"/>
        <v>132.48060399954159</v>
      </c>
      <c r="Q226" s="110">
        <f>'prueba 1'!I271</f>
        <v>1.9460591725142395</v>
      </c>
      <c r="R226" s="105">
        <f>'prueba 1'!AN223</f>
        <v>3.171569502224734E-3</v>
      </c>
      <c r="S226" s="105">
        <f t="shared" si="66"/>
        <v>0.34264714234110283</v>
      </c>
      <c r="T226" s="177">
        <f t="shared" si="67"/>
        <v>6.8363528576588974</v>
      </c>
      <c r="U226" s="161">
        <f t="shared" si="52"/>
        <v>0.41333177313477631</v>
      </c>
      <c r="V226" s="178">
        <f t="shared" si="63"/>
        <v>0.91666700000000001</v>
      </c>
    </row>
    <row r="227" spans="1:22" x14ac:dyDescent="0.25">
      <c r="A227" s="105">
        <v>0.92083300000000001</v>
      </c>
      <c r="B227" s="105">
        <v>101.55556148939775</v>
      </c>
      <c r="D227" s="194">
        <f t="shared" si="53"/>
        <v>4.166000000000003E-3</v>
      </c>
      <c r="E227" s="174">
        <f t="shared" ca="1" si="68"/>
        <v>0.56630849928393934</v>
      </c>
      <c r="F227" s="179">
        <f t="shared" ca="1" si="54"/>
        <v>5.8233419279686706E-2</v>
      </c>
      <c r="G227" s="272">
        <f t="shared" si="55"/>
        <v>0.92083300000000001</v>
      </c>
      <c r="H227" s="181">
        <f t="shared" ca="1" si="56"/>
        <v>135.93578955447407</v>
      </c>
      <c r="I227" s="182">
        <f t="shared" ca="1" si="57"/>
        <v>13.978257148268522</v>
      </c>
      <c r="J227" s="181">
        <f t="shared" ca="1" si="58"/>
        <v>1.024541835666726</v>
      </c>
      <c r="K227" s="7">
        <f t="shared" ca="1" si="64"/>
        <v>-3.5669381341845711E-2</v>
      </c>
      <c r="L227" s="110">
        <f t="shared" si="59"/>
        <v>996.26005821099193</v>
      </c>
      <c r="M227" s="110">
        <f t="shared" si="60"/>
        <v>67.033692834388759</v>
      </c>
      <c r="N227" s="110">
        <f t="shared" ca="1" si="61"/>
        <v>-0.34991663096350645</v>
      </c>
      <c r="O227" s="110">
        <f t="shared" ca="1" si="62"/>
        <v>928.87644874563966</v>
      </c>
      <c r="P227" s="110">
        <f t="shared" ca="1" si="65"/>
        <v>135.93578955447407</v>
      </c>
      <c r="Q227" s="110">
        <f>'prueba 1'!I272</f>
        <v>1.944769446331541</v>
      </c>
      <c r="R227" s="105">
        <f>'prueba 1'!AN224</f>
        <v>3.1527726039787575E-3</v>
      </c>
      <c r="S227" s="105">
        <f t="shared" si="66"/>
        <v>0.34579991494508161</v>
      </c>
      <c r="T227" s="177">
        <f t="shared" si="67"/>
        <v>6.8332000850549184</v>
      </c>
      <c r="U227" s="161">
        <f t="shared" si="52"/>
        <v>0.42308046916483133</v>
      </c>
      <c r="V227" s="178">
        <f t="shared" si="63"/>
        <v>0.92083300000000001</v>
      </c>
    </row>
    <row r="228" spans="1:22" x14ac:dyDescent="0.25">
      <c r="A228" s="105">
        <v>0.92500000000000004</v>
      </c>
      <c r="B228" s="105">
        <v>104.33311023431447</v>
      </c>
      <c r="D228" s="194">
        <f t="shared" si="53"/>
        <v>4.1670000000000318E-3</v>
      </c>
      <c r="E228" s="174">
        <f t="shared" ca="1" si="68"/>
        <v>0.58333550573279169</v>
      </c>
      <c r="F228" s="179">
        <f t="shared" ca="1" si="54"/>
        <v>6.0678156589223937E-2</v>
      </c>
      <c r="G228" s="272">
        <f t="shared" si="55"/>
        <v>0.92500000000000004</v>
      </c>
      <c r="H228" s="181">
        <f t="shared" ca="1" si="56"/>
        <v>139.98932223009052</v>
      </c>
      <c r="I228" s="182">
        <f t="shared" ca="1" si="57"/>
        <v>14.561592654001315</v>
      </c>
      <c r="J228" s="181">
        <f t="shared" ca="1" si="58"/>
        <v>1.08521999225595</v>
      </c>
      <c r="K228" s="7">
        <f t="shared" ca="1" si="64"/>
        <v>-3.8745196182161698E-2</v>
      </c>
      <c r="L228" s="110">
        <f t="shared" si="59"/>
        <v>1023.507811398625</v>
      </c>
      <c r="M228" s="110">
        <f t="shared" si="60"/>
        <v>67.002191958049295</v>
      </c>
      <c r="N228" s="110">
        <f t="shared" ca="1" si="61"/>
        <v>-0.38009037454700628</v>
      </c>
      <c r="O228" s="110">
        <f t="shared" ca="1" si="62"/>
        <v>956.12552906602878</v>
      </c>
      <c r="P228" s="110">
        <f t="shared" ca="1" si="65"/>
        <v>139.98932223009052</v>
      </c>
      <c r="Q228" s="110">
        <f>'prueba 1'!I273</f>
        <v>1.9434668162261033</v>
      </c>
      <c r="R228" s="105">
        <f>'prueba 1'!AN225</f>
        <v>3.2110985055516334E-3</v>
      </c>
      <c r="S228" s="105">
        <f t="shared" si="66"/>
        <v>0.34901101345063323</v>
      </c>
      <c r="T228" s="177">
        <f t="shared" si="67"/>
        <v>6.8299889865493668</v>
      </c>
      <c r="U228" s="161">
        <f t="shared" si="52"/>
        <v>0.43475607034639174</v>
      </c>
      <c r="V228" s="178">
        <f t="shared" si="63"/>
        <v>0.92500000000000004</v>
      </c>
    </row>
    <row r="229" spans="1:22" x14ac:dyDescent="0.25">
      <c r="A229" s="105">
        <v>0.92916699999999997</v>
      </c>
      <c r="B229" s="105">
        <v>106.75607828839077</v>
      </c>
      <c r="D229" s="194">
        <f t="shared" si="53"/>
        <v>4.1669999999999208E-3</v>
      </c>
      <c r="E229" s="174">
        <f t="shared" ca="1" si="68"/>
        <v>0.59812259376467258</v>
      </c>
      <c r="F229" s="179">
        <f t="shared" ca="1" si="54"/>
        <v>6.3170533437439669E-2</v>
      </c>
      <c r="G229" s="272">
        <f t="shared" si="55"/>
        <v>0.92916699999999997</v>
      </c>
      <c r="H229" s="181">
        <f t="shared" ca="1" si="56"/>
        <v>143.53793946836669</v>
      </c>
      <c r="I229" s="182">
        <f t="shared" ca="1" si="57"/>
        <v>15.159715247765988</v>
      </c>
      <c r="J229" s="181">
        <f t="shared" ca="1" si="58"/>
        <v>1.1483905256933897</v>
      </c>
      <c r="K229" s="7">
        <f t="shared" ca="1" si="64"/>
        <v>-4.204647273631968E-2</v>
      </c>
      <c r="L229" s="110">
        <f t="shared" si="59"/>
        <v>1047.2771280091135</v>
      </c>
      <c r="M229" s="110">
        <f t="shared" si="60"/>
        <v>66.970200400592887</v>
      </c>
      <c r="N229" s="110">
        <f t="shared" ca="1" si="61"/>
        <v>-0.41247589754329611</v>
      </c>
      <c r="O229" s="110">
        <f t="shared" ca="1" si="62"/>
        <v>979.89445171097736</v>
      </c>
      <c r="P229" s="110">
        <f t="shared" ca="1" si="65"/>
        <v>143.53793946836669</v>
      </c>
      <c r="Q229" s="110">
        <f>'prueba 1'!I274</f>
        <v>1.9421515154134865</v>
      </c>
      <c r="R229" s="105">
        <f>'prueba 1'!AN226</f>
        <v>3.2611169680341417E-3</v>
      </c>
      <c r="S229" s="105">
        <f t="shared" si="66"/>
        <v>0.3522721304186674</v>
      </c>
      <c r="T229" s="177">
        <f t="shared" si="67"/>
        <v>6.8267278695813332</v>
      </c>
      <c r="U229" s="161">
        <f t="shared" si="52"/>
        <v>0.44485257822771584</v>
      </c>
      <c r="V229" s="178">
        <f t="shared" si="63"/>
        <v>0.92916699999999997</v>
      </c>
    </row>
    <row r="230" spans="1:22" x14ac:dyDescent="0.25">
      <c r="A230" s="105">
        <v>0.93333299999999997</v>
      </c>
      <c r="B230" s="105">
        <v>109.41543346969402</v>
      </c>
      <c r="D230" s="194">
        <f t="shared" si="53"/>
        <v>4.166000000000003E-3</v>
      </c>
      <c r="E230" s="174">
        <f t="shared" ca="1" si="68"/>
        <v>0.61419635336385625</v>
      </c>
      <c r="F230" s="179">
        <f t="shared" ca="1" si="54"/>
        <v>6.5714115730306985E-2</v>
      </c>
      <c r="G230" s="272">
        <f t="shared" si="55"/>
        <v>0.93333299999999997</v>
      </c>
      <c r="H230" s="181">
        <f t="shared" ca="1" si="56"/>
        <v>147.43071372152085</v>
      </c>
      <c r="I230" s="182">
        <f t="shared" ca="1" si="57"/>
        <v>15.773911601129845</v>
      </c>
      <c r="J230" s="181">
        <f t="shared" ca="1" si="58"/>
        <v>1.2141046414236967</v>
      </c>
      <c r="K230" s="7">
        <f t="shared" ca="1" si="64"/>
        <v>-4.5571560530701445E-2</v>
      </c>
      <c r="L230" s="110">
        <f t="shared" si="59"/>
        <v>1073.3654023376985</v>
      </c>
      <c r="M230" s="110">
        <f t="shared" si="60"/>
        <v>66.937682477816665</v>
      </c>
      <c r="N230" s="110">
        <f t="shared" ca="1" si="61"/>
        <v>-0.44705700880618121</v>
      </c>
      <c r="O230" s="110">
        <f t="shared" ca="1" si="62"/>
        <v>1005.9806628510756</v>
      </c>
      <c r="P230" s="110">
        <f t="shared" ca="1" si="65"/>
        <v>147.43071372152087</v>
      </c>
      <c r="Q230" s="110">
        <f>'prueba 1'!I275</f>
        <v>1.9408238523768091</v>
      </c>
      <c r="R230" s="105">
        <f>'prueba 1'!AN227</f>
        <v>3.3147729639357148E-3</v>
      </c>
      <c r="S230" s="105">
        <f t="shared" si="66"/>
        <v>0.35558690338260313</v>
      </c>
      <c r="T230" s="177">
        <f t="shared" si="67"/>
        <v>6.8234130966173971</v>
      </c>
      <c r="U230" s="161">
        <f t="shared" si="52"/>
        <v>0.45582469583474561</v>
      </c>
      <c r="V230" s="178">
        <f t="shared" si="63"/>
        <v>0.93333299999999997</v>
      </c>
    </row>
    <row r="231" spans="1:22" x14ac:dyDescent="0.25">
      <c r="A231" s="105">
        <v>0.9375</v>
      </c>
      <c r="B231" s="105">
        <v>113.49311141435901</v>
      </c>
      <c r="D231" s="194">
        <f t="shared" si="53"/>
        <v>4.1670000000000318E-3</v>
      </c>
      <c r="E231" s="174">
        <f t="shared" ca="1" si="68"/>
        <v>0.63908870378834448</v>
      </c>
      <c r="F231" s="179">
        <f t="shared" ca="1" si="54"/>
        <v>6.8392972270594612E-2</v>
      </c>
      <c r="G231" s="272">
        <f t="shared" si="55"/>
        <v>0.9375</v>
      </c>
      <c r="H231" s="181">
        <f t="shared" ca="1" si="56"/>
        <v>153.3690193876505</v>
      </c>
      <c r="I231" s="182">
        <f t="shared" ca="1" si="57"/>
        <v>16.413000304918189</v>
      </c>
      <c r="J231" s="181">
        <f t="shared" ca="1" si="58"/>
        <v>1.2824976136942914</v>
      </c>
      <c r="K231" s="7">
        <f t="shared" ca="1" si="64"/>
        <v>-4.9339031278324105E-2</v>
      </c>
      <c r="L231" s="110">
        <f t="shared" si="59"/>
        <v>1113.3674229748619</v>
      </c>
      <c r="M231" s="110">
        <f t="shared" si="60"/>
        <v>66.904349985704258</v>
      </c>
      <c r="N231" s="110">
        <f t="shared" ca="1" si="61"/>
        <v>-0.48401589684035951</v>
      </c>
      <c r="O231" s="110">
        <f t="shared" ca="1" si="62"/>
        <v>1045.9790570923171</v>
      </c>
      <c r="P231" s="110">
        <f t="shared" ca="1" si="65"/>
        <v>153.3690193876505</v>
      </c>
      <c r="Q231" s="110">
        <f>'prueba 1'!I276</f>
        <v>1.9394832466173066</v>
      </c>
      <c r="R231" s="105">
        <f>'prueba 1'!AN228</f>
        <v>3.3978075547819397E-3</v>
      </c>
      <c r="S231" s="105">
        <f t="shared" si="66"/>
        <v>0.35898471093738504</v>
      </c>
      <c r="T231" s="177">
        <f t="shared" si="67"/>
        <v>6.8200152890626153</v>
      </c>
      <c r="U231" s="161">
        <f t="shared" si="52"/>
        <v>0.47292579526363759</v>
      </c>
      <c r="V231" s="178">
        <f t="shared" si="63"/>
        <v>0.9375</v>
      </c>
    </row>
    <row r="232" spans="1:22" x14ac:dyDescent="0.25">
      <c r="A232" s="105">
        <v>0.94166700000000003</v>
      </c>
      <c r="B232" s="105">
        <v>118.33904752251161</v>
      </c>
      <c r="D232" s="194">
        <f t="shared" si="53"/>
        <v>4.1670000000000318E-3</v>
      </c>
      <c r="E232" s="174">
        <f t="shared" ca="1" si="68"/>
        <v>0.66847359661951611</v>
      </c>
      <c r="F232" s="179">
        <f t="shared" ca="1" si="54"/>
        <v>7.1178501747708164E-2</v>
      </c>
      <c r="G232" s="272">
        <f t="shared" si="55"/>
        <v>0.94166700000000003</v>
      </c>
      <c r="H232" s="181">
        <f t="shared" ca="1" si="56"/>
        <v>160.42082952232084</v>
      </c>
      <c r="I232" s="182">
        <f t="shared" ca="1" si="57"/>
        <v>17.081473901537706</v>
      </c>
      <c r="J232" s="181">
        <f t="shared" ca="1" si="58"/>
        <v>1.3536761154419996</v>
      </c>
      <c r="K232" s="7">
        <f t="shared" ca="1" si="64"/>
        <v>-5.3418017756210717E-2</v>
      </c>
      <c r="L232" s="110">
        <f t="shared" si="59"/>
        <v>1160.906056195839</v>
      </c>
      <c r="M232" s="110">
        <f t="shared" si="60"/>
        <v>66.870071076578952</v>
      </c>
      <c r="N232" s="110">
        <f t="shared" ca="1" si="61"/>
        <v>-0.52403075418842715</v>
      </c>
      <c r="O232" s="110">
        <f t="shared" ca="1" si="62"/>
        <v>1093.5119543650715</v>
      </c>
      <c r="P232" s="110">
        <f t="shared" ca="1" si="65"/>
        <v>160.42082952232084</v>
      </c>
      <c r="Q232" s="110">
        <f>'prueba 1'!I277</f>
        <v>1.9381300060261353</v>
      </c>
      <c r="R232" s="105">
        <f>'prueba 1'!AN229</f>
        <v>3.4942822757697322E-3</v>
      </c>
      <c r="S232" s="105">
        <f t="shared" si="66"/>
        <v>0.3624789932131548</v>
      </c>
      <c r="T232" s="177">
        <f t="shared" si="67"/>
        <v>6.8165210067868456</v>
      </c>
      <c r="U232" s="161">
        <f t="shared" si="52"/>
        <v>0.49311881102630961</v>
      </c>
      <c r="V232" s="178">
        <f t="shared" si="63"/>
        <v>0.94166700000000003</v>
      </c>
    </row>
    <row r="233" spans="1:22" x14ac:dyDescent="0.25">
      <c r="A233" s="105">
        <v>0.94583300000000003</v>
      </c>
      <c r="B233" s="105">
        <v>123.00769328524397</v>
      </c>
      <c r="D233" s="194">
        <f t="shared" si="53"/>
        <v>4.166000000000003E-3</v>
      </c>
      <c r="E233" s="174">
        <f t="shared" ca="1" si="68"/>
        <v>0.69666535862736012</v>
      </c>
      <c r="F233" s="179">
        <f t="shared" ca="1" si="54"/>
        <v>7.4063728157847716E-2</v>
      </c>
      <c r="G233" s="272">
        <f t="shared" si="55"/>
        <v>0.94583300000000003</v>
      </c>
      <c r="H233" s="181">
        <f t="shared" ca="1" si="56"/>
        <v>167.22644230133452</v>
      </c>
      <c r="I233" s="182">
        <f t="shared" ca="1" si="57"/>
        <v>17.778139260165066</v>
      </c>
      <c r="J233" s="181">
        <f t="shared" ca="1" si="58"/>
        <v>1.4277398435998474</v>
      </c>
      <c r="K233" s="7">
        <f t="shared" ca="1" si="64"/>
        <v>-5.7857877346140077E-2</v>
      </c>
      <c r="L233" s="110">
        <f t="shared" si="59"/>
        <v>1206.7054711282435</v>
      </c>
      <c r="M233" s="110">
        <f t="shared" si="60"/>
        <v>66.834898518567925</v>
      </c>
      <c r="N233" s="110">
        <f t="shared" ca="1" si="61"/>
        <v>-0.56758577676563415</v>
      </c>
      <c r="O233" s="110">
        <f t="shared" ca="1" si="62"/>
        <v>1139.3029868329099</v>
      </c>
      <c r="P233" s="110">
        <f t="shared" ca="1" si="65"/>
        <v>167.22644230133452</v>
      </c>
      <c r="Q233" s="110">
        <f>'prueba 1'!I278</f>
        <v>1.9367644501325165</v>
      </c>
      <c r="R233" s="105">
        <f>'prueba 1'!AN230</f>
        <v>3.5853779827753375E-3</v>
      </c>
      <c r="S233" s="105">
        <f t="shared" si="66"/>
        <v>0.36606437119593016</v>
      </c>
      <c r="T233" s="177">
        <f t="shared" si="67"/>
        <v>6.8129356288040697</v>
      </c>
      <c r="U233" s="161">
        <f t="shared" si="52"/>
        <v>0.51245005022632673</v>
      </c>
      <c r="V233" s="178">
        <f t="shared" si="63"/>
        <v>0.94583300000000003</v>
      </c>
    </row>
    <row r="234" spans="1:22" x14ac:dyDescent="0.25">
      <c r="A234" s="105">
        <v>0.95</v>
      </c>
      <c r="B234" s="105">
        <v>127.38085513894266</v>
      </c>
      <c r="D234" s="194">
        <f t="shared" si="53"/>
        <v>4.1669999999999208E-3</v>
      </c>
      <c r="E234" s="174">
        <f t="shared" ca="1" si="68"/>
        <v>0.72345499197958563</v>
      </c>
      <c r="F234" s="179">
        <f t="shared" ca="1" si="54"/>
        <v>7.70961432486853E-2</v>
      </c>
      <c r="G234" s="272">
        <f t="shared" si="55"/>
        <v>0.95</v>
      </c>
      <c r="H234" s="181">
        <f t="shared" ca="1" si="56"/>
        <v>173.61530885039582</v>
      </c>
      <c r="I234" s="182">
        <f t="shared" ca="1" si="57"/>
        <v>18.501594252144653</v>
      </c>
      <c r="J234" s="181">
        <f t="shared" ca="1" si="58"/>
        <v>1.5048359868485326</v>
      </c>
      <c r="K234" s="7">
        <f t="shared" ca="1" si="64"/>
        <v>-6.2673568122717627E-2</v>
      </c>
      <c r="L234" s="110">
        <f t="shared" si="59"/>
        <v>1249.6061889130276</v>
      </c>
      <c r="M234" s="110">
        <f t="shared" si="60"/>
        <v>66.798880319514552</v>
      </c>
      <c r="N234" s="110">
        <f t="shared" ca="1" si="61"/>
        <v>-0.61482770328385994</v>
      </c>
      <c r="O234" s="110">
        <f t="shared" ca="1" si="62"/>
        <v>1182.192480890229</v>
      </c>
      <c r="P234" s="110">
        <f t="shared" ca="1" si="65"/>
        <v>173.61530885039582</v>
      </c>
      <c r="Q234" s="110">
        <f>'prueba 1'!I279</f>
        <v>1.9353859132612761</v>
      </c>
      <c r="R234" s="105">
        <f>'prueba 1'!AN231</f>
        <v>3.6715799238915816E-3</v>
      </c>
      <c r="S234" s="105">
        <f t="shared" si="66"/>
        <v>0.36973595111982172</v>
      </c>
      <c r="T234" s="177">
        <f t="shared" si="67"/>
        <v>6.8092640488801788</v>
      </c>
      <c r="U234" s="161">
        <f t="shared" si="52"/>
        <v>0.53079602336396403</v>
      </c>
      <c r="V234" s="178">
        <f t="shared" si="63"/>
        <v>0.95</v>
      </c>
    </row>
    <row r="235" spans="1:22" x14ac:dyDescent="0.25">
      <c r="A235" s="105">
        <v>0.95416699999999999</v>
      </c>
      <c r="B235" s="105">
        <v>132.04950090167503</v>
      </c>
      <c r="D235" s="194">
        <f t="shared" si="53"/>
        <v>4.1670000000000318E-3</v>
      </c>
      <c r="E235" s="174">
        <f t="shared" ca="1" si="68"/>
        <v>0.75188913317842843</v>
      </c>
      <c r="F235" s="179">
        <f t="shared" ca="1" si="54"/>
        <v>8.0229265266641883E-2</v>
      </c>
      <c r="G235" s="272">
        <f t="shared" si="55"/>
        <v>0.95416699999999999</v>
      </c>
      <c r="H235" s="181">
        <f t="shared" ca="1" si="56"/>
        <v>180.43895684627375</v>
      </c>
      <c r="I235" s="182">
        <f t="shared" ca="1" si="57"/>
        <v>19.253483385323079</v>
      </c>
      <c r="J235" s="181">
        <f t="shared" ca="1" si="58"/>
        <v>1.5850652521151745</v>
      </c>
      <c r="K235" s="7">
        <f t="shared" ca="1" si="64"/>
        <v>-6.7878168861603555E-2</v>
      </c>
      <c r="L235" s="110">
        <f t="shared" si="59"/>
        <v>1295.4056038454321</v>
      </c>
      <c r="M235" s="110">
        <f t="shared" si="60"/>
        <v>66.761977852737317</v>
      </c>
      <c r="N235" s="110">
        <f t="shared" ca="1" si="61"/>
        <v>-0.66588483653233088</v>
      </c>
      <c r="O235" s="110">
        <f t="shared" ca="1" si="62"/>
        <v>1227.9777411561624</v>
      </c>
      <c r="P235" s="110">
        <f t="shared" ca="1" si="65"/>
        <v>180.43895684627375</v>
      </c>
      <c r="Q235" s="110">
        <f>'prueba 1'!I280</f>
        <v>1.9339947117899454</v>
      </c>
      <c r="R235" s="105">
        <f>'prueba 1'!AN232</f>
        <v>3.7617193452833186E-3</v>
      </c>
      <c r="S235" s="105">
        <f t="shared" si="66"/>
        <v>0.37349767046510501</v>
      </c>
      <c r="T235" s="177">
        <f t="shared" si="67"/>
        <v>6.8055023295348951</v>
      </c>
      <c r="U235" s="161">
        <f t="shared" si="52"/>
        <v>0.55025027025728401</v>
      </c>
      <c r="V235" s="178">
        <f t="shared" si="63"/>
        <v>0.95416699999999999</v>
      </c>
    </row>
    <row r="236" spans="1:22" x14ac:dyDescent="0.25">
      <c r="A236" s="105">
        <v>0.95833299999999999</v>
      </c>
      <c r="B236" s="105">
        <v>137.66369517331523</v>
      </c>
      <c r="D236" s="194">
        <f t="shared" si="53"/>
        <v>4.166000000000003E-3</v>
      </c>
      <c r="E236" s="174">
        <f t="shared" ca="1" si="68"/>
        <v>0.78585915093594971</v>
      </c>
      <c r="F236" s="179">
        <f t="shared" ca="1" si="54"/>
        <v>8.348390100605517E-2</v>
      </c>
      <c r="G236" s="272">
        <f t="shared" si="55"/>
        <v>0.95833299999999999</v>
      </c>
      <c r="H236" s="181">
        <f t="shared" ca="1" si="56"/>
        <v>188.63637804511501</v>
      </c>
      <c r="I236" s="182">
        <f t="shared" ca="1" si="57"/>
        <v>20.039342536259028</v>
      </c>
      <c r="J236" s="181">
        <f t="shared" ca="1" si="58"/>
        <v>1.6685491531212295</v>
      </c>
      <c r="K236" s="7">
        <f t="shared" ca="1" si="64"/>
        <v>-7.3507295107423057E-2</v>
      </c>
      <c r="L236" s="110">
        <f t="shared" si="59"/>
        <v>1350.4808496502226</v>
      </c>
      <c r="M236" s="110">
        <f t="shared" si="60"/>
        <v>66.724035027012391</v>
      </c>
      <c r="N236" s="110">
        <f t="shared" ca="1" si="61"/>
        <v>-0.7211065650038202</v>
      </c>
      <c r="O236" s="110">
        <f t="shared" ca="1" si="62"/>
        <v>1283.0357080582064</v>
      </c>
      <c r="P236" s="110">
        <f t="shared" ca="1" si="65"/>
        <v>188.63637804511501</v>
      </c>
      <c r="Q236" s="110">
        <f>'prueba 1'!I281</f>
        <v>1.9325911737558954</v>
      </c>
      <c r="R236" s="105">
        <f>'prueba 1'!AN233</f>
        <v>3.8677702064145612E-3</v>
      </c>
      <c r="S236" s="105">
        <f t="shared" si="66"/>
        <v>0.37736544067151956</v>
      </c>
      <c r="T236" s="177">
        <f t="shared" si="67"/>
        <v>6.8016345593284804</v>
      </c>
      <c r="U236" s="161">
        <f t="shared" si="52"/>
        <v>0.57350695409203167</v>
      </c>
      <c r="V236" s="178">
        <f t="shared" si="63"/>
        <v>0.95833299999999999</v>
      </c>
    </row>
    <row r="237" spans="1:22" x14ac:dyDescent="0.25">
      <c r="A237" s="105">
        <v>0.96250000000000002</v>
      </c>
      <c r="B237" s="105">
        <v>143.04150231772849</v>
      </c>
      <c r="D237" s="194">
        <f t="shared" si="53"/>
        <v>4.1670000000000318E-3</v>
      </c>
      <c r="E237" s="174">
        <f t="shared" ca="1" si="68"/>
        <v>0.8188337723502046</v>
      </c>
      <c r="F237" s="179">
        <f t="shared" ca="1" si="54"/>
        <v>8.6916020677975325E-2</v>
      </c>
      <c r="G237" s="272">
        <f t="shared" si="55"/>
        <v>0.96250000000000002</v>
      </c>
      <c r="H237" s="181">
        <f t="shared" ca="1" si="56"/>
        <v>196.50438501324655</v>
      </c>
      <c r="I237" s="182">
        <f t="shared" ca="1" si="57"/>
        <v>20.858176308609231</v>
      </c>
      <c r="J237" s="181">
        <f t="shared" ca="1" si="58"/>
        <v>1.7554651737992049</v>
      </c>
      <c r="K237" s="7">
        <f t="shared" ca="1" si="64"/>
        <v>-7.963037310798074E-2</v>
      </c>
      <c r="L237" s="110">
        <f t="shared" si="59"/>
        <v>1403.2371377369166</v>
      </c>
      <c r="M237" s="110">
        <f t="shared" si="60"/>
        <v>66.685088408965498</v>
      </c>
      <c r="N237" s="110">
        <f t="shared" ca="1" si="61"/>
        <v>-0.78117396018929108</v>
      </c>
      <c r="O237" s="110">
        <f t="shared" ca="1" si="62"/>
        <v>1335.7708753677616</v>
      </c>
      <c r="P237" s="110">
        <f t="shared" ca="1" si="65"/>
        <v>196.50438501324655</v>
      </c>
      <c r="Q237" s="110">
        <f>'prueba 1'!I282</f>
        <v>1.9311746155106544</v>
      </c>
      <c r="R237" s="105">
        <f>'prueba 1'!AN234</f>
        <v>3.9700935827625215E-3</v>
      </c>
      <c r="S237" s="105">
        <f t="shared" si="66"/>
        <v>0.38133553425428207</v>
      </c>
      <c r="T237" s="177">
        <f t="shared" si="67"/>
        <v>6.7976644657457186</v>
      </c>
      <c r="U237" s="161">
        <f t="shared" si="52"/>
        <v>0.59605394015797919</v>
      </c>
      <c r="V237" s="178">
        <f t="shared" si="63"/>
        <v>0.96250000000000002</v>
      </c>
    </row>
    <row r="238" spans="1:22" x14ac:dyDescent="0.25">
      <c r="A238" s="105">
        <v>0.96666700000000005</v>
      </c>
      <c r="B238" s="105">
        <v>146.64640600793953</v>
      </c>
      <c r="D238" s="194">
        <f t="shared" si="53"/>
        <v>4.1670000000000318E-3</v>
      </c>
      <c r="E238" s="174">
        <f t="shared" ca="1" si="68"/>
        <v>0.84099604675809569</v>
      </c>
      <c r="F238" s="179">
        <f t="shared" ca="1" si="54"/>
        <v>9.0420451204816343E-2</v>
      </c>
      <c r="G238" s="272">
        <f t="shared" si="55"/>
        <v>0.96666700000000005</v>
      </c>
      <c r="H238" s="181">
        <f t="shared" ca="1" si="56"/>
        <v>201.82290538951025</v>
      </c>
      <c r="I238" s="182">
        <f t="shared" ca="1" si="57"/>
        <v>21.699172355367327</v>
      </c>
      <c r="J238" s="181">
        <f t="shared" ca="1" si="58"/>
        <v>1.8458856250040212</v>
      </c>
      <c r="K238" s="7">
        <f t="shared" ca="1" si="64"/>
        <v>-8.6270930290129361E-2</v>
      </c>
      <c r="L238" s="110">
        <f t="shared" si="59"/>
        <v>1438.6012429378868</v>
      </c>
      <c r="M238" s="110">
        <f t="shared" si="60"/>
        <v>66.64547646495275</v>
      </c>
      <c r="N238" s="110">
        <f t="shared" ca="1" si="61"/>
        <v>-0.84631782614616902</v>
      </c>
      <c r="O238" s="110">
        <f t="shared" ca="1" si="62"/>
        <v>1371.109448646788</v>
      </c>
      <c r="P238" s="110">
        <f t="shared" ca="1" si="65"/>
        <v>201.82290538951025</v>
      </c>
      <c r="Q238" s="110">
        <f>'prueba 1'!I283</f>
        <v>1.9297453619309159</v>
      </c>
      <c r="R238" s="105">
        <f>'prueba 1'!AN235</f>
        <v>4.0379147821355673E-3</v>
      </c>
      <c r="S238" s="105">
        <f t="shared" si="66"/>
        <v>0.38537344903641763</v>
      </c>
      <c r="T238" s="177">
        <f t="shared" si="67"/>
        <v>6.7936265509635829</v>
      </c>
      <c r="U238" s="161">
        <f t="shared" si="52"/>
        <v>0.6110755738350887</v>
      </c>
      <c r="V238" s="178">
        <f t="shared" si="63"/>
        <v>0.96666700000000005</v>
      </c>
    </row>
    <row r="239" spans="1:22" x14ac:dyDescent="0.25">
      <c r="A239" s="105">
        <v>0.97083299999999995</v>
      </c>
      <c r="B239" s="105">
        <v>150.36950326176409</v>
      </c>
      <c r="D239" s="194">
        <f t="shared" si="53"/>
        <v>4.165999999999892E-3</v>
      </c>
      <c r="E239" s="174">
        <f t="shared" ca="1" si="68"/>
        <v>0.86369535808334996</v>
      </c>
      <c r="F239" s="179">
        <f t="shared" ca="1" si="54"/>
        <v>9.3996906894233095E-2</v>
      </c>
      <c r="G239" s="272">
        <f t="shared" si="55"/>
        <v>0.97083299999999995</v>
      </c>
      <c r="H239" s="181">
        <f t="shared" ca="1" si="56"/>
        <v>207.32005714915323</v>
      </c>
      <c r="I239" s="182">
        <f t="shared" ca="1" si="57"/>
        <v>22.562867713450679</v>
      </c>
      <c r="J239" s="181">
        <f t="shared" ca="1" si="58"/>
        <v>1.9398825318982542</v>
      </c>
      <c r="K239" s="7">
        <f t="shared" ca="1" si="64"/>
        <v>-9.3368020585989725E-2</v>
      </c>
      <c r="L239" s="110">
        <f t="shared" si="59"/>
        <v>1475.1248269979058</v>
      </c>
      <c r="M239" s="110">
        <f t="shared" si="60"/>
        <v>66.605192153333078</v>
      </c>
      <c r="N239" s="110">
        <f t="shared" ca="1" si="61"/>
        <v>-0.91594028194855925</v>
      </c>
      <c r="O239" s="110">
        <f t="shared" ca="1" si="62"/>
        <v>1407.6036945626242</v>
      </c>
      <c r="P239" s="110">
        <f t="shared" ca="1" si="65"/>
        <v>207.32005714915323</v>
      </c>
      <c r="Q239" s="110">
        <f>'prueba 1'!I284</f>
        <v>1.9283036529783657</v>
      </c>
      <c r="R239" s="105">
        <f>'prueba 1'!AN236</f>
        <v>4.1064537838611552E-3</v>
      </c>
      <c r="S239" s="105">
        <f t="shared" si="66"/>
        <v>0.38947990282027878</v>
      </c>
      <c r="T239" s="177">
        <f t="shared" si="67"/>
        <v>6.7895200971797216</v>
      </c>
      <c r="U239" s="161">
        <f t="shared" si="52"/>
        <v>0.62643935058849298</v>
      </c>
      <c r="V239" s="178">
        <f t="shared" si="63"/>
        <v>0.97083299999999995</v>
      </c>
    </row>
    <row r="240" spans="1:22" x14ac:dyDescent="0.25">
      <c r="A240" s="105">
        <v>0.97499999999999998</v>
      </c>
      <c r="B240" s="105">
        <v>154.09260051558866</v>
      </c>
      <c r="D240" s="194">
        <f t="shared" si="53"/>
        <v>4.1670000000000318E-3</v>
      </c>
      <c r="E240" s="174">
        <f t="shared" ca="1" si="68"/>
        <v>0.88684369858304068</v>
      </c>
      <c r="F240" s="179">
        <f t="shared" ca="1" si="54"/>
        <v>9.7714947453945253E-2</v>
      </c>
      <c r="G240" s="272">
        <f t="shared" si="55"/>
        <v>0.97499999999999998</v>
      </c>
      <c r="H240" s="181">
        <f t="shared" ca="1" si="56"/>
        <v>212.82546162299829</v>
      </c>
      <c r="I240" s="182">
        <f t="shared" ca="1" si="57"/>
        <v>23.449711412033718</v>
      </c>
      <c r="J240" s="181">
        <f t="shared" ca="1" si="58"/>
        <v>2.0375974793521996</v>
      </c>
      <c r="K240" s="7">
        <f t="shared" ca="1" si="64"/>
        <v>-0.10094862485083796</v>
      </c>
      <c r="L240" s="110">
        <f t="shared" si="59"/>
        <v>1511.6484110579247</v>
      </c>
      <c r="M240" s="110">
        <f t="shared" si="60"/>
        <v>66.564220733249854</v>
      </c>
      <c r="N240" s="110">
        <f t="shared" ca="1" si="61"/>
        <v>-0.99030600978672045</v>
      </c>
      <c r="O240" s="110">
        <f t="shared" ca="1" si="62"/>
        <v>1444.0938843148881</v>
      </c>
      <c r="P240" s="110">
        <f t="shared" ca="1" si="65"/>
        <v>212.82546162299829</v>
      </c>
      <c r="Q240" s="110">
        <f>'prueba 1'!I285</f>
        <v>1.9268488420561181</v>
      </c>
      <c r="R240" s="105">
        <f>'prueba 1'!AN237</f>
        <v>4.1764954213272931E-3</v>
      </c>
      <c r="S240" s="105">
        <f t="shared" si="66"/>
        <v>0.39365639824160609</v>
      </c>
      <c r="T240" s="177">
        <f t="shared" si="67"/>
        <v>6.7853436017583943</v>
      </c>
      <c r="U240" s="161">
        <f t="shared" si="52"/>
        <v>0.64210386634846284</v>
      </c>
      <c r="V240" s="178">
        <f t="shared" si="63"/>
        <v>0.97499999999999998</v>
      </c>
    </row>
    <row r="241" spans="1:22" x14ac:dyDescent="0.25">
      <c r="A241" s="105">
        <v>0.97916700000000001</v>
      </c>
      <c r="B241" s="105">
        <v>157.57931064218627</v>
      </c>
      <c r="D241" s="194">
        <f t="shared" si="53"/>
        <v>4.1670000000000318E-3</v>
      </c>
      <c r="E241" s="174">
        <f t="shared" ca="1" si="68"/>
        <v>0.90839391450414086</v>
      </c>
      <c r="F241" s="179">
        <f t="shared" ca="1" si="54"/>
        <v>0.10150022489568404</v>
      </c>
      <c r="G241" s="272">
        <f t="shared" si="55"/>
        <v>0.97916700000000001</v>
      </c>
      <c r="H241" s="181">
        <f t="shared" ca="1" si="56"/>
        <v>217.9970997130151</v>
      </c>
      <c r="I241" s="182">
        <f t="shared" ca="1" si="57"/>
        <v>24.35810532653786</v>
      </c>
      <c r="J241" s="181">
        <f t="shared" ca="1" si="58"/>
        <v>2.1390977042478836</v>
      </c>
      <c r="K241" s="7">
        <f t="shared" ca="1" si="64"/>
        <v>-0.10904024476936221</v>
      </c>
      <c r="L241" s="110">
        <f t="shared" si="59"/>
        <v>1545.8530373998474</v>
      </c>
      <c r="M241" s="110">
        <f t="shared" si="60"/>
        <v>66.522618075046125</v>
      </c>
      <c r="N241" s="110">
        <f t="shared" ca="1" si="61"/>
        <v>-1.0696848011874434</v>
      </c>
      <c r="O241" s="110">
        <f t="shared" ca="1" si="62"/>
        <v>1478.260734523614</v>
      </c>
      <c r="P241" s="110">
        <f t="shared" ca="1" si="65"/>
        <v>217.99709971301513</v>
      </c>
      <c r="Q241" s="110">
        <f>'prueba 1'!I286</f>
        <v>1.925381303462437</v>
      </c>
      <c r="R241" s="105">
        <f>'prueba 1'!AN238</f>
        <v>4.2408418148539894E-3</v>
      </c>
      <c r="S241" s="105">
        <f t="shared" si="66"/>
        <v>0.3978972400564601</v>
      </c>
      <c r="T241" s="177">
        <f t="shared" si="67"/>
        <v>6.7811027599435398</v>
      </c>
      <c r="U241" s="161">
        <f t="shared" si="52"/>
        <v>0.65663298744599519</v>
      </c>
      <c r="V241" s="178">
        <f t="shared" si="63"/>
        <v>0.97916700000000001</v>
      </c>
    </row>
    <row r="242" spans="1:22" x14ac:dyDescent="0.25">
      <c r="A242" s="105">
        <v>0.98333300000000001</v>
      </c>
      <c r="B242" s="105">
        <v>160.59324651432996</v>
      </c>
      <c r="D242" s="194">
        <f t="shared" si="53"/>
        <v>4.166000000000003E-3</v>
      </c>
      <c r="E242" s="174">
        <f t="shared" ca="1" si="68"/>
        <v>0.92690146218753144</v>
      </c>
      <c r="F242" s="179">
        <f t="shared" ca="1" si="54"/>
        <v>0.10533733828183005</v>
      </c>
      <c r="G242" s="272">
        <f t="shared" si="55"/>
        <v>0.98333300000000001</v>
      </c>
      <c r="H242" s="181">
        <f t="shared" ca="1" si="56"/>
        <v>222.4919496369493</v>
      </c>
      <c r="I242" s="182">
        <f t="shared" ca="1" si="57"/>
        <v>25.28500678872539</v>
      </c>
      <c r="J242" s="181">
        <f t="shared" ca="1" si="58"/>
        <v>2.2444350425297137</v>
      </c>
      <c r="K242" s="7">
        <f t="shared" ca="1" si="64"/>
        <v>-0.11765186640408792</v>
      </c>
      <c r="L242" s="110">
        <f t="shared" si="59"/>
        <v>1575.4197483055771</v>
      </c>
      <c r="M242" s="110">
        <f t="shared" si="60"/>
        <v>66.480481107597441</v>
      </c>
      <c r="N242" s="110">
        <f t="shared" ca="1" si="61"/>
        <v>-1.1541648094241026</v>
      </c>
      <c r="O242" s="110">
        <f t="shared" ca="1" si="62"/>
        <v>1507.7851023885555</v>
      </c>
      <c r="P242" s="110">
        <f t="shared" ca="1" si="65"/>
        <v>222.4919496369493</v>
      </c>
      <c r="Q242" s="110">
        <f>'prueba 1'!I287</f>
        <v>1.9239013832713578</v>
      </c>
      <c r="R242" s="105">
        <f>'prueba 1'!AN239</f>
        <v>4.2953075890608348E-3</v>
      </c>
      <c r="S242" s="105">
        <f t="shared" si="66"/>
        <v>0.40219254764552093</v>
      </c>
      <c r="T242" s="177">
        <f t="shared" si="67"/>
        <v>6.776807452354479</v>
      </c>
      <c r="U242" s="161">
        <f t="shared" si="52"/>
        <v>0.66903146497869914</v>
      </c>
      <c r="V242" s="178">
        <f t="shared" si="63"/>
        <v>0.98333300000000001</v>
      </c>
    </row>
    <row r="243" spans="1:22" x14ac:dyDescent="0.25">
      <c r="A243" s="105">
        <v>0.98750000000000004</v>
      </c>
      <c r="B243" s="105">
        <v>163.19350491382644</v>
      </c>
      <c r="D243" s="194">
        <f t="shared" si="53"/>
        <v>4.1670000000000318E-3</v>
      </c>
      <c r="E243" s="174">
        <f t="shared" ca="1" si="68"/>
        <v>0.94338483985475896</v>
      </c>
      <c r="F243" s="179">
        <f t="shared" ca="1" si="54"/>
        <v>0.10929370791629431</v>
      </c>
      <c r="G243" s="272">
        <f t="shared" si="55"/>
        <v>0.98750000000000004</v>
      </c>
      <c r="H243" s="181">
        <f t="shared" ca="1" si="56"/>
        <v>226.3942500251384</v>
      </c>
      <c r="I243" s="182">
        <f t="shared" ca="1" si="57"/>
        <v>26.228391628580148</v>
      </c>
      <c r="J243" s="181">
        <f t="shared" ca="1" si="58"/>
        <v>2.3537287504460078</v>
      </c>
      <c r="K243" s="7">
        <f t="shared" ca="1" si="64"/>
        <v>-0.12677626774679832</v>
      </c>
      <c r="L243" s="110">
        <f t="shared" si="59"/>
        <v>1600.9282832046374</v>
      </c>
      <c r="M243" s="110">
        <f t="shared" si="60"/>
        <v>66.43786469966922</v>
      </c>
      <c r="N243" s="110">
        <f t="shared" ca="1" si="61"/>
        <v>-1.2436751865960916</v>
      </c>
      <c r="O243" s="110">
        <f t="shared" ca="1" si="62"/>
        <v>1533.246743318372</v>
      </c>
      <c r="P243" s="110">
        <f t="shared" ca="1" si="65"/>
        <v>226.3942500251384</v>
      </c>
      <c r="Q243" s="110">
        <f>'prueba 1'!I288</f>
        <v>1.9224083597823047</v>
      </c>
      <c r="R243" s="105">
        <f>'prueba 1'!AN240</f>
        <v>4.3441802169447681E-3</v>
      </c>
      <c r="S243" s="105">
        <f t="shared" si="66"/>
        <v>0.4065367278624657</v>
      </c>
      <c r="T243" s="177">
        <f t="shared" si="67"/>
        <v>6.7724632721375349</v>
      </c>
      <c r="U243" s="161">
        <f t="shared" si="52"/>
        <v>0.68002733497591994</v>
      </c>
      <c r="V243" s="178">
        <f t="shared" si="63"/>
        <v>0.98750000000000004</v>
      </c>
    </row>
    <row r="244" spans="1:22" x14ac:dyDescent="0.25">
      <c r="A244" s="105">
        <v>0.99166699999999997</v>
      </c>
      <c r="B244" s="105">
        <v>167.50756998571842</v>
      </c>
      <c r="D244" s="194">
        <f t="shared" si="53"/>
        <v>4.1669999999999208E-3</v>
      </c>
      <c r="E244" s="174">
        <f t="shared" ca="1" si="68"/>
        <v>0.97002625094585582</v>
      </c>
      <c r="F244" s="179">
        <f t="shared" ca="1" si="54"/>
        <v>0.11333580730398271</v>
      </c>
      <c r="G244" s="272">
        <f t="shared" si="55"/>
        <v>0.99166699999999997</v>
      </c>
      <c r="H244" s="181">
        <f t="shared" ca="1" si="56"/>
        <v>232.78767721283279</v>
      </c>
      <c r="I244" s="182">
        <f t="shared" ca="1" si="57"/>
        <v>27.198417879526005</v>
      </c>
      <c r="J244" s="181">
        <f t="shared" ca="1" si="58"/>
        <v>2.4670645577499903</v>
      </c>
      <c r="K244" s="7">
        <f t="shared" ca="1" si="64"/>
        <v>-0.13641280285006502</v>
      </c>
      <c r="L244" s="110">
        <f t="shared" si="59"/>
        <v>1643.2492615598978</v>
      </c>
      <c r="M244" s="110">
        <f t="shared" si="60"/>
        <v>66.394483264715333</v>
      </c>
      <c r="N244" s="110">
        <f t="shared" ca="1" si="61"/>
        <v>-1.3382095959591378</v>
      </c>
      <c r="O244" s="110">
        <f t="shared" ca="1" si="62"/>
        <v>1575.5165686992234</v>
      </c>
      <c r="P244" s="110">
        <f t="shared" ca="1" si="65"/>
        <v>232.78767721283279</v>
      </c>
      <c r="Q244" s="110">
        <f>'prueba 1'!I289</f>
        <v>1.9209025758881368</v>
      </c>
      <c r="R244" s="105">
        <f>'prueba 1'!AN241</f>
        <v>4.4221646232297952E-3</v>
      </c>
      <c r="S244" s="105">
        <f t="shared" si="66"/>
        <v>0.4109588924856955</v>
      </c>
      <c r="T244" s="177">
        <f t="shared" si="67"/>
        <v>6.7680411075143052</v>
      </c>
      <c r="U244" s="161">
        <f t="shared" si="52"/>
        <v>0.69800404413047534</v>
      </c>
      <c r="V244" s="178">
        <f t="shared" si="63"/>
        <v>0.99166699999999997</v>
      </c>
    </row>
    <row r="245" spans="1:22" x14ac:dyDescent="0.25">
      <c r="A245" s="105">
        <v>0.99583299999999997</v>
      </c>
      <c r="B245" s="105">
        <v>171.52615114857664</v>
      </c>
      <c r="D245" s="194">
        <f t="shared" si="53"/>
        <v>4.166000000000003E-3</v>
      </c>
      <c r="E245" s="174">
        <f t="shared" ca="1" si="68"/>
        <v>0.99468490569802637</v>
      </c>
      <c r="F245" s="179">
        <f t="shared" ca="1" si="54"/>
        <v>0.1174524662032434</v>
      </c>
      <c r="G245" s="272">
        <f t="shared" si="55"/>
        <v>0.99583299999999997</v>
      </c>
      <c r="H245" s="181">
        <f t="shared" ca="1" si="56"/>
        <v>238.76257938022698</v>
      </c>
      <c r="I245" s="182">
        <f t="shared" ca="1" si="57"/>
        <v>28.193102785224031</v>
      </c>
      <c r="J245" s="181">
        <f t="shared" ca="1" si="58"/>
        <v>2.5845170239532336</v>
      </c>
      <c r="K245" s="7">
        <f t="shared" ca="1" si="64"/>
        <v>-0.14668952324338713</v>
      </c>
      <c r="L245" s="110">
        <f t="shared" si="59"/>
        <v>1682.6715427675369</v>
      </c>
      <c r="M245" s="110">
        <f t="shared" si="60"/>
        <v>66.350403765547782</v>
      </c>
      <c r="N245" s="110">
        <f t="shared" ca="1" si="61"/>
        <v>-1.4390242230176278</v>
      </c>
      <c r="O245" s="110">
        <f t="shared" ca="1" si="62"/>
        <v>1614.8821147789715</v>
      </c>
      <c r="P245" s="110">
        <f t="shared" ca="1" si="65"/>
        <v>238.76257938022698</v>
      </c>
      <c r="Q245" s="110">
        <f>'prueba 1'!I290</f>
        <v>1.9193843862151145</v>
      </c>
      <c r="R245" s="105">
        <f>'prueba 1'!AN242</f>
        <v>4.4933230547964187E-3</v>
      </c>
      <c r="S245" s="105">
        <f t="shared" si="66"/>
        <v>0.41545221554049194</v>
      </c>
      <c r="T245" s="177">
        <f t="shared" si="67"/>
        <v>6.763547784459508</v>
      </c>
      <c r="U245" s="161">
        <f t="shared" si="52"/>
        <v>0.71457794568497079</v>
      </c>
      <c r="V245" s="178">
        <f t="shared" si="63"/>
        <v>0.99583299999999997</v>
      </c>
    </row>
    <row r="246" spans="1:22" x14ac:dyDescent="0.25">
      <c r="A246" s="200">
        <v>1</v>
      </c>
      <c r="B246" s="105">
        <v>174.54008702072034</v>
      </c>
      <c r="D246" s="194">
        <f t="shared" si="53"/>
        <v>4.1670000000000318E-3</v>
      </c>
      <c r="E246" s="174">
        <f t="shared" ca="1" si="68"/>
        <v>1.0137828721507014</v>
      </c>
      <c r="F246" s="179">
        <f t="shared" ca="1" si="54"/>
        <v>0.12170509253428144</v>
      </c>
      <c r="G246" s="272">
        <f t="shared" si="55"/>
        <v>1</v>
      </c>
      <c r="H246" s="181">
        <f t="shared" ca="1" si="56"/>
        <v>243.28842624206709</v>
      </c>
      <c r="I246" s="182">
        <f t="shared" ca="1" si="57"/>
        <v>29.206885657374734</v>
      </c>
      <c r="J246" s="181">
        <f t="shared" ca="1" si="58"/>
        <v>2.7062221164875151</v>
      </c>
      <c r="K246" s="7">
        <f t="shared" ca="1" si="64"/>
        <v>-0.15761500581525875</v>
      </c>
      <c r="L246" s="110">
        <f t="shared" si="59"/>
        <v>1712.2382536732666</v>
      </c>
      <c r="M246" s="110">
        <f t="shared" si="60"/>
        <v>66.305781763428115</v>
      </c>
      <c r="N246" s="110">
        <f t="shared" ca="1" si="61"/>
        <v>-1.5462032070476885</v>
      </c>
      <c r="O246" s="110">
        <f t="shared" ca="1" si="62"/>
        <v>1644.3862687027909</v>
      </c>
      <c r="P246" s="110">
        <f t="shared" ca="1" si="65"/>
        <v>243.28842624206709</v>
      </c>
      <c r="Q246" s="110">
        <f>'prueba 1'!I291</f>
        <v>1.9178530509564011</v>
      </c>
      <c r="R246" s="105">
        <f>'prueba 1'!AN243</f>
        <v>4.5486240692826189E-3</v>
      </c>
      <c r="S246" s="105">
        <f t="shared" si="66"/>
        <v>0.42000083960977458</v>
      </c>
      <c r="T246" s="177">
        <f t="shared" si="67"/>
        <v>6.7589991603902257</v>
      </c>
      <c r="U246" s="161">
        <f t="shared" si="52"/>
        <v>0.72730854261534716</v>
      </c>
      <c r="V246" s="178">
        <f t="shared" si="63"/>
        <v>1</v>
      </c>
    </row>
    <row r="247" spans="1:22" x14ac:dyDescent="0.25">
      <c r="A247" s="200">
        <v>1.004167</v>
      </c>
      <c r="B247" s="105">
        <v>176.72666794756969</v>
      </c>
      <c r="D247" s="194">
        <f t="shared" si="53"/>
        <v>4.1670000000000318E-3</v>
      </c>
      <c r="E247" s="174">
        <f t="shared" ca="1" si="68"/>
        <v>1.0276628282251277</v>
      </c>
      <c r="F247" s="179">
        <f t="shared" ca="1" si="54"/>
        <v>0.12598736353949558</v>
      </c>
      <c r="G247" s="272">
        <f t="shared" si="55"/>
        <v>1.004167</v>
      </c>
      <c r="H247" s="181">
        <f t="shared" ca="1" si="56"/>
        <v>246.61934922609069</v>
      </c>
      <c r="I247" s="182">
        <f t="shared" ca="1" si="57"/>
        <v>30.234548485599863</v>
      </c>
      <c r="J247" s="181">
        <f t="shared" ca="1" si="58"/>
        <v>2.8322094800270108</v>
      </c>
      <c r="K247" s="7">
        <f t="shared" ca="1" si="64"/>
        <v>-0.16915401628737928</v>
      </c>
      <c r="L247" s="110">
        <f t="shared" si="59"/>
        <v>1733.6886125656588</v>
      </c>
      <c r="M247" s="110">
        <f t="shared" si="60"/>
        <v>66.260771700751519</v>
      </c>
      <c r="N247" s="110">
        <f t="shared" ca="1" si="61"/>
        <v>-1.6594008997791907</v>
      </c>
      <c r="O247" s="110">
        <f t="shared" ca="1" si="62"/>
        <v>1665.768439965128</v>
      </c>
      <c r="P247" s="110">
        <f t="shared" ca="1" si="65"/>
        <v>246.61934922609069</v>
      </c>
      <c r="Q247" s="110">
        <f>'prueba 1'!I292</f>
        <v>1.9163089215467777</v>
      </c>
      <c r="R247" s="105">
        <f>'prueba 1'!AN244</f>
        <v>4.5881817203463227E-3</v>
      </c>
      <c r="S247" s="105">
        <f t="shared" si="66"/>
        <v>0.42458902133012089</v>
      </c>
      <c r="T247" s="177">
        <f t="shared" si="67"/>
        <v>6.7544109786698794</v>
      </c>
      <c r="U247" s="161">
        <f t="shared" si="52"/>
        <v>0.73642002533752848</v>
      </c>
      <c r="V247" s="178">
        <f t="shared" si="63"/>
        <v>1.004167</v>
      </c>
    </row>
    <row r="248" spans="1:22" x14ac:dyDescent="0.25">
      <c r="A248" s="200">
        <v>1.0083329999999999</v>
      </c>
      <c r="B248" s="105">
        <v>177.73131323828423</v>
      </c>
      <c r="D248" s="194">
        <f t="shared" si="53"/>
        <v>4.165999999999892E-3</v>
      </c>
      <c r="E248" s="174">
        <f t="shared" ca="1" si="68"/>
        <v>1.0341547343135156</v>
      </c>
      <c r="F248" s="179">
        <f t="shared" ca="1" si="54"/>
        <v>0.13026541761415575</v>
      </c>
      <c r="G248" s="272">
        <f t="shared" si="55"/>
        <v>1.0083329999999999</v>
      </c>
      <c r="H248" s="181">
        <f t="shared" ca="1" si="56"/>
        <v>248.23685413191129</v>
      </c>
      <c r="I248" s="182">
        <f t="shared" ca="1" si="57"/>
        <v>31.268703219913377</v>
      </c>
      <c r="J248" s="181">
        <f t="shared" ca="1" si="58"/>
        <v>2.9624748976411666</v>
      </c>
      <c r="K248" s="7">
        <f t="shared" ca="1" si="64"/>
        <v>-0.18126701692147229</v>
      </c>
      <c r="L248" s="110">
        <f t="shared" si="59"/>
        <v>1743.5441828675685</v>
      </c>
      <c r="M248" s="110">
        <f t="shared" si="60"/>
        <v>66.21558732287086</v>
      </c>
      <c r="N248" s="110">
        <f t="shared" ca="1" si="61"/>
        <v>-1.7782294359996433</v>
      </c>
      <c r="O248" s="110">
        <f t="shared" ca="1" si="62"/>
        <v>1675.550366108698</v>
      </c>
      <c r="P248" s="110">
        <f t="shared" ca="1" si="65"/>
        <v>248.23685413191129</v>
      </c>
      <c r="Q248" s="110">
        <f>'prueba 1'!I293</f>
        <v>1.9147523299896039</v>
      </c>
      <c r="R248" s="105">
        <f>'prueba 1'!AN245</f>
        <v>4.6059508542972277E-3</v>
      </c>
      <c r="S248" s="105">
        <f t="shared" si="66"/>
        <v>0.4291949721844181</v>
      </c>
      <c r="T248" s="177">
        <f t="shared" si="67"/>
        <v>6.7498050278155821</v>
      </c>
      <c r="U248" s="161">
        <f t="shared" si="52"/>
        <v>0.7404286509506729</v>
      </c>
      <c r="V248" s="178">
        <f t="shared" si="63"/>
        <v>1.0083329999999999</v>
      </c>
    </row>
    <row r="249" spans="1:22" x14ac:dyDescent="0.25">
      <c r="A249" s="200">
        <v>1.0125</v>
      </c>
      <c r="B249" s="105">
        <v>180.15428129236054</v>
      </c>
      <c r="D249" s="194">
        <f t="shared" si="53"/>
        <v>4.1670000000000318E-3</v>
      </c>
      <c r="E249" s="174">
        <f t="shared" ca="1" si="68"/>
        <v>1.0497520255577011</v>
      </c>
      <c r="F249" s="179">
        <f t="shared" ca="1" si="54"/>
        <v>0.13467100300787901</v>
      </c>
      <c r="G249" s="272">
        <f t="shared" si="55"/>
        <v>1.0125</v>
      </c>
      <c r="H249" s="181">
        <f t="shared" ca="1" si="56"/>
        <v>251.92033250724575</v>
      </c>
      <c r="I249" s="182">
        <f t="shared" ca="1" si="57"/>
        <v>32.318455245471078</v>
      </c>
      <c r="J249" s="181">
        <f t="shared" ca="1" si="58"/>
        <v>3.0971459006490454</v>
      </c>
      <c r="K249" s="7">
        <f t="shared" ca="1" si="64"/>
        <v>-0.19387934952682509</v>
      </c>
      <c r="L249" s="110">
        <f t="shared" si="59"/>
        <v>1767.3134994780569</v>
      </c>
      <c r="M249" s="110">
        <f t="shared" si="60"/>
        <v>66.169966130812483</v>
      </c>
      <c r="N249" s="110">
        <f t="shared" ca="1" si="61"/>
        <v>-1.9019564188581541</v>
      </c>
      <c r="O249" s="110">
        <f t="shared" ca="1" si="62"/>
        <v>1699.2415769283862</v>
      </c>
      <c r="P249" s="110">
        <f t="shared" ca="1" si="65"/>
        <v>251.92033250724575</v>
      </c>
      <c r="Q249" s="110">
        <f>'prueba 1'!I294</f>
        <v>1.913182437544501</v>
      </c>
      <c r="R249" s="105">
        <f>'prueba 1'!AN246</f>
        <v>4.6504782934132724E-3</v>
      </c>
      <c r="S249" s="105">
        <f t="shared" si="66"/>
        <v>0.43384545047783135</v>
      </c>
      <c r="T249" s="177">
        <f t="shared" si="67"/>
        <v>6.7451545495221685</v>
      </c>
      <c r="U249" s="161">
        <f t="shared" si="52"/>
        <v>0.75070289014527214</v>
      </c>
      <c r="V249" s="178">
        <f t="shared" si="63"/>
        <v>1.0125</v>
      </c>
    </row>
    <row r="250" spans="1:22" x14ac:dyDescent="0.25">
      <c r="A250" s="200">
        <v>1.016667</v>
      </c>
      <c r="B250" s="105">
        <v>183.64099141895815</v>
      </c>
      <c r="D250" s="194">
        <f t="shared" si="53"/>
        <v>4.1670000000000318E-3</v>
      </c>
      <c r="E250" s="174">
        <f t="shared" ca="1" si="68"/>
        <v>1.0715797798566444</v>
      </c>
      <c r="F250" s="179">
        <f t="shared" ca="1" si="54"/>
        <v>0.13913627595054168</v>
      </c>
      <c r="G250" s="272">
        <f t="shared" si="55"/>
        <v>1.016667</v>
      </c>
      <c r="H250" s="181">
        <f t="shared" ca="1" si="56"/>
        <v>257.15857447963435</v>
      </c>
      <c r="I250" s="182">
        <f t="shared" ca="1" si="57"/>
        <v>33.39003502532772</v>
      </c>
      <c r="J250" s="181">
        <f t="shared" ca="1" si="58"/>
        <v>3.2362821765995871</v>
      </c>
      <c r="K250" s="7">
        <f t="shared" ca="1" si="64"/>
        <v>-0.20711569068496738</v>
      </c>
      <c r="L250" s="110">
        <f t="shared" si="59"/>
        <v>1801.5181258199796</v>
      </c>
      <c r="M250" s="110">
        <f t="shared" si="60"/>
        <v>66.123740752566832</v>
      </c>
      <c r="N250" s="110">
        <f t="shared" ca="1" si="61"/>
        <v>-2.0318049256195301</v>
      </c>
      <c r="O250" s="110">
        <f t="shared" ca="1" si="62"/>
        <v>1733.3625801417932</v>
      </c>
      <c r="P250" s="110">
        <f t="shared" ca="1" si="65"/>
        <v>257.15857447963435</v>
      </c>
      <c r="Q250" s="110">
        <f>'prueba 1'!I295</f>
        <v>1.9115997154886903</v>
      </c>
      <c r="R250" s="105">
        <f>'prueba 1'!AN247</f>
        <v>4.7120670994543921E-3</v>
      </c>
      <c r="S250" s="105">
        <f t="shared" si="66"/>
        <v>0.43855751757728573</v>
      </c>
      <c r="T250" s="177">
        <f t="shared" si="67"/>
        <v>6.7404424824227149</v>
      </c>
      <c r="U250" s="161">
        <f t="shared" si="52"/>
        <v>0.76523201124280449</v>
      </c>
      <c r="V250" s="178">
        <f t="shared" si="63"/>
        <v>1.016667</v>
      </c>
    </row>
    <row r="251" spans="1:22" x14ac:dyDescent="0.25">
      <c r="A251" s="200">
        <v>1.0208330000000001</v>
      </c>
      <c r="B251" s="105">
        <v>188.84150821795117</v>
      </c>
      <c r="D251" s="194">
        <f t="shared" si="53"/>
        <v>4.1660000000001141E-3</v>
      </c>
      <c r="E251" s="174">
        <f t="shared" ca="1" si="68"/>
        <v>1.1035848320373989</v>
      </c>
      <c r="F251" s="179">
        <f t="shared" ca="1" si="54"/>
        <v>0.143700420325787</v>
      </c>
      <c r="G251" s="272">
        <f t="shared" si="55"/>
        <v>1.0208330000000001</v>
      </c>
      <c r="H251" s="181">
        <f t="shared" ca="1" si="56"/>
        <v>264.90274412802898</v>
      </c>
      <c r="I251" s="182">
        <f t="shared" ca="1" si="57"/>
        <v>34.493619857365118</v>
      </c>
      <c r="J251" s="181">
        <f t="shared" ca="1" si="58"/>
        <v>3.3799825969253741</v>
      </c>
      <c r="K251" s="7">
        <f t="shared" ca="1" si="64"/>
        <v>-0.22107801790810136</v>
      </c>
      <c r="L251" s="110">
        <f t="shared" si="59"/>
        <v>1852.5351956181012</v>
      </c>
      <c r="M251" s="110">
        <f t="shared" si="60"/>
        <v>66.076638127551306</v>
      </c>
      <c r="N251" s="110">
        <f t="shared" ca="1" si="61"/>
        <v>-2.1687753556784743</v>
      </c>
      <c r="O251" s="110">
        <f t="shared" ca="1" si="62"/>
        <v>1784.2897821348713</v>
      </c>
      <c r="P251" s="110">
        <f t="shared" ca="1" si="65"/>
        <v>264.90274412802898</v>
      </c>
      <c r="Q251" s="110">
        <f>'prueba 1'!I296</f>
        <v>1.9100045365831044</v>
      </c>
      <c r="R251" s="105">
        <f>'prueba 1'!AN248</f>
        <v>4.8014908272702127E-3</v>
      </c>
      <c r="S251" s="105">
        <f t="shared" si="66"/>
        <v>0.44335900840455594</v>
      </c>
      <c r="T251" s="177">
        <f t="shared" si="67"/>
        <v>6.735640991595444</v>
      </c>
      <c r="U251" s="161">
        <f t="shared" si="52"/>
        <v>0.78671372323600608</v>
      </c>
      <c r="V251" s="178">
        <f t="shared" si="63"/>
        <v>1.0208330000000001</v>
      </c>
    </row>
    <row r="252" spans="1:22" x14ac:dyDescent="0.25">
      <c r="A252" s="200">
        <v>1.0249999999999999</v>
      </c>
      <c r="B252" s="105">
        <v>194.51479927139812</v>
      </c>
      <c r="D252" s="194">
        <f t="shared" si="53"/>
        <v>4.1669999999998097E-3</v>
      </c>
      <c r="E252" s="174">
        <f t="shared" ca="1" si="68"/>
        <v>1.1390489557006427</v>
      </c>
      <c r="F252" s="179">
        <f t="shared" ca="1" si="54"/>
        <v>0.14848133094403826</v>
      </c>
      <c r="G252" s="272">
        <f t="shared" si="55"/>
        <v>1.0249999999999999</v>
      </c>
      <c r="H252" s="181">
        <f t="shared" ca="1" si="56"/>
        <v>273.34988137765652</v>
      </c>
      <c r="I252" s="182">
        <f t="shared" ca="1" si="57"/>
        <v>35.632668813065763</v>
      </c>
      <c r="J252" s="181">
        <f t="shared" ca="1" si="58"/>
        <v>3.5284639278694123</v>
      </c>
      <c r="K252" s="7">
        <f t="shared" ca="1" si="64"/>
        <v>-0.2359333632619012</v>
      </c>
      <c r="L252" s="110">
        <f t="shared" si="59"/>
        <v>1908.1901808524156</v>
      </c>
      <c r="M252" s="110">
        <f t="shared" si="60"/>
        <v>66.028564062314587</v>
      </c>
      <c r="N252" s="110">
        <f t="shared" ca="1" si="61"/>
        <v>-2.3145062935992509</v>
      </c>
      <c r="O252" s="110">
        <f t="shared" ca="1" si="62"/>
        <v>1839.8471104965017</v>
      </c>
      <c r="P252" s="110">
        <f t="shared" ca="1" si="65"/>
        <v>273.34988137765652</v>
      </c>
      <c r="Q252" s="110">
        <f>'prueba 1'!I297</f>
        <v>1.90085491918406</v>
      </c>
      <c r="R252" s="105">
        <f>'prueba 1'!AN249</f>
        <v>4.9005163340190847E-3</v>
      </c>
      <c r="S252" s="105">
        <f t="shared" si="66"/>
        <v>0.44825952473857505</v>
      </c>
      <c r="T252" s="177">
        <f t="shared" si="67"/>
        <v>6.7307404752614248</v>
      </c>
      <c r="U252" s="161">
        <f t="shared" si="52"/>
        <v>0.81054316856387898</v>
      </c>
      <c r="V252" s="178">
        <f t="shared" si="63"/>
        <v>1.0249999999999999</v>
      </c>
    </row>
    <row r="253" spans="1:22" x14ac:dyDescent="0.25">
      <c r="A253" s="200">
        <v>1.0291669999999999</v>
      </c>
      <c r="B253" s="105">
        <v>199.41983216135742</v>
      </c>
      <c r="D253" s="194">
        <f t="shared" si="53"/>
        <v>4.1670000000000318E-3</v>
      </c>
      <c r="E253" s="174">
        <f t="shared" ca="1" si="68"/>
        <v>1.1696393181367528</v>
      </c>
      <c r="F253" s="179">
        <f t="shared" ca="1" si="54"/>
        <v>0.15335521798272206</v>
      </c>
      <c r="G253" s="272">
        <f t="shared" si="55"/>
        <v>1.0291669999999999</v>
      </c>
      <c r="H253" s="181">
        <f t="shared" ca="1" si="56"/>
        <v>280.69098107433257</v>
      </c>
      <c r="I253" s="182">
        <f t="shared" ca="1" si="57"/>
        <v>36.802308131202516</v>
      </c>
      <c r="J253" s="181">
        <f t="shared" ca="1" si="58"/>
        <v>3.6818191458521343</v>
      </c>
      <c r="K253" s="7">
        <f t="shared" ca="1" si="64"/>
        <v>-0.25177262948228868</v>
      </c>
      <c r="L253" s="110">
        <f t="shared" si="59"/>
        <v>1956.3085535029163</v>
      </c>
      <c r="M253" s="110">
        <f t="shared" si="60"/>
        <v>65.979664588502899</v>
      </c>
      <c r="N253" s="110">
        <f t="shared" ca="1" si="61"/>
        <v>-2.4698894952212522</v>
      </c>
      <c r="O253" s="110">
        <f t="shared" ca="1" si="62"/>
        <v>1887.8589994191923</v>
      </c>
      <c r="P253" s="110">
        <f t="shared" ca="1" si="65"/>
        <v>280.69098107433257</v>
      </c>
      <c r="Q253" s="110">
        <f>'prueba 1'!I298</f>
        <v>1.8855137020833226</v>
      </c>
      <c r="R253" s="105">
        <f>'prueba 1'!AN250</f>
        <v>4.9846558421694507E-3</v>
      </c>
      <c r="S253" s="105">
        <f t="shared" si="66"/>
        <v>0.4532441805807445</v>
      </c>
      <c r="T253" s="177">
        <f t="shared" si="67"/>
        <v>6.7257558194192555</v>
      </c>
      <c r="U253" s="161">
        <f t="shared" si="52"/>
        <v>0.83098244061638271</v>
      </c>
      <c r="V253" s="178">
        <f t="shared" si="63"/>
        <v>1.0291669999999999</v>
      </c>
    </row>
    <row r="254" spans="1:22" x14ac:dyDescent="0.25">
      <c r="A254" s="200">
        <v>1.0333330000000001</v>
      </c>
      <c r="B254" s="105">
        <v>204.14757470589655</v>
      </c>
      <c r="D254" s="194">
        <f t="shared" si="53"/>
        <v>4.1660000000001141E-3</v>
      </c>
      <c r="E254" s="174">
        <f t="shared" ca="1" si="68"/>
        <v>1.1989177230193768</v>
      </c>
      <c r="F254" s="179">
        <f t="shared" ca="1" si="54"/>
        <v>0.15831310690869274</v>
      </c>
      <c r="G254" s="272">
        <f t="shared" si="55"/>
        <v>1.0333330000000001</v>
      </c>
      <c r="H254" s="181">
        <f t="shared" ca="1" si="56"/>
        <v>287.78629933253575</v>
      </c>
      <c r="I254" s="182">
        <f t="shared" ca="1" si="57"/>
        <v>38.001225854221893</v>
      </c>
      <c r="J254" s="181">
        <f t="shared" ca="1" si="58"/>
        <v>3.840132252760827</v>
      </c>
      <c r="K254" s="7">
        <f t="shared" ca="1" si="64"/>
        <v>-0.26857273843132629</v>
      </c>
      <c r="L254" s="110">
        <f t="shared" si="59"/>
        <v>2002.6877078648452</v>
      </c>
      <c r="M254" s="110">
        <f t="shared" si="60"/>
        <v>65.929986579964506</v>
      </c>
      <c r="N254" s="110">
        <f t="shared" ca="1" si="61"/>
        <v>-2.6346985640113112</v>
      </c>
      <c r="O254" s="110">
        <f t="shared" ca="1" si="62"/>
        <v>1934.1230227208694</v>
      </c>
      <c r="P254" s="110">
        <f t="shared" ca="1" si="65"/>
        <v>287.78629933253575</v>
      </c>
      <c r="Q254" s="110">
        <f>'prueba 1'!I299</f>
        <v>1.8727047495446938</v>
      </c>
      <c r="R254" s="105">
        <f>'prueba 1'!AN251</f>
        <v>5.0640171802644011E-3</v>
      </c>
      <c r="S254" s="105">
        <f t="shared" si="66"/>
        <v>0.4583081977610089</v>
      </c>
      <c r="T254" s="177">
        <f t="shared" si="67"/>
        <v>6.7206918022389912</v>
      </c>
      <c r="U254" s="161">
        <f t="shared" si="52"/>
        <v>0.85047879622478828</v>
      </c>
      <c r="V254" s="178">
        <f t="shared" si="63"/>
        <v>1.0333330000000001</v>
      </c>
    </row>
    <row r="255" spans="1:22" x14ac:dyDescent="0.25">
      <c r="A255" s="200">
        <v>1.0375000000000001</v>
      </c>
      <c r="B255" s="105">
        <v>208.87531725043567</v>
      </c>
      <c r="D255" s="194">
        <f t="shared" si="53"/>
        <v>4.1670000000000318E-3</v>
      </c>
      <c r="E255" s="174">
        <f t="shared" ca="1" si="68"/>
        <v>1.2288256634185954</v>
      </c>
      <c r="F255" s="179">
        <f t="shared" ca="1" si="54"/>
        <v>0.16347162467400916</v>
      </c>
      <c r="G255" s="272">
        <f t="shared" si="55"/>
        <v>1.0375000000000001</v>
      </c>
      <c r="H255" s="181">
        <f t="shared" ca="1" si="56"/>
        <v>294.89456765504826</v>
      </c>
      <c r="I255" s="182">
        <f t="shared" ca="1" si="57"/>
        <v>39.23005151764049</v>
      </c>
      <c r="J255" s="181">
        <f t="shared" ca="1" si="58"/>
        <v>4.0036038774348359</v>
      </c>
      <c r="K255" s="7">
        <f t="shared" ca="1" si="64"/>
        <v>-0.28635648698367511</v>
      </c>
      <c r="L255" s="110">
        <f t="shared" si="59"/>
        <v>2049.066862226774</v>
      </c>
      <c r="M255" s="110">
        <f t="shared" si="60"/>
        <v>65.879511559055118</v>
      </c>
      <c r="N255" s="110">
        <f t="shared" ca="1" si="61"/>
        <v>-2.8091571373098527</v>
      </c>
      <c r="O255" s="110">
        <f t="shared" ca="1" si="62"/>
        <v>1980.3781935304091</v>
      </c>
      <c r="P255" s="110">
        <f t="shared" ca="1" si="65"/>
        <v>294.89456765504826</v>
      </c>
      <c r="Q255" s="110">
        <f>'prueba 1'!I300</f>
        <v>1.8617681719983714</v>
      </c>
      <c r="R255" s="105">
        <f>'prueba 1'!AN252</f>
        <v>5.1452620702739805E-3</v>
      </c>
      <c r="S255" s="105">
        <f t="shared" si="66"/>
        <v>0.46345345983128289</v>
      </c>
      <c r="T255" s="177">
        <f t="shared" si="67"/>
        <v>6.7155465401687175</v>
      </c>
      <c r="U255" s="161">
        <f t="shared" si="52"/>
        <v>0.87038344698257208</v>
      </c>
      <c r="V255" s="178">
        <f t="shared" si="63"/>
        <v>1.0375000000000001</v>
      </c>
    </row>
    <row r="256" spans="1:22" x14ac:dyDescent="0.25">
      <c r="A256" s="200">
        <v>1.0416669999999999</v>
      </c>
      <c r="B256" s="105">
        <v>220.81286717539695</v>
      </c>
      <c r="D256" s="194">
        <f t="shared" si="53"/>
        <v>4.1669999999998097E-3</v>
      </c>
      <c r="E256" s="174">
        <f t="shared" ca="1" si="68"/>
        <v>1.3024450536128358</v>
      </c>
      <c r="F256" s="179">
        <f t="shared" ca="1" si="54"/>
        <v>0.16889891321240488</v>
      </c>
      <c r="G256" s="272">
        <f t="shared" si="55"/>
        <v>1.0416669999999999</v>
      </c>
      <c r="H256" s="181">
        <f t="shared" ca="1" si="56"/>
        <v>312.56180792246107</v>
      </c>
      <c r="I256" s="182">
        <f t="shared" ca="1" si="57"/>
        <v>40.532496571253326</v>
      </c>
      <c r="J256" s="181">
        <f t="shared" ca="1" si="58"/>
        <v>4.1725027906472407</v>
      </c>
      <c r="K256" s="7">
        <f t="shared" ca="1" si="64"/>
        <v>-0.30517543331580521</v>
      </c>
      <c r="L256" s="110">
        <f t="shared" si="59"/>
        <v>2166.174226990644</v>
      </c>
      <c r="M256" s="110">
        <f t="shared" si="60"/>
        <v>65.827097009563133</v>
      </c>
      <c r="N256" s="110">
        <f t="shared" ca="1" si="61"/>
        <v>-2.9937710008280494</v>
      </c>
      <c r="O256" s="110">
        <f t="shared" ca="1" si="62"/>
        <v>2097.3533589802528</v>
      </c>
      <c r="P256" s="110">
        <f t="shared" ca="1" si="65"/>
        <v>312.56180792246107</v>
      </c>
      <c r="Q256" s="110">
        <f>'prueba 1'!I301</f>
        <v>1.8522270742907629</v>
      </c>
      <c r="R256" s="105">
        <f>'prueba 1'!AN253</f>
        <v>5.3429714059118876E-3</v>
      </c>
      <c r="S256" s="105">
        <f t="shared" si="66"/>
        <v>0.46879643123719478</v>
      </c>
      <c r="T256" s="177">
        <f t="shared" si="67"/>
        <v>6.7102035687628057</v>
      </c>
      <c r="U256" s="161">
        <f t="shared" si="52"/>
        <v>0.92012721751983706</v>
      </c>
      <c r="V256" s="178">
        <f t="shared" si="63"/>
        <v>1.0416669999999999</v>
      </c>
    </row>
    <row r="257" spans="1:22" x14ac:dyDescent="0.25">
      <c r="A257" s="200">
        <v>1.045833</v>
      </c>
      <c r="B257" s="105">
        <v>232.27764284590427</v>
      </c>
      <c r="D257" s="194">
        <f t="shared" si="53"/>
        <v>4.1660000000001141E-3</v>
      </c>
      <c r="E257" s="174">
        <f t="shared" ca="1" si="68"/>
        <v>1.3729980877931842</v>
      </c>
      <c r="F257" s="179">
        <f t="shared" ca="1" si="54"/>
        <v>0.17457829074959255</v>
      </c>
      <c r="G257" s="272">
        <f t="shared" si="55"/>
        <v>1.045833</v>
      </c>
      <c r="H257" s="181">
        <f t="shared" ca="1" si="56"/>
        <v>329.57227263397664</v>
      </c>
      <c r="I257" s="182">
        <f t="shared" ca="1" si="57"/>
        <v>41.905494659046511</v>
      </c>
      <c r="J257" s="181">
        <f t="shared" ca="1" si="58"/>
        <v>4.3470810813968335</v>
      </c>
      <c r="K257" s="7">
        <f t="shared" ca="1" si="64"/>
        <v>-0.32577557669837737</v>
      </c>
      <c r="L257" s="110">
        <f t="shared" si="59"/>
        <v>2278.643676318321</v>
      </c>
      <c r="M257" s="110">
        <f t="shared" si="60"/>
        <v>65.772861146994643</v>
      </c>
      <c r="N257" s="110">
        <f t="shared" ca="1" si="61"/>
        <v>-3.1958584074110821</v>
      </c>
      <c r="O257" s="110">
        <f t="shared" ca="1" si="62"/>
        <v>2209.6749567639154</v>
      </c>
      <c r="P257" s="110">
        <f t="shared" ca="1" si="65"/>
        <v>329.57227263397664</v>
      </c>
      <c r="Q257" s="110">
        <f>'prueba 1'!I302</f>
        <v>1.8437289592430584</v>
      </c>
      <c r="R257" s="105">
        <f>'prueba 1'!AN254</f>
        <v>5.5286302312411309E-3</v>
      </c>
      <c r="S257" s="105">
        <f t="shared" si="66"/>
        <v>0.47432506146843589</v>
      </c>
      <c r="T257" s="177">
        <f t="shared" si="67"/>
        <v>6.7046749385315643</v>
      </c>
      <c r="U257" s="161">
        <f t="shared" si="52"/>
        <v>0.96766866009606367</v>
      </c>
      <c r="V257" s="178">
        <f t="shared" si="63"/>
        <v>1.045833</v>
      </c>
    </row>
    <row r="258" spans="1:22" x14ac:dyDescent="0.25">
      <c r="A258" s="200">
        <v>1.05</v>
      </c>
      <c r="B258" s="105">
        <v>235.58706262708168</v>
      </c>
      <c r="D258" s="194">
        <f t="shared" si="53"/>
        <v>4.1670000000000318E-3</v>
      </c>
      <c r="E258" s="174">
        <f t="shared" ca="1" si="68"/>
        <v>1.3945638811062024</v>
      </c>
      <c r="F258" s="179">
        <f t="shared" ca="1" si="54"/>
        <v>0.18043134393681773</v>
      </c>
      <c r="G258" s="272">
        <f t="shared" si="55"/>
        <v>1.05</v>
      </c>
      <c r="H258" s="181">
        <f t="shared" ca="1" si="56"/>
        <v>334.66855798084754</v>
      </c>
      <c r="I258" s="182">
        <f t="shared" ca="1" si="57"/>
        <v>43.300058540152712</v>
      </c>
      <c r="J258" s="181">
        <f t="shared" ca="1" si="58"/>
        <v>4.5275124253336516</v>
      </c>
      <c r="K258" s="7">
        <f t="shared" ca="1" si="64"/>
        <v>-0.34822003593022421</v>
      </c>
      <c r="L258" s="110">
        <f t="shared" si="59"/>
        <v>2311.1090843716715</v>
      </c>
      <c r="M258" s="110">
        <f t="shared" si="60"/>
        <v>65.718078106751065</v>
      </c>
      <c r="N258" s="110">
        <f t="shared" ca="1" si="61"/>
        <v>-3.4160385524754999</v>
      </c>
      <c r="O258" s="110">
        <f t="shared" ca="1" si="62"/>
        <v>2241.974967712445</v>
      </c>
      <c r="P258" s="110">
        <f t="shared" ca="1" si="65"/>
        <v>334.66855798084754</v>
      </c>
      <c r="Q258" s="110">
        <f>'prueba 1'!I303</f>
        <v>1.8360070389323591</v>
      </c>
      <c r="R258" s="105">
        <f>'prueba 1'!AN255</f>
        <v>5.5844077720263027E-3</v>
      </c>
      <c r="S258" s="105">
        <f t="shared" si="66"/>
        <v>0.47990946924046218</v>
      </c>
      <c r="T258" s="177">
        <f t="shared" si="67"/>
        <v>6.6990905307595376</v>
      </c>
      <c r="U258" s="161">
        <f t="shared" si="52"/>
        <v>0.98169128996705679</v>
      </c>
      <c r="V258" s="178">
        <f t="shared" si="63"/>
        <v>1.05</v>
      </c>
    </row>
    <row r="259" spans="1:22" x14ac:dyDescent="0.25">
      <c r="A259" s="200">
        <v>1.0541670000000001</v>
      </c>
      <c r="B259" s="105">
        <v>234.40512699094688</v>
      </c>
      <c r="D259" s="194">
        <f t="shared" si="53"/>
        <v>4.1670000000000318E-3</v>
      </c>
      <c r="E259" s="174">
        <f t="shared" ca="1" si="68"/>
        <v>1.3883955543940127</v>
      </c>
      <c r="F259" s="179">
        <f t="shared" ca="1" si="54"/>
        <v>0.18621678821197762</v>
      </c>
      <c r="G259" s="272">
        <f t="shared" si="55"/>
        <v>1.0541670000000001</v>
      </c>
      <c r="H259" s="181">
        <f t="shared" ca="1" si="56"/>
        <v>333.1882779923211</v>
      </c>
      <c r="I259" s="182">
        <f t="shared" ca="1" si="57"/>
        <v>44.688454094546728</v>
      </c>
      <c r="J259" s="181">
        <f t="shared" ca="1" si="58"/>
        <v>4.713729213545629</v>
      </c>
      <c r="K259" s="7">
        <f t="shared" ca="1" si="64"/>
        <v>-0.37178236007983989</v>
      </c>
      <c r="L259" s="110">
        <f t="shared" si="59"/>
        <v>2299.514295781189</v>
      </c>
      <c r="M259" s="110">
        <f t="shared" si="60"/>
        <v>65.663467726607109</v>
      </c>
      <c r="N259" s="110">
        <f t="shared" ca="1" si="61"/>
        <v>-3.6471849523832294</v>
      </c>
      <c r="O259" s="110">
        <f t="shared" ca="1" si="62"/>
        <v>2230.2036431021988</v>
      </c>
      <c r="P259" s="110">
        <f t="shared" ca="1" si="65"/>
        <v>333.1882779923211</v>
      </c>
      <c r="Q259" s="110">
        <f>'prueba 1'!I304</f>
        <v>1.8288679487524044</v>
      </c>
      <c r="R259" s="105">
        <f>'prueba 1'!AN256</f>
        <v>5.5668073541251086E-3</v>
      </c>
      <c r="S259" s="105">
        <f t="shared" si="66"/>
        <v>0.48547627659458731</v>
      </c>
      <c r="T259" s="177">
        <f t="shared" si="67"/>
        <v>6.6935237234054128</v>
      </c>
      <c r="U259" s="161">
        <f t="shared" si="52"/>
        <v>0.97676616417128315</v>
      </c>
      <c r="V259" s="178">
        <f t="shared" si="63"/>
        <v>1.0541670000000001</v>
      </c>
    </row>
    <row r="260" spans="1:22" x14ac:dyDescent="0.25">
      <c r="A260" s="200">
        <v>1.058333</v>
      </c>
      <c r="B260" s="105">
        <v>236.17803044514906</v>
      </c>
      <c r="D260" s="194">
        <f t="shared" si="53"/>
        <v>4.165999999999892E-3</v>
      </c>
      <c r="E260" s="174">
        <f t="shared" ca="1" si="68"/>
        <v>1.3999559768181198</v>
      </c>
      <c r="F260" s="179">
        <f t="shared" ca="1" si="54"/>
        <v>0.19200431635730097</v>
      </c>
      <c r="G260" s="272">
        <f t="shared" si="55"/>
        <v>1.058333</v>
      </c>
      <c r="H260" s="181">
        <f t="shared" ca="1" si="56"/>
        <v>336.04320134857323</v>
      </c>
      <c r="I260" s="182">
        <f t="shared" ca="1" si="57"/>
        <v>46.088410071364848</v>
      </c>
      <c r="J260" s="181">
        <f t="shared" ca="1" si="58"/>
        <v>4.9057335299029301</v>
      </c>
      <c r="K260" s="7">
        <f t="shared" ca="1" si="64"/>
        <v>-0.39600664711323613</v>
      </c>
      <c r="L260" s="110">
        <f t="shared" si="59"/>
        <v>2316.9064786669123</v>
      </c>
      <c r="M260" s="110">
        <f t="shared" si="60"/>
        <v>65.608016152381836</v>
      </c>
      <c r="N260" s="110">
        <f t="shared" ca="1" si="61"/>
        <v>-3.8848252081808465</v>
      </c>
      <c r="O260" s="110">
        <f t="shared" ca="1" si="62"/>
        <v>2247.4136373063498</v>
      </c>
      <c r="P260" s="110">
        <f t="shared" ca="1" si="65"/>
        <v>336.04320134857323</v>
      </c>
      <c r="Q260" s="110">
        <f>'prueba 1'!I305</f>
        <v>1.8221672453943254</v>
      </c>
      <c r="R260" s="105">
        <f>'prueba 1'!AN257</f>
        <v>5.6525559862660966E-3</v>
      </c>
      <c r="S260" s="105">
        <f t="shared" si="66"/>
        <v>0.49112883258085338</v>
      </c>
      <c r="T260" s="177">
        <f t="shared" si="67"/>
        <v>6.6878711674191464</v>
      </c>
      <c r="U260" s="161">
        <f t="shared" si="52"/>
        <v>0.98391767483446546</v>
      </c>
      <c r="V260" s="178">
        <f t="shared" si="63"/>
        <v>1.058333</v>
      </c>
    </row>
    <row r="261" spans="1:22" x14ac:dyDescent="0.25">
      <c r="A261" s="200">
        <v>1.0625</v>
      </c>
      <c r="B261" s="105">
        <v>236.59170791779624</v>
      </c>
      <c r="D261" s="194">
        <f t="shared" si="53"/>
        <v>4.1670000000000318E-3</v>
      </c>
      <c r="E261" s="174">
        <f t="shared" ca="1" si="68"/>
        <v>1.4038878651662816</v>
      </c>
      <c r="F261" s="179">
        <f t="shared" ca="1" si="54"/>
        <v>0.19790040550152674</v>
      </c>
      <c r="G261" s="272">
        <f t="shared" si="55"/>
        <v>1.0625</v>
      </c>
      <c r="H261" s="181">
        <f t="shared" ca="1" si="56"/>
        <v>336.90613514909307</v>
      </c>
      <c r="I261" s="182">
        <f t="shared" ca="1" si="57"/>
        <v>47.492297936531131</v>
      </c>
      <c r="J261" s="181">
        <f t="shared" ca="1" si="58"/>
        <v>5.1036339354044564</v>
      </c>
      <c r="K261" s="7">
        <f t="shared" ca="1" si="64"/>
        <v>-0.42120669512559084</v>
      </c>
      <c r="L261" s="110">
        <f t="shared" si="59"/>
        <v>2320.9646546735812</v>
      </c>
      <c r="M261" s="110">
        <f t="shared" si="60"/>
        <v>65.552553425128679</v>
      </c>
      <c r="N261" s="110">
        <f t="shared" ca="1" si="61"/>
        <v>-4.1320376791820461</v>
      </c>
      <c r="O261" s="110">
        <f t="shared" ca="1" si="62"/>
        <v>2251.2800635692706</v>
      </c>
      <c r="P261" s="110">
        <f t="shared" ca="1" si="65"/>
        <v>336.90613514909307</v>
      </c>
      <c r="Q261" s="110">
        <f>'prueba 1'!I306</f>
        <v>1.8157923416648873</v>
      </c>
      <c r="R261" s="105">
        <f>'prueba 1'!AN258</f>
        <v>5.6536928902296323E-3</v>
      </c>
      <c r="S261" s="105">
        <f t="shared" si="66"/>
        <v>0.49678252547108304</v>
      </c>
      <c r="T261" s="177">
        <f t="shared" si="67"/>
        <v>6.6822174745289171</v>
      </c>
      <c r="U261" s="161">
        <f t="shared" si="52"/>
        <v>0.98587764689346447</v>
      </c>
      <c r="V261" s="178">
        <f t="shared" si="63"/>
        <v>1.0625</v>
      </c>
    </row>
    <row r="262" spans="1:22" x14ac:dyDescent="0.25">
      <c r="A262" s="200">
        <v>1.066667</v>
      </c>
      <c r="B262" s="105">
        <v>236.7099014814097</v>
      </c>
      <c r="D262" s="194">
        <f t="shared" si="53"/>
        <v>4.1670000000000318E-3</v>
      </c>
      <c r="E262" s="174">
        <f t="shared" ca="1" si="68"/>
        <v>1.405675601856305</v>
      </c>
      <c r="F262" s="179">
        <f t="shared" ca="1" si="54"/>
        <v>0.20375785573446198</v>
      </c>
      <c r="G262" s="272">
        <f t="shared" si="55"/>
        <v>1.066667</v>
      </c>
      <c r="H262" s="181">
        <f t="shared" ca="1" si="56"/>
        <v>337.33515763290001</v>
      </c>
      <c r="I262" s="182">
        <f t="shared" ca="1" si="57"/>
        <v>48.897973538387433</v>
      </c>
      <c r="J262" s="181">
        <f t="shared" ca="1" si="58"/>
        <v>5.3073917911389188</v>
      </c>
      <c r="K262" s="7">
        <f t="shared" ca="1" si="64"/>
        <v>-0.44725806468506163</v>
      </c>
      <c r="L262" s="110">
        <f t="shared" si="59"/>
        <v>2322.1241335326295</v>
      </c>
      <c r="M262" s="110">
        <f t="shared" si="60"/>
        <v>65.49708350580029</v>
      </c>
      <c r="N262" s="110">
        <f t="shared" ca="1" si="61"/>
        <v>-4.3876016145604551</v>
      </c>
      <c r="O262" s="110">
        <f t="shared" ca="1" si="62"/>
        <v>2252.2394484122688</v>
      </c>
      <c r="P262" s="110">
        <f t="shared" ca="1" si="65"/>
        <v>337.33515763290001</v>
      </c>
      <c r="Q262" s="110">
        <f>'prueba 1'!I307</f>
        <v>1.8096627163282364</v>
      </c>
      <c r="R262" s="105">
        <f>'prueba 1'!AN259</f>
        <v>5.6544260273579403E-3</v>
      </c>
      <c r="S262" s="105">
        <f t="shared" si="66"/>
        <v>0.50243695149844103</v>
      </c>
      <c r="T262" s="177">
        <f t="shared" si="67"/>
        <v>6.676563048501559</v>
      </c>
      <c r="U262" s="161">
        <f t="shared" ref="U262:U325" si="69">IF(B262&lt;0,0,+D262*B262)</f>
        <v>0.98637015947304174</v>
      </c>
      <c r="V262" s="178">
        <f t="shared" si="63"/>
        <v>1.066667</v>
      </c>
    </row>
    <row r="263" spans="1:22" x14ac:dyDescent="0.25">
      <c r="A263" s="200">
        <v>1.0708329999999999</v>
      </c>
      <c r="B263" s="105">
        <v>237.59635320851078</v>
      </c>
      <c r="D263" s="194">
        <f t="shared" ref="D263:D326" si="70">+A263-A262</f>
        <v>4.165999999999892E-3</v>
      </c>
      <c r="E263" s="174">
        <f t="shared" ca="1" si="68"/>
        <v>1.4118295065320081</v>
      </c>
      <c r="F263" s="179">
        <f t="shared" ref="F263:F326" ca="1" si="71">IF(AND(I262&lt;=0,J262&lt;=0),0,+I263*D263)</f>
        <v>0.20959063948512896</v>
      </c>
      <c r="G263" s="272">
        <f t="shared" ref="G263:G326" si="72">+G262+D263</f>
        <v>1.0708329999999999</v>
      </c>
      <c r="H263" s="181">
        <f t="shared" ref="H263:H326" ca="1" si="73">IF(CELL("tipo",T263)="b",+(B263*9.81+K263*9.81-$E$2*9.81)/$E$2,+(B263*9.81+K263*9.81-T263*9.81)/T263)</f>
        <v>338.89330449641017</v>
      </c>
      <c r="I263" s="182">
        <f t="shared" ref="I263:I326" ca="1" si="74">+I262+E263</f>
        <v>50.309803044919441</v>
      </c>
      <c r="J263" s="181">
        <f t="shared" ref="J263:J326" ca="1" si="75">IF(AND(I263&lt;=0,J262&lt;=0),0,+J262+F263)</f>
        <v>5.516982430624048</v>
      </c>
      <c r="K263" s="7">
        <f t="shared" ca="1" si="64"/>
        <v>-0.47412574197546109</v>
      </c>
      <c r="L263" s="110">
        <f t="shared" ref="L263:L326" si="76">+B263*9.81</f>
        <v>2330.8202249754909</v>
      </c>
      <c r="M263" s="110">
        <f t="shared" ref="M263:M326" si="77">+T263*9.81</f>
        <v>65.441646524250729</v>
      </c>
      <c r="N263" s="110">
        <f t="shared" ref="N263:N326" ca="1" si="78">+K263*9.81</f>
        <v>-4.6511735287792737</v>
      </c>
      <c r="O263" s="110">
        <f t="shared" ref="O263:O326" ca="1" si="79">+L263-M263+N263</f>
        <v>2260.7274049224611</v>
      </c>
      <c r="P263" s="110">
        <f t="shared" ca="1" si="65"/>
        <v>338.89330449641017</v>
      </c>
      <c r="Q263" s="110">
        <f>'prueba 1'!I308</f>
        <v>1.8037178774183826</v>
      </c>
      <c r="R263" s="105">
        <f>'prueba 1'!AN260</f>
        <v>5.6510684556141718E-3</v>
      </c>
      <c r="S263" s="105">
        <f t="shared" si="66"/>
        <v>0.50808801995405517</v>
      </c>
      <c r="T263" s="177">
        <f t="shared" si="67"/>
        <v>6.6709119800459451</v>
      </c>
      <c r="U263" s="161">
        <f t="shared" si="69"/>
        <v>0.9898264074666302</v>
      </c>
      <c r="V263" s="178">
        <f t="shared" ref="V263:V326" si="80">+G263</f>
        <v>1.0708329999999999</v>
      </c>
    </row>
    <row r="264" spans="1:22" x14ac:dyDescent="0.25">
      <c r="A264" s="200">
        <v>1.075</v>
      </c>
      <c r="B264" s="105">
        <v>239.07377275367929</v>
      </c>
      <c r="D264" s="194">
        <f t="shared" si="70"/>
        <v>4.1670000000000318E-3</v>
      </c>
      <c r="E264" s="174">
        <f t="shared" ca="1" si="68"/>
        <v>1.4222904729248265</v>
      </c>
      <c r="F264" s="179">
        <f t="shared" ca="1" si="71"/>
        <v>0.21556763368885873</v>
      </c>
      <c r="G264" s="272">
        <f t="shared" si="72"/>
        <v>1.075</v>
      </c>
      <c r="H264" s="181">
        <f t="shared" ca="1" si="73"/>
        <v>341.32240770933902</v>
      </c>
      <c r="I264" s="182">
        <f t="shared" ca="1" si="74"/>
        <v>51.73209351784427</v>
      </c>
      <c r="J264" s="181">
        <f t="shared" ca="1" si="75"/>
        <v>5.7325500643129068</v>
      </c>
      <c r="K264" s="7">
        <f t="shared" ref="K264:K327" ca="1" si="81">IF(I263&lt;0,+(+(0.5*1.29*$H$2*PI()/4*$E$1^2*I263^2)/9.81),+(-(0.5*1.29*$H$2*PI()/4*$E$1^2*I263^2)/9.81))</f>
        <v>-0.50189982846888592</v>
      </c>
      <c r="L264" s="110">
        <f t="shared" si="76"/>
        <v>2345.313710713594</v>
      </c>
      <c r="M264" s="110">
        <f t="shared" si="77"/>
        <v>65.38623640522259</v>
      </c>
      <c r="N264" s="110">
        <f t="shared" ca="1" si="78"/>
        <v>-4.9236373172797707</v>
      </c>
      <c r="O264" s="110">
        <f t="shared" ca="1" si="79"/>
        <v>2275.0038369910917</v>
      </c>
      <c r="P264" s="110">
        <f t="shared" ref="P264:P327" ca="1" si="82">+O264/T264</f>
        <v>341.32240770933902</v>
      </c>
      <c r="Q264" s="110">
        <f>'prueba 1'!I309</f>
        <v>1.7979082436012908</v>
      </c>
      <c r="R264" s="105">
        <f>'prueba 1'!AN261</f>
        <v>5.6483301761598072E-3</v>
      </c>
      <c r="S264" s="105">
        <f t="shared" ref="S264:S327" si="83">R264+S263</f>
        <v>0.51373635013021501</v>
      </c>
      <c r="T264" s="177">
        <f t="shared" ref="T264:T327" si="84">+$E$2-S264</f>
        <v>6.665263649869785</v>
      </c>
      <c r="U264" s="161">
        <f t="shared" si="69"/>
        <v>0.99622041106458925</v>
      </c>
      <c r="V264" s="178">
        <f t="shared" si="80"/>
        <v>1.075</v>
      </c>
    </row>
    <row r="265" spans="1:22" x14ac:dyDescent="0.25">
      <c r="A265" s="200">
        <v>1.079167</v>
      </c>
      <c r="B265" s="105">
        <v>241.79222471678926</v>
      </c>
      <c r="D265" s="194">
        <f t="shared" si="70"/>
        <v>4.1670000000000318E-3</v>
      </c>
      <c r="E265" s="174">
        <f t="shared" ca="1" si="68"/>
        <v>1.4400394346124967</v>
      </c>
      <c r="F265" s="179">
        <f t="shared" ca="1" si="71"/>
        <v>0.22156827801288903</v>
      </c>
      <c r="G265" s="272">
        <f t="shared" si="72"/>
        <v>1.079167</v>
      </c>
      <c r="H265" s="181">
        <f t="shared" ca="1" si="73"/>
        <v>345.58181776157568</v>
      </c>
      <c r="I265" s="182">
        <f t="shared" ca="1" si="74"/>
        <v>53.172132952456764</v>
      </c>
      <c r="J265" s="181">
        <f t="shared" ca="1" si="75"/>
        <v>5.9541183423257955</v>
      </c>
      <c r="K265" s="7">
        <f t="shared" ca="1" si="81"/>
        <v>-0.53067902306852122</v>
      </c>
      <c r="L265" s="110">
        <f t="shared" si="76"/>
        <v>2371.9817244717028</v>
      </c>
      <c r="M265" s="110">
        <f t="shared" si="77"/>
        <v>65.33090824592918</v>
      </c>
      <c r="N265" s="110">
        <f t="shared" ca="1" si="78"/>
        <v>-5.2059612163021933</v>
      </c>
      <c r="O265" s="110">
        <f t="shared" ca="1" si="79"/>
        <v>2301.4448550094717</v>
      </c>
      <c r="P265" s="110">
        <f t="shared" ca="1" si="82"/>
        <v>345.58181776157568</v>
      </c>
      <c r="Q265" s="110">
        <f>'prueba 1'!I310</f>
        <v>1.7921999046996957</v>
      </c>
      <c r="R265" s="105">
        <f>'prueba 1'!AN262</f>
        <v>5.6399754631419417E-3</v>
      </c>
      <c r="S265" s="105">
        <f t="shared" si="83"/>
        <v>0.519376325593357</v>
      </c>
      <c r="T265" s="177">
        <f t="shared" si="84"/>
        <v>6.6596236744066433</v>
      </c>
      <c r="U265" s="161">
        <f t="shared" si="69"/>
        <v>1.0075482003948686</v>
      </c>
      <c r="V265" s="178">
        <f t="shared" si="80"/>
        <v>1.079167</v>
      </c>
    </row>
    <row r="266" spans="1:22" x14ac:dyDescent="0.25">
      <c r="A266" s="200">
        <v>1.0833330000000001</v>
      </c>
      <c r="B266" s="105">
        <v>241.43764402594883</v>
      </c>
      <c r="D266" s="194">
        <f t="shared" si="70"/>
        <v>4.1660000000001141E-3</v>
      </c>
      <c r="E266" s="174">
        <f t="shared" ca="1" si="68"/>
        <v>1.4385871400218144</v>
      </c>
      <c r="F266" s="179">
        <f t="shared" ca="1" si="71"/>
        <v>0.22750825990527199</v>
      </c>
      <c r="G266" s="272">
        <f t="shared" si="72"/>
        <v>1.0833330000000001</v>
      </c>
      <c r="H266" s="181">
        <f t="shared" ca="1" si="73"/>
        <v>345.31616419149663</v>
      </c>
      <c r="I266" s="182">
        <f t="shared" ca="1" si="74"/>
        <v>54.61072009247858</v>
      </c>
      <c r="J266" s="181">
        <f t="shared" ca="1" si="75"/>
        <v>6.1816266022310673</v>
      </c>
      <c r="K266" s="7">
        <f t="shared" ca="1" si="81"/>
        <v>-0.56063470315810782</v>
      </c>
      <c r="L266" s="110">
        <f t="shared" si="76"/>
        <v>2368.5032878945581</v>
      </c>
      <c r="M266" s="110">
        <f t="shared" si="77"/>
        <v>65.275573287213419</v>
      </c>
      <c r="N266" s="110">
        <f t="shared" ca="1" si="78"/>
        <v>-5.4998264379810378</v>
      </c>
      <c r="O266" s="110">
        <f t="shared" ca="1" si="79"/>
        <v>2297.7278881693637</v>
      </c>
      <c r="P266" s="110">
        <f t="shared" ca="1" si="82"/>
        <v>345.31616419149663</v>
      </c>
      <c r="Q266" s="110">
        <f>'prueba 1'!I311</f>
        <v>1.7865674086796928</v>
      </c>
      <c r="R266" s="105">
        <f>'prueba 1'!AN263</f>
        <v>5.6406685744912295E-3</v>
      </c>
      <c r="S266" s="105">
        <f t="shared" si="83"/>
        <v>0.52501699416784819</v>
      </c>
      <c r="T266" s="177">
        <f t="shared" si="84"/>
        <v>6.6539830058321519</v>
      </c>
      <c r="U266" s="161">
        <f t="shared" si="69"/>
        <v>1.0058292250121303</v>
      </c>
      <c r="V266" s="178">
        <f t="shared" si="80"/>
        <v>1.0833330000000001</v>
      </c>
    </row>
    <row r="267" spans="1:22" x14ac:dyDescent="0.25">
      <c r="A267" s="200">
        <v>1.0874999999999999</v>
      </c>
      <c r="B267" s="105">
        <v>242.67867644389034</v>
      </c>
      <c r="D267" s="194">
        <f t="shared" si="70"/>
        <v>4.1669999999998097E-3</v>
      </c>
      <c r="E267" s="174">
        <f t="shared" ca="1" si="68"/>
        <v>1.4476291229686113</v>
      </c>
      <c r="F267" s="179">
        <f t="shared" ca="1" si="71"/>
        <v>0.2335951411807578</v>
      </c>
      <c r="G267" s="272">
        <f t="shared" si="72"/>
        <v>1.0874999999999999</v>
      </c>
      <c r="H267" s="181">
        <f t="shared" ca="1" si="73"/>
        <v>347.40319725670207</v>
      </c>
      <c r="I267" s="182">
        <f t="shared" ca="1" si="74"/>
        <v>56.058349215447194</v>
      </c>
      <c r="J267" s="181">
        <f t="shared" ca="1" si="75"/>
        <v>6.4152217434118253</v>
      </c>
      <c r="K267" s="7">
        <f t="shared" ca="1" si="81"/>
        <v>-0.59138134309402779</v>
      </c>
      <c r="L267" s="110">
        <f t="shared" si="76"/>
        <v>2380.6778159145642</v>
      </c>
      <c r="M267" s="110">
        <f t="shared" si="77"/>
        <v>65.220258710955676</v>
      </c>
      <c r="N267" s="110">
        <f t="shared" ca="1" si="78"/>
        <v>-5.8014509757524131</v>
      </c>
      <c r="O267" s="110">
        <f t="shared" ca="1" si="79"/>
        <v>2309.6561062278565</v>
      </c>
      <c r="P267" s="110">
        <f t="shared" ca="1" si="82"/>
        <v>347.40319725670207</v>
      </c>
      <c r="Q267" s="110">
        <f>'prueba 1'!I312</f>
        <v>1.7809877190111763</v>
      </c>
      <c r="R267" s="105">
        <f>'prueba 1'!AN264</f>
        <v>5.6385908519618897E-3</v>
      </c>
      <c r="S267" s="105">
        <f t="shared" si="83"/>
        <v>0.53065558501981014</v>
      </c>
      <c r="T267" s="177">
        <f t="shared" si="84"/>
        <v>6.6483444149801905</v>
      </c>
      <c r="U267" s="161">
        <f t="shared" si="69"/>
        <v>1.0112420447416448</v>
      </c>
      <c r="V267" s="178">
        <f t="shared" si="80"/>
        <v>1.0874999999999999</v>
      </c>
    </row>
    <row r="268" spans="1:22" x14ac:dyDescent="0.25">
      <c r="A268" s="200">
        <v>1.0916669999999999</v>
      </c>
      <c r="B268" s="105">
        <v>245.0425477161599</v>
      </c>
      <c r="D268" s="194">
        <f t="shared" si="70"/>
        <v>4.1670000000000318E-3</v>
      </c>
      <c r="E268" s="174">
        <f t="shared" ca="1" si="68"/>
        <v>1.4632424172585921</v>
      </c>
      <c r="F268" s="179">
        <f t="shared" ca="1" si="71"/>
        <v>0.23969247233348684</v>
      </c>
      <c r="G268" s="272">
        <f t="shared" si="72"/>
        <v>1.0916669999999999</v>
      </c>
      <c r="H268" s="181">
        <f t="shared" ca="1" si="73"/>
        <v>351.15008813500862</v>
      </c>
      <c r="I268" s="182">
        <f t="shared" ca="1" si="74"/>
        <v>57.521591632705785</v>
      </c>
      <c r="J268" s="181">
        <f t="shared" ca="1" si="75"/>
        <v>6.6549142157453121</v>
      </c>
      <c r="K268" s="7">
        <f t="shared" ca="1" si="81"/>
        <v>-0.62314974600926942</v>
      </c>
      <c r="L268" s="110">
        <f t="shared" si="76"/>
        <v>2403.8673930955288</v>
      </c>
      <c r="M268" s="110">
        <f t="shared" si="77"/>
        <v>65.16501518638087</v>
      </c>
      <c r="N268" s="110">
        <f t="shared" ca="1" si="78"/>
        <v>-6.1130990083509333</v>
      </c>
      <c r="O268" s="110">
        <f t="shared" ca="1" si="79"/>
        <v>2332.5892789007967</v>
      </c>
      <c r="P268" s="110">
        <f t="shared" ca="1" si="82"/>
        <v>351.15008813500862</v>
      </c>
      <c r="Q268" s="110">
        <f>'prueba 1'!I313</f>
        <v>1.7754467437056964</v>
      </c>
      <c r="R268" s="105">
        <f>'prueba 1'!AN265</f>
        <v>5.6313480708255334E-3</v>
      </c>
      <c r="S268" s="105">
        <f t="shared" si="83"/>
        <v>0.53628693309063569</v>
      </c>
      <c r="T268" s="177">
        <f t="shared" si="84"/>
        <v>6.6427130669093648</v>
      </c>
      <c r="U268" s="161">
        <f t="shared" si="69"/>
        <v>1.0210922963332461</v>
      </c>
      <c r="V268" s="178">
        <f t="shared" si="80"/>
        <v>1.0916669999999999</v>
      </c>
    </row>
    <row r="269" spans="1:22" x14ac:dyDescent="0.25">
      <c r="A269" s="200">
        <v>1.0958330000000001</v>
      </c>
      <c r="B269" s="105">
        <v>245.57441875242054</v>
      </c>
      <c r="D269" s="194">
        <f t="shared" si="70"/>
        <v>4.1660000000001141E-3</v>
      </c>
      <c r="E269" s="174">
        <f t="shared" ca="1" si="68"/>
        <v>1.4672387085198508</v>
      </c>
      <c r="F269" s="179">
        <f t="shared" ca="1" si="71"/>
        <v>0.24574746720155272</v>
      </c>
      <c r="G269" s="272">
        <f t="shared" si="72"/>
        <v>1.0958330000000001</v>
      </c>
      <c r="H269" s="181">
        <f t="shared" ca="1" si="73"/>
        <v>352.1936410273189</v>
      </c>
      <c r="I269" s="182">
        <f t="shared" ca="1" si="74"/>
        <v>58.988830341225636</v>
      </c>
      <c r="J269" s="181">
        <f t="shared" ca="1" si="75"/>
        <v>6.9006616829468648</v>
      </c>
      <c r="K269" s="7">
        <f t="shared" ca="1" si="81"/>
        <v>-0.65610538474163116</v>
      </c>
      <c r="L269" s="110">
        <f t="shared" si="76"/>
        <v>2409.0850479612454</v>
      </c>
      <c r="M269" s="110">
        <f t="shared" si="77"/>
        <v>65.109796216951736</v>
      </c>
      <c r="N269" s="110">
        <f t="shared" ca="1" si="78"/>
        <v>-6.4363938243154024</v>
      </c>
      <c r="O269" s="110">
        <f t="shared" ca="1" si="79"/>
        <v>2337.5388579199785</v>
      </c>
      <c r="P269" s="110">
        <f t="shared" ca="1" si="82"/>
        <v>352.19364102731896</v>
      </c>
      <c r="Q269" s="110">
        <f>'prueba 1'!I314</f>
        <v>1.7699340571376538</v>
      </c>
      <c r="R269" s="105">
        <f>'prueba 1'!AN266</f>
        <v>5.6288449978730984E-3</v>
      </c>
      <c r="S269" s="105">
        <f t="shared" si="83"/>
        <v>0.54191577808850877</v>
      </c>
      <c r="T269" s="177">
        <f t="shared" si="84"/>
        <v>6.6370842219114916</v>
      </c>
      <c r="U269" s="161">
        <f t="shared" si="69"/>
        <v>1.0230630285226119</v>
      </c>
      <c r="V269" s="178">
        <f t="shared" si="80"/>
        <v>1.0958330000000001</v>
      </c>
    </row>
    <row r="270" spans="1:22" x14ac:dyDescent="0.25">
      <c r="A270" s="200">
        <v>1.1000000000000001</v>
      </c>
      <c r="B270" s="105">
        <v>244.21519277086557</v>
      </c>
      <c r="D270" s="194">
        <f t="shared" si="70"/>
        <v>4.1670000000000318E-3</v>
      </c>
      <c r="E270" s="174">
        <f t="shared" ca="1" si="68"/>
        <v>1.4602851313762661</v>
      </c>
      <c r="F270" s="179">
        <f t="shared" ca="1" si="71"/>
        <v>0.25189146417433406</v>
      </c>
      <c r="G270" s="272">
        <f t="shared" si="72"/>
        <v>1.1000000000000001</v>
      </c>
      <c r="H270" s="181">
        <f t="shared" ca="1" si="73"/>
        <v>350.44039629859731</v>
      </c>
      <c r="I270" s="182">
        <f t="shared" ca="1" si="74"/>
        <v>60.449115472601903</v>
      </c>
      <c r="J270" s="181">
        <f t="shared" ca="1" si="75"/>
        <v>7.1525531471211989</v>
      </c>
      <c r="K270" s="7">
        <f t="shared" ca="1" si="81"/>
        <v>-0.69000364144296722</v>
      </c>
      <c r="L270" s="110">
        <f t="shared" si="76"/>
        <v>2395.7510410821915</v>
      </c>
      <c r="M270" s="110">
        <f t="shared" si="77"/>
        <v>65.054514011284894</v>
      </c>
      <c r="N270" s="110">
        <f t="shared" ca="1" si="78"/>
        <v>-6.7689357225555087</v>
      </c>
      <c r="O270" s="110">
        <f t="shared" ca="1" si="79"/>
        <v>2323.9275913483511</v>
      </c>
      <c r="P270" s="110">
        <f t="shared" ca="1" si="82"/>
        <v>350.44039629859731</v>
      </c>
      <c r="Q270" s="110">
        <f>'prueba 1'!I315</f>
        <v>1.7644380863060638</v>
      </c>
      <c r="R270" s="105">
        <f>'prueba 1'!AN267</f>
        <v>5.6352910975376704E-3</v>
      </c>
      <c r="S270" s="105">
        <f t="shared" si="83"/>
        <v>0.54755106918604646</v>
      </c>
      <c r="T270" s="177">
        <f t="shared" si="84"/>
        <v>6.6314489308139537</v>
      </c>
      <c r="U270" s="161">
        <f t="shared" si="69"/>
        <v>1.0176447082762046</v>
      </c>
      <c r="V270" s="178">
        <f t="shared" si="80"/>
        <v>1.1000000000000001</v>
      </c>
    </row>
    <row r="271" spans="1:22" x14ac:dyDescent="0.25">
      <c r="A271" s="200">
        <v>1.1041669999999999</v>
      </c>
      <c r="B271" s="105">
        <v>243.68332173460493</v>
      </c>
      <c r="D271" s="194">
        <f t="shared" si="70"/>
        <v>4.1669999999998097E-3</v>
      </c>
      <c r="E271" s="174">
        <f t="shared" ca="1" si="68"/>
        <v>1.4580676122554714</v>
      </c>
      <c r="F271" s="179">
        <f t="shared" ca="1" si="71"/>
        <v>0.25796723191458887</v>
      </c>
      <c r="G271" s="272">
        <f t="shared" si="72"/>
        <v>1.1041669999999999</v>
      </c>
      <c r="H271" s="181">
        <f t="shared" ca="1" si="73"/>
        <v>349.90823428258653</v>
      </c>
      <c r="I271" s="182">
        <f t="shared" ca="1" si="74"/>
        <v>61.907183084857373</v>
      </c>
      <c r="J271" s="181">
        <f t="shared" ca="1" si="75"/>
        <v>7.4105203790357876</v>
      </c>
      <c r="K271" s="7">
        <f t="shared" ca="1" si="81"/>
        <v>-0.72458896170964648</v>
      </c>
      <c r="L271" s="110">
        <f t="shared" si="76"/>
        <v>2390.5333862164744</v>
      </c>
      <c r="M271" s="110">
        <f t="shared" si="77"/>
        <v>64.999209588685261</v>
      </c>
      <c r="N271" s="110">
        <f t="shared" ca="1" si="78"/>
        <v>-7.1082177143716327</v>
      </c>
      <c r="O271" s="110">
        <f t="shared" ca="1" si="79"/>
        <v>2318.4259589134176</v>
      </c>
      <c r="P271" s="110">
        <f t="shared" ca="1" si="82"/>
        <v>349.90823428258653</v>
      </c>
      <c r="Q271" s="110">
        <f>'prueba 1'!I316</f>
        <v>1.7589533736369336</v>
      </c>
      <c r="R271" s="105">
        <f>'prueba 1'!AN268</f>
        <v>5.6375558205530342E-3</v>
      </c>
      <c r="S271" s="105">
        <f t="shared" si="83"/>
        <v>0.55318862500659949</v>
      </c>
      <c r="T271" s="177">
        <f t="shared" si="84"/>
        <v>6.6258113749934004</v>
      </c>
      <c r="U271" s="161">
        <f t="shared" si="69"/>
        <v>1.0154284016680524</v>
      </c>
      <c r="V271" s="178">
        <f t="shared" si="80"/>
        <v>1.1041669999999999</v>
      </c>
    </row>
    <row r="272" spans="1:22" x14ac:dyDescent="0.25">
      <c r="A272" s="200">
        <v>1.108333</v>
      </c>
      <c r="B272" s="105">
        <v>246.10628978868121</v>
      </c>
      <c r="D272" s="194">
        <f t="shared" si="70"/>
        <v>4.1660000000001141E-3</v>
      </c>
      <c r="E272" s="174">
        <f t="shared" ca="1" si="68"/>
        <v>1.473731157624885</v>
      </c>
      <c r="F272" s="179">
        <f t="shared" ca="1" si="71"/>
        <v>0.2640448887341883</v>
      </c>
      <c r="G272" s="272">
        <f t="shared" si="72"/>
        <v>1.108333</v>
      </c>
      <c r="H272" s="181">
        <f t="shared" ca="1" si="73"/>
        <v>353.75207816246871</v>
      </c>
      <c r="I272" s="182">
        <f t="shared" ca="1" si="74"/>
        <v>63.380914242482255</v>
      </c>
      <c r="J272" s="181">
        <f t="shared" ca="1" si="75"/>
        <v>7.6745652677699763</v>
      </c>
      <c r="K272" s="7">
        <f t="shared" ca="1" si="81"/>
        <v>-0.75996553854290005</v>
      </c>
      <c r="L272" s="110">
        <f t="shared" si="76"/>
        <v>2414.302702826963</v>
      </c>
      <c r="M272" s="110">
        <f t="shared" si="77"/>
        <v>64.943993923968534</v>
      </c>
      <c r="N272" s="110">
        <f t="shared" ca="1" si="78"/>
        <v>-7.4552619331058496</v>
      </c>
      <c r="O272" s="110">
        <f t="shared" ca="1" si="79"/>
        <v>2341.9034469698886</v>
      </c>
      <c r="P272" s="110">
        <f t="shared" ca="1" si="82"/>
        <v>353.75207816246871</v>
      </c>
      <c r="Q272" s="110">
        <f>'prueba 1'!I317</f>
        <v>1.7534761026729766</v>
      </c>
      <c r="R272" s="105">
        <f>'prueba 1'!AN269</f>
        <v>5.6285081260682799E-3</v>
      </c>
      <c r="S272" s="105">
        <f t="shared" si="83"/>
        <v>0.55881713313266779</v>
      </c>
      <c r="T272" s="177">
        <f t="shared" si="84"/>
        <v>6.6201828668673324</v>
      </c>
      <c r="U272" s="161">
        <f t="shared" si="69"/>
        <v>1.025278803259674</v>
      </c>
      <c r="V272" s="178">
        <f t="shared" si="80"/>
        <v>1.108333</v>
      </c>
    </row>
    <row r="273" spans="1:22" x14ac:dyDescent="0.25">
      <c r="A273" s="200">
        <v>1.1125</v>
      </c>
      <c r="B273" s="105">
        <v>247.7609996792699</v>
      </c>
      <c r="D273" s="194">
        <f t="shared" si="70"/>
        <v>4.1670000000000318E-3</v>
      </c>
      <c r="E273" s="174">
        <f t="shared" ca="1" si="68"/>
        <v>1.4853730731484536</v>
      </c>
      <c r="F273" s="179">
        <f t="shared" ca="1" si="71"/>
        <v>0.27029781924423524</v>
      </c>
      <c r="G273" s="272">
        <f t="shared" si="72"/>
        <v>1.1125</v>
      </c>
      <c r="H273" s="181">
        <f t="shared" ca="1" si="73"/>
        <v>356.4610206739722</v>
      </c>
      <c r="I273" s="182">
        <f t="shared" ca="1" si="74"/>
        <v>64.866287315630714</v>
      </c>
      <c r="J273" s="181">
        <f t="shared" ca="1" si="75"/>
        <v>7.9448630870142116</v>
      </c>
      <c r="K273" s="7">
        <f t="shared" ca="1" si="81"/>
        <v>-0.79657892438812861</v>
      </c>
      <c r="L273" s="110">
        <f t="shared" si="76"/>
        <v>2430.5354068536381</v>
      </c>
      <c r="M273" s="110">
        <f t="shared" si="77"/>
        <v>64.88881552374967</v>
      </c>
      <c r="N273" s="110">
        <f t="shared" ca="1" si="78"/>
        <v>-7.8144392482475418</v>
      </c>
      <c r="O273" s="110">
        <f t="shared" ca="1" si="79"/>
        <v>2357.8321520816407</v>
      </c>
      <c r="P273" s="110">
        <f t="shared" ca="1" si="82"/>
        <v>356.4610206739722</v>
      </c>
      <c r="Q273" s="110">
        <f>'prueba 1'!I318</f>
        <v>1.7479996986934032</v>
      </c>
      <c r="R273" s="105">
        <f>'prueba 1'!AN270</f>
        <v>5.6247095024333643E-3</v>
      </c>
      <c r="S273" s="105">
        <f t="shared" si="83"/>
        <v>0.56444184263510111</v>
      </c>
      <c r="T273" s="177">
        <f t="shared" si="84"/>
        <v>6.6145581573648995</v>
      </c>
      <c r="U273" s="161">
        <f t="shared" si="69"/>
        <v>1.0324200856635255</v>
      </c>
      <c r="V273" s="178">
        <f t="shared" si="80"/>
        <v>1.1125</v>
      </c>
    </row>
    <row r="274" spans="1:22" x14ac:dyDescent="0.25">
      <c r="A274" s="200">
        <v>1.1166670000000001</v>
      </c>
      <c r="B274" s="105">
        <v>248.58835462456423</v>
      </c>
      <c r="D274" s="194">
        <f t="shared" si="70"/>
        <v>4.1670000000000318E-3</v>
      </c>
      <c r="E274" s="174">
        <f t="shared" ca="1" si="68"/>
        <v>1.491555256212852</v>
      </c>
      <c r="F274" s="179">
        <f t="shared" ca="1" si="71"/>
        <v>0.27651312999687422</v>
      </c>
      <c r="G274" s="272">
        <f t="shared" si="72"/>
        <v>1.1166670000000001</v>
      </c>
      <c r="H274" s="181">
        <f t="shared" ca="1" si="73"/>
        <v>357.94462592100808</v>
      </c>
      <c r="I274" s="182">
        <f t="shared" ca="1" si="74"/>
        <v>66.357842571843562</v>
      </c>
      <c r="J274" s="181">
        <f t="shared" ca="1" si="75"/>
        <v>8.2213762170110858</v>
      </c>
      <c r="K274" s="7">
        <f t="shared" ca="1" si="81"/>
        <v>-0.83435312278928242</v>
      </c>
      <c r="L274" s="110">
        <f t="shared" si="76"/>
        <v>2438.6517588669753</v>
      </c>
      <c r="M274" s="110">
        <f t="shared" si="77"/>
        <v>64.833661314830891</v>
      </c>
      <c r="N274" s="110">
        <f t="shared" ca="1" si="78"/>
        <v>-8.1850041345628615</v>
      </c>
      <c r="O274" s="110">
        <f t="shared" ca="1" si="79"/>
        <v>2365.6330934175817</v>
      </c>
      <c r="P274" s="110">
        <f t="shared" ca="1" si="82"/>
        <v>357.94462592100808</v>
      </c>
      <c r="Q274" s="110">
        <f>'prueba 1'!I319</f>
        <v>1.7425225435129374</v>
      </c>
      <c r="R274" s="105">
        <f>'prueba 1'!AN271</f>
        <v>5.6222435187326435E-3</v>
      </c>
      <c r="S274" s="105">
        <f t="shared" si="83"/>
        <v>0.57006408615383375</v>
      </c>
      <c r="T274" s="177">
        <f t="shared" si="84"/>
        <v>6.6089359138461665</v>
      </c>
      <c r="U274" s="161">
        <f t="shared" si="69"/>
        <v>1.035867673720567</v>
      </c>
      <c r="V274" s="178">
        <f t="shared" si="80"/>
        <v>1.1166670000000001</v>
      </c>
    </row>
    <row r="275" spans="1:22" x14ac:dyDescent="0.25">
      <c r="A275" s="200">
        <v>1.120833</v>
      </c>
      <c r="B275" s="105">
        <v>249.82938704250574</v>
      </c>
      <c r="D275" s="194">
        <f t="shared" si="70"/>
        <v>4.165999999999892E-3</v>
      </c>
      <c r="E275" s="174">
        <f t="shared" ca="1" si="68"/>
        <v>1.4999411774509399</v>
      </c>
      <c r="F275" s="179">
        <f t="shared" ca="1" si="71"/>
        <v>0.28269552709955353</v>
      </c>
      <c r="G275" s="272">
        <f t="shared" si="72"/>
        <v>1.120833</v>
      </c>
      <c r="H275" s="181">
        <f t="shared" ca="1" si="73"/>
        <v>360.04348954656234</v>
      </c>
      <c r="I275" s="182">
        <f t="shared" ca="1" si="74"/>
        <v>67.857783749294498</v>
      </c>
      <c r="J275" s="181">
        <f t="shared" ca="1" si="75"/>
        <v>8.5040717441106395</v>
      </c>
      <c r="K275" s="7">
        <f t="shared" ca="1" si="81"/>
        <v>-0.87316501902647325</v>
      </c>
      <c r="L275" s="110">
        <f t="shared" si="76"/>
        <v>2450.8262868869815</v>
      </c>
      <c r="M275" s="110">
        <f t="shared" si="77"/>
        <v>64.77855841686609</v>
      </c>
      <c r="N275" s="110">
        <f t="shared" ca="1" si="78"/>
        <v>-8.5657488366497034</v>
      </c>
      <c r="O275" s="110">
        <f t="shared" ca="1" si="79"/>
        <v>2377.4819796334659</v>
      </c>
      <c r="P275" s="110">
        <f t="shared" ca="1" si="82"/>
        <v>360.04348954656234</v>
      </c>
      <c r="Q275" s="110">
        <f>'prueba 1'!I320</f>
        <v>1.7370437788687398</v>
      </c>
      <c r="R275" s="105">
        <f>'prueba 1'!AN272</f>
        <v>5.6170130443231872E-3</v>
      </c>
      <c r="S275" s="105">
        <f t="shared" si="83"/>
        <v>0.57568109919815691</v>
      </c>
      <c r="T275" s="177">
        <f t="shared" si="84"/>
        <v>6.6033189008018436</v>
      </c>
      <c r="U275" s="161">
        <f t="shared" si="69"/>
        <v>1.0407892264190519</v>
      </c>
      <c r="V275" s="178">
        <f t="shared" si="80"/>
        <v>1.120833</v>
      </c>
    </row>
    <row r="276" spans="1:22" x14ac:dyDescent="0.25">
      <c r="A276" s="200">
        <v>1.125</v>
      </c>
      <c r="B276" s="105">
        <v>249.88848382431252</v>
      </c>
      <c r="D276" s="194">
        <f t="shared" si="70"/>
        <v>4.1670000000000318E-3</v>
      </c>
      <c r="E276" s="174">
        <f t="shared" ca="1" si="68"/>
        <v>1.5017324320149334</v>
      </c>
      <c r="F276" s="179">
        <f t="shared" ca="1" si="71"/>
        <v>0.28902110392751862</v>
      </c>
      <c r="G276" s="272">
        <f t="shared" si="72"/>
        <v>1.125</v>
      </c>
      <c r="H276" s="181">
        <f t="shared" ca="1" si="73"/>
        <v>360.38695272736311</v>
      </c>
      <c r="I276" s="182">
        <f t="shared" ca="1" si="74"/>
        <v>69.359516181309431</v>
      </c>
      <c r="J276" s="181">
        <f t="shared" ca="1" si="75"/>
        <v>8.7930928480381585</v>
      </c>
      <c r="K276" s="7">
        <f t="shared" ca="1" si="81"/>
        <v>-0.91308488947561173</v>
      </c>
      <c r="L276" s="110">
        <f t="shared" si="76"/>
        <v>2451.4060263165061</v>
      </c>
      <c r="M276" s="110">
        <f t="shared" si="77"/>
        <v>64.72344305621246</v>
      </c>
      <c r="N276" s="110">
        <f t="shared" ca="1" si="78"/>
        <v>-8.957362765755752</v>
      </c>
      <c r="O276" s="110">
        <f t="shared" ca="1" si="79"/>
        <v>2377.725220494538</v>
      </c>
      <c r="P276" s="110">
        <f t="shared" ca="1" si="82"/>
        <v>360.38695272736311</v>
      </c>
      <c r="Q276" s="110">
        <f>'prueba 1'!I321</f>
        <v>1.7315591662639258</v>
      </c>
      <c r="R276" s="105">
        <f>'prueba 1'!AN273</f>
        <v>5.6182834509300329E-3</v>
      </c>
      <c r="S276" s="105">
        <f t="shared" si="83"/>
        <v>0.58129938264908698</v>
      </c>
      <c r="T276" s="177">
        <f t="shared" si="84"/>
        <v>6.5977006173509132</v>
      </c>
      <c r="U276" s="161">
        <f t="shared" si="69"/>
        <v>1.0412853120959182</v>
      </c>
      <c r="V276" s="178">
        <f t="shared" si="80"/>
        <v>1.125</v>
      </c>
    </row>
    <row r="277" spans="1:22" x14ac:dyDescent="0.25">
      <c r="A277" s="200">
        <v>1.129167</v>
      </c>
      <c r="B277" s="105">
        <v>249.00203209721144</v>
      </c>
      <c r="D277" s="194">
        <f t="shared" si="70"/>
        <v>4.1670000000000318E-3</v>
      </c>
      <c r="E277" s="174">
        <f t="shared" ca="1" si="68"/>
        <v>1.4972974754355466</v>
      </c>
      <c r="F277" s="179">
        <f t="shared" ca="1" si="71"/>
        <v>0.29526034250765859</v>
      </c>
      <c r="G277" s="272">
        <f t="shared" si="72"/>
        <v>1.129167</v>
      </c>
      <c r="H277" s="181">
        <f t="shared" ca="1" si="73"/>
        <v>359.32264829266501</v>
      </c>
      <c r="I277" s="182">
        <f t="shared" ca="1" si="74"/>
        <v>70.856813656744976</v>
      </c>
      <c r="J277" s="181">
        <f t="shared" ca="1" si="75"/>
        <v>9.088353190545817</v>
      </c>
      <c r="K277" s="7">
        <f t="shared" ca="1" si="81"/>
        <v>-0.95394628947127724</v>
      </c>
      <c r="L277" s="110">
        <f t="shared" si="76"/>
        <v>2442.7099348736442</v>
      </c>
      <c r="M277" s="110">
        <f t="shared" si="77"/>
        <v>64.668298783683085</v>
      </c>
      <c r="N277" s="110">
        <f t="shared" ca="1" si="78"/>
        <v>-9.3582130997132307</v>
      </c>
      <c r="O277" s="110">
        <f t="shared" ca="1" si="79"/>
        <v>2368.6834229902479</v>
      </c>
      <c r="P277" s="110">
        <f t="shared" ca="1" si="82"/>
        <v>359.32264829266501</v>
      </c>
      <c r="Q277" s="110">
        <f>'prueba 1'!I322</f>
        <v>1.7260688474065464</v>
      </c>
      <c r="R277" s="105">
        <f>'prueba 1'!AN274</f>
        <v>5.6212306350030107E-3</v>
      </c>
      <c r="S277" s="105">
        <f t="shared" si="83"/>
        <v>0.58692061328408995</v>
      </c>
      <c r="T277" s="177">
        <f t="shared" si="84"/>
        <v>6.59207938671591</v>
      </c>
      <c r="U277" s="161">
        <f t="shared" si="69"/>
        <v>1.0375914677490881</v>
      </c>
      <c r="V277" s="178">
        <f t="shared" si="80"/>
        <v>1.129167</v>
      </c>
    </row>
    <row r="278" spans="1:22" x14ac:dyDescent="0.25">
      <c r="A278" s="200">
        <v>1.1333329999999999</v>
      </c>
      <c r="B278" s="105">
        <v>249.88848382431252</v>
      </c>
      <c r="D278" s="194">
        <f t="shared" si="70"/>
        <v>4.165999999999892E-3</v>
      </c>
      <c r="E278" s="174">
        <f t="shared" ca="1" si="68"/>
        <v>1.5034916401850325</v>
      </c>
      <c r="F278" s="179">
        <f t="shared" ca="1" si="71"/>
        <v>0.30145303186700262</v>
      </c>
      <c r="G278" s="272">
        <f t="shared" si="72"/>
        <v>1.1333329999999999</v>
      </c>
      <c r="H278" s="181">
        <f t="shared" ca="1" si="73"/>
        <v>360.89573696233111</v>
      </c>
      <c r="I278" s="182">
        <f t="shared" ca="1" si="74"/>
        <v>72.360305296930008</v>
      </c>
      <c r="J278" s="181">
        <f t="shared" ca="1" si="75"/>
        <v>9.3898062224128189</v>
      </c>
      <c r="K278" s="7">
        <f t="shared" ca="1" si="81"/>
        <v>-0.9955774483652674</v>
      </c>
      <c r="L278" s="110">
        <f t="shared" si="76"/>
        <v>2451.4060263165061</v>
      </c>
      <c r="M278" s="110">
        <f t="shared" si="77"/>
        <v>64.613196503404012</v>
      </c>
      <c r="N278" s="110">
        <f t="shared" ca="1" si="78"/>
        <v>-9.766614768463274</v>
      </c>
      <c r="O278" s="110">
        <f t="shared" ca="1" si="79"/>
        <v>2377.0262150446388</v>
      </c>
      <c r="P278" s="110">
        <f t="shared" ca="1" si="82"/>
        <v>360.89573696233111</v>
      </c>
      <c r="Q278" s="110">
        <f>'prueba 1'!I323</f>
        <v>1.7205733062829112</v>
      </c>
      <c r="R278" s="105">
        <f>'prueba 1'!AN275</f>
        <v>5.6169500794161593E-3</v>
      </c>
      <c r="S278" s="105">
        <f t="shared" si="83"/>
        <v>0.59253756336350616</v>
      </c>
      <c r="T278" s="177">
        <f t="shared" si="84"/>
        <v>6.5864624366364941</v>
      </c>
      <c r="U278" s="161">
        <f t="shared" si="69"/>
        <v>1.0410354236120589</v>
      </c>
      <c r="V278" s="178">
        <f t="shared" si="80"/>
        <v>1.1333329999999999</v>
      </c>
    </row>
    <row r="279" spans="1:22" x14ac:dyDescent="0.25">
      <c r="A279" s="200">
        <v>1.1375</v>
      </c>
      <c r="B279" s="105">
        <v>249.82938704250574</v>
      </c>
      <c r="D279" s="194">
        <f t="shared" si="70"/>
        <v>4.1670000000000318E-3</v>
      </c>
      <c r="E279" s="174">
        <f t="shared" ca="1" si="68"/>
        <v>1.5045390293830503</v>
      </c>
      <c r="F279" s="179">
        <f t="shared" ca="1" si="71"/>
        <v>0.30779480630774886</v>
      </c>
      <c r="G279" s="272">
        <f t="shared" si="72"/>
        <v>1.1375</v>
      </c>
      <c r="H279" s="181">
        <f t="shared" ca="1" si="73"/>
        <v>361.06048221335226</v>
      </c>
      <c r="I279" s="182">
        <f t="shared" ca="1" si="74"/>
        <v>73.864844326313062</v>
      </c>
      <c r="J279" s="181">
        <f t="shared" ca="1" si="75"/>
        <v>9.6976010287205678</v>
      </c>
      <c r="K279" s="7">
        <f t="shared" ca="1" si="81"/>
        <v>-1.0382754710454978</v>
      </c>
      <c r="L279" s="110">
        <f t="shared" si="76"/>
        <v>2450.8262868869815</v>
      </c>
      <c r="M279" s="110">
        <f t="shared" si="77"/>
        <v>64.558080086105633</v>
      </c>
      <c r="N279" s="110">
        <f t="shared" ca="1" si="78"/>
        <v>-10.185482370956334</v>
      </c>
      <c r="O279" s="110">
        <f t="shared" ca="1" si="79"/>
        <v>2376.0827244299194</v>
      </c>
      <c r="P279" s="110">
        <f t="shared" ca="1" si="82"/>
        <v>361.06048221335226</v>
      </c>
      <c r="Q279" s="110">
        <f>'prueba 1'!I324</f>
        <v>1.7150693289833554</v>
      </c>
      <c r="R279" s="105">
        <f>'prueba 1'!AN276</f>
        <v>5.6183911619149228E-3</v>
      </c>
      <c r="S279" s="105">
        <f t="shared" si="83"/>
        <v>0.59815595452542103</v>
      </c>
      <c r="T279" s="177">
        <f t="shared" si="84"/>
        <v>6.5808440454745796</v>
      </c>
      <c r="U279" s="161">
        <f t="shared" si="69"/>
        <v>1.0410390558061293</v>
      </c>
      <c r="V279" s="178">
        <f t="shared" si="80"/>
        <v>1.1375</v>
      </c>
    </row>
    <row r="280" spans="1:22" x14ac:dyDescent="0.25">
      <c r="A280" s="200">
        <v>1.141667</v>
      </c>
      <c r="B280" s="105">
        <v>250.30216129695967</v>
      </c>
      <c r="D280" s="194">
        <f t="shared" si="70"/>
        <v>4.1670000000000318E-3</v>
      </c>
      <c r="E280" s="174">
        <f t="shared" ca="1" si="68"/>
        <v>1.5085271770042576</v>
      </c>
      <c r="F280" s="179">
        <f t="shared" ca="1" si="71"/>
        <v>0.31408083905432566</v>
      </c>
      <c r="G280" s="272">
        <f t="shared" si="72"/>
        <v>1.141667</v>
      </c>
      <c r="H280" s="181">
        <f t="shared" ca="1" si="73"/>
        <v>362.01756107613301</v>
      </c>
      <c r="I280" s="182">
        <f t="shared" ca="1" si="74"/>
        <v>75.373371503317316</v>
      </c>
      <c r="J280" s="181">
        <f t="shared" ca="1" si="75"/>
        <v>10.011681867774893</v>
      </c>
      <c r="K280" s="7">
        <f t="shared" ca="1" si="81"/>
        <v>-1.0819006624779233</v>
      </c>
      <c r="L280" s="110">
        <f t="shared" si="76"/>
        <v>2455.4642023231745</v>
      </c>
      <c r="M280" s="110">
        <f t="shared" si="77"/>
        <v>64.502980508040523</v>
      </c>
      <c r="N280" s="110">
        <f t="shared" ca="1" si="78"/>
        <v>-10.613445498908428</v>
      </c>
      <c r="O280" s="110">
        <f t="shared" ca="1" si="79"/>
        <v>2380.3477763162259</v>
      </c>
      <c r="P280" s="110">
        <f t="shared" ca="1" si="82"/>
        <v>362.01756107613301</v>
      </c>
      <c r="Q280" s="110">
        <f>'prueba 1'!I325</f>
        <v>1.7095578600582038</v>
      </c>
      <c r="R280" s="105">
        <f>'prueba 1'!AN277</f>
        <v>5.6166746243725731E-3</v>
      </c>
      <c r="S280" s="105">
        <f t="shared" si="83"/>
        <v>0.60377262914979357</v>
      </c>
      <c r="T280" s="177">
        <f t="shared" si="84"/>
        <v>6.5752273708502065</v>
      </c>
      <c r="U280" s="161">
        <f t="shared" si="69"/>
        <v>1.0430091061244389</v>
      </c>
      <c r="V280" s="178">
        <f t="shared" si="80"/>
        <v>1.141667</v>
      </c>
    </row>
    <row r="281" spans="1:22" x14ac:dyDescent="0.25">
      <c r="A281" s="200">
        <v>1.1458330000000001</v>
      </c>
      <c r="B281" s="105">
        <v>250.71583876960685</v>
      </c>
      <c r="D281" s="194">
        <f t="shared" si="70"/>
        <v>4.1660000000001141E-3</v>
      </c>
      <c r="E281" s="174">
        <f t="shared" ca="1" si="68"/>
        <v>1.5117845152882829</v>
      </c>
      <c r="F281" s="179">
        <f t="shared" ca="1" si="71"/>
        <v>0.32030355997351967</v>
      </c>
      <c r="G281" s="272">
        <f t="shared" si="72"/>
        <v>1.1458330000000001</v>
      </c>
      <c r="H281" s="181">
        <f t="shared" ca="1" si="73"/>
        <v>362.88634548445549</v>
      </c>
      <c r="I281" s="182">
        <f t="shared" ca="1" si="74"/>
        <v>76.885156018605599</v>
      </c>
      <c r="J281" s="181">
        <f t="shared" ca="1" si="75"/>
        <v>10.331985427748412</v>
      </c>
      <c r="K281" s="7">
        <f t="shared" ca="1" si="81"/>
        <v>-1.1265428019502937</v>
      </c>
      <c r="L281" s="110">
        <f t="shared" si="76"/>
        <v>2459.5223783298434</v>
      </c>
      <c r="M281" s="110">
        <f t="shared" si="77"/>
        <v>64.447909770756823</v>
      </c>
      <c r="N281" s="110">
        <f t="shared" ca="1" si="78"/>
        <v>-11.051384887132381</v>
      </c>
      <c r="O281" s="110">
        <f t="shared" ca="1" si="79"/>
        <v>2384.0230836719543</v>
      </c>
      <c r="P281" s="110">
        <f t="shared" ca="1" si="82"/>
        <v>362.88634548445549</v>
      </c>
      <c r="Q281" s="110">
        <f>'prueba 1'!I326</f>
        <v>1.7040398674721662</v>
      </c>
      <c r="R281" s="105">
        <f>'prueba 1'!AN278</f>
        <v>5.6137346874323025E-3</v>
      </c>
      <c r="S281" s="105">
        <f t="shared" si="83"/>
        <v>0.60938636383722589</v>
      </c>
      <c r="T281" s="177">
        <f t="shared" si="84"/>
        <v>6.5696136361627744</v>
      </c>
      <c r="U281" s="161">
        <f t="shared" si="69"/>
        <v>1.0444821843142107</v>
      </c>
      <c r="V281" s="178">
        <f t="shared" si="80"/>
        <v>1.1458330000000001</v>
      </c>
    </row>
    <row r="282" spans="1:22" x14ac:dyDescent="0.25">
      <c r="A282" s="200">
        <v>1.1499999999999999</v>
      </c>
      <c r="B282" s="105">
        <v>249.5929999152788</v>
      </c>
      <c r="D282" s="194">
        <f t="shared" si="70"/>
        <v>4.1669999999998097E-3</v>
      </c>
      <c r="E282" s="174">
        <f t="shared" ca="1" si="68"/>
        <v>1.5061998063539557</v>
      </c>
      <c r="F282" s="179">
        <f t="shared" ca="1" si="71"/>
        <v>0.32665677972259155</v>
      </c>
      <c r="G282" s="272">
        <f t="shared" si="72"/>
        <v>1.1499999999999999</v>
      </c>
      <c r="H282" s="181">
        <f t="shared" ca="1" si="73"/>
        <v>361.45903680202173</v>
      </c>
      <c r="I282" s="182">
        <f t="shared" ca="1" si="74"/>
        <v>78.391355824959561</v>
      </c>
      <c r="J282" s="181">
        <f t="shared" ca="1" si="75"/>
        <v>10.658642207471004</v>
      </c>
      <c r="K282" s="7">
        <f t="shared" ca="1" si="81"/>
        <v>-1.1721867635302936</v>
      </c>
      <c r="L282" s="110">
        <f t="shared" si="76"/>
        <v>2448.507329168885</v>
      </c>
      <c r="M282" s="110">
        <f t="shared" si="77"/>
        <v>64.392792952732435</v>
      </c>
      <c r="N282" s="110">
        <f t="shared" ca="1" si="78"/>
        <v>-11.499152150232181</v>
      </c>
      <c r="O282" s="110">
        <f t="shared" ca="1" si="79"/>
        <v>2372.6153840659204</v>
      </c>
      <c r="P282" s="110">
        <f t="shared" ca="1" si="82"/>
        <v>361.45903680202173</v>
      </c>
      <c r="Q282" s="110">
        <f>'prueba 1'!I327</f>
        <v>1.6985127407785761</v>
      </c>
      <c r="R282" s="105">
        <f>'prueba 1'!AN279</f>
        <v>5.618432010640783E-3</v>
      </c>
      <c r="S282" s="105">
        <f t="shared" si="83"/>
        <v>0.61500479584786671</v>
      </c>
      <c r="T282" s="177">
        <f t="shared" si="84"/>
        <v>6.5639952041521337</v>
      </c>
      <c r="U282" s="161">
        <f t="shared" si="69"/>
        <v>1.0400540306469193</v>
      </c>
      <c r="V282" s="178">
        <f t="shared" si="80"/>
        <v>1.1499999999999999</v>
      </c>
    </row>
    <row r="283" spans="1:22" x14ac:dyDescent="0.25">
      <c r="A283" s="200">
        <v>1.1541669999999999</v>
      </c>
      <c r="B283" s="105">
        <v>249.00203209721144</v>
      </c>
      <c r="D283" s="194">
        <f t="shared" si="70"/>
        <v>4.1670000000000318E-3</v>
      </c>
      <c r="E283" s="174">
        <f t="shared" ca="1" si="68"/>
        <v>1.5035529626484359</v>
      </c>
      <c r="F283" s="179">
        <f t="shared" ca="1" si="71"/>
        <v>0.3329220849179651</v>
      </c>
      <c r="G283" s="272">
        <f t="shared" si="72"/>
        <v>1.1541669999999999</v>
      </c>
      <c r="H283" s="181">
        <f t="shared" ca="1" si="73"/>
        <v>360.82384512801161</v>
      </c>
      <c r="I283" s="182">
        <f t="shared" ca="1" si="74"/>
        <v>79.894908787608003</v>
      </c>
      <c r="J283" s="181">
        <f t="shared" ca="1" si="75"/>
        <v>10.99156429238897</v>
      </c>
      <c r="K283" s="7">
        <f t="shared" ca="1" si="81"/>
        <v>-1.218563498159783</v>
      </c>
      <c r="L283" s="110">
        <f t="shared" si="76"/>
        <v>2442.7099348736442</v>
      </c>
      <c r="M283" s="110">
        <f t="shared" si="77"/>
        <v>64.337660944615649</v>
      </c>
      <c r="N283" s="110">
        <f t="shared" ca="1" si="78"/>
        <v>-11.954107916947473</v>
      </c>
      <c r="O283" s="110">
        <f t="shared" ca="1" si="79"/>
        <v>2366.4181660120812</v>
      </c>
      <c r="P283" s="110">
        <f t="shared" ca="1" si="82"/>
        <v>360.82384512801161</v>
      </c>
      <c r="Q283" s="110">
        <f>'prueba 1'!I328</f>
        <v>1.6929778067179688</v>
      </c>
      <c r="R283" s="105">
        <f>'prueba 1'!AN280</f>
        <v>5.6199804400393696E-3</v>
      </c>
      <c r="S283" s="105">
        <f t="shared" si="83"/>
        <v>0.62062477628790613</v>
      </c>
      <c r="T283" s="177">
        <f t="shared" si="84"/>
        <v>6.558375223712094</v>
      </c>
      <c r="U283" s="161">
        <f t="shared" si="69"/>
        <v>1.0375914677490881</v>
      </c>
      <c r="V283" s="178">
        <f t="shared" si="80"/>
        <v>1.1541669999999999</v>
      </c>
    </row>
    <row r="284" spans="1:22" x14ac:dyDescent="0.25">
      <c r="A284" s="200">
        <v>1.1583330000000001</v>
      </c>
      <c r="B284" s="105">
        <v>251.12951624225403</v>
      </c>
      <c r="D284" s="194">
        <f t="shared" si="70"/>
        <v>4.1660000000001141E-3</v>
      </c>
      <c r="E284" s="174">
        <f t="shared" ca="1" si="68"/>
        <v>1.5174887601934746</v>
      </c>
      <c r="F284" s="179">
        <f t="shared" ca="1" si="71"/>
        <v>0.33916404818415025</v>
      </c>
      <c r="G284" s="272">
        <f t="shared" si="72"/>
        <v>1.1583330000000001</v>
      </c>
      <c r="H284" s="181">
        <f t="shared" ca="1" si="73"/>
        <v>364.25558333975829</v>
      </c>
      <c r="I284" s="182">
        <f t="shared" ca="1" si="74"/>
        <v>81.412397547801476</v>
      </c>
      <c r="J284" s="181">
        <f t="shared" ca="1" si="75"/>
        <v>11.330728340573121</v>
      </c>
      <c r="K284" s="7">
        <f t="shared" ca="1" si="81"/>
        <v>-1.2657560839562314</v>
      </c>
      <c r="L284" s="110">
        <f t="shared" si="76"/>
        <v>2463.5805543365123</v>
      </c>
      <c r="M284" s="110">
        <f t="shared" si="77"/>
        <v>64.282614813909291</v>
      </c>
      <c r="N284" s="110">
        <f t="shared" ca="1" si="78"/>
        <v>-12.41706718361063</v>
      </c>
      <c r="O284" s="110">
        <f t="shared" ca="1" si="79"/>
        <v>2386.8808723389925</v>
      </c>
      <c r="P284" s="110">
        <f t="shared" ca="1" si="82"/>
        <v>364.25558333975829</v>
      </c>
      <c r="Q284" s="110">
        <f>'prueba 1'!I329</f>
        <v>1.6874364723509387</v>
      </c>
      <c r="R284" s="105">
        <f>'prueba 1'!AN281</f>
        <v>5.6112263716972853E-3</v>
      </c>
      <c r="S284" s="105">
        <f t="shared" si="83"/>
        <v>0.62623600265960344</v>
      </c>
      <c r="T284" s="177">
        <f t="shared" si="84"/>
        <v>6.5527639973403966</v>
      </c>
      <c r="U284" s="161">
        <f t="shared" si="69"/>
        <v>1.0462055646652588</v>
      </c>
      <c r="V284" s="178">
        <f t="shared" si="80"/>
        <v>1.1583330000000001</v>
      </c>
    </row>
    <row r="285" spans="1:22" x14ac:dyDescent="0.25">
      <c r="A285" s="200">
        <v>1.1625000000000001</v>
      </c>
      <c r="B285" s="105">
        <v>251.60229049670792</v>
      </c>
      <c r="D285" s="194">
        <f t="shared" si="70"/>
        <v>4.1670000000000318E-3</v>
      </c>
      <c r="E285" s="174">
        <f t="shared" ca="1" si="68"/>
        <v>1.5218375374345132</v>
      </c>
      <c r="F285" s="179">
        <f t="shared" ca="1" si="71"/>
        <v>0.34558695760018099</v>
      </c>
      <c r="G285" s="272">
        <f t="shared" si="72"/>
        <v>1.1625000000000001</v>
      </c>
      <c r="H285" s="181">
        <f t="shared" ca="1" si="73"/>
        <v>365.21179204091709</v>
      </c>
      <c r="I285" s="182">
        <f t="shared" ca="1" si="74"/>
        <v>82.934235085235983</v>
      </c>
      <c r="J285" s="181">
        <f t="shared" ca="1" si="75"/>
        <v>11.676315298173302</v>
      </c>
      <c r="K285" s="7">
        <f t="shared" ca="1" si="81"/>
        <v>-1.3142951409820343</v>
      </c>
      <c r="L285" s="110">
        <f t="shared" si="76"/>
        <v>2468.2184697727048</v>
      </c>
      <c r="M285" s="110">
        <f t="shared" si="77"/>
        <v>64.227575733052788</v>
      </c>
      <c r="N285" s="110">
        <f t="shared" ca="1" si="78"/>
        <v>-12.893235333033756</v>
      </c>
      <c r="O285" s="110">
        <f t="shared" ca="1" si="79"/>
        <v>2391.0976587066184</v>
      </c>
      <c r="P285" s="110">
        <f t="shared" ca="1" si="82"/>
        <v>365.21179204091709</v>
      </c>
      <c r="Q285" s="110">
        <f>'prueba 1'!I330</f>
        <v>1.6818862095332079</v>
      </c>
      <c r="R285" s="105">
        <f>'prueba 1'!AN282</f>
        <v>5.6105077325701901E-3</v>
      </c>
      <c r="S285" s="105">
        <f t="shared" si="83"/>
        <v>0.63184651039217365</v>
      </c>
      <c r="T285" s="177">
        <f t="shared" si="84"/>
        <v>6.5471534896078269</v>
      </c>
      <c r="U285" s="161">
        <f t="shared" si="69"/>
        <v>1.0484267444997899</v>
      </c>
      <c r="V285" s="178">
        <f t="shared" si="80"/>
        <v>1.1625000000000001</v>
      </c>
    </row>
    <row r="286" spans="1:22" x14ac:dyDescent="0.25">
      <c r="A286" s="200">
        <v>1.1666669999999999</v>
      </c>
      <c r="B286" s="105">
        <v>253.07971004187641</v>
      </c>
      <c r="D286" s="194">
        <f t="shared" si="70"/>
        <v>4.1669999999998097E-3</v>
      </c>
      <c r="E286" s="174">
        <f t="shared" ca="1" si="68"/>
        <v>1.532099054544823</v>
      </c>
      <c r="F286" s="179">
        <f t="shared" ca="1" si="71"/>
        <v>0.35197121436045059</v>
      </c>
      <c r="G286" s="272">
        <f t="shared" si="72"/>
        <v>1.1666669999999999</v>
      </c>
      <c r="H286" s="181">
        <f t="shared" ca="1" si="73"/>
        <v>367.67435914204293</v>
      </c>
      <c r="I286" s="182">
        <f t="shared" ca="1" si="74"/>
        <v>84.466334139780813</v>
      </c>
      <c r="J286" s="181">
        <f t="shared" ca="1" si="75"/>
        <v>12.028286512533752</v>
      </c>
      <c r="K286" s="7">
        <f t="shared" ca="1" si="81"/>
        <v>-1.3638904859261496</v>
      </c>
      <c r="L286" s="110">
        <f t="shared" si="76"/>
        <v>2482.7119555108079</v>
      </c>
      <c r="M286" s="110">
        <f t="shared" si="77"/>
        <v>64.172589395294992</v>
      </c>
      <c r="N286" s="110">
        <f t="shared" ca="1" si="78"/>
        <v>-13.379765666935528</v>
      </c>
      <c r="O286" s="110">
        <f t="shared" ca="1" si="79"/>
        <v>2405.1596004485777</v>
      </c>
      <c r="P286" s="110">
        <f t="shared" ca="1" si="82"/>
        <v>367.67435914204293</v>
      </c>
      <c r="Q286" s="110">
        <f>'prueba 1'!I331</f>
        <v>1.6763285233158227</v>
      </c>
      <c r="R286" s="105">
        <f>'prueba 1'!AN283</f>
        <v>5.6051312699070578E-3</v>
      </c>
      <c r="S286" s="105">
        <f t="shared" si="83"/>
        <v>0.63745164166208068</v>
      </c>
      <c r="T286" s="177">
        <f t="shared" si="84"/>
        <v>6.5415483583379199</v>
      </c>
      <c r="U286" s="161">
        <f t="shared" si="69"/>
        <v>1.0545831517444508</v>
      </c>
      <c r="V286" s="178">
        <f t="shared" si="80"/>
        <v>1.1666669999999999</v>
      </c>
    </row>
    <row r="287" spans="1:22" x14ac:dyDescent="0.25">
      <c r="A287" s="200">
        <v>1.170833</v>
      </c>
      <c r="B287" s="105">
        <v>253.55248429633031</v>
      </c>
      <c r="D287" s="194">
        <f t="shared" si="70"/>
        <v>4.1660000000001141E-3</v>
      </c>
      <c r="E287" s="174">
        <f t="shared" ca="1" si="68"/>
        <v>1.5357173596689044</v>
      </c>
      <c r="F287" s="179">
        <f t="shared" ca="1" si="71"/>
        <v>0.35828454654671732</v>
      </c>
      <c r="G287" s="272">
        <f t="shared" si="72"/>
        <v>1.170833</v>
      </c>
      <c r="H287" s="181">
        <f t="shared" ca="1" si="73"/>
        <v>368.63114730409563</v>
      </c>
      <c r="I287" s="182">
        <f t="shared" ca="1" si="74"/>
        <v>86.00205149944972</v>
      </c>
      <c r="J287" s="181">
        <f t="shared" ca="1" si="75"/>
        <v>12.386571059080469</v>
      </c>
      <c r="K287" s="7">
        <f t="shared" ca="1" si="81"/>
        <v>-1.4147480538718835</v>
      </c>
      <c r="L287" s="110">
        <f t="shared" si="76"/>
        <v>2487.3498709470005</v>
      </c>
      <c r="M287" s="110">
        <f t="shared" si="77"/>
        <v>64.117637766553329</v>
      </c>
      <c r="N287" s="110">
        <f t="shared" ca="1" si="78"/>
        <v>-13.878678408483179</v>
      </c>
      <c r="O287" s="110">
        <f t="shared" ca="1" si="79"/>
        <v>2409.3535547719639</v>
      </c>
      <c r="P287" s="110">
        <f t="shared" ca="1" si="82"/>
        <v>368.63114730409563</v>
      </c>
      <c r="Q287" s="110">
        <f>'prueba 1'!I332</f>
        <v>1.6707648242490958</v>
      </c>
      <c r="R287" s="105">
        <f>'prueba 1'!AN284</f>
        <v>5.6015931439004863E-3</v>
      </c>
      <c r="S287" s="105">
        <f t="shared" si="83"/>
        <v>0.6430532348059812</v>
      </c>
      <c r="T287" s="177">
        <f t="shared" si="84"/>
        <v>6.5359467651940193</v>
      </c>
      <c r="U287" s="161">
        <f t="shared" si="69"/>
        <v>1.0562996495785411</v>
      </c>
      <c r="V287" s="178">
        <f t="shared" si="80"/>
        <v>1.170833</v>
      </c>
    </row>
    <row r="288" spans="1:22" x14ac:dyDescent="0.25">
      <c r="A288" s="200">
        <v>1.175</v>
      </c>
      <c r="B288" s="105">
        <v>251.12951624225403</v>
      </c>
      <c r="D288" s="194">
        <f t="shared" si="70"/>
        <v>4.1670000000000318E-3</v>
      </c>
      <c r="E288" s="174">
        <f t="shared" ca="1" si="68"/>
        <v>1.5219485869189335</v>
      </c>
      <c r="F288" s="179">
        <f t="shared" ca="1" si="71"/>
        <v>0.36471250835990099</v>
      </c>
      <c r="G288" s="272">
        <f t="shared" si="72"/>
        <v>1.175</v>
      </c>
      <c r="H288" s="181">
        <f t="shared" ca="1" si="73"/>
        <v>365.23844178519846</v>
      </c>
      <c r="I288" s="182">
        <f t="shared" ca="1" si="74"/>
        <v>87.524000086368659</v>
      </c>
      <c r="J288" s="181">
        <f t="shared" ca="1" si="75"/>
        <v>12.751283567440369</v>
      </c>
      <c r="K288" s="7">
        <f t="shared" ca="1" si="81"/>
        <v>-1.4666599574956818</v>
      </c>
      <c r="L288" s="110">
        <f t="shared" si="76"/>
        <v>2463.5805543365123</v>
      </c>
      <c r="M288" s="110">
        <f t="shared" si="77"/>
        <v>64.062603458212436</v>
      </c>
      <c r="N288" s="110">
        <f t="shared" ca="1" si="78"/>
        <v>-14.387934183032639</v>
      </c>
      <c r="O288" s="110">
        <f t="shared" ca="1" si="79"/>
        <v>2385.1300166952674</v>
      </c>
      <c r="P288" s="110">
        <f t="shared" ca="1" si="82"/>
        <v>365.23844178519846</v>
      </c>
      <c r="Q288" s="110">
        <f>'prueba 1'!I333</f>
        <v>1.665192791250897</v>
      </c>
      <c r="R288" s="105">
        <f>'prueba 1'!AN285</f>
        <v>5.6100212376045044E-3</v>
      </c>
      <c r="S288" s="105">
        <f t="shared" si="83"/>
        <v>0.64866325604358566</v>
      </c>
      <c r="T288" s="177">
        <f t="shared" si="84"/>
        <v>6.5303367439564148</v>
      </c>
      <c r="U288" s="161">
        <f t="shared" si="69"/>
        <v>1.0464566941814806</v>
      </c>
      <c r="V288" s="178">
        <f t="shared" si="80"/>
        <v>1.175</v>
      </c>
    </row>
    <row r="289" spans="1:22" x14ac:dyDescent="0.25">
      <c r="A289" s="200">
        <v>1.1791670000000001</v>
      </c>
      <c r="B289" s="105">
        <v>253.78887142355728</v>
      </c>
      <c r="D289" s="194">
        <f t="shared" si="70"/>
        <v>4.1670000000000318E-3</v>
      </c>
      <c r="E289" s="174">
        <f t="shared" ref="E289:E352" ca="1" si="85">IF( AND(J288&lt;=0,I288&lt;=0,H289&lt;=0),0,+D289*H289)</f>
        <v>1.5396231516344518</v>
      </c>
      <c r="F289" s="179">
        <f t="shared" ca="1" si="71"/>
        <v>0.3711281180327618</v>
      </c>
      <c r="G289" s="272">
        <f t="shared" si="72"/>
        <v>1.1791670000000001</v>
      </c>
      <c r="H289" s="181">
        <f t="shared" ca="1" si="73"/>
        <v>369.47999799242621</v>
      </c>
      <c r="I289" s="182">
        <f t="shared" ca="1" si="74"/>
        <v>89.063623238003117</v>
      </c>
      <c r="J289" s="181">
        <f t="shared" ca="1" si="75"/>
        <v>13.12241168547313</v>
      </c>
      <c r="K289" s="7">
        <f t="shared" ca="1" si="81"/>
        <v>-1.5190292226210305</v>
      </c>
      <c r="L289" s="110">
        <f t="shared" si="76"/>
        <v>2489.668828665097</v>
      </c>
      <c r="M289" s="110">
        <f t="shared" si="77"/>
        <v>64.007661392426968</v>
      </c>
      <c r="N289" s="110">
        <f t="shared" ca="1" si="78"/>
        <v>-14.901676673912309</v>
      </c>
      <c r="O289" s="110">
        <f t="shared" ca="1" si="79"/>
        <v>2410.7594905987576</v>
      </c>
      <c r="P289" s="110">
        <f t="shared" ca="1" si="82"/>
        <v>369.47999799242621</v>
      </c>
      <c r="Q289" s="110">
        <f>'prueba 1'!I334</f>
        <v>1.6596140440246061</v>
      </c>
      <c r="R289" s="105">
        <f>'prueba 1'!AN286</f>
        <v>5.6006183267539329E-3</v>
      </c>
      <c r="S289" s="105">
        <f t="shared" si="83"/>
        <v>0.65426387437033962</v>
      </c>
      <c r="T289" s="177">
        <f t="shared" si="84"/>
        <v>6.5247361256296603</v>
      </c>
      <c r="U289" s="161">
        <f t="shared" si="69"/>
        <v>1.0575382272219713</v>
      </c>
      <c r="V289" s="178">
        <f t="shared" si="80"/>
        <v>1.1791670000000001</v>
      </c>
    </row>
    <row r="290" spans="1:22" x14ac:dyDescent="0.25">
      <c r="A290" s="200">
        <v>1.183333</v>
      </c>
      <c r="B290" s="105">
        <v>253.67067785994379</v>
      </c>
      <c r="D290" s="194">
        <f t="shared" si="70"/>
        <v>4.165999999999892E-3</v>
      </c>
      <c r="E290" s="174">
        <f t="shared" ca="1" si="85"/>
        <v>1.5395317822727799</v>
      </c>
      <c r="F290" s="179">
        <f t="shared" ca="1" si="71"/>
        <v>0.37745274381445959</v>
      </c>
      <c r="G290" s="272">
        <f t="shared" si="72"/>
        <v>1.183333</v>
      </c>
      <c r="H290" s="181">
        <f t="shared" ca="1" si="73"/>
        <v>369.54675522631294</v>
      </c>
      <c r="I290" s="182">
        <f t="shared" ca="1" si="74"/>
        <v>90.603155020275892</v>
      </c>
      <c r="J290" s="181">
        <f t="shared" ca="1" si="75"/>
        <v>13.499864429287589</v>
      </c>
      <c r="K290" s="7">
        <f t="shared" ca="1" si="81"/>
        <v>-1.5729413547208846</v>
      </c>
      <c r="L290" s="110">
        <f t="shared" si="76"/>
        <v>2488.5093498060487</v>
      </c>
      <c r="M290" s="110">
        <f t="shared" si="77"/>
        <v>63.952737484843141</v>
      </c>
      <c r="N290" s="110">
        <f t="shared" ca="1" si="78"/>
        <v>-15.430554689811878</v>
      </c>
      <c r="O290" s="110">
        <f t="shared" ca="1" si="79"/>
        <v>2409.1260576313939</v>
      </c>
      <c r="P290" s="110">
        <f t="shared" ca="1" si="82"/>
        <v>369.54675522631294</v>
      </c>
      <c r="Q290" s="110">
        <f>'prueba 1'!I335</f>
        <v>1.654030196631209</v>
      </c>
      <c r="R290" s="105">
        <f>'prueba 1'!AN287</f>
        <v>5.5987673378014163E-3</v>
      </c>
      <c r="S290" s="105">
        <f t="shared" si="83"/>
        <v>0.65986264170814102</v>
      </c>
      <c r="T290" s="177">
        <f t="shared" si="84"/>
        <v>6.519137358291859</v>
      </c>
      <c r="U290" s="161">
        <f t="shared" si="69"/>
        <v>1.0567920439644984</v>
      </c>
      <c r="V290" s="178">
        <f t="shared" si="80"/>
        <v>1.183333</v>
      </c>
    </row>
    <row r="291" spans="1:22" x14ac:dyDescent="0.25">
      <c r="A291" s="200">
        <v>1.1875</v>
      </c>
      <c r="B291" s="105">
        <v>253.84796820536403</v>
      </c>
      <c r="D291" s="194">
        <f t="shared" si="70"/>
        <v>4.1670000000000318E-3</v>
      </c>
      <c r="E291" s="174">
        <f t="shared" ca="1" si="85"/>
        <v>1.5420284861717313</v>
      </c>
      <c r="F291" s="179">
        <f t="shared" ca="1" si="71"/>
        <v>0.38396897967137017</v>
      </c>
      <c r="G291" s="272">
        <f t="shared" si="72"/>
        <v>1.1875</v>
      </c>
      <c r="H291" s="181">
        <f t="shared" ca="1" si="73"/>
        <v>370.05723210264449</v>
      </c>
      <c r="I291" s="182">
        <f t="shared" ca="1" si="74"/>
        <v>92.145183506447623</v>
      </c>
      <c r="J291" s="181">
        <f t="shared" ca="1" si="75"/>
        <v>13.88383340895896</v>
      </c>
      <c r="K291" s="7">
        <f t="shared" ca="1" si="81"/>
        <v>-1.6277902963948663</v>
      </c>
      <c r="L291" s="110">
        <f t="shared" si="76"/>
        <v>2490.2485680946211</v>
      </c>
      <c r="M291" s="110">
        <f t="shared" si="77"/>
        <v>63.897815373310728</v>
      </c>
      <c r="N291" s="110">
        <f t="shared" ca="1" si="78"/>
        <v>-15.96862280763364</v>
      </c>
      <c r="O291" s="110">
        <f t="shared" ca="1" si="79"/>
        <v>2410.3821299136771</v>
      </c>
      <c r="P291" s="110">
        <f t="shared" ca="1" si="82"/>
        <v>370.05723210264449</v>
      </c>
      <c r="Q291" s="110">
        <f>'prueba 1'!I336</f>
        <v>1.648438852265816</v>
      </c>
      <c r="R291" s="105">
        <f>'prueba 1'!AN288</f>
        <v>5.5985842540682623E-3</v>
      </c>
      <c r="S291" s="105">
        <f t="shared" si="83"/>
        <v>0.66546122596220925</v>
      </c>
      <c r="T291" s="177">
        <f t="shared" si="84"/>
        <v>6.5135387740377908</v>
      </c>
      <c r="U291" s="161">
        <f t="shared" si="69"/>
        <v>1.05778448351176</v>
      </c>
      <c r="V291" s="178">
        <f t="shared" si="80"/>
        <v>1.1875</v>
      </c>
    </row>
    <row r="292" spans="1:22" x14ac:dyDescent="0.25">
      <c r="A292" s="200">
        <v>1.191667</v>
      </c>
      <c r="B292" s="105">
        <v>253.61158107813708</v>
      </c>
      <c r="D292" s="194">
        <f t="shared" si="70"/>
        <v>4.1670000000000318E-3</v>
      </c>
      <c r="E292" s="174">
        <f t="shared" ca="1" si="85"/>
        <v>1.5415543310600304</v>
      </c>
      <c r="F292" s="179">
        <f t="shared" ca="1" si="71"/>
        <v>0.39039263656889733</v>
      </c>
      <c r="G292" s="272">
        <f t="shared" si="72"/>
        <v>1.191667</v>
      </c>
      <c r="H292" s="181">
        <f t="shared" ca="1" si="73"/>
        <v>369.94344397888614</v>
      </c>
      <c r="I292" s="182">
        <f t="shared" ca="1" si="74"/>
        <v>93.68673783750765</v>
      </c>
      <c r="J292" s="181">
        <f t="shared" ca="1" si="75"/>
        <v>14.274226045527858</v>
      </c>
      <c r="K292" s="7">
        <f t="shared" ca="1" si="81"/>
        <v>-1.6836704571478485</v>
      </c>
      <c r="L292" s="110">
        <f t="shared" si="76"/>
        <v>2487.929610376525</v>
      </c>
      <c r="M292" s="110">
        <f t="shared" si="77"/>
        <v>63.842895920281769</v>
      </c>
      <c r="N292" s="110">
        <f t="shared" ca="1" si="78"/>
        <v>-16.516807184620394</v>
      </c>
      <c r="O292" s="110">
        <f t="shared" ca="1" si="79"/>
        <v>2407.5699072716225</v>
      </c>
      <c r="P292" s="110">
        <f t="shared" ca="1" si="82"/>
        <v>369.94344397888614</v>
      </c>
      <c r="Q292" s="110">
        <f>'prueba 1'!I337</f>
        <v>1.6428415234882567</v>
      </c>
      <c r="R292" s="105">
        <f>'prueba 1'!AN289</f>
        <v>5.5983132547361859E-3</v>
      </c>
      <c r="S292" s="105">
        <f t="shared" si="83"/>
        <v>0.67105953921694539</v>
      </c>
      <c r="T292" s="177">
        <f t="shared" si="84"/>
        <v>6.5079404607830549</v>
      </c>
      <c r="U292" s="161">
        <f t="shared" si="69"/>
        <v>1.0567994583526052</v>
      </c>
      <c r="V292" s="178">
        <f t="shared" si="80"/>
        <v>1.191667</v>
      </c>
    </row>
    <row r="293" spans="1:22" x14ac:dyDescent="0.25">
      <c r="A293" s="200">
        <v>1.1958329999999999</v>
      </c>
      <c r="B293" s="105">
        <v>254.02525855078423</v>
      </c>
      <c r="D293" s="194">
        <f t="shared" si="70"/>
        <v>4.165999999999892E-3</v>
      </c>
      <c r="E293" s="174">
        <f t="shared" ca="1" si="85"/>
        <v>1.5447885741691549</v>
      </c>
      <c r="F293" s="179">
        <f t="shared" ca="1" si="71"/>
        <v>0.39673453903103528</v>
      </c>
      <c r="G293" s="272">
        <f t="shared" si="72"/>
        <v>1.1958329999999999</v>
      </c>
      <c r="H293" s="181">
        <f t="shared" ca="1" si="73"/>
        <v>370.8085871745547</v>
      </c>
      <c r="I293" s="182">
        <f t="shared" ca="1" si="74"/>
        <v>95.231526411676811</v>
      </c>
      <c r="J293" s="181">
        <f t="shared" ca="1" si="75"/>
        <v>14.670960584558893</v>
      </c>
      <c r="K293" s="7">
        <f t="shared" ca="1" si="81"/>
        <v>-1.740476032888401</v>
      </c>
      <c r="L293" s="110">
        <f t="shared" si="76"/>
        <v>2491.9877863831935</v>
      </c>
      <c r="M293" s="110">
        <f t="shared" si="77"/>
        <v>63.788013452259449</v>
      </c>
      <c r="N293" s="110">
        <f t="shared" ca="1" si="78"/>
        <v>-17.074069882635214</v>
      </c>
      <c r="O293" s="110">
        <f t="shared" ca="1" si="79"/>
        <v>2411.1257030482989</v>
      </c>
      <c r="P293" s="110">
        <f t="shared" ca="1" si="82"/>
        <v>370.8085871745547</v>
      </c>
      <c r="Q293" s="110">
        <f>'prueba 1'!I338</f>
        <v>1.6372399487296208</v>
      </c>
      <c r="R293" s="105">
        <f>'prueba 1'!AN290</f>
        <v>5.5945431215421041E-3</v>
      </c>
      <c r="S293" s="105">
        <f t="shared" si="83"/>
        <v>0.67665408233848745</v>
      </c>
      <c r="T293" s="177">
        <f t="shared" si="84"/>
        <v>6.502345917661513</v>
      </c>
      <c r="U293" s="161">
        <f t="shared" si="69"/>
        <v>1.0582692271225396</v>
      </c>
      <c r="V293" s="178">
        <f t="shared" si="80"/>
        <v>1.1958329999999999</v>
      </c>
    </row>
    <row r="294" spans="1:22" x14ac:dyDescent="0.25">
      <c r="A294" s="200">
        <v>1.2</v>
      </c>
      <c r="B294" s="105">
        <v>254.02525855078423</v>
      </c>
      <c r="D294" s="194">
        <f t="shared" si="70"/>
        <v>4.1670000000000318E-3</v>
      </c>
      <c r="E294" s="174">
        <f t="shared" ca="1" si="85"/>
        <v>1.5461610825674852</v>
      </c>
      <c r="F294" s="179">
        <f t="shared" ca="1" si="71"/>
        <v>0.40327262378851902</v>
      </c>
      <c r="G294" s="272">
        <f t="shared" si="72"/>
        <v>1.2</v>
      </c>
      <c r="H294" s="181">
        <f t="shared" ca="1" si="73"/>
        <v>371.04897589812174</v>
      </c>
      <c r="I294" s="182">
        <f t="shared" ca="1" si="74"/>
        <v>96.77768749424429</v>
      </c>
      <c r="J294" s="181">
        <f t="shared" ca="1" si="75"/>
        <v>15.074233208347412</v>
      </c>
      <c r="K294" s="7">
        <f t="shared" ca="1" si="81"/>
        <v>-1.7983462095656257</v>
      </c>
      <c r="L294" s="110">
        <f t="shared" si="76"/>
        <v>2491.9877863831935</v>
      </c>
      <c r="M294" s="110">
        <f t="shared" si="77"/>
        <v>63.733129307299741</v>
      </c>
      <c r="N294" s="110">
        <f t="shared" ca="1" si="78"/>
        <v>-17.64177631583879</v>
      </c>
      <c r="O294" s="110">
        <f t="shared" ca="1" si="79"/>
        <v>2410.6128807600548</v>
      </c>
      <c r="P294" s="110">
        <f t="shared" ca="1" si="82"/>
        <v>371.04897589812174</v>
      </c>
      <c r="Q294" s="110">
        <f>'prueba 1'!I339</f>
        <v>1.6316317803097784</v>
      </c>
      <c r="R294" s="105">
        <f>'prueba 1'!AN291</f>
        <v>5.5947140631708225E-3</v>
      </c>
      <c r="S294" s="105">
        <f t="shared" si="83"/>
        <v>0.68224879640165825</v>
      </c>
      <c r="T294" s="177">
        <f t="shared" si="84"/>
        <v>6.4967512035983424</v>
      </c>
      <c r="U294" s="161">
        <f t="shared" si="69"/>
        <v>1.0585232523811259</v>
      </c>
      <c r="V294" s="178">
        <f t="shared" si="80"/>
        <v>1.2</v>
      </c>
    </row>
    <row r="295" spans="1:22" x14ac:dyDescent="0.25">
      <c r="A295" s="200">
        <v>1.204167</v>
      </c>
      <c r="B295" s="105">
        <v>254.14345211439772</v>
      </c>
      <c r="D295" s="194">
        <f t="shared" si="70"/>
        <v>4.1670000000000318E-3</v>
      </c>
      <c r="E295" s="174">
        <f t="shared" ca="1" si="85"/>
        <v>1.5479021482052309</v>
      </c>
      <c r="F295" s="179">
        <f t="shared" ca="1" si="71"/>
        <v>0.40972273204009024</v>
      </c>
      <c r="G295" s="272">
        <f t="shared" si="72"/>
        <v>1.204167</v>
      </c>
      <c r="H295" s="181">
        <f t="shared" ca="1" si="73"/>
        <v>371.46679822539454</v>
      </c>
      <c r="I295" s="182">
        <f t="shared" ca="1" si="74"/>
        <v>98.325589642449515</v>
      </c>
      <c r="J295" s="181">
        <f t="shared" ca="1" si="75"/>
        <v>15.483955940387503</v>
      </c>
      <c r="K295" s="7">
        <f t="shared" ca="1" si="81"/>
        <v>-1.8572154754822066</v>
      </c>
      <c r="L295" s="110">
        <f t="shared" si="76"/>
        <v>2493.1472652422417</v>
      </c>
      <c r="M295" s="110">
        <f t="shared" si="77"/>
        <v>63.678261071248308</v>
      </c>
      <c r="N295" s="110">
        <f t="shared" ca="1" si="78"/>
        <v>-18.219283814480448</v>
      </c>
      <c r="O295" s="110">
        <f t="shared" ca="1" si="79"/>
        <v>2411.2497203565126</v>
      </c>
      <c r="P295" s="110">
        <f t="shared" ca="1" si="82"/>
        <v>371.46679822539454</v>
      </c>
      <c r="Q295" s="110">
        <f>'prueba 1'!I340</f>
        <v>1.6260186686435814</v>
      </c>
      <c r="R295" s="105">
        <f>'prueba 1'!AN292</f>
        <v>5.5930923599830174E-3</v>
      </c>
      <c r="S295" s="105">
        <f t="shared" si="83"/>
        <v>0.68784188876164132</v>
      </c>
      <c r="T295" s="177">
        <f t="shared" si="84"/>
        <v>6.4911581112383594</v>
      </c>
      <c r="U295" s="161">
        <f t="shared" si="69"/>
        <v>1.0590157649607033</v>
      </c>
      <c r="V295" s="178">
        <f t="shared" si="80"/>
        <v>1.204167</v>
      </c>
    </row>
    <row r="296" spans="1:22" x14ac:dyDescent="0.25">
      <c r="A296" s="200">
        <v>1.2083330000000001</v>
      </c>
      <c r="B296" s="105">
        <v>253.78887142355728</v>
      </c>
      <c r="D296" s="194">
        <f t="shared" si="70"/>
        <v>4.1660000000001141E-3</v>
      </c>
      <c r="E296" s="174">
        <f t="shared" ca="1" si="85"/>
        <v>1.5462883939785723</v>
      </c>
      <c r="F296" s="179">
        <f t="shared" ca="1" si="71"/>
        <v>0.41606624389977082</v>
      </c>
      <c r="G296" s="272">
        <f t="shared" si="72"/>
        <v>1.2083330000000001</v>
      </c>
      <c r="H296" s="181">
        <f t="shared" ca="1" si="73"/>
        <v>371.16860153109218</v>
      </c>
      <c r="I296" s="182">
        <f t="shared" ca="1" si="74"/>
        <v>99.871878036428086</v>
      </c>
      <c r="J296" s="181">
        <f t="shared" ca="1" si="75"/>
        <v>15.900022184287273</v>
      </c>
      <c r="K296" s="7">
        <f t="shared" ca="1" si="81"/>
        <v>-1.9171007273162362</v>
      </c>
      <c r="L296" s="110">
        <f t="shared" si="76"/>
        <v>2489.668828665097</v>
      </c>
      <c r="M296" s="110">
        <f t="shared" si="77"/>
        <v>63.623407756990076</v>
      </c>
      <c r="N296" s="110">
        <f t="shared" ca="1" si="78"/>
        <v>-18.806758134972277</v>
      </c>
      <c r="O296" s="110">
        <f t="shared" ca="1" si="79"/>
        <v>2407.2386627731344</v>
      </c>
      <c r="P296" s="110">
        <f t="shared" ca="1" si="82"/>
        <v>371.16860153109218</v>
      </c>
      <c r="Q296" s="110">
        <f>'prueba 1'!I341</f>
        <v>1.6204022188059577</v>
      </c>
      <c r="R296" s="105">
        <f>'prueba 1'!AN293</f>
        <v>5.5915712801448154E-3</v>
      </c>
      <c r="S296" s="105">
        <f t="shared" si="83"/>
        <v>0.69343346004178619</v>
      </c>
      <c r="T296" s="177">
        <f t="shared" si="84"/>
        <v>6.4855665399582136</v>
      </c>
      <c r="U296" s="161">
        <f t="shared" si="69"/>
        <v>1.0572844383505686</v>
      </c>
      <c r="V296" s="178">
        <f t="shared" si="80"/>
        <v>1.2083330000000001</v>
      </c>
    </row>
    <row r="297" spans="1:22" x14ac:dyDescent="0.25">
      <c r="A297" s="200">
        <v>1.2124999999999999</v>
      </c>
      <c r="B297" s="105">
        <v>249.17932244263164</v>
      </c>
      <c r="D297" s="194">
        <f t="shared" si="70"/>
        <v>4.1669999999998097E-3</v>
      </c>
      <c r="E297" s="174">
        <f t="shared" ca="1" si="85"/>
        <v>1.5185707820740639</v>
      </c>
      <c r="F297" s="179">
        <f t="shared" ca="1" si="71"/>
        <v>0.42249400022667916</v>
      </c>
      <c r="G297" s="272">
        <f t="shared" si="72"/>
        <v>1.2124999999999999</v>
      </c>
      <c r="H297" s="181">
        <f t="shared" ca="1" si="73"/>
        <v>364.4278334711143</v>
      </c>
      <c r="I297" s="182">
        <f t="shared" ca="1" si="74"/>
        <v>101.39044881850215</v>
      </c>
      <c r="J297" s="181">
        <f t="shared" ca="1" si="75"/>
        <v>16.322516184513951</v>
      </c>
      <c r="K297" s="7">
        <f t="shared" ca="1" si="81"/>
        <v>-1.977872290914183</v>
      </c>
      <c r="L297" s="110">
        <f t="shared" si="76"/>
        <v>2444.4491531622166</v>
      </c>
      <c r="M297" s="110">
        <f t="shared" si="77"/>
        <v>63.568408507211821</v>
      </c>
      <c r="N297" s="110">
        <f t="shared" ca="1" si="78"/>
        <v>-19.402927173868136</v>
      </c>
      <c r="O297" s="110">
        <f t="shared" ca="1" si="79"/>
        <v>2361.4778174811368</v>
      </c>
      <c r="P297" s="110">
        <f t="shared" ca="1" si="82"/>
        <v>364.4278334711143</v>
      </c>
      <c r="Q297" s="110">
        <f>'prueba 1'!I342</f>
        <v>1.6147800197383495</v>
      </c>
      <c r="R297" s="105">
        <f>'prueba 1'!AN294</f>
        <v>5.6064474799457061E-3</v>
      </c>
      <c r="S297" s="105">
        <f t="shared" si="83"/>
        <v>0.69903990752173184</v>
      </c>
      <c r="T297" s="177">
        <f t="shared" si="84"/>
        <v>6.4799600924782688</v>
      </c>
      <c r="U297" s="161">
        <f t="shared" si="69"/>
        <v>1.0383302366183986</v>
      </c>
      <c r="V297" s="178">
        <f t="shared" si="80"/>
        <v>1.2124999999999999</v>
      </c>
    </row>
    <row r="298" spans="1:22" x14ac:dyDescent="0.25">
      <c r="A298" s="200">
        <v>1.2166669999999999</v>
      </c>
      <c r="B298" s="105">
        <v>253.90706498717074</v>
      </c>
      <c r="D298" s="194">
        <f t="shared" si="70"/>
        <v>4.1670000000000318E-3</v>
      </c>
      <c r="E298" s="174">
        <f t="shared" ca="1" si="85"/>
        <v>1.5493847952626025</v>
      </c>
      <c r="F298" s="179">
        <f t="shared" ca="1" si="71"/>
        <v>0.428950286668561</v>
      </c>
      <c r="G298" s="272">
        <f t="shared" si="72"/>
        <v>1.2166669999999999</v>
      </c>
      <c r="H298" s="181">
        <f t="shared" ca="1" si="73"/>
        <v>371.82260505461738</v>
      </c>
      <c r="I298" s="182">
        <f t="shared" ca="1" si="74"/>
        <v>102.93983361376475</v>
      </c>
      <c r="J298" s="181">
        <f t="shared" ca="1" si="75"/>
        <v>16.751466471182511</v>
      </c>
      <c r="K298" s="7">
        <f t="shared" ca="1" si="81"/>
        <v>-2.0384774146145745</v>
      </c>
      <c r="L298" s="110">
        <f t="shared" si="76"/>
        <v>2490.8283075241452</v>
      </c>
      <c r="M298" s="110">
        <f t="shared" si="77"/>
        <v>63.513573681741192</v>
      </c>
      <c r="N298" s="110">
        <f t="shared" ca="1" si="78"/>
        <v>-19.997463437368978</v>
      </c>
      <c r="O298" s="110">
        <f t="shared" ca="1" si="79"/>
        <v>2407.3172704050353</v>
      </c>
      <c r="P298" s="110">
        <f t="shared" ca="1" si="82"/>
        <v>371.82260505461738</v>
      </c>
      <c r="Q298" s="110">
        <f>'prueba 1'!I343</f>
        <v>1.6091538205422182</v>
      </c>
      <c r="R298" s="105">
        <f>'prueba 1'!AN295</f>
        <v>5.5896865923163262E-3</v>
      </c>
      <c r="S298" s="105">
        <f t="shared" si="83"/>
        <v>0.70462959411404813</v>
      </c>
      <c r="T298" s="177">
        <f t="shared" si="84"/>
        <v>6.4743704058859519</v>
      </c>
      <c r="U298" s="161">
        <f t="shared" si="69"/>
        <v>1.0580307398015485</v>
      </c>
      <c r="V298" s="178">
        <f t="shared" si="80"/>
        <v>1.2166669999999999</v>
      </c>
    </row>
    <row r="299" spans="1:22" x14ac:dyDescent="0.25">
      <c r="A299" s="200">
        <v>1.2208330000000001</v>
      </c>
      <c r="B299" s="105">
        <v>254.08435533259097</v>
      </c>
      <c r="D299" s="194">
        <f t="shared" si="70"/>
        <v>4.1660000000001141E-3</v>
      </c>
      <c r="E299" s="174">
        <f t="shared" ca="1" si="85"/>
        <v>1.5511094159556815</v>
      </c>
      <c r="F299" s="179">
        <f t="shared" ca="1" si="71"/>
        <v>0.43530926866182723</v>
      </c>
      <c r="G299" s="272">
        <f t="shared" si="72"/>
        <v>1.2208330000000001</v>
      </c>
      <c r="H299" s="181">
        <f t="shared" ca="1" si="73"/>
        <v>372.32583196246736</v>
      </c>
      <c r="I299" s="182">
        <f t="shared" ca="1" si="74"/>
        <v>104.49094302972043</v>
      </c>
      <c r="J299" s="181">
        <f t="shared" ca="1" si="75"/>
        <v>17.186775739844339</v>
      </c>
      <c r="K299" s="7">
        <f t="shared" ca="1" si="81"/>
        <v>-2.1012548887854656</v>
      </c>
      <c r="L299" s="110">
        <f t="shared" si="76"/>
        <v>2492.5675258127176</v>
      </c>
      <c r="M299" s="110">
        <f t="shared" si="77"/>
        <v>63.458772573313382</v>
      </c>
      <c r="N299" s="110">
        <f t="shared" ca="1" si="78"/>
        <v>-20.613310458985421</v>
      </c>
      <c r="O299" s="110">
        <f t="shared" ca="1" si="79"/>
        <v>2408.4954427804187</v>
      </c>
      <c r="P299" s="110">
        <f t="shared" ca="1" si="82"/>
        <v>372.32583196246736</v>
      </c>
      <c r="Q299" s="110">
        <f>'prueba 1'!I344</f>
        <v>1.6035252814935441</v>
      </c>
      <c r="R299" s="105">
        <f>'prueba 1'!AN296</f>
        <v>5.5862495848947617E-3</v>
      </c>
      <c r="S299" s="105">
        <f t="shared" si="83"/>
        <v>0.71021584369894286</v>
      </c>
      <c r="T299" s="177">
        <f t="shared" si="84"/>
        <v>6.4687841563010577</v>
      </c>
      <c r="U299" s="161">
        <f t="shared" si="69"/>
        <v>1.058515424315603</v>
      </c>
      <c r="V299" s="178">
        <f t="shared" si="80"/>
        <v>1.2208330000000001</v>
      </c>
    </row>
    <row r="300" spans="1:22" x14ac:dyDescent="0.25">
      <c r="A300" s="200">
        <v>1.2250000000000001</v>
      </c>
      <c r="B300" s="105">
        <v>254.02525855078423</v>
      </c>
      <c r="D300" s="194">
        <f t="shared" si="70"/>
        <v>4.1670000000000318E-3</v>
      </c>
      <c r="E300" s="174">
        <f t="shared" ca="1" si="85"/>
        <v>1.5520807269521313</v>
      </c>
      <c r="F300" s="179">
        <f t="shared" ca="1" si="71"/>
        <v>0.44188127999405791</v>
      </c>
      <c r="G300" s="272">
        <f t="shared" si="72"/>
        <v>1.2250000000000001</v>
      </c>
      <c r="H300" s="181">
        <f t="shared" ca="1" si="73"/>
        <v>372.46957690235649</v>
      </c>
      <c r="I300" s="182">
        <f t="shared" ca="1" si="74"/>
        <v>106.04302375667255</v>
      </c>
      <c r="J300" s="181">
        <f t="shared" ca="1" si="75"/>
        <v>17.628657019838396</v>
      </c>
      <c r="K300" s="7">
        <f t="shared" ca="1" si="81"/>
        <v>-2.1650558821477928</v>
      </c>
      <c r="L300" s="110">
        <f t="shared" si="76"/>
        <v>2491.9877863831935</v>
      </c>
      <c r="M300" s="110">
        <f t="shared" si="77"/>
        <v>63.403972156823201</v>
      </c>
      <c r="N300" s="110">
        <f t="shared" ca="1" si="78"/>
        <v>-21.239198203869847</v>
      </c>
      <c r="O300" s="110">
        <f t="shared" ca="1" si="79"/>
        <v>2407.3446160225003</v>
      </c>
      <c r="P300" s="110">
        <f t="shared" ca="1" si="82"/>
        <v>372.46957690235649</v>
      </c>
      <c r="Q300" s="110">
        <f>'prueba 1'!I345</f>
        <v>1.5978919587036091</v>
      </c>
      <c r="R300" s="105">
        <f>'prueba 1'!AN297</f>
        <v>5.586179050986035E-3</v>
      </c>
      <c r="S300" s="105">
        <f t="shared" si="83"/>
        <v>0.71580202274992888</v>
      </c>
      <c r="T300" s="177">
        <f t="shared" si="84"/>
        <v>6.4631979772500712</v>
      </c>
      <c r="U300" s="161">
        <f t="shared" si="69"/>
        <v>1.0585232523811259</v>
      </c>
      <c r="V300" s="178">
        <f t="shared" si="80"/>
        <v>1.2250000000000001</v>
      </c>
    </row>
    <row r="301" spans="1:22" x14ac:dyDescent="0.25">
      <c r="A301" s="200">
        <v>1.2291669999999999</v>
      </c>
      <c r="B301" s="105">
        <v>254.08435533259097</v>
      </c>
      <c r="D301" s="194">
        <f t="shared" si="70"/>
        <v>4.1669999999998097E-3</v>
      </c>
      <c r="E301" s="174">
        <f t="shared" ca="1" si="85"/>
        <v>1.5534221846082015</v>
      </c>
      <c r="F301" s="179">
        <f t="shared" ca="1" si="71"/>
        <v>0.4483543902372964</v>
      </c>
      <c r="G301" s="272">
        <f t="shared" si="72"/>
        <v>1.2291669999999999</v>
      </c>
      <c r="H301" s="181">
        <f t="shared" ca="1" si="73"/>
        <v>372.79150098590651</v>
      </c>
      <c r="I301" s="182">
        <f t="shared" ca="1" si="74"/>
        <v>107.59644594128075</v>
      </c>
      <c r="J301" s="181">
        <f t="shared" ca="1" si="75"/>
        <v>18.077011410075691</v>
      </c>
      <c r="K301" s="7">
        <f t="shared" ca="1" si="81"/>
        <v>-2.2298518964168617</v>
      </c>
      <c r="L301" s="110">
        <f t="shared" si="76"/>
        <v>2492.5675258127176</v>
      </c>
      <c r="M301" s="110">
        <f t="shared" si="77"/>
        <v>63.349189994491972</v>
      </c>
      <c r="N301" s="110">
        <f t="shared" ca="1" si="78"/>
        <v>-21.874847103849415</v>
      </c>
      <c r="O301" s="110">
        <f t="shared" ca="1" si="79"/>
        <v>2407.3434887143762</v>
      </c>
      <c r="P301" s="110">
        <f t="shared" ca="1" si="82"/>
        <v>372.79150098590651</v>
      </c>
      <c r="Q301" s="110">
        <f>'prueba 1'!I346</f>
        <v>1.5922555104365754</v>
      </c>
      <c r="R301" s="105">
        <f>'prueba 1'!AN298</f>
        <v>5.5843182804516181E-3</v>
      </c>
      <c r="S301" s="105">
        <f t="shared" si="83"/>
        <v>0.72138634103038046</v>
      </c>
      <c r="T301" s="177">
        <f t="shared" si="84"/>
        <v>6.4576136589696196</v>
      </c>
      <c r="U301" s="161">
        <f t="shared" si="69"/>
        <v>1.0587695086708582</v>
      </c>
      <c r="V301" s="178">
        <f t="shared" si="80"/>
        <v>1.2291669999999999</v>
      </c>
    </row>
    <row r="302" spans="1:22" x14ac:dyDescent="0.25">
      <c r="A302" s="200">
        <v>1.233333</v>
      </c>
      <c r="B302" s="105">
        <v>254.02525855078423</v>
      </c>
      <c r="D302" s="194">
        <f t="shared" si="70"/>
        <v>4.1660000000001141E-3</v>
      </c>
      <c r="E302" s="174">
        <f t="shared" ca="1" si="85"/>
        <v>1.5536370592297044</v>
      </c>
      <c r="F302" s="179">
        <f t="shared" ca="1" si="71"/>
        <v>0.454719245780139</v>
      </c>
      <c r="G302" s="272">
        <f t="shared" si="72"/>
        <v>1.233333</v>
      </c>
      <c r="H302" s="181">
        <f t="shared" ca="1" si="73"/>
        <v>372.93256342526689</v>
      </c>
      <c r="I302" s="182">
        <f t="shared" ca="1" si="74"/>
        <v>109.15008300051045</v>
      </c>
      <c r="J302" s="181">
        <f t="shared" ca="1" si="75"/>
        <v>18.531730655855831</v>
      </c>
      <c r="K302" s="7">
        <f t="shared" ca="1" si="81"/>
        <v>-2.2956605199867042</v>
      </c>
      <c r="L302" s="110">
        <f t="shared" si="76"/>
        <v>2491.9877863831935</v>
      </c>
      <c r="M302" s="110">
        <f t="shared" si="77"/>
        <v>63.294436219090187</v>
      </c>
      <c r="N302" s="110">
        <f t="shared" ca="1" si="78"/>
        <v>-22.52042970106957</v>
      </c>
      <c r="O302" s="110">
        <f t="shared" ca="1" si="79"/>
        <v>2406.1729204630337</v>
      </c>
      <c r="P302" s="110">
        <f t="shared" ca="1" si="82"/>
        <v>372.93256342526689</v>
      </c>
      <c r="Q302" s="110">
        <f>'prueba 1'!I347</f>
        <v>1.5866176626200355</v>
      </c>
      <c r="R302" s="105">
        <f>'prueba 1'!AN299</f>
        <v>5.5814246077253039E-3</v>
      </c>
      <c r="S302" s="105">
        <f t="shared" si="83"/>
        <v>0.72696776563810572</v>
      </c>
      <c r="T302" s="177">
        <f t="shared" si="84"/>
        <v>6.4520322343618943</v>
      </c>
      <c r="U302" s="161">
        <f t="shared" si="69"/>
        <v>1.058269227122596</v>
      </c>
      <c r="V302" s="178">
        <f t="shared" si="80"/>
        <v>1.233333</v>
      </c>
    </row>
    <row r="303" spans="1:22" x14ac:dyDescent="0.25">
      <c r="A303" s="200">
        <v>1.2375</v>
      </c>
      <c r="B303" s="105">
        <v>254.20254889620443</v>
      </c>
      <c r="D303" s="194">
        <f t="shared" si="70"/>
        <v>4.1670000000000318E-3</v>
      </c>
      <c r="E303" s="174">
        <f t="shared" ca="1" si="85"/>
        <v>1.5560914106866632</v>
      </c>
      <c r="F303" s="179">
        <f t="shared" ca="1" si="71"/>
        <v>0.4613126287714619</v>
      </c>
      <c r="G303" s="272">
        <f t="shared" si="72"/>
        <v>1.2375</v>
      </c>
      <c r="H303" s="181">
        <f t="shared" ca="1" si="73"/>
        <v>373.43206399967636</v>
      </c>
      <c r="I303" s="182">
        <f t="shared" ca="1" si="74"/>
        <v>110.70617441119711</v>
      </c>
      <c r="J303" s="181">
        <f t="shared" ca="1" si="75"/>
        <v>18.993043284627294</v>
      </c>
      <c r="K303" s="7">
        <f t="shared" ca="1" si="81"/>
        <v>-2.3624354645662202</v>
      </c>
      <c r="L303" s="110">
        <f t="shared" si="76"/>
        <v>2493.7270046717658</v>
      </c>
      <c r="M303" s="110">
        <f t="shared" si="77"/>
        <v>63.239692656072712</v>
      </c>
      <c r="N303" s="110">
        <f t="shared" ca="1" si="78"/>
        <v>-23.175491907394623</v>
      </c>
      <c r="O303" s="110">
        <f t="shared" ca="1" si="79"/>
        <v>2407.3118201082984</v>
      </c>
      <c r="P303" s="110">
        <f t="shared" ca="1" si="82"/>
        <v>373.43206399967636</v>
      </c>
      <c r="Q303" s="110">
        <f>'prueba 1'!I348</f>
        <v>1.580976010650134</v>
      </c>
      <c r="R303" s="105">
        <f>'prueba 1'!AN300</f>
        <v>5.5803835899566022E-3</v>
      </c>
      <c r="S303" s="105">
        <f t="shared" si="83"/>
        <v>0.73254814922806233</v>
      </c>
      <c r="T303" s="177">
        <f t="shared" si="84"/>
        <v>6.4464518507719379</v>
      </c>
      <c r="U303" s="161">
        <f t="shared" si="69"/>
        <v>1.059262021250492</v>
      </c>
      <c r="V303" s="178">
        <f t="shared" si="80"/>
        <v>1.2375</v>
      </c>
    </row>
    <row r="304" spans="1:22" x14ac:dyDescent="0.25">
      <c r="A304" s="200">
        <v>1.2416670000000001</v>
      </c>
      <c r="B304" s="105">
        <v>254.02525855078423</v>
      </c>
      <c r="D304" s="194">
        <f t="shared" si="70"/>
        <v>4.1670000000000318E-3</v>
      </c>
      <c r="E304" s="174">
        <f t="shared" ca="1" si="85"/>
        <v>1.5559189328111693</v>
      </c>
      <c r="F304" s="179">
        <f t="shared" ca="1" si="71"/>
        <v>0.46779614296448607</v>
      </c>
      <c r="G304" s="272">
        <f t="shared" si="72"/>
        <v>1.2416670000000001</v>
      </c>
      <c r="H304" s="181">
        <f t="shared" ca="1" si="73"/>
        <v>373.39067262086814</v>
      </c>
      <c r="I304" s="182">
        <f t="shared" ca="1" si="74"/>
        <v>112.26209334400828</v>
      </c>
      <c r="J304" s="181">
        <f t="shared" ca="1" si="75"/>
        <v>19.460839427591779</v>
      </c>
      <c r="K304" s="7">
        <f t="shared" ca="1" si="81"/>
        <v>-2.4302754505062967</v>
      </c>
      <c r="L304" s="110">
        <f t="shared" si="76"/>
        <v>2491.9877863831935</v>
      </c>
      <c r="M304" s="110">
        <f t="shared" si="77"/>
        <v>63.184962039698959</v>
      </c>
      <c r="N304" s="110">
        <f t="shared" ca="1" si="78"/>
        <v>-23.841002169466773</v>
      </c>
      <c r="O304" s="110">
        <f t="shared" ca="1" si="79"/>
        <v>2404.9618221740279</v>
      </c>
      <c r="P304" s="110">
        <f t="shared" ca="1" si="82"/>
        <v>373.39067262086814</v>
      </c>
      <c r="Q304" s="110">
        <f>'prueba 1'!I349</f>
        <v>1.5753321446541404</v>
      </c>
      <c r="R304" s="105">
        <f>'prueba 1'!AN301</f>
        <v>5.5790638505356068E-3</v>
      </c>
      <c r="S304" s="105">
        <f t="shared" si="83"/>
        <v>0.73812721307859797</v>
      </c>
      <c r="T304" s="177">
        <f t="shared" si="84"/>
        <v>6.4408727869214024</v>
      </c>
      <c r="U304" s="161">
        <f t="shared" si="69"/>
        <v>1.0585232523811259</v>
      </c>
      <c r="V304" s="178">
        <f t="shared" si="80"/>
        <v>1.2416670000000001</v>
      </c>
    </row>
    <row r="305" spans="1:22" x14ac:dyDescent="0.25">
      <c r="A305" s="200">
        <v>1.245833</v>
      </c>
      <c r="B305" s="105">
        <v>253.96616176897751</v>
      </c>
      <c r="D305" s="194">
        <f t="shared" si="70"/>
        <v>4.165999999999892E-3</v>
      </c>
      <c r="E305" s="174">
        <f t="shared" ca="1" si="85"/>
        <v>1.5561165947704823</v>
      </c>
      <c r="F305" s="179">
        <f t="shared" ca="1" si="71"/>
        <v>0.47416666260494006</v>
      </c>
      <c r="G305" s="272">
        <f t="shared" si="72"/>
        <v>1.245833</v>
      </c>
      <c r="H305" s="181">
        <f t="shared" ca="1" si="73"/>
        <v>373.52774718447495</v>
      </c>
      <c r="I305" s="182">
        <f t="shared" ca="1" si="74"/>
        <v>113.81820993877876</v>
      </c>
      <c r="J305" s="181">
        <f t="shared" ca="1" si="75"/>
        <v>19.935006090196719</v>
      </c>
      <c r="K305" s="7">
        <f t="shared" ca="1" si="81"/>
        <v>-2.4990680686322424</v>
      </c>
      <c r="L305" s="110">
        <f t="shared" si="76"/>
        <v>2491.4080469536693</v>
      </c>
      <c r="M305" s="110">
        <f t="shared" si="77"/>
        <v>63.130261900375402</v>
      </c>
      <c r="N305" s="110">
        <f t="shared" ca="1" si="78"/>
        <v>-24.515857753282297</v>
      </c>
      <c r="O305" s="110">
        <f t="shared" ca="1" si="79"/>
        <v>2403.7619273000114</v>
      </c>
      <c r="P305" s="110">
        <f t="shared" ca="1" si="82"/>
        <v>373.52774718447495</v>
      </c>
      <c r="Q305" s="110">
        <f>'prueba 1'!I350</f>
        <v>1.5696877907872828</v>
      </c>
      <c r="R305" s="105">
        <f>'prueba 1'!AN302</f>
        <v>5.5759571175895452E-3</v>
      </c>
      <c r="S305" s="105">
        <f t="shared" si="83"/>
        <v>0.74370317019618748</v>
      </c>
      <c r="T305" s="177">
        <f t="shared" si="84"/>
        <v>6.4352968298038125</v>
      </c>
      <c r="U305" s="161">
        <f t="shared" si="69"/>
        <v>1.0580230299295328</v>
      </c>
      <c r="V305" s="178">
        <f t="shared" si="80"/>
        <v>1.245833</v>
      </c>
    </row>
    <row r="306" spans="1:22" x14ac:dyDescent="0.25">
      <c r="A306" s="200">
        <v>1.25</v>
      </c>
      <c r="B306" s="105">
        <v>253.72977464175054</v>
      </c>
      <c r="D306" s="194">
        <f t="shared" si="70"/>
        <v>4.1670000000000318E-3</v>
      </c>
      <c r="E306" s="174">
        <f t="shared" ca="1" si="85"/>
        <v>1.5559289983988163</v>
      </c>
      <c r="F306" s="179">
        <f t="shared" ca="1" si="71"/>
        <v>0.48076403695122261</v>
      </c>
      <c r="G306" s="272">
        <f t="shared" si="72"/>
        <v>1.25</v>
      </c>
      <c r="H306" s="181">
        <f t="shared" ca="1" si="73"/>
        <v>373.39308816865957</v>
      </c>
      <c r="I306" s="182">
        <f t="shared" ca="1" si="74"/>
        <v>115.37413893717758</v>
      </c>
      <c r="J306" s="181">
        <f t="shared" ca="1" si="75"/>
        <v>20.41577012714794</v>
      </c>
      <c r="K306" s="7">
        <f t="shared" ca="1" si="81"/>
        <v>-2.5688297074328439</v>
      </c>
      <c r="L306" s="110">
        <f t="shared" si="76"/>
        <v>2489.0890892355728</v>
      </c>
      <c r="M306" s="110">
        <f t="shared" si="77"/>
        <v>63.075561129494851</v>
      </c>
      <c r="N306" s="110">
        <f t="shared" ca="1" si="78"/>
        <v>-25.200219429916199</v>
      </c>
      <c r="O306" s="110">
        <f t="shared" ca="1" si="79"/>
        <v>2400.8133086761618</v>
      </c>
      <c r="P306" s="110">
        <f t="shared" ca="1" si="82"/>
        <v>373.39308816865957</v>
      </c>
      <c r="Q306" s="110">
        <f>'prueba 1'!I351</f>
        <v>1.5640405468087746</v>
      </c>
      <c r="R306" s="105">
        <f>'prueba 1'!AN303</f>
        <v>5.5760214964892659E-3</v>
      </c>
      <c r="S306" s="105">
        <f t="shared" si="83"/>
        <v>0.74927919169267676</v>
      </c>
      <c r="T306" s="177">
        <f t="shared" si="84"/>
        <v>6.4297208083073238</v>
      </c>
      <c r="U306" s="161">
        <f t="shared" si="69"/>
        <v>1.0572919709321826</v>
      </c>
      <c r="V306" s="178">
        <f t="shared" si="80"/>
        <v>1.25</v>
      </c>
    </row>
    <row r="307" spans="1:22" x14ac:dyDescent="0.25">
      <c r="A307" s="200">
        <v>1.254167</v>
      </c>
      <c r="B307" s="105">
        <v>254.02525855078423</v>
      </c>
      <c r="D307" s="194">
        <f t="shared" si="70"/>
        <v>4.1670000000000318E-3</v>
      </c>
      <c r="E307" s="174">
        <f t="shared" ca="1" si="85"/>
        <v>1.5587445003170888</v>
      </c>
      <c r="F307" s="179">
        <f t="shared" ca="1" si="71"/>
        <v>0.48725932528404398</v>
      </c>
      <c r="G307" s="272">
        <f t="shared" si="72"/>
        <v>1.254167</v>
      </c>
      <c r="H307" s="181">
        <f t="shared" ca="1" si="73"/>
        <v>374.06875457573238</v>
      </c>
      <c r="I307" s="182">
        <f t="shared" ca="1" si="74"/>
        <v>116.93288343749467</v>
      </c>
      <c r="J307" s="181">
        <f t="shared" ca="1" si="75"/>
        <v>20.903029452431984</v>
      </c>
      <c r="K307" s="7">
        <f t="shared" ca="1" si="81"/>
        <v>-2.6395431048634674</v>
      </c>
      <c r="L307" s="110">
        <f t="shared" si="76"/>
        <v>2491.9877863831935</v>
      </c>
      <c r="M307" s="110">
        <f t="shared" si="77"/>
        <v>63.020890220827411</v>
      </c>
      <c r="N307" s="110">
        <f t="shared" ca="1" si="78"/>
        <v>-25.893917858710616</v>
      </c>
      <c r="O307" s="110">
        <f t="shared" ca="1" si="79"/>
        <v>2403.0729783036554</v>
      </c>
      <c r="P307" s="110">
        <f t="shared" ca="1" si="82"/>
        <v>374.06875457573238</v>
      </c>
      <c r="Q307" s="110">
        <f>'prueba 1'!I352</f>
        <v>1.5583920374878544</v>
      </c>
      <c r="R307" s="105">
        <f>'prueba 1'!AN304</f>
        <v>5.5729774380670026E-3</v>
      </c>
      <c r="S307" s="105">
        <f t="shared" si="83"/>
        <v>0.75485216913074371</v>
      </c>
      <c r="T307" s="177">
        <f t="shared" si="84"/>
        <v>6.4241478308692566</v>
      </c>
      <c r="U307" s="161">
        <f t="shared" si="69"/>
        <v>1.0585232523811259</v>
      </c>
      <c r="V307" s="178">
        <f t="shared" si="80"/>
        <v>1.254167</v>
      </c>
    </row>
    <row r="308" spans="1:22" x14ac:dyDescent="0.25">
      <c r="A308" s="200">
        <v>1.2583329999999999</v>
      </c>
      <c r="B308" s="105">
        <v>253.78887142355728</v>
      </c>
      <c r="D308" s="194">
        <f t="shared" si="70"/>
        <v>4.165999999999892E-3</v>
      </c>
      <c r="E308" s="174">
        <f t="shared" ca="1" si="85"/>
        <v>1.5577959768873639</v>
      </c>
      <c r="F308" s="179">
        <f t="shared" ca="1" si="71"/>
        <v>0.49363217044030272</v>
      </c>
      <c r="G308" s="272">
        <f t="shared" si="72"/>
        <v>1.2583329999999999</v>
      </c>
      <c r="H308" s="181">
        <f t="shared" ca="1" si="73"/>
        <v>373.9308633911196</v>
      </c>
      <c r="I308" s="182">
        <f t="shared" ca="1" si="74"/>
        <v>118.49067941438203</v>
      </c>
      <c r="J308" s="181">
        <f t="shared" ca="1" si="75"/>
        <v>21.396661622872287</v>
      </c>
      <c r="K308" s="7">
        <f t="shared" ca="1" si="81"/>
        <v>-2.7113471787917014</v>
      </c>
      <c r="L308" s="110">
        <f t="shared" si="76"/>
        <v>2489.668828665097</v>
      </c>
      <c r="M308" s="110">
        <f t="shared" si="77"/>
        <v>62.966246329477698</v>
      </c>
      <c r="N308" s="110">
        <f t="shared" ca="1" si="78"/>
        <v>-26.598315823946592</v>
      </c>
      <c r="O308" s="110">
        <f t="shared" ca="1" si="79"/>
        <v>2400.1042665116729</v>
      </c>
      <c r="P308" s="110">
        <f t="shared" ca="1" si="82"/>
        <v>373.9308633911196</v>
      </c>
      <c r="Q308" s="110">
        <f>'prueba 1'!I353</f>
        <v>1.552743930634602</v>
      </c>
      <c r="R308" s="105">
        <f>'prueba 1'!AN305</f>
        <v>5.5702233791755425E-3</v>
      </c>
      <c r="S308" s="105">
        <f t="shared" si="83"/>
        <v>0.76042239250991928</v>
      </c>
      <c r="T308" s="177">
        <f t="shared" si="84"/>
        <v>6.4185776074900813</v>
      </c>
      <c r="U308" s="161">
        <f t="shared" si="69"/>
        <v>1.0572844383505122</v>
      </c>
      <c r="V308" s="178">
        <f t="shared" si="80"/>
        <v>1.2583329999999999</v>
      </c>
    </row>
    <row r="309" spans="1:22" x14ac:dyDescent="0.25">
      <c r="A309" s="200">
        <v>1.2625</v>
      </c>
      <c r="B309" s="105">
        <v>253.90706498717074</v>
      </c>
      <c r="D309" s="194">
        <f t="shared" si="70"/>
        <v>4.1670000000000318E-3</v>
      </c>
      <c r="E309" s="174">
        <f t="shared" ca="1" si="85"/>
        <v>1.5598483332762061</v>
      </c>
      <c r="F309" s="179">
        <f t="shared" ca="1" si="71"/>
        <v>0.50025054912449574</v>
      </c>
      <c r="G309" s="272">
        <f t="shared" si="72"/>
        <v>1.2625</v>
      </c>
      <c r="H309" s="181">
        <f t="shared" ca="1" si="73"/>
        <v>374.33365329402307</v>
      </c>
      <c r="I309" s="182">
        <f t="shared" ca="1" si="74"/>
        <v>120.05052774765824</v>
      </c>
      <c r="J309" s="181">
        <f t="shared" ca="1" si="75"/>
        <v>21.896912171996782</v>
      </c>
      <c r="K309" s="7">
        <f t="shared" ca="1" si="81"/>
        <v>-2.784070267968723</v>
      </c>
      <c r="L309" s="110">
        <f t="shared" si="76"/>
        <v>2490.8283075241452</v>
      </c>
      <c r="M309" s="110">
        <f t="shared" si="77"/>
        <v>62.911615029597101</v>
      </c>
      <c r="N309" s="110">
        <f t="shared" ca="1" si="78"/>
        <v>-27.311729328773175</v>
      </c>
      <c r="O309" s="110">
        <f t="shared" ca="1" si="79"/>
        <v>2400.6049631657747</v>
      </c>
      <c r="P309" s="110">
        <f t="shared" ca="1" si="82"/>
        <v>374.33365329402307</v>
      </c>
      <c r="Q309" s="110">
        <f>'prueba 1'!I354</f>
        <v>1.5470938262334659</v>
      </c>
      <c r="R309" s="105">
        <f>'prueba 1'!AN306</f>
        <v>5.5689398451173287E-3</v>
      </c>
      <c r="S309" s="105">
        <f t="shared" si="83"/>
        <v>0.76599133235503658</v>
      </c>
      <c r="T309" s="177">
        <f t="shared" si="84"/>
        <v>6.4130086676449638</v>
      </c>
      <c r="U309" s="161">
        <f t="shared" si="69"/>
        <v>1.0580307398015485</v>
      </c>
      <c r="V309" s="178">
        <f t="shared" si="80"/>
        <v>1.2625</v>
      </c>
    </row>
    <row r="310" spans="1:22" x14ac:dyDescent="0.25">
      <c r="A310" s="200">
        <v>1.266667</v>
      </c>
      <c r="B310" s="105">
        <v>253.67067785994379</v>
      </c>
      <c r="D310" s="194">
        <f t="shared" si="70"/>
        <v>4.1670000000000318E-3</v>
      </c>
      <c r="E310" s="174">
        <f t="shared" ca="1" si="85"/>
        <v>1.5592603644845344</v>
      </c>
      <c r="F310" s="179">
        <f t="shared" ca="1" si="71"/>
        <v>0.50674798706330282</v>
      </c>
      <c r="G310" s="272">
        <f t="shared" si="72"/>
        <v>1.266667</v>
      </c>
      <c r="H310" s="181">
        <f t="shared" ca="1" si="73"/>
        <v>374.19255207211961</v>
      </c>
      <c r="I310" s="182">
        <f t="shared" ca="1" si="74"/>
        <v>121.60978811214277</v>
      </c>
      <c r="J310" s="181">
        <f t="shared" ca="1" si="75"/>
        <v>22.403660159060085</v>
      </c>
      <c r="K310" s="7">
        <f t="shared" ca="1" si="81"/>
        <v>-2.8578534870188976</v>
      </c>
      <c r="L310" s="110">
        <f t="shared" si="76"/>
        <v>2488.5093498060487</v>
      </c>
      <c r="M310" s="110">
        <f t="shared" si="77"/>
        <v>62.856999041772042</v>
      </c>
      <c r="N310" s="110">
        <f t="shared" ca="1" si="78"/>
        <v>-28.035542707655388</v>
      </c>
      <c r="O310" s="110">
        <f t="shared" ca="1" si="79"/>
        <v>2397.6168080566217</v>
      </c>
      <c r="P310" s="110">
        <f t="shared" ca="1" si="82"/>
        <v>374.19255207211967</v>
      </c>
      <c r="Q310" s="110">
        <f>'prueba 1'!I355</f>
        <v>1.5414433614186525</v>
      </c>
      <c r="R310" s="105">
        <f>'prueba 1'!AN307</f>
        <v>5.5673789831858023E-3</v>
      </c>
      <c r="S310" s="105">
        <f t="shared" si="83"/>
        <v>0.7715587113382224</v>
      </c>
      <c r="T310" s="177">
        <f t="shared" si="84"/>
        <v>6.4074412886617775</v>
      </c>
      <c r="U310" s="161">
        <f t="shared" si="69"/>
        <v>1.0570457146423939</v>
      </c>
      <c r="V310" s="178">
        <f t="shared" si="80"/>
        <v>1.266667</v>
      </c>
    </row>
    <row r="311" spans="1:22" x14ac:dyDescent="0.25">
      <c r="A311" s="200">
        <v>1.2708330000000001</v>
      </c>
      <c r="B311" s="105">
        <v>253.55248429633031</v>
      </c>
      <c r="D311" s="194">
        <f t="shared" si="70"/>
        <v>4.1660000000001141E-3</v>
      </c>
      <c r="E311" s="174">
        <f t="shared" ca="1" si="85"/>
        <v>1.5590450342180451</v>
      </c>
      <c r="F311" s="179">
        <f t="shared" ca="1" si="71"/>
        <v>0.51312135888775323</v>
      </c>
      <c r="G311" s="272">
        <f t="shared" si="72"/>
        <v>1.2708330000000001</v>
      </c>
      <c r="H311" s="181">
        <f t="shared" ca="1" si="73"/>
        <v>374.2306851219401</v>
      </c>
      <c r="I311" s="182">
        <f t="shared" ca="1" si="74"/>
        <v>123.16883314636081</v>
      </c>
      <c r="J311" s="181">
        <f t="shared" ca="1" si="75"/>
        <v>22.91678151794784</v>
      </c>
      <c r="K311" s="7">
        <f t="shared" ca="1" si="81"/>
        <v>-2.9325733025939829</v>
      </c>
      <c r="L311" s="110">
        <f t="shared" si="76"/>
        <v>2487.3498709470005</v>
      </c>
      <c r="M311" s="110">
        <f t="shared" si="77"/>
        <v>62.802415865720526</v>
      </c>
      <c r="N311" s="110">
        <f t="shared" ca="1" si="78"/>
        <v>-28.768544098446974</v>
      </c>
      <c r="O311" s="110">
        <f t="shared" ca="1" si="79"/>
        <v>2395.7789109828332</v>
      </c>
      <c r="P311" s="110">
        <f t="shared" ca="1" si="82"/>
        <v>374.2306851219401</v>
      </c>
      <c r="Q311" s="110">
        <f>'prueba 1'!I356</f>
        <v>1.5357941928552132</v>
      </c>
      <c r="R311" s="105">
        <f>'prueba 1'!AN308</f>
        <v>5.5640342560156798E-3</v>
      </c>
      <c r="S311" s="105">
        <f t="shared" si="83"/>
        <v>0.77712274559423811</v>
      </c>
      <c r="T311" s="177">
        <f t="shared" si="84"/>
        <v>6.4018772544057621</v>
      </c>
      <c r="U311" s="161">
        <f t="shared" si="69"/>
        <v>1.0562996495785411</v>
      </c>
      <c r="V311" s="178">
        <f t="shared" si="80"/>
        <v>1.2708330000000001</v>
      </c>
    </row>
    <row r="312" spans="1:22" x14ac:dyDescent="0.25">
      <c r="A312" s="200">
        <v>1.2749999999999999</v>
      </c>
      <c r="B312" s="105">
        <v>253.67067785994379</v>
      </c>
      <c r="D312" s="194">
        <f t="shared" si="70"/>
        <v>4.1669999999998097E-3</v>
      </c>
      <c r="E312" s="174">
        <f t="shared" ca="1" si="85"/>
        <v>1.5610827002150673</v>
      </c>
      <c r="F312" s="179">
        <f t="shared" ca="1" si="71"/>
        <v>0.51974955933265798</v>
      </c>
      <c r="G312" s="272">
        <f t="shared" si="72"/>
        <v>1.2749999999999999</v>
      </c>
      <c r="H312" s="181">
        <f t="shared" ca="1" si="73"/>
        <v>374.62987766142038</v>
      </c>
      <c r="I312" s="182">
        <f t="shared" ca="1" si="74"/>
        <v>124.72991584657588</v>
      </c>
      <c r="J312" s="181">
        <f t="shared" ca="1" si="75"/>
        <v>23.436531077280499</v>
      </c>
      <c r="K312" s="7">
        <f t="shared" ca="1" si="81"/>
        <v>-3.0082468263621172</v>
      </c>
      <c r="L312" s="110">
        <f t="shared" si="76"/>
        <v>2488.5093498060487</v>
      </c>
      <c r="M312" s="110">
        <f t="shared" si="77"/>
        <v>62.747847403166674</v>
      </c>
      <c r="N312" s="110">
        <f t="shared" ca="1" si="78"/>
        <v>-29.510901366612369</v>
      </c>
      <c r="O312" s="110">
        <f t="shared" ca="1" si="79"/>
        <v>2396.2506010362695</v>
      </c>
      <c r="P312" s="110">
        <f t="shared" ca="1" si="82"/>
        <v>374.62987766142038</v>
      </c>
      <c r="Q312" s="110">
        <f>'prueba 1'!I357</f>
        <v>1.5301438947442199</v>
      </c>
      <c r="R312" s="105">
        <f>'prueba 1'!AN309</f>
        <v>5.5625344091602587E-3</v>
      </c>
      <c r="S312" s="105">
        <f t="shared" si="83"/>
        <v>0.78268528000339832</v>
      </c>
      <c r="T312" s="177">
        <f t="shared" si="84"/>
        <v>6.3963147199966022</v>
      </c>
      <c r="U312" s="161">
        <f t="shared" si="69"/>
        <v>1.0570457146423375</v>
      </c>
      <c r="V312" s="178">
        <f t="shared" si="80"/>
        <v>1.2749999999999999</v>
      </c>
    </row>
    <row r="313" spans="1:22" x14ac:dyDescent="0.25">
      <c r="A313" s="200">
        <v>1.2791669999999999</v>
      </c>
      <c r="B313" s="105">
        <v>253.3751939509101</v>
      </c>
      <c r="D313" s="194">
        <f t="shared" si="70"/>
        <v>4.1670000000000318E-3</v>
      </c>
      <c r="E313" s="174">
        <f t="shared" ca="1" si="85"/>
        <v>1.5600957463359859</v>
      </c>
      <c r="F313" s="179">
        <f t="shared" ca="1" si="71"/>
        <v>0.5262504783076678</v>
      </c>
      <c r="G313" s="272">
        <f t="shared" si="72"/>
        <v>1.2791669999999999</v>
      </c>
      <c r="H313" s="181">
        <f t="shared" ca="1" si="73"/>
        <v>374.39302767841951</v>
      </c>
      <c r="I313" s="182">
        <f t="shared" ca="1" si="74"/>
        <v>126.29001159291187</v>
      </c>
      <c r="J313" s="181">
        <f t="shared" ca="1" si="75"/>
        <v>23.962781555588165</v>
      </c>
      <c r="K313" s="7">
        <f t="shared" ca="1" si="81"/>
        <v>-3.0849851060612514</v>
      </c>
      <c r="L313" s="110">
        <f t="shared" si="76"/>
        <v>2485.6106526584281</v>
      </c>
      <c r="M313" s="110">
        <f t="shared" si="77"/>
        <v>62.693294514000286</v>
      </c>
      <c r="N313" s="110">
        <f t="shared" ca="1" si="78"/>
        <v>-30.263703890460878</v>
      </c>
      <c r="O313" s="110">
        <f t="shared" ca="1" si="79"/>
        <v>2392.653654253967</v>
      </c>
      <c r="P313" s="110">
        <f t="shared" ca="1" si="82"/>
        <v>374.39302767841951</v>
      </c>
      <c r="Q313" s="110">
        <f>'prueba 1'!I358</f>
        <v>1.5244941161892485</v>
      </c>
      <c r="R313" s="105">
        <f>'prueba 1'!AN310</f>
        <v>5.5609469078881013E-3</v>
      </c>
      <c r="S313" s="105">
        <f t="shared" si="83"/>
        <v>0.78824622691128643</v>
      </c>
      <c r="T313" s="177">
        <f t="shared" si="84"/>
        <v>6.3907537730887141</v>
      </c>
      <c r="U313" s="161">
        <f t="shared" si="69"/>
        <v>1.0558144331934505</v>
      </c>
      <c r="V313" s="178">
        <f t="shared" si="80"/>
        <v>1.2791669999999999</v>
      </c>
    </row>
    <row r="314" spans="1:22" x14ac:dyDescent="0.25">
      <c r="A314" s="200">
        <v>1.2833330000000001</v>
      </c>
      <c r="B314" s="105">
        <v>253.55248429633031</v>
      </c>
      <c r="D314" s="194">
        <f t="shared" si="70"/>
        <v>4.1660000000001141E-3</v>
      </c>
      <c r="E314" s="174">
        <f t="shared" ca="1" si="85"/>
        <v>1.5617519125679986</v>
      </c>
      <c r="F314" s="179">
        <f t="shared" ca="1" si="71"/>
        <v>0.53263044676384375</v>
      </c>
      <c r="G314" s="272">
        <f t="shared" si="72"/>
        <v>1.2833330000000001</v>
      </c>
      <c r="H314" s="181">
        <f t="shared" ca="1" si="73"/>
        <v>374.88043988669125</v>
      </c>
      <c r="I314" s="182">
        <f t="shared" ca="1" si="74"/>
        <v>127.85176350547987</v>
      </c>
      <c r="J314" s="181">
        <f t="shared" ca="1" si="75"/>
        <v>24.495412002352008</v>
      </c>
      <c r="K314" s="7">
        <f t="shared" ca="1" si="81"/>
        <v>-3.1626404353150761</v>
      </c>
      <c r="L314" s="110">
        <f t="shared" si="76"/>
        <v>2487.3498709470005</v>
      </c>
      <c r="M314" s="110">
        <f t="shared" si="77"/>
        <v>62.638785772504697</v>
      </c>
      <c r="N314" s="110">
        <f t="shared" ca="1" si="78"/>
        <v>-31.025502670440897</v>
      </c>
      <c r="O314" s="110">
        <f t="shared" ca="1" si="79"/>
        <v>2393.6855825040548</v>
      </c>
      <c r="P314" s="110">
        <f t="shared" ca="1" si="82"/>
        <v>374.88043988669125</v>
      </c>
      <c r="Q314" s="110">
        <f>'prueba 1'!I359</f>
        <v>1.5188465073308406</v>
      </c>
      <c r="R314" s="105">
        <f>'prueba 1'!AN311</f>
        <v>5.5564466356357416E-3</v>
      </c>
      <c r="S314" s="105">
        <f t="shared" si="83"/>
        <v>0.79380267354692213</v>
      </c>
      <c r="T314" s="177">
        <f t="shared" si="84"/>
        <v>6.3851973264530777</v>
      </c>
      <c r="U314" s="161">
        <f t="shared" si="69"/>
        <v>1.0562996495785411</v>
      </c>
      <c r="V314" s="178">
        <f t="shared" si="80"/>
        <v>1.2833330000000001</v>
      </c>
    </row>
    <row r="315" spans="1:22" x14ac:dyDescent="0.25">
      <c r="A315" s="200">
        <v>1.2875000000000001</v>
      </c>
      <c r="B315" s="105">
        <v>253.55248429633031</v>
      </c>
      <c r="D315" s="194">
        <f t="shared" si="70"/>
        <v>4.1670000000000318E-3</v>
      </c>
      <c r="E315" s="174">
        <f t="shared" ca="1" si="85"/>
        <v>1.5630183099375781</v>
      </c>
      <c r="F315" s="179">
        <f t="shared" ca="1" si="71"/>
        <v>0.53927139582484862</v>
      </c>
      <c r="G315" s="272">
        <f t="shared" si="72"/>
        <v>1.2875000000000001</v>
      </c>
      <c r="H315" s="181">
        <f t="shared" ca="1" si="73"/>
        <v>375.09438683406916</v>
      </c>
      <c r="I315" s="182">
        <f t="shared" ca="1" si="74"/>
        <v>129.41478181541746</v>
      </c>
      <c r="J315" s="181">
        <f t="shared" ca="1" si="75"/>
        <v>25.034683398176856</v>
      </c>
      <c r="K315" s="7">
        <f t="shared" ca="1" si="81"/>
        <v>-3.2413449995077572</v>
      </c>
      <c r="L315" s="110">
        <f t="shared" si="76"/>
        <v>2487.3498709470005</v>
      </c>
      <c r="M315" s="110">
        <f t="shared" si="77"/>
        <v>62.584290167801107</v>
      </c>
      <c r="N315" s="110">
        <f t="shared" ca="1" si="78"/>
        <v>-31.7975944451711</v>
      </c>
      <c r="O315" s="110">
        <f t="shared" ca="1" si="79"/>
        <v>2392.9679863340284</v>
      </c>
      <c r="P315" s="110">
        <f t="shared" ca="1" si="82"/>
        <v>375.09438683406916</v>
      </c>
      <c r="Q315" s="110">
        <f>'prueba 1'!I360</f>
        <v>1.5131986101491799</v>
      </c>
      <c r="R315" s="105">
        <f>'prueba 1'!AN312</f>
        <v>5.5551075131082652E-3</v>
      </c>
      <c r="S315" s="105">
        <f t="shared" si="83"/>
        <v>0.79935778106003041</v>
      </c>
      <c r="T315" s="177">
        <f t="shared" si="84"/>
        <v>6.3796422189399697</v>
      </c>
      <c r="U315" s="161">
        <f t="shared" si="69"/>
        <v>1.0565532020628166</v>
      </c>
      <c r="V315" s="178">
        <f t="shared" si="80"/>
        <v>1.2875000000000001</v>
      </c>
    </row>
    <row r="316" spans="1:22" x14ac:dyDescent="0.25">
      <c r="A316" s="200">
        <v>1.2916669999999999</v>
      </c>
      <c r="B316" s="105">
        <v>252.60693578742249</v>
      </c>
      <c r="D316" s="194">
        <f t="shared" si="70"/>
        <v>4.1669999999998097E-3</v>
      </c>
      <c r="E316" s="174">
        <f t="shared" ca="1" si="85"/>
        <v>1.5578408407194015</v>
      </c>
      <c r="F316" s="179">
        <f t="shared" ca="1" si="71"/>
        <v>0.54576291860809734</v>
      </c>
      <c r="G316" s="272">
        <f t="shared" si="72"/>
        <v>1.2916669999999999</v>
      </c>
      <c r="H316" s="181">
        <f t="shared" ca="1" si="73"/>
        <v>373.85189362118376</v>
      </c>
      <c r="I316" s="182">
        <f t="shared" ca="1" si="74"/>
        <v>130.97262265613685</v>
      </c>
      <c r="J316" s="181">
        <f t="shared" ca="1" si="75"/>
        <v>25.580446316784954</v>
      </c>
      <c r="K316" s="7">
        <f t="shared" ca="1" si="81"/>
        <v>-3.321081871237876</v>
      </c>
      <c r="L316" s="110">
        <f t="shared" si="76"/>
        <v>2478.0740400746149</v>
      </c>
      <c r="M316" s="110">
        <f t="shared" si="77"/>
        <v>62.529791894710918</v>
      </c>
      <c r="N316" s="110">
        <f t="shared" ca="1" si="78"/>
        <v>-32.579813156843564</v>
      </c>
      <c r="O316" s="110">
        <f t="shared" ca="1" si="79"/>
        <v>2382.9644350230606</v>
      </c>
      <c r="P316" s="110">
        <f t="shared" ca="1" si="82"/>
        <v>373.85189362118376</v>
      </c>
      <c r="Q316" s="110">
        <f>'prueba 1'!I361</f>
        <v>1.5075521076908778</v>
      </c>
      <c r="R316" s="105">
        <f>'prueba 1'!AN313</f>
        <v>5.5553795198971488E-3</v>
      </c>
      <c r="S316" s="105">
        <f t="shared" si="83"/>
        <v>0.80491316057992757</v>
      </c>
      <c r="T316" s="177">
        <f t="shared" si="84"/>
        <v>6.3740868394200731</v>
      </c>
      <c r="U316" s="161">
        <f t="shared" si="69"/>
        <v>1.0526131014261415</v>
      </c>
      <c r="V316" s="178">
        <f t="shared" si="80"/>
        <v>1.2916669999999999</v>
      </c>
    </row>
    <row r="317" spans="1:22" x14ac:dyDescent="0.25">
      <c r="A317" s="200">
        <v>1.295833</v>
      </c>
      <c r="B317" s="105">
        <v>253.25700038729664</v>
      </c>
      <c r="D317" s="194">
        <f t="shared" si="70"/>
        <v>4.1660000000001141E-3</v>
      </c>
      <c r="E317" s="174">
        <f t="shared" ca="1" si="85"/>
        <v>1.5625151212977488</v>
      </c>
      <c r="F317" s="179">
        <f t="shared" ca="1" si="71"/>
        <v>0.55214138398080759</v>
      </c>
      <c r="G317" s="272">
        <f t="shared" si="72"/>
        <v>1.295833</v>
      </c>
      <c r="H317" s="181">
        <f t="shared" ca="1" si="73"/>
        <v>375.06363929373646</v>
      </c>
      <c r="I317" s="182">
        <f t="shared" ca="1" si="74"/>
        <v>132.53513777743458</v>
      </c>
      <c r="J317" s="181">
        <f t="shared" ca="1" si="75"/>
        <v>26.132587700765761</v>
      </c>
      <c r="K317" s="7">
        <f t="shared" ca="1" si="81"/>
        <v>-3.4015186871624605</v>
      </c>
      <c r="L317" s="110">
        <f t="shared" si="76"/>
        <v>2484.4511737993803</v>
      </c>
      <c r="M317" s="110">
        <f t="shared" si="77"/>
        <v>62.475354681516642</v>
      </c>
      <c r="N317" s="110">
        <f t="shared" ca="1" si="78"/>
        <v>-33.368898321063739</v>
      </c>
      <c r="O317" s="110">
        <f t="shared" ca="1" si="79"/>
        <v>2388.6069207967998</v>
      </c>
      <c r="P317" s="110">
        <f t="shared" ca="1" si="82"/>
        <v>375.06363929373646</v>
      </c>
      <c r="Q317" s="110">
        <f>'prueba 1'!I362</f>
        <v>1.5019086041622707</v>
      </c>
      <c r="R317" s="105">
        <f>'prueba 1'!AN314</f>
        <v>5.5491552695488824E-3</v>
      </c>
      <c r="S317" s="105">
        <f t="shared" si="83"/>
        <v>0.81046231584947648</v>
      </c>
      <c r="T317" s="177">
        <f t="shared" si="84"/>
        <v>6.3685376841505237</v>
      </c>
      <c r="U317" s="161">
        <f t="shared" si="69"/>
        <v>1.0550686636135067</v>
      </c>
      <c r="V317" s="178">
        <f t="shared" si="80"/>
        <v>1.295833</v>
      </c>
    </row>
    <row r="318" spans="1:22" x14ac:dyDescent="0.25">
      <c r="A318" s="200">
        <v>1.3</v>
      </c>
      <c r="B318" s="105">
        <v>253.07971004187641</v>
      </c>
      <c r="D318" s="194">
        <f t="shared" si="70"/>
        <v>4.1670000000000318E-3</v>
      </c>
      <c r="E318" s="174">
        <f t="shared" ca="1" si="85"/>
        <v>1.562625080329118</v>
      </c>
      <c r="F318" s="179">
        <f t="shared" ca="1" si="71"/>
        <v>0.55878537782830562</v>
      </c>
      <c r="G318" s="272">
        <f t="shared" si="72"/>
        <v>1.3</v>
      </c>
      <c r="H318" s="181">
        <f t="shared" ca="1" si="73"/>
        <v>375.00001927744324</v>
      </c>
      <c r="I318" s="182">
        <f t="shared" ca="1" si="74"/>
        <v>134.09776285776371</v>
      </c>
      <c r="J318" s="181">
        <f t="shared" ca="1" si="75"/>
        <v>26.691373078594065</v>
      </c>
      <c r="K318" s="7">
        <f t="shared" ca="1" si="81"/>
        <v>-3.4831636605569654</v>
      </c>
      <c r="L318" s="110">
        <f t="shared" si="76"/>
        <v>2482.7119555108079</v>
      </c>
      <c r="M318" s="110">
        <f t="shared" si="77"/>
        <v>62.420927194957038</v>
      </c>
      <c r="N318" s="110">
        <f t="shared" ca="1" si="78"/>
        <v>-34.169835510063834</v>
      </c>
      <c r="O318" s="110">
        <f t="shared" ca="1" si="79"/>
        <v>2386.1211928057869</v>
      </c>
      <c r="P318" s="110">
        <f t="shared" ca="1" si="82"/>
        <v>375.00001927744324</v>
      </c>
      <c r="Q318" s="110">
        <f>'prueba 1'!I363</f>
        <v>1.4962656348803018</v>
      </c>
      <c r="R318" s="105">
        <f>'prueba 1'!AN315</f>
        <v>5.5481637675439937E-3</v>
      </c>
      <c r="S318" s="105">
        <f t="shared" si="83"/>
        <v>0.81601047961702045</v>
      </c>
      <c r="T318" s="177">
        <f t="shared" si="84"/>
        <v>6.36298952038298</v>
      </c>
      <c r="U318" s="161">
        <f t="shared" si="69"/>
        <v>1.054583151744507</v>
      </c>
      <c r="V318" s="178">
        <f t="shared" si="80"/>
        <v>1.3</v>
      </c>
    </row>
    <row r="319" spans="1:22" x14ac:dyDescent="0.25">
      <c r="A319" s="200">
        <v>1.3041670000000001</v>
      </c>
      <c r="B319" s="105">
        <v>253.31609716910336</v>
      </c>
      <c r="D319" s="194">
        <f t="shared" si="70"/>
        <v>4.1670000000000318E-3</v>
      </c>
      <c r="E319" s="174">
        <f t="shared" ca="1" si="85"/>
        <v>1.5650122527437307</v>
      </c>
      <c r="F319" s="179">
        <f t="shared" ca="1" si="71"/>
        <v>0.56530678388548883</v>
      </c>
      <c r="G319" s="272">
        <f t="shared" si="72"/>
        <v>1.3041670000000001</v>
      </c>
      <c r="H319" s="181">
        <f t="shared" ca="1" si="73"/>
        <v>375.57289482690635</v>
      </c>
      <c r="I319" s="182">
        <f t="shared" ca="1" si="74"/>
        <v>135.66277511050745</v>
      </c>
      <c r="J319" s="181">
        <f t="shared" ca="1" si="75"/>
        <v>27.256679862479555</v>
      </c>
      <c r="K319" s="7">
        <f t="shared" ca="1" si="81"/>
        <v>-3.5657827379277633</v>
      </c>
      <c r="L319" s="110">
        <f t="shared" si="76"/>
        <v>2485.030913228904</v>
      </c>
      <c r="M319" s="110">
        <f t="shared" si="77"/>
        <v>62.366536131359204</v>
      </c>
      <c r="N319" s="110">
        <f t="shared" ca="1" si="78"/>
        <v>-34.980328659071361</v>
      </c>
      <c r="O319" s="110">
        <f t="shared" ca="1" si="79"/>
        <v>2387.6840484384734</v>
      </c>
      <c r="P319" s="110">
        <f t="shared" ca="1" si="82"/>
        <v>375.57289482690635</v>
      </c>
      <c r="Q319" s="110">
        <f>'prueba 1'!I364</f>
        <v>1.4906249320746092</v>
      </c>
      <c r="R319" s="105">
        <f>'prueba 1'!AN316</f>
        <v>5.5444509274043922E-3</v>
      </c>
      <c r="S319" s="105">
        <f t="shared" si="83"/>
        <v>0.82155493054442486</v>
      </c>
      <c r="T319" s="177">
        <f t="shared" si="84"/>
        <v>6.3574450694555757</v>
      </c>
      <c r="U319" s="161">
        <f t="shared" si="69"/>
        <v>1.0555681769036618</v>
      </c>
      <c r="V319" s="178">
        <f t="shared" si="80"/>
        <v>1.3041670000000001</v>
      </c>
    </row>
    <row r="320" spans="1:22" x14ac:dyDescent="0.25">
      <c r="A320" s="200">
        <v>1.308333</v>
      </c>
      <c r="B320" s="105">
        <v>251.95687118754836</v>
      </c>
      <c r="D320" s="194">
        <f t="shared" si="70"/>
        <v>4.165999999999892E-3</v>
      </c>
      <c r="E320" s="174">
        <f t="shared" ca="1" si="85"/>
        <v>1.5567541242492144</v>
      </c>
      <c r="F320" s="179">
        <f t="shared" ca="1" si="71"/>
        <v>0.57165655879198141</v>
      </c>
      <c r="G320" s="272">
        <f t="shared" si="72"/>
        <v>1.308333</v>
      </c>
      <c r="H320" s="181">
        <f t="shared" ca="1" si="73"/>
        <v>373.68077874442025</v>
      </c>
      <c r="I320" s="182">
        <f t="shared" ca="1" si="74"/>
        <v>137.21952923475666</v>
      </c>
      <c r="J320" s="181">
        <f t="shared" ca="1" si="75"/>
        <v>27.828336421271537</v>
      </c>
      <c r="K320" s="7">
        <f t="shared" ca="1" si="81"/>
        <v>-3.649498642465435</v>
      </c>
      <c r="L320" s="110">
        <f t="shared" si="76"/>
        <v>2471.6969063498495</v>
      </c>
      <c r="M320" s="110">
        <f t="shared" si="77"/>
        <v>62.312145322564788</v>
      </c>
      <c r="N320" s="110">
        <f t="shared" ca="1" si="78"/>
        <v>-35.801581682585919</v>
      </c>
      <c r="O320" s="110">
        <f t="shared" ca="1" si="79"/>
        <v>2373.5831793446987</v>
      </c>
      <c r="P320" s="110">
        <f t="shared" ca="1" si="82"/>
        <v>373.68077874442025</v>
      </c>
      <c r="Q320" s="110">
        <f>'prueba 1'!I365</f>
        <v>1.4849879989509238</v>
      </c>
      <c r="R320" s="105">
        <f>'prueba 1'!AN317</f>
        <v>5.5444249535591093E-3</v>
      </c>
      <c r="S320" s="105">
        <f t="shared" si="83"/>
        <v>0.82709935549798397</v>
      </c>
      <c r="T320" s="177">
        <f t="shared" si="84"/>
        <v>6.3519006445020167</v>
      </c>
      <c r="U320" s="161">
        <f t="shared" si="69"/>
        <v>1.0496523253672994</v>
      </c>
      <c r="V320" s="178">
        <f t="shared" si="80"/>
        <v>1.308333</v>
      </c>
    </row>
    <row r="321" spans="1:22" x14ac:dyDescent="0.25">
      <c r="A321" s="200">
        <v>1.3125</v>
      </c>
      <c r="B321" s="105">
        <v>252.13416153296856</v>
      </c>
      <c r="D321" s="194">
        <f t="shared" si="70"/>
        <v>4.1670000000000318E-3</v>
      </c>
      <c r="E321" s="174">
        <f t="shared" ca="1" si="85"/>
        <v>1.5591226664475213</v>
      </c>
      <c r="F321" s="179">
        <f t="shared" ca="1" si="71"/>
        <v>0.5782906424723222</v>
      </c>
      <c r="G321" s="272">
        <f t="shared" si="72"/>
        <v>1.3125</v>
      </c>
      <c r="H321" s="181">
        <f t="shared" ca="1" si="73"/>
        <v>374.15950718682728</v>
      </c>
      <c r="I321" s="182">
        <f t="shared" ca="1" si="74"/>
        <v>138.77865190120417</v>
      </c>
      <c r="J321" s="181">
        <f t="shared" ca="1" si="75"/>
        <v>28.406627063743858</v>
      </c>
      <c r="K321" s="7">
        <f t="shared" ca="1" si="81"/>
        <v>-3.7337364804219639</v>
      </c>
      <c r="L321" s="110">
        <f t="shared" si="76"/>
        <v>2473.4361246384219</v>
      </c>
      <c r="M321" s="110">
        <f t="shared" si="77"/>
        <v>62.2577775004616</v>
      </c>
      <c r="N321" s="110">
        <f t="shared" ca="1" si="78"/>
        <v>-36.627954872939469</v>
      </c>
      <c r="O321" s="110">
        <f t="shared" ca="1" si="79"/>
        <v>2374.5503922650209</v>
      </c>
      <c r="P321" s="110">
        <f t="shared" ca="1" si="82"/>
        <v>374.15950718682728</v>
      </c>
      <c r="Q321" s="110">
        <f>'prueba 1'!I366</f>
        <v>1.4793524734642267</v>
      </c>
      <c r="R321" s="105">
        <f>'prueba 1'!AN318</f>
        <v>5.5420817638308049E-3</v>
      </c>
      <c r="S321" s="105">
        <f t="shared" si="83"/>
        <v>0.83264143726181472</v>
      </c>
      <c r="T321" s="177">
        <f t="shared" si="84"/>
        <v>6.3463585627381853</v>
      </c>
      <c r="U321" s="161">
        <f t="shared" si="69"/>
        <v>1.0506430511078879</v>
      </c>
      <c r="V321" s="178">
        <f t="shared" si="80"/>
        <v>1.3125</v>
      </c>
    </row>
    <row r="322" spans="1:22" x14ac:dyDescent="0.25">
      <c r="A322" s="200">
        <v>1.316667</v>
      </c>
      <c r="B322" s="105">
        <v>251.18861302406077</v>
      </c>
      <c r="D322" s="194">
        <f t="shared" si="70"/>
        <v>4.1670000000000318E-3</v>
      </c>
      <c r="E322" s="174">
        <f t="shared" ca="1" si="85"/>
        <v>1.5538751702379616</v>
      </c>
      <c r="F322" s="179">
        <f t="shared" ca="1" si="71"/>
        <v>0.58476564030670386</v>
      </c>
      <c r="G322" s="272">
        <f t="shared" si="72"/>
        <v>1.316667</v>
      </c>
      <c r="H322" s="181">
        <f t="shared" ca="1" si="73"/>
        <v>372.90020884040069</v>
      </c>
      <c r="I322" s="182">
        <f t="shared" ca="1" si="74"/>
        <v>140.33252707144214</v>
      </c>
      <c r="J322" s="181">
        <f t="shared" ca="1" si="75"/>
        <v>28.991392704050561</v>
      </c>
      <c r="K322" s="7">
        <f t="shared" ca="1" si="81"/>
        <v>-3.8190658070328132</v>
      </c>
      <c r="L322" s="110">
        <f t="shared" si="76"/>
        <v>2464.1602937660364</v>
      </c>
      <c r="M322" s="110">
        <f t="shared" si="77"/>
        <v>62.203411179084199</v>
      </c>
      <c r="N322" s="110">
        <f t="shared" ca="1" si="78"/>
        <v>-37.465035566991901</v>
      </c>
      <c r="O322" s="110">
        <f t="shared" ca="1" si="79"/>
        <v>2364.4918470199605</v>
      </c>
      <c r="P322" s="110">
        <f t="shared" ca="1" si="82"/>
        <v>372.90020884040069</v>
      </c>
      <c r="Q322" s="110">
        <f>'prueba 1'!I367</f>
        <v>1.473719962742448</v>
      </c>
      <c r="R322" s="105">
        <f>'prueba 1'!AN319</f>
        <v>5.5419287846482316E-3</v>
      </c>
      <c r="S322" s="105">
        <f t="shared" si="83"/>
        <v>0.83818336604646293</v>
      </c>
      <c r="T322" s="177">
        <f t="shared" si="84"/>
        <v>6.340816633953537</v>
      </c>
      <c r="U322" s="161">
        <f t="shared" si="69"/>
        <v>1.0467029504712693</v>
      </c>
      <c r="V322" s="178">
        <f t="shared" si="80"/>
        <v>1.316667</v>
      </c>
    </row>
    <row r="323" spans="1:22" x14ac:dyDescent="0.25">
      <c r="A323" s="200">
        <v>1.3208329999999999</v>
      </c>
      <c r="B323" s="105">
        <v>249.77029026069903</v>
      </c>
      <c r="D323" s="194">
        <f t="shared" si="70"/>
        <v>4.165999999999892E-3</v>
      </c>
      <c r="E323" s="174">
        <f t="shared" ca="1" si="85"/>
        <v>1.5451926765472646</v>
      </c>
      <c r="F323" s="179">
        <f t="shared" ca="1" si="71"/>
        <v>0.59106258047010851</v>
      </c>
      <c r="G323" s="272">
        <f t="shared" si="72"/>
        <v>1.3208329999999999</v>
      </c>
      <c r="H323" s="181">
        <f t="shared" ca="1" si="73"/>
        <v>370.90558726531555</v>
      </c>
      <c r="I323" s="182">
        <f t="shared" ca="1" si="74"/>
        <v>141.8777197479894</v>
      </c>
      <c r="J323" s="181">
        <f t="shared" ca="1" si="75"/>
        <v>29.58245528452067</v>
      </c>
      <c r="K323" s="7">
        <f t="shared" ca="1" si="81"/>
        <v>-3.9050671377542288</v>
      </c>
      <c r="L323" s="110">
        <f t="shared" si="76"/>
        <v>2450.2465474574574</v>
      </c>
      <c r="M323" s="110">
        <f t="shared" si="77"/>
        <v>62.149045088855061</v>
      </c>
      <c r="N323" s="110">
        <f t="shared" ca="1" si="78"/>
        <v>-38.308708621368986</v>
      </c>
      <c r="O323" s="110">
        <f t="shared" ca="1" si="79"/>
        <v>2349.7887937472333</v>
      </c>
      <c r="P323" s="110">
        <f t="shared" ca="1" si="82"/>
        <v>370.90558726531555</v>
      </c>
      <c r="Q323" s="110">
        <f>'prueba 1'!I368</f>
        <v>1.4680920078301054</v>
      </c>
      <c r="R323" s="105">
        <f>'prueba 1'!AN320</f>
        <v>5.5419052221351165E-3</v>
      </c>
      <c r="S323" s="105">
        <f t="shared" si="83"/>
        <v>0.84372527126859809</v>
      </c>
      <c r="T323" s="177">
        <f t="shared" si="84"/>
        <v>6.3352747287314024</v>
      </c>
      <c r="U323" s="161">
        <f t="shared" si="69"/>
        <v>1.0405430292260451</v>
      </c>
      <c r="V323" s="178">
        <f t="shared" si="80"/>
        <v>1.3208329999999999</v>
      </c>
    </row>
    <row r="324" spans="1:22" x14ac:dyDescent="0.25">
      <c r="A324" s="200">
        <v>1.325</v>
      </c>
      <c r="B324" s="105">
        <v>247.11093507939577</v>
      </c>
      <c r="D324" s="194">
        <f t="shared" si="70"/>
        <v>4.1670000000000318E-3</v>
      </c>
      <c r="E324" s="174">
        <f t="shared" ca="1" si="85"/>
        <v>1.5292212984654581</v>
      </c>
      <c r="F324" s="179">
        <f t="shared" ca="1" si="71"/>
        <v>0.59757672334058187</v>
      </c>
      <c r="G324" s="272">
        <f t="shared" si="72"/>
        <v>1.325</v>
      </c>
      <c r="H324" s="181">
        <f t="shared" ca="1" si="73"/>
        <v>366.98375293147262</v>
      </c>
      <c r="I324" s="182">
        <f t="shared" ca="1" si="74"/>
        <v>143.40694104645485</v>
      </c>
      <c r="J324" s="181">
        <f t="shared" ca="1" si="75"/>
        <v>30.18003200786125</v>
      </c>
      <c r="K324" s="7">
        <f t="shared" ca="1" si="81"/>
        <v>-3.9915374909116683</v>
      </c>
      <c r="L324" s="110">
        <f t="shared" si="76"/>
        <v>2424.1582731288727</v>
      </c>
      <c r="M324" s="110">
        <f t="shared" si="77"/>
        <v>62.094614032840134</v>
      </c>
      <c r="N324" s="110">
        <f t="shared" ca="1" si="78"/>
        <v>-39.156982785843468</v>
      </c>
      <c r="O324" s="110">
        <f t="shared" ca="1" si="79"/>
        <v>2322.9066763101891</v>
      </c>
      <c r="P324" s="110">
        <f t="shared" ca="1" si="82"/>
        <v>366.98375293147262</v>
      </c>
      <c r="Q324" s="110">
        <f>'prueba 1'!I369</f>
        <v>1.4624663321799745</v>
      </c>
      <c r="R324" s="105">
        <f>'prueba 1'!AN321</f>
        <v>5.5485276263943133E-3</v>
      </c>
      <c r="S324" s="105">
        <f t="shared" si="83"/>
        <v>0.84927379889499244</v>
      </c>
      <c r="T324" s="177">
        <f t="shared" si="84"/>
        <v>6.3297262011050082</v>
      </c>
      <c r="U324" s="161">
        <f t="shared" si="69"/>
        <v>1.0297112664758501</v>
      </c>
      <c r="V324" s="178">
        <f t="shared" si="80"/>
        <v>1.325</v>
      </c>
    </row>
    <row r="325" spans="1:22" x14ac:dyDescent="0.25">
      <c r="A325" s="200">
        <v>1.329167</v>
      </c>
      <c r="B325" s="105">
        <v>245.0425477161599</v>
      </c>
      <c r="D325" s="194">
        <f t="shared" si="70"/>
        <v>4.1670000000000318E-3</v>
      </c>
      <c r="E325" s="174">
        <f t="shared" ca="1" si="85"/>
        <v>1.5166708204433623</v>
      </c>
      <c r="F325" s="179">
        <f t="shared" ca="1" si="71"/>
        <v>0.60389669064936935</v>
      </c>
      <c r="G325" s="272">
        <f t="shared" si="72"/>
        <v>1.329167</v>
      </c>
      <c r="H325" s="181">
        <f t="shared" ca="1" si="73"/>
        <v>363.97187915607168</v>
      </c>
      <c r="I325" s="182">
        <f t="shared" ca="1" si="74"/>
        <v>144.9236118668982</v>
      </c>
      <c r="J325" s="181">
        <f t="shared" ca="1" si="75"/>
        <v>30.783928698510618</v>
      </c>
      <c r="K325" s="7">
        <f t="shared" ca="1" si="81"/>
        <v>-4.0780463475649684</v>
      </c>
      <c r="L325" s="110">
        <f t="shared" si="76"/>
        <v>2403.8673930955288</v>
      </c>
      <c r="M325" s="110">
        <f t="shared" si="77"/>
        <v>62.040150000090094</v>
      </c>
      <c r="N325" s="110">
        <f t="shared" ca="1" si="78"/>
        <v>-40.005634669612341</v>
      </c>
      <c r="O325" s="110">
        <f t="shared" ca="1" si="79"/>
        <v>2301.8216084258261</v>
      </c>
      <c r="P325" s="110">
        <f t="shared" ca="1" si="82"/>
        <v>363.97187915607168</v>
      </c>
      <c r="Q325" s="110">
        <f>'prueba 1'!I370</f>
        <v>1.4568443390154513</v>
      </c>
      <c r="R325" s="105">
        <f>'prueba 1'!AN322</f>
        <v>5.5518891692187457E-3</v>
      </c>
      <c r="S325" s="105">
        <f t="shared" si="83"/>
        <v>0.85482568806421122</v>
      </c>
      <c r="T325" s="177">
        <f t="shared" si="84"/>
        <v>6.3241743119357894</v>
      </c>
      <c r="U325" s="161">
        <f t="shared" si="69"/>
        <v>1.0210922963332461</v>
      </c>
      <c r="V325" s="178">
        <f t="shared" si="80"/>
        <v>1.329167</v>
      </c>
    </row>
    <row r="326" spans="1:22" x14ac:dyDescent="0.25">
      <c r="A326" s="200">
        <v>1.3333330000000001</v>
      </c>
      <c r="B326" s="105">
        <v>244.09699920725208</v>
      </c>
      <c r="D326" s="194">
        <f t="shared" si="70"/>
        <v>4.1660000000001141E-3</v>
      </c>
      <c r="E326" s="174">
        <f t="shared" ca="1" si="85"/>
        <v>1.5109980324844225</v>
      </c>
      <c r="F326" s="179">
        <f t="shared" ca="1" si="71"/>
        <v>0.61004658484084473</v>
      </c>
      <c r="G326" s="272">
        <f t="shared" si="72"/>
        <v>1.3333330000000001</v>
      </c>
      <c r="H326" s="181">
        <f t="shared" ca="1" si="73"/>
        <v>362.69755940575641</v>
      </c>
      <c r="I326" s="182">
        <f t="shared" ca="1" si="74"/>
        <v>146.43460989938262</v>
      </c>
      <c r="J326" s="181">
        <f t="shared" ca="1" si="75"/>
        <v>31.393975283351462</v>
      </c>
      <c r="K326" s="7">
        <f t="shared" ca="1" si="81"/>
        <v>-4.164761263846013</v>
      </c>
      <c r="L326" s="110">
        <f t="shared" si="76"/>
        <v>2394.5915622231432</v>
      </c>
      <c r="M326" s="110">
        <f t="shared" si="77"/>
        <v>61.985702735214367</v>
      </c>
      <c r="N326" s="110">
        <f t="shared" ca="1" si="78"/>
        <v>-40.856307998329392</v>
      </c>
      <c r="O326" s="110">
        <f t="shared" ca="1" si="79"/>
        <v>2291.7495514895991</v>
      </c>
      <c r="P326" s="110">
        <f t="shared" ca="1" si="82"/>
        <v>362.69755940575641</v>
      </c>
      <c r="Q326" s="110">
        <f>'prueba 1'!I371</f>
        <v>1.4512278267314402</v>
      </c>
      <c r="R326" s="105">
        <f>'prueba 1'!AN323</f>
        <v>5.5501799057824071E-3</v>
      </c>
      <c r="S326" s="105">
        <f t="shared" si="83"/>
        <v>0.86037586796999366</v>
      </c>
      <c r="T326" s="177">
        <f t="shared" si="84"/>
        <v>6.3186241320300063</v>
      </c>
      <c r="U326" s="161">
        <f t="shared" ref="U326:U389" si="86">IF(B326&lt;0,0,+D326*B326)</f>
        <v>1.0169080986974399</v>
      </c>
      <c r="V326" s="178">
        <f t="shared" si="80"/>
        <v>1.3333330000000001</v>
      </c>
    </row>
    <row r="327" spans="1:22" x14ac:dyDescent="0.25">
      <c r="A327" s="200">
        <v>1.3374999999999999</v>
      </c>
      <c r="B327" s="105">
        <v>241.67403115317578</v>
      </c>
      <c r="D327" s="194">
        <f t="shared" ref="D327:D390" si="87">+A327-A326</f>
        <v>4.1669999999998097E-3</v>
      </c>
      <c r="E327" s="174">
        <f t="shared" ca="1" si="85"/>
        <v>1.4964723898062031</v>
      </c>
      <c r="F327" s="179">
        <f t="shared" ref="F327:F390" ca="1" si="88">IF(AND(I326&lt;=0,J326&lt;=0),0,+I327*D327)</f>
        <v>0.61642881989902165</v>
      </c>
      <c r="G327" s="272">
        <f t="shared" ref="G327:G390" si="89">+G326+D327</f>
        <v>1.3374999999999999</v>
      </c>
      <c r="H327" s="181">
        <f t="shared" ref="H327:H390" ca="1" si="90">IF(CELL("tipo",T327)="b",+(B327*9.81+K327*9.81-$E$2*9.81)/$E$2,+(B327*9.81+K327*9.81-T327*9.81)/T327)</f>
        <v>359.12464358201856</v>
      </c>
      <c r="I327" s="182">
        <f t="shared" ref="I327:I390" ca="1" si="91">+I326+E327</f>
        <v>147.93108228918882</v>
      </c>
      <c r="J327" s="181">
        <f t="shared" ref="J327:J390" ca="1" si="92">IF(AND(I327&lt;=0,J326&lt;=0),0,+J326+F327)</f>
        <v>32.010404103250487</v>
      </c>
      <c r="K327" s="7">
        <f t="shared" ca="1" si="81"/>
        <v>-4.2520590016375861</v>
      </c>
      <c r="L327" s="110">
        <f t="shared" ref="L327:L390" si="93">+B327*9.81</f>
        <v>2370.8222456126546</v>
      </c>
      <c r="M327" s="110">
        <f t="shared" ref="M327:M390" si="94">+T327*9.81</f>
        <v>61.931198524307582</v>
      </c>
      <c r="N327" s="110">
        <f t="shared" ref="N327:N390" ca="1" si="95">+K327*9.81</f>
        <v>-41.712698806064722</v>
      </c>
      <c r="O327" s="110">
        <f t="shared" ref="O327:O390" ca="1" si="96">+L327-M327+N327</f>
        <v>2267.1783482822825</v>
      </c>
      <c r="P327" s="110">
        <f t="shared" ca="1" si="82"/>
        <v>359.12464358201856</v>
      </c>
      <c r="Q327" s="110">
        <f>'prueba 1'!I372</f>
        <v>1.4456141965463138</v>
      </c>
      <c r="R327" s="105">
        <f>'prueba 1'!AN324</f>
        <v>5.5559848019155617E-3</v>
      </c>
      <c r="S327" s="105">
        <f t="shared" si="83"/>
        <v>0.86593185277190921</v>
      </c>
      <c r="T327" s="177">
        <f t="shared" si="84"/>
        <v>6.3130681472280914</v>
      </c>
      <c r="U327" s="161">
        <f t="shared" si="86"/>
        <v>1.0070556878152375</v>
      </c>
      <c r="V327" s="178">
        <f t="shared" ref="V327:V390" si="97">+G327</f>
        <v>1.3374999999999999</v>
      </c>
    </row>
    <row r="328" spans="1:22" x14ac:dyDescent="0.25">
      <c r="A328" s="200">
        <v>1.3416669999999999</v>
      </c>
      <c r="B328" s="105">
        <v>240.3148051716208</v>
      </c>
      <c r="D328" s="194">
        <f t="shared" si="87"/>
        <v>4.1670000000000318E-3</v>
      </c>
      <c r="E328" s="174">
        <f t="shared" ca="1" si="85"/>
        <v>1.4884516842356172</v>
      </c>
      <c r="F328" s="179">
        <f t="shared" ca="1" si="88"/>
        <v>0.62263119806726441</v>
      </c>
      <c r="G328" s="272">
        <f t="shared" si="89"/>
        <v>1.3416669999999999</v>
      </c>
      <c r="H328" s="181">
        <f t="shared" ca="1" si="90"/>
        <v>357.19982823028698</v>
      </c>
      <c r="I328" s="182">
        <f t="shared" ca="1" si="91"/>
        <v>149.41953397342445</v>
      </c>
      <c r="J328" s="181">
        <f t="shared" ca="1" si="92"/>
        <v>32.633035301317754</v>
      </c>
      <c r="K328" s="7">
        <f t="shared" ref="K328:K391" ca="1" si="98">IF(I327&lt;0,+(+(0.5*1.29*$H$2*PI()/4*$E$1^2*I327^2)/9.81),+(-(0.5*1.29*$H$2*PI()/4*$E$1^2*I327^2)/9.81))</f>
        <v>-4.3394099679661791</v>
      </c>
      <c r="L328" s="110">
        <f t="shared" si="93"/>
        <v>2357.4882387336002</v>
      </c>
      <c r="M328" s="110">
        <f t="shared" si="94"/>
        <v>61.87668553690348</v>
      </c>
      <c r="N328" s="110">
        <f t="shared" ca="1" si="95"/>
        <v>-42.569611785748222</v>
      </c>
      <c r="O328" s="110">
        <f t="shared" ca="1" si="96"/>
        <v>2253.0419414109483</v>
      </c>
      <c r="P328" s="110">
        <f t="shared" ref="P328:P391" ca="1" si="99">+O328/T328</f>
        <v>357.19982823028698</v>
      </c>
      <c r="Q328" s="110">
        <f>'prueba 1'!I373</f>
        <v>1.4400051323509711</v>
      </c>
      <c r="R328" s="105">
        <f>'prueba 1'!AN325</f>
        <v>5.5568794499587628E-3</v>
      </c>
      <c r="S328" s="105">
        <f t="shared" ref="S328:S391" si="100">R328+S327</f>
        <v>0.87148873222186796</v>
      </c>
      <c r="T328" s="177">
        <f t="shared" ref="T328:T391" si="101">+$E$2-S328</f>
        <v>6.307511267778132</v>
      </c>
      <c r="U328" s="161">
        <f t="shared" si="86"/>
        <v>1.0013917931501515</v>
      </c>
      <c r="V328" s="178">
        <f t="shared" si="97"/>
        <v>1.3416669999999999</v>
      </c>
    </row>
    <row r="329" spans="1:22" x14ac:dyDescent="0.25">
      <c r="A329" s="200">
        <v>1.3458330000000001</v>
      </c>
      <c r="B329" s="105">
        <v>239.84203091716688</v>
      </c>
      <c r="D329" s="194">
        <f t="shared" si="87"/>
        <v>4.1660000000001141E-3</v>
      </c>
      <c r="E329" s="174">
        <f t="shared" ca="1" si="85"/>
        <v>1.4858067221205857</v>
      </c>
      <c r="F329" s="179">
        <f t="shared" ca="1" si="88"/>
        <v>0.62867164933765773</v>
      </c>
      <c r="G329" s="272">
        <f t="shared" si="89"/>
        <v>1.3458330000000001</v>
      </c>
      <c r="H329" s="181">
        <f t="shared" ca="1" si="90"/>
        <v>356.65067741731758</v>
      </c>
      <c r="I329" s="182">
        <f t="shared" ca="1" si="91"/>
        <v>150.90534069554502</v>
      </c>
      <c r="J329" s="181">
        <f t="shared" ca="1" si="92"/>
        <v>33.261706950655409</v>
      </c>
      <c r="K329" s="7">
        <f t="shared" ca="1" si="98"/>
        <v>-4.4271737636548405</v>
      </c>
      <c r="L329" s="110">
        <f t="shared" si="93"/>
        <v>2352.8503232974072</v>
      </c>
      <c r="M329" s="110">
        <f t="shared" si="94"/>
        <v>61.822206666696758</v>
      </c>
      <c r="N329" s="110">
        <f t="shared" ca="1" si="95"/>
        <v>-43.430574621453985</v>
      </c>
      <c r="O329" s="110">
        <f t="shared" ca="1" si="96"/>
        <v>2247.5975420092564</v>
      </c>
      <c r="P329" s="110">
        <f t="shared" ca="1" si="99"/>
        <v>356.65067741731758</v>
      </c>
      <c r="Q329" s="110">
        <f>'prueba 1'!I374</f>
        <v>1.4344022104466154</v>
      </c>
      <c r="R329" s="105">
        <f>'prueba 1'!AN326</f>
        <v>5.5534016520613046E-3</v>
      </c>
      <c r="S329" s="105">
        <f t="shared" si="100"/>
        <v>0.87704213387392926</v>
      </c>
      <c r="T329" s="177">
        <f t="shared" si="101"/>
        <v>6.3019578661260711</v>
      </c>
      <c r="U329" s="161">
        <f t="shared" si="86"/>
        <v>0.9991819008009446</v>
      </c>
      <c r="V329" s="178">
        <f t="shared" si="97"/>
        <v>1.3458330000000001</v>
      </c>
    </row>
    <row r="330" spans="1:22" x14ac:dyDescent="0.25">
      <c r="A330" s="200">
        <v>1.35</v>
      </c>
      <c r="B330" s="105">
        <v>240.01932126258708</v>
      </c>
      <c r="D330" s="194">
        <f t="shared" si="87"/>
        <v>4.1670000000000318E-3</v>
      </c>
      <c r="E330" s="174">
        <f t="shared" ca="1" si="85"/>
        <v>1.4880860293601372</v>
      </c>
      <c r="F330" s="179">
        <f t="shared" ca="1" si="88"/>
        <v>0.63502340916268463</v>
      </c>
      <c r="G330" s="272">
        <f t="shared" si="89"/>
        <v>1.35</v>
      </c>
      <c r="H330" s="181">
        <f t="shared" ca="1" si="90"/>
        <v>357.11207808018378</v>
      </c>
      <c r="I330" s="182">
        <f t="shared" ca="1" si="91"/>
        <v>152.39342672490517</v>
      </c>
      <c r="J330" s="181">
        <f t="shared" ca="1" si="92"/>
        <v>33.896730359818093</v>
      </c>
      <c r="K330" s="7">
        <f t="shared" ca="1" si="98"/>
        <v>-4.5156579040892026</v>
      </c>
      <c r="L330" s="110">
        <f t="shared" si="93"/>
        <v>2354.5895415859795</v>
      </c>
      <c r="M330" s="110">
        <f t="shared" si="94"/>
        <v>61.767757928106924</v>
      </c>
      <c r="N330" s="110">
        <f t="shared" ca="1" si="95"/>
        <v>-44.298604039115084</v>
      </c>
      <c r="O330" s="110">
        <f t="shared" ca="1" si="96"/>
        <v>2248.5231796187572</v>
      </c>
      <c r="P330" s="110">
        <f t="shared" ca="1" si="99"/>
        <v>357.11207808018378</v>
      </c>
      <c r="Q330" s="110">
        <f>'prueba 1'!I375</f>
        <v>1.428802932573914</v>
      </c>
      <c r="R330" s="105">
        <f>'prueba 1'!AN327</f>
        <v>5.5503301314813788E-3</v>
      </c>
      <c r="S330" s="105">
        <f t="shared" si="100"/>
        <v>0.88259246400541069</v>
      </c>
      <c r="T330" s="177">
        <f t="shared" si="101"/>
        <v>6.2964075359945895</v>
      </c>
      <c r="U330" s="161">
        <f t="shared" si="86"/>
        <v>1.000160511701208</v>
      </c>
      <c r="V330" s="178">
        <f t="shared" si="97"/>
        <v>1.35</v>
      </c>
    </row>
    <row r="331" spans="1:22" x14ac:dyDescent="0.25">
      <c r="A331" s="200">
        <v>1.3541669999999999</v>
      </c>
      <c r="B331" s="105">
        <v>240.43299873523426</v>
      </c>
      <c r="D331" s="194">
        <f t="shared" si="87"/>
        <v>4.1669999999998097E-3</v>
      </c>
      <c r="E331" s="174">
        <f t="shared" ca="1" si="85"/>
        <v>1.4915402650849843</v>
      </c>
      <c r="F331" s="179">
        <f t="shared" ca="1" si="88"/>
        <v>0.64123865744725972</v>
      </c>
      <c r="G331" s="272">
        <f t="shared" si="89"/>
        <v>1.3541669999999999</v>
      </c>
      <c r="H331" s="181">
        <f t="shared" ca="1" si="90"/>
        <v>357.94102833814554</v>
      </c>
      <c r="I331" s="182">
        <f t="shared" ca="1" si="91"/>
        <v>153.88496698999015</v>
      </c>
      <c r="J331" s="181">
        <f t="shared" ca="1" si="92"/>
        <v>34.537969017265354</v>
      </c>
      <c r="K331" s="7">
        <f t="shared" ca="1" si="98"/>
        <v>-4.6051553203729414</v>
      </c>
      <c r="L331" s="110">
        <f t="shared" si="93"/>
        <v>2358.6477175926484</v>
      </c>
      <c r="M331" s="110">
        <f t="shared" si="94"/>
        <v>61.713360868671288</v>
      </c>
      <c r="N331" s="110">
        <f t="shared" ca="1" si="95"/>
        <v>-45.176573692858554</v>
      </c>
      <c r="O331" s="110">
        <f t="shared" ca="1" si="96"/>
        <v>2251.7577830311184</v>
      </c>
      <c r="P331" s="110">
        <f t="shared" ca="1" si="99"/>
        <v>357.94102833814554</v>
      </c>
      <c r="Q331" s="110">
        <f>'prueba 1'!I376</f>
        <v>1.4232090044828951</v>
      </c>
      <c r="R331" s="105">
        <f>'prueba 1'!AN328</f>
        <v>5.5450621239185845E-3</v>
      </c>
      <c r="S331" s="105">
        <f t="shared" si="100"/>
        <v>0.88813752612932928</v>
      </c>
      <c r="T331" s="177">
        <f t="shared" si="101"/>
        <v>6.2908624738706713</v>
      </c>
      <c r="U331" s="161">
        <f t="shared" si="86"/>
        <v>1.0018843057296754</v>
      </c>
      <c r="V331" s="178">
        <f t="shared" si="97"/>
        <v>1.3541669999999999</v>
      </c>
    </row>
    <row r="332" spans="1:22" x14ac:dyDescent="0.25">
      <c r="A332" s="200">
        <v>1.358333</v>
      </c>
      <c r="B332" s="105">
        <v>241.49674080775557</v>
      </c>
      <c r="D332" s="194">
        <f t="shared" si="87"/>
        <v>4.1660000000001141E-3</v>
      </c>
      <c r="E332" s="174">
        <f t="shared" ca="1" si="85"/>
        <v>1.4988594369719666</v>
      </c>
      <c r="F332" s="179">
        <f t="shared" ca="1" si="88"/>
        <v>0.64732902089474187</v>
      </c>
      <c r="G332" s="272">
        <f t="shared" si="89"/>
        <v>1.358333</v>
      </c>
      <c r="H332" s="181">
        <f t="shared" ca="1" si="90"/>
        <v>359.7838302861079</v>
      </c>
      <c r="I332" s="182">
        <f t="shared" ca="1" si="91"/>
        <v>155.38382642696212</v>
      </c>
      <c r="J332" s="181">
        <f t="shared" ca="1" si="92"/>
        <v>35.185298038160099</v>
      </c>
      <c r="K332" s="7">
        <f t="shared" ca="1" si="98"/>
        <v>-4.6957417527004752</v>
      </c>
      <c r="L332" s="110">
        <f t="shared" si="93"/>
        <v>2369.0830273240822</v>
      </c>
      <c r="M332" s="110">
        <f t="shared" si="94"/>
        <v>61.659050443350331</v>
      </c>
      <c r="N332" s="110">
        <f t="shared" ca="1" si="95"/>
        <v>-46.065226593991667</v>
      </c>
      <c r="O332" s="110">
        <f t="shared" ca="1" si="96"/>
        <v>2261.3587502867404</v>
      </c>
      <c r="P332" s="110">
        <f t="shared" ca="1" si="99"/>
        <v>359.7838302861079</v>
      </c>
      <c r="Q332" s="110">
        <f>'prueba 1'!I377</f>
        <v>1.4176218268830865</v>
      </c>
      <c r="R332" s="105">
        <f>'prueba 1'!AN329</f>
        <v>5.5362309195673238E-3</v>
      </c>
      <c r="S332" s="105">
        <f t="shared" si="100"/>
        <v>0.89367375704889662</v>
      </c>
      <c r="T332" s="177">
        <f t="shared" si="101"/>
        <v>6.2853262429511041</v>
      </c>
      <c r="U332" s="161">
        <f t="shared" si="86"/>
        <v>1.0060754222051373</v>
      </c>
      <c r="V332" s="178">
        <f t="shared" si="97"/>
        <v>1.358333</v>
      </c>
    </row>
    <row r="333" spans="1:22" x14ac:dyDescent="0.25">
      <c r="A333" s="200">
        <v>1.3625</v>
      </c>
      <c r="B333" s="105">
        <v>240.43299873523426</v>
      </c>
      <c r="D333" s="194">
        <f t="shared" si="87"/>
        <v>4.1670000000000318E-3</v>
      </c>
      <c r="E333" s="174">
        <f t="shared" ca="1" si="85"/>
        <v>1.4930543957620157</v>
      </c>
      <c r="F333" s="179">
        <f t="shared" ca="1" si="88"/>
        <v>0.65370596238829648</v>
      </c>
      <c r="G333" s="272">
        <f t="shared" si="89"/>
        <v>1.3625</v>
      </c>
      <c r="H333" s="181">
        <f t="shared" ca="1" si="90"/>
        <v>358.3043906316305</v>
      </c>
      <c r="I333" s="182">
        <f t="shared" ca="1" si="91"/>
        <v>156.87688082272413</v>
      </c>
      <c r="J333" s="181">
        <f t="shared" ca="1" si="92"/>
        <v>35.839004000548393</v>
      </c>
      <c r="K333" s="7">
        <f t="shared" ca="1" si="98"/>
        <v>-4.7876614995464752</v>
      </c>
      <c r="L333" s="110">
        <f t="shared" si="93"/>
        <v>2358.6477175926484</v>
      </c>
      <c r="M333" s="110">
        <f t="shared" si="94"/>
        <v>61.604731615723978</v>
      </c>
      <c r="N333" s="110">
        <f t="shared" ca="1" si="95"/>
        <v>-46.966959310550926</v>
      </c>
      <c r="O333" s="110">
        <f t="shared" ca="1" si="96"/>
        <v>2250.0760266663733</v>
      </c>
      <c r="P333" s="110">
        <f t="shared" ca="1" si="99"/>
        <v>358.3043906316305</v>
      </c>
      <c r="Q333" s="110">
        <f>'prueba 1'!I378</f>
        <v>1.4120391871003088</v>
      </c>
      <c r="R333" s="105">
        <f>'prueba 1'!AN330</f>
        <v>5.5370874236850363E-3</v>
      </c>
      <c r="S333" s="105">
        <f t="shared" si="100"/>
        <v>0.89921084447258171</v>
      </c>
      <c r="T333" s="177">
        <f t="shared" si="101"/>
        <v>6.2797891555274186</v>
      </c>
      <c r="U333" s="161">
        <f t="shared" si="86"/>
        <v>1.0018843057297289</v>
      </c>
      <c r="V333" s="178">
        <f t="shared" si="97"/>
        <v>1.3625</v>
      </c>
    </row>
    <row r="334" spans="1:22" x14ac:dyDescent="0.25">
      <c r="A334" s="200">
        <v>1.3666670000000001</v>
      </c>
      <c r="B334" s="105">
        <v>239.19196631729275</v>
      </c>
      <c r="D334" s="194">
        <f t="shared" si="87"/>
        <v>4.1670000000000318E-3</v>
      </c>
      <c r="E334" s="174">
        <f t="shared" ca="1" si="85"/>
        <v>1.485720163004846</v>
      </c>
      <c r="F334" s="179">
        <f t="shared" ca="1" si="88"/>
        <v>0.6598969583075377</v>
      </c>
      <c r="G334" s="272">
        <f t="shared" si="89"/>
        <v>1.3666670000000001</v>
      </c>
      <c r="H334" s="181">
        <f t="shared" ca="1" si="90"/>
        <v>356.54431557591425</v>
      </c>
      <c r="I334" s="182">
        <f t="shared" ca="1" si="91"/>
        <v>158.36260098572899</v>
      </c>
      <c r="J334" s="181">
        <f t="shared" ca="1" si="92"/>
        <v>36.498900958855927</v>
      </c>
      <c r="K334" s="7">
        <f t="shared" ca="1" si="98"/>
        <v>-4.8801110454832131</v>
      </c>
      <c r="L334" s="110">
        <f t="shared" si="93"/>
        <v>2346.4731895726422</v>
      </c>
      <c r="M334" s="110">
        <f t="shared" si="94"/>
        <v>61.550412200483116</v>
      </c>
      <c r="N334" s="110">
        <f t="shared" ca="1" si="95"/>
        <v>-47.873889356190325</v>
      </c>
      <c r="O334" s="110">
        <f t="shared" ca="1" si="96"/>
        <v>2237.0488880159687</v>
      </c>
      <c r="P334" s="110">
        <f t="shared" ca="1" si="99"/>
        <v>356.54431557591425</v>
      </c>
      <c r="Q334" s="110">
        <f>'prueba 1'!I379</f>
        <v>1.4064623809833285</v>
      </c>
      <c r="R334" s="105">
        <f>'prueba 1'!AN331</f>
        <v>5.5371473232277207E-3</v>
      </c>
      <c r="S334" s="105">
        <f t="shared" si="100"/>
        <v>0.90474799179580945</v>
      </c>
      <c r="T334" s="177">
        <f t="shared" si="101"/>
        <v>6.2742520082041908</v>
      </c>
      <c r="U334" s="161">
        <f t="shared" si="86"/>
        <v>0.99671292364416653</v>
      </c>
      <c r="V334" s="178">
        <f t="shared" si="97"/>
        <v>1.3666670000000001</v>
      </c>
    </row>
    <row r="335" spans="1:22" x14ac:dyDescent="0.25">
      <c r="A335" s="200">
        <v>1.370833</v>
      </c>
      <c r="B335" s="105">
        <v>239.07377275367929</v>
      </c>
      <c r="D335" s="194">
        <f t="shared" si="87"/>
        <v>4.165999999999892E-3</v>
      </c>
      <c r="E335" s="174">
        <f t="shared" ca="1" si="85"/>
        <v>1.4853344597262479</v>
      </c>
      <c r="F335" s="179">
        <f t="shared" ca="1" si="88"/>
        <v>0.6659264990657493</v>
      </c>
      <c r="G335" s="272">
        <f t="shared" si="89"/>
        <v>1.370833</v>
      </c>
      <c r="H335" s="181">
        <f t="shared" ca="1" si="90"/>
        <v>356.53731630491751</v>
      </c>
      <c r="I335" s="182">
        <f t="shared" ca="1" si="91"/>
        <v>159.84793544545525</v>
      </c>
      <c r="J335" s="181">
        <f t="shared" ca="1" si="92"/>
        <v>37.164827457921675</v>
      </c>
      <c r="K335" s="7">
        <f t="shared" ca="1" si="98"/>
        <v>-4.972984037098322</v>
      </c>
      <c r="L335" s="110">
        <f t="shared" si="93"/>
        <v>2345.313710713594</v>
      </c>
      <c r="M335" s="110">
        <f t="shared" si="94"/>
        <v>61.496142895875643</v>
      </c>
      <c r="N335" s="110">
        <f t="shared" ca="1" si="95"/>
        <v>-48.784973403934544</v>
      </c>
      <c r="O335" s="110">
        <f t="shared" ca="1" si="96"/>
        <v>2235.032594413784</v>
      </c>
      <c r="P335" s="110">
        <f t="shared" ca="1" si="99"/>
        <v>356.53731630491751</v>
      </c>
      <c r="Q335" s="110">
        <f>'prueba 1'!I380</f>
        <v>1.40089329207902</v>
      </c>
      <c r="R335" s="105">
        <f>'prueba 1'!AN332</f>
        <v>5.5320392056546399E-3</v>
      </c>
      <c r="S335" s="105">
        <f t="shared" si="100"/>
        <v>0.91028003100146404</v>
      </c>
      <c r="T335" s="177">
        <f t="shared" si="101"/>
        <v>6.2687199689985365</v>
      </c>
      <c r="U335" s="161">
        <f t="shared" si="86"/>
        <v>0.99598133729180216</v>
      </c>
      <c r="V335" s="178">
        <f t="shared" si="97"/>
        <v>1.370833</v>
      </c>
    </row>
    <row r="336" spans="1:22" x14ac:dyDescent="0.25">
      <c r="A336" s="200">
        <v>1.375</v>
      </c>
      <c r="B336" s="105">
        <v>235.82344975430863</v>
      </c>
      <c r="D336" s="194">
        <f t="shared" si="87"/>
        <v>4.1670000000000318E-3</v>
      </c>
      <c r="E336" s="174">
        <f t="shared" ca="1" si="85"/>
        <v>1.4652003887777185</v>
      </c>
      <c r="F336" s="179">
        <f t="shared" ca="1" si="88"/>
        <v>0.67219183702125396</v>
      </c>
      <c r="G336" s="272">
        <f t="shared" si="89"/>
        <v>1.375</v>
      </c>
      <c r="H336" s="181">
        <f t="shared" ca="1" si="90"/>
        <v>351.61996370955302</v>
      </c>
      <c r="I336" s="182">
        <f t="shared" ca="1" si="91"/>
        <v>161.31313583423298</v>
      </c>
      <c r="J336" s="181">
        <f t="shared" ca="1" si="92"/>
        <v>37.837019294942927</v>
      </c>
      <c r="K336" s="7">
        <f t="shared" ca="1" si="98"/>
        <v>-5.0667079961197405</v>
      </c>
      <c r="L336" s="110">
        <f t="shared" si="93"/>
        <v>2313.4280420897676</v>
      </c>
      <c r="M336" s="110">
        <f t="shared" si="94"/>
        <v>61.442412376636831</v>
      </c>
      <c r="N336" s="110">
        <f t="shared" ca="1" si="95"/>
        <v>-49.704405441934654</v>
      </c>
      <c r="O336" s="110">
        <f t="shared" ca="1" si="96"/>
        <v>2202.2812242711962</v>
      </c>
      <c r="P336" s="110">
        <f t="shared" ca="1" si="99"/>
        <v>351.61996370955302</v>
      </c>
      <c r="Q336" s="110">
        <f>'prueba 1'!I381</f>
        <v>1.3953291324235191</v>
      </c>
      <c r="R336" s="105">
        <f>'prueba 1'!AN333</f>
        <v>5.4771171497265247E-3</v>
      </c>
      <c r="S336" s="105">
        <f t="shared" si="100"/>
        <v>0.91575714815119058</v>
      </c>
      <c r="T336" s="177">
        <f t="shared" si="101"/>
        <v>6.2632428518488101</v>
      </c>
      <c r="U336" s="161">
        <f t="shared" si="86"/>
        <v>0.98267631512621156</v>
      </c>
      <c r="V336" s="178">
        <f t="shared" si="97"/>
        <v>1.375</v>
      </c>
    </row>
    <row r="337" spans="1:22" x14ac:dyDescent="0.25">
      <c r="A337" s="200">
        <v>1.379167</v>
      </c>
      <c r="B337" s="105">
        <v>232.39583640951776</v>
      </c>
      <c r="D337" s="194">
        <f t="shared" si="87"/>
        <v>4.1670000000000318E-3</v>
      </c>
      <c r="E337" s="174">
        <f t="shared" ca="1" si="85"/>
        <v>1.4435047176977482</v>
      </c>
      <c r="F337" s="179">
        <f t="shared" ca="1" si="88"/>
        <v>0.67820692117990056</v>
      </c>
      <c r="G337" s="272">
        <f t="shared" si="89"/>
        <v>1.379167</v>
      </c>
      <c r="H337" s="181">
        <f t="shared" ca="1" si="90"/>
        <v>346.41341917392305</v>
      </c>
      <c r="I337" s="182">
        <f t="shared" ca="1" si="91"/>
        <v>162.75664055193073</v>
      </c>
      <c r="J337" s="181">
        <f t="shared" ca="1" si="92"/>
        <v>38.515226216122826</v>
      </c>
      <c r="K337" s="7">
        <f t="shared" ca="1" si="98"/>
        <v>-5.1600187581437567</v>
      </c>
      <c r="L337" s="110">
        <f t="shared" si="93"/>
        <v>2279.8031551773693</v>
      </c>
      <c r="M337" s="110">
        <f t="shared" si="94"/>
        <v>61.389250941983647</v>
      </c>
      <c r="N337" s="110">
        <f t="shared" ca="1" si="95"/>
        <v>-50.619784017390252</v>
      </c>
      <c r="O337" s="110">
        <f t="shared" ca="1" si="96"/>
        <v>2167.794120217995</v>
      </c>
      <c r="P337" s="110">
        <f t="shared" ca="1" si="99"/>
        <v>346.41341917392305</v>
      </c>
      <c r="Q337" s="110">
        <f>'prueba 1'!I382</f>
        <v>1.3897718194425883</v>
      </c>
      <c r="R337" s="105">
        <f>'prueba 1'!AN334</f>
        <v>5.4191064886012167E-3</v>
      </c>
      <c r="S337" s="105">
        <f t="shared" si="100"/>
        <v>0.9211762546397918</v>
      </c>
      <c r="T337" s="177">
        <f t="shared" si="101"/>
        <v>6.2578237453602084</v>
      </c>
      <c r="U337" s="161">
        <f t="shared" si="86"/>
        <v>0.96839345031846791</v>
      </c>
      <c r="V337" s="178">
        <f t="shared" si="97"/>
        <v>1.379167</v>
      </c>
    </row>
    <row r="338" spans="1:22" x14ac:dyDescent="0.25">
      <c r="A338" s="200">
        <v>1.3833329999999999</v>
      </c>
      <c r="B338" s="105">
        <v>231.39119111880319</v>
      </c>
      <c r="D338" s="194">
        <f t="shared" si="87"/>
        <v>4.165999999999892E-3</v>
      </c>
      <c r="E338" s="174">
        <f t="shared" ca="1" si="85"/>
        <v>1.4372663723905887</v>
      </c>
      <c r="F338" s="179">
        <f t="shared" ca="1" si="88"/>
        <v>0.68403181624670484</v>
      </c>
      <c r="G338" s="272">
        <f t="shared" si="89"/>
        <v>1.3833329999999999</v>
      </c>
      <c r="H338" s="181">
        <f t="shared" ca="1" si="90"/>
        <v>344.99912923442776</v>
      </c>
      <c r="I338" s="182">
        <f t="shared" ca="1" si="91"/>
        <v>164.19390692432131</v>
      </c>
      <c r="J338" s="181">
        <f t="shared" ca="1" si="92"/>
        <v>39.199258032369528</v>
      </c>
      <c r="K338" s="7">
        <f t="shared" ca="1" si="98"/>
        <v>-5.2527804262944384</v>
      </c>
      <c r="L338" s="110">
        <f t="shared" si="93"/>
        <v>2269.9475848754596</v>
      </c>
      <c r="M338" s="110">
        <f t="shared" si="94"/>
        <v>61.336298624003021</v>
      </c>
      <c r="N338" s="110">
        <f t="shared" ca="1" si="95"/>
        <v>-51.529775981948447</v>
      </c>
      <c r="O338" s="110">
        <f t="shared" ca="1" si="96"/>
        <v>2157.0815102695078</v>
      </c>
      <c r="P338" s="110">
        <f t="shared" ca="1" si="99"/>
        <v>344.99912923442776</v>
      </c>
      <c r="Q338" s="110">
        <f>'prueba 1'!I383</f>
        <v>1.3842225537468709</v>
      </c>
      <c r="R338" s="105">
        <f>'prueba 1'!AN335</f>
        <v>5.3977898043449605E-3</v>
      </c>
      <c r="S338" s="105">
        <f t="shared" si="100"/>
        <v>0.92657404444413671</v>
      </c>
      <c r="T338" s="177">
        <f t="shared" si="101"/>
        <v>6.2524259555558634</v>
      </c>
      <c r="U338" s="161">
        <f t="shared" si="86"/>
        <v>0.96397570220090911</v>
      </c>
      <c r="V338" s="178">
        <f t="shared" si="97"/>
        <v>1.3833329999999999</v>
      </c>
    </row>
    <row r="339" spans="1:22" x14ac:dyDescent="0.25">
      <c r="A339" s="200">
        <v>1.3875</v>
      </c>
      <c r="B339" s="105">
        <v>227.78628742859212</v>
      </c>
      <c r="D339" s="194">
        <f t="shared" si="87"/>
        <v>4.1670000000000318E-3</v>
      </c>
      <c r="E339" s="174">
        <f t="shared" ca="1" si="85"/>
        <v>1.414676023401811</v>
      </c>
      <c r="F339" s="179">
        <f t="shared" ca="1" si="88"/>
        <v>0.69009096514316759</v>
      </c>
      <c r="G339" s="272">
        <f t="shared" si="89"/>
        <v>1.3875</v>
      </c>
      <c r="H339" s="181">
        <f t="shared" ca="1" si="90"/>
        <v>339.4950860095513</v>
      </c>
      <c r="I339" s="182">
        <f t="shared" ca="1" si="91"/>
        <v>165.60858294772314</v>
      </c>
      <c r="J339" s="181">
        <f t="shared" ca="1" si="92"/>
        <v>39.889348997512698</v>
      </c>
      <c r="K339" s="7">
        <f t="shared" ca="1" si="98"/>
        <v>-5.3459622372285001</v>
      </c>
      <c r="L339" s="110">
        <f t="shared" si="93"/>
        <v>2234.5834796744889</v>
      </c>
      <c r="M339" s="110">
        <f t="shared" si="94"/>
        <v>61.283932689612335</v>
      </c>
      <c r="N339" s="110">
        <f t="shared" ca="1" si="95"/>
        <v>-52.44388954721159</v>
      </c>
      <c r="O339" s="110">
        <f t="shared" ca="1" si="96"/>
        <v>2120.8556574376648</v>
      </c>
      <c r="P339" s="110">
        <f t="shared" ca="1" si="99"/>
        <v>339.4950860095513</v>
      </c>
      <c r="Q339" s="110">
        <f>'prueba 1'!I384</f>
        <v>1.3786792249041528</v>
      </c>
      <c r="R339" s="105">
        <f>'prueba 1'!AN336</f>
        <v>5.3380157380928193E-3</v>
      </c>
      <c r="S339" s="105">
        <f t="shared" si="100"/>
        <v>0.9319120601822295</v>
      </c>
      <c r="T339" s="177">
        <f t="shared" si="101"/>
        <v>6.2470879398177708</v>
      </c>
      <c r="U339" s="161">
        <f t="shared" si="86"/>
        <v>0.94918545971495061</v>
      </c>
      <c r="V339" s="178">
        <f t="shared" si="97"/>
        <v>1.3875</v>
      </c>
    </row>
    <row r="340" spans="1:22" x14ac:dyDescent="0.25">
      <c r="A340" s="200">
        <v>1.391667</v>
      </c>
      <c r="B340" s="105">
        <v>226.72254535607084</v>
      </c>
      <c r="D340" s="194">
        <f t="shared" si="87"/>
        <v>4.1670000000000318E-3</v>
      </c>
      <c r="E340" s="174">
        <f t="shared" ca="1" si="85"/>
        <v>1.4083434062449578</v>
      </c>
      <c r="F340" s="179">
        <f t="shared" ca="1" si="88"/>
        <v>0.69595953211699035</v>
      </c>
      <c r="G340" s="272">
        <f t="shared" si="89"/>
        <v>1.391667</v>
      </c>
      <c r="H340" s="181">
        <f t="shared" ca="1" si="90"/>
        <v>337.97537946842982</v>
      </c>
      <c r="I340" s="182">
        <f t="shared" ca="1" si="91"/>
        <v>167.0169263539681</v>
      </c>
      <c r="J340" s="181">
        <f t="shared" ca="1" si="92"/>
        <v>40.585308529629685</v>
      </c>
      <c r="K340" s="7">
        <f t="shared" ca="1" si="98"/>
        <v>-5.4384794916545216</v>
      </c>
      <c r="L340" s="110">
        <f t="shared" si="93"/>
        <v>2224.1481699430551</v>
      </c>
      <c r="M340" s="110">
        <f t="shared" si="94"/>
        <v>61.231773237516599</v>
      </c>
      <c r="N340" s="110">
        <f t="shared" ca="1" si="95"/>
        <v>-53.351483813130862</v>
      </c>
      <c r="O340" s="110">
        <f t="shared" ca="1" si="96"/>
        <v>2109.5649128924074</v>
      </c>
      <c r="P340" s="110">
        <f t="shared" ca="1" si="99"/>
        <v>337.97537946842982</v>
      </c>
      <c r="Q340" s="110">
        <f>'prueba 1'!I385</f>
        <v>1.3731430836938336</v>
      </c>
      <c r="R340" s="105">
        <f>'prueba 1'!AN337</f>
        <v>5.3169675938574325E-3</v>
      </c>
      <c r="S340" s="105">
        <f t="shared" si="100"/>
        <v>0.93722902777608696</v>
      </c>
      <c r="T340" s="177">
        <f t="shared" si="101"/>
        <v>6.2417709722239136</v>
      </c>
      <c r="U340" s="161">
        <f t="shared" si="86"/>
        <v>0.94475284649875435</v>
      </c>
      <c r="V340" s="178">
        <f t="shared" si="97"/>
        <v>1.391667</v>
      </c>
    </row>
    <row r="341" spans="1:22" x14ac:dyDescent="0.25">
      <c r="A341" s="200">
        <v>1.3958330000000001</v>
      </c>
      <c r="B341" s="105">
        <v>225.83609362896973</v>
      </c>
      <c r="D341" s="194">
        <f t="shared" si="87"/>
        <v>4.1660000000001141E-3</v>
      </c>
      <c r="E341" s="174">
        <f t="shared" ca="1" si="85"/>
        <v>1.4028183679811579</v>
      </c>
      <c r="F341" s="179">
        <f t="shared" ca="1" si="88"/>
        <v>0.70163665651165985</v>
      </c>
      <c r="G341" s="272">
        <f t="shared" si="89"/>
        <v>1.3958330000000001</v>
      </c>
      <c r="H341" s="181">
        <f t="shared" ca="1" si="90"/>
        <v>336.73028516109446</v>
      </c>
      <c r="I341" s="182">
        <f t="shared" ca="1" si="91"/>
        <v>168.41974472194926</v>
      </c>
      <c r="J341" s="181">
        <f t="shared" ca="1" si="92"/>
        <v>41.286945186141345</v>
      </c>
      <c r="K341" s="7">
        <f t="shared" ca="1" si="98"/>
        <v>-5.5313709819100607</v>
      </c>
      <c r="L341" s="110">
        <f t="shared" si="93"/>
        <v>2215.4520785001932</v>
      </c>
      <c r="M341" s="110">
        <f t="shared" si="94"/>
        <v>61.179805716610907</v>
      </c>
      <c r="N341" s="110">
        <f t="shared" ca="1" si="95"/>
        <v>-54.262749332537702</v>
      </c>
      <c r="O341" s="110">
        <f t="shared" ca="1" si="96"/>
        <v>2100.0095234510445</v>
      </c>
      <c r="P341" s="110">
        <f t="shared" ca="1" si="99"/>
        <v>336.73028516109446</v>
      </c>
      <c r="Q341" s="110">
        <f>'prueba 1'!I386</f>
        <v>1.3676159121124427</v>
      </c>
      <c r="R341" s="105">
        <f>'prueba 1'!AN338</f>
        <v>5.2974027426791158E-3</v>
      </c>
      <c r="S341" s="105">
        <f t="shared" si="100"/>
        <v>0.94252643051876606</v>
      </c>
      <c r="T341" s="177">
        <f t="shared" si="101"/>
        <v>6.2364735694812339</v>
      </c>
      <c r="U341" s="161">
        <f t="shared" si="86"/>
        <v>0.94083316605831369</v>
      </c>
      <c r="V341" s="178">
        <f t="shared" si="97"/>
        <v>1.3958330000000001</v>
      </c>
    </row>
    <row r="342" spans="1:22" x14ac:dyDescent="0.25">
      <c r="A342" s="200">
        <v>1.4</v>
      </c>
      <c r="B342" s="105">
        <v>225.65880328354953</v>
      </c>
      <c r="D342" s="194">
        <f t="shared" si="87"/>
        <v>4.1669999999998097E-3</v>
      </c>
      <c r="E342" s="174">
        <f t="shared" ca="1" si="85"/>
        <v>1.4026061700606616</v>
      </c>
      <c r="F342" s="179">
        <f t="shared" ca="1" si="88"/>
        <v>0.70764973616697302</v>
      </c>
      <c r="G342" s="272">
        <f t="shared" si="89"/>
        <v>1.4</v>
      </c>
      <c r="H342" s="181">
        <f t="shared" ca="1" si="90"/>
        <v>336.59855293033974</v>
      </c>
      <c r="I342" s="182">
        <f t="shared" ca="1" si="91"/>
        <v>169.82235089200992</v>
      </c>
      <c r="J342" s="181">
        <f t="shared" ca="1" si="92"/>
        <v>41.994594922308316</v>
      </c>
      <c r="K342" s="7">
        <f t="shared" ca="1" si="98"/>
        <v>-5.624680037998127</v>
      </c>
      <c r="L342" s="110">
        <f t="shared" si="93"/>
        <v>2213.7128602116209</v>
      </c>
      <c r="M342" s="110">
        <f t="shared" si="94"/>
        <v>61.12789568544342</v>
      </c>
      <c r="N342" s="110">
        <f t="shared" ca="1" si="95"/>
        <v>-55.178111172761632</v>
      </c>
      <c r="O342" s="110">
        <f t="shared" ca="1" si="96"/>
        <v>2097.406853353416</v>
      </c>
      <c r="P342" s="110">
        <f t="shared" ca="1" si="99"/>
        <v>336.59855293033974</v>
      </c>
      <c r="Q342" s="110">
        <f>'prueba 1'!I387</f>
        <v>1.362095101039515</v>
      </c>
      <c r="R342" s="105">
        <f>'prueba 1'!AN339</f>
        <v>5.2915424227826646E-3</v>
      </c>
      <c r="S342" s="105">
        <f t="shared" si="100"/>
        <v>0.94781797294154868</v>
      </c>
      <c r="T342" s="177">
        <f t="shared" si="101"/>
        <v>6.2311820270584519</v>
      </c>
      <c r="U342" s="161">
        <f t="shared" si="86"/>
        <v>0.94032023328250791</v>
      </c>
      <c r="V342" s="178">
        <f t="shared" si="97"/>
        <v>1.4</v>
      </c>
    </row>
    <row r="343" spans="1:22" x14ac:dyDescent="0.25">
      <c r="A343" s="200">
        <v>1.4041669999999999</v>
      </c>
      <c r="B343" s="105">
        <v>225.4815129381293</v>
      </c>
      <c r="D343" s="194">
        <f t="shared" si="87"/>
        <v>4.1670000000000318E-3</v>
      </c>
      <c r="E343" s="174">
        <f t="shared" ca="1" si="85"/>
        <v>1.4020496117260315</v>
      </c>
      <c r="F343" s="179">
        <f t="shared" ca="1" si="88"/>
        <v>0.71349207689907312</v>
      </c>
      <c r="G343" s="272">
        <f t="shared" si="89"/>
        <v>1.4041669999999999</v>
      </c>
      <c r="H343" s="181">
        <f t="shared" ca="1" si="90"/>
        <v>336.46498961507581</v>
      </c>
      <c r="I343" s="182">
        <f t="shared" ca="1" si="91"/>
        <v>171.22440050373595</v>
      </c>
      <c r="J343" s="181">
        <f t="shared" ca="1" si="92"/>
        <v>42.708086999207389</v>
      </c>
      <c r="K343" s="7">
        <f t="shared" ca="1" si="98"/>
        <v>-5.7187552518796032</v>
      </c>
      <c r="L343" s="110">
        <f t="shared" si="93"/>
        <v>2211.9736419230485</v>
      </c>
      <c r="M343" s="110">
        <f t="shared" si="94"/>
        <v>61.076056195913402</v>
      </c>
      <c r="N343" s="110">
        <f t="shared" ca="1" si="95"/>
        <v>-56.100989020938911</v>
      </c>
      <c r="O343" s="110">
        <f t="shared" ca="1" si="96"/>
        <v>2094.7965967061964</v>
      </c>
      <c r="P343" s="110">
        <f t="shared" ca="1" si="99"/>
        <v>336.46498961507581</v>
      </c>
      <c r="Q343" s="110">
        <f>'prueba 1'!I388</f>
        <v>1.3565822510511676</v>
      </c>
      <c r="R343" s="105">
        <f>'prueba 1'!AN340</f>
        <v>5.2843516340480559E-3</v>
      </c>
      <c r="S343" s="105">
        <f t="shared" si="100"/>
        <v>0.95310232457559674</v>
      </c>
      <c r="T343" s="177">
        <f t="shared" si="101"/>
        <v>6.2258976754244033</v>
      </c>
      <c r="U343" s="161">
        <f t="shared" si="86"/>
        <v>0.9395814644131919</v>
      </c>
      <c r="V343" s="178">
        <f t="shared" si="97"/>
        <v>1.4041669999999999</v>
      </c>
    </row>
    <row r="344" spans="1:22" x14ac:dyDescent="0.25">
      <c r="A344" s="200">
        <v>1.4083330000000001</v>
      </c>
      <c r="B344" s="105">
        <v>223.59041592031366</v>
      </c>
      <c r="D344" s="194">
        <f t="shared" si="87"/>
        <v>4.1660000000001141E-3</v>
      </c>
      <c r="E344" s="174">
        <f t="shared" ca="1" si="85"/>
        <v>1.3898832716227838</v>
      </c>
      <c r="F344" s="179">
        <f t="shared" ca="1" si="88"/>
        <v>0.7191111062081641</v>
      </c>
      <c r="G344" s="272">
        <f t="shared" si="89"/>
        <v>1.4083330000000001</v>
      </c>
      <c r="H344" s="181">
        <f t="shared" ca="1" si="90"/>
        <v>333.62536524789863</v>
      </c>
      <c r="I344" s="182">
        <f t="shared" ca="1" si="91"/>
        <v>172.61428377535873</v>
      </c>
      <c r="J344" s="181">
        <f t="shared" ca="1" si="92"/>
        <v>43.427198105415556</v>
      </c>
      <c r="K344" s="7">
        <f t="shared" ca="1" si="98"/>
        <v>-5.8135728853182211</v>
      </c>
      <c r="L344" s="110">
        <f t="shared" si="93"/>
        <v>2193.421980178277</v>
      </c>
      <c r="M344" s="110">
        <f t="shared" si="94"/>
        <v>61.02456579820258</v>
      </c>
      <c r="N344" s="110">
        <f t="shared" ca="1" si="95"/>
        <v>-57.031150004971749</v>
      </c>
      <c r="O344" s="110">
        <f t="shared" ca="1" si="96"/>
        <v>2075.3662643751027</v>
      </c>
      <c r="P344" s="110">
        <f t="shared" ca="1" si="99"/>
        <v>333.62536524789863</v>
      </c>
      <c r="Q344" s="110">
        <f>'prueba 1'!I389</f>
        <v>1.3510789452373453</v>
      </c>
      <c r="R344" s="105">
        <f>'prueba 1'!AN341</f>
        <v>5.2487663313776703E-3</v>
      </c>
      <c r="S344" s="105">
        <f t="shared" si="100"/>
        <v>0.95835109090697446</v>
      </c>
      <c r="T344" s="177">
        <f t="shared" si="101"/>
        <v>6.2206489090930255</v>
      </c>
      <c r="U344" s="161">
        <f t="shared" si="86"/>
        <v>0.93147767272405224</v>
      </c>
      <c r="V344" s="178">
        <f t="shared" si="97"/>
        <v>1.4083330000000001</v>
      </c>
    </row>
    <row r="345" spans="1:22" x14ac:dyDescent="0.25">
      <c r="A345" s="200">
        <v>1.4125000000000001</v>
      </c>
      <c r="B345" s="105">
        <v>223.70860948392715</v>
      </c>
      <c r="D345" s="194">
        <f t="shared" si="87"/>
        <v>4.1670000000000318E-3</v>
      </c>
      <c r="E345" s="174">
        <f t="shared" ca="1" si="85"/>
        <v>1.3915792090348145</v>
      </c>
      <c r="F345" s="179">
        <f t="shared" ca="1" si="88"/>
        <v>0.72508243105597336</v>
      </c>
      <c r="G345" s="272">
        <f t="shared" si="89"/>
        <v>1.4125000000000001</v>
      </c>
      <c r="H345" s="181">
        <f t="shared" ca="1" si="90"/>
        <v>333.95229398483411</v>
      </c>
      <c r="I345" s="182">
        <f t="shared" ca="1" si="91"/>
        <v>174.00586298439353</v>
      </c>
      <c r="J345" s="181">
        <f t="shared" ca="1" si="92"/>
        <v>44.15228053647153</v>
      </c>
      <c r="K345" s="7">
        <f t="shared" ca="1" si="98"/>
        <v>-5.9083372111141523</v>
      </c>
      <c r="L345" s="110">
        <f t="shared" si="93"/>
        <v>2194.5814590373257</v>
      </c>
      <c r="M345" s="110">
        <f t="shared" si="94"/>
        <v>60.973088524357983</v>
      </c>
      <c r="N345" s="110">
        <f t="shared" ca="1" si="95"/>
        <v>-57.960788041029836</v>
      </c>
      <c r="O345" s="110">
        <f t="shared" ca="1" si="96"/>
        <v>2075.6475824719378</v>
      </c>
      <c r="P345" s="110">
        <f t="shared" ca="1" si="99"/>
        <v>333.95229398483411</v>
      </c>
      <c r="Q345" s="110">
        <f>'prueba 1'!I390</f>
        <v>1.3455825323950976</v>
      </c>
      <c r="R345" s="105">
        <f>'prueba 1'!AN342</f>
        <v>5.2474285264632464E-3</v>
      </c>
      <c r="S345" s="105">
        <f t="shared" si="100"/>
        <v>0.96359851943343766</v>
      </c>
      <c r="T345" s="177">
        <f t="shared" si="101"/>
        <v>6.2154014805665625</v>
      </c>
      <c r="U345" s="161">
        <f t="shared" si="86"/>
        <v>0.93219377571953155</v>
      </c>
      <c r="V345" s="178">
        <f t="shared" si="97"/>
        <v>1.4125000000000001</v>
      </c>
    </row>
    <row r="346" spans="1:22" x14ac:dyDescent="0.25">
      <c r="A346" s="200">
        <v>1.4166669999999999</v>
      </c>
      <c r="B346" s="105">
        <v>220.16280257552279</v>
      </c>
      <c r="D346" s="194">
        <f t="shared" si="87"/>
        <v>4.1669999999998097E-3</v>
      </c>
      <c r="E346" s="174">
        <f t="shared" ca="1" si="85"/>
        <v>1.36880600019745</v>
      </c>
      <c r="F346" s="179">
        <f t="shared" ca="1" si="88"/>
        <v>0.73078624565875727</v>
      </c>
      <c r="G346" s="272">
        <f t="shared" si="89"/>
        <v>1.4166669999999999</v>
      </c>
      <c r="H346" s="181">
        <f t="shared" ca="1" si="90"/>
        <v>328.48716107451702</v>
      </c>
      <c r="I346" s="182">
        <f t="shared" ca="1" si="91"/>
        <v>175.37466898459098</v>
      </c>
      <c r="J346" s="181">
        <f t="shared" ca="1" si="92"/>
        <v>44.883066782130285</v>
      </c>
      <c r="K346" s="7">
        <f t="shared" ca="1" si="98"/>
        <v>-6.0039846942089055</v>
      </c>
      <c r="L346" s="110">
        <f t="shared" si="93"/>
        <v>2159.7970932658786</v>
      </c>
      <c r="M346" s="110">
        <f t="shared" si="94"/>
        <v>60.922206228529873</v>
      </c>
      <c r="N346" s="110">
        <f t="shared" ca="1" si="95"/>
        <v>-58.899089850189362</v>
      </c>
      <c r="O346" s="110">
        <f t="shared" ca="1" si="96"/>
        <v>2039.9757971871595</v>
      </c>
      <c r="P346" s="110">
        <f t="shared" ca="1" si="99"/>
        <v>328.48716107451702</v>
      </c>
      <c r="Q346" s="110">
        <f>'prueba 1'!I391</f>
        <v>1.3400949221323593</v>
      </c>
      <c r="R346" s="105">
        <f>'prueba 1'!AN343</f>
        <v>5.1867783718764051E-3</v>
      </c>
      <c r="S346" s="105">
        <f t="shared" si="100"/>
        <v>0.96878529780531408</v>
      </c>
      <c r="T346" s="177">
        <f t="shared" si="101"/>
        <v>6.2102147021946861</v>
      </c>
      <c r="U346" s="161">
        <f t="shared" si="86"/>
        <v>0.91741839833216154</v>
      </c>
      <c r="V346" s="178">
        <f t="shared" si="97"/>
        <v>1.4166669999999999</v>
      </c>
    </row>
    <row r="347" spans="1:22" x14ac:dyDescent="0.25">
      <c r="A347" s="200">
        <v>1.420833</v>
      </c>
      <c r="B347" s="105">
        <v>218.50809268493413</v>
      </c>
      <c r="D347" s="194">
        <f t="shared" si="87"/>
        <v>4.1660000000001141E-3</v>
      </c>
      <c r="E347" s="174">
        <f t="shared" ca="1" si="85"/>
        <v>1.3581252865506444</v>
      </c>
      <c r="F347" s="179">
        <f t="shared" ca="1" si="88"/>
        <v>0.73626882093359614</v>
      </c>
      <c r="G347" s="272">
        <f t="shared" si="89"/>
        <v>1.420833</v>
      </c>
      <c r="H347" s="181">
        <f t="shared" ca="1" si="90"/>
        <v>326.00222912880633</v>
      </c>
      <c r="I347" s="182">
        <f t="shared" ca="1" si="91"/>
        <v>176.73279427114161</v>
      </c>
      <c r="J347" s="181">
        <f t="shared" ca="1" si="92"/>
        <v>45.619335603063881</v>
      </c>
      <c r="K347" s="7">
        <f t="shared" ca="1" si="98"/>
        <v>-6.0988161494325457</v>
      </c>
      <c r="L347" s="110">
        <f t="shared" si="93"/>
        <v>2143.564389239204</v>
      </c>
      <c r="M347" s="110">
        <f t="shared" si="94"/>
        <v>60.871637791837337</v>
      </c>
      <c r="N347" s="110">
        <f t="shared" ca="1" si="95"/>
        <v>-59.829386425933279</v>
      </c>
      <c r="O347" s="110">
        <f t="shared" ca="1" si="96"/>
        <v>2022.8633650214335</v>
      </c>
      <c r="P347" s="110">
        <f t="shared" ca="1" si="99"/>
        <v>326.00222912880633</v>
      </c>
      <c r="Q347" s="110">
        <f>'prueba 1'!I392</f>
        <v>1.3346171209812865</v>
      </c>
      <c r="R347" s="105">
        <f>'prueba 1'!AN344</f>
        <v>5.1547845762014155E-3</v>
      </c>
      <c r="S347" s="105">
        <f t="shared" si="100"/>
        <v>0.97394008238151553</v>
      </c>
      <c r="T347" s="177">
        <f t="shared" si="101"/>
        <v>6.2050599176184846</v>
      </c>
      <c r="U347" s="161">
        <f t="shared" si="86"/>
        <v>0.91030471412546055</v>
      </c>
      <c r="V347" s="178">
        <f t="shared" si="97"/>
        <v>1.420833</v>
      </c>
    </row>
    <row r="348" spans="1:22" x14ac:dyDescent="0.25">
      <c r="A348" s="200">
        <v>1.425</v>
      </c>
      <c r="B348" s="105">
        <v>217.14886670337913</v>
      </c>
      <c r="D348" s="194">
        <f t="shared" si="87"/>
        <v>4.1670000000000318E-3</v>
      </c>
      <c r="E348" s="174">
        <f t="shared" ca="1" si="85"/>
        <v>1.3500220504986542</v>
      </c>
      <c r="F348" s="179">
        <f t="shared" ca="1" si="88"/>
        <v>0.74207109561228068</v>
      </c>
      <c r="G348" s="272">
        <f t="shared" si="89"/>
        <v>1.425</v>
      </c>
      <c r="H348" s="181">
        <f t="shared" ca="1" si="90"/>
        <v>323.97937376977296</v>
      </c>
      <c r="I348" s="182">
        <f t="shared" ca="1" si="91"/>
        <v>178.08281632164028</v>
      </c>
      <c r="J348" s="181">
        <f t="shared" ca="1" si="92"/>
        <v>46.361406698676163</v>
      </c>
      <c r="K348" s="7">
        <f t="shared" ca="1" si="98"/>
        <v>-6.19364202878248</v>
      </c>
      <c r="L348" s="110">
        <f t="shared" si="93"/>
        <v>2130.2303823601492</v>
      </c>
      <c r="M348" s="110">
        <f t="shared" si="94"/>
        <v>60.82131335705629</v>
      </c>
      <c r="N348" s="110">
        <f t="shared" ca="1" si="95"/>
        <v>-60.759628302356134</v>
      </c>
      <c r="O348" s="110">
        <f t="shared" ca="1" si="96"/>
        <v>2008.6494407007369</v>
      </c>
      <c r="P348" s="110">
        <f t="shared" ca="1" si="99"/>
        <v>323.97937376977308</v>
      </c>
      <c r="Q348" s="110">
        <f>'prueba 1'!I393</f>
        <v>1.3291472398520148</v>
      </c>
      <c r="R348" s="105">
        <f>'prueba 1'!AN345</f>
        <v>5.1299118023490787E-3</v>
      </c>
      <c r="S348" s="105">
        <f t="shared" si="100"/>
        <v>0.97906999418386464</v>
      </c>
      <c r="T348" s="177">
        <f t="shared" si="101"/>
        <v>6.1999300058161353</v>
      </c>
      <c r="U348" s="161">
        <f t="shared" si="86"/>
        <v>0.9048593275529877</v>
      </c>
      <c r="V348" s="178">
        <f t="shared" si="97"/>
        <v>1.425</v>
      </c>
    </row>
    <row r="349" spans="1:22" x14ac:dyDescent="0.25">
      <c r="A349" s="200">
        <v>1.4291670000000001</v>
      </c>
      <c r="B349" s="105">
        <v>215.55325359459715</v>
      </c>
      <c r="D349" s="194">
        <f t="shared" si="87"/>
        <v>4.1670000000000318E-3</v>
      </c>
      <c r="E349" s="174">
        <f t="shared" ca="1" si="85"/>
        <v>1.3400112597280704</v>
      </c>
      <c r="F349" s="179">
        <f t="shared" ca="1" si="88"/>
        <v>0.74765492253156762</v>
      </c>
      <c r="G349" s="272">
        <f t="shared" si="89"/>
        <v>1.4291670000000001</v>
      </c>
      <c r="H349" s="181">
        <f t="shared" ca="1" si="90"/>
        <v>321.5769761766403</v>
      </c>
      <c r="I349" s="182">
        <f t="shared" ca="1" si="91"/>
        <v>179.42282758136835</v>
      </c>
      <c r="J349" s="181">
        <f t="shared" ca="1" si="92"/>
        <v>47.109061621207729</v>
      </c>
      <c r="K349" s="7">
        <f t="shared" ca="1" si="98"/>
        <v>-6.2886271090395427</v>
      </c>
      <c r="L349" s="110">
        <f t="shared" si="93"/>
        <v>2114.5774177629983</v>
      </c>
      <c r="M349" s="110">
        <f t="shared" si="94"/>
        <v>60.771282424183489</v>
      </c>
      <c r="N349" s="110">
        <f t="shared" ca="1" si="95"/>
        <v>-61.691431939677919</v>
      </c>
      <c r="O349" s="110">
        <f t="shared" ca="1" si="96"/>
        <v>1992.1147033991369</v>
      </c>
      <c r="P349" s="110">
        <f t="shared" ca="1" si="99"/>
        <v>321.5769761766403</v>
      </c>
      <c r="Q349" s="110">
        <f>'prueba 1'!I394</f>
        <v>1.3236863431823676</v>
      </c>
      <c r="R349" s="105">
        <f>'prueba 1'!AN346</f>
        <v>5.0999931572679518E-3</v>
      </c>
      <c r="S349" s="105">
        <f t="shared" si="100"/>
        <v>0.98416998734113259</v>
      </c>
      <c r="T349" s="177">
        <f t="shared" si="101"/>
        <v>6.1948300126588673</v>
      </c>
      <c r="U349" s="161">
        <f t="shared" si="86"/>
        <v>0.89821040772869321</v>
      </c>
      <c r="V349" s="178">
        <f t="shared" si="97"/>
        <v>1.4291670000000001</v>
      </c>
    </row>
    <row r="350" spans="1:22" x14ac:dyDescent="0.25">
      <c r="A350" s="200">
        <v>1.433333</v>
      </c>
      <c r="B350" s="105">
        <v>213.89854370400849</v>
      </c>
      <c r="D350" s="194">
        <f t="shared" si="87"/>
        <v>4.165999999999892E-3</v>
      </c>
      <c r="E350" s="174">
        <f t="shared" ca="1" si="85"/>
        <v>1.3292674276501515</v>
      </c>
      <c r="F350" s="179">
        <f t="shared" ca="1" si="88"/>
        <v>0.75301322780755153</v>
      </c>
      <c r="G350" s="272">
        <f t="shared" si="89"/>
        <v>1.433333</v>
      </c>
      <c r="H350" s="181">
        <f t="shared" ca="1" si="90"/>
        <v>319.07523467359238</v>
      </c>
      <c r="I350" s="182">
        <f t="shared" ca="1" si="91"/>
        <v>180.75209500901849</v>
      </c>
      <c r="J350" s="181">
        <f t="shared" ca="1" si="92"/>
        <v>47.862074849015279</v>
      </c>
      <c r="K350" s="7">
        <f t="shared" ca="1" si="98"/>
        <v>-6.3836226374781919</v>
      </c>
      <c r="L350" s="110">
        <f t="shared" si="93"/>
        <v>2098.3447137363232</v>
      </c>
      <c r="M350" s="110">
        <f t="shared" si="94"/>
        <v>60.721566643363296</v>
      </c>
      <c r="N350" s="110">
        <f t="shared" ca="1" si="95"/>
        <v>-62.623338073661067</v>
      </c>
      <c r="O350" s="110">
        <f t="shared" ca="1" si="96"/>
        <v>1974.9998090192989</v>
      </c>
      <c r="P350" s="110">
        <f t="shared" ca="1" si="99"/>
        <v>319.07523467359238</v>
      </c>
      <c r="Q350" s="110">
        <f>'prueba 1'!I395</f>
        <v>1.3182360994098388</v>
      </c>
      <c r="R350" s="105">
        <f>'prueba 1'!AN347</f>
        <v>5.0678675657694619E-3</v>
      </c>
      <c r="S350" s="105">
        <f t="shared" si="100"/>
        <v>0.98923785490690208</v>
      </c>
      <c r="T350" s="177">
        <f t="shared" si="101"/>
        <v>6.1897621450930984</v>
      </c>
      <c r="U350" s="161">
        <f t="shared" si="86"/>
        <v>0.89110133307087624</v>
      </c>
      <c r="V350" s="178">
        <f t="shared" si="97"/>
        <v>1.433333</v>
      </c>
    </row>
    <row r="351" spans="1:22" x14ac:dyDescent="0.25">
      <c r="A351" s="200">
        <v>1.4375</v>
      </c>
      <c r="B351" s="105">
        <v>211.94834990438611</v>
      </c>
      <c r="D351" s="194">
        <f t="shared" si="87"/>
        <v>4.1670000000000318E-3</v>
      </c>
      <c r="E351" s="174">
        <f t="shared" ca="1" si="85"/>
        <v>1.3171844511000144</v>
      </c>
      <c r="F351" s="179">
        <f t="shared" ca="1" si="88"/>
        <v>0.75868268751031964</v>
      </c>
      <c r="G351" s="272">
        <f t="shared" si="89"/>
        <v>1.4375</v>
      </c>
      <c r="H351" s="181">
        <f t="shared" ca="1" si="90"/>
        <v>316.09898034557341</v>
      </c>
      <c r="I351" s="182">
        <f t="shared" ca="1" si="91"/>
        <v>182.06927946011851</v>
      </c>
      <c r="J351" s="181">
        <f t="shared" ca="1" si="92"/>
        <v>48.620757536525602</v>
      </c>
      <c r="K351" s="7">
        <f t="shared" ca="1" si="98"/>
        <v>-6.4785601060482705</v>
      </c>
      <c r="L351" s="110">
        <f t="shared" si="93"/>
        <v>2079.213312562028</v>
      </c>
      <c r="M351" s="110">
        <f t="shared" si="94"/>
        <v>60.67218895608562</v>
      </c>
      <c r="N351" s="110">
        <f t="shared" ca="1" si="95"/>
        <v>-63.554674640333538</v>
      </c>
      <c r="O351" s="110">
        <f t="shared" ca="1" si="96"/>
        <v>1954.9864489656088</v>
      </c>
      <c r="P351" s="110">
        <f t="shared" ca="1" si="99"/>
        <v>316.09898034557341</v>
      </c>
      <c r="Q351" s="110">
        <f>'prueba 1'!I396</f>
        <v>1.3127942003349939</v>
      </c>
      <c r="R351" s="105">
        <f>'prueba 1'!AN348</f>
        <v>5.0334033922195976E-3</v>
      </c>
      <c r="S351" s="105">
        <f t="shared" si="100"/>
        <v>0.99427125829912166</v>
      </c>
      <c r="T351" s="177">
        <f t="shared" si="101"/>
        <v>6.1847287417008783</v>
      </c>
      <c r="U351" s="161">
        <f t="shared" si="86"/>
        <v>0.88318877405158369</v>
      </c>
      <c r="V351" s="178">
        <f t="shared" si="97"/>
        <v>1.4375</v>
      </c>
    </row>
    <row r="352" spans="1:22" x14ac:dyDescent="0.25">
      <c r="A352" s="200">
        <v>1.441667</v>
      </c>
      <c r="B352" s="105">
        <v>211.12099495909175</v>
      </c>
      <c r="D352" s="194">
        <f t="shared" si="87"/>
        <v>4.1670000000000318E-3</v>
      </c>
      <c r="E352" s="174">
        <f t="shared" ca="1" si="85"/>
        <v>1.3121869431848083</v>
      </c>
      <c r="F352" s="179">
        <f t="shared" ca="1" si="88"/>
        <v>0.76415057050257074</v>
      </c>
      <c r="G352" s="272">
        <f t="shared" si="89"/>
        <v>1.441667</v>
      </c>
      <c r="H352" s="181">
        <f t="shared" ca="1" si="90"/>
        <v>314.89967439040038</v>
      </c>
      <c r="I352" s="182">
        <f t="shared" ca="1" si="91"/>
        <v>183.38146640330331</v>
      </c>
      <c r="J352" s="181">
        <f t="shared" ca="1" si="92"/>
        <v>49.384908107028174</v>
      </c>
      <c r="K352" s="7">
        <f t="shared" ca="1" si="98"/>
        <v>-6.5733258273575563</v>
      </c>
      <c r="L352" s="110">
        <f t="shared" si="93"/>
        <v>2071.0969605486903</v>
      </c>
      <c r="M352" s="110">
        <f t="shared" si="94"/>
        <v>60.622985681853287</v>
      </c>
      <c r="N352" s="110">
        <f t="shared" ca="1" si="95"/>
        <v>-64.48432636637763</v>
      </c>
      <c r="O352" s="110">
        <f t="shared" ca="1" si="96"/>
        <v>1945.9896485004592</v>
      </c>
      <c r="P352" s="110">
        <f t="shared" ca="1" si="99"/>
        <v>314.89967439040038</v>
      </c>
      <c r="Q352" s="110">
        <f>'prueba 1'!I397</f>
        <v>1.3073617513174924</v>
      </c>
      <c r="R352" s="105">
        <f>'prueba 1'!AN349</f>
        <v>5.0156242846413372E-3</v>
      </c>
      <c r="S352" s="105">
        <f t="shared" si="100"/>
        <v>0.99928688258376297</v>
      </c>
      <c r="T352" s="177">
        <f t="shared" si="101"/>
        <v>6.1797131174162372</v>
      </c>
      <c r="U352" s="161">
        <f t="shared" si="86"/>
        <v>0.87974118599454199</v>
      </c>
      <c r="V352" s="178">
        <f t="shared" si="97"/>
        <v>1.441667</v>
      </c>
    </row>
    <row r="353" spans="1:22" x14ac:dyDescent="0.25">
      <c r="A353" s="200">
        <v>1.4458329999999999</v>
      </c>
      <c r="B353" s="105">
        <v>210.05725288657044</v>
      </c>
      <c r="D353" s="194">
        <f t="shared" si="87"/>
        <v>4.165999999999892E-3</v>
      </c>
      <c r="E353" s="174">
        <f t="shared" ref="E353:E416" ca="1" si="102">IF( AND(J352&lt;=0,I352&lt;=0,H353&lt;=0),0,+D353*H353)</f>
        <v>1.3052959252407366</v>
      </c>
      <c r="F353" s="179">
        <f t="shared" ca="1" si="88"/>
        <v>0.76940505186069452</v>
      </c>
      <c r="G353" s="272">
        <f t="shared" si="89"/>
        <v>1.4458329999999999</v>
      </c>
      <c r="H353" s="181">
        <f t="shared" ca="1" si="90"/>
        <v>313.32115344233569</v>
      </c>
      <c r="I353" s="182">
        <f t="shared" ca="1" si="91"/>
        <v>184.68676232854403</v>
      </c>
      <c r="J353" s="181">
        <f t="shared" ca="1" si="92"/>
        <v>50.154313158888868</v>
      </c>
      <c r="K353" s="7">
        <f t="shared" ca="1" si="98"/>
        <v>-6.6684161624019387</v>
      </c>
      <c r="L353" s="110">
        <f t="shared" si="93"/>
        <v>2060.661650817256</v>
      </c>
      <c r="M353" s="110">
        <f t="shared" si="94"/>
        <v>60.574006007637124</v>
      </c>
      <c r="N353" s="110">
        <f t="shared" ca="1" si="95"/>
        <v>-65.417162553163024</v>
      </c>
      <c r="O353" s="110">
        <f t="shared" ca="1" si="96"/>
        <v>1934.6704822564559</v>
      </c>
      <c r="P353" s="110">
        <f t="shared" ca="1" si="99"/>
        <v>313.32115344233569</v>
      </c>
      <c r="Q353" s="110">
        <f>'prueba 1'!I398</f>
        <v>1.3019408255288374</v>
      </c>
      <c r="R353" s="105">
        <f>'prueba 1'!AN350</f>
        <v>4.9928312146963541E-3</v>
      </c>
      <c r="S353" s="105">
        <f t="shared" si="100"/>
        <v>1.0042797137984594</v>
      </c>
      <c r="T353" s="177">
        <f t="shared" si="101"/>
        <v>6.1747202862015413</v>
      </c>
      <c r="U353" s="161">
        <f t="shared" si="86"/>
        <v>0.87509851552542972</v>
      </c>
      <c r="V353" s="178">
        <f t="shared" si="97"/>
        <v>1.4458329999999999</v>
      </c>
    </row>
    <row r="354" spans="1:22" x14ac:dyDescent="0.25">
      <c r="A354" s="200">
        <v>1.45</v>
      </c>
      <c r="B354" s="105">
        <v>208.93441403224242</v>
      </c>
      <c r="D354" s="194">
        <f t="shared" si="87"/>
        <v>4.1670000000000318E-3</v>
      </c>
      <c r="E354" s="174">
        <f t="shared" ca="1" si="102"/>
        <v>1.2986235291808657</v>
      </c>
      <c r="F354" s="179">
        <f t="shared" ca="1" si="88"/>
        <v>0.77500110286914559</v>
      </c>
      <c r="G354" s="272">
        <f t="shared" si="89"/>
        <v>1.45</v>
      </c>
      <c r="H354" s="181">
        <f t="shared" ca="1" si="90"/>
        <v>311.64471542617127</v>
      </c>
      <c r="I354" s="182">
        <f t="shared" ca="1" si="91"/>
        <v>185.98538585772491</v>
      </c>
      <c r="J354" s="181">
        <f t="shared" ca="1" si="92"/>
        <v>50.929314261758016</v>
      </c>
      <c r="K354" s="7">
        <f t="shared" ca="1" si="98"/>
        <v>-6.7636846183447537</v>
      </c>
      <c r="L354" s="110">
        <f t="shared" si="93"/>
        <v>2049.6466016562981</v>
      </c>
      <c r="M354" s="110">
        <f t="shared" si="94"/>
        <v>60.525236057448033</v>
      </c>
      <c r="N354" s="110">
        <f t="shared" ca="1" si="95"/>
        <v>-66.351746105962036</v>
      </c>
      <c r="O354" s="110">
        <f t="shared" ca="1" si="96"/>
        <v>1922.7696194928881</v>
      </c>
      <c r="P354" s="110">
        <f t="shared" ca="1" si="99"/>
        <v>311.64471542617127</v>
      </c>
      <c r="Q354" s="110">
        <f>'prueba 1'!I399</f>
        <v>1.2965284995229671</v>
      </c>
      <c r="R354" s="105">
        <f>'prueba 1'!AN351</f>
        <v>4.9714526186632824E-3</v>
      </c>
      <c r="S354" s="105">
        <f t="shared" si="100"/>
        <v>1.0092511664171226</v>
      </c>
      <c r="T354" s="177">
        <f t="shared" si="101"/>
        <v>6.1697488335828776</v>
      </c>
      <c r="U354" s="161">
        <f t="shared" si="86"/>
        <v>0.87062970327236078</v>
      </c>
      <c r="V354" s="178">
        <f t="shared" si="97"/>
        <v>1.45</v>
      </c>
    </row>
    <row r="355" spans="1:22" x14ac:dyDescent="0.25">
      <c r="A355" s="200">
        <v>1.454167</v>
      </c>
      <c r="B355" s="105">
        <v>208.46163977778849</v>
      </c>
      <c r="D355" s="194">
        <f t="shared" si="87"/>
        <v>4.1670000000000318E-3</v>
      </c>
      <c r="E355" s="174">
        <f t="shared" ca="1" si="102"/>
        <v>1.2959332207009289</v>
      </c>
      <c r="F355" s="179">
        <f t="shared" ca="1" si="88"/>
        <v>0.78040125659980641</v>
      </c>
      <c r="G355" s="272">
        <f t="shared" si="89"/>
        <v>1.454167</v>
      </c>
      <c r="H355" s="181">
        <f t="shared" ca="1" si="90"/>
        <v>310.99909304077727</v>
      </c>
      <c r="I355" s="182">
        <f t="shared" ca="1" si="91"/>
        <v>187.28131907842584</v>
      </c>
      <c r="J355" s="181">
        <f t="shared" ca="1" si="92"/>
        <v>51.709715518357825</v>
      </c>
      <c r="K355" s="7">
        <f t="shared" ca="1" si="98"/>
        <v>-6.8591366189509282</v>
      </c>
      <c r="L355" s="110">
        <f t="shared" si="93"/>
        <v>2045.0086862201051</v>
      </c>
      <c r="M355" s="110">
        <f t="shared" si="94"/>
        <v>60.476585842216572</v>
      </c>
      <c r="N355" s="110">
        <f t="shared" ca="1" si="95"/>
        <v>-67.28813023190861</v>
      </c>
      <c r="O355" s="110">
        <f t="shared" ca="1" si="96"/>
        <v>1917.24397014598</v>
      </c>
      <c r="P355" s="110">
        <f t="shared" ca="1" si="99"/>
        <v>310.99909304077727</v>
      </c>
      <c r="Q355" s="110">
        <f>'prueba 1'!I400</f>
        <v>1.2911263188907345</v>
      </c>
      <c r="R355" s="105">
        <f>'prueba 1'!AN352</f>
        <v>4.9592472203327381E-3</v>
      </c>
      <c r="S355" s="105">
        <f t="shared" si="100"/>
        <v>1.0142104136374555</v>
      </c>
      <c r="T355" s="177">
        <f t="shared" si="101"/>
        <v>6.164789586362545</v>
      </c>
      <c r="U355" s="161">
        <f t="shared" si="86"/>
        <v>0.86865965295405123</v>
      </c>
      <c r="V355" s="178">
        <f t="shared" si="97"/>
        <v>1.454167</v>
      </c>
    </row>
    <row r="356" spans="1:22" x14ac:dyDescent="0.25">
      <c r="A356" s="200">
        <v>1.4583330000000001</v>
      </c>
      <c r="B356" s="105">
        <v>207.51609126888067</v>
      </c>
      <c r="D356" s="194">
        <f t="shared" si="87"/>
        <v>4.1660000000001141E-3</v>
      </c>
      <c r="E356" s="174">
        <f t="shared" ca="1" si="102"/>
        <v>1.2897838783995181</v>
      </c>
      <c r="F356" s="179">
        <f t="shared" ca="1" si="88"/>
        <v>0.78558721491815586</v>
      </c>
      <c r="G356" s="272">
        <f t="shared" si="89"/>
        <v>1.4583330000000001</v>
      </c>
      <c r="H356" s="181">
        <f t="shared" ca="1" si="90"/>
        <v>309.59766644250669</v>
      </c>
      <c r="I356" s="182">
        <f t="shared" ca="1" si="91"/>
        <v>188.57110295682534</v>
      </c>
      <c r="J356" s="181">
        <f t="shared" ca="1" si="92"/>
        <v>52.495302733275985</v>
      </c>
      <c r="K356" s="7">
        <f t="shared" ca="1" si="98"/>
        <v>-6.9550576170022209</v>
      </c>
      <c r="L356" s="110">
        <f t="shared" si="93"/>
        <v>2035.7328553477196</v>
      </c>
      <c r="M356" s="110">
        <f t="shared" si="94"/>
        <v>60.428141583444926</v>
      </c>
      <c r="N356" s="110">
        <f t="shared" ca="1" si="95"/>
        <v>-68.229115222791791</v>
      </c>
      <c r="O356" s="110">
        <f t="shared" ca="1" si="96"/>
        <v>1907.075598541483</v>
      </c>
      <c r="P356" s="110">
        <f t="shared" ca="1" si="99"/>
        <v>309.59766644250669</v>
      </c>
      <c r="Q356" s="110">
        <f>'prueba 1'!I401</f>
        <v>1.2857361342989064</v>
      </c>
      <c r="R356" s="105">
        <f>'prueba 1'!AN353</f>
        <v>4.9382526780470956E-3</v>
      </c>
      <c r="S356" s="105">
        <f t="shared" si="100"/>
        <v>1.0191486663155025</v>
      </c>
      <c r="T356" s="177">
        <f t="shared" si="101"/>
        <v>6.1598513336844976</v>
      </c>
      <c r="U356" s="161">
        <f t="shared" si="86"/>
        <v>0.86451203622618056</v>
      </c>
      <c r="V356" s="178">
        <f t="shared" si="97"/>
        <v>1.4583330000000001</v>
      </c>
    </row>
    <row r="357" spans="1:22" x14ac:dyDescent="0.25">
      <c r="A357" s="200">
        <v>1.4624999999999999</v>
      </c>
      <c r="B357" s="105">
        <v>206.21596206913242</v>
      </c>
      <c r="D357" s="194">
        <f t="shared" si="87"/>
        <v>4.1669999999998097E-3</v>
      </c>
      <c r="E357" s="174">
        <f t="shared" ca="1" si="102"/>
        <v>1.2818827893916835</v>
      </c>
      <c r="F357" s="179">
        <f t="shared" ca="1" si="88"/>
        <v>0.79111739160445027</v>
      </c>
      <c r="G357" s="272">
        <f t="shared" si="89"/>
        <v>1.4624999999999999</v>
      </c>
      <c r="H357" s="181">
        <f t="shared" ca="1" si="90"/>
        <v>307.62725927327625</v>
      </c>
      <c r="I357" s="182">
        <f t="shared" ca="1" si="91"/>
        <v>189.85298574621703</v>
      </c>
      <c r="J357" s="181">
        <f t="shared" ca="1" si="92"/>
        <v>53.286420124880436</v>
      </c>
      <c r="K357" s="7">
        <f t="shared" ca="1" si="98"/>
        <v>-7.0511847767350826</v>
      </c>
      <c r="L357" s="110">
        <f t="shared" si="93"/>
        <v>2022.9785878981891</v>
      </c>
      <c r="M357" s="110">
        <f t="shared" si="94"/>
        <v>60.379936078922846</v>
      </c>
      <c r="N357" s="110">
        <f t="shared" ca="1" si="95"/>
        <v>-69.172122659771162</v>
      </c>
      <c r="O357" s="110">
        <f t="shared" ca="1" si="96"/>
        <v>1893.4265291594952</v>
      </c>
      <c r="P357" s="110">
        <f t="shared" ca="1" si="99"/>
        <v>307.62725927327631</v>
      </c>
      <c r="Q357" s="110">
        <f>'prueba 1'!I402</f>
        <v>1.280355002413833</v>
      </c>
      <c r="R357" s="105">
        <f>'prueba 1'!AN354</f>
        <v>4.913914834055599E-3</v>
      </c>
      <c r="S357" s="105">
        <f t="shared" si="100"/>
        <v>1.0240625811495581</v>
      </c>
      <c r="T357" s="177">
        <f t="shared" si="101"/>
        <v>6.1549374188504427</v>
      </c>
      <c r="U357" s="161">
        <f t="shared" si="86"/>
        <v>0.85930191394203559</v>
      </c>
      <c r="V357" s="178">
        <f t="shared" si="97"/>
        <v>1.4624999999999999</v>
      </c>
    </row>
    <row r="358" spans="1:22" x14ac:dyDescent="0.25">
      <c r="A358" s="200">
        <v>1.4666669999999999</v>
      </c>
      <c r="B358" s="105">
        <v>204.08847792408983</v>
      </c>
      <c r="D358" s="194">
        <f t="shared" si="87"/>
        <v>4.1670000000000318E-3</v>
      </c>
      <c r="E358" s="174">
        <f t="shared" ca="1" si="102"/>
        <v>1.2681509824886363</v>
      </c>
      <c r="F358" s="179">
        <f t="shared" ca="1" si="88"/>
        <v>0.79640177674852253</v>
      </c>
      <c r="G358" s="272">
        <f t="shared" si="89"/>
        <v>1.4666669999999999</v>
      </c>
      <c r="H358" s="181">
        <f t="shared" ca="1" si="90"/>
        <v>304.33188924613069</v>
      </c>
      <c r="I358" s="182">
        <f t="shared" ca="1" si="91"/>
        <v>191.12113672870566</v>
      </c>
      <c r="J358" s="181">
        <f t="shared" ca="1" si="92"/>
        <v>54.082821901628961</v>
      </c>
      <c r="K358" s="7">
        <f t="shared" ca="1" si="98"/>
        <v>-7.1473767654168299</v>
      </c>
      <c r="L358" s="110">
        <f t="shared" si="93"/>
        <v>2002.1079684353213</v>
      </c>
      <c r="M358" s="110">
        <f t="shared" si="94"/>
        <v>60.332111552199237</v>
      </c>
      <c r="N358" s="110">
        <f t="shared" ca="1" si="95"/>
        <v>-70.115766068739106</v>
      </c>
      <c r="O358" s="110">
        <f t="shared" ca="1" si="96"/>
        <v>1871.660090814383</v>
      </c>
      <c r="P358" s="110">
        <f t="shared" ca="1" si="99"/>
        <v>304.33188924613069</v>
      </c>
      <c r="Q358" s="110">
        <f>'prueba 1'!I403</f>
        <v>1.2749846870718322</v>
      </c>
      <c r="R358" s="105">
        <f>'prueba 1'!AN355</f>
        <v>4.875079176718501E-3</v>
      </c>
      <c r="S358" s="105">
        <f t="shared" si="100"/>
        <v>1.0289376603262765</v>
      </c>
      <c r="T358" s="177">
        <f t="shared" si="101"/>
        <v>6.150062339673724</v>
      </c>
      <c r="U358" s="161">
        <f t="shared" si="86"/>
        <v>0.85043668750968882</v>
      </c>
      <c r="V358" s="178">
        <f t="shared" si="97"/>
        <v>1.4666669999999999</v>
      </c>
    </row>
    <row r="359" spans="1:22" x14ac:dyDescent="0.25">
      <c r="A359" s="200">
        <v>1.4708330000000001</v>
      </c>
      <c r="B359" s="105">
        <v>202.61105837892131</v>
      </c>
      <c r="D359" s="194">
        <f t="shared" si="87"/>
        <v>4.1660000000001141E-3</v>
      </c>
      <c r="E359" s="174">
        <f t="shared" ca="1" si="102"/>
        <v>1.2584159293037775</v>
      </c>
      <c r="F359" s="179">
        <f t="shared" ca="1" si="88"/>
        <v>0.80145321637328926</v>
      </c>
      <c r="G359" s="272">
        <f t="shared" si="89"/>
        <v>1.4708330000000001</v>
      </c>
      <c r="H359" s="181">
        <f t="shared" ca="1" si="90"/>
        <v>302.06815393752834</v>
      </c>
      <c r="I359" s="182">
        <f t="shared" ca="1" si="91"/>
        <v>192.37955265800943</v>
      </c>
      <c r="J359" s="181">
        <f t="shared" ca="1" si="92"/>
        <v>54.88427511800225</v>
      </c>
      <c r="K359" s="7">
        <f t="shared" ca="1" si="98"/>
        <v>-7.2431795765831248</v>
      </c>
      <c r="L359" s="110">
        <f t="shared" si="93"/>
        <v>1987.6144826972181</v>
      </c>
      <c r="M359" s="110">
        <f t="shared" si="94"/>
        <v>60.284577434608572</v>
      </c>
      <c r="N359" s="110">
        <f t="shared" ca="1" si="95"/>
        <v>-71.055591646280462</v>
      </c>
      <c r="O359" s="110">
        <f t="shared" ca="1" si="96"/>
        <v>1856.2743136163292</v>
      </c>
      <c r="P359" s="110">
        <f t="shared" ca="1" si="99"/>
        <v>302.06815393752834</v>
      </c>
      <c r="Q359" s="110">
        <f>'prueba 1'!I404</f>
        <v>1.2696267339327405</v>
      </c>
      <c r="R359" s="105">
        <f>'prueba 1'!AN356</f>
        <v>4.8454757992519608E-3</v>
      </c>
      <c r="S359" s="105">
        <f t="shared" si="100"/>
        <v>1.0337831361255285</v>
      </c>
      <c r="T359" s="177">
        <f t="shared" si="101"/>
        <v>6.145216863874472</v>
      </c>
      <c r="U359" s="161">
        <f t="shared" si="86"/>
        <v>0.84407766920660932</v>
      </c>
      <c r="V359" s="178">
        <f t="shared" si="97"/>
        <v>1.4708330000000001</v>
      </c>
    </row>
    <row r="360" spans="1:22" x14ac:dyDescent="0.25">
      <c r="A360" s="200">
        <v>1.4750000000000001</v>
      </c>
      <c r="B360" s="105">
        <v>200.83815492471916</v>
      </c>
      <c r="D360" s="194">
        <f t="shared" si="87"/>
        <v>4.1670000000000318E-3</v>
      </c>
      <c r="E360" s="174">
        <f t="shared" ca="1" si="102"/>
        <v>1.2472969714870203</v>
      </c>
      <c r="F360" s="179">
        <f t="shared" ca="1" si="88"/>
        <v>0.80684308240611791</v>
      </c>
      <c r="G360" s="272">
        <f t="shared" si="89"/>
        <v>1.4750000000000001</v>
      </c>
      <c r="H360" s="181">
        <f t="shared" ca="1" si="90"/>
        <v>299.32732697072493</v>
      </c>
      <c r="I360" s="182">
        <f t="shared" ca="1" si="91"/>
        <v>193.62684962949646</v>
      </c>
      <c r="J360" s="181">
        <f t="shared" ca="1" si="92"/>
        <v>55.691118200408368</v>
      </c>
      <c r="K360" s="7">
        <f t="shared" ca="1" si="98"/>
        <v>-7.3388774239881291</v>
      </c>
      <c r="L360" s="110">
        <f t="shared" si="93"/>
        <v>1970.2222998114951</v>
      </c>
      <c r="M360" s="110">
        <f t="shared" si="94"/>
        <v>60.237357946915147</v>
      </c>
      <c r="N360" s="110">
        <f t="shared" ca="1" si="95"/>
        <v>-71.994387529323546</v>
      </c>
      <c r="O360" s="110">
        <f t="shared" ca="1" si="96"/>
        <v>1837.9905543352563</v>
      </c>
      <c r="P360" s="110">
        <f t="shared" ca="1" si="99"/>
        <v>299.32732697072493</v>
      </c>
      <c r="Q360" s="110">
        <f>'prueba 1'!I405</f>
        <v>1.2642783487697793</v>
      </c>
      <c r="R360" s="105">
        <f>'prueba 1'!AN357</f>
        <v>4.8134034345999914E-3</v>
      </c>
      <c r="S360" s="105">
        <f t="shared" si="100"/>
        <v>1.0385965395601284</v>
      </c>
      <c r="T360" s="177">
        <f t="shared" si="101"/>
        <v>6.1404034604398721</v>
      </c>
      <c r="U360" s="161">
        <f t="shared" si="86"/>
        <v>0.83689259157131113</v>
      </c>
      <c r="V360" s="178">
        <f t="shared" si="97"/>
        <v>1.4750000000000001</v>
      </c>
    </row>
    <row r="361" spans="1:22" x14ac:dyDescent="0.25">
      <c r="A361" s="200">
        <v>1.4791669999999999</v>
      </c>
      <c r="B361" s="105">
        <v>199.53802572497091</v>
      </c>
      <c r="D361" s="194">
        <f t="shared" si="87"/>
        <v>4.1669999999998097E-3</v>
      </c>
      <c r="E361" s="174">
        <f t="shared" ca="1" si="102"/>
        <v>1.2390040294479958</v>
      </c>
      <c r="F361" s="179">
        <f t="shared" ca="1" si="88"/>
        <v>0.81200601219678448</v>
      </c>
      <c r="G361" s="272">
        <f t="shared" si="89"/>
        <v>1.4791669999999999</v>
      </c>
      <c r="H361" s="181">
        <f t="shared" ca="1" si="90"/>
        <v>297.33718009312514</v>
      </c>
      <c r="I361" s="182">
        <f t="shared" ca="1" si="91"/>
        <v>194.86585365894445</v>
      </c>
      <c r="J361" s="181">
        <f t="shared" ca="1" si="92"/>
        <v>56.503124212605151</v>
      </c>
      <c r="K361" s="7">
        <f t="shared" ca="1" si="98"/>
        <v>-7.4343494609779732</v>
      </c>
      <c r="L361" s="110">
        <f t="shared" si="93"/>
        <v>1957.4680323619648</v>
      </c>
      <c r="M361" s="110">
        <f t="shared" si="94"/>
        <v>60.190390137080264</v>
      </c>
      <c r="N361" s="110">
        <f t="shared" ca="1" si="95"/>
        <v>-72.930968212193918</v>
      </c>
      <c r="O361" s="110">
        <f t="shared" ca="1" si="96"/>
        <v>1824.3466740126908</v>
      </c>
      <c r="P361" s="110">
        <f t="shared" ca="1" si="99"/>
        <v>297.33718009312514</v>
      </c>
      <c r="Q361" s="110">
        <f>'prueba 1'!I406</f>
        <v>1.2589413226224164</v>
      </c>
      <c r="R361" s="105">
        <f>'prueba 1'!AN358</f>
        <v>4.787748199273861E-3</v>
      </c>
      <c r="S361" s="105">
        <f t="shared" si="100"/>
        <v>1.0433842877594024</v>
      </c>
      <c r="T361" s="177">
        <f t="shared" si="101"/>
        <v>6.1356157122405977</v>
      </c>
      <c r="U361" s="161">
        <f t="shared" si="86"/>
        <v>0.8314749531959158</v>
      </c>
      <c r="V361" s="178">
        <f t="shared" si="97"/>
        <v>1.4791669999999999</v>
      </c>
    </row>
    <row r="362" spans="1:22" x14ac:dyDescent="0.25">
      <c r="A362" s="200">
        <v>1.483333</v>
      </c>
      <c r="B362" s="105">
        <v>198.17879974341591</v>
      </c>
      <c r="D362" s="194">
        <f t="shared" si="87"/>
        <v>4.1660000000001141E-3</v>
      </c>
      <c r="E362" s="174">
        <f t="shared" ca="1" si="102"/>
        <v>1.2300032490656567</v>
      </c>
      <c r="F362" s="179">
        <f t="shared" ca="1" si="88"/>
        <v>0.81693533987879241</v>
      </c>
      <c r="G362" s="272">
        <f t="shared" si="89"/>
        <v>1.483333</v>
      </c>
      <c r="H362" s="181">
        <f t="shared" ca="1" si="90"/>
        <v>295.24801945886293</v>
      </c>
      <c r="I362" s="182">
        <f t="shared" ca="1" si="91"/>
        <v>196.09585690801009</v>
      </c>
      <c r="J362" s="181">
        <f t="shared" ca="1" si="92"/>
        <v>57.32005955248394</v>
      </c>
      <c r="K362" s="7">
        <f t="shared" ca="1" si="98"/>
        <v>-7.529797585221595</v>
      </c>
      <c r="L362" s="110">
        <f t="shared" si="93"/>
        <v>1944.1340254829101</v>
      </c>
      <c r="M362" s="110">
        <f t="shared" si="94"/>
        <v>60.143694858906478</v>
      </c>
      <c r="N362" s="110">
        <f t="shared" ca="1" si="95"/>
        <v>-73.867314311023847</v>
      </c>
      <c r="O362" s="110">
        <f t="shared" ca="1" si="96"/>
        <v>1810.1230163129799</v>
      </c>
      <c r="P362" s="110">
        <f t="shared" ca="1" si="99"/>
        <v>295.24801945886293</v>
      </c>
      <c r="Q362" s="110">
        <f>'prueba 1'!I407</f>
        <v>1.2536171045043418</v>
      </c>
      <c r="R362" s="105">
        <f>'prueba 1'!AN359</f>
        <v>4.7599671940664915E-3</v>
      </c>
      <c r="S362" s="105">
        <f t="shared" si="100"/>
        <v>1.048144254953469</v>
      </c>
      <c r="T362" s="177">
        <f t="shared" si="101"/>
        <v>6.1308557450465315</v>
      </c>
      <c r="U362" s="161">
        <f t="shared" si="86"/>
        <v>0.82561287973109332</v>
      </c>
      <c r="V362" s="178">
        <f t="shared" si="97"/>
        <v>1.483333</v>
      </c>
    </row>
    <row r="363" spans="1:22" x14ac:dyDescent="0.25">
      <c r="A363" s="200">
        <v>1.4875</v>
      </c>
      <c r="B363" s="105">
        <v>196.52408985282722</v>
      </c>
      <c r="D363" s="194">
        <f t="shared" si="87"/>
        <v>4.1670000000000318E-3</v>
      </c>
      <c r="E363" s="174">
        <f t="shared" ca="1" si="102"/>
        <v>1.2196021019403713</v>
      </c>
      <c r="F363" s="179">
        <f t="shared" ca="1" si="88"/>
        <v>0.82221351769446993</v>
      </c>
      <c r="G363" s="272">
        <f t="shared" si="89"/>
        <v>1.4875</v>
      </c>
      <c r="H363" s="181">
        <f t="shared" ca="1" si="90"/>
        <v>292.68108997848861</v>
      </c>
      <c r="I363" s="182">
        <f t="shared" ca="1" si="91"/>
        <v>197.31545900995047</v>
      </c>
      <c r="J363" s="181">
        <f t="shared" ca="1" si="92"/>
        <v>58.142273070178412</v>
      </c>
      <c r="K363" s="7">
        <f t="shared" ca="1" si="98"/>
        <v>-7.625154523394424</v>
      </c>
      <c r="L363" s="110">
        <f t="shared" si="93"/>
        <v>1927.9013214562351</v>
      </c>
      <c r="M363" s="110">
        <f t="shared" si="94"/>
        <v>60.097296854428357</v>
      </c>
      <c r="N363" s="110">
        <f t="shared" ca="1" si="95"/>
        <v>-74.8027658744993</v>
      </c>
      <c r="O363" s="110">
        <f t="shared" ca="1" si="96"/>
        <v>1793.0012587273075</v>
      </c>
      <c r="P363" s="110">
        <f t="shared" ca="1" si="99"/>
        <v>292.68108997848861</v>
      </c>
      <c r="Q363" s="110">
        <f>'prueba 1'!I408</f>
        <v>1.2483029488648776</v>
      </c>
      <c r="R363" s="105">
        <f>'prueba 1'!AN360</f>
        <v>4.729664065046919E-3</v>
      </c>
      <c r="S363" s="105">
        <f t="shared" si="100"/>
        <v>1.0528739190185159</v>
      </c>
      <c r="T363" s="177">
        <f t="shared" si="101"/>
        <v>6.1261260809814839</v>
      </c>
      <c r="U363" s="161">
        <f t="shared" si="86"/>
        <v>0.8189158824167373</v>
      </c>
      <c r="V363" s="178">
        <f t="shared" si="97"/>
        <v>1.4875</v>
      </c>
    </row>
    <row r="364" spans="1:22" x14ac:dyDescent="0.25">
      <c r="A364" s="200">
        <v>1.4916670000000001</v>
      </c>
      <c r="B364" s="105">
        <v>195.04667030765876</v>
      </c>
      <c r="D364" s="194">
        <f t="shared" si="87"/>
        <v>4.1670000000000318E-3</v>
      </c>
      <c r="E364" s="174">
        <f t="shared" ca="1" si="102"/>
        <v>1.2100686919804415</v>
      </c>
      <c r="F364" s="179">
        <f t="shared" ca="1" si="88"/>
        <v>0.82725587393395239</v>
      </c>
      <c r="G364" s="272">
        <f t="shared" si="89"/>
        <v>1.4916670000000001</v>
      </c>
      <c r="H364" s="181">
        <f t="shared" ca="1" si="90"/>
        <v>290.39325461493456</v>
      </c>
      <c r="I364" s="182">
        <f t="shared" ca="1" si="91"/>
        <v>198.52552770193091</v>
      </c>
      <c r="J364" s="181">
        <f t="shared" ca="1" si="92"/>
        <v>58.969528944112362</v>
      </c>
      <c r="K364" s="7">
        <f t="shared" ca="1" si="98"/>
        <v>-7.7202975197910204</v>
      </c>
      <c r="L364" s="110">
        <f t="shared" si="93"/>
        <v>1913.4078357181324</v>
      </c>
      <c r="M364" s="110">
        <f t="shared" si="94"/>
        <v>60.051179549582677</v>
      </c>
      <c r="N364" s="110">
        <f t="shared" ca="1" si="95"/>
        <v>-75.736118669149917</v>
      </c>
      <c r="O364" s="110">
        <f t="shared" ca="1" si="96"/>
        <v>1777.6205374993999</v>
      </c>
      <c r="P364" s="110">
        <f t="shared" ca="1" si="99"/>
        <v>290.39325461493456</v>
      </c>
      <c r="Q364" s="110">
        <f>'prueba 1'!I409</f>
        <v>1.2430005441024794</v>
      </c>
      <c r="R364" s="105">
        <f>'prueba 1'!AN361</f>
        <v>4.7010504429850644E-3</v>
      </c>
      <c r="S364" s="105">
        <f t="shared" si="100"/>
        <v>1.0575749694615009</v>
      </c>
      <c r="T364" s="177">
        <f t="shared" si="101"/>
        <v>6.1214250305384992</v>
      </c>
      <c r="U364" s="161">
        <f t="shared" si="86"/>
        <v>0.8127594751720203</v>
      </c>
      <c r="V364" s="178">
        <f t="shared" si="97"/>
        <v>1.4916670000000001</v>
      </c>
    </row>
    <row r="365" spans="1:22" x14ac:dyDescent="0.25">
      <c r="A365" s="200">
        <v>1.495833</v>
      </c>
      <c r="B365" s="105">
        <v>193.33286363526332</v>
      </c>
      <c r="D365" s="194">
        <f t="shared" si="87"/>
        <v>4.165999999999892E-3</v>
      </c>
      <c r="E365" s="174">
        <f t="shared" ca="1" si="102"/>
        <v>1.1986473879391184</v>
      </c>
      <c r="F365" s="179">
        <f t="shared" ca="1" si="88"/>
        <v>0.83205091342437687</v>
      </c>
      <c r="G365" s="272">
        <f t="shared" si="89"/>
        <v>1.495833</v>
      </c>
      <c r="H365" s="181">
        <f t="shared" ca="1" si="90"/>
        <v>287.72140853076081</v>
      </c>
      <c r="I365" s="182">
        <f t="shared" ca="1" si="91"/>
        <v>199.72417508987002</v>
      </c>
      <c r="J365" s="181">
        <f t="shared" ca="1" si="92"/>
        <v>59.801579857536737</v>
      </c>
      <c r="K365" s="7">
        <f t="shared" ca="1" si="98"/>
        <v>-7.8152798014829257</v>
      </c>
      <c r="L365" s="110">
        <f t="shared" si="93"/>
        <v>1896.5953922619333</v>
      </c>
      <c r="M365" s="110">
        <f t="shared" si="94"/>
        <v>60.005391826524637</v>
      </c>
      <c r="N365" s="110">
        <f t="shared" ca="1" si="95"/>
        <v>-76.667894852547505</v>
      </c>
      <c r="O365" s="110">
        <f t="shared" ca="1" si="96"/>
        <v>1759.9221055828611</v>
      </c>
      <c r="P365" s="110">
        <f t="shared" ca="1" si="99"/>
        <v>287.72140853076081</v>
      </c>
      <c r="Q365" s="110">
        <f>'prueba 1'!I410</f>
        <v>1.2377114939201264</v>
      </c>
      <c r="R365" s="105">
        <f>'prueba 1'!AN362</f>
        <v>4.6674539304838621E-3</v>
      </c>
      <c r="S365" s="105">
        <f t="shared" si="100"/>
        <v>1.0622424233919847</v>
      </c>
      <c r="T365" s="177">
        <f t="shared" si="101"/>
        <v>6.1167575766080153</v>
      </c>
      <c r="U365" s="161">
        <f t="shared" si="86"/>
        <v>0.80542470990448611</v>
      </c>
      <c r="V365" s="178">
        <f t="shared" si="97"/>
        <v>1.495833</v>
      </c>
    </row>
    <row r="366" spans="1:22" x14ac:dyDescent="0.25">
      <c r="A366" s="200">
        <v>1.5</v>
      </c>
      <c r="B366" s="105">
        <v>191.97363765370832</v>
      </c>
      <c r="D366" s="194">
        <f t="shared" si="87"/>
        <v>4.1670000000000318E-3</v>
      </c>
      <c r="E366" s="174">
        <f t="shared" ca="1" si="102"/>
        <v>1.1901529966385487</v>
      </c>
      <c r="F366" s="179">
        <f t="shared" ca="1" si="88"/>
        <v>0.83721000513648758</v>
      </c>
      <c r="G366" s="272">
        <f t="shared" si="89"/>
        <v>1.5</v>
      </c>
      <c r="H366" s="181">
        <f t="shared" ca="1" si="90"/>
        <v>285.61387008364284</v>
      </c>
      <c r="I366" s="182">
        <f t="shared" ca="1" si="91"/>
        <v>200.91432808650856</v>
      </c>
      <c r="J366" s="181">
        <f t="shared" ca="1" si="92"/>
        <v>60.638789862673228</v>
      </c>
      <c r="K366" s="7">
        <f t="shared" ca="1" si="98"/>
        <v>-7.9099381049946853</v>
      </c>
      <c r="L366" s="110">
        <f t="shared" si="93"/>
        <v>1883.2613853828786</v>
      </c>
      <c r="M366" s="110">
        <f t="shared" si="94"/>
        <v>59.959855617370209</v>
      </c>
      <c r="N366" s="110">
        <f t="shared" ca="1" si="95"/>
        <v>-77.596492809997869</v>
      </c>
      <c r="O366" s="110">
        <f t="shared" ca="1" si="96"/>
        <v>1745.7050369555104</v>
      </c>
      <c r="P366" s="110">
        <f t="shared" ca="1" si="99"/>
        <v>285.61387008364284</v>
      </c>
      <c r="Q366" s="110">
        <f>'prueba 1'!I411</f>
        <v>1.2324329795490305</v>
      </c>
      <c r="R366" s="105">
        <f>'prueba 1'!AN363</f>
        <v>4.6418154081987757E-3</v>
      </c>
      <c r="S366" s="105">
        <f t="shared" si="100"/>
        <v>1.0668842388001836</v>
      </c>
      <c r="T366" s="177">
        <f t="shared" si="101"/>
        <v>6.1121157611998171</v>
      </c>
      <c r="U366" s="161">
        <f t="shared" si="86"/>
        <v>0.79995414810300869</v>
      </c>
      <c r="V366" s="178">
        <f t="shared" si="97"/>
        <v>1.5</v>
      </c>
    </row>
    <row r="367" spans="1:22" x14ac:dyDescent="0.25">
      <c r="A367" s="200">
        <v>1.504167</v>
      </c>
      <c r="B367" s="105">
        <v>191.14628270841399</v>
      </c>
      <c r="D367" s="194">
        <f t="shared" si="87"/>
        <v>4.1670000000000318E-3</v>
      </c>
      <c r="E367" s="174">
        <f t="shared" ca="1" si="102"/>
        <v>1.1849145043718532</v>
      </c>
      <c r="F367" s="179">
        <f t="shared" ca="1" si="88"/>
        <v>0.84214754387620505</v>
      </c>
      <c r="G367" s="272">
        <f t="shared" si="89"/>
        <v>1.504167</v>
      </c>
      <c r="H367" s="181">
        <f t="shared" ca="1" si="90"/>
        <v>284.35673251064173</v>
      </c>
      <c r="I367" s="182">
        <f t="shared" ca="1" si="91"/>
        <v>202.09924259088041</v>
      </c>
      <c r="J367" s="181">
        <f t="shared" ca="1" si="92"/>
        <v>61.48093740654943</v>
      </c>
      <c r="K367" s="7">
        <f t="shared" ca="1" si="98"/>
        <v>-8.004489358765067</v>
      </c>
      <c r="L367" s="110">
        <f t="shared" si="93"/>
        <v>1875.1450333695414</v>
      </c>
      <c r="M367" s="110">
        <f t="shared" si="94"/>
        <v>59.914497429917759</v>
      </c>
      <c r="N367" s="110">
        <f t="shared" ca="1" si="95"/>
        <v>-78.524040609485311</v>
      </c>
      <c r="O367" s="110">
        <f t="shared" ca="1" si="96"/>
        <v>1736.7064953301383</v>
      </c>
      <c r="P367" s="110">
        <f t="shared" ca="1" si="99"/>
        <v>284.35673251064173</v>
      </c>
      <c r="Q367" s="110">
        <f>'prueba 1'!I412</f>
        <v>1.2271664353899234</v>
      </c>
      <c r="R367" s="105">
        <f>'prueba 1'!AN364</f>
        <v>4.6236684457128521E-3</v>
      </c>
      <c r="S367" s="105">
        <f t="shared" si="100"/>
        <v>1.0715079072458964</v>
      </c>
      <c r="T367" s="177">
        <f t="shared" si="101"/>
        <v>6.1074920927541037</v>
      </c>
      <c r="U367" s="161">
        <f t="shared" si="86"/>
        <v>0.7965065600459672</v>
      </c>
      <c r="V367" s="178">
        <f t="shared" si="97"/>
        <v>1.504167</v>
      </c>
    </row>
    <row r="368" spans="1:22" x14ac:dyDescent="0.25">
      <c r="A368" s="200">
        <v>1.5083329999999999</v>
      </c>
      <c r="B368" s="105">
        <v>188.90060499975789</v>
      </c>
      <c r="D368" s="194">
        <f t="shared" si="87"/>
        <v>4.165999999999892E-3</v>
      </c>
      <c r="E368" s="174">
        <f t="shared" ca="1" si="102"/>
        <v>1.169877690652815</v>
      </c>
      <c r="F368" s="179">
        <f t="shared" ca="1" si="88"/>
        <v>0.84681915509284544</v>
      </c>
      <c r="G368" s="272">
        <f t="shared" si="89"/>
        <v>1.5083329999999999</v>
      </c>
      <c r="H368" s="181">
        <f t="shared" ca="1" si="90"/>
        <v>280.81557624888268</v>
      </c>
      <c r="I368" s="182">
        <f t="shared" ca="1" si="91"/>
        <v>203.26912028153322</v>
      </c>
      <c r="J368" s="181">
        <f t="shared" ca="1" si="92"/>
        <v>62.327756561642275</v>
      </c>
      <c r="K368" s="7">
        <f t="shared" ca="1" si="98"/>
        <v>-8.099182494652668</v>
      </c>
      <c r="L368" s="110">
        <f t="shared" si="93"/>
        <v>1853.1149350476251</v>
      </c>
      <c r="M368" s="110">
        <f t="shared" si="94"/>
        <v>59.869554500059081</v>
      </c>
      <c r="N368" s="110">
        <f t="shared" ca="1" si="95"/>
        <v>-79.452980272542675</v>
      </c>
      <c r="O368" s="110">
        <f t="shared" ca="1" si="96"/>
        <v>1713.7924002750233</v>
      </c>
      <c r="P368" s="110">
        <f t="shared" ca="1" si="99"/>
        <v>280.81557624888268</v>
      </c>
      <c r="Q368" s="110">
        <f>'prueba 1'!I413</f>
        <v>1.2219139142166973</v>
      </c>
      <c r="R368" s="105">
        <f>'prueba 1'!AN365</f>
        <v>4.5813384157674872E-3</v>
      </c>
      <c r="S368" s="105">
        <f t="shared" si="100"/>
        <v>1.076089245661664</v>
      </c>
      <c r="T368" s="177">
        <f t="shared" si="101"/>
        <v>6.1029107543383363</v>
      </c>
      <c r="U368" s="161">
        <f t="shared" si="86"/>
        <v>0.786959920428971</v>
      </c>
      <c r="V368" s="178">
        <f t="shared" si="97"/>
        <v>1.5083329999999999</v>
      </c>
    </row>
    <row r="369" spans="1:22" x14ac:dyDescent="0.25">
      <c r="A369" s="200">
        <v>1.5125</v>
      </c>
      <c r="B369" s="105">
        <v>184.88202383689966</v>
      </c>
      <c r="D369" s="194">
        <f t="shared" si="87"/>
        <v>4.1670000000000318E-3</v>
      </c>
      <c r="E369" s="174">
        <f t="shared" ca="1" si="102"/>
        <v>1.1434871847564929</v>
      </c>
      <c r="F369" s="179">
        <f t="shared" ca="1" si="88"/>
        <v>0.85178733531203565</v>
      </c>
      <c r="G369" s="272">
        <f t="shared" si="89"/>
        <v>1.5125</v>
      </c>
      <c r="H369" s="181">
        <f t="shared" ca="1" si="90"/>
        <v>274.4149711438647</v>
      </c>
      <c r="I369" s="182">
        <f t="shared" ca="1" si="91"/>
        <v>204.4126074662897</v>
      </c>
      <c r="J369" s="181">
        <f t="shared" ca="1" si="92"/>
        <v>63.179543896954307</v>
      </c>
      <c r="K369" s="7">
        <f t="shared" ca="1" si="98"/>
        <v>-8.1932202216411198</v>
      </c>
      <c r="L369" s="110">
        <f t="shared" si="93"/>
        <v>1813.6926538399857</v>
      </c>
      <c r="M369" s="110">
        <f t="shared" si="94"/>
        <v>59.825290174773684</v>
      </c>
      <c r="N369" s="110">
        <f t="shared" ca="1" si="95"/>
        <v>-80.375490374299389</v>
      </c>
      <c r="O369" s="110">
        <f t="shared" ca="1" si="96"/>
        <v>1673.4918732909125</v>
      </c>
      <c r="P369" s="110">
        <f t="shared" ca="1" si="99"/>
        <v>274.4149711438647</v>
      </c>
      <c r="Q369" s="110">
        <f>'prueba 1'!I414</f>
        <v>1.2166723806425703</v>
      </c>
      <c r="R369" s="105">
        <f>'prueba 1'!AN366</f>
        <v>4.5121636376549432E-3</v>
      </c>
      <c r="S369" s="105">
        <f t="shared" si="100"/>
        <v>1.080601409299319</v>
      </c>
      <c r="T369" s="177">
        <f t="shared" si="101"/>
        <v>6.0983985907006808</v>
      </c>
      <c r="U369" s="161">
        <f t="shared" si="86"/>
        <v>0.77040339332836683</v>
      </c>
      <c r="V369" s="178">
        <f t="shared" si="97"/>
        <v>1.5125</v>
      </c>
    </row>
    <row r="370" spans="1:22" x14ac:dyDescent="0.25">
      <c r="A370" s="200">
        <v>1.516667</v>
      </c>
      <c r="B370" s="105">
        <v>182.75453969185708</v>
      </c>
      <c r="D370" s="194">
        <f t="shared" si="87"/>
        <v>4.1670000000000318E-3</v>
      </c>
      <c r="E370" s="174">
        <f t="shared" ca="1" si="102"/>
        <v>1.129465124806353</v>
      </c>
      <c r="F370" s="179">
        <f t="shared" ca="1" si="88"/>
        <v>0.85649381648710377</v>
      </c>
      <c r="G370" s="272">
        <f t="shared" si="89"/>
        <v>1.516667</v>
      </c>
      <c r="H370" s="181">
        <f t="shared" ca="1" si="90"/>
        <v>271.04994595784603</v>
      </c>
      <c r="I370" s="182">
        <f t="shared" ca="1" si="91"/>
        <v>205.54207259109606</v>
      </c>
      <c r="J370" s="181">
        <f t="shared" ca="1" si="92"/>
        <v>64.036037713441416</v>
      </c>
      <c r="K370" s="7">
        <f t="shared" ca="1" si="98"/>
        <v>-8.2856611634688093</v>
      </c>
      <c r="L370" s="110">
        <f t="shared" si="93"/>
        <v>1792.8220343771179</v>
      </c>
      <c r="M370" s="110">
        <f t="shared" si="94"/>
        <v>59.781413058684592</v>
      </c>
      <c r="N370" s="110">
        <f t="shared" ca="1" si="95"/>
        <v>-81.28233601362902</v>
      </c>
      <c r="O370" s="110">
        <f t="shared" ca="1" si="96"/>
        <v>1651.7582853048043</v>
      </c>
      <c r="P370" s="110">
        <f t="shared" ca="1" si="99"/>
        <v>271.04994595784603</v>
      </c>
      <c r="Q370" s="110">
        <f>'prueba 1'!I415</f>
        <v>1.2114432378418638</v>
      </c>
      <c r="R370" s="105">
        <f>'prueba 1'!AN367</f>
        <v>4.4726927715694051E-3</v>
      </c>
      <c r="S370" s="105">
        <f t="shared" si="100"/>
        <v>1.0850741020708885</v>
      </c>
      <c r="T370" s="177">
        <f t="shared" si="101"/>
        <v>6.093925897929112</v>
      </c>
      <c r="U370" s="161">
        <f t="shared" si="86"/>
        <v>0.7615381668959742</v>
      </c>
      <c r="V370" s="178">
        <f t="shared" si="97"/>
        <v>1.516667</v>
      </c>
    </row>
    <row r="371" spans="1:22" x14ac:dyDescent="0.25">
      <c r="A371" s="200">
        <v>1.5208330000000001</v>
      </c>
      <c r="B371" s="105">
        <v>183.16821716450423</v>
      </c>
      <c r="D371" s="194">
        <f t="shared" si="87"/>
        <v>4.1660000000001141E-3</v>
      </c>
      <c r="E371" s="174">
        <f t="shared" ca="1" si="102"/>
        <v>1.1322138206676051</v>
      </c>
      <c r="F371" s="179">
        <f t="shared" ca="1" si="88"/>
        <v>0.86100507719143093</v>
      </c>
      <c r="G371" s="272">
        <f t="shared" si="89"/>
        <v>1.5208330000000001</v>
      </c>
      <c r="H371" s="181">
        <f t="shared" ca="1" si="90"/>
        <v>271.77480092836635</v>
      </c>
      <c r="I371" s="182">
        <f t="shared" ca="1" si="91"/>
        <v>206.67428641176366</v>
      </c>
      <c r="J371" s="181">
        <f t="shared" ca="1" si="92"/>
        <v>64.897042790632852</v>
      </c>
      <c r="K371" s="7">
        <f t="shared" ca="1" si="98"/>
        <v>-8.3774776113588381</v>
      </c>
      <c r="L371" s="110">
        <f t="shared" si="93"/>
        <v>1796.8802103837866</v>
      </c>
      <c r="M371" s="110">
        <f t="shared" si="94"/>
        <v>59.737525020001605</v>
      </c>
      <c r="N371" s="110">
        <f t="shared" ca="1" si="95"/>
        <v>-82.1830553674302</v>
      </c>
      <c r="O371" s="110">
        <f t="shared" ca="1" si="96"/>
        <v>1654.9596299963548</v>
      </c>
      <c r="P371" s="110">
        <f t="shared" ca="1" si="99"/>
        <v>271.77480092836635</v>
      </c>
      <c r="Q371" s="110">
        <f>'prueba 1'!I416</f>
        <v>1.2062281381994144</v>
      </c>
      <c r="R371" s="105">
        <f>'prueba 1'!AN368</f>
        <v>4.4738061858294416E-3</v>
      </c>
      <c r="S371" s="105">
        <f t="shared" si="100"/>
        <v>1.0895479082567179</v>
      </c>
      <c r="T371" s="177">
        <f t="shared" si="101"/>
        <v>6.0894520917432828</v>
      </c>
      <c r="U371" s="161">
        <f t="shared" si="86"/>
        <v>0.76307879270734547</v>
      </c>
      <c r="V371" s="178">
        <f t="shared" si="97"/>
        <v>1.5208330000000001</v>
      </c>
    </row>
    <row r="372" spans="1:22" x14ac:dyDescent="0.25">
      <c r="A372" s="200">
        <v>1.5249999999999999</v>
      </c>
      <c r="B372" s="105">
        <v>184.35015280063902</v>
      </c>
      <c r="D372" s="194">
        <f t="shared" si="87"/>
        <v>4.1669999999998097E-3</v>
      </c>
      <c r="E372" s="174">
        <f t="shared" ca="1" si="102"/>
        <v>1.1406697336915894</v>
      </c>
      <c r="F372" s="179">
        <f t="shared" ca="1" si="88"/>
        <v>0.86596492225807253</v>
      </c>
      <c r="G372" s="272">
        <f t="shared" si="89"/>
        <v>1.5249999999999999</v>
      </c>
      <c r="H372" s="181">
        <f t="shared" ca="1" si="90"/>
        <v>273.73883697903563</v>
      </c>
      <c r="I372" s="182">
        <f t="shared" ca="1" si="91"/>
        <v>207.81495614545526</v>
      </c>
      <c r="J372" s="181">
        <f t="shared" ca="1" si="92"/>
        <v>65.763007712890925</v>
      </c>
      <c r="K372" s="7">
        <f t="shared" ca="1" si="98"/>
        <v>-8.4700252810464089</v>
      </c>
      <c r="L372" s="110">
        <f t="shared" si="93"/>
        <v>1808.4749989742688</v>
      </c>
      <c r="M372" s="110">
        <f t="shared" si="94"/>
        <v>59.693482506647356</v>
      </c>
      <c r="N372" s="110">
        <f t="shared" ca="1" si="95"/>
        <v>-83.090948007065279</v>
      </c>
      <c r="O372" s="110">
        <f t="shared" ca="1" si="96"/>
        <v>1665.6905684605563</v>
      </c>
      <c r="P372" s="110">
        <f t="shared" ca="1" si="99"/>
        <v>273.73883697903563</v>
      </c>
      <c r="Q372" s="110">
        <f>'prueba 1'!I417</f>
        <v>1.2010248516767272</v>
      </c>
      <c r="R372" s="105">
        <f>'prueba 1'!AN369</f>
        <v>4.4895528393723502E-3</v>
      </c>
      <c r="S372" s="105">
        <f t="shared" si="100"/>
        <v>1.0940374610960901</v>
      </c>
      <c r="T372" s="177">
        <f t="shared" si="101"/>
        <v>6.0849625389039099</v>
      </c>
      <c r="U372" s="161">
        <f t="shared" si="86"/>
        <v>0.76818708672022773</v>
      </c>
      <c r="V372" s="178">
        <f t="shared" si="97"/>
        <v>1.5249999999999999</v>
      </c>
    </row>
    <row r="373" spans="1:22" x14ac:dyDescent="0.25">
      <c r="A373" s="200">
        <v>1.5291669999999999</v>
      </c>
      <c r="B373" s="105">
        <v>182.34086221920987</v>
      </c>
      <c r="D373" s="194">
        <f t="shared" si="87"/>
        <v>4.1670000000000318E-3</v>
      </c>
      <c r="E373" s="174">
        <f t="shared" ca="1" si="102"/>
        <v>1.1273964159314958</v>
      </c>
      <c r="F373" s="179">
        <f t="shared" ca="1" si="88"/>
        <v>0.87066278312330514</v>
      </c>
      <c r="G373" s="272">
        <f t="shared" si="89"/>
        <v>1.5291669999999999</v>
      </c>
      <c r="H373" s="181">
        <f t="shared" ca="1" si="90"/>
        <v>270.55349554391341</v>
      </c>
      <c r="I373" s="182">
        <f t="shared" ca="1" si="91"/>
        <v>208.94235256138674</v>
      </c>
      <c r="J373" s="181">
        <f t="shared" ca="1" si="92"/>
        <v>66.633670496014233</v>
      </c>
      <c r="K373" s="7">
        <f t="shared" ca="1" si="98"/>
        <v>-8.5637782424433251</v>
      </c>
      <c r="L373" s="110">
        <f t="shared" si="93"/>
        <v>1788.7638583704488</v>
      </c>
      <c r="M373" s="110">
        <f t="shared" si="94"/>
        <v>59.649808541772437</v>
      </c>
      <c r="N373" s="110">
        <f t="shared" ca="1" si="95"/>
        <v>-84.010664558369029</v>
      </c>
      <c r="O373" s="110">
        <f t="shared" ca="1" si="96"/>
        <v>1645.1033852703074</v>
      </c>
      <c r="P373" s="110">
        <f t="shared" ca="1" si="99"/>
        <v>270.55349554391341</v>
      </c>
      <c r="Q373" s="110">
        <f>'prueba 1'!I418</f>
        <v>1.1958343697776734</v>
      </c>
      <c r="R373" s="105">
        <f>'prueba 1'!AN370</f>
        <v>4.4519841870462231E-3</v>
      </c>
      <c r="S373" s="105">
        <f t="shared" si="100"/>
        <v>1.0984894452831364</v>
      </c>
      <c r="T373" s="177">
        <f t="shared" si="101"/>
        <v>6.0805105547168639</v>
      </c>
      <c r="U373" s="161">
        <f t="shared" si="86"/>
        <v>0.75981437286745335</v>
      </c>
      <c r="V373" s="178">
        <f t="shared" si="97"/>
        <v>1.5291669999999999</v>
      </c>
    </row>
    <row r="374" spans="1:22" x14ac:dyDescent="0.25">
      <c r="A374" s="200">
        <v>1.5333330000000001</v>
      </c>
      <c r="B374" s="105">
        <v>180.92253945584812</v>
      </c>
      <c r="D374" s="194">
        <f t="shared" si="87"/>
        <v>4.1660000000001141E-3</v>
      </c>
      <c r="E374" s="174">
        <f t="shared" ca="1" si="102"/>
        <v>1.1178096196586551</v>
      </c>
      <c r="F374" s="179">
        <f t="shared" ca="1" si="88"/>
        <v>0.87511063564625913</v>
      </c>
      <c r="G374" s="272">
        <f t="shared" si="89"/>
        <v>1.5333330000000001</v>
      </c>
      <c r="H374" s="181">
        <f t="shared" ca="1" si="90"/>
        <v>268.31723947638608</v>
      </c>
      <c r="I374" s="182">
        <f t="shared" ca="1" si="91"/>
        <v>210.0601621810454</v>
      </c>
      <c r="J374" s="181">
        <f t="shared" ca="1" si="92"/>
        <v>67.508781131660498</v>
      </c>
      <c r="K374" s="7">
        <f t="shared" ca="1" si="98"/>
        <v>-8.6569472968259937</v>
      </c>
      <c r="L374" s="110">
        <f t="shared" si="93"/>
        <v>1774.8501120618703</v>
      </c>
      <c r="M374" s="110">
        <f t="shared" si="94"/>
        <v>59.606418935396704</v>
      </c>
      <c r="N374" s="110">
        <f t="shared" ca="1" si="95"/>
        <v>-84.924652981863005</v>
      </c>
      <c r="O374" s="110">
        <f t="shared" ca="1" si="96"/>
        <v>1630.3190401446104</v>
      </c>
      <c r="P374" s="110">
        <f t="shared" ca="1" si="99"/>
        <v>268.31723947638602</v>
      </c>
      <c r="Q374" s="110">
        <f>'prueba 1'!I419</f>
        <v>1.1906580665119952</v>
      </c>
      <c r="R374" s="105">
        <f>'prueba 1'!AN371</f>
        <v>4.4229975918176649E-3</v>
      </c>
      <c r="S374" s="105">
        <f t="shared" si="100"/>
        <v>1.1029124428749542</v>
      </c>
      <c r="T374" s="177">
        <f t="shared" si="101"/>
        <v>6.0760875571250459</v>
      </c>
      <c r="U374" s="161">
        <f t="shared" si="86"/>
        <v>0.75372329937308391</v>
      </c>
      <c r="V374" s="178">
        <f t="shared" si="97"/>
        <v>1.5333330000000001</v>
      </c>
    </row>
    <row r="375" spans="1:22" x14ac:dyDescent="0.25">
      <c r="A375" s="200">
        <v>1.5375000000000001</v>
      </c>
      <c r="B375" s="105">
        <v>177.790410020091</v>
      </c>
      <c r="D375" s="194">
        <f t="shared" si="87"/>
        <v>4.1670000000000318E-3</v>
      </c>
      <c r="E375" s="174">
        <f t="shared" ca="1" si="102"/>
        <v>1.0971991190634467</v>
      </c>
      <c r="F375" s="179">
        <f t="shared" ca="1" si="88"/>
        <v>0.87989272453756029</v>
      </c>
      <c r="G375" s="272">
        <f t="shared" si="89"/>
        <v>1.5375000000000001</v>
      </c>
      <c r="H375" s="181">
        <f t="shared" ca="1" si="90"/>
        <v>263.30672403730222</v>
      </c>
      <c r="I375" s="182">
        <f t="shared" ca="1" si="91"/>
        <v>211.15736130010885</v>
      </c>
      <c r="J375" s="181">
        <f t="shared" ca="1" si="92"/>
        <v>68.388673856198054</v>
      </c>
      <c r="K375" s="7">
        <f t="shared" ca="1" si="98"/>
        <v>-8.7498217533142988</v>
      </c>
      <c r="L375" s="110">
        <f t="shared" si="93"/>
        <v>1744.1239222970928</v>
      </c>
      <c r="M375" s="110">
        <f t="shared" si="94"/>
        <v>59.563569436628477</v>
      </c>
      <c r="N375" s="110">
        <f t="shared" ca="1" si="95"/>
        <v>-85.83575140001328</v>
      </c>
      <c r="O375" s="110">
        <f t="shared" ca="1" si="96"/>
        <v>1598.7246014604509</v>
      </c>
      <c r="P375" s="110">
        <f t="shared" ca="1" si="99"/>
        <v>263.30672403730222</v>
      </c>
      <c r="Q375" s="110">
        <f>'prueba 1'!I420</f>
        <v>1.1854938489940077</v>
      </c>
      <c r="R375" s="105">
        <f>'prueba 1'!AN372</f>
        <v>4.3679407510932118E-3</v>
      </c>
      <c r="S375" s="105">
        <f t="shared" si="100"/>
        <v>1.1072803836260474</v>
      </c>
      <c r="T375" s="177">
        <f t="shared" si="101"/>
        <v>6.0717196163739526</v>
      </c>
      <c r="U375" s="161">
        <f t="shared" si="86"/>
        <v>0.74085263855372485</v>
      </c>
      <c r="V375" s="178">
        <f t="shared" si="97"/>
        <v>1.5375000000000001</v>
      </c>
    </row>
    <row r="376" spans="1:22" x14ac:dyDescent="0.25">
      <c r="A376" s="200">
        <v>1.5416669999999999</v>
      </c>
      <c r="B376" s="105">
        <v>177.49492611105728</v>
      </c>
      <c r="D376" s="194">
        <f t="shared" si="87"/>
        <v>4.1669999999998097E-3</v>
      </c>
      <c r="E376" s="174">
        <f t="shared" ca="1" si="102"/>
        <v>1.0954084127429344</v>
      </c>
      <c r="F376" s="179">
        <f t="shared" ca="1" si="88"/>
        <v>0.884457291393413</v>
      </c>
      <c r="G376" s="272">
        <f t="shared" si="89"/>
        <v>1.5416669999999999</v>
      </c>
      <c r="H376" s="181">
        <f t="shared" ca="1" si="90"/>
        <v>262.87698889920432</v>
      </c>
      <c r="I376" s="182">
        <f t="shared" ca="1" si="91"/>
        <v>212.25276971285177</v>
      </c>
      <c r="J376" s="181">
        <f t="shared" ca="1" si="92"/>
        <v>69.273131147591471</v>
      </c>
      <c r="K376" s="7">
        <f t="shared" ca="1" si="98"/>
        <v>-8.8414656809300443</v>
      </c>
      <c r="L376" s="110">
        <f t="shared" si="93"/>
        <v>1741.225225149472</v>
      </c>
      <c r="M376" s="110">
        <f t="shared" si="94"/>
        <v>59.520813034828031</v>
      </c>
      <c r="N376" s="110">
        <f t="shared" ca="1" si="95"/>
        <v>-86.734778329923742</v>
      </c>
      <c r="O376" s="110">
        <f t="shared" ca="1" si="96"/>
        <v>1594.9696337847201</v>
      </c>
      <c r="P376" s="110">
        <f t="shared" ca="1" si="99"/>
        <v>262.87698889920432</v>
      </c>
      <c r="Q376" s="110">
        <f>'prueba 1'!I421</f>
        <v>1.1803431973381595</v>
      </c>
      <c r="R376" s="105">
        <f>'prueba 1'!AN373</f>
        <v>4.3584507441840215E-3</v>
      </c>
      <c r="S376" s="105">
        <f t="shared" si="100"/>
        <v>1.1116388343702315</v>
      </c>
      <c r="T376" s="177">
        <f t="shared" si="101"/>
        <v>6.0673611656297686</v>
      </c>
      <c r="U376" s="161">
        <f t="shared" si="86"/>
        <v>0.73962135710474197</v>
      </c>
      <c r="V376" s="178">
        <f t="shared" si="97"/>
        <v>1.5416669999999999</v>
      </c>
    </row>
    <row r="377" spans="1:22" x14ac:dyDescent="0.25">
      <c r="A377" s="200">
        <v>1.545833</v>
      </c>
      <c r="B377" s="105">
        <v>176.25389369311577</v>
      </c>
      <c r="D377" s="194">
        <f t="shared" si="87"/>
        <v>4.1660000000001141E-3</v>
      </c>
      <c r="E377" s="174">
        <f t="shared" ca="1" si="102"/>
        <v>1.0869720321741128</v>
      </c>
      <c r="F377" s="179">
        <f t="shared" ca="1" si="88"/>
        <v>0.88877336410980223</v>
      </c>
      <c r="G377" s="272">
        <f t="shared" si="89"/>
        <v>1.545833</v>
      </c>
      <c r="H377" s="181">
        <f t="shared" ca="1" si="90"/>
        <v>260.91503412724029</v>
      </c>
      <c r="I377" s="182">
        <f t="shared" ca="1" si="91"/>
        <v>213.33974174502589</v>
      </c>
      <c r="J377" s="181">
        <f t="shared" ca="1" si="92"/>
        <v>70.161904511701266</v>
      </c>
      <c r="K377" s="7">
        <f t="shared" ca="1" si="98"/>
        <v>-8.9334363043256637</v>
      </c>
      <c r="L377" s="110">
        <f t="shared" si="93"/>
        <v>1729.0506971294658</v>
      </c>
      <c r="M377" s="110">
        <f t="shared" si="94"/>
        <v>59.478312824758234</v>
      </c>
      <c r="N377" s="110">
        <f t="shared" ca="1" si="95"/>
        <v>-87.637010145434772</v>
      </c>
      <c r="O377" s="110">
        <f t="shared" ca="1" si="96"/>
        <v>1581.9353741592729</v>
      </c>
      <c r="P377" s="110">
        <f t="shared" ca="1" si="99"/>
        <v>260.91503412724029</v>
      </c>
      <c r="Q377" s="110">
        <f>'prueba 1'!I422</f>
        <v>1.1752070984868652</v>
      </c>
      <c r="R377" s="105">
        <f>'prueba 1'!AN374</f>
        <v>4.3323353791843806E-3</v>
      </c>
      <c r="S377" s="105">
        <f t="shared" si="100"/>
        <v>1.1159711697494159</v>
      </c>
      <c r="T377" s="177">
        <f t="shared" si="101"/>
        <v>6.0630288302505839</v>
      </c>
      <c r="U377" s="161">
        <f t="shared" si="86"/>
        <v>0.73427372112554046</v>
      </c>
      <c r="V377" s="178">
        <f t="shared" si="97"/>
        <v>1.545833</v>
      </c>
    </row>
    <row r="378" spans="1:22" x14ac:dyDescent="0.25">
      <c r="A378" s="200">
        <v>1.55</v>
      </c>
      <c r="B378" s="105">
        <v>172.353506093871</v>
      </c>
      <c r="D378" s="194">
        <f t="shared" si="87"/>
        <v>4.1670000000000318E-3</v>
      </c>
      <c r="E378" s="174">
        <f t="shared" ca="1" si="102"/>
        <v>1.0610922501510542</v>
      </c>
      <c r="F378" s="179">
        <f t="shared" ca="1" si="88"/>
        <v>0.89340827525790922</v>
      </c>
      <c r="G378" s="272">
        <f t="shared" si="89"/>
        <v>1.55</v>
      </c>
      <c r="H378" s="181">
        <f t="shared" ca="1" si="90"/>
        <v>254.64176869475551</v>
      </c>
      <c r="I378" s="182">
        <f t="shared" ca="1" si="91"/>
        <v>214.40083399517695</v>
      </c>
      <c r="J378" s="181">
        <f t="shared" ca="1" si="92"/>
        <v>71.055312786959178</v>
      </c>
      <c r="K378" s="7">
        <f t="shared" ca="1" si="98"/>
        <v>-9.0251690009608492</v>
      </c>
      <c r="L378" s="110">
        <f t="shared" si="93"/>
        <v>1690.7878947808747</v>
      </c>
      <c r="M378" s="110">
        <f t="shared" si="94"/>
        <v>59.43647969868438</v>
      </c>
      <c r="N378" s="110">
        <f t="shared" ca="1" si="95"/>
        <v>-88.536907899425941</v>
      </c>
      <c r="O378" s="110">
        <f t="shared" ca="1" si="96"/>
        <v>1542.8145071827644</v>
      </c>
      <c r="P378" s="110">
        <f t="shared" ca="1" si="99"/>
        <v>254.64176869475551</v>
      </c>
      <c r="Q378" s="110">
        <f>'prueba 1'!I423</f>
        <v>1.1700832104237693</v>
      </c>
      <c r="R378" s="105">
        <f>'prueba 1'!AN375</f>
        <v>4.2643349718509997E-3</v>
      </c>
      <c r="S378" s="105">
        <f t="shared" si="100"/>
        <v>1.1202355047212669</v>
      </c>
      <c r="T378" s="177">
        <f t="shared" si="101"/>
        <v>6.0587644952787336</v>
      </c>
      <c r="U378" s="161">
        <f t="shared" si="86"/>
        <v>0.71819705989316596</v>
      </c>
      <c r="V378" s="178">
        <f t="shared" si="97"/>
        <v>1.55</v>
      </c>
    </row>
    <row r="379" spans="1:22" x14ac:dyDescent="0.25">
      <c r="A379" s="200">
        <v>1.5541670000000001</v>
      </c>
      <c r="B379" s="105">
        <v>169.51686056714752</v>
      </c>
      <c r="D379" s="194">
        <f t="shared" si="87"/>
        <v>4.1670000000000318E-3</v>
      </c>
      <c r="E379" s="174">
        <f t="shared" ca="1" si="102"/>
        <v>1.0420992783086147</v>
      </c>
      <c r="F379" s="179">
        <f t="shared" ca="1" si="88"/>
        <v>0.8977507029506212</v>
      </c>
      <c r="G379" s="272">
        <f t="shared" si="89"/>
        <v>1.5541670000000001</v>
      </c>
      <c r="H379" s="181">
        <f t="shared" ca="1" si="90"/>
        <v>250.08382008845857</v>
      </c>
      <c r="I379" s="182">
        <f t="shared" ca="1" si="91"/>
        <v>215.44293327348558</v>
      </c>
      <c r="J379" s="181">
        <f t="shared" ca="1" si="92"/>
        <v>71.953063489909795</v>
      </c>
      <c r="K379" s="7">
        <f t="shared" ca="1" si="98"/>
        <v>-9.115169601071031</v>
      </c>
      <c r="L379" s="110">
        <f t="shared" si="93"/>
        <v>1662.9604021637172</v>
      </c>
      <c r="M379" s="110">
        <f t="shared" si="94"/>
        <v>59.395152861758788</v>
      </c>
      <c r="N379" s="110">
        <f t="shared" ca="1" si="95"/>
        <v>-89.419813786506822</v>
      </c>
      <c r="O379" s="110">
        <f t="shared" ca="1" si="96"/>
        <v>1514.1454355154515</v>
      </c>
      <c r="P379" s="110">
        <f t="shared" ca="1" si="99"/>
        <v>250.08382008845857</v>
      </c>
      <c r="Q379" s="110">
        <f>'prueba 1'!I424</f>
        <v>1.1649728888658468</v>
      </c>
      <c r="R379" s="105">
        <f>'prueba 1'!AN376</f>
        <v>4.2127254766147022E-3</v>
      </c>
      <c r="S379" s="105">
        <f t="shared" si="100"/>
        <v>1.1244482301978815</v>
      </c>
      <c r="T379" s="177">
        <f t="shared" si="101"/>
        <v>6.054551769802119</v>
      </c>
      <c r="U379" s="161">
        <f t="shared" si="86"/>
        <v>0.70637675798330912</v>
      </c>
      <c r="V379" s="178">
        <f t="shared" si="97"/>
        <v>1.5541670000000001</v>
      </c>
    </row>
    <row r="380" spans="1:22" x14ac:dyDescent="0.25">
      <c r="A380" s="200">
        <v>1.558333</v>
      </c>
      <c r="B380" s="105">
        <v>166.14834400416339</v>
      </c>
      <c r="D380" s="194">
        <f t="shared" si="87"/>
        <v>4.165999999999892E-3</v>
      </c>
      <c r="E380" s="174">
        <f t="shared" ca="1" si="102"/>
        <v>1.0192388380620974</v>
      </c>
      <c r="F380" s="179">
        <f t="shared" ca="1" si="88"/>
        <v>0.90178140901668424</v>
      </c>
      <c r="G380" s="272">
        <f t="shared" si="89"/>
        <v>1.558333</v>
      </c>
      <c r="H380" s="181">
        <f t="shared" ca="1" si="90"/>
        <v>244.65646616949684</v>
      </c>
      <c r="I380" s="182">
        <f t="shared" ca="1" si="91"/>
        <v>216.46217211154769</v>
      </c>
      <c r="J380" s="181">
        <f t="shared" ca="1" si="92"/>
        <v>72.854844898926473</v>
      </c>
      <c r="K380" s="7">
        <f t="shared" ca="1" si="98"/>
        <v>-9.2039938496033429</v>
      </c>
      <c r="L380" s="110">
        <f t="shared" si="93"/>
        <v>1629.915254680843</v>
      </c>
      <c r="M380" s="110">
        <f t="shared" si="94"/>
        <v>59.354430480631081</v>
      </c>
      <c r="N380" s="110">
        <f t="shared" ca="1" si="95"/>
        <v>-90.291179664608805</v>
      </c>
      <c r="O380" s="110">
        <f t="shared" ca="1" si="96"/>
        <v>1480.2696445356032</v>
      </c>
      <c r="P380" s="110">
        <f t="shared" ca="1" si="99"/>
        <v>244.65646616949684</v>
      </c>
      <c r="Q380" s="110">
        <f>'prueba 1'!I425</f>
        <v>1.1598780319856852</v>
      </c>
      <c r="R380" s="105">
        <f>'prueba 1'!AN377</f>
        <v>4.1511091873305747E-3</v>
      </c>
      <c r="S380" s="105">
        <f t="shared" si="100"/>
        <v>1.1285993393852121</v>
      </c>
      <c r="T380" s="177">
        <f t="shared" si="101"/>
        <v>6.0504006606147884</v>
      </c>
      <c r="U380" s="161">
        <f t="shared" si="86"/>
        <v>0.69217400112132677</v>
      </c>
      <c r="V380" s="178">
        <f t="shared" si="97"/>
        <v>1.558333</v>
      </c>
    </row>
    <row r="381" spans="1:22" x14ac:dyDescent="0.25">
      <c r="A381" s="200">
        <v>1.5625</v>
      </c>
      <c r="B381" s="105">
        <v>163.90266629550732</v>
      </c>
      <c r="D381" s="194">
        <f t="shared" si="87"/>
        <v>4.1670000000000318E-3</v>
      </c>
      <c r="E381" s="174">
        <f t="shared" ca="1" si="102"/>
        <v>1.0044313632697852</v>
      </c>
      <c r="F381" s="179">
        <f t="shared" ca="1" si="88"/>
        <v>0.90618333667957129</v>
      </c>
      <c r="G381" s="272">
        <f t="shared" si="89"/>
        <v>1.5625</v>
      </c>
      <c r="H381" s="181">
        <f t="shared" ca="1" si="90"/>
        <v>241.04424364525497</v>
      </c>
      <c r="I381" s="182">
        <f t="shared" ca="1" si="91"/>
        <v>217.46660347481748</v>
      </c>
      <c r="J381" s="181">
        <f t="shared" ca="1" si="92"/>
        <v>73.761028235606048</v>
      </c>
      <c r="K381" s="7">
        <f t="shared" ca="1" si="98"/>
        <v>-9.2912861854277793</v>
      </c>
      <c r="L381" s="110">
        <f t="shared" si="93"/>
        <v>1607.8851563589269</v>
      </c>
      <c r="M381" s="110">
        <f t="shared" si="94"/>
        <v>59.314110142992099</v>
      </c>
      <c r="N381" s="110">
        <f t="shared" ca="1" si="95"/>
        <v>-91.147517479046513</v>
      </c>
      <c r="O381" s="110">
        <f t="shared" ca="1" si="96"/>
        <v>1457.4235287368883</v>
      </c>
      <c r="P381" s="110">
        <f t="shared" ca="1" si="99"/>
        <v>241.04424364525497</v>
      </c>
      <c r="Q381" s="110">
        <f>'prueba 1'!I426</f>
        <v>1.1547957834698201</v>
      </c>
      <c r="R381" s="105">
        <f>'prueba 1'!AN378</f>
        <v>4.1101261609562461E-3</v>
      </c>
      <c r="S381" s="105">
        <f t="shared" si="100"/>
        <v>1.1327094655461682</v>
      </c>
      <c r="T381" s="177">
        <f t="shared" si="101"/>
        <v>6.0462905344538322</v>
      </c>
      <c r="U381" s="161">
        <f t="shared" si="86"/>
        <v>0.68298241045338415</v>
      </c>
      <c r="V381" s="178">
        <f t="shared" si="97"/>
        <v>1.5625</v>
      </c>
    </row>
    <row r="382" spans="1:22" x14ac:dyDescent="0.25">
      <c r="A382" s="200">
        <v>1.566667</v>
      </c>
      <c r="B382" s="105">
        <v>161.30240789601081</v>
      </c>
      <c r="D382" s="194">
        <f t="shared" si="87"/>
        <v>4.1670000000000318E-3</v>
      </c>
      <c r="E382" s="174">
        <f t="shared" ca="1" si="102"/>
        <v>0.98695752914765511</v>
      </c>
      <c r="F382" s="179">
        <f t="shared" ca="1" si="88"/>
        <v>0.91029598870352957</v>
      </c>
      <c r="G382" s="272">
        <f t="shared" si="89"/>
        <v>1.566667</v>
      </c>
      <c r="H382" s="181">
        <f t="shared" ca="1" si="90"/>
        <v>236.85085892672129</v>
      </c>
      <c r="I382" s="182">
        <f t="shared" ca="1" si="91"/>
        <v>218.45356100396512</v>
      </c>
      <c r="J382" s="181">
        <f t="shared" ca="1" si="92"/>
        <v>74.671324224309572</v>
      </c>
      <c r="K382" s="7">
        <f t="shared" ca="1" si="98"/>
        <v>-9.3777134024759494</v>
      </c>
      <c r="L382" s="110">
        <f t="shared" si="93"/>
        <v>1582.3766214598661</v>
      </c>
      <c r="M382" s="110">
        <f t="shared" si="94"/>
        <v>59.274260842871762</v>
      </c>
      <c r="N382" s="110">
        <f t="shared" ca="1" si="95"/>
        <v>-91.995368478289066</v>
      </c>
      <c r="O382" s="110">
        <f t="shared" ca="1" si="96"/>
        <v>1431.1069921387052</v>
      </c>
      <c r="P382" s="110">
        <f t="shared" ca="1" si="99"/>
        <v>236.85085892672129</v>
      </c>
      <c r="Q382" s="110">
        <f>'prueba 1'!I427</f>
        <v>1.1497274485981794</v>
      </c>
      <c r="R382" s="105">
        <f>'prueba 1'!AN379</f>
        <v>4.0621101040096592E-3</v>
      </c>
      <c r="S382" s="105">
        <f t="shared" si="100"/>
        <v>1.1367715756501779</v>
      </c>
      <c r="T382" s="177">
        <f t="shared" si="101"/>
        <v>6.0422284243498225</v>
      </c>
      <c r="U382" s="161">
        <f t="shared" si="86"/>
        <v>0.6721471337026822</v>
      </c>
      <c r="V382" s="178">
        <f t="shared" si="97"/>
        <v>1.566667</v>
      </c>
    </row>
    <row r="383" spans="1:22" x14ac:dyDescent="0.25">
      <c r="A383" s="200">
        <v>1.5708329999999999</v>
      </c>
      <c r="B383" s="105">
        <v>157.28382673315255</v>
      </c>
      <c r="D383" s="194">
        <f t="shared" si="87"/>
        <v>4.165999999999892E-3</v>
      </c>
      <c r="E383" s="174">
        <f t="shared" ca="1" si="102"/>
        <v>0.95962324938559462</v>
      </c>
      <c r="F383" s="179">
        <f t="shared" ca="1" si="88"/>
        <v>0.91407532559943538</v>
      </c>
      <c r="G383" s="272">
        <f t="shared" si="89"/>
        <v>1.5708329999999999</v>
      </c>
      <c r="H383" s="181">
        <f t="shared" ca="1" si="90"/>
        <v>230.34643528219382</v>
      </c>
      <c r="I383" s="182">
        <f t="shared" ca="1" si="91"/>
        <v>219.41318425335072</v>
      </c>
      <c r="J383" s="181">
        <f t="shared" ca="1" si="92"/>
        <v>75.585399549909013</v>
      </c>
      <c r="K383" s="7">
        <f t="shared" ca="1" si="98"/>
        <v>-9.4630267997169319</v>
      </c>
      <c r="L383" s="110">
        <f t="shared" si="93"/>
        <v>1542.9543402522265</v>
      </c>
      <c r="M383" s="110">
        <f t="shared" si="94"/>
        <v>59.235128418517355</v>
      </c>
      <c r="N383" s="110">
        <f t="shared" ca="1" si="95"/>
        <v>-92.832292905223113</v>
      </c>
      <c r="O383" s="110">
        <f t="shared" ca="1" si="96"/>
        <v>1390.886918928486</v>
      </c>
      <c r="P383" s="110">
        <f t="shared" ca="1" si="99"/>
        <v>230.34643528219382</v>
      </c>
      <c r="Q383" s="110">
        <f>'prueba 1'!I428</f>
        <v>1.1446743512888324</v>
      </c>
      <c r="R383" s="105">
        <f>'prueba 1'!AN380</f>
        <v>3.9890340830173836E-3</v>
      </c>
      <c r="S383" s="105">
        <f t="shared" si="100"/>
        <v>1.1407606097331953</v>
      </c>
      <c r="T383" s="177">
        <f t="shared" si="101"/>
        <v>6.0382393902668046</v>
      </c>
      <c r="U383" s="161">
        <f t="shared" si="86"/>
        <v>0.65524442217029655</v>
      </c>
      <c r="V383" s="178">
        <f t="shared" si="97"/>
        <v>1.5708329999999999</v>
      </c>
    </row>
    <row r="384" spans="1:22" x14ac:dyDescent="0.25">
      <c r="A384" s="200">
        <v>1.575</v>
      </c>
      <c r="B384" s="105">
        <v>153.32434235210104</v>
      </c>
      <c r="D384" s="194">
        <f t="shared" si="87"/>
        <v>4.1670000000000318E-3</v>
      </c>
      <c r="E384" s="174">
        <f t="shared" ca="1" si="102"/>
        <v>0.9331162890346234</v>
      </c>
      <c r="F384" s="179">
        <f t="shared" ca="1" si="88"/>
        <v>0.91818303436012672</v>
      </c>
      <c r="G384" s="272">
        <f t="shared" si="89"/>
        <v>1.575</v>
      </c>
      <c r="H384" s="181">
        <f t="shared" ca="1" si="90"/>
        <v>223.92999496871042</v>
      </c>
      <c r="I384" s="182">
        <f t="shared" ca="1" si="91"/>
        <v>220.34630054238534</v>
      </c>
      <c r="J384" s="181">
        <f t="shared" ca="1" si="92"/>
        <v>76.503582584269139</v>
      </c>
      <c r="K384" s="7">
        <f t="shared" ca="1" si="98"/>
        <v>-9.5463478119430238</v>
      </c>
      <c r="L384" s="110">
        <f t="shared" si="93"/>
        <v>1504.1117984741113</v>
      </c>
      <c r="M384" s="110">
        <f t="shared" si="94"/>
        <v>59.196687593915378</v>
      </c>
      <c r="N384" s="110">
        <f t="shared" ca="1" si="95"/>
        <v>-93.649672035161075</v>
      </c>
      <c r="O384" s="110">
        <f t="shared" ca="1" si="96"/>
        <v>1351.2654388450349</v>
      </c>
      <c r="P384" s="110">
        <f t="shared" ca="1" si="99"/>
        <v>223.92999496871042</v>
      </c>
      <c r="Q384" s="110">
        <f>'prueba 1'!I429</f>
        <v>1.1396341752507582</v>
      </c>
      <c r="R384" s="105">
        <f>'prueba 1'!AN381</f>
        <v>3.9185346179394709E-3</v>
      </c>
      <c r="S384" s="105">
        <f t="shared" si="100"/>
        <v>1.1446791443511348</v>
      </c>
      <c r="T384" s="177">
        <f t="shared" si="101"/>
        <v>6.0343208556488657</v>
      </c>
      <c r="U384" s="161">
        <f t="shared" si="86"/>
        <v>0.63890253458120994</v>
      </c>
      <c r="V384" s="178">
        <f t="shared" si="97"/>
        <v>1.575</v>
      </c>
    </row>
    <row r="385" spans="1:23" x14ac:dyDescent="0.25">
      <c r="A385" s="200">
        <v>1.579167</v>
      </c>
      <c r="B385" s="105">
        <v>145.34627680819131</v>
      </c>
      <c r="D385" s="194">
        <f t="shared" si="87"/>
        <v>4.1670000000000318E-3</v>
      </c>
      <c r="E385" s="174">
        <f t="shared" ca="1" si="102"/>
        <v>0.87909519206244058</v>
      </c>
      <c r="F385" s="179">
        <f t="shared" ca="1" si="88"/>
        <v>0.92184622402545091</v>
      </c>
      <c r="G385" s="272">
        <f t="shared" si="89"/>
        <v>1.579167</v>
      </c>
      <c r="H385" s="181">
        <f t="shared" ca="1" si="90"/>
        <v>210.96596881747874</v>
      </c>
      <c r="I385" s="182">
        <f t="shared" ca="1" si="91"/>
        <v>221.22539573444777</v>
      </c>
      <c r="J385" s="181">
        <f t="shared" ca="1" si="92"/>
        <v>77.425428808294583</v>
      </c>
      <c r="K385" s="7">
        <f t="shared" ca="1" si="98"/>
        <v>-9.6277175277065261</v>
      </c>
      <c r="L385" s="110">
        <f t="shared" si="93"/>
        <v>1425.8469754883567</v>
      </c>
      <c r="M385" s="110">
        <f t="shared" si="94"/>
        <v>59.159630972203111</v>
      </c>
      <c r="N385" s="110">
        <f t="shared" ca="1" si="95"/>
        <v>-94.447908946801022</v>
      </c>
      <c r="O385" s="110">
        <f t="shared" ca="1" si="96"/>
        <v>1272.2394355693527</v>
      </c>
      <c r="P385" s="110">
        <f t="shared" ca="1" si="99"/>
        <v>210.96596881747874</v>
      </c>
      <c r="Q385" s="110">
        <f>'prueba 1'!I430</f>
        <v>1.1346086397886757</v>
      </c>
      <c r="R385" s="105">
        <f>'prueba 1'!AN382</f>
        <v>3.7774334059390451E-3</v>
      </c>
      <c r="S385" s="105">
        <f t="shared" si="100"/>
        <v>1.1484565777570739</v>
      </c>
      <c r="T385" s="177">
        <f t="shared" si="101"/>
        <v>6.0305434222429266</v>
      </c>
      <c r="U385" s="161">
        <f t="shared" si="86"/>
        <v>0.60565793545973778</v>
      </c>
      <c r="V385" s="178">
        <f t="shared" si="97"/>
        <v>1.579167</v>
      </c>
    </row>
    <row r="386" spans="1:23" x14ac:dyDescent="0.25">
      <c r="A386" s="200">
        <v>1.5833330000000001</v>
      </c>
      <c r="B386" s="105">
        <v>124.95788708486637</v>
      </c>
      <c r="D386" s="194">
        <f t="shared" si="87"/>
        <v>4.1660000000001141E-3</v>
      </c>
      <c r="E386" s="174">
        <f t="shared" ca="1" si="102"/>
        <v>0.74063443744283475</v>
      </c>
      <c r="F386" s="179">
        <f t="shared" ca="1" si="88"/>
        <v>0.92471048169612158</v>
      </c>
      <c r="G386" s="272">
        <f t="shared" si="89"/>
        <v>1.5833330000000001</v>
      </c>
      <c r="H386" s="181">
        <f t="shared" ca="1" si="90"/>
        <v>177.78070989985946</v>
      </c>
      <c r="I386" s="182">
        <f t="shared" ca="1" si="91"/>
        <v>221.96603017189059</v>
      </c>
      <c r="J386" s="181">
        <f t="shared" ca="1" si="92"/>
        <v>78.350139289990707</v>
      </c>
      <c r="K386" s="7">
        <f t="shared" ca="1" si="98"/>
        <v>-9.7046923945236419</v>
      </c>
      <c r="L386" s="110">
        <f t="shared" si="93"/>
        <v>1225.8368723025392</v>
      </c>
      <c r="M386" s="110">
        <f t="shared" si="94"/>
        <v>59.126158088853224</v>
      </c>
      <c r="N386" s="110">
        <f t="shared" ca="1" si="95"/>
        <v>-95.203032390276931</v>
      </c>
      <c r="O386" s="110">
        <f t="shared" ca="1" si="96"/>
        <v>1071.507681823409</v>
      </c>
      <c r="P386" s="110">
        <f t="shared" ca="1" si="99"/>
        <v>177.78070989985946</v>
      </c>
      <c r="Q386" s="110">
        <f>'prueba 1'!I431</f>
        <v>1.1295987826829037</v>
      </c>
      <c r="R386" s="105">
        <f>'prueba 1'!AN383</f>
        <v>3.4121185881638792E-3</v>
      </c>
      <c r="S386" s="105">
        <f t="shared" si="100"/>
        <v>1.1518686963452378</v>
      </c>
      <c r="T386" s="177">
        <f t="shared" si="101"/>
        <v>6.0271313036547625</v>
      </c>
      <c r="U386" s="161">
        <f t="shared" si="86"/>
        <v>0.52057455759556759</v>
      </c>
      <c r="V386" s="178">
        <f t="shared" si="97"/>
        <v>1.5833330000000001</v>
      </c>
    </row>
    <row r="387" spans="1:23" x14ac:dyDescent="0.25">
      <c r="A387" s="200">
        <v>1.5874999999999999</v>
      </c>
      <c r="B387" s="105">
        <v>109.2381431242738</v>
      </c>
      <c r="D387" s="194">
        <f t="shared" si="87"/>
        <v>4.1669999999998097E-3</v>
      </c>
      <c r="E387" s="174">
        <f t="shared" ca="1" si="102"/>
        <v>0.63410292446034033</v>
      </c>
      <c r="F387" s="179">
        <f t="shared" ca="1" si="88"/>
        <v>0.92757475461245198</v>
      </c>
      <c r="G387" s="272">
        <f t="shared" si="89"/>
        <v>1.5874999999999999</v>
      </c>
      <c r="H387" s="181">
        <f t="shared" ca="1" si="90"/>
        <v>152.17252806824317</v>
      </c>
      <c r="I387" s="182">
        <f t="shared" ca="1" si="91"/>
        <v>222.60013309635093</v>
      </c>
      <c r="J387" s="181">
        <f t="shared" ca="1" si="92"/>
        <v>79.277714044603158</v>
      </c>
      <c r="K387" s="7">
        <f t="shared" ca="1" si="98"/>
        <v>-9.7697813143736187</v>
      </c>
      <c r="L387" s="110">
        <f t="shared" si="93"/>
        <v>1071.6261840491261</v>
      </c>
      <c r="M387" s="110">
        <f t="shared" si="94"/>
        <v>59.095553873198405</v>
      </c>
      <c r="N387" s="110">
        <f t="shared" ca="1" si="95"/>
        <v>-95.841554694005211</v>
      </c>
      <c r="O387" s="110">
        <f t="shared" ca="1" si="96"/>
        <v>916.68907548192249</v>
      </c>
      <c r="P387" s="110">
        <f t="shared" ca="1" si="99"/>
        <v>152.17252806824317</v>
      </c>
      <c r="Q387" s="110">
        <f>'prueba 1'!I432</f>
        <v>1.1246021673186353</v>
      </c>
      <c r="R387" s="105">
        <f>'prueba 1'!AN384</f>
        <v>3.1196957854043644E-3</v>
      </c>
      <c r="S387" s="105">
        <f t="shared" si="100"/>
        <v>1.1549883921306421</v>
      </c>
      <c r="T387" s="177">
        <f t="shared" si="101"/>
        <v>6.0240116078693582</v>
      </c>
      <c r="U387" s="161">
        <f t="shared" si="86"/>
        <v>0.45519534239882814</v>
      </c>
      <c r="V387" s="178">
        <f t="shared" si="97"/>
        <v>1.5874999999999999</v>
      </c>
    </row>
    <row r="388" spans="1:23" x14ac:dyDescent="0.25">
      <c r="A388" s="200">
        <v>1.5916669999999999</v>
      </c>
      <c r="B388" s="105">
        <v>128.09001652062355</v>
      </c>
      <c r="D388" s="194">
        <f t="shared" si="87"/>
        <v>4.1670000000000318E-3</v>
      </c>
      <c r="E388" s="174">
        <f t="shared" ca="1" si="102"/>
        <v>0.76211195538347687</v>
      </c>
      <c r="F388" s="179">
        <f t="shared" ca="1" si="88"/>
        <v>0.9307504751305844</v>
      </c>
      <c r="G388" s="272">
        <f t="shared" si="89"/>
        <v>1.5916669999999999</v>
      </c>
      <c r="H388" s="181">
        <f t="shared" ca="1" si="90"/>
        <v>182.892237913</v>
      </c>
      <c r="I388" s="182">
        <f t="shared" ca="1" si="91"/>
        <v>223.36224505173442</v>
      </c>
      <c r="J388" s="181">
        <f t="shared" ca="1" si="92"/>
        <v>80.208464519733738</v>
      </c>
      <c r="K388" s="7">
        <f t="shared" ca="1" si="98"/>
        <v>-9.8256808208754052</v>
      </c>
      <c r="L388" s="110">
        <f t="shared" si="93"/>
        <v>1256.5630620673171</v>
      </c>
      <c r="M388" s="110">
        <f t="shared" si="94"/>
        <v>59.061578942185875</v>
      </c>
      <c r="N388" s="110">
        <f t="shared" ca="1" si="95"/>
        <v>-96.389928852787733</v>
      </c>
      <c r="O388" s="110">
        <f t="shared" ca="1" si="96"/>
        <v>1101.1115542723435</v>
      </c>
      <c r="P388" s="110">
        <f t="shared" ca="1" si="99"/>
        <v>182.892237913</v>
      </c>
      <c r="Q388" s="110">
        <f>'prueba 1'!I433</f>
        <v>1.1196200982277793</v>
      </c>
      <c r="R388" s="105">
        <f>'prueba 1'!AN385</f>
        <v>3.4632957199318393E-3</v>
      </c>
      <c r="S388" s="105">
        <f t="shared" si="100"/>
        <v>1.158451687850574</v>
      </c>
      <c r="T388" s="177">
        <f t="shared" si="101"/>
        <v>6.0205483121494261</v>
      </c>
      <c r="U388" s="161">
        <f t="shared" si="86"/>
        <v>0.53375109884144245</v>
      </c>
      <c r="V388" s="178">
        <f t="shared" si="97"/>
        <v>1.5916669999999999</v>
      </c>
    </row>
    <row r="389" spans="1:23" x14ac:dyDescent="0.25">
      <c r="A389" s="200">
        <v>1.5958330000000001</v>
      </c>
      <c r="B389" s="105">
        <v>143.80976048121607</v>
      </c>
      <c r="D389" s="194">
        <f t="shared" si="87"/>
        <v>4.1660000000001141E-3</v>
      </c>
      <c r="E389" s="174">
        <f t="shared" ca="1" si="102"/>
        <v>0.86874418547243892</v>
      </c>
      <c r="F389" s="179">
        <f t="shared" ca="1" si="88"/>
        <v>0.93414630116222941</v>
      </c>
      <c r="G389" s="272">
        <f t="shared" si="89"/>
        <v>1.5958330000000001</v>
      </c>
      <c r="H389" s="181">
        <f t="shared" ca="1" si="90"/>
        <v>208.53196962852019</v>
      </c>
      <c r="I389" s="182">
        <f t="shared" ca="1" si="91"/>
        <v>224.23098923720687</v>
      </c>
      <c r="J389" s="181">
        <f t="shared" ca="1" si="92"/>
        <v>81.142610820895968</v>
      </c>
      <c r="K389" s="7">
        <f t="shared" ca="1" si="98"/>
        <v>-9.8930759966348614</v>
      </c>
      <c r="L389" s="110">
        <f t="shared" si="93"/>
        <v>1410.7737503207297</v>
      </c>
      <c r="M389" s="110">
        <f t="shared" si="94"/>
        <v>59.02492984584309</v>
      </c>
      <c r="N389" s="110">
        <f t="shared" ca="1" si="95"/>
        <v>-97.051075526988001</v>
      </c>
      <c r="O389" s="110">
        <f t="shared" ca="1" si="96"/>
        <v>1254.6977449478986</v>
      </c>
      <c r="P389" s="110">
        <f t="shared" ca="1" si="99"/>
        <v>208.53196962852019</v>
      </c>
      <c r="Q389" s="110">
        <f>'prueba 1'!I434</f>
        <v>1.1146538647477586</v>
      </c>
      <c r="R389" s="105">
        <f>'prueba 1'!AN386</f>
        <v>3.7358915741882311E-3</v>
      </c>
      <c r="S389" s="105">
        <f t="shared" si="100"/>
        <v>1.1621875794247623</v>
      </c>
      <c r="T389" s="177">
        <f t="shared" si="101"/>
        <v>6.0168124205752385</v>
      </c>
      <c r="U389" s="161">
        <f t="shared" si="86"/>
        <v>0.59911146216476252</v>
      </c>
      <c r="V389" s="178">
        <f t="shared" si="97"/>
        <v>1.5958330000000001</v>
      </c>
    </row>
    <row r="390" spans="1:23" x14ac:dyDescent="0.25">
      <c r="A390" s="200">
        <v>1.6</v>
      </c>
      <c r="B390" s="105">
        <v>128.09001652062355</v>
      </c>
      <c r="D390" s="194">
        <f t="shared" si="87"/>
        <v>4.1670000000000318E-3</v>
      </c>
      <c r="E390" s="174">
        <f t="shared" ca="1" si="102"/>
        <v>0.76209007205144319</v>
      </c>
      <c r="F390" s="179">
        <f t="shared" ca="1" si="88"/>
        <v>0.93754616148168657</v>
      </c>
      <c r="G390" s="272">
        <f t="shared" si="89"/>
        <v>1.6</v>
      </c>
      <c r="H390" s="181">
        <f t="shared" ca="1" si="90"/>
        <v>182.8869863334383</v>
      </c>
      <c r="I390" s="182">
        <f t="shared" ca="1" si="91"/>
        <v>224.99307930925832</v>
      </c>
      <c r="J390" s="181">
        <f t="shared" ca="1" si="92"/>
        <v>82.080156982377659</v>
      </c>
      <c r="K390" s="7">
        <f t="shared" ca="1" si="98"/>
        <v>-9.9701818302942247</v>
      </c>
      <c r="L390" s="110">
        <f t="shared" si="93"/>
        <v>1256.5630620673171</v>
      </c>
      <c r="M390" s="110">
        <f t="shared" si="94"/>
        <v>58.991022327521691</v>
      </c>
      <c r="N390" s="110">
        <f t="shared" ca="1" si="95"/>
        <v>-97.807483755186354</v>
      </c>
      <c r="O390" s="110">
        <f t="shared" ca="1" si="96"/>
        <v>1099.7645559846092</v>
      </c>
      <c r="P390" s="110">
        <f t="shared" ca="1" si="99"/>
        <v>182.88698633343836</v>
      </c>
      <c r="Q390" s="110">
        <f>'prueba 1'!I435</f>
        <v>1.1097011785246473</v>
      </c>
      <c r="R390" s="105">
        <f>'prueba 1'!AN387</f>
        <v>3.4564238859732285E-3</v>
      </c>
      <c r="S390" s="105">
        <f t="shared" si="100"/>
        <v>1.1656440033107356</v>
      </c>
      <c r="T390" s="177">
        <f t="shared" si="101"/>
        <v>6.0133559966892651</v>
      </c>
      <c r="U390" s="161">
        <f t="shared" ref="U390:U453" si="103">IF(B390&lt;0,0,+D390*B390)</f>
        <v>0.53375109884144245</v>
      </c>
      <c r="V390" s="178">
        <f t="shared" si="97"/>
        <v>1.6</v>
      </c>
    </row>
    <row r="391" spans="1:23" x14ac:dyDescent="0.25">
      <c r="A391" s="200">
        <v>1.6041669999999999</v>
      </c>
      <c r="B391" s="105">
        <v>133.70421079226369</v>
      </c>
      <c r="D391" s="194">
        <f t="shared" ref="D391:D454" si="104">+A391-A390</f>
        <v>4.1669999999998097E-3</v>
      </c>
      <c r="E391" s="174">
        <f t="shared" ca="1" si="102"/>
        <v>0.80029037733865671</v>
      </c>
      <c r="F391" s="179">
        <f t="shared" ref="F391:F454" ca="1" si="105">IF(AND(I390&lt;=0,J390&lt;=0),0,+I391*D391)</f>
        <v>0.94088097148400662</v>
      </c>
      <c r="G391" s="272">
        <f t="shared" ref="G391:G454" si="106">+G390+D391</f>
        <v>1.6041669999999999</v>
      </c>
      <c r="H391" s="181">
        <f t="shared" ref="H391:H454" ca="1" si="107">IF(CELL("tipo",T391)="b",+(B391*9.81+K391*9.81-$E$2*9.81)/$E$2,+(B391*9.81+K391*9.81-T391*9.81)/T391)</f>
        <v>192.05432621518918</v>
      </c>
      <c r="I391" s="182">
        <f t="shared" ref="I391:I454" ca="1" si="108">+I390+E391</f>
        <v>225.79336968659698</v>
      </c>
      <c r="J391" s="181">
        <f t="shared" ref="J391:J454" ca="1" si="109">IF(AND(I391&lt;=0,J390&lt;=0),0,+J390+F391)</f>
        <v>83.021037953861665</v>
      </c>
      <c r="K391" s="7">
        <f t="shared" ca="1" si="98"/>
        <v>-10.038067973172716</v>
      </c>
      <c r="L391" s="110">
        <f t="shared" ref="L391:L454" si="110">+B391*9.81</f>
        <v>1311.6383078721069</v>
      </c>
      <c r="M391" s="110">
        <f t="shared" ref="M391:M454" si="111">+T391*9.81</f>
        <v>58.956168779745617</v>
      </c>
      <c r="N391" s="110">
        <f t="shared" ref="N391:N454" ca="1" si="112">+K391*9.81</f>
        <v>-98.47344681682435</v>
      </c>
      <c r="O391" s="110">
        <f t="shared" ref="O391:O454" ca="1" si="113">+L391-M391+N391</f>
        <v>1154.2086922755368</v>
      </c>
      <c r="P391" s="110">
        <f t="shared" ca="1" si="99"/>
        <v>192.05432621518918</v>
      </c>
      <c r="Q391" s="110">
        <f>'prueba 1'!I436</f>
        <v>1.1047634609562027</v>
      </c>
      <c r="R391" s="105">
        <f>'prueba 1'!AN388</f>
        <v>3.5528591005174002E-3</v>
      </c>
      <c r="S391" s="105">
        <f t="shared" si="100"/>
        <v>1.169196862411253</v>
      </c>
      <c r="T391" s="177">
        <f t="shared" si="101"/>
        <v>6.0098031375887473</v>
      </c>
      <c r="U391" s="161">
        <f t="shared" si="103"/>
        <v>0.55714544637133734</v>
      </c>
      <c r="V391" s="178">
        <f t="shared" ref="V391:V454" si="114">+G391</f>
        <v>1.6041669999999999</v>
      </c>
    </row>
    <row r="392" spans="1:23" x14ac:dyDescent="0.25">
      <c r="A392" s="200">
        <v>1.608333</v>
      </c>
      <c r="B392" s="105">
        <v>144.40072829928349</v>
      </c>
      <c r="D392" s="194">
        <f t="shared" si="104"/>
        <v>4.1660000000001141E-3</v>
      </c>
      <c r="E392" s="174">
        <f t="shared" ca="1" si="102"/>
        <v>0.87291925706978135</v>
      </c>
      <c r="F392" s="179">
        <f t="shared" ca="1" si="105"/>
        <v>0.94429175973934154</v>
      </c>
      <c r="G392" s="272">
        <f t="shared" si="106"/>
        <v>1.608333</v>
      </c>
      <c r="H392" s="181">
        <f t="shared" ca="1" si="107"/>
        <v>209.53414716028743</v>
      </c>
      <c r="I392" s="182">
        <f t="shared" ca="1" si="108"/>
        <v>226.66628894366676</v>
      </c>
      <c r="J392" s="181">
        <f t="shared" ca="1" si="109"/>
        <v>83.965329713601008</v>
      </c>
      <c r="K392" s="7">
        <f t="shared" ref="K392:K455" ca="1" si="115">IF(I391&lt;0,+(+(0.5*1.29*$H$2*PI()/4*$E$1^2*I391^2)/9.81),+(-(0.5*1.29*$H$2*PI()/4*$E$1^2*I391^2)/9.81))</f>
        <v>-10.109604896879111</v>
      </c>
      <c r="L392" s="110">
        <f t="shared" si="110"/>
        <v>1416.571144615971</v>
      </c>
      <c r="M392" s="110">
        <f t="shared" si="111"/>
        <v>58.919529644080576</v>
      </c>
      <c r="N392" s="110">
        <f t="shared" ca="1" si="112"/>
        <v>-99.175224038384073</v>
      </c>
      <c r="O392" s="110">
        <f t="shared" ca="1" si="113"/>
        <v>1258.4763909335063</v>
      </c>
      <c r="P392" s="110">
        <f t="shared" ref="P392:P455" ca="1" si="116">+O392/T392</f>
        <v>209.53414716028743</v>
      </c>
      <c r="Q392" s="110">
        <f>'prueba 1'!I437</f>
        <v>1.0998421499712203</v>
      </c>
      <c r="R392" s="105">
        <f>'prueba 1'!AN389</f>
        <v>3.7348762145807735E-3</v>
      </c>
      <c r="S392" s="105">
        <f t="shared" ref="S392:S455" si="117">R392+S391</f>
        <v>1.1729317386258338</v>
      </c>
      <c r="T392" s="177">
        <f t="shared" ref="T392:T455" si="118">+$E$2-S392</f>
        <v>6.0060682613741667</v>
      </c>
      <c r="U392" s="161">
        <f t="shared" si="103"/>
        <v>0.60157343409483144</v>
      </c>
      <c r="V392" s="178">
        <f t="shared" si="114"/>
        <v>1.608333</v>
      </c>
    </row>
    <row r="393" spans="1:23" x14ac:dyDescent="0.25">
      <c r="A393" s="200">
        <v>1.6125</v>
      </c>
      <c r="B393" s="105">
        <v>137.90008230054218</v>
      </c>
      <c r="D393" s="194">
        <f t="shared" si="104"/>
        <v>4.1670000000000318E-3</v>
      </c>
      <c r="E393" s="174">
        <f t="shared" ca="1" si="102"/>
        <v>0.82887538967008334</v>
      </c>
      <c r="F393" s="179">
        <f t="shared" ca="1" si="105"/>
        <v>0.94797234977702183</v>
      </c>
      <c r="G393" s="272">
        <f t="shared" si="106"/>
        <v>1.6125</v>
      </c>
      <c r="H393" s="181">
        <f t="shared" ca="1" si="107"/>
        <v>198.91418038638759</v>
      </c>
      <c r="I393" s="182">
        <f t="shared" ca="1" si="108"/>
        <v>227.49516433333685</v>
      </c>
      <c r="J393" s="181">
        <f t="shared" ca="1" si="109"/>
        <v>84.913302063378026</v>
      </c>
      <c r="K393" s="7">
        <f t="shared" ca="1" si="115"/>
        <v>-10.187923647516897</v>
      </c>
      <c r="L393" s="110">
        <f t="shared" si="110"/>
        <v>1352.7998073683189</v>
      </c>
      <c r="M393" s="110">
        <f t="shared" si="111"/>
        <v>58.884026031849068</v>
      </c>
      <c r="N393" s="110">
        <f t="shared" ca="1" si="112"/>
        <v>-99.943530982140757</v>
      </c>
      <c r="O393" s="110">
        <f t="shared" ca="1" si="113"/>
        <v>1193.9722503543289</v>
      </c>
      <c r="P393" s="110">
        <f t="shared" ca="1" si="116"/>
        <v>198.91418038638759</v>
      </c>
      <c r="Q393" s="110">
        <f>'prueba 1'!I438</f>
        <v>1.0949346619990654</v>
      </c>
      <c r="R393" s="105">
        <f>'prueba 1'!AN390</f>
        <v>3.6191245903676571E-3</v>
      </c>
      <c r="S393" s="105">
        <f t="shared" si="117"/>
        <v>1.1765508632162014</v>
      </c>
      <c r="T393" s="177">
        <f t="shared" si="118"/>
        <v>6.0024491367837989</v>
      </c>
      <c r="U393" s="161">
        <f t="shared" si="103"/>
        <v>0.57462964294636365</v>
      </c>
      <c r="V393" s="178">
        <f t="shared" si="114"/>
        <v>1.6125</v>
      </c>
    </row>
    <row r="394" spans="1:23" x14ac:dyDescent="0.25">
      <c r="A394" s="200">
        <v>1.6166670000000001</v>
      </c>
      <c r="B394" s="105">
        <v>193.0373797262296</v>
      </c>
      <c r="D394" s="194">
        <f t="shared" si="104"/>
        <v>4.1670000000000318E-3</v>
      </c>
      <c r="E394" s="174">
        <f t="shared" ca="1" si="102"/>
        <v>1.2048060587272431</v>
      </c>
      <c r="F394" s="179">
        <f t="shared" ca="1" si="105"/>
        <v>0.95299277662373827</v>
      </c>
      <c r="G394" s="272">
        <f t="shared" si="106"/>
        <v>1.6166670000000001</v>
      </c>
      <c r="H394" s="181">
        <f t="shared" ca="1" si="107"/>
        <v>289.13032366864263</v>
      </c>
      <c r="I394" s="182">
        <f t="shared" ca="1" si="108"/>
        <v>228.69997039206407</v>
      </c>
      <c r="J394" s="181">
        <f t="shared" ca="1" si="109"/>
        <v>85.866294840001771</v>
      </c>
      <c r="K394" s="7">
        <f t="shared" ca="1" si="115"/>
        <v>-10.262570470569083</v>
      </c>
      <c r="L394" s="110">
        <f t="shared" si="110"/>
        <v>1893.6966951143124</v>
      </c>
      <c r="M394" s="110">
        <f t="shared" si="111"/>
        <v>58.839619242888133</v>
      </c>
      <c r="N394" s="110">
        <f t="shared" ca="1" si="112"/>
        <v>-100.67581631628271</v>
      </c>
      <c r="O394" s="110">
        <f t="shared" ca="1" si="113"/>
        <v>1734.1812595551417</v>
      </c>
      <c r="P394" s="110">
        <f t="shared" ca="1" si="116"/>
        <v>289.13032366864263</v>
      </c>
      <c r="Q394" s="110">
        <f>'prueba 1'!I439</f>
        <v>1.0900422663773759</v>
      </c>
      <c r="R394" s="105">
        <f>'prueba 1'!AN391</f>
        <v>4.5266859287394247E-3</v>
      </c>
      <c r="S394" s="105">
        <f t="shared" si="117"/>
        <v>1.1810775491449408</v>
      </c>
      <c r="T394" s="177">
        <f t="shared" si="118"/>
        <v>5.997922450855059</v>
      </c>
      <c r="U394" s="161">
        <f t="shared" si="103"/>
        <v>0.80438676131920483</v>
      </c>
      <c r="V394" s="178">
        <f t="shared" si="114"/>
        <v>1.6166670000000001</v>
      </c>
    </row>
    <row r="395" spans="1:23" x14ac:dyDescent="0.25">
      <c r="A395" s="200">
        <v>1.620833</v>
      </c>
      <c r="B395" s="105">
        <v>247.34732220662272</v>
      </c>
      <c r="D395" s="194">
        <f t="shared" si="104"/>
        <v>4.165999999999892E-3</v>
      </c>
      <c r="E395" s="174">
        <f t="shared" ca="1" si="102"/>
        <v>1.5752293428072133</v>
      </c>
      <c r="F395" s="179">
        <f t="shared" ca="1" si="105"/>
        <v>0.95932648209544891</v>
      </c>
      <c r="G395" s="272">
        <f t="shared" si="106"/>
        <v>1.620833</v>
      </c>
      <c r="H395" s="181">
        <f t="shared" ca="1" si="107"/>
        <v>378.1155407602626</v>
      </c>
      <c r="I395" s="182">
        <f t="shared" ca="1" si="108"/>
        <v>230.27519973487128</v>
      </c>
      <c r="J395" s="181">
        <f t="shared" ca="1" si="109"/>
        <v>86.82562132209722</v>
      </c>
      <c r="K395" s="7">
        <f t="shared" ca="1" si="115"/>
        <v>-10.371558701953473</v>
      </c>
      <c r="L395" s="110">
        <f t="shared" si="110"/>
        <v>2426.4772308469692</v>
      </c>
      <c r="M395" s="110">
        <f t="shared" si="111"/>
        <v>58.788661425893444</v>
      </c>
      <c r="N395" s="110">
        <f t="shared" ca="1" si="112"/>
        <v>-101.74499086616358</v>
      </c>
      <c r="O395" s="110">
        <f t="shared" ca="1" si="113"/>
        <v>2265.9435785549122</v>
      </c>
      <c r="P395" s="110">
        <f t="shared" ca="1" si="116"/>
        <v>378.1155407602626</v>
      </c>
      <c r="Q395" s="110">
        <f>'prueba 1'!I440</f>
        <v>1.0851662165106422</v>
      </c>
      <c r="R395" s="105">
        <f>'prueba 1'!AN392</f>
        <v>5.1944767578688388E-3</v>
      </c>
      <c r="S395" s="105">
        <f t="shared" si="117"/>
        <v>1.1862720259028097</v>
      </c>
      <c r="T395" s="177">
        <f t="shared" si="118"/>
        <v>5.9927279740971908</v>
      </c>
      <c r="U395" s="161">
        <f t="shared" si="103"/>
        <v>1.0304489443127636</v>
      </c>
      <c r="V395" s="178">
        <f t="shared" si="114"/>
        <v>1.620833</v>
      </c>
    </row>
    <row r="396" spans="1:23" x14ac:dyDescent="0.25">
      <c r="A396" s="200">
        <v>1.625</v>
      </c>
      <c r="B396" s="105">
        <v>136.54085631898718</v>
      </c>
      <c r="D396" s="194">
        <f t="shared" si="104"/>
        <v>4.1670000000000318E-3</v>
      </c>
      <c r="E396" s="174">
        <f t="shared" ca="1" si="102"/>
        <v>0.81929806400064431</v>
      </c>
      <c r="F396" s="179">
        <f t="shared" ca="1" si="105"/>
        <v>0.96297077232790662</v>
      </c>
      <c r="G396" s="272">
        <f t="shared" si="106"/>
        <v>1.625</v>
      </c>
      <c r="H396" s="181">
        <f t="shared" ca="1" si="107"/>
        <v>196.61580609566548</v>
      </c>
      <c r="I396" s="182">
        <f t="shared" ca="1" si="108"/>
        <v>231.09449779887191</v>
      </c>
      <c r="J396" s="181">
        <f t="shared" ca="1" si="109"/>
        <v>87.788592094425127</v>
      </c>
      <c r="K396" s="7">
        <f t="shared" ca="1" si="115"/>
        <v>-10.514924249449088</v>
      </c>
      <c r="L396" s="110">
        <f t="shared" si="110"/>
        <v>1339.4658004892642</v>
      </c>
      <c r="M396" s="110">
        <f t="shared" si="111"/>
        <v>58.753527141933944</v>
      </c>
      <c r="N396" s="110">
        <f t="shared" ca="1" si="112"/>
        <v>-103.15140688709556</v>
      </c>
      <c r="O396" s="110">
        <f t="shared" ca="1" si="113"/>
        <v>1177.5608664602346</v>
      </c>
      <c r="P396" s="110">
        <f t="shared" ca="1" si="116"/>
        <v>196.61580609566548</v>
      </c>
      <c r="Q396" s="110">
        <f>'prueba 1'!I441</f>
        <v>1.0803042541539924</v>
      </c>
      <c r="R396" s="105">
        <f>'prueba 1'!AN393</f>
        <v>3.5814764484711579E-3</v>
      </c>
      <c r="S396" s="105">
        <f t="shared" si="117"/>
        <v>1.1898535023512808</v>
      </c>
      <c r="T396" s="177">
        <f t="shared" si="118"/>
        <v>5.9891464976487194</v>
      </c>
      <c r="U396" s="161">
        <f t="shared" si="103"/>
        <v>0.56896574828122393</v>
      </c>
      <c r="V396" s="178">
        <f t="shared" si="114"/>
        <v>1.625</v>
      </c>
    </row>
    <row r="397" spans="1:23" x14ac:dyDescent="0.25">
      <c r="A397" s="200">
        <v>1.629167</v>
      </c>
      <c r="B397" s="105">
        <v>69.11142827749805</v>
      </c>
      <c r="D397" s="194">
        <f t="shared" si="104"/>
        <v>4.1670000000000318E-3</v>
      </c>
      <c r="E397" s="174">
        <f t="shared" ca="1" si="102"/>
        <v>0.35875226223412554</v>
      </c>
      <c r="F397" s="179">
        <f t="shared" ca="1" si="105"/>
        <v>0.96446569300463625</v>
      </c>
      <c r="G397" s="272">
        <f t="shared" si="106"/>
        <v>1.629167</v>
      </c>
      <c r="H397" s="181">
        <f t="shared" ca="1" si="107"/>
        <v>86.093655443753974</v>
      </c>
      <c r="I397" s="182">
        <f t="shared" ca="1" si="108"/>
        <v>231.45325006110605</v>
      </c>
      <c r="J397" s="181">
        <f t="shared" ca="1" si="109"/>
        <v>88.753057787429768</v>
      </c>
      <c r="K397" s="7">
        <f t="shared" ca="1" si="115"/>
        <v>-10.589879629157757</v>
      </c>
      <c r="L397" s="110">
        <f t="shared" si="110"/>
        <v>677.98311140225587</v>
      </c>
      <c r="M397" s="110">
        <f t="shared" si="111"/>
        <v>58.724410261708492</v>
      </c>
      <c r="N397" s="110">
        <f t="shared" ca="1" si="112"/>
        <v>-103.88671916203759</v>
      </c>
      <c r="O397" s="110">
        <f t="shared" ca="1" si="113"/>
        <v>515.37198197850978</v>
      </c>
      <c r="P397" s="110">
        <f t="shared" ca="1" si="116"/>
        <v>86.093655443753974</v>
      </c>
      <c r="Q397" s="110">
        <f>'prueba 1'!I442</f>
        <v>1.0754576317519686</v>
      </c>
      <c r="R397" s="105">
        <f>'prueba 1'!AN394</f>
        <v>2.9680815724206951E-3</v>
      </c>
      <c r="S397" s="105">
        <f t="shared" si="117"/>
        <v>1.1928215839237015</v>
      </c>
      <c r="T397" s="177">
        <f t="shared" si="118"/>
        <v>5.9861784160762985</v>
      </c>
      <c r="U397" s="161">
        <f t="shared" si="103"/>
        <v>0.28798732163233659</v>
      </c>
      <c r="V397" s="178">
        <f t="shared" si="114"/>
        <v>1.629167</v>
      </c>
      <c r="W397" s="105"/>
    </row>
    <row r="398" spans="1:23" x14ac:dyDescent="0.25">
      <c r="A398" s="200">
        <v>1.6333329999999999</v>
      </c>
      <c r="B398" s="105">
        <v>93.222915254647546</v>
      </c>
      <c r="D398" s="194">
        <f t="shared" si="104"/>
        <v>4.165999999999892E-3</v>
      </c>
      <c r="E398" s="174">
        <f t="shared" ca="1" si="102"/>
        <v>0.52333268854484372</v>
      </c>
      <c r="F398" s="179">
        <f t="shared" ca="1" si="105"/>
        <v>0.96641444373502061</v>
      </c>
      <c r="G398" s="272">
        <f t="shared" si="106"/>
        <v>1.6333329999999999</v>
      </c>
      <c r="H398" s="181">
        <f t="shared" ca="1" si="107"/>
        <v>125.61994444187646</v>
      </c>
      <c r="I398" s="182">
        <f t="shared" ca="1" si="108"/>
        <v>231.9765827496509</v>
      </c>
      <c r="J398" s="181">
        <f t="shared" ca="1" si="109"/>
        <v>89.719472231164787</v>
      </c>
      <c r="K398" s="7">
        <f t="shared" ca="1" si="115"/>
        <v>-10.622784715298168</v>
      </c>
      <c r="L398" s="110">
        <f t="shared" si="110"/>
        <v>914.5167986480925</v>
      </c>
      <c r="M398" s="110">
        <f t="shared" si="111"/>
        <v>58.695397501321921</v>
      </c>
      <c r="N398" s="110">
        <f t="shared" ca="1" si="112"/>
        <v>-104.20951805707504</v>
      </c>
      <c r="O398" s="110">
        <f t="shared" ca="1" si="113"/>
        <v>751.61188308969554</v>
      </c>
      <c r="P398" s="110">
        <f t="shared" ca="1" si="116"/>
        <v>125.61994444187646</v>
      </c>
      <c r="Q398" s="110">
        <f>'prueba 1'!I443</f>
        <v>1.0706275854899703</v>
      </c>
      <c r="R398" s="105">
        <f>'prueba 1'!AN395</f>
        <v>2.9574679293149957E-3</v>
      </c>
      <c r="S398" s="105">
        <f t="shared" si="117"/>
        <v>1.1957790518530165</v>
      </c>
      <c r="T398" s="177">
        <f t="shared" si="118"/>
        <v>5.9832209481469842</v>
      </c>
      <c r="U398" s="161">
        <f t="shared" si="103"/>
        <v>0.38836666495085159</v>
      </c>
      <c r="V398" s="178">
        <f t="shared" si="114"/>
        <v>1.6333329999999999</v>
      </c>
      <c r="W398" s="105"/>
    </row>
    <row r="399" spans="1:23" x14ac:dyDescent="0.25">
      <c r="A399" s="200">
        <v>1.6375</v>
      </c>
      <c r="B399" s="105">
        <v>164.07995664092752</v>
      </c>
      <c r="D399" s="194">
        <f t="shared" si="104"/>
        <v>4.1670000000000318E-3</v>
      </c>
      <c r="E399" s="174">
        <f t="shared" ca="1" si="102"/>
        <v>1.0079433744796316</v>
      </c>
      <c r="F399" s="179">
        <f t="shared" ca="1" si="105"/>
        <v>0.97084652035925934</v>
      </c>
      <c r="G399" s="272">
        <f t="shared" si="106"/>
        <v>1.6375</v>
      </c>
      <c r="H399" s="181">
        <f t="shared" ca="1" si="107"/>
        <v>241.88705891039692</v>
      </c>
      <c r="I399" s="182">
        <f t="shared" ca="1" si="108"/>
        <v>232.98452612413053</v>
      </c>
      <c r="J399" s="181">
        <f t="shared" ca="1" si="109"/>
        <v>90.690318751524046</v>
      </c>
      <c r="K399" s="7">
        <f t="shared" ca="1" si="115"/>
        <v>-10.670876806629229</v>
      </c>
      <c r="L399" s="110">
        <f t="shared" si="110"/>
        <v>1609.6243746474991</v>
      </c>
      <c r="M399" s="110">
        <f t="shared" si="111"/>
        <v>58.655796820801363</v>
      </c>
      <c r="N399" s="110">
        <f t="shared" ca="1" si="112"/>
        <v>-104.68130147303275</v>
      </c>
      <c r="O399" s="110">
        <f t="shared" ca="1" si="113"/>
        <v>1446.2872763536648</v>
      </c>
      <c r="P399" s="110">
        <f t="shared" ca="1" si="116"/>
        <v>241.88705891039692</v>
      </c>
      <c r="Q399" s="110">
        <f>'prueba 1'!I444</f>
        <v>1.0658118715233098</v>
      </c>
      <c r="R399" s="105">
        <f>'prueba 1'!AN396</f>
        <v>4.036766617792769E-3</v>
      </c>
      <c r="S399" s="105">
        <f t="shared" si="117"/>
        <v>1.1998158184708092</v>
      </c>
      <c r="T399" s="177">
        <f t="shared" si="118"/>
        <v>5.9791841815291908</v>
      </c>
      <c r="U399" s="161">
        <f t="shared" si="103"/>
        <v>0.68372117932275023</v>
      </c>
      <c r="V399" s="178">
        <f t="shared" si="114"/>
        <v>1.6375</v>
      </c>
      <c r="W399" s="105"/>
    </row>
    <row r="400" spans="1:23" x14ac:dyDescent="0.25">
      <c r="A400" s="200">
        <v>1.641667</v>
      </c>
      <c r="B400" s="105">
        <v>252.13416153296856</v>
      </c>
      <c r="D400" s="194">
        <f t="shared" si="104"/>
        <v>4.1670000000000318E-3</v>
      </c>
      <c r="E400" s="174">
        <f t="shared" ca="1" si="102"/>
        <v>1.610737053095068</v>
      </c>
      <c r="F400" s="179">
        <f t="shared" ca="1" si="105"/>
        <v>0.97755846165950655</v>
      </c>
      <c r="G400" s="272">
        <f t="shared" si="106"/>
        <v>1.641667</v>
      </c>
      <c r="H400" s="181">
        <f t="shared" ca="1" si="107"/>
        <v>386.54596906528815</v>
      </c>
      <c r="I400" s="182">
        <f t="shared" ca="1" si="108"/>
        <v>234.5952631772256</v>
      </c>
      <c r="J400" s="181">
        <f t="shared" ca="1" si="109"/>
        <v>91.667877213183559</v>
      </c>
      <c r="K400" s="7">
        <f t="shared" ca="1" si="115"/>
        <v>-10.763808655138229</v>
      </c>
      <c r="L400" s="110">
        <f t="shared" si="110"/>
        <v>2473.4361246384219</v>
      </c>
      <c r="M400" s="110">
        <f t="shared" si="111"/>
        <v>58.605251918787033</v>
      </c>
      <c r="N400" s="110">
        <f t="shared" ca="1" si="112"/>
        <v>-105.59296290690604</v>
      </c>
      <c r="O400" s="110">
        <f t="shared" ca="1" si="113"/>
        <v>2309.237909812729</v>
      </c>
      <c r="P400" s="110">
        <f t="shared" ca="1" si="116"/>
        <v>386.54596906528815</v>
      </c>
      <c r="Q400" s="110">
        <f>'prueba 1'!I445</f>
        <v>1.0610117251385316</v>
      </c>
      <c r="R400" s="105">
        <f>'prueba 1'!AN397</f>
        <v>5.1523855264355139E-3</v>
      </c>
      <c r="S400" s="105">
        <f t="shared" si="117"/>
        <v>1.2049682039972447</v>
      </c>
      <c r="T400" s="177">
        <f t="shared" si="118"/>
        <v>5.9740317960027554</v>
      </c>
      <c r="U400" s="161">
        <f t="shared" si="103"/>
        <v>1.0506430511078879</v>
      </c>
      <c r="V400" s="178">
        <f t="shared" si="114"/>
        <v>1.641667</v>
      </c>
      <c r="W400" s="105"/>
    </row>
    <row r="401" spans="1:23" x14ac:dyDescent="0.25">
      <c r="A401" s="200">
        <v>1.6458330000000001</v>
      </c>
      <c r="B401" s="105">
        <v>241.20125689872188</v>
      </c>
      <c r="D401" s="194">
        <f t="shared" si="104"/>
        <v>4.1660000000001141E-3</v>
      </c>
      <c r="E401" s="174">
        <f t="shared" ca="1" si="102"/>
        <v>1.5359028281148035</v>
      </c>
      <c r="F401" s="179">
        <f t="shared" ca="1" si="105"/>
        <v>0.98372243757827516</v>
      </c>
      <c r="G401" s="272">
        <f t="shared" si="106"/>
        <v>1.6458330000000001</v>
      </c>
      <c r="H401" s="181">
        <f t="shared" ca="1" si="107"/>
        <v>368.67566685423941</v>
      </c>
      <c r="I401" s="182">
        <f t="shared" ca="1" si="108"/>
        <v>236.13116600534042</v>
      </c>
      <c r="J401" s="181">
        <f t="shared" ca="1" si="109"/>
        <v>92.651599650761838</v>
      </c>
      <c r="K401" s="7">
        <f t="shared" ca="1" si="115"/>
        <v>-10.913154172997581</v>
      </c>
      <c r="L401" s="110">
        <f t="shared" si="110"/>
        <v>2366.1843301764616</v>
      </c>
      <c r="M401" s="110">
        <f t="shared" si="111"/>
        <v>58.554473322388738</v>
      </c>
      <c r="N401" s="110">
        <f t="shared" ca="1" si="112"/>
        <v>-107.05804243710628</v>
      </c>
      <c r="O401" s="110">
        <f t="shared" ca="1" si="113"/>
        <v>2200.5718144169664</v>
      </c>
      <c r="P401" s="110">
        <f t="shared" ca="1" si="116"/>
        <v>368.67566685423941</v>
      </c>
      <c r="Q401" s="110">
        <f>'prueba 1'!I446</f>
        <v>1.0562285564647638</v>
      </c>
      <c r="R401" s="105">
        <f>'prueba 1'!AN398</f>
        <v>5.1762075839238506E-3</v>
      </c>
      <c r="S401" s="105">
        <f t="shared" si="117"/>
        <v>1.2101444115811686</v>
      </c>
      <c r="T401" s="177">
        <f t="shared" si="118"/>
        <v>5.9688555884188315</v>
      </c>
      <c r="U401" s="161">
        <f t="shared" si="103"/>
        <v>1.0048444362401028</v>
      </c>
      <c r="V401" s="178">
        <f t="shared" si="114"/>
        <v>1.6458330000000001</v>
      </c>
      <c r="W401" s="105"/>
    </row>
    <row r="402" spans="1:23" x14ac:dyDescent="0.25">
      <c r="A402" s="200">
        <v>1.65</v>
      </c>
      <c r="B402" s="105">
        <v>254.43893602343138</v>
      </c>
      <c r="D402" s="194">
        <f t="shared" si="104"/>
        <v>4.1669999999998097E-3</v>
      </c>
      <c r="E402" s="174">
        <f t="shared" ca="1" si="102"/>
        <v>1.6273827273098278</v>
      </c>
      <c r="F402" s="179">
        <f t="shared" ca="1" si="105"/>
        <v>0.99073987256890828</v>
      </c>
      <c r="G402" s="272">
        <f t="shared" si="106"/>
        <v>1.65</v>
      </c>
      <c r="H402" s="181">
        <f t="shared" ca="1" si="107"/>
        <v>390.54061130547205</v>
      </c>
      <c r="I402" s="182">
        <f t="shared" ca="1" si="108"/>
        <v>237.75854873265024</v>
      </c>
      <c r="J402" s="181">
        <f t="shared" ca="1" si="109"/>
        <v>93.642339523330747</v>
      </c>
      <c r="K402" s="7">
        <f t="shared" ca="1" si="115"/>
        <v>-11.056519502020866</v>
      </c>
      <c r="L402" s="110">
        <f t="shared" si="110"/>
        <v>2496.0459623898619</v>
      </c>
      <c r="M402" s="110">
        <f t="shared" si="111"/>
        <v>58.504155890309683</v>
      </c>
      <c r="N402" s="110">
        <f t="shared" ca="1" si="112"/>
        <v>-108.4644563148247</v>
      </c>
      <c r="O402" s="110">
        <f t="shared" ca="1" si="113"/>
        <v>2329.077350184727</v>
      </c>
      <c r="P402" s="110">
        <f t="shared" ca="1" si="116"/>
        <v>390.540611305472</v>
      </c>
      <c r="Q402" s="110">
        <f>'prueba 1'!I447</f>
        <v>1.051460003373452</v>
      </c>
      <c r="R402" s="105">
        <f>'prueba 1'!AN399</f>
        <v>5.1291979693234768E-3</v>
      </c>
      <c r="S402" s="105">
        <f t="shared" si="117"/>
        <v>1.2152736095504921</v>
      </c>
      <c r="T402" s="177">
        <f t="shared" si="118"/>
        <v>5.9637263904495086</v>
      </c>
      <c r="U402" s="161">
        <f t="shared" si="103"/>
        <v>1.0602470464095901</v>
      </c>
      <c r="V402" s="178">
        <f t="shared" si="114"/>
        <v>1.65</v>
      </c>
      <c r="W402" s="105"/>
    </row>
    <row r="403" spans="1:23" x14ac:dyDescent="0.25">
      <c r="A403" s="200">
        <v>1.6541669999999999</v>
      </c>
      <c r="B403" s="105">
        <v>215.25776968556349</v>
      </c>
      <c r="D403" s="194">
        <f t="shared" si="104"/>
        <v>4.1670000000000318E-3</v>
      </c>
      <c r="E403" s="174">
        <f t="shared" ca="1" si="102"/>
        <v>1.3588976966394513</v>
      </c>
      <c r="F403" s="179">
        <f t="shared" ca="1" si="105"/>
        <v>0.99640239927085772</v>
      </c>
      <c r="G403" s="272">
        <f t="shared" si="106"/>
        <v>1.6541669999999999</v>
      </c>
      <c r="H403" s="181">
        <f t="shared" ca="1" si="107"/>
        <v>326.10935844479025</v>
      </c>
      <c r="I403" s="182">
        <f t="shared" ca="1" si="108"/>
        <v>239.11744642928969</v>
      </c>
      <c r="J403" s="181">
        <f t="shared" ca="1" si="109"/>
        <v>94.638741922601611</v>
      </c>
      <c r="K403" s="7">
        <f t="shared" ca="1" si="115"/>
        <v>-11.209444610793854</v>
      </c>
      <c r="L403" s="110">
        <f t="shared" si="110"/>
        <v>2111.6787206153781</v>
      </c>
      <c r="M403" s="110">
        <f t="shared" si="111"/>
        <v>58.456931769698627</v>
      </c>
      <c r="N403" s="110">
        <f t="shared" ca="1" si="112"/>
        <v>-109.96465163188772</v>
      </c>
      <c r="O403" s="110">
        <f t="shared" ca="1" si="113"/>
        <v>1943.2571372137916</v>
      </c>
      <c r="P403" s="110">
        <f t="shared" ca="1" si="116"/>
        <v>326.10935844479025</v>
      </c>
      <c r="Q403" s="110">
        <f>'prueba 1'!I448</f>
        <v>1.0467072069995662</v>
      </c>
      <c r="R403" s="105">
        <f>'prueba 1'!AN400</f>
        <v>4.8138756993943649E-3</v>
      </c>
      <c r="S403" s="105">
        <f t="shared" si="117"/>
        <v>1.2200874852498864</v>
      </c>
      <c r="T403" s="177">
        <f t="shared" si="118"/>
        <v>5.9589125147501143</v>
      </c>
      <c r="U403" s="161">
        <f t="shared" si="103"/>
        <v>0.89697912627974985</v>
      </c>
      <c r="V403" s="178">
        <f t="shared" si="114"/>
        <v>1.6541669999999999</v>
      </c>
      <c r="W403" s="105"/>
    </row>
    <row r="404" spans="1:23" x14ac:dyDescent="0.25">
      <c r="A404" s="200">
        <v>1.6583330000000001</v>
      </c>
      <c r="B404" s="105">
        <v>186.00486269122769</v>
      </c>
      <c r="D404" s="194">
        <f t="shared" si="104"/>
        <v>4.1660000000001141E-3</v>
      </c>
      <c r="E404" s="174">
        <f t="shared" ca="1" si="102"/>
        <v>1.1579392662184387</v>
      </c>
      <c r="F404" s="179">
        <f t="shared" ca="1" si="105"/>
        <v>1.0009872568075142</v>
      </c>
      <c r="G404" s="272">
        <f t="shared" si="106"/>
        <v>1.6583330000000001</v>
      </c>
      <c r="H404" s="181">
        <f t="shared" ca="1" si="107"/>
        <v>277.94989587575782</v>
      </c>
      <c r="I404" s="182">
        <f t="shared" ca="1" si="108"/>
        <v>240.27538569550813</v>
      </c>
      <c r="J404" s="181">
        <f t="shared" ca="1" si="109"/>
        <v>95.63972917940913</v>
      </c>
      <c r="K404" s="7">
        <f t="shared" ca="1" si="115"/>
        <v>-11.337944879877179</v>
      </c>
      <c r="L404" s="110">
        <f t="shared" si="110"/>
        <v>1824.7077030009436</v>
      </c>
      <c r="M404" s="110">
        <f t="shared" si="111"/>
        <v>58.414196036693099</v>
      </c>
      <c r="N404" s="110">
        <f t="shared" ca="1" si="112"/>
        <v>-111.22523927159513</v>
      </c>
      <c r="O404" s="110">
        <f t="shared" ca="1" si="113"/>
        <v>1655.0682676926554</v>
      </c>
      <c r="P404" s="110">
        <f t="shared" ca="1" si="116"/>
        <v>277.94989587575782</v>
      </c>
      <c r="Q404" s="110">
        <f>'prueba 1'!I449</f>
        <v>1.0419713658566689</v>
      </c>
      <c r="R404" s="105">
        <f>'prueba 1'!AN401</f>
        <v>4.3563438333868131E-3</v>
      </c>
      <c r="S404" s="105">
        <f t="shared" si="117"/>
        <v>1.2244438290832733</v>
      </c>
      <c r="T404" s="177">
        <f t="shared" si="118"/>
        <v>5.9545561709167272</v>
      </c>
      <c r="U404" s="161">
        <f t="shared" si="103"/>
        <v>0.77489625797167572</v>
      </c>
      <c r="V404" s="178">
        <f t="shared" si="114"/>
        <v>1.6583330000000001</v>
      </c>
      <c r="W404" s="105"/>
    </row>
    <row r="405" spans="1:23" x14ac:dyDescent="0.25">
      <c r="A405" s="200">
        <v>1.6625000000000001</v>
      </c>
      <c r="B405" s="105">
        <v>195.04667030765876</v>
      </c>
      <c r="D405" s="194">
        <f t="shared" si="104"/>
        <v>4.1670000000000318E-3</v>
      </c>
      <c r="E405" s="174">
        <f t="shared" ca="1" si="102"/>
        <v>1.2204854914506851</v>
      </c>
      <c r="F405" s="179">
        <f t="shared" ca="1" si="105"/>
        <v>1.0063132952360652</v>
      </c>
      <c r="G405" s="272">
        <f t="shared" si="106"/>
        <v>1.6625000000000001</v>
      </c>
      <c r="H405" s="181">
        <f t="shared" ca="1" si="107"/>
        <v>292.89308650124207</v>
      </c>
      <c r="I405" s="182">
        <f t="shared" ca="1" si="108"/>
        <v>241.49587118695882</v>
      </c>
      <c r="J405" s="181">
        <f t="shared" ca="1" si="109"/>
        <v>96.646042474645199</v>
      </c>
      <c r="K405" s="7">
        <f t="shared" ca="1" si="115"/>
        <v>-11.448019990468511</v>
      </c>
      <c r="L405" s="110">
        <f t="shared" si="110"/>
        <v>1913.4078357181324</v>
      </c>
      <c r="M405" s="110">
        <f t="shared" si="111"/>
        <v>58.370128550762743</v>
      </c>
      <c r="N405" s="110">
        <f t="shared" ca="1" si="112"/>
        <v>-112.3050761064961</v>
      </c>
      <c r="O405" s="110">
        <f t="shared" ca="1" si="113"/>
        <v>1742.7326310608737</v>
      </c>
      <c r="P405" s="110">
        <f t="shared" ca="1" si="116"/>
        <v>292.89308650124207</v>
      </c>
      <c r="Q405" s="110">
        <f>'prueba 1'!I450</f>
        <v>1.0372502692993455</v>
      </c>
      <c r="R405" s="105">
        <f>'prueba 1'!AN402</f>
        <v>4.4920984638478047E-3</v>
      </c>
      <c r="S405" s="105">
        <f t="shared" si="117"/>
        <v>1.2289359275471212</v>
      </c>
      <c r="T405" s="177">
        <f t="shared" si="118"/>
        <v>5.9500640724528786</v>
      </c>
      <c r="U405" s="161">
        <f t="shared" si="103"/>
        <v>0.8127594751720203</v>
      </c>
      <c r="V405" s="178">
        <f t="shared" si="114"/>
        <v>1.6625000000000001</v>
      </c>
      <c r="W405" s="105"/>
    </row>
    <row r="406" spans="1:23" x14ac:dyDescent="0.25">
      <c r="A406" s="200">
        <v>1.6666669999999999</v>
      </c>
      <c r="B406" s="105">
        <v>231.74577180964363</v>
      </c>
      <c r="D406" s="194">
        <f t="shared" si="104"/>
        <v>4.1669999999998097E-3</v>
      </c>
      <c r="E406" s="174">
        <f t="shared" ca="1" si="102"/>
        <v>1.4730971085712148</v>
      </c>
      <c r="F406" s="179">
        <f t="shared" ca="1" si="105"/>
        <v>1.0124516908874275</v>
      </c>
      <c r="G406" s="272">
        <f t="shared" si="106"/>
        <v>1.6666669999999999</v>
      </c>
      <c r="H406" s="181">
        <f t="shared" ca="1" si="107"/>
        <v>353.51502485511929</v>
      </c>
      <c r="I406" s="182">
        <f t="shared" ca="1" si="108"/>
        <v>242.96896829553003</v>
      </c>
      <c r="J406" s="181">
        <f t="shared" ca="1" si="109"/>
        <v>97.65849416553263</v>
      </c>
      <c r="K406" s="7">
        <f t="shared" ca="1" si="115"/>
        <v>-11.564616438381817</v>
      </c>
      <c r="L406" s="110">
        <f t="shared" si="110"/>
        <v>2273.4260214526039</v>
      </c>
      <c r="M406" s="110">
        <f t="shared" si="111"/>
        <v>58.32071626465541</v>
      </c>
      <c r="N406" s="110">
        <f t="shared" ca="1" si="112"/>
        <v>-113.44888726052564</v>
      </c>
      <c r="O406" s="110">
        <f t="shared" ca="1" si="113"/>
        <v>2101.6564179274228</v>
      </c>
      <c r="P406" s="110">
        <f t="shared" ca="1" si="116"/>
        <v>353.51502485511929</v>
      </c>
      <c r="Q406" s="110">
        <f>'prueba 1'!I451</f>
        <v>1.0325451150930189</v>
      </c>
      <c r="R406" s="105">
        <f>'prueba 1'!AN403</f>
        <v>5.0369302861704322E-3</v>
      </c>
      <c r="S406" s="105">
        <f t="shared" si="117"/>
        <v>1.2339728578332916</v>
      </c>
      <c r="T406" s="177">
        <f t="shared" si="118"/>
        <v>5.9450271421667082</v>
      </c>
      <c r="U406" s="161">
        <f t="shared" si="103"/>
        <v>0.96568463113074088</v>
      </c>
      <c r="V406" s="178">
        <f t="shared" si="114"/>
        <v>1.6666669999999999</v>
      </c>
      <c r="W406" s="105"/>
    </row>
    <row r="407" spans="1:23" x14ac:dyDescent="0.25">
      <c r="A407" s="200">
        <v>1.670833</v>
      </c>
      <c r="B407" s="105">
        <v>164.49363411357473</v>
      </c>
      <c r="D407" s="194">
        <f t="shared" si="104"/>
        <v>4.1660000000001141E-3</v>
      </c>
      <c r="E407" s="174">
        <f t="shared" ca="1" si="102"/>
        <v>1.0101591933711802</v>
      </c>
      <c r="F407" s="179">
        <f t="shared" ca="1" si="105"/>
        <v>1.0164170451187904</v>
      </c>
      <c r="G407" s="272">
        <f t="shared" si="106"/>
        <v>1.670833</v>
      </c>
      <c r="H407" s="181">
        <f t="shared" ca="1" si="107"/>
        <v>242.47700272951334</v>
      </c>
      <c r="I407" s="182">
        <f t="shared" ca="1" si="108"/>
        <v>243.97912748890121</v>
      </c>
      <c r="J407" s="181">
        <f t="shared" ca="1" si="109"/>
        <v>98.674911210651416</v>
      </c>
      <c r="K407" s="7">
        <f t="shared" ca="1" si="115"/>
        <v>-11.706132408614961</v>
      </c>
      <c r="L407" s="110">
        <f t="shared" si="110"/>
        <v>1613.6825506541682</v>
      </c>
      <c r="M407" s="110">
        <f t="shared" si="111"/>
        <v>58.281533070465215</v>
      </c>
      <c r="N407" s="110">
        <f t="shared" ca="1" si="112"/>
        <v>-114.83715892851276</v>
      </c>
      <c r="O407" s="110">
        <f t="shared" ca="1" si="113"/>
        <v>1440.5638586551902</v>
      </c>
      <c r="P407" s="110">
        <f t="shared" ca="1" si="116"/>
        <v>242.47700272951334</v>
      </c>
      <c r="Q407" s="110">
        <f>'prueba 1'!I452</f>
        <v>1.027857083787008</v>
      </c>
      <c r="R407" s="105">
        <f>'prueba 1'!AN404</f>
        <v>3.9942093975736106E-3</v>
      </c>
      <c r="S407" s="105">
        <f t="shared" si="117"/>
        <v>1.2379670672308651</v>
      </c>
      <c r="T407" s="177">
        <f t="shared" si="118"/>
        <v>5.9410329327691347</v>
      </c>
      <c r="U407" s="161">
        <f t="shared" si="103"/>
        <v>0.6852804797171711</v>
      </c>
      <c r="V407" s="178">
        <f t="shared" si="114"/>
        <v>1.670833</v>
      </c>
      <c r="W407" s="105"/>
    </row>
    <row r="408" spans="1:23" x14ac:dyDescent="0.25">
      <c r="A408" s="200">
        <v>1.675</v>
      </c>
      <c r="B408" s="105">
        <v>154.44718120642909</v>
      </c>
      <c r="D408" s="194">
        <f t="shared" si="104"/>
        <v>4.1670000000000318E-3</v>
      </c>
      <c r="E408" s="174">
        <f t="shared" ca="1" si="102"/>
        <v>0.94123661493501942</v>
      </c>
      <c r="F408" s="179">
        <f t="shared" ca="1" si="105"/>
        <v>1.0205831572206934</v>
      </c>
      <c r="G408" s="272">
        <f t="shared" si="106"/>
        <v>1.675</v>
      </c>
      <c r="H408" s="181">
        <f t="shared" ca="1" si="107"/>
        <v>225.87871728701998</v>
      </c>
      <c r="I408" s="182">
        <f t="shared" ca="1" si="108"/>
        <v>244.92036410383622</v>
      </c>
      <c r="J408" s="181">
        <f t="shared" ca="1" si="109"/>
        <v>99.695494367872115</v>
      </c>
      <c r="K408" s="7">
        <f t="shared" ca="1" si="115"/>
        <v>-11.803672757693706</v>
      </c>
      <c r="L408" s="110">
        <f t="shared" si="110"/>
        <v>1515.1268476350695</v>
      </c>
      <c r="M408" s="110">
        <f t="shared" si="111"/>
        <v>58.244005489266385</v>
      </c>
      <c r="N408" s="110">
        <f t="shared" ca="1" si="112"/>
        <v>-115.79402975297526</v>
      </c>
      <c r="O408" s="110">
        <f t="shared" ca="1" si="113"/>
        <v>1341.0888123928278</v>
      </c>
      <c r="P408" s="110">
        <f t="shared" ca="1" si="116"/>
        <v>225.87871728701998</v>
      </c>
      <c r="Q408" s="110">
        <f>'prueba 1'!I453</f>
        <v>1.0231839805277025</v>
      </c>
      <c r="R408" s="105">
        <f>'prueba 1'!AN405</f>
        <v>3.8254415085457096E-3</v>
      </c>
      <c r="S408" s="105">
        <f t="shared" si="117"/>
        <v>1.2417925087394108</v>
      </c>
      <c r="T408" s="177">
        <f t="shared" si="118"/>
        <v>5.9372074912605894</v>
      </c>
      <c r="U408" s="161">
        <f t="shared" si="103"/>
        <v>0.64358140408719489</v>
      </c>
      <c r="V408" s="178">
        <f t="shared" si="114"/>
        <v>1.675</v>
      </c>
      <c r="W408" s="105"/>
    </row>
    <row r="409" spans="1:23" x14ac:dyDescent="0.25">
      <c r="A409" s="200">
        <v>1.6791670000000001</v>
      </c>
      <c r="B409" s="105">
        <v>153.50163269752127</v>
      </c>
      <c r="D409" s="194">
        <f t="shared" si="104"/>
        <v>4.1670000000000318E-3</v>
      </c>
      <c r="E409" s="174">
        <f t="shared" ca="1" si="102"/>
        <v>0.93472338419957501</v>
      </c>
      <c r="F409" s="179">
        <f t="shared" ca="1" si="105"/>
        <v>1.0244781495626529</v>
      </c>
      <c r="G409" s="272">
        <f t="shared" si="106"/>
        <v>1.6791670000000001</v>
      </c>
      <c r="H409" s="181">
        <f t="shared" ca="1" si="107"/>
        <v>224.31566695453992</v>
      </c>
      <c r="I409" s="182">
        <f t="shared" ca="1" si="108"/>
        <v>245.85508748803579</v>
      </c>
      <c r="J409" s="181">
        <f t="shared" ca="1" si="109"/>
        <v>100.71997251743477</v>
      </c>
      <c r="K409" s="7">
        <f t="shared" ca="1" si="115"/>
        <v>-11.894922198542513</v>
      </c>
      <c r="L409" s="110">
        <f t="shared" si="110"/>
        <v>1505.8510167626837</v>
      </c>
      <c r="M409" s="110">
        <f t="shared" si="111"/>
        <v>58.206679043425218</v>
      </c>
      <c r="N409" s="110">
        <f t="shared" ca="1" si="112"/>
        <v>-116.68918676770207</v>
      </c>
      <c r="O409" s="110">
        <f t="shared" ca="1" si="113"/>
        <v>1330.9551509515563</v>
      </c>
      <c r="P409" s="110">
        <f t="shared" ca="1" si="116"/>
        <v>224.31566695453992</v>
      </c>
      <c r="Q409" s="110">
        <f>'prueba 1'!I454</f>
        <v>1.0185269851886019</v>
      </c>
      <c r="R409" s="105">
        <f>'prueba 1'!AN406</f>
        <v>3.8049384139824875E-3</v>
      </c>
      <c r="S409" s="105">
        <f t="shared" si="117"/>
        <v>1.2455974471533933</v>
      </c>
      <c r="T409" s="177">
        <f t="shared" si="118"/>
        <v>5.9334025528466068</v>
      </c>
      <c r="U409" s="161">
        <f t="shared" si="103"/>
        <v>0.63964130345057602</v>
      </c>
      <c r="V409" s="178">
        <f t="shared" si="114"/>
        <v>1.6791670000000001</v>
      </c>
      <c r="W409" s="105"/>
    </row>
    <row r="410" spans="1:23" x14ac:dyDescent="0.25">
      <c r="A410" s="200">
        <v>1.683333</v>
      </c>
      <c r="B410" s="105">
        <v>131.28124273818742</v>
      </c>
      <c r="D410" s="194">
        <f t="shared" si="104"/>
        <v>4.165999999999892E-3</v>
      </c>
      <c r="E410" s="174">
        <f t="shared" ca="1" si="102"/>
        <v>0.78129591701248868</v>
      </c>
      <c r="F410" s="179">
        <f t="shared" ca="1" si="105"/>
        <v>1.0274871732654045</v>
      </c>
      <c r="G410" s="272">
        <f t="shared" si="106"/>
        <v>1.683333</v>
      </c>
      <c r="H410" s="181">
        <f t="shared" ca="1" si="107"/>
        <v>187.54102664726571</v>
      </c>
      <c r="I410" s="182">
        <f t="shared" ca="1" si="108"/>
        <v>246.63638340504829</v>
      </c>
      <c r="J410" s="181">
        <f t="shared" ca="1" si="109"/>
        <v>101.74745969070017</v>
      </c>
      <c r="K410" s="7">
        <f t="shared" ca="1" si="115"/>
        <v>-11.985887916589475</v>
      </c>
      <c r="L410" s="110">
        <f t="shared" si="110"/>
        <v>1287.8689912616187</v>
      </c>
      <c r="M410" s="110">
        <f t="shared" si="111"/>
        <v>58.173093351403885</v>
      </c>
      <c r="N410" s="110">
        <f t="shared" ca="1" si="112"/>
        <v>-117.58156046174275</v>
      </c>
      <c r="O410" s="110">
        <f t="shared" ca="1" si="113"/>
        <v>1112.114337448472</v>
      </c>
      <c r="P410" s="110">
        <f t="shared" ca="1" si="116"/>
        <v>187.54102664726571</v>
      </c>
      <c r="Q410" s="110">
        <f>'prueba 1'!I455</f>
        <v>1.0138872601474598</v>
      </c>
      <c r="R410" s="105">
        <f>'prueba 1'!AN407</f>
        <v>3.4236179430515382E-3</v>
      </c>
      <c r="S410" s="105">
        <f t="shared" si="117"/>
        <v>1.2490210650964448</v>
      </c>
      <c r="T410" s="177">
        <f t="shared" si="118"/>
        <v>5.9299789349035557</v>
      </c>
      <c r="U410" s="161">
        <f t="shared" si="103"/>
        <v>0.54691765724727459</v>
      </c>
      <c r="V410" s="178">
        <f t="shared" si="114"/>
        <v>1.683333</v>
      </c>
      <c r="W410" s="105"/>
    </row>
    <row r="411" spans="1:23" x14ac:dyDescent="0.25">
      <c r="A411" s="200">
        <v>1.6875</v>
      </c>
      <c r="B411" s="105">
        <v>98.541625617254056</v>
      </c>
      <c r="D411" s="194">
        <f t="shared" si="104"/>
        <v>4.1670000000000318E-3</v>
      </c>
      <c r="E411" s="174">
        <f t="shared" ca="1" si="102"/>
        <v>0.55555926244390619</v>
      </c>
      <c r="F411" s="179">
        <f t="shared" ca="1" si="105"/>
        <v>1.0300488250954478</v>
      </c>
      <c r="G411" s="272">
        <f t="shared" si="106"/>
        <v>1.6875</v>
      </c>
      <c r="H411" s="181">
        <f t="shared" ca="1" si="107"/>
        <v>133.32355710196831</v>
      </c>
      <c r="I411" s="182">
        <f t="shared" ca="1" si="108"/>
        <v>247.19194266749219</v>
      </c>
      <c r="J411" s="181">
        <f t="shared" ca="1" si="109"/>
        <v>102.77750851579562</v>
      </c>
      <c r="K411" s="7">
        <f t="shared" ca="1" si="115"/>
        <v>-12.062188187750317</v>
      </c>
      <c r="L411" s="110">
        <f t="shared" si="110"/>
        <v>966.69334730526236</v>
      </c>
      <c r="M411" s="110">
        <f t="shared" si="111"/>
        <v>58.14460254404603</v>
      </c>
      <c r="N411" s="110">
        <f t="shared" ca="1" si="112"/>
        <v>-118.33006612183063</v>
      </c>
      <c r="O411" s="110">
        <f t="shared" ca="1" si="113"/>
        <v>790.21867863938564</v>
      </c>
      <c r="P411" s="110">
        <f t="shared" ca="1" si="116"/>
        <v>133.32355710196831</v>
      </c>
      <c r="Q411" s="110">
        <f>'prueba 1'!I456</f>
        <v>1.0092626267705427</v>
      </c>
      <c r="R411" s="105">
        <f>'prueba 1'!AN408</f>
        <v>2.9042617082420687E-3</v>
      </c>
      <c r="S411" s="105">
        <f t="shared" si="117"/>
        <v>1.2519253268046868</v>
      </c>
      <c r="T411" s="177">
        <f t="shared" si="118"/>
        <v>5.9270746731953139</v>
      </c>
      <c r="U411" s="161">
        <f t="shared" si="103"/>
        <v>0.4106229539471008</v>
      </c>
      <c r="V411" s="178">
        <f t="shared" si="114"/>
        <v>1.6875</v>
      </c>
      <c r="W411" s="105"/>
    </row>
    <row r="412" spans="1:23" x14ac:dyDescent="0.25">
      <c r="A412" s="200">
        <v>1.691667</v>
      </c>
      <c r="B412" s="105">
        <v>102.32381965288535</v>
      </c>
      <c r="D412" s="194">
        <f t="shared" si="104"/>
        <v>4.1670000000000318E-3</v>
      </c>
      <c r="E412" s="174">
        <f t="shared" ca="1" si="102"/>
        <v>0.58157371949457304</v>
      </c>
      <c r="F412" s="179">
        <f t="shared" ca="1" si="105"/>
        <v>1.0324722427845816</v>
      </c>
      <c r="G412" s="272">
        <f t="shared" si="106"/>
        <v>1.691667</v>
      </c>
      <c r="H412" s="181">
        <f t="shared" ca="1" si="107"/>
        <v>139.56652735650795</v>
      </c>
      <c r="I412" s="182">
        <f t="shared" ca="1" si="108"/>
        <v>247.77351638698676</v>
      </c>
      <c r="J412" s="181">
        <f t="shared" ca="1" si="109"/>
        <v>103.8099807585802</v>
      </c>
      <c r="K412" s="7">
        <f t="shared" ca="1" si="115"/>
        <v>-12.1165906057696</v>
      </c>
      <c r="L412" s="110">
        <f t="shared" si="110"/>
        <v>1003.7966707948053</v>
      </c>
      <c r="M412" s="110">
        <f t="shared" si="111"/>
        <v>58.116171723434562</v>
      </c>
      <c r="N412" s="110">
        <f t="shared" ca="1" si="112"/>
        <v>-118.86375384259978</v>
      </c>
      <c r="O412" s="110">
        <f t="shared" ca="1" si="113"/>
        <v>826.81674522877097</v>
      </c>
      <c r="P412" s="110">
        <f t="shared" ca="1" si="116"/>
        <v>139.56652735650795</v>
      </c>
      <c r="Q412" s="110">
        <f>'prueba 1'!I457</f>
        <v>1.0046542468359716</v>
      </c>
      <c r="R412" s="105">
        <f>'prueba 1'!AN409</f>
        <v>2.8981468513215934E-3</v>
      </c>
      <c r="S412" s="105">
        <f t="shared" si="117"/>
        <v>1.2548234736560084</v>
      </c>
      <c r="T412" s="177">
        <f t="shared" si="118"/>
        <v>5.9241765263439916</v>
      </c>
      <c r="U412" s="161">
        <f t="shared" si="103"/>
        <v>0.4263833564935765</v>
      </c>
      <c r="V412" s="178">
        <f t="shared" si="114"/>
        <v>1.691667</v>
      </c>
      <c r="W412" s="105"/>
    </row>
    <row r="413" spans="1:23" x14ac:dyDescent="0.25">
      <c r="A413" s="200">
        <v>1.6958329999999999</v>
      </c>
      <c r="B413" s="105">
        <v>93.104721691034058</v>
      </c>
      <c r="D413" s="194">
        <f t="shared" si="104"/>
        <v>4.165999999999892E-3</v>
      </c>
      <c r="E413" s="174">
        <f t="shared" ca="1" si="102"/>
        <v>0.51771496427161234</v>
      </c>
      <c r="F413" s="179">
        <f t="shared" ca="1" si="105"/>
        <v>1.0343812698093156</v>
      </c>
      <c r="G413" s="272">
        <f t="shared" si="106"/>
        <v>1.6958329999999999</v>
      </c>
      <c r="H413" s="181">
        <f t="shared" ca="1" si="107"/>
        <v>124.27147486116797</v>
      </c>
      <c r="I413" s="182">
        <f t="shared" ca="1" si="108"/>
        <v>248.29123135125838</v>
      </c>
      <c r="J413" s="181">
        <f t="shared" ca="1" si="109"/>
        <v>104.84436202838951</v>
      </c>
      <c r="K413" s="7">
        <f t="shared" ca="1" si="115"/>
        <v>-12.17367159343655</v>
      </c>
      <c r="L413" s="110">
        <f t="shared" si="110"/>
        <v>913.35731978904414</v>
      </c>
      <c r="M413" s="110">
        <f t="shared" si="111"/>
        <v>58.087730899155467</v>
      </c>
      <c r="N413" s="110">
        <f t="shared" ca="1" si="112"/>
        <v>-119.42371833161256</v>
      </c>
      <c r="O413" s="110">
        <f t="shared" ca="1" si="113"/>
        <v>735.84587055827615</v>
      </c>
      <c r="P413" s="110">
        <f t="shared" ca="1" si="116"/>
        <v>124.27147486116797</v>
      </c>
      <c r="Q413" s="110">
        <f>'prueba 1'!I458</f>
        <v>1.0000632643582428</v>
      </c>
      <c r="R413" s="105">
        <f>'prueba 1'!AN410</f>
        <v>2.8991665931798038E-3</v>
      </c>
      <c r="S413" s="105">
        <f t="shared" si="117"/>
        <v>1.2577226402491883</v>
      </c>
      <c r="T413" s="177">
        <f t="shared" si="118"/>
        <v>5.9212773597508122</v>
      </c>
      <c r="U413" s="161">
        <f t="shared" si="103"/>
        <v>0.38787427056483781</v>
      </c>
      <c r="V413" s="178">
        <f t="shared" si="114"/>
        <v>1.6958329999999999</v>
      </c>
      <c r="W413" s="105"/>
    </row>
    <row r="414" spans="1:23" x14ac:dyDescent="0.25">
      <c r="A414" s="200">
        <v>1.7</v>
      </c>
      <c r="B414" s="105">
        <v>69.229621841111538</v>
      </c>
      <c r="D414" s="194">
        <f t="shared" si="104"/>
        <v>4.1670000000000318E-3</v>
      </c>
      <c r="E414" s="174">
        <f t="shared" ca="1" si="102"/>
        <v>0.35285606053520441</v>
      </c>
      <c r="F414" s="179">
        <f t="shared" ca="1" si="105"/>
        <v>1.0360999122449517</v>
      </c>
      <c r="G414" s="272">
        <f t="shared" si="106"/>
        <v>1.7</v>
      </c>
      <c r="H414" s="181">
        <f t="shared" ca="1" si="107"/>
        <v>84.678680234029684</v>
      </c>
      <c r="I414" s="182">
        <f t="shared" ca="1" si="108"/>
        <v>248.64408741179358</v>
      </c>
      <c r="J414" s="181">
        <f t="shared" ca="1" si="109"/>
        <v>105.88046194063446</v>
      </c>
      <c r="K414" s="7">
        <f t="shared" ca="1" si="115"/>
        <v>-12.224597749511164</v>
      </c>
      <c r="L414" s="110">
        <f t="shared" si="110"/>
        <v>679.14259026130424</v>
      </c>
      <c r="M414" s="110">
        <f t="shared" si="111"/>
        <v>58.059242497557129</v>
      </c>
      <c r="N414" s="110">
        <f t="shared" ca="1" si="112"/>
        <v>-119.92330392270452</v>
      </c>
      <c r="O414" s="110">
        <f t="shared" ca="1" si="113"/>
        <v>501.16004384104264</v>
      </c>
      <c r="P414" s="110">
        <f t="shared" ca="1" si="116"/>
        <v>84.678680234029713</v>
      </c>
      <c r="Q414" s="110">
        <f>'prueba 1'!I459</f>
        <v>0.99548751734752872</v>
      </c>
      <c r="R414" s="105">
        <f>'prueba 1'!AN411</f>
        <v>2.9040164728172595E-3</v>
      </c>
      <c r="S414" s="105">
        <f t="shared" si="117"/>
        <v>1.2606266567220057</v>
      </c>
      <c r="T414" s="177">
        <f t="shared" si="118"/>
        <v>5.9183733432779944</v>
      </c>
      <c r="U414" s="161">
        <f t="shared" si="103"/>
        <v>0.28847983421191398</v>
      </c>
      <c r="V414" s="178">
        <f t="shared" si="114"/>
        <v>1.7</v>
      </c>
      <c r="W414" s="105"/>
    </row>
    <row r="415" spans="1:23" x14ac:dyDescent="0.25">
      <c r="A415" s="200">
        <v>1.704167</v>
      </c>
      <c r="B415" s="105">
        <v>58.651297897705255</v>
      </c>
      <c r="D415" s="194">
        <f t="shared" si="104"/>
        <v>4.1670000000000318E-3</v>
      </c>
      <c r="E415" s="174">
        <f t="shared" ca="1" si="102"/>
        <v>0.27970865831810782</v>
      </c>
      <c r="F415" s="179">
        <f t="shared" ca="1" si="105"/>
        <v>1.0372654582241634</v>
      </c>
      <c r="G415" s="272">
        <f t="shared" si="106"/>
        <v>1.704167</v>
      </c>
      <c r="H415" s="181">
        <f t="shared" ca="1" si="107"/>
        <v>67.124708019703789</v>
      </c>
      <c r="I415" s="182">
        <f t="shared" ca="1" si="108"/>
        <v>248.92379607011168</v>
      </c>
      <c r="J415" s="181">
        <f t="shared" ca="1" si="109"/>
        <v>106.91772739885863</v>
      </c>
      <c r="K415" s="7">
        <f t="shared" ca="1" si="115"/>
        <v>-12.259368115227765</v>
      </c>
      <c r="L415" s="110">
        <f t="shared" si="110"/>
        <v>575.36923237648864</v>
      </c>
      <c r="M415" s="110">
        <f t="shared" si="111"/>
        <v>58.030744623038764</v>
      </c>
      <c r="N415" s="110">
        <f t="shared" ca="1" si="112"/>
        <v>-120.26440121038438</v>
      </c>
      <c r="O415" s="110">
        <f t="shared" ca="1" si="113"/>
        <v>397.07408654306545</v>
      </c>
      <c r="P415" s="110">
        <f t="shared" ca="1" si="116"/>
        <v>67.124708019703775</v>
      </c>
      <c r="Q415" s="110">
        <f>'prueba 1'!I460</f>
        <v>0.990928149298684</v>
      </c>
      <c r="R415" s="105">
        <f>'prueba 1'!AN412</f>
        <v>2.9049821119636475E-3</v>
      </c>
      <c r="S415" s="105">
        <f t="shared" si="117"/>
        <v>1.2635316388339692</v>
      </c>
      <c r="T415" s="177">
        <f t="shared" si="118"/>
        <v>5.915468361166031</v>
      </c>
      <c r="U415" s="161">
        <f t="shared" si="103"/>
        <v>0.24439995833973965</v>
      </c>
      <c r="V415" s="178">
        <f t="shared" si="114"/>
        <v>1.704167</v>
      </c>
      <c r="W415" s="105"/>
    </row>
    <row r="416" spans="1:23" x14ac:dyDescent="0.25">
      <c r="A416" s="200">
        <v>1.7083330000000001</v>
      </c>
      <c r="B416" s="105">
        <v>51.146006608249408</v>
      </c>
      <c r="D416" s="194">
        <f t="shared" si="104"/>
        <v>4.1660000000001141E-3</v>
      </c>
      <c r="E416" s="174">
        <f t="shared" ca="1" si="102"/>
        <v>0.22773061192676733</v>
      </c>
      <c r="F416" s="179">
        <f t="shared" ca="1" si="105"/>
        <v>1.0379652601574005</v>
      </c>
      <c r="G416" s="272">
        <f t="shared" si="106"/>
        <v>1.7083330000000001</v>
      </c>
      <c r="H416" s="181">
        <f t="shared" ca="1" si="107"/>
        <v>54.664093117321435</v>
      </c>
      <c r="I416" s="182">
        <f t="shared" ca="1" si="108"/>
        <v>249.15152668203845</v>
      </c>
      <c r="J416" s="181">
        <f t="shared" ca="1" si="109"/>
        <v>107.95569265901604</v>
      </c>
      <c r="K416" s="7">
        <f t="shared" ca="1" si="115"/>
        <v>-12.286965635639808</v>
      </c>
      <c r="L416" s="110">
        <f t="shared" si="110"/>
        <v>501.74232482692673</v>
      </c>
      <c r="M416" s="110">
        <f t="shared" si="111"/>
        <v>58.002251325028304</v>
      </c>
      <c r="N416" s="110">
        <f t="shared" ca="1" si="112"/>
        <v>-120.53513288562652</v>
      </c>
      <c r="O416" s="110">
        <f t="shared" ca="1" si="113"/>
        <v>323.20494061627193</v>
      </c>
      <c r="P416" s="110">
        <f t="shared" ca="1" si="116"/>
        <v>54.664093117321435</v>
      </c>
      <c r="Q416" s="110">
        <f>'prueba 1'!I461</f>
        <v>0.98638628568712694</v>
      </c>
      <c r="R416" s="105">
        <f>'prueba 1'!AN413</f>
        <v>2.9045155973969842E-3</v>
      </c>
      <c r="S416" s="105">
        <f t="shared" si="117"/>
        <v>1.2664361544313663</v>
      </c>
      <c r="T416" s="177">
        <f t="shared" si="118"/>
        <v>5.9125638455686342</v>
      </c>
      <c r="U416" s="161">
        <f t="shared" si="103"/>
        <v>0.21307426352997286</v>
      </c>
      <c r="V416" s="178">
        <f t="shared" si="114"/>
        <v>1.7083330000000001</v>
      </c>
      <c r="W416" s="105"/>
    </row>
    <row r="417" spans="1:23" x14ac:dyDescent="0.25">
      <c r="A417" s="200">
        <v>1.7124999999999999</v>
      </c>
      <c r="B417" s="105">
        <v>44.822650954928335</v>
      </c>
      <c r="D417" s="194">
        <f t="shared" si="104"/>
        <v>4.1669999999998097E-3</v>
      </c>
      <c r="E417" s="174">
        <f t="shared" ref="E417:E480" ca="1" si="119">IF( AND(J416&lt;=0,I416&lt;=0,H417&lt;=0),0,+D417*H417)</f>
        <v>0.18402187921489055</v>
      </c>
      <c r="F417" s="179">
        <f t="shared" ca="1" si="105"/>
        <v>1.0389812308546953</v>
      </c>
      <c r="G417" s="272">
        <f t="shared" si="106"/>
        <v>1.7124999999999999</v>
      </c>
      <c r="H417" s="181">
        <f t="shared" ca="1" si="107"/>
        <v>44.161718074129816</v>
      </c>
      <c r="I417" s="182">
        <f t="shared" ca="1" si="108"/>
        <v>249.33554856125335</v>
      </c>
      <c r="J417" s="181">
        <f t="shared" ca="1" si="109"/>
        <v>108.99467388987074</v>
      </c>
      <c r="K417" s="7">
        <f t="shared" ca="1" si="115"/>
        <v>-12.309457644771825</v>
      </c>
      <c r="L417" s="110">
        <f t="shared" si="110"/>
        <v>439.71020586784698</v>
      </c>
      <c r="M417" s="110">
        <f t="shared" si="111"/>
        <v>57.973750593189749</v>
      </c>
      <c r="N417" s="110">
        <f t="shared" ca="1" si="112"/>
        <v>-120.75577949521161</v>
      </c>
      <c r="O417" s="110">
        <f t="shared" ca="1" si="113"/>
        <v>260.98067577944562</v>
      </c>
      <c r="P417" s="110">
        <f t="shared" ca="1" si="116"/>
        <v>44.161718074129816</v>
      </c>
      <c r="Q417" s="110">
        <f>'prueba 1'!I462</f>
        <v>0.98185978158671694</v>
      </c>
      <c r="R417" s="105">
        <f>'prueba 1'!AN414</f>
        <v>2.9052733780379086E-3</v>
      </c>
      <c r="S417" s="105">
        <f t="shared" si="117"/>
        <v>1.2693414278094042</v>
      </c>
      <c r="T417" s="177">
        <f t="shared" si="118"/>
        <v>5.9096585721905956</v>
      </c>
      <c r="U417" s="161">
        <f t="shared" si="103"/>
        <v>0.18677598652917785</v>
      </c>
      <c r="V417" s="178">
        <f t="shared" si="114"/>
        <v>1.7124999999999999</v>
      </c>
      <c r="W417" s="105"/>
    </row>
    <row r="418" spans="1:23" x14ac:dyDescent="0.25">
      <c r="A418" s="200">
        <v>1.7166669999999999</v>
      </c>
      <c r="B418" s="105">
        <v>41.51323117375096</v>
      </c>
      <c r="D418" s="194">
        <f t="shared" si="104"/>
        <v>4.1670000000000318E-3</v>
      </c>
      <c r="E418" s="174">
        <f t="shared" ca="1" si="119"/>
        <v>0.1611034019737573</v>
      </c>
      <c r="F418" s="179">
        <f t="shared" ca="1" si="105"/>
        <v>1.0396525487307753</v>
      </c>
      <c r="G418" s="272">
        <f t="shared" si="106"/>
        <v>1.7166669999999999</v>
      </c>
      <c r="H418" s="181">
        <f t="shared" ca="1" si="107"/>
        <v>38.661723535818595</v>
      </c>
      <c r="I418" s="182">
        <f t="shared" ca="1" si="108"/>
        <v>249.49665196322709</v>
      </c>
      <c r="J418" s="181">
        <f t="shared" ca="1" si="109"/>
        <v>110.03432643860151</v>
      </c>
      <c r="K418" s="7">
        <f t="shared" ca="1" si="115"/>
        <v>-12.327647748548623</v>
      </c>
      <c r="L418" s="110">
        <f t="shared" si="110"/>
        <v>407.24479781449696</v>
      </c>
      <c r="M418" s="110">
        <f t="shared" si="111"/>
        <v>57.945262107104504</v>
      </c>
      <c r="N418" s="110">
        <f t="shared" ca="1" si="112"/>
        <v>-120.934224413262</v>
      </c>
      <c r="O418" s="110">
        <f t="shared" ca="1" si="113"/>
        <v>228.36531129413046</v>
      </c>
      <c r="P418" s="110">
        <f t="shared" ca="1" si="116"/>
        <v>38.661723535818602</v>
      </c>
      <c r="Q418" s="110">
        <f>'prueba 1'!I463</f>
        <v>0.97734976203718793</v>
      </c>
      <c r="R418" s="105">
        <f>'prueba 1'!AN415</f>
        <v>2.9040250851429571E-3</v>
      </c>
      <c r="S418" s="105">
        <f t="shared" si="117"/>
        <v>1.272245452894547</v>
      </c>
      <c r="T418" s="177">
        <f t="shared" si="118"/>
        <v>5.9067545471054537</v>
      </c>
      <c r="U418" s="161">
        <f t="shared" si="103"/>
        <v>0.17298563430102157</v>
      </c>
      <c r="V418" s="178">
        <f t="shared" si="114"/>
        <v>1.7166669999999999</v>
      </c>
      <c r="W418" s="105"/>
    </row>
    <row r="419" spans="1:23" x14ac:dyDescent="0.25">
      <c r="A419" s="200">
        <v>1.7208330000000001</v>
      </c>
      <c r="B419" s="105">
        <v>37.908327483539885</v>
      </c>
      <c r="D419" s="194">
        <f t="shared" si="104"/>
        <v>4.1660000000001141E-3</v>
      </c>
      <c r="E419" s="174">
        <f t="shared" ca="1" si="119"/>
        <v>0.13609933787547471</v>
      </c>
      <c r="F419" s="179">
        <f t="shared" ca="1" si="105"/>
        <v>1.0399700419204216</v>
      </c>
      <c r="G419" s="272">
        <f t="shared" si="106"/>
        <v>1.7208330000000001</v>
      </c>
      <c r="H419" s="181">
        <f t="shared" ca="1" si="107"/>
        <v>32.6690681410156</v>
      </c>
      <c r="I419" s="182">
        <f t="shared" ca="1" si="108"/>
        <v>249.63275130110256</v>
      </c>
      <c r="J419" s="181">
        <f t="shared" ca="1" si="109"/>
        <v>111.07429648052194</v>
      </c>
      <c r="K419" s="7">
        <f t="shared" ca="1" si="115"/>
        <v>-12.343583443386104</v>
      </c>
      <c r="L419" s="110">
        <f t="shared" si="110"/>
        <v>371.88069261352632</v>
      </c>
      <c r="M419" s="110">
        <f t="shared" si="111"/>
        <v>57.91678988238332</v>
      </c>
      <c r="N419" s="110">
        <f t="shared" ca="1" si="112"/>
        <v>-121.09055357961768</v>
      </c>
      <c r="O419" s="110">
        <f t="shared" ca="1" si="113"/>
        <v>192.8733491515253</v>
      </c>
      <c r="P419" s="110">
        <f t="shared" ca="1" si="116"/>
        <v>32.669068141015593</v>
      </c>
      <c r="Q419" s="110">
        <f>'prueba 1'!I464</f>
        <v>0.9728573338150025</v>
      </c>
      <c r="R419" s="105">
        <f>'prueba 1'!AN416</f>
        <v>2.9023674537382708E-3</v>
      </c>
      <c r="S419" s="105">
        <f t="shared" si="117"/>
        <v>1.2751478203482853</v>
      </c>
      <c r="T419" s="177">
        <f t="shared" si="118"/>
        <v>5.9038521796517145</v>
      </c>
      <c r="U419" s="161">
        <f t="shared" si="103"/>
        <v>0.15792609229643148</v>
      </c>
      <c r="V419" s="178">
        <f t="shared" si="114"/>
        <v>1.7208330000000001</v>
      </c>
      <c r="W419" s="105"/>
    </row>
    <row r="420" spans="1:23" x14ac:dyDescent="0.25">
      <c r="A420" s="200">
        <v>1.7250000000000001</v>
      </c>
      <c r="B420" s="105">
        <v>33.298778502614248</v>
      </c>
      <c r="D420" s="194">
        <f t="shared" si="104"/>
        <v>4.1670000000000318E-3</v>
      </c>
      <c r="E420" s="174">
        <f t="shared" ca="1" si="119"/>
        <v>0.10419355443254538</v>
      </c>
      <c r="F420" s="179">
        <f t="shared" ca="1" si="105"/>
        <v>1.0406538492130228</v>
      </c>
      <c r="G420" s="272">
        <f t="shared" si="106"/>
        <v>1.7250000000000001</v>
      </c>
      <c r="H420" s="181">
        <f t="shared" ca="1" si="107"/>
        <v>25.004452707594094</v>
      </c>
      <c r="I420" s="182">
        <f t="shared" ca="1" si="108"/>
        <v>249.73694485553511</v>
      </c>
      <c r="J420" s="181">
        <f t="shared" ca="1" si="109"/>
        <v>112.11495032973497</v>
      </c>
      <c r="K420" s="7">
        <f t="shared" ca="1" si="115"/>
        <v>-12.357053858512748</v>
      </c>
      <c r="L420" s="110">
        <f t="shared" si="110"/>
        <v>326.66101711064579</v>
      </c>
      <c r="M420" s="110">
        <f t="shared" si="111"/>
        <v>57.888312188880306</v>
      </c>
      <c r="N420" s="110">
        <f t="shared" ca="1" si="112"/>
        <v>-121.22269835201006</v>
      </c>
      <c r="O420" s="110">
        <f t="shared" ca="1" si="113"/>
        <v>147.5500065697554</v>
      </c>
      <c r="P420" s="110">
        <f t="shared" ca="1" si="116"/>
        <v>25.004452707594094</v>
      </c>
      <c r="Q420" s="110">
        <f>'prueba 1'!I465</f>
        <v>0.96838036947347084</v>
      </c>
      <c r="R420" s="105">
        <f>'prueba 1'!AN417</f>
        <v>2.9029249238549239E-3</v>
      </c>
      <c r="S420" s="105">
        <f t="shared" si="117"/>
        <v>1.2780507452721404</v>
      </c>
      <c r="T420" s="177">
        <f t="shared" si="118"/>
        <v>5.9009492547278599</v>
      </c>
      <c r="U420" s="161">
        <f t="shared" si="103"/>
        <v>0.13875601002039462</v>
      </c>
      <c r="V420" s="178">
        <f t="shared" si="114"/>
        <v>1.7250000000000001</v>
      </c>
      <c r="W420" s="105"/>
    </row>
    <row r="421" spans="1:23" x14ac:dyDescent="0.25">
      <c r="A421" s="200">
        <v>1.7291669999999999</v>
      </c>
      <c r="B421" s="105">
        <v>29.22110055794926</v>
      </c>
      <c r="D421" s="194">
        <f t="shared" si="104"/>
        <v>4.1669999999998097E-3</v>
      </c>
      <c r="E421" s="174">
        <f t="shared" ca="1" si="119"/>
        <v>7.5931811239152075E-2</v>
      </c>
      <c r="F421" s="179">
        <f t="shared" ca="1" si="105"/>
        <v>1.0409702570704007</v>
      </c>
      <c r="G421" s="272">
        <f t="shared" si="106"/>
        <v>1.7291669999999999</v>
      </c>
      <c r="H421" s="181">
        <f t="shared" ca="1" si="107"/>
        <v>18.22217692324347</v>
      </c>
      <c r="I421" s="182">
        <f t="shared" ca="1" si="108"/>
        <v>249.81287666677426</v>
      </c>
      <c r="J421" s="181">
        <f t="shared" ca="1" si="109"/>
        <v>113.15592058680537</v>
      </c>
      <c r="K421" s="7">
        <f t="shared" ca="1" si="115"/>
        <v>-12.367371367377476</v>
      </c>
      <c r="L421" s="110">
        <f t="shared" si="110"/>
        <v>286.65899647348226</v>
      </c>
      <c r="M421" s="110">
        <f t="shared" si="111"/>
        <v>57.859836294480644</v>
      </c>
      <c r="N421" s="110">
        <f t="shared" ca="1" si="112"/>
        <v>-121.32391311397305</v>
      </c>
      <c r="O421" s="110">
        <f t="shared" ca="1" si="113"/>
        <v>107.47524706502855</v>
      </c>
      <c r="P421" s="110">
        <f t="shared" ca="1" si="116"/>
        <v>18.22217692324347</v>
      </c>
      <c r="Q421" s="110">
        <f>'prueba 1'!I466</f>
        <v>0.96391997544130759</v>
      </c>
      <c r="R421" s="105">
        <f>'prueba 1'!AN418</f>
        <v>2.9027415290173021E-3</v>
      </c>
      <c r="S421" s="105">
        <f t="shared" si="117"/>
        <v>1.2809534868011576</v>
      </c>
      <c r="T421" s="177">
        <f t="shared" si="118"/>
        <v>5.8980465131988424</v>
      </c>
      <c r="U421" s="161">
        <f t="shared" si="103"/>
        <v>0.12176432602496901</v>
      </c>
      <c r="V421" s="178">
        <f t="shared" si="114"/>
        <v>1.7291669999999999</v>
      </c>
      <c r="W421" s="105"/>
    </row>
    <row r="422" spans="1:23" x14ac:dyDescent="0.25">
      <c r="A422" s="200">
        <v>1.733333</v>
      </c>
      <c r="B422" s="105">
        <v>25.498003304124705</v>
      </c>
      <c r="D422" s="194">
        <f t="shared" si="104"/>
        <v>4.1660000000001141E-3</v>
      </c>
      <c r="E422" s="174">
        <f t="shared" ca="1" si="119"/>
        <v>5.0107195990440445E-2</v>
      </c>
      <c r="F422" s="179">
        <f t="shared" ca="1" si="105"/>
        <v>1.0409291907723062</v>
      </c>
      <c r="G422" s="272">
        <f t="shared" si="106"/>
        <v>1.733333</v>
      </c>
      <c r="H422" s="181">
        <f t="shared" ca="1" si="107"/>
        <v>12.027651461939287</v>
      </c>
      <c r="I422" s="182">
        <f t="shared" ca="1" si="108"/>
        <v>249.86298386276471</v>
      </c>
      <c r="J422" s="181">
        <f t="shared" ca="1" si="109"/>
        <v>114.19684977757767</v>
      </c>
      <c r="K422" s="7">
        <f t="shared" ca="1" si="115"/>
        <v>-12.374893039195584</v>
      </c>
      <c r="L422" s="110">
        <f t="shared" si="110"/>
        <v>250.13541241346337</v>
      </c>
      <c r="M422" s="110">
        <f t="shared" si="111"/>
        <v>57.832086658580288</v>
      </c>
      <c r="N422" s="110">
        <f t="shared" ca="1" si="112"/>
        <v>-121.39770071450869</v>
      </c>
      <c r="O422" s="110">
        <f t="shared" ca="1" si="113"/>
        <v>70.905625040374389</v>
      </c>
      <c r="P422" s="110">
        <f t="shared" ca="1" si="116"/>
        <v>12.027651461939287</v>
      </c>
      <c r="Q422" s="110">
        <f>'prueba 1'!I467</f>
        <v>0.95947723965273213</v>
      </c>
      <c r="R422" s="105">
        <f>'prueba 1'!AN419</f>
        <v>2.8287090622180992E-3</v>
      </c>
      <c r="S422" s="105">
        <f t="shared" si="117"/>
        <v>1.2837821958633757</v>
      </c>
      <c r="T422" s="177">
        <f t="shared" si="118"/>
        <v>5.8952178041366246</v>
      </c>
      <c r="U422" s="161">
        <f t="shared" si="103"/>
        <v>0.10622468176498642</v>
      </c>
      <c r="V422" s="178">
        <f t="shared" si="114"/>
        <v>1.733333</v>
      </c>
      <c r="W422" s="105"/>
    </row>
    <row r="423" spans="1:23" x14ac:dyDescent="0.25">
      <c r="A423" s="200">
        <v>1.7375</v>
      </c>
      <c r="B423" s="105">
        <v>22.661357777401239</v>
      </c>
      <c r="D423" s="194">
        <f t="shared" si="104"/>
        <v>4.1670000000000318E-3</v>
      </c>
      <c r="E423" s="174">
        <f t="shared" ca="1" si="119"/>
        <v>3.044726558262462E-2</v>
      </c>
      <c r="F423" s="179">
        <f t="shared" ca="1" si="105"/>
        <v>1.0413059275118313</v>
      </c>
      <c r="G423" s="272">
        <f t="shared" si="106"/>
        <v>1.7375</v>
      </c>
      <c r="H423" s="181">
        <f t="shared" ca="1" si="107"/>
        <v>7.3067591990939258</v>
      </c>
      <c r="I423" s="182">
        <f t="shared" ca="1" si="108"/>
        <v>249.89343112834734</v>
      </c>
      <c r="J423" s="181">
        <f t="shared" ca="1" si="109"/>
        <v>115.2381557050895</v>
      </c>
      <c r="K423" s="7">
        <f t="shared" ca="1" si="115"/>
        <v>-12.379857822322489</v>
      </c>
      <c r="L423" s="110">
        <f t="shared" si="110"/>
        <v>222.30791979630618</v>
      </c>
      <c r="M423" s="110">
        <f t="shared" si="111"/>
        <v>57.806004414628376</v>
      </c>
      <c r="N423" s="110">
        <f t="shared" ca="1" si="112"/>
        <v>-121.44640523698362</v>
      </c>
      <c r="O423" s="110">
        <f t="shared" ca="1" si="113"/>
        <v>43.055510144694182</v>
      </c>
      <c r="P423" s="110">
        <f t="shared" ca="1" si="116"/>
        <v>7.3067591990939258</v>
      </c>
      <c r="Q423" s="110">
        <f>'prueba 1'!I468</f>
        <v>0.95505005255176989</v>
      </c>
      <c r="R423" s="105">
        <f>'prueba 1'!AN420</f>
        <v>2.6587404640075274E-3</v>
      </c>
      <c r="S423" s="105">
        <f t="shared" si="117"/>
        <v>1.2864409363273832</v>
      </c>
      <c r="T423" s="177">
        <f t="shared" si="118"/>
        <v>5.8925590636726168</v>
      </c>
      <c r="U423" s="161">
        <f t="shared" si="103"/>
        <v>9.4429877858431682E-2</v>
      </c>
      <c r="V423" s="178">
        <f t="shared" si="114"/>
        <v>1.7375</v>
      </c>
      <c r="W423" s="105"/>
    </row>
    <row r="424" spans="1:23" x14ac:dyDescent="0.25">
      <c r="A424" s="200">
        <v>1.7416670000000001</v>
      </c>
      <c r="B424" s="105">
        <v>20.947551105005804</v>
      </c>
      <c r="D424" s="194">
        <f t="shared" si="104"/>
        <v>4.1670000000000318E-3</v>
      </c>
      <c r="E424" s="174">
        <f t="shared" ca="1" si="119"/>
        <v>1.8562935128060117E-2</v>
      </c>
      <c r="F424" s="179">
        <f t="shared" ca="1" si="105"/>
        <v>1.04138327926251</v>
      </c>
      <c r="G424" s="272">
        <f t="shared" si="106"/>
        <v>1.7416670000000001</v>
      </c>
      <c r="H424" s="181">
        <f t="shared" ca="1" si="107"/>
        <v>4.4547480508903226</v>
      </c>
      <c r="I424" s="182">
        <f t="shared" ca="1" si="108"/>
        <v>249.91199406347542</v>
      </c>
      <c r="J424" s="181">
        <f t="shared" ca="1" si="109"/>
        <v>116.279538984352</v>
      </c>
      <c r="K424" s="7">
        <f t="shared" ca="1" si="115"/>
        <v>-12.382875122275433</v>
      </c>
      <c r="L424" s="110">
        <f t="shared" si="110"/>
        <v>205.49547634010693</v>
      </c>
      <c r="M424" s="110">
        <f t="shared" si="111"/>
        <v>57.780972464508018</v>
      </c>
      <c r="N424" s="110">
        <f t="shared" ca="1" si="112"/>
        <v>-121.47600494952201</v>
      </c>
      <c r="O424" s="110">
        <f t="shared" ca="1" si="113"/>
        <v>26.238498926076915</v>
      </c>
      <c r="P424" s="110">
        <f t="shared" ca="1" si="116"/>
        <v>4.4547480508903234</v>
      </c>
      <c r="Q424" s="110">
        <f>'prueba 1'!I469</f>
        <v>0.95063950181695123</v>
      </c>
      <c r="R424" s="105">
        <f>'prueba 1'!AN421</f>
        <v>2.551676872615735E-3</v>
      </c>
      <c r="S424" s="105">
        <f t="shared" si="117"/>
        <v>1.2889926131999989</v>
      </c>
      <c r="T424" s="177">
        <f t="shared" si="118"/>
        <v>5.8900073868000016</v>
      </c>
      <c r="U424" s="161">
        <f t="shared" si="103"/>
        <v>8.7288445454559854E-2</v>
      </c>
      <c r="V424" s="178">
        <f t="shared" si="114"/>
        <v>1.7416670000000001</v>
      </c>
      <c r="W424" s="105"/>
    </row>
    <row r="425" spans="1:23" x14ac:dyDescent="0.25">
      <c r="A425" s="200">
        <v>1.745833</v>
      </c>
      <c r="B425" s="105">
        <v>19.174647650803639</v>
      </c>
      <c r="D425" s="194">
        <f t="shared" si="104"/>
        <v>4.165999999999892E-3</v>
      </c>
      <c r="E425" s="174">
        <f t="shared" ca="1" si="119"/>
        <v>6.2637386548676085E-3</v>
      </c>
      <c r="F425" s="179">
        <f t="shared" ca="1" si="105"/>
        <v>1.0411594620036477</v>
      </c>
      <c r="G425" s="272">
        <f t="shared" si="106"/>
        <v>1.745833</v>
      </c>
      <c r="H425" s="181">
        <f t="shared" ca="1" si="107"/>
        <v>1.5035378432231807</v>
      </c>
      <c r="I425" s="182">
        <f t="shared" ca="1" si="108"/>
        <v>249.91825780213028</v>
      </c>
      <c r="J425" s="181">
        <f t="shared" ca="1" si="109"/>
        <v>117.32069844635565</v>
      </c>
      <c r="K425" s="7">
        <f t="shared" ca="1" si="115"/>
        <v>-12.384714874877497</v>
      </c>
      <c r="L425" s="110">
        <f t="shared" si="110"/>
        <v>188.1032934543837</v>
      </c>
      <c r="M425" s="110">
        <f t="shared" si="111"/>
        <v>57.757056958864105</v>
      </c>
      <c r="N425" s="110">
        <f t="shared" ca="1" si="112"/>
        <v>-121.49405292254825</v>
      </c>
      <c r="O425" s="110">
        <f t="shared" ca="1" si="113"/>
        <v>8.8521835729713558</v>
      </c>
      <c r="P425" s="110">
        <f t="shared" ca="1" si="116"/>
        <v>1.5035378432231818</v>
      </c>
      <c r="Q425" s="110">
        <f>'prueba 1'!I470</f>
        <v>0.94624681516362352</v>
      </c>
      <c r="R425" s="105">
        <f>'prueba 1'!AN422</f>
        <v>2.4378700962195119E-3</v>
      </c>
      <c r="S425" s="105">
        <f t="shared" si="117"/>
        <v>1.2914304832962185</v>
      </c>
      <c r="T425" s="177">
        <f t="shared" si="118"/>
        <v>5.887569516703782</v>
      </c>
      <c r="U425" s="161">
        <f t="shared" si="103"/>
        <v>7.9881582113245891E-2</v>
      </c>
      <c r="V425" s="178">
        <f t="shared" si="114"/>
        <v>1.745833</v>
      </c>
      <c r="W425" s="105"/>
    </row>
    <row r="426" spans="1:23" x14ac:dyDescent="0.25">
      <c r="A426" s="200">
        <v>1.75</v>
      </c>
      <c r="B426" s="105">
        <v>17.992712014668857</v>
      </c>
      <c r="D426" s="194">
        <f t="shared" si="104"/>
        <v>4.1670000000000318E-3</v>
      </c>
      <c r="E426" s="174">
        <f t="shared" ca="1" si="119"/>
        <v>-1.9298062553125849E-3</v>
      </c>
      <c r="F426" s="179">
        <f t="shared" ca="1" si="105"/>
        <v>1.041401338758819</v>
      </c>
      <c r="G426" s="272">
        <f t="shared" si="106"/>
        <v>1.75</v>
      </c>
      <c r="H426" s="181">
        <f t="shared" ca="1" si="107"/>
        <v>-0.46311645195886014</v>
      </c>
      <c r="I426" s="182">
        <f t="shared" ca="1" si="108"/>
        <v>249.91632799587498</v>
      </c>
      <c r="J426" s="181">
        <f t="shared" ca="1" si="109"/>
        <v>118.36209978511447</v>
      </c>
      <c r="K426" s="7">
        <f t="shared" ca="1" si="115"/>
        <v>-12.385335698137608</v>
      </c>
      <c r="L426" s="110">
        <f t="shared" si="110"/>
        <v>176.50850486390149</v>
      </c>
      <c r="M426" s="110">
        <f t="shared" si="111"/>
        <v>57.733898701286968</v>
      </c>
      <c r="N426" s="110">
        <f t="shared" ca="1" si="112"/>
        <v>-121.50014319872994</v>
      </c>
      <c r="O426" s="110">
        <f t="shared" ca="1" si="113"/>
        <v>-2.7255370361154121</v>
      </c>
      <c r="P426" s="110">
        <f t="shared" ca="1" si="116"/>
        <v>-0.46311645195885892</v>
      </c>
      <c r="Q426" s="110">
        <f>'prueba 1'!I471</f>
        <v>0.94186994301039517</v>
      </c>
      <c r="R426" s="105">
        <f>'prueba 1'!AN423</f>
        <v>2.3606786521033697E-3</v>
      </c>
      <c r="S426" s="105">
        <f t="shared" si="117"/>
        <v>1.2937911619483218</v>
      </c>
      <c r="T426" s="177">
        <f t="shared" si="118"/>
        <v>5.8852088380516783</v>
      </c>
      <c r="U426" s="161">
        <f t="shared" si="103"/>
        <v>7.4975630965125703E-2</v>
      </c>
      <c r="V426" s="178">
        <f t="shared" si="114"/>
        <v>1.75</v>
      </c>
      <c r="W426" s="105"/>
    </row>
    <row r="427" spans="1:23" x14ac:dyDescent="0.25">
      <c r="A427" s="200">
        <v>1.754167</v>
      </c>
      <c r="B427" s="105">
        <v>17.106260287567775</v>
      </c>
      <c r="D427" s="194">
        <f t="shared" si="104"/>
        <v>4.1670000000000318E-3</v>
      </c>
      <c r="E427" s="174">
        <f t="shared" ca="1" si="119"/>
        <v>-8.0728864251861081E-3</v>
      </c>
      <c r="F427" s="179">
        <f t="shared" ca="1" si="105"/>
        <v>1.0413676990410852</v>
      </c>
      <c r="G427" s="272">
        <f t="shared" si="106"/>
        <v>1.754167</v>
      </c>
      <c r="H427" s="181">
        <f t="shared" ca="1" si="107"/>
        <v>-1.9373377550242492</v>
      </c>
      <c r="I427" s="182">
        <f t="shared" ca="1" si="108"/>
        <v>249.90825510944978</v>
      </c>
      <c r="J427" s="181">
        <f t="shared" ca="1" si="109"/>
        <v>119.40346748415556</v>
      </c>
      <c r="K427" s="7">
        <f t="shared" ca="1" si="115"/>
        <v>-12.385144425949377</v>
      </c>
      <c r="L427" s="110">
        <f t="shared" si="110"/>
        <v>167.81241342103988</v>
      </c>
      <c r="M427" s="110">
        <f t="shared" si="111"/>
        <v>57.71132610956991</v>
      </c>
      <c r="N427" s="110">
        <f t="shared" ca="1" si="112"/>
        <v>-121.49826681856339</v>
      </c>
      <c r="O427" s="110">
        <f t="shared" ca="1" si="113"/>
        <v>-11.397179507093426</v>
      </c>
      <c r="P427" s="110">
        <f t="shared" ca="1" si="116"/>
        <v>-1.9373377550242492</v>
      </c>
      <c r="Q427" s="110">
        <f>'prueba 1'!I472</f>
        <v>0.93750978618421876</v>
      </c>
      <c r="R427" s="105">
        <f>'prueba 1'!AN424</f>
        <v>2.3009777489355009E-3</v>
      </c>
      <c r="S427" s="105">
        <f t="shared" si="117"/>
        <v>1.2960921396972573</v>
      </c>
      <c r="T427" s="177">
        <f t="shared" si="118"/>
        <v>5.8829078603027432</v>
      </c>
      <c r="U427" s="161">
        <f t="shared" si="103"/>
        <v>7.1281786618295456E-2</v>
      </c>
      <c r="V427" s="178">
        <f t="shared" si="114"/>
        <v>1.754167</v>
      </c>
      <c r="W427" s="105"/>
    </row>
    <row r="428" spans="1:23" x14ac:dyDescent="0.25">
      <c r="A428" s="200">
        <v>1.7583329999999999</v>
      </c>
      <c r="B428" s="105">
        <v>16.633486033113861</v>
      </c>
      <c r="D428" s="194">
        <f t="shared" si="104"/>
        <v>4.165999999999892E-3</v>
      </c>
      <c r="E428" s="174">
        <f t="shared" ca="1" si="119"/>
        <v>-1.1338363862950821E-2</v>
      </c>
      <c r="F428" s="179">
        <f t="shared" ca="1" si="105"/>
        <v>1.0410705551620878</v>
      </c>
      <c r="G428" s="272">
        <f t="shared" si="106"/>
        <v>1.7583329999999999</v>
      </c>
      <c r="H428" s="181">
        <f t="shared" ca="1" si="107"/>
        <v>-2.7216427899546605</v>
      </c>
      <c r="I428" s="182">
        <f t="shared" ca="1" si="108"/>
        <v>249.89691674558682</v>
      </c>
      <c r="J428" s="181">
        <f t="shared" ca="1" si="109"/>
        <v>120.44453803931765</v>
      </c>
      <c r="K428" s="7">
        <f t="shared" ca="1" si="115"/>
        <v>-12.384344300161239</v>
      </c>
      <c r="L428" s="110">
        <f t="shared" si="110"/>
        <v>163.17449798484699</v>
      </c>
      <c r="M428" s="110">
        <f t="shared" si="111"/>
        <v>57.689083183772887</v>
      </c>
      <c r="N428" s="110">
        <f t="shared" ca="1" si="112"/>
        <v>-121.49041758458176</v>
      </c>
      <c r="O428" s="110">
        <f t="shared" ca="1" si="113"/>
        <v>-16.005002783507649</v>
      </c>
      <c r="P428" s="110">
        <f t="shared" ca="1" si="116"/>
        <v>-2.7216427899546591</v>
      </c>
      <c r="Q428" s="110">
        <f>'prueba 1'!I473</f>
        <v>0.93316739720417152</v>
      </c>
      <c r="R428" s="105">
        <f>'prueba 1'!AN425</f>
        <v>2.2673726602468053E-3</v>
      </c>
      <c r="S428" s="105">
        <f t="shared" si="117"/>
        <v>1.2983595123575042</v>
      </c>
      <c r="T428" s="177">
        <f t="shared" si="118"/>
        <v>5.8806404876424958</v>
      </c>
      <c r="U428" s="161">
        <f t="shared" si="103"/>
        <v>6.9295102813950557E-2</v>
      </c>
      <c r="V428" s="178">
        <f t="shared" si="114"/>
        <v>1.7583329999999999</v>
      </c>
      <c r="W428" s="105"/>
    </row>
    <row r="429" spans="1:23" x14ac:dyDescent="0.25">
      <c r="A429" s="200">
        <v>1.7625</v>
      </c>
      <c r="B429" s="105">
        <v>17.165357069374512</v>
      </c>
      <c r="D429" s="194">
        <f t="shared" si="104"/>
        <v>4.1670000000000318E-3</v>
      </c>
      <c r="E429" s="174">
        <f t="shared" ca="1" si="119"/>
        <v>-7.623051738785829E-3</v>
      </c>
      <c r="F429" s="179">
        <f t="shared" ca="1" si="105"/>
        <v>1.0412886868222726</v>
      </c>
      <c r="G429" s="272">
        <f t="shared" si="106"/>
        <v>1.7625</v>
      </c>
      <c r="H429" s="181">
        <f t="shared" ca="1" si="107"/>
        <v>-1.8293860664232711</v>
      </c>
      <c r="I429" s="182">
        <f t="shared" ca="1" si="108"/>
        <v>249.88929369384803</v>
      </c>
      <c r="J429" s="181">
        <f t="shared" ca="1" si="109"/>
        <v>121.48582672613992</v>
      </c>
      <c r="K429" s="7">
        <f t="shared" ca="1" si="115"/>
        <v>-12.383220567642491</v>
      </c>
      <c r="L429" s="110">
        <f t="shared" si="110"/>
        <v>168.39215285056397</v>
      </c>
      <c r="M429" s="110">
        <f t="shared" si="111"/>
        <v>57.666511677513945</v>
      </c>
      <c r="N429" s="110">
        <f t="shared" ca="1" si="112"/>
        <v>-121.47939376857285</v>
      </c>
      <c r="O429" s="110">
        <f t="shared" ca="1" si="113"/>
        <v>-10.753752595522812</v>
      </c>
      <c r="P429" s="110">
        <f t="shared" ca="1" si="116"/>
        <v>-1.82938606642327</v>
      </c>
      <c r="Q429" s="110">
        <f>'prueba 1'!I474</f>
        <v>0.92884069981240114</v>
      </c>
      <c r="R429" s="105">
        <f>'prueba 1'!AN426</f>
        <v>2.3008671008104007E-3</v>
      </c>
      <c r="S429" s="105">
        <f t="shared" si="117"/>
        <v>1.3006603794583147</v>
      </c>
      <c r="T429" s="177">
        <f t="shared" si="118"/>
        <v>5.878339620541686</v>
      </c>
      <c r="U429" s="161">
        <f t="shared" si="103"/>
        <v>7.1528042908084136E-2</v>
      </c>
      <c r="V429" s="178">
        <f t="shared" si="114"/>
        <v>1.7625</v>
      </c>
      <c r="W429" s="105"/>
    </row>
    <row r="430" spans="1:23" x14ac:dyDescent="0.25">
      <c r="A430" s="200">
        <v>1.766667</v>
      </c>
      <c r="B430" s="105">
        <v>18.524583050929508</v>
      </c>
      <c r="D430" s="194">
        <f t="shared" si="104"/>
        <v>4.1670000000000318E-3</v>
      </c>
      <c r="E430" s="174">
        <f t="shared" ca="1" si="119"/>
        <v>1.8516756126207904E-3</v>
      </c>
      <c r="F430" s="179">
        <f t="shared" ca="1" si="105"/>
        <v>1.0412964027545504</v>
      </c>
      <c r="G430" s="272">
        <f t="shared" si="106"/>
        <v>1.766667</v>
      </c>
      <c r="H430" s="181">
        <f t="shared" ca="1" si="107"/>
        <v>0.44436659770117021</v>
      </c>
      <c r="I430" s="182">
        <f t="shared" ca="1" si="108"/>
        <v>249.89114536946065</v>
      </c>
      <c r="J430" s="181">
        <f t="shared" ca="1" si="109"/>
        <v>122.52712312889447</v>
      </c>
      <c r="K430" s="7">
        <f t="shared" ca="1" si="115"/>
        <v>-12.382465084201439</v>
      </c>
      <c r="L430" s="110">
        <f t="shared" si="110"/>
        <v>181.72615972961847</v>
      </c>
      <c r="M430" s="110">
        <f t="shared" si="111"/>
        <v>57.643099963907154</v>
      </c>
      <c r="N430" s="110">
        <f t="shared" ca="1" si="112"/>
        <v>-121.47198247601612</v>
      </c>
      <c r="O430" s="110">
        <f t="shared" ca="1" si="113"/>
        <v>2.6110772896951886</v>
      </c>
      <c r="P430" s="110">
        <f t="shared" ca="1" si="116"/>
        <v>0.44436659770116904</v>
      </c>
      <c r="Q430" s="110">
        <f>'prueba 1'!I475</f>
        <v>0.92453074644717181</v>
      </c>
      <c r="R430" s="105">
        <f>'prueba 1'!AN427</f>
        <v>2.3865151484999615E-3</v>
      </c>
      <c r="S430" s="105">
        <f t="shared" si="117"/>
        <v>1.3030468946068146</v>
      </c>
      <c r="T430" s="177">
        <f t="shared" si="118"/>
        <v>5.8759531053931857</v>
      </c>
      <c r="U430" s="161">
        <f t="shared" si="103"/>
        <v>7.7191937573223846E-2</v>
      </c>
      <c r="V430" s="178">
        <f t="shared" si="114"/>
        <v>1.766667</v>
      </c>
      <c r="W430" s="105"/>
    </row>
    <row r="431" spans="1:23" x14ac:dyDescent="0.25">
      <c r="A431" s="200">
        <v>1.7708330000000001</v>
      </c>
      <c r="B431" s="105">
        <v>20.829357541392326</v>
      </c>
      <c r="D431" s="194">
        <f t="shared" si="104"/>
        <v>4.1660000000001141E-3</v>
      </c>
      <c r="E431" s="174">
        <f t="shared" ca="1" si="119"/>
        <v>1.7905419556968196E-2</v>
      </c>
      <c r="F431" s="179">
        <f t="shared" ca="1" si="105"/>
        <v>1.0411211055870759</v>
      </c>
      <c r="G431" s="272">
        <f t="shared" si="106"/>
        <v>1.7708330000000001</v>
      </c>
      <c r="H431" s="181">
        <f t="shared" ca="1" si="107"/>
        <v>4.2979883718117389</v>
      </c>
      <c r="I431" s="182">
        <f t="shared" ca="1" si="108"/>
        <v>249.90905078901761</v>
      </c>
      <c r="J431" s="181">
        <f t="shared" ca="1" si="109"/>
        <v>123.56824423448155</v>
      </c>
      <c r="K431" s="7">
        <f t="shared" ca="1" si="115"/>
        <v>-12.382648592612149</v>
      </c>
      <c r="L431" s="110">
        <f t="shared" si="110"/>
        <v>204.33599748105874</v>
      </c>
      <c r="M431" s="110">
        <f t="shared" si="111"/>
        <v>57.618301464570514</v>
      </c>
      <c r="N431" s="110">
        <f t="shared" ca="1" si="112"/>
        <v>-121.47378269352519</v>
      </c>
      <c r="O431" s="110">
        <f t="shared" ca="1" si="113"/>
        <v>25.243913322963024</v>
      </c>
      <c r="P431" s="110">
        <f t="shared" ca="1" si="116"/>
        <v>4.2979883718117371</v>
      </c>
      <c r="Q431" s="110">
        <f>'prueba 1'!I476</f>
        <v>0.92023857046279944</v>
      </c>
      <c r="R431" s="105">
        <f>'prueba 1'!AN428</f>
        <v>2.527879646956192E-3</v>
      </c>
      <c r="S431" s="105">
        <f t="shared" si="117"/>
        <v>1.3055747742537707</v>
      </c>
      <c r="T431" s="177">
        <f t="shared" si="118"/>
        <v>5.8734252257462298</v>
      </c>
      <c r="U431" s="161">
        <f t="shared" si="103"/>
        <v>8.6775103517442803E-2</v>
      </c>
      <c r="V431" s="178">
        <f t="shared" si="114"/>
        <v>1.7708330000000001</v>
      </c>
      <c r="W431" s="105"/>
    </row>
    <row r="432" spans="1:23" x14ac:dyDescent="0.25">
      <c r="A432" s="200">
        <v>1.7749999999999999</v>
      </c>
      <c r="B432" s="105">
        <v>22.36587386836754</v>
      </c>
      <c r="D432" s="194">
        <f t="shared" si="104"/>
        <v>4.1669999999998097E-3</v>
      </c>
      <c r="E432" s="174">
        <f t="shared" ca="1" si="119"/>
        <v>2.8622313081753108E-2</v>
      </c>
      <c r="F432" s="179">
        <f t="shared" ca="1" si="105"/>
        <v>1.0414902838164004</v>
      </c>
      <c r="G432" s="272">
        <f t="shared" si="106"/>
        <v>1.7749999999999999</v>
      </c>
      <c r="H432" s="181">
        <f t="shared" ca="1" si="107"/>
        <v>6.8688056351702462</v>
      </c>
      <c r="I432" s="182">
        <f t="shared" ca="1" si="108"/>
        <v>249.93767310209935</v>
      </c>
      <c r="J432" s="181">
        <f t="shared" ca="1" si="109"/>
        <v>124.60973451829796</v>
      </c>
      <c r="K432" s="7">
        <f t="shared" ca="1" si="115"/>
        <v>-12.384423160984811</v>
      </c>
      <c r="L432" s="110">
        <f t="shared" si="110"/>
        <v>219.40922264868558</v>
      </c>
      <c r="M432" s="110">
        <f t="shared" si="111"/>
        <v>57.592606415126575</v>
      </c>
      <c r="N432" s="110">
        <f t="shared" ca="1" si="112"/>
        <v>-121.491191209261</v>
      </c>
      <c r="O432" s="110">
        <f t="shared" ca="1" si="113"/>
        <v>40.325425024298013</v>
      </c>
      <c r="P432" s="110">
        <f t="shared" ca="1" si="116"/>
        <v>6.8688056351702471</v>
      </c>
      <c r="Q432" s="110">
        <f>'prueba 1'!I477</f>
        <v>0.9159621146274296</v>
      </c>
      <c r="R432" s="105">
        <f>'prueba 1'!AN429</f>
        <v>2.6192710952031421E-3</v>
      </c>
      <c r="S432" s="105">
        <f t="shared" si="117"/>
        <v>1.3081940453489738</v>
      </c>
      <c r="T432" s="177">
        <f t="shared" si="118"/>
        <v>5.8708059546510265</v>
      </c>
      <c r="U432" s="161">
        <f t="shared" si="103"/>
        <v>9.3198596409483289E-2</v>
      </c>
      <c r="V432" s="178">
        <f t="shared" si="114"/>
        <v>1.7749999999999999</v>
      </c>
      <c r="W432" s="105"/>
    </row>
    <row r="433" spans="1:23" x14ac:dyDescent="0.25">
      <c r="A433" s="200">
        <v>1.7791669999999999</v>
      </c>
      <c r="B433" s="105">
        <v>20.829357541392326</v>
      </c>
      <c r="D433" s="194">
        <f t="shared" si="104"/>
        <v>4.1670000000000318E-3</v>
      </c>
      <c r="E433" s="174">
        <f t="shared" ca="1" si="119"/>
        <v>1.7929113226793008E-2</v>
      </c>
      <c r="F433" s="179">
        <f t="shared" ca="1" si="105"/>
        <v>1.0415649944312719</v>
      </c>
      <c r="G433" s="272">
        <f t="shared" si="106"/>
        <v>1.7791669999999999</v>
      </c>
      <c r="H433" s="181">
        <f t="shared" ca="1" si="107"/>
        <v>4.3026429629932492</v>
      </c>
      <c r="I433" s="182">
        <f t="shared" ca="1" si="108"/>
        <v>249.95560221532614</v>
      </c>
      <c r="J433" s="181">
        <f t="shared" ca="1" si="109"/>
        <v>125.65129951272922</v>
      </c>
      <c r="K433" s="7">
        <f t="shared" ca="1" si="115"/>
        <v>-12.387260122150215</v>
      </c>
      <c r="L433" s="110">
        <f t="shared" si="110"/>
        <v>204.33599748105874</v>
      </c>
      <c r="M433" s="110">
        <f t="shared" si="111"/>
        <v>57.567851293221622</v>
      </c>
      <c r="N433" s="110">
        <f t="shared" ca="1" si="112"/>
        <v>-121.51902179829361</v>
      </c>
      <c r="O433" s="110">
        <f t="shared" ca="1" si="113"/>
        <v>25.24912438954351</v>
      </c>
      <c r="P433" s="110">
        <f t="shared" ca="1" si="116"/>
        <v>4.3026429629932492</v>
      </c>
      <c r="Q433" s="110">
        <f>'prueba 1'!I478</f>
        <v>0.91170241231865878</v>
      </c>
      <c r="R433" s="105">
        <f>'prueba 1'!AN430</f>
        <v>2.5234578904122329E-3</v>
      </c>
      <c r="S433" s="105">
        <f t="shared" si="117"/>
        <v>1.3107175032393861</v>
      </c>
      <c r="T433" s="177">
        <f t="shared" si="118"/>
        <v>5.8682824967606138</v>
      </c>
      <c r="U433" s="161">
        <f t="shared" si="103"/>
        <v>8.6795932874982482E-2</v>
      </c>
      <c r="V433" s="178">
        <f t="shared" si="114"/>
        <v>1.7791669999999999</v>
      </c>
      <c r="W433" s="105"/>
    </row>
    <row r="434" spans="1:23" x14ac:dyDescent="0.25">
      <c r="A434" s="200">
        <v>1.7833330000000001</v>
      </c>
      <c r="B434" s="105">
        <v>19.529228341644075</v>
      </c>
      <c r="D434" s="194">
        <f t="shared" si="104"/>
        <v>4.1660000000001141E-3</v>
      </c>
      <c r="E434" s="174">
        <f t="shared" ca="1" si="119"/>
        <v>8.8786321134630575E-3</v>
      </c>
      <c r="F434" s="179">
        <f t="shared" ca="1" si="105"/>
        <v>1.0413520272104619</v>
      </c>
      <c r="G434" s="272">
        <f t="shared" si="106"/>
        <v>1.7833330000000001</v>
      </c>
      <c r="H434" s="181">
        <f t="shared" ca="1" si="107"/>
        <v>2.1312127012632778</v>
      </c>
      <c r="I434" s="182">
        <f t="shared" ca="1" si="108"/>
        <v>249.9644808474396</v>
      </c>
      <c r="J434" s="181">
        <f t="shared" ca="1" si="109"/>
        <v>126.69265153993969</v>
      </c>
      <c r="K434" s="7">
        <f t="shared" ca="1" si="115"/>
        <v>-12.38903736967257</v>
      </c>
      <c r="L434" s="110">
        <f t="shared" si="110"/>
        <v>191.58173003152839</v>
      </c>
      <c r="M434" s="110">
        <f t="shared" si="111"/>
        <v>57.543915311470258</v>
      </c>
      <c r="N434" s="110">
        <f t="shared" ca="1" si="112"/>
        <v>-121.53645659648792</v>
      </c>
      <c r="O434" s="110">
        <f t="shared" ca="1" si="113"/>
        <v>12.501358123570199</v>
      </c>
      <c r="P434" s="110">
        <f t="shared" ca="1" si="116"/>
        <v>2.1312127012632751</v>
      </c>
      <c r="Q434" s="110">
        <f>'prueba 1'!I479</f>
        <v>0.90746047764784121</v>
      </c>
      <c r="R434" s="105">
        <f>'prueba 1'!AN431</f>
        <v>2.4399573650738123E-3</v>
      </c>
      <c r="S434" s="105">
        <f t="shared" si="117"/>
        <v>1.3131574606044598</v>
      </c>
      <c r="T434" s="177">
        <f t="shared" si="118"/>
        <v>5.8658425393955405</v>
      </c>
      <c r="U434" s="161">
        <f t="shared" si="103"/>
        <v>8.1358765271291447E-2</v>
      </c>
      <c r="V434" s="178">
        <f t="shared" si="114"/>
        <v>1.7833330000000001</v>
      </c>
      <c r="W434" s="105"/>
    </row>
    <row r="435" spans="1:23" x14ac:dyDescent="0.25">
      <c r="A435" s="200">
        <v>1.7875000000000001</v>
      </c>
      <c r="B435" s="105">
        <v>19.351937996223857</v>
      </c>
      <c r="D435" s="194">
        <f t="shared" si="104"/>
        <v>4.1670000000000318E-3</v>
      </c>
      <c r="E435" s="174">
        <f t="shared" ca="1" si="119"/>
        <v>7.6592004783029594E-3</v>
      </c>
      <c r="F435" s="179">
        <f t="shared" ca="1" si="105"/>
        <v>1.0416339075796819</v>
      </c>
      <c r="G435" s="272">
        <f t="shared" si="106"/>
        <v>1.7875000000000001</v>
      </c>
      <c r="H435" s="181">
        <f t="shared" ca="1" si="107"/>
        <v>1.8380610699071036</v>
      </c>
      <c r="I435" s="182">
        <f t="shared" ca="1" si="108"/>
        <v>249.97214004791792</v>
      </c>
      <c r="J435" s="181">
        <f t="shared" ca="1" si="109"/>
        <v>127.73428544751937</v>
      </c>
      <c r="K435" s="7">
        <f t="shared" ca="1" si="115"/>
        <v>-12.389917523249251</v>
      </c>
      <c r="L435" s="110">
        <f t="shared" si="110"/>
        <v>189.84251174295605</v>
      </c>
      <c r="M435" s="110">
        <f t="shared" si="111"/>
        <v>57.520105227657005</v>
      </c>
      <c r="N435" s="110">
        <f t="shared" ca="1" si="112"/>
        <v>-121.54509090307515</v>
      </c>
      <c r="O435" s="110">
        <f t="shared" ca="1" si="113"/>
        <v>10.777315612223887</v>
      </c>
      <c r="P435" s="110">
        <f t="shared" ca="1" si="116"/>
        <v>1.8380610699071023</v>
      </c>
      <c r="Q435" s="110">
        <f>'prueba 1'!I480</f>
        <v>0.90323469498158215</v>
      </c>
      <c r="R435" s="105">
        <f>'prueba 1'!AN432</f>
        <v>2.4271237322379554E-3</v>
      </c>
      <c r="S435" s="105">
        <f t="shared" si="117"/>
        <v>1.3155845843366978</v>
      </c>
      <c r="T435" s="177">
        <f t="shared" si="118"/>
        <v>5.8634154156633027</v>
      </c>
      <c r="U435" s="161">
        <f t="shared" si="103"/>
        <v>8.0639525630265427E-2</v>
      </c>
      <c r="V435" s="178">
        <f t="shared" si="114"/>
        <v>1.7875000000000001</v>
      </c>
      <c r="W435" s="105"/>
    </row>
    <row r="436" spans="1:23" x14ac:dyDescent="0.25">
      <c r="A436" s="200">
        <v>1.7916669999999999</v>
      </c>
      <c r="B436" s="105">
        <v>18.465486269122771</v>
      </c>
      <c r="D436" s="194">
        <f t="shared" si="104"/>
        <v>4.1669999999998097E-3</v>
      </c>
      <c r="E436" s="174">
        <f t="shared" ca="1" si="119"/>
        <v>1.4909046440929057E-3</v>
      </c>
      <c r="F436" s="179">
        <f t="shared" ca="1" si="105"/>
        <v>1.0416401201792784</v>
      </c>
      <c r="G436" s="272">
        <f t="shared" si="106"/>
        <v>1.7916669999999999</v>
      </c>
      <c r="H436" s="181">
        <f t="shared" ca="1" si="107"/>
        <v>0.35778849150299347</v>
      </c>
      <c r="I436" s="182">
        <f t="shared" ca="1" si="108"/>
        <v>249.97363095256202</v>
      </c>
      <c r="J436" s="181">
        <f t="shared" ca="1" si="109"/>
        <v>128.77592556769864</v>
      </c>
      <c r="K436" s="7">
        <f t="shared" ca="1" si="115"/>
        <v>-12.390676817655985</v>
      </c>
      <c r="L436" s="110">
        <f t="shared" si="110"/>
        <v>181.14642030009438</v>
      </c>
      <c r="M436" s="110">
        <f t="shared" si="111"/>
        <v>57.49686574822578</v>
      </c>
      <c r="N436" s="110">
        <f t="shared" ca="1" si="112"/>
        <v>-121.55253958120521</v>
      </c>
      <c r="O436" s="110">
        <f t="shared" ca="1" si="113"/>
        <v>2.0970149706633805</v>
      </c>
      <c r="P436" s="110">
        <f t="shared" ca="1" si="116"/>
        <v>0.35778849150299225</v>
      </c>
      <c r="Q436" s="110">
        <f>'prueba 1'!I481</f>
        <v>0.89902590523082848</v>
      </c>
      <c r="R436" s="105">
        <f>'prueba 1'!AN433</f>
        <v>2.3689581479329519E-3</v>
      </c>
      <c r="S436" s="105">
        <f t="shared" si="117"/>
        <v>1.3179535424846307</v>
      </c>
      <c r="T436" s="177">
        <f t="shared" si="118"/>
        <v>5.8610464575153696</v>
      </c>
      <c r="U436" s="161">
        <f t="shared" si="103"/>
        <v>7.6945681283431072E-2</v>
      </c>
      <c r="V436" s="178">
        <f t="shared" si="114"/>
        <v>1.7916669999999999</v>
      </c>
      <c r="W436" s="105"/>
    </row>
    <row r="437" spans="1:23" x14ac:dyDescent="0.25">
      <c r="A437" s="200">
        <v>1.795833</v>
      </c>
      <c r="B437" s="105">
        <v>17.815421669248639</v>
      </c>
      <c r="D437" s="194">
        <f t="shared" si="104"/>
        <v>4.1660000000001141E-3</v>
      </c>
      <c r="E437" s="174">
        <f t="shared" ca="1" si="119"/>
        <v>-3.0283067634781329E-3</v>
      </c>
      <c r="F437" s="179">
        <f t="shared" ca="1" si="105"/>
        <v>1.0413775306224253</v>
      </c>
      <c r="G437" s="272">
        <f t="shared" si="106"/>
        <v>1.795833</v>
      </c>
      <c r="H437" s="181">
        <f t="shared" ca="1" si="107"/>
        <v>-0.72690992882334371</v>
      </c>
      <c r="I437" s="182">
        <f t="shared" ca="1" si="108"/>
        <v>249.97060264579855</v>
      </c>
      <c r="J437" s="181">
        <f t="shared" ca="1" si="109"/>
        <v>129.81730309832105</v>
      </c>
      <c r="K437" s="7">
        <f t="shared" ca="1" si="115"/>
        <v>-12.390824621108784</v>
      </c>
      <c r="L437" s="110">
        <f t="shared" si="110"/>
        <v>174.76928657532915</v>
      </c>
      <c r="M437" s="110">
        <f t="shared" si="111"/>
        <v>57.474060027334346</v>
      </c>
      <c r="N437" s="110">
        <f t="shared" ca="1" si="112"/>
        <v>-121.55398953307719</v>
      </c>
      <c r="O437" s="110">
        <f t="shared" ca="1" si="113"/>
        <v>-4.2587629850823845</v>
      </c>
      <c r="P437" s="110">
        <f t="shared" ca="1" si="116"/>
        <v>-0.72690992882334371</v>
      </c>
      <c r="Q437" s="110">
        <f>'prueba 1'!I482</f>
        <v>0.89483489396002247</v>
      </c>
      <c r="R437" s="105">
        <f>'prueba 1'!AN434</f>
        <v>2.3247421907682713E-3</v>
      </c>
      <c r="S437" s="105">
        <f t="shared" si="117"/>
        <v>1.3202782846753989</v>
      </c>
      <c r="T437" s="177">
        <f t="shared" si="118"/>
        <v>5.8587217153246014</v>
      </c>
      <c r="U437" s="161">
        <f t="shared" si="103"/>
        <v>7.4219046674091863E-2</v>
      </c>
      <c r="V437" s="178">
        <f t="shared" si="114"/>
        <v>1.795833</v>
      </c>
      <c r="W437" s="105"/>
    </row>
    <row r="438" spans="1:23" x14ac:dyDescent="0.25">
      <c r="A438" s="200">
        <v>1.8</v>
      </c>
      <c r="B438" s="105">
        <v>17.697228105635165</v>
      </c>
      <c r="D438" s="194">
        <f t="shared" si="104"/>
        <v>4.1670000000000318E-3</v>
      </c>
      <c r="E438" s="174">
        <f t="shared" ca="1" si="119"/>
        <v>-3.8369751690509406E-3</v>
      </c>
      <c r="F438" s="179">
        <f t="shared" ca="1" si="105"/>
        <v>1.0416115125495211</v>
      </c>
      <c r="G438" s="272">
        <f t="shared" si="106"/>
        <v>1.8</v>
      </c>
      <c r="H438" s="181">
        <f t="shared" ca="1" si="107"/>
        <v>-0.92080037654209534</v>
      </c>
      <c r="I438" s="182">
        <f t="shared" ca="1" si="108"/>
        <v>249.96676567062951</v>
      </c>
      <c r="J438" s="181">
        <f t="shared" ca="1" si="109"/>
        <v>130.85891461087056</v>
      </c>
      <c r="K438" s="7">
        <f t="shared" ca="1" si="115"/>
        <v>-12.390524405517448</v>
      </c>
      <c r="L438" s="110">
        <f t="shared" si="110"/>
        <v>173.60980771628098</v>
      </c>
      <c r="M438" s="110">
        <f t="shared" si="111"/>
        <v>57.451344281571828</v>
      </c>
      <c r="N438" s="110">
        <f t="shared" ca="1" si="112"/>
        <v>-121.55104441812617</v>
      </c>
      <c r="O438" s="110">
        <f t="shared" ca="1" si="113"/>
        <v>-5.3925809834170195</v>
      </c>
      <c r="P438" s="110">
        <f t="shared" ca="1" si="116"/>
        <v>-0.92080037654209657</v>
      </c>
      <c r="Q438" s="110">
        <f>'prueba 1'!I483</f>
        <v>0.89065963926604208</v>
      </c>
      <c r="R438" s="105">
        <f>'prueba 1'!AN435</f>
        <v>2.3155704141192336E-3</v>
      </c>
      <c r="S438" s="105">
        <f t="shared" si="117"/>
        <v>1.3225938550895182</v>
      </c>
      <c r="T438" s="177">
        <f t="shared" si="118"/>
        <v>5.8564061449104816</v>
      </c>
      <c r="U438" s="161">
        <f t="shared" si="103"/>
        <v>7.3744349516182292E-2</v>
      </c>
      <c r="V438" s="178">
        <f t="shared" si="114"/>
        <v>1.8</v>
      </c>
      <c r="W438" s="105"/>
    </row>
    <row r="439" spans="1:23" x14ac:dyDescent="0.25">
      <c r="A439" s="200">
        <v>1.8041670000000001</v>
      </c>
      <c r="B439" s="105">
        <v>17.283550632987989</v>
      </c>
      <c r="D439" s="194">
        <f t="shared" si="104"/>
        <v>4.1670000000000318E-3</v>
      </c>
      <c r="E439" s="174">
        <f t="shared" ca="1" si="119"/>
        <v>-6.7084854249956074E-3</v>
      </c>
      <c r="F439" s="179">
        <f t="shared" ca="1" si="105"/>
        <v>1.0415835582907551</v>
      </c>
      <c r="G439" s="272">
        <f t="shared" si="106"/>
        <v>1.8041670000000001</v>
      </c>
      <c r="H439" s="181">
        <f t="shared" ca="1" si="107"/>
        <v>-1.609907709382183</v>
      </c>
      <c r="I439" s="182">
        <f t="shared" ca="1" si="108"/>
        <v>249.96005718520451</v>
      </c>
      <c r="J439" s="181">
        <f t="shared" ca="1" si="109"/>
        <v>131.90049816916132</v>
      </c>
      <c r="K439" s="7">
        <f t="shared" ca="1" si="115"/>
        <v>-12.390144026632143</v>
      </c>
      <c r="L439" s="110">
        <f t="shared" si="110"/>
        <v>169.5516317096122</v>
      </c>
      <c r="M439" s="110">
        <f t="shared" si="111"/>
        <v>57.428910653692334</v>
      </c>
      <c r="N439" s="110">
        <f t="shared" ca="1" si="112"/>
        <v>-121.54731290126134</v>
      </c>
      <c r="O439" s="110">
        <f t="shared" ca="1" si="113"/>
        <v>-9.4245918453414674</v>
      </c>
      <c r="P439" s="110">
        <f t="shared" ca="1" si="116"/>
        <v>-1.6099077093821819</v>
      </c>
      <c r="Q439" s="110">
        <f>'prueba 1'!I484</f>
        <v>0.8865011388259556</v>
      </c>
      <c r="R439" s="105">
        <f>'prueba 1'!AN436</f>
        <v>2.2868122201319561E-3</v>
      </c>
      <c r="S439" s="105">
        <f t="shared" si="117"/>
        <v>1.3248806673096503</v>
      </c>
      <c r="T439" s="177">
        <f t="shared" si="118"/>
        <v>5.8541193326903498</v>
      </c>
      <c r="U439" s="161">
        <f t="shared" si="103"/>
        <v>7.2020555487661495E-2</v>
      </c>
      <c r="V439" s="178">
        <f t="shared" si="114"/>
        <v>1.8041670000000001</v>
      </c>
      <c r="W439" s="105"/>
    </row>
    <row r="440" spans="1:23" x14ac:dyDescent="0.25">
      <c r="A440" s="200">
        <v>1.808333</v>
      </c>
      <c r="B440" s="105">
        <v>16.692582814920602</v>
      </c>
      <c r="D440" s="194">
        <f t="shared" si="104"/>
        <v>4.165999999999892E-3</v>
      </c>
      <c r="E440" s="174">
        <f t="shared" ca="1" si="119"/>
        <v>-1.0816336182320418E-2</v>
      </c>
      <c r="F440" s="179">
        <f t="shared" ca="1" si="105"/>
        <v>1.0412885373769993</v>
      </c>
      <c r="G440" s="272">
        <f t="shared" si="106"/>
        <v>1.808333</v>
      </c>
      <c r="H440" s="181">
        <f t="shared" ca="1" si="107"/>
        <v>-2.5963360975325731</v>
      </c>
      <c r="I440" s="182">
        <f t="shared" ca="1" si="108"/>
        <v>249.94924084902217</v>
      </c>
      <c r="J440" s="181">
        <f t="shared" ca="1" si="109"/>
        <v>132.94178670653832</v>
      </c>
      <c r="K440" s="7">
        <f t="shared" ca="1" si="115"/>
        <v>-12.389478994342443</v>
      </c>
      <c r="L440" s="110">
        <f t="shared" si="110"/>
        <v>163.75423741437112</v>
      </c>
      <c r="M440" s="110">
        <f t="shared" si="111"/>
        <v>57.40687883252982</v>
      </c>
      <c r="N440" s="110">
        <f t="shared" ca="1" si="112"/>
        <v>-121.54078893449937</v>
      </c>
      <c r="O440" s="110">
        <f t="shared" ca="1" si="113"/>
        <v>-15.193430352658083</v>
      </c>
      <c r="P440" s="110">
        <f t="shared" ca="1" si="116"/>
        <v>-2.596336097532574</v>
      </c>
      <c r="Q440" s="110">
        <f>'prueba 1'!I485</f>
        <v>0.88236037074842011</v>
      </c>
      <c r="R440" s="105">
        <f>'prueba 1'!AN437</f>
        <v>2.245853329512151E-3</v>
      </c>
      <c r="S440" s="105">
        <f t="shared" si="117"/>
        <v>1.3271265206391625</v>
      </c>
      <c r="T440" s="177">
        <f t="shared" si="118"/>
        <v>5.8518734793608376</v>
      </c>
      <c r="U440" s="161">
        <f t="shared" si="103"/>
        <v>6.9541300006957421E-2</v>
      </c>
      <c r="V440" s="178">
        <f t="shared" si="114"/>
        <v>1.808333</v>
      </c>
      <c r="W440" s="105"/>
    </row>
    <row r="441" spans="1:23" x14ac:dyDescent="0.25">
      <c r="A441" s="200">
        <v>1.8125</v>
      </c>
      <c r="B441" s="105">
        <v>15.747034306012777</v>
      </c>
      <c r="D441" s="194">
        <f t="shared" si="104"/>
        <v>4.1670000000000318E-3</v>
      </c>
      <c r="E441" s="174">
        <f t="shared" ca="1" si="119"/>
        <v>-1.7407820434204833E-2</v>
      </c>
      <c r="F441" s="179">
        <f t="shared" ca="1" si="105"/>
        <v>1.0414659482301341</v>
      </c>
      <c r="G441" s="272">
        <f t="shared" si="106"/>
        <v>1.8125</v>
      </c>
      <c r="H441" s="181">
        <f t="shared" ca="1" si="107"/>
        <v>-4.1775427007930643</v>
      </c>
      <c r="I441" s="182">
        <f t="shared" ca="1" si="108"/>
        <v>249.93183302858796</v>
      </c>
      <c r="J441" s="181">
        <f t="shared" ca="1" si="109"/>
        <v>133.98325265476845</v>
      </c>
      <c r="K441" s="7">
        <f t="shared" ca="1" si="115"/>
        <v>-12.388406776068813</v>
      </c>
      <c r="L441" s="110">
        <f t="shared" si="110"/>
        <v>154.47840654198535</v>
      </c>
      <c r="M441" s="110">
        <f t="shared" si="111"/>
        <v>57.385470970183952</v>
      </c>
      <c r="N441" s="110">
        <f t="shared" ca="1" si="112"/>
        <v>-121.53027047323506</v>
      </c>
      <c r="O441" s="110">
        <f t="shared" ca="1" si="113"/>
        <v>-24.437334901433658</v>
      </c>
      <c r="P441" s="110">
        <f t="shared" ca="1" si="116"/>
        <v>-4.1775427007930634</v>
      </c>
      <c r="Q441" s="110">
        <f>'prueba 1'!I486</f>
        <v>0.87823533325719016</v>
      </c>
      <c r="R441" s="105">
        <f>'prueba 1'!AN438</f>
        <v>2.1822489649203731E-3</v>
      </c>
      <c r="S441" s="105">
        <f t="shared" si="117"/>
        <v>1.3293087696040828</v>
      </c>
      <c r="T441" s="177">
        <f t="shared" si="118"/>
        <v>5.8496912303959174</v>
      </c>
      <c r="U441" s="161">
        <f t="shared" si="103"/>
        <v>6.5617891953155746E-2</v>
      </c>
      <c r="V441" s="178">
        <f t="shared" si="114"/>
        <v>1.8125</v>
      </c>
      <c r="W441" s="105"/>
    </row>
    <row r="442" spans="1:23" x14ac:dyDescent="0.25">
      <c r="A442" s="200">
        <v>1.816667</v>
      </c>
      <c r="B442" s="105">
        <v>14.50600188807126</v>
      </c>
      <c r="D442" s="194">
        <f t="shared" si="104"/>
        <v>4.1670000000000318E-3</v>
      </c>
      <c r="E442" s="174">
        <f t="shared" ca="1" si="119"/>
        <v>-2.6062918461549602E-2</v>
      </c>
      <c r="F442" s="179">
        <f t="shared" ca="1" si="105"/>
        <v>1.0413573440489048</v>
      </c>
      <c r="G442" s="272">
        <f t="shared" si="106"/>
        <v>1.816667</v>
      </c>
      <c r="H442" s="181">
        <f t="shared" ca="1" si="107"/>
        <v>-6.2546000627668352</v>
      </c>
      <c r="I442" s="182">
        <f t="shared" ca="1" si="108"/>
        <v>249.90577011012641</v>
      </c>
      <c r="J442" s="181">
        <f t="shared" ca="1" si="109"/>
        <v>135.02460999881737</v>
      </c>
      <c r="K442" s="7">
        <f t="shared" ca="1" si="115"/>
        <v>-12.386681244515335</v>
      </c>
      <c r="L442" s="110">
        <f t="shared" si="110"/>
        <v>142.30387852197907</v>
      </c>
      <c r="M442" s="110">
        <f t="shared" si="111"/>
        <v>57.36489761656226</v>
      </c>
      <c r="N442" s="110">
        <f t="shared" ca="1" si="112"/>
        <v>-121.51334300869544</v>
      </c>
      <c r="O442" s="110">
        <f t="shared" ca="1" si="113"/>
        <v>-36.574362103278631</v>
      </c>
      <c r="P442" s="110">
        <f t="shared" ca="1" si="116"/>
        <v>-6.2546000627668352</v>
      </c>
      <c r="Q442" s="110">
        <f>'prueba 1'!I487</f>
        <v>0.87412785288313077</v>
      </c>
      <c r="R442" s="105">
        <f>'prueba 1'!AN439</f>
        <v>2.0971818166860322E-3</v>
      </c>
      <c r="S442" s="105">
        <f t="shared" si="117"/>
        <v>1.3314059514207688</v>
      </c>
      <c r="T442" s="177">
        <f t="shared" si="118"/>
        <v>5.8475940485792313</v>
      </c>
      <c r="U442" s="161">
        <f t="shared" si="103"/>
        <v>6.0446509867593402E-2</v>
      </c>
      <c r="V442" s="178">
        <f t="shared" si="114"/>
        <v>1.816667</v>
      </c>
      <c r="W442" s="105"/>
    </row>
    <row r="443" spans="1:23" x14ac:dyDescent="0.25">
      <c r="A443" s="200">
        <v>1.8208329999999999</v>
      </c>
      <c r="B443" s="105">
        <v>13.619550160970174</v>
      </c>
      <c r="D443" s="194">
        <f t="shared" si="104"/>
        <v>4.165999999999892E-3</v>
      </c>
      <c r="E443" s="174">
        <f t="shared" ca="1" si="119"/>
        <v>-3.223095922803737E-2</v>
      </c>
      <c r="F443" s="179">
        <f t="shared" ca="1" si="105"/>
        <v>1.0409731641026156</v>
      </c>
      <c r="G443" s="272">
        <f t="shared" si="106"/>
        <v>1.8208329999999999</v>
      </c>
      <c r="H443" s="181">
        <f t="shared" ca="1" si="107"/>
        <v>-7.7366680816222297</v>
      </c>
      <c r="I443" s="182">
        <f t="shared" ca="1" si="108"/>
        <v>249.87353915089838</v>
      </c>
      <c r="J443" s="181">
        <f t="shared" ca="1" si="109"/>
        <v>136.06558316291998</v>
      </c>
      <c r="K443" s="7">
        <f t="shared" ca="1" si="115"/>
        <v>-12.38409801030431</v>
      </c>
      <c r="L443" s="110">
        <f t="shared" si="110"/>
        <v>133.60778707911743</v>
      </c>
      <c r="M443" s="110">
        <f t="shared" si="111"/>
        <v>57.344941088700324</v>
      </c>
      <c r="N443" s="110">
        <f t="shared" ca="1" si="112"/>
        <v>-121.48800148108529</v>
      </c>
      <c r="O443" s="110">
        <f t="shared" ca="1" si="113"/>
        <v>-45.225155490668186</v>
      </c>
      <c r="P443" s="110">
        <f t="shared" ca="1" si="116"/>
        <v>-7.7366680816222297</v>
      </c>
      <c r="Q443" s="110">
        <f>'prueba 1'!I488</f>
        <v>0.87003810169251805</v>
      </c>
      <c r="R443" s="105">
        <f>'prueba 1'!AN440</f>
        <v>2.0343045730825404E-3</v>
      </c>
      <c r="S443" s="105">
        <f t="shared" si="117"/>
        <v>1.3334402559938514</v>
      </c>
      <c r="T443" s="177">
        <f t="shared" si="118"/>
        <v>5.8455597440061489</v>
      </c>
      <c r="U443" s="161">
        <f t="shared" si="103"/>
        <v>5.6739045970600276E-2</v>
      </c>
      <c r="V443" s="178">
        <f t="shared" si="114"/>
        <v>1.8208329999999999</v>
      </c>
      <c r="W443" s="105"/>
    </row>
    <row r="444" spans="1:23" x14ac:dyDescent="0.25">
      <c r="A444" s="200">
        <v>1.825</v>
      </c>
      <c r="B444" s="105">
        <v>12.969485561096048</v>
      </c>
      <c r="D444" s="194">
        <f t="shared" si="104"/>
        <v>4.1670000000000318E-3</v>
      </c>
      <c r="E444" s="174">
        <f t="shared" ca="1" si="119"/>
        <v>-3.6760890242731686E-2</v>
      </c>
      <c r="F444" s="179">
        <f t="shared" ca="1" si="105"/>
        <v>1.04106985501216</v>
      </c>
      <c r="G444" s="272">
        <f t="shared" si="106"/>
        <v>1.825</v>
      </c>
      <c r="H444" s="181">
        <f t="shared" ca="1" si="107"/>
        <v>-8.8219079056230871</v>
      </c>
      <c r="I444" s="182">
        <f t="shared" ca="1" si="108"/>
        <v>249.83677826065565</v>
      </c>
      <c r="J444" s="181">
        <f t="shared" ca="1" si="109"/>
        <v>137.10665301793213</v>
      </c>
      <c r="K444" s="7">
        <f t="shared" ca="1" si="115"/>
        <v>-12.380903801398242</v>
      </c>
      <c r="L444" s="110">
        <f t="shared" si="110"/>
        <v>127.23065335435224</v>
      </c>
      <c r="M444" s="110">
        <f t="shared" si="111"/>
        <v>57.325439001890651</v>
      </c>
      <c r="N444" s="110">
        <f t="shared" ca="1" si="112"/>
        <v>-121.45666629171676</v>
      </c>
      <c r="O444" s="110">
        <f t="shared" ca="1" si="113"/>
        <v>-51.551451939255159</v>
      </c>
      <c r="P444" s="110">
        <f t="shared" ca="1" si="116"/>
        <v>-8.8219079056230871</v>
      </c>
      <c r="Q444" s="110">
        <f>'prueba 1'!I489</f>
        <v>0.86596407532301656</v>
      </c>
      <c r="R444" s="105">
        <f>'prueba 1'!AN441</f>
        <v>1.987980306796078E-3</v>
      </c>
      <c r="S444" s="105">
        <f t="shared" si="117"/>
        <v>1.3354282363006476</v>
      </c>
      <c r="T444" s="177">
        <f t="shared" si="118"/>
        <v>5.8435717636993525</v>
      </c>
      <c r="U444" s="161">
        <f t="shared" si="103"/>
        <v>5.4043846333087647E-2</v>
      </c>
      <c r="V444" s="178">
        <f t="shared" si="114"/>
        <v>1.825</v>
      </c>
      <c r="W444" s="105"/>
    </row>
    <row r="445" spans="1:23" x14ac:dyDescent="0.25">
      <c r="A445" s="200">
        <v>1.829167</v>
      </c>
      <c r="B445" s="105">
        <v>12.910388779289308</v>
      </c>
      <c r="D445" s="194">
        <f t="shared" si="104"/>
        <v>4.1670000000000318E-3</v>
      </c>
      <c r="E445" s="174">
        <f t="shared" ca="1" si="119"/>
        <v>-3.7147550045068901E-2</v>
      </c>
      <c r="F445" s="179">
        <f t="shared" ca="1" si="105"/>
        <v>1.0409150611711222</v>
      </c>
      <c r="G445" s="272">
        <f t="shared" si="106"/>
        <v>1.829167</v>
      </c>
      <c r="H445" s="181">
        <f t="shared" ca="1" si="107"/>
        <v>-8.9146988349096752</v>
      </c>
      <c r="I445" s="182">
        <f t="shared" ca="1" si="108"/>
        <v>249.79963071061059</v>
      </c>
      <c r="J445" s="181">
        <f t="shared" ca="1" si="109"/>
        <v>138.14756807910325</v>
      </c>
      <c r="K445" s="7">
        <f t="shared" ca="1" si="115"/>
        <v>-12.377261162260313</v>
      </c>
      <c r="L445" s="110">
        <f t="shared" si="110"/>
        <v>126.65091392482812</v>
      </c>
      <c r="M445" s="110">
        <f t="shared" si="111"/>
        <v>57.305993408360948</v>
      </c>
      <c r="N445" s="110">
        <f t="shared" ca="1" si="112"/>
        <v>-121.42093200177368</v>
      </c>
      <c r="O445" s="110">
        <f t="shared" ca="1" si="113"/>
        <v>-52.076011485306509</v>
      </c>
      <c r="P445" s="110">
        <f t="shared" ca="1" si="116"/>
        <v>-8.9146988349096752</v>
      </c>
      <c r="Q445" s="110">
        <f>'prueba 1'!I490</f>
        <v>0.86190673558981279</v>
      </c>
      <c r="R445" s="105">
        <f>'prueba 1'!AN442</f>
        <v>1.9822215626604861E-3</v>
      </c>
      <c r="S445" s="105">
        <f t="shared" si="117"/>
        <v>1.3374104578633081</v>
      </c>
      <c r="T445" s="177">
        <f t="shared" si="118"/>
        <v>5.8415895421366919</v>
      </c>
      <c r="U445" s="161">
        <f t="shared" si="103"/>
        <v>5.3797590043298954E-2</v>
      </c>
      <c r="V445" s="178">
        <f t="shared" si="114"/>
        <v>1.829167</v>
      </c>
      <c r="W445" s="105"/>
    </row>
    <row r="446" spans="1:23" x14ac:dyDescent="0.25">
      <c r="A446" s="200">
        <v>1.8333330000000001</v>
      </c>
      <c r="B446" s="105">
        <v>12.851291997482571</v>
      </c>
      <c r="D446" s="194">
        <f t="shared" si="104"/>
        <v>4.1660000000001141E-3</v>
      </c>
      <c r="E446" s="174">
        <f t="shared" ca="1" si="119"/>
        <v>-3.7525204030581336E-2</v>
      </c>
      <c r="F446" s="179">
        <f t="shared" ca="1" si="105"/>
        <v>1.0405089315404408</v>
      </c>
      <c r="G446" s="272">
        <f t="shared" si="106"/>
        <v>1.8333330000000001</v>
      </c>
      <c r="H446" s="181">
        <f t="shared" ca="1" si="107"/>
        <v>-9.0074901657657964</v>
      </c>
      <c r="I446" s="182">
        <f t="shared" ca="1" si="108"/>
        <v>249.76210550658001</v>
      </c>
      <c r="J446" s="181">
        <f t="shared" ca="1" si="109"/>
        <v>139.1880770106437</v>
      </c>
      <c r="K446" s="7">
        <f t="shared" ca="1" si="115"/>
        <v>-12.373580753398477</v>
      </c>
      <c r="L446" s="110">
        <f t="shared" si="110"/>
        <v>126.07117449530402</v>
      </c>
      <c r="M446" s="110">
        <f t="shared" si="111"/>
        <v>57.286608955603853</v>
      </c>
      <c r="N446" s="110">
        <f t="shared" ca="1" si="112"/>
        <v>-121.38482719083906</v>
      </c>
      <c r="O446" s="110">
        <f t="shared" ca="1" si="113"/>
        <v>-52.600261651138894</v>
      </c>
      <c r="P446" s="110">
        <f t="shared" ca="1" si="116"/>
        <v>-9.0074901657657964</v>
      </c>
      <c r="Q446" s="110">
        <f>'prueba 1'!I491</f>
        <v>0.85786702448311447</v>
      </c>
      <c r="R446" s="105">
        <f>'prueba 1'!AN443</f>
        <v>1.9759890680021135E-3</v>
      </c>
      <c r="S446" s="105">
        <f t="shared" si="117"/>
        <v>1.3393864469313101</v>
      </c>
      <c r="T446" s="177">
        <f t="shared" si="118"/>
        <v>5.8396135530686903</v>
      </c>
      <c r="U446" s="161">
        <f t="shared" si="103"/>
        <v>5.3538482461513853E-2</v>
      </c>
      <c r="V446" s="178">
        <f t="shared" si="114"/>
        <v>1.8333330000000001</v>
      </c>
      <c r="W446" s="105"/>
    </row>
    <row r="447" spans="1:23" x14ac:dyDescent="0.25">
      <c r="A447" s="200">
        <v>1.8374999999999999</v>
      </c>
      <c r="B447" s="105">
        <v>13.146775906516265</v>
      </c>
      <c r="D447" s="194">
        <f t="shared" si="104"/>
        <v>4.1669999999998097E-3</v>
      </c>
      <c r="E447" s="174">
        <f t="shared" ca="1" si="119"/>
        <v>-3.5437894307882918E-2</v>
      </c>
      <c r="F447" s="179">
        <f t="shared" ca="1" si="105"/>
        <v>1.0406110239402906</v>
      </c>
      <c r="G447" s="272">
        <f t="shared" si="106"/>
        <v>1.8374999999999999</v>
      </c>
      <c r="H447" s="181">
        <f t="shared" ca="1" si="107"/>
        <v>-8.5044142807498293</v>
      </c>
      <c r="I447" s="182">
        <f t="shared" ca="1" si="108"/>
        <v>249.72666761227214</v>
      </c>
      <c r="J447" s="181">
        <f t="shared" ca="1" si="109"/>
        <v>140.228688034584</v>
      </c>
      <c r="K447" s="7">
        <f t="shared" ca="1" si="115"/>
        <v>-12.369863483956594</v>
      </c>
      <c r="L447" s="110">
        <f t="shared" si="110"/>
        <v>128.96987164292457</v>
      </c>
      <c r="M447" s="110">
        <f t="shared" si="111"/>
        <v>57.267033857903428</v>
      </c>
      <c r="N447" s="110">
        <f t="shared" ca="1" si="112"/>
        <v>-121.3483607776142</v>
      </c>
      <c r="O447" s="110">
        <f t="shared" ca="1" si="113"/>
        <v>-49.645522992593058</v>
      </c>
      <c r="P447" s="110">
        <f t="shared" ca="1" si="116"/>
        <v>-8.5044142807498293</v>
      </c>
      <c r="Q447" s="110">
        <f>'prueba 1'!I492</f>
        <v>0.85384354872241131</v>
      </c>
      <c r="R447" s="105">
        <f>'prueba 1'!AN444</f>
        <v>1.9954228033053317E-3</v>
      </c>
      <c r="S447" s="105">
        <f t="shared" si="117"/>
        <v>1.3413818697346154</v>
      </c>
      <c r="T447" s="177">
        <f t="shared" si="118"/>
        <v>5.8376181302653851</v>
      </c>
      <c r="U447" s="161">
        <f t="shared" si="103"/>
        <v>5.4782615202450771E-2</v>
      </c>
      <c r="V447" s="178">
        <f t="shared" si="114"/>
        <v>1.8374999999999999</v>
      </c>
      <c r="W447" s="105"/>
    </row>
    <row r="448" spans="1:23" x14ac:dyDescent="0.25">
      <c r="A448" s="200">
        <v>1.8416669999999999</v>
      </c>
      <c r="B448" s="105">
        <v>13.737743724583655</v>
      </c>
      <c r="D448" s="194">
        <f t="shared" si="104"/>
        <v>4.1670000000000318E-3</v>
      </c>
      <c r="E448" s="174">
        <f t="shared" ca="1" si="119"/>
        <v>-3.1271679880509308E-2</v>
      </c>
      <c r="F448" s="179">
        <f t="shared" ca="1" si="105"/>
        <v>1.0404807148502837</v>
      </c>
      <c r="G448" s="272">
        <f t="shared" si="106"/>
        <v>1.8416669999999999</v>
      </c>
      <c r="H448" s="181">
        <f t="shared" ca="1" si="107"/>
        <v>-7.5046028030979288</v>
      </c>
      <c r="I448" s="182">
        <f t="shared" ca="1" si="108"/>
        <v>249.69539593239162</v>
      </c>
      <c r="J448" s="181">
        <f t="shared" ca="1" si="109"/>
        <v>141.26916874943427</v>
      </c>
      <c r="K448" s="7">
        <f t="shared" ca="1" si="115"/>
        <v>-12.366353497403439</v>
      </c>
      <c r="L448" s="110">
        <f t="shared" si="110"/>
        <v>134.76726593816568</v>
      </c>
      <c r="M448" s="110">
        <f t="shared" si="111"/>
        <v>57.247075349655802</v>
      </c>
      <c r="N448" s="110">
        <f t="shared" ca="1" si="112"/>
        <v>-121.31392780952774</v>
      </c>
      <c r="O448" s="110">
        <f t="shared" ca="1" si="113"/>
        <v>-43.793737221017864</v>
      </c>
      <c r="P448" s="110">
        <f t="shared" ca="1" si="116"/>
        <v>-7.5046028030979288</v>
      </c>
      <c r="Q448" s="110">
        <f>'prueba 1'!I493</f>
        <v>0.84983718770380634</v>
      </c>
      <c r="R448" s="105">
        <f>'prueba 1'!AN445</f>
        <v>2.034506447260389E-3</v>
      </c>
      <c r="S448" s="105">
        <f t="shared" si="117"/>
        <v>1.3434163761818758</v>
      </c>
      <c r="T448" s="177">
        <f t="shared" si="118"/>
        <v>5.835583623818124</v>
      </c>
      <c r="U448" s="161">
        <f t="shared" si="103"/>
        <v>5.7245178100340528E-2</v>
      </c>
      <c r="V448" s="178">
        <f t="shared" si="114"/>
        <v>1.8416669999999999</v>
      </c>
      <c r="W448" s="105"/>
    </row>
    <row r="449" spans="1:24" x14ac:dyDescent="0.25">
      <c r="A449" s="200">
        <v>1.8458330000000001</v>
      </c>
      <c r="B449" s="105">
        <v>14.683292233491477</v>
      </c>
      <c r="D449" s="194">
        <f t="shared" si="104"/>
        <v>4.1660000000001141E-3</v>
      </c>
      <c r="E449" s="174">
        <f t="shared" ca="1" si="119"/>
        <v>-2.4614668624188277E-2</v>
      </c>
      <c r="F449" s="179">
        <f t="shared" ca="1" si="105"/>
        <v>1.0401284747448836</v>
      </c>
      <c r="G449" s="272">
        <f t="shared" si="106"/>
        <v>1.8458330000000001</v>
      </c>
      <c r="H449" s="181">
        <f t="shared" ca="1" si="107"/>
        <v>-5.9084658243369184</v>
      </c>
      <c r="I449" s="182">
        <f t="shared" ca="1" si="108"/>
        <v>249.67078126376742</v>
      </c>
      <c r="J449" s="181">
        <f t="shared" ca="1" si="109"/>
        <v>142.30929722417915</v>
      </c>
      <c r="K449" s="7">
        <f t="shared" ca="1" si="115"/>
        <v>-12.363256571964708</v>
      </c>
      <c r="L449" s="110">
        <f t="shared" si="110"/>
        <v>144.04309681055139</v>
      </c>
      <c r="M449" s="110">
        <f t="shared" si="111"/>
        <v>57.226509848093386</v>
      </c>
      <c r="N449" s="110">
        <f t="shared" ca="1" si="112"/>
        <v>-121.28354697097379</v>
      </c>
      <c r="O449" s="110">
        <f t="shared" ca="1" si="113"/>
        <v>-34.466960008515784</v>
      </c>
      <c r="P449" s="110">
        <f t="shared" ca="1" si="116"/>
        <v>-5.9084658243369184</v>
      </c>
      <c r="Q449" s="110">
        <f>'prueba 1'!I494</f>
        <v>0.84584840084150992</v>
      </c>
      <c r="R449" s="105">
        <f>'prueba 1'!AN446</f>
        <v>2.0963814028967086E-3</v>
      </c>
      <c r="S449" s="105">
        <f t="shared" si="117"/>
        <v>1.3455127575847725</v>
      </c>
      <c r="T449" s="177">
        <f t="shared" si="118"/>
        <v>5.8334872424152273</v>
      </c>
      <c r="U449" s="161">
        <f t="shared" si="103"/>
        <v>6.1170595444727166E-2</v>
      </c>
      <c r="V449" s="178">
        <f t="shared" si="114"/>
        <v>1.8458330000000001</v>
      </c>
      <c r="W449" s="105"/>
    </row>
    <row r="450" spans="1:24" x14ac:dyDescent="0.25">
      <c r="A450" s="200">
        <v>1.85</v>
      </c>
      <c r="B450" s="105">
        <v>15.451550396979084</v>
      </c>
      <c r="D450" s="194">
        <f t="shared" si="104"/>
        <v>4.1670000000000318E-3</v>
      </c>
      <c r="E450" s="174">
        <f t="shared" ca="1" si="119"/>
        <v>-1.9211942450525966E-2</v>
      </c>
      <c r="F450" s="179">
        <f t="shared" ca="1" si="105"/>
        <v>1.0402980893619354</v>
      </c>
      <c r="G450" s="272">
        <f t="shared" si="106"/>
        <v>1.85</v>
      </c>
      <c r="H450" s="181">
        <f t="shared" ca="1" si="107"/>
        <v>-4.6104973483383294</v>
      </c>
      <c r="I450" s="182">
        <f t="shared" ca="1" si="108"/>
        <v>249.65156932131688</v>
      </c>
      <c r="J450" s="181">
        <f t="shared" ca="1" si="109"/>
        <v>143.34959531354107</v>
      </c>
      <c r="K450" s="7">
        <f t="shared" ca="1" si="115"/>
        <v>-12.360819182497631</v>
      </c>
      <c r="L450" s="110">
        <f t="shared" si="110"/>
        <v>151.57970939436481</v>
      </c>
      <c r="M450" s="110">
        <f t="shared" si="111"/>
        <v>57.205455628511274</v>
      </c>
      <c r="N450" s="110">
        <f t="shared" ca="1" si="112"/>
        <v>-121.25963618030177</v>
      </c>
      <c r="O450" s="110">
        <f t="shared" ca="1" si="113"/>
        <v>-26.88538241444823</v>
      </c>
      <c r="P450" s="110">
        <f t="shared" ca="1" si="116"/>
        <v>-4.6104973483383294</v>
      </c>
      <c r="Q450" s="110">
        <f>'prueba 1'!I495</f>
        <v>0.84187524069688457</v>
      </c>
      <c r="R450" s="105">
        <f>'prueba 1'!AN447</f>
        <v>2.1461997535285023E-3</v>
      </c>
      <c r="S450" s="105">
        <f t="shared" si="117"/>
        <v>1.3476589573383011</v>
      </c>
      <c r="T450" s="177">
        <f t="shared" si="118"/>
        <v>5.8313410426616992</v>
      </c>
      <c r="U450" s="161">
        <f t="shared" si="103"/>
        <v>6.4386610504212335E-2</v>
      </c>
      <c r="V450" s="178">
        <f t="shared" si="114"/>
        <v>1.85</v>
      </c>
      <c r="W450" s="105"/>
    </row>
    <row r="451" spans="1:24" x14ac:dyDescent="0.25">
      <c r="A451" s="200">
        <v>1.8541669999999999</v>
      </c>
      <c r="B451" s="105">
        <v>16.456195687693647</v>
      </c>
      <c r="D451" s="194">
        <f t="shared" si="104"/>
        <v>4.1669999999998097E-3</v>
      </c>
      <c r="E451" s="174">
        <f t="shared" ca="1" si="119"/>
        <v>-1.2145056590234404E-2</v>
      </c>
      <c r="F451" s="179">
        <f t="shared" ca="1" si="105"/>
        <v>1.0402474809110684</v>
      </c>
      <c r="G451" s="272">
        <f t="shared" si="106"/>
        <v>1.8541669999999999</v>
      </c>
      <c r="H451" s="181">
        <f t="shared" ca="1" si="107"/>
        <v>-2.9145804152231722</v>
      </c>
      <c r="I451" s="182">
        <f t="shared" ca="1" si="108"/>
        <v>249.63942426472664</v>
      </c>
      <c r="J451" s="181">
        <f t="shared" ca="1" si="109"/>
        <v>144.38984279445214</v>
      </c>
      <c r="K451" s="7">
        <f t="shared" ca="1" si="115"/>
        <v>-12.358916947812286</v>
      </c>
      <c r="L451" s="110">
        <f t="shared" si="110"/>
        <v>161.43527969627468</v>
      </c>
      <c r="M451" s="110">
        <f t="shared" si="111"/>
        <v>57.183775648637109</v>
      </c>
      <c r="N451" s="110">
        <f t="shared" ca="1" si="112"/>
        <v>-121.24097525803853</v>
      </c>
      <c r="O451" s="110">
        <f t="shared" ca="1" si="113"/>
        <v>-16.989471210400964</v>
      </c>
      <c r="P451" s="110">
        <f t="shared" ca="1" si="116"/>
        <v>-2.9145804152231722</v>
      </c>
      <c r="Q451" s="110">
        <f>'prueba 1'!I496</f>
        <v>0.83791863317510684</v>
      </c>
      <c r="R451" s="105">
        <f>'prueba 1'!AN448</f>
        <v>2.2099877547570989E-3</v>
      </c>
      <c r="S451" s="105">
        <f t="shared" si="117"/>
        <v>1.3498689450930581</v>
      </c>
      <c r="T451" s="177">
        <f t="shared" si="118"/>
        <v>5.8291310549069424</v>
      </c>
      <c r="U451" s="161">
        <f t="shared" si="103"/>
        <v>6.8572967430616291E-2</v>
      </c>
      <c r="V451" s="178">
        <f t="shared" si="114"/>
        <v>1.8541669999999999</v>
      </c>
      <c r="W451" s="105"/>
    </row>
    <row r="452" spans="1:24" x14ac:dyDescent="0.25">
      <c r="A452" s="200">
        <v>1.858333</v>
      </c>
      <c r="B452" s="105">
        <v>16.928969942147557</v>
      </c>
      <c r="D452" s="194">
        <f t="shared" si="104"/>
        <v>4.1660000000001141E-3</v>
      </c>
      <c r="E452" s="174">
        <f t="shared" ca="1" si="119"/>
        <v>-8.8067482288041541E-3</v>
      </c>
      <c r="F452" s="179">
        <f t="shared" ca="1" si="105"/>
        <v>1.0399611525737584</v>
      </c>
      <c r="G452" s="272">
        <f t="shared" si="106"/>
        <v>1.858333</v>
      </c>
      <c r="H452" s="181">
        <f t="shared" ca="1" si="107"/>
        <v>-2.1139578081622452</v>
      </c>
      <c r="I452" s="182">
        <f t="shared" ca="1" si="108"/>
        <v>249.63061751649784</v>
      </c>
      <c r="J452" s="181">
        <f t="shared" ca="1" si="109"/>
        <v>145.4298039470259</v>
      </c>
      <c r="K452" s="7">
        <f t="shared" ca="1" si="115"/>
        <v>-12.357714503180315</v>
      </c>
      <c r="L452" s="110">
        <f t="shared" si="110"/>
        <v>166.07319513246753</v>
      </c>
      <c r="M452" s="110">
        <f t="shared" si="111"/>
        <v>57.161822217732144</v>
      </c>
      <c r="N452" s="110">
        <f t="shared" ca="1" si="112"/>
        <v>-121.22917927619889</v>
      </c>
      <c r="O452" s="110">
        <f t="shared" ca="1" si="113"/>
        <v>-12.317806361463511</v>
      </c>
      <c r="P452" s="110">
        <f t="shared" ca="1" si="116"/>
        <v>-2.1139578081622465</v>
      </c>
      <c r="Q452" s="110">
        <f>'prueba 1'!I497</f>
        <v>0.8339805093375845</v>
      </c>
      <c r="R452" s="105">
        <f>'prueba 1'!AN449</f>
        <v>2.237862477570476E-3</v>
      </c>
      <c r="S452" s="105">
        <f t="shared" si="117"/>
        <v>1.3521068075706286</v>
      </c>
      <c r="T452" s="177">
        <f t="shared" si="118"/>
        <v>5.8268931924293721</v>
      </c>
      <c r="U452" s="161">
        <f t="shared" si="103"/>
        <v>7.0526088778988652E-2</v>
      </c>
      <c r="V452" s="178">
        <f t="shared" si="114"/>
        <v>1.858333</v>
      </c>
      <c r="W452" s="105"/>
    </row>
    <row r="453" spans="1:24" x14ac:dyDescent="0.25">
      <c r="A453" s="200">
        <v>1.8625</v>
      </c>
      <c r="B453" s="105">
        <v>17.165357069374512</v>
      </c>
      <c r="D453" s="194">
        <f t="shared" si="104"/>
        <v>4.1670000000000318E-3</v>
      </c>
      <c r="E453" s="174">
        <f t="shared" ca="1" si="119"/>
        <v>-7.1313446143259776E-3</v>
      </c>
      <c r="F453" s="179">
        <f t="shared" ca="1" si="105"/>
        <v>1.0401810668782465</v>
      </c>
      <c r="G453" s="272">
        <f t="shared" si="106"/>
        <v>1.8625</v>
      </c>
      <c r="H453" s="181">
        <f t="shared" ca="1" si="107"/>
        <v>-1.7113857965744956</v>
      </c>
      <c r="I453" s="182">
        <f t="shared" ca="1" si="108"/>
        <v>249.62348617188351</v>
      </c>
      <c r="J453" s="181">
        <f t="shared" ca="1" si="109"/>
        <v>146.46998501390414</v>
      </c>
      <c r="K453" s="7">
        <f t="shared" ca="1" si="115"/>
        <v>-12.356842610762156</v>
      </c>
      <c r="L453" s="110">
        <f t="shared" si="110"/>
        <v>168.39215285056397</v>
      </c>
      <c r="M453" s="110">
        <f t="shared" si="111"/>
        <v>57.13973609148244</v>
      </c>
      <c r="N453" s="110">
        <f t="shared" ca="1" si="112"/>
        <v>-121.22062601157675</v>
      </c>
      <c r="O453" s="110">
        <f t="shared" ca="1" si="113"/>
        <v>-9.9682092524952139</v>
      </c>
      <c r="P453" s="110">
        <f t="shared" ca="1" si="116"/>
        <v>-1.7113857965744943</v>
      </c>
      <c r="Q453" s="110">
        <f>'prueba 1'!I498</f>
        <v>0.83005815432570684</v>
      </c>
      <c r="R453" s="105">
        <f>'prueba 1'!AN450</f>
        <v>2.2513890162792543E-3</v>
      </c>
      <c r="S453" s="105">
        <f t="shared" si="117"/>
        <v>1.3543581965869078</v>
      </c>
      <c r="T453" s="177">
        <f t="shared" si="118"/>
        <v>5.8246418034130922</v>
      </c>
      <c r="U453" s="161">
        <f t="shared" si="103"/>
        <v>7.1528042908084136E-2</v>
      </c>
      <c r="V453" s="178">
        <f t="shared" si="114"/>
        <v>1.8625</v>
      </c>
      <c r="W453" s="105"/>
    </row>
    <row r="454" spans="1:24" x14ac:dyDescent="0.25">
      <c r="A454" s="200">
        <v>1.8666670000000001</v>
      </c>
      <c r="B454" s="105">
        <v>16.33800212408017</v>
      </c>
      <c r="D454" s="194">
        <f t="shared" si="104"/>
        <v>4.1670000000000318E-3</v>
      </c>
      <c r="E454" s="174">
        <f t="shared" ca="1" si="119"/>
        <v>-1.2922359530823997E-2</v>
      </c>
      <c r="F454" s="179">
        <f t="shared" ca="1" si="105"/>
        <v>1.0401272194060815</v>
      </c>
      <c r="G454" s="272">
        <f t="shared" si="106"/>
        <v>1.8666670000000001</v>
      </c>
      <c r="H454" s="181">
        <f t="shared" ca="1" si="107"/>
        <v>-3.1011181979419002</v>
      </c>
      <c r="I454" s="182">
        <f t="shared" ca="1" si="108"/>
        <v>249.61056381235269</v>
      </c>
      <c r="J454" s="181">
        <f t="shared" ca="1" si="109"/>
        <v>147.51011223331022</v>
      </c>
      <c r="K454" s="7">
        <f t="shared" ca="1" si="115"/>
        <v>-12.356136610471181</v>
      </c>
      <c r="L454" s="110">
        <f t="shared" si="110"/>
        <v>160.27580083722648</v>
      </c>
      <c r="M454" s="110">
        <f t="shared" si="111"/>
        <v>57.118193323464318</v>
      </c>
      <c r="N454" s="110">
        <f t="shared" ca="1" si="112"/>
        <v>-121.21370014872228</v>
      </c>
      <c r="O454" s="110">
        <f t="shared" ca="1" si="113"/>
        <v>-18.056092634960109</v>
      </c>
      <c r="P454" s="110">
        <f t="shared" ca="1" si="116"/>
        <v>-3.1011181979418989</v>
      </c>
      <c r="Q454" s="110">
        <f>'prueba 1'!I499</f>
        <v>0.82615228299325238</v>
      </c>
      <c r="R454" s="105">
        <f>'prueba 1'!AN451</f>
        <v>2.1960008173417937E-3</v>
      </c>
      <c r="S454" s="105">
        <f t="shared" si="117"/>
        <v>1.3565541974042497</v>
      </c>
      <c r="T454" s="177">
        <f t="shared" si="118"/>
        <v>5.8224458025957508</v>
      </c>
      <c r="U454" s="161">
        <f t="shared" ref="U454:U517" si="120">IF(B454&lt;0,0,+D454*B454)</f>
        <v>6.8080454851042582E-2</v>
      </c>
      <c r="V454" s="178">
        <f t="shared" si="114"/>
        <v>1.8666670000000001</v>
      </c>
      <c r="W454" s="105"/>
    </row>
    <row r="455" spans="1:24" x14ac:dyDescent="0.25">
      <c r="A455" s="200">
        <v>1.870833</v>
      </c>
      <c r="B455" s="105">
        <v>15.747034306012777</v>
      </c>
      <c r="D455" s="194">
        <f t="shared" ref="D455:D518" si="121">+A455-A454</f>
        <v>4.165999999999892E-3</v>
      </c>
      <c r="E455" s="174">
        <f t="shared" ca="1" si="119"/>
        <v>-1.7049539035500466E-2</v>
      </c>
      <c r="F455" s="179">
        <f t="shared" ref="F455:F518" ca="1" si="122">IF(AND(I454&lt;=0,J454&lt;=0),0,+I455*D455)</f>
        <v>1.0398065804626124</v>
      </c>
      <c r="G455" s="272">
        <f t="shared" ref="G455:G518" si="123">+G454+D455</f>
        <v>1.870833</v>
      </c>
      <c r="H455" s="181">
        <f t="shared" ref="H455:H518" ca="1" si="124">IF(CELL("tipo",T455)="b",+(B455*9.81+K455*9.81-$E$2*9.81)/$E$2,+(B455*9.81+K455*9.81-T455*9.81)/T455)</f>
        <v>-4.0925441755883121</v>
      </c>
      <c r="I455" s="182">
        <f t="shared" ref="I455:I518" ca="1" si="125">+I454+E455</f>
        <v>249.5935142733172</v>
      </c>
      <c r="J455" s="181">
        <f t="shared" ref="J455:J518" ca="1" si="126">IF(AND(I455&lt;=0,J454&lt;=0),0,+J454+F455)</f>
        <v>148.54991881377285</v>
      </c>
      <c r="K455" s="7">
        <f t="shared" ca="1" si="115"/>
        <v>-12.354857353384606</v>
      </c>
      <c r="L455" s="110">
        <f t="shared" ref="L455:L518" si="127">+B455*9.81</f>
        <v>154.47840654198535</v>
      </c>
      <c r="M455" s="110">
        <f t="shared" ref="M455:M518" si="128">+T455*9.81</f>
        <v>57.097053384651346</v>
      </c>
      <c r="N455" s="110">
        <f t="shared" ref="N455:N518" ca="1" si="129">+K455*9.81</f>
        <v>-121.20115063670299</v>
      </c>
      <c r="O455" s="110">
        <f t="shared" ref="O455:O518" ca="1" si="130">+L455-M455+N455</f>
        <v>-23.819797479368987</v>
      </c>
      <c r="P455" s="110">
        <f t="shared" ca="1" si="116"/>
        <v>-4.0925441755883121</v>
      </c>
      <c r="Q455" s="110">
        <f>'prueba 1'!I500</f>
        <v>0.82226378449423942</v>
      </c>
      <c r="R455" s="105">
        <f>'prueba 1'!AN452</f>
        <v>2.1549376975507173E-3</v>
      </c>
      <c r="S455" s="105">
        <f t="shared" si="117"/>
        <v>1.3587091351018004</v>
      </c>
      <c r="T455" s="177">
        <f t="shared" si="118"/>
        <v>5.8202908648982001</v>
      </c>
      <c r="U455" s="161">
        <f t="shared" si="120"/>
        <v>6.5602144918847527E-2</v>
      </c>
      <c r="V455" s="178">
        <f t="shared" ref="V455:V518" si="131">+G455</f>
        <v>1.870833</v>
      </c>
      <c r="W455" s="105"/>
    </row>
    <row r="456" spans="1:24" x14ac:dyDescent="0.25">
      <c r="A456" s="200">
        <v>1.875</v>
      </c>
      <c r="B456" s="105">
        <v>14.919679360718433</v>
      </c>
      <c r="D456" s="194">
        <f t="shared" si="121"/>
        <v>4.1670000000000318E-3</v>
      </c>
      <c r="E456" s="174">
        <f t="shared" ca="1" si="119"/>
        <v>-2.2846125491560409E-2</v>
      </c>
      <c r="F456" s="179">
        <f t="shared" ca="1" si="122"/>
        <v>1.0399609741719973</v>
      </c>
      <c r="G456" s="272">
        <f t="shared" si="123"/>
        <v>1.875</v>
      </c>
      <c r="H456" s="181">
        <f t="shared" ca="1" si="124"/>
        <v>-5.4826315074538599</v>
      </c>
      <c r="I456" s="182">
        <f t="shared" ca="1" si="125"/>
        <v>249.57066814782564</v>
      </c>
      <c r="J456" s="181">
        <f t="shared" ca="1" si="126"/>
        <v>149.58987978794485</v>
      </c>
      <c r="K456" s="7">
        <f t="shared" ref="K456:K519" ca="1" si="132">IF(I455&lt;0,+(+(0.5*1.29*$H$2*PI()/4*$E$1^2*I455^2)/9.81),+(-(0.5*1.29*$H$2*PI()/4*$E$1^2*I455^2)/9.81))</f>
        <v>-12.353169624904581</v>
      </c>
      <c r="L456" s="110">
        <f t="shared" si="127"/>
        <v>146.36205452864783</v>
      </c>
      <c r="M456" s="110">
        <f t="shared" si="128"/>
        <v>57.076462984882255</v>
      </c>
      <c r="N456" s="110">
        <f t="shared" ca="1" si="129"/>
        <v>-121.18459402031394</v>
      </c>
      <c r="O456" s="110">
        <f t="shared" ca="1" si="130"/>
        <v>-31.899002476548361</v>
      </c>
      <c r="P456" s="110">
        <f t="shared" ref="P456:P519" ca="1" si="133">+O456/T456</f>
        <v>-5.4826315074538599</v>
      </c>
      <c r="Q456" s="110">
        <f>'prueba 1'!I501</f>
        <v>0.8183916017580376</v>
      </c>
      <c r="R456" s="105">
        <f>'prueba 1'!AN453</f>
        <v>2.098919446389986E-3</v>
      </c>
      <c r="S456" s="105">
        <f t="shared" ref="S456:S519" si="134">R456+S455</f>
        <v>1.3608080545481904</v>
      </c>
      <c r="T456" s="177">
        <f t="shared" ref="T456:T519" si="135">+$E$2-S456</f>
        <v>5.8181919454518098</v>
      </c>
      <c r="U456" s="161">
        <f t="shared" si="120"/>
        <v>6.2170303896114186E-2</v>
      </c>
      <c r="V456" s="178">
        <f t="shared" si="131"/>
        <v>1.875</v>
      </c>
      <c r="W456" s="105"/>
    </row>
    <row r="457" spans="1:24" x14ac:dyDescent="0.25">
      <c r="A457" s="200">
        <v>1.879167</v>
      </c>
      <c r="B457" s="105">
        <v>14.62419545168474</v>
      </c>
      <c r="D457" s="194">
        <f t="shared" si="121"/>
        <v>4.1670000000000318E-3</v>
      </c>
      <c r="E457" s="174">
        <f t="shared" ca="1" si="119"/>
        <v>-2.4900585042890059E-2</v>
      </c>
      <c r="F457" s="179">
        <f t="shared" ca="1" si="122"/>
        <v>1.0398572134341235</v>
      </c>
      <c r="G457" s="272">
        <f t="shared" si="123"/>
        <v>1.879167</v>
      </c>
      <c r="H457" s="181">
        <f t="shared" ca="1" si="124"/>
        <v>-5.9756623573049845</v>
      </c>
      <c r="I457" s="182">
        <f t="shared" ca="1" si="125"/>
        <v>249.54576756278274</v>
      </c>
      <c r="J457" s="181">
        <f t="shared" ca="1" si="126"/>
        <v>150.62973700137897</v>
      </c>
      <c r="K457" s="7">
        <f t="shared" ca="1" si="132"/>
        <v>-12.350908274901734</v>
      </c>
      <c r="L457" s="110">
        <f t="shared" si="127"/>
        <v>143.46335738102729</v>
      </c>
      <c r="M457" s="110">
        <f t="shared" si="128"/>
        <v>57.056084377545822</v>
      </c>
      <c r="N457" s="110">
        <f t="shared" ca="1" si="129"/>
        <v>-121.16241017678601</v>
      </c>
      <c r="O457" s="110">
        <f t="shared" ca="1" si="130"/>
        <v>-34.755137173304547</v>
      </c>
      <c r="P457" s="110">
        <f t="shared" ca="1" si="133"/>
        <v>-5.9756623573049854</v>
      </c>
      <c r="Q457" s="110">
        <f>'prueba 1'!I502</f>
        <v>0.81453632955534028</v>
      </c>
      <c r="R457" s="105">
        <f>'prueba 1'!AN454</f>
        <v>2.0773300037143457E-3</v>
      </c>
      <c r="S457" s="105">
        <f t="shared" si="134"/>
        <v>1.3628853845519047</v>
      </c>
      <c r="T457" s="177">
        <f t="shared" si="135"/>
        <v>5.8161146154480958</v>
      </c>
      <c r="U457" s="161">
        <f t="shared" si="120"/>
        <v>6.0939022447170775E-2</v>
      </c>
      <c r="V457" s="178">
        <f t="shared" si="131"/>
        <v>1.879167</v>
      </c>
      <c r="W457" s="105"/>
    </row>
    <row r="458" spans="1:24" x14ac:dyDescent="0.25">
      <c r="A458" s="200">
        <v>1.8833329999999999</v>
      </c>
      <c r="B458" s="105">
        <v>14.210517979037565</v>
      </c>
      <c r="D458" s="194">
        <f t="shared" si="121"/>
        <v>4.165999999999892E-3</v>
      </c>
      <c r="E458" s="174">
        <f t="shared" ca="1" si="119"/>
        <v>-2.7779498523235888E-2</v>
      </c>
      <c r="F458" s="179">
        <f t="shared" ca="1" si="122"/>
        <v>1.0394919382756782</v>
      </c>
      <c r="G458" s="272">
        <f t="shared" si="123"/>
        <v>1.8833329999999999</v>
      </c>
      <c r="H458" s="181">
        <f t="shared" ca="1" si="124"/>
        <v>-6.6681465490246303</v>
      </c>
      <c r="I458" s="182">
        <f t="shared" ca="1" si="125"/>
        <v>249.5179880642595</v>
      </c>
      <c r="J458" s="181">
        <f t="shared" ca="1" si="126"/>
        <v>151.66922893965466</v>
      </c>
      <c r="K458" s="7">
        <f t="shared" ca="1" si="132"/>
        <v>-12.348443806607461</v>
      </c>
      <c r="L458" s="110">
        <f t="shared" si="127"/>
        <v>139.40518137435853</v>
      </c>
      <c r="M458" s="110">
        <f t="shared" si="128"/>
        <v>57.036000902514957</v>
      </c>
      <c r="N458" s="110">
        <f t="shared" ca="1" si="129"/>
        <v>-121.1382337428192</v>
      </c>
      <c r="O458" s="110">
        <f t="shared" ca="1" si="130"/>
        <v>-38.769053270975618</v>
      </c>
      <c r="P458" s="110">
        <f t="shared" ca="1" si="133"/>
        <v>-6.6681465490246303</v>
      </c>
      <c r="Q458" s="110">
        <f>'prueba 1'!I503</f>
        <v>0.81069832991882718</v>
      </c>
      <c r="R458" s="105">
        <f>'prueba 1'!AN455</f>
        <v>2.0472451611485542E-3</v>
      </c>
      <c r="S458" s="105">
        <f t="shared" si="134"/>
        <v>1.3649326297130533</v>
      </c>
      <c r="T458" s="177">
        <f t="shared" si="135"/>
        <v>5.8140673702869474</v>
      </c>
      <c r="U458" s="161">
        <f t="shared" si="120"/>
        <v>5.9201017900668965E-2</v>
      </c>
      <c r="V458" s="178">
        <f t="shared" si="131"/>
        <v>1.8833329999999999</v>
      </c>
      <c r="W458" s="105"/>
    </row>
    <row r="459" spans="1:24" x14ac:dyDescent="0.25">
      <c r="A459" s="200">
        <v>1.8875</v>
      </c>
      <c r="B459" s="105">
        <v>13.501356597356699</v>
      </c>
      <c r="D459" s="194">
        <f t="shared" si="121"/>
        <v>4.1670000000000318E-3</v>
      </c>
      <c r="E459" s="174">
        <f t="shared" ca="1" si="119"/>
        <v>-3.2750105069832953E-2</v>
      </c>
      <c r="F459" s="179">
        <f t="shared" ca="1" si="122"/>
        <v>1.0396049865759514</v>
      </c>
      <c r="G459" s="272">
        <f t="shared" si="123"/>
        <v>1.8875</v>
      </c>
      <c r="H459" s="181">
        <f t="shared" ca="1" si="124"/>
        <v>-7.8593964650426456</v>
      </c>
      <c r="I459" s="182">
        <f t="shared" ca="1" si="125"/>
        <v>249.48523795918967</v>
      </c>
      <c r="J459" s="181">
        <f t="shared" ca="1" si="126"/>
        <v>152.7088339262306</v>
      </c>
      <c r="K459" s="7">
        <f t="shared" ca="1" si="132"/>
        <v>-12.345694695800672</v>
      </c>
      <c r="L459" s="110">
        <f t="shared" si="127"/>
        <v>132.44830822006921</v>
      </c>
      <c r="M459" s="110">
        <f t="shared" si="128"/>
        <v>57.016401504043891</v>
      </c>
      <c r="N459" s="110">
        <f t="shared" ca="1" si="129"/>
        <v>-121.11126496580459</v>
      </c>
      <c r="O459" s="110">
        <f t="shared" ca="1" si="130"/>
        <v>-45.679358249779284</v>
      </c>
      <c r="P459" s="110">
        <f t="shared" ca="1" si="133"/>
        <v>-7.8593964650426473</v>
      </c>
      <c r="Q459" s="110">
        <f>'prueba 1'!I504</f>
        <v>0.80973408176772099</v>
      </c>
      <c r="R459" s="105">
        <f>'prueba 1'!AN456</f>
        <v>1.9978999460817351E-3</v>
      </c>
      <c r="S459" s="105">
        <f t="shared" si="134"/>
        <v>1.366930529659135</v>
      </c>
      <c r="T459" s="177">
        <f t="shared" si="135"/>
        <v>5.8120694703408651</v>
      </c>
      <c r="U459" s="161">
        <f t="shared" si="120"/>
        <v>5.626015294118579E-2</v>
      </c>
      <c r="V459" s="178">
        <f t="shared" si="131"/>
        <v>1.8875</v>
      </c>
      <c r="W459" s="105"/>
    </row>
    <row r="460" spans="1:24" x14ac:dyDescent="0.25">
      <c r="A460" s="200">
        <v>1.891667</v>
      </c>
      <c r="B460" s="105">
        <v>12.969485561096048</v>
      </c>
      <c r="D460" s="194">
        <f t="shared" si="121"/>
        <v>4.1670000000000318E-3</v>
      </c>
      <c r="E460" s="174">
        <f t="shared" ca="1" si="119"/>
        <v>-3.646665588252064E-2</v>
      </c>
      <c r="F460" s="179">
        <f t="shared" ca="1" si="122"/>
        <v>1.0394530300208888</v>
      </c>
      <c r="G460" s="272">
        <f t="shared" si="123"/>
        <v>1.891667</v>
      </c>
      <c r="H460" s="181">
        <f t="shared" ca="1" si="124"/>
        <v>-8.751297308020245</v>
      </c>
      <c r="I460" s="182">
        <f t="shared" ca="1" si="125"/>
        <v>249.44877130330715</v>
      </c>
      <c r="J460" s="181">
        <f t="shared" ca="1" si="126"/>
        <v>153.74828695625149</v>
      </c>
      <c r="K460" s="7">
        <f t="shared" ca="1" si="132"/>
        <v>-12.34245407762163</v>
      </c>
      <c r="L460" s="110">
        <f t="shared" si="127"/>
        <v>127.23065335435224</v>
      </c>
      <c r="M460" s="110">
        <f t="shared" si="128"/>
        <v>56.997176831535207</v>
      </c>
      <c r="N460" s="110">
        <f t="shared" ca="1" si="129"/>
        <v>-121.0794745014682</v>
      </c>
      <c r="O460" s="110">
        <f t="shared" ca="1" si="130"/>
        <v>-50.84599797865117</v>
      </c>
      <c r="P460" s="110">
        <f t="shared" ca="1" si="133"/>
        <v>-8.7512973080202467</v>
      </c>
      <c r="Q460" s="110">
        <f>'prueba 1'!I505</f>
        <v>0.8080684901665891</v>
      </c>
      <c r="R460" s="105">
        <f>'prueba 1'!AN457</f>
        <v>1.959701580905423E-3</v>
      </c>
      <c r="S460" s="105">
        <f t="shared" si="134"/>
        <v>1.3688902312400404</v>
      </c>
      <c r="T460" s="177">
        <f t="shared" si="135"/>
        <v>5.8101097687599594</v>
      </c>
      <c r="U460" s="161">
        <f t="shared" si="120"/>
        <v>5.4043846333087647E-2</v>
      </c>
      <c r="V460" s="178">
        <f t="shared" si="131"/>
        <v>1.891667</v>
      </c>
      <c r="W460" s="105"/>
    </row>
    <row r="461" spans="1:24" x14ac:dyDescent="0.25">
      <c r="A461" s="200">
        <v>1.8958330000000001</v>
      </c>
      <c r="B461" s="105">
        <v>12.733098433869092</v>
      </c>
      <c r="D461" s="194">
        <f t="shared" si="121"/>
        <v>4.1660000000001141E-3</v>
      </c>
      <c r="E461" s="174">
        <f t="shared" ca="1" si="119"/>
        <v>-3.8094352950186525E-2</v>
      </c>
      <c r="F461" s="179">
        <f t="shared" ca="1" si="122"/>
        <v>1.0390448801752155</v>
      </c>
      <c r="G461" s="272">
        <f t="shared" si="123"/>
        <v>1.8958330000000001</v>
      </c>
      <c r="H461" s="181">
        <f t="shared" ca="1" si="124"/>
        <v>-9.1441077652869609</v>
      </c>
      <c r="I461" s="182">
        <f t="shared" ca="1" si="125"/>
        <v>249.41067695035696</v>
      </c>
      <c r="J461" s="181">
        <f t="shared" ca="1" si="126"/>
        <v>154.78733183642672</v>
      </c>
      <c r="K461" s="7">
        <f t="shared" ca="1" si="132"/>
        <v>-12.338846207792258</v>
      </c>
      <c r="L461" s="110">
        <f t="shared" si="127"/>
        <v>124.9116956362558</v>
      </c>
      <c r="M461" s="110">
        <f t="shared" si="128"/>
        <v>56.978133511803541</v>
      </c>
      <c r="N461" s="110">
        <f t="shared" ca="1" si="129"/>
        <v>-121.04408129844207</v>
      </c>
      <c r="O461" s="110">
        <f t="shared" ca="1" si="130"/>
        <v>-53.1105191739898</v>
      </c>
      <c r="P461" s="110">
        <f t="shared" ca="1" si="133"/>
        <v>-9.1441077652869609</v>
      </c>
      <c r="Q461" s="110">
        <f>'prueba 1'!I506</f>
        <v>0.80872272624665531</v>
      </c>
      <c r="R461" s="105">
        <f>'prueba 1'!AN458</f>
        <v>1.9412150592930846E-3</v>
      </c>
      <c r="S461" s="105">
        <f t="shared" si="134"/>
        <v>1.3708314462993334</v>
      </c>
      <c r="T461" s="177">
        <f t="shared" si="135"/>
        <v>5.8081685537006669</v>
      </c>
      <c r="U461" s="161">
        <f t="shared" si="120"/>
        <v>5.304608807550009E-2</v>
      </c>
      <c r="V461" s="178">
        <f t="shared" si="131"/>
        <v>1.8958330000000001</v>
      </c>
      <c r="W461" s="105"/>
      <c r="X461" s="105"/>
    </row>
    <row r="462" spans="1:24" x14ac:dyDescent="0.25">
      <c r="A462" s="200">
        <v>1.9</v>
      </c>
      <c r="B462" s="105">
        <v>12.378517743028658</v>
      </c>
      <c r="D462" s="194">
        <f t="shared" si="121"/>
        <v>4.1669999999998097E-3</v>
      </c>
      <c r="E462" s="174">
        <f t="shared" ca="1" si="119"/>
        <v>-4.0572436429065384E-2</v>
      </c>
      <c r="F462" s="179">
        <f t="shared" ca="1" si="122"/>
        <v>1.03912522550949</v>
      </c>
      <c r="G462" s="272">
        <f t="shared" si="123"/>
        <v>1.9</v>
      </c>
      <c r="H462" s="181">
        <f t="shared" ca="1" si="124"/>
        <v>-9.7366058145109751</v>
      </c>
      <c r="I462" s="182">
        <f t="shared" ca="1" si="125"/>
        <v>249.37010451392788</v>
      </c>
      <c r="J462" s="181">
        <f t="shared" ca="1" si="126"/>
        <v>155.8264570619362</v>
      </c>
      <c r="K462" s="7">
        <f t="shared" ca="1" si="132"/>
        <v>-12.335077863141139</v>
      </c>
      <c r="L462" s="110">
        <f t="shared" si="127"/>
        <v>121.43325905911114</v>
      </c>
      <c r="M462" s="110">
        <f t="shared" si="128"/>
        <v>56.959343536393952</v>
      </c>
      <c r="N462" s="110">
        <f t="shared" ca="1" si="129"/>
        <v>-121.00711383741458</v>
      </c>
      <c r="O462" s="110">
        <f t="shared" ca="1" si="130"/>
        <v>-56.533198314697387</v>
      </c>
      <c r="P462" s="110">
        <f t="shared" ca="1" si="133"/>
        <v>-9.7366058145109733</v>
      </c>
      <c r="Q462" s="110">
        <f>'prueba 1'!I507</f>
        <v>0.80874585357377593</v>
      </c>
      <c r="R462" s="105">
        <f>'prueba 1'!AN459</f>
        <v>1.9153899500093576E-3</v>
      </c>
      <c r="S462" s="105">
        <f t="shared" si="134"/>
        <v>1.3727468362493427</v>
      </c>
      <c r="T462" s="177">
        <f t="shared" si="135"/>
        <v>5.8062531637506574</v>
      </c>
      <c r="U462" s="161">
        <f t="shared" si="120"/>
        <v>5.1581283435198064E-2</v>
      </c>
      <c r="V462" s="178">
        <f t="shared" si="131"/>
        <v>1.9</v>
      </c>
    </row>
    <row r="463" spans="1:24" x14ac:dyDescent="0.25">
      <c r="A463" s="200">
        <v>1.9041669999999999</v>
      </c>
      <c r="B463" s="105">
        <v>11.964840270381487</v>
      </c>
      <c r="D463" s="194">
        <f t="shared" si="121"/>
        <v>4.1670000000000318E-3</v>
      </c>
      <c r="E463" s="174">
        <f t="shared" ca="1" si="119"/>
        <v>-4.345747123726678E-2</v>
      </c>
      <c r="F463" s="179">
        <f t="shared" ca="1" si="122"/>
        <v>1.0389441382268998</v>
      </c>
      <c r="G463" s="272">
        <f t="shared" si="123"/>
        <v>1.9041669999999999</v>
      </c>
      <c r="H463" s="181">
        <f t="shared" ca="1" si="124"/>
        <v>-10.428958780241528</v>
      </c>
      <c r="I463" s="182">
        <f t="shared" ca="1" si="125"/>
        <v>249.32664704269061</v>
      </c>
      <c r="J463" s="181">
        <f t="shared" ca="1" si="126"/>
        <v>156.86540120016309</v>
      </c>
      <c r="K463" s="7">
        <f t="shared" ca="1" si="132"/>
        <v>-12.33106501603682</v>
      </c>
      <c r="L463" s="110">
        <f t="shared" si="127"/>
        <v>117.37508305244239</v>
      </c>
      <c r="M463" s="110">
        <f t="shared" si="128"/>
        <v>56.940853527610571</v>
      </c>
      <c r="N463" s="110">
        <f t="shared" ca="1" si="129"/>
        <v>-120.96774780732122</v>
      </c>
      <c r="O463" s="110">
        <f t="shared" ca="1" si="130"/>
        <v>-60.533518282489396</v>
      </c>
      <c r="P463" s="110">
        <f t="shared" ca="1" si="133"/>
        <v>-10.428958780241528</v>
      </c>
      <c r="Q463" s="110">
        <f>'prueba 1'!I508</f>
        <v>0.80833243828601375</v>
      </c>
      <c r="R463" s="105">
        <f>'prueba 1'!AN460</f>
        <v>1.8848123122712104E-3</v>
      </c>
      <c r="S463" s="105">
        <f t="shared" si="134"/>
        <v>1.3746316485616139</v>
      </c>
      <c r="T463" s="177">
        <f t="shared" si="135"/>
        <v>5.8043683514383861</v>
      </c>
      <c r="U463" s="161">
        <f t="shared" si="120"/>
        <v>4.9857489406680035E-2</v>
      </c>
      <c r="V463" s="178">
        <f t="shared" si="131"/>
        <v>1.9041669999999999</v>
      </c>
    </row>
    <row r="464" spans="1:24" x14ac:dyDescent="0.25">
      <c r="A464" s="200">
        <v>1.9083330000000001</v>
      </c>
      <c r="B464" s="105">
        <v>12.201227397608442</v>
      </c>
      <c r="D464" s="194">
        <f t="shared" si="121"/>
        <v>4.1660000000001141E-3</v>
      </c>
      <c r="E464" s="174">
        <f t="shared" ca="1" si="119"/>
        <v>-4.1752675411249968E-2</v>
      </c>
      <c r="F464" s="179">
        <f t="shared" ca="1" si="122"/>
        <v>1.0385208699341142</v>
      </c>
      <c r="G464" s="272">
        <f t="shared" si="123"/>
        <v>1.9083330000000001</v>
      </c>
      <c r="H464" s="181">
        <f t="shared" ca="1" si="124"/>
        <v>-10.022245658004998</v>
      </c>
      <c r="I464" s="182">
        <f t="shared" ca="1" si="125"/>
        <v>249.28489436727935</v>
      </c>
      <c r="J464" s="181">
        <f t="shared" ca="1" si="126"/>
        <v>157.9039220700972</v>
      </c>
      <c r="K464" s="7">
        <f t="shared" ca="1" si="132"/>
        <v>-12.326767546531038</v>
      </c>
      <c r="L464" s="110">
        <f t="shared" si="127"/>
        <v>119.69404077053882</v>
      </c>
      <c r="M464" s="110">
        <f t="shared" si="128"/>
        <v>56.922221350908686</v>
      </c>
      <c r="N464" s="110">
        <f t="shared" ca="1" si="129"/>
        <v>-120.92558963146948</v>
      </c>
      <c r="O464" s="110">
        <f t="shared" ca="1" si="130"/>
        <v>-58.153770211839344</v>
      </c>
      <c r="P464" s="110">
        <f t="shared" ca="1" si="133"/>
        <v>-10.022245658004998</v>
      </c>
      <c r="Q464" s="110">
        <f>'prueba 1'!I509</f>
        <v>0.80761038344189962</v>
      </c>
      <c r="R464" s="105">
        <f>'prueba 1'!AN461</f>
        <v>1.8993044548303623E-3</v>
      </c>
      <c r="S464" s="105">
        <f t="shared" si="134"/>
        <v>1.3765309530164442</v>
      </c>
      <c r="T464" s="177">
        <f t="shared" si="135"/>
        <v>5.802469046983556</v>
      </c>
      <c r="U464" s="161">
        <f t="shared" si="120"/>
        <v>5.0830313338438161E-2</v>
      </c>
      <c r="V464" s="178">
        <f t="shared" si="131"/>
        <v>1.9083330000000001</v>
      </c>
    </row>
    <row r="465" spans="1:22" x14ac:dyDescent="0.25">
      <c r="A465" s="200">
        <v>1.9125000000000001</v>
      </c>
      <c r="B465" s="105">
        <v>12.910388779289308</v>
      </c>
      <c r="D465" s="194">
        <f t="shared" si="121"/>
        <v>4.1670000000000318E-3</v>
      </c>
      <c r="E465" s="174">
        <f t="shared" ca="1" si="119"/>
        <v>-3.6736197994879011E-2</v>
      </c>
      <c r="F465" s="179">
        <f t="shared" ca="1" si="122"/>
        <v>1.0386170750914163</v>
      </c>
      <c r="G465" s="272">
        <f t="shared" si="123"/>
        <v>1.9125000000000001</v>
      </c>
      <c r="H465" s="181">
        <f t="shared" ca="1" si="124"/>
        <v>-8.8159822401916799</v>
      </c>
      <c r="I465" s="182">
        <f t="shared" ca="1" si="125"/>
        <v>249.24815816928447</v>
      </c>
      <c r="J465" s="181">
        <f t="shared" ca="1" si="126"/>
        <v>158.94253914518862</v>
      </c>
      <c r="K465" s="7">
        <f t="shared" ca="1" si="132"/>
        <v>-12.322639368206627</v>
      </c>
      <c r="L465" s="110">
        <f t="shared" si="127"/>
        <v>126.65091392482812</v>
      </c>
      <c r="M465" s="110">
        <f t="shared" si="128"/>
        <v>56.903119226764218</v>
      </c>
      <c r="N465" s="110">
        <f t="shared" ca="1" si="129"/>
        <v>-120.88509220210702</v>
      </c>
      <c r="O465" s="110">
        <f t="shared" ca="1" si="130"/>
        <v>-51.137297504043119</v>
      </c>
      <c r="P465" s="110">
        <f t="shared" ca="1" si="133"/>
        <v>-8.8159822401916799</v>
      </c>
      <c r="Q465" s="110">
        <f>'prueba 1'!I510</f>
        <v>0.80668498475423278</v>
      </c>
      <c r="R465" s="105">
        <f>'prueba 1'!AN462</f>
        <v>1.9472093929126968E-3</v>
      </c>
      <c r="S465" s="105">
        <f t="shared" si="134"/>
        <v>1.3784781624093569</v>
      </c>
      <c r="T465" s="177">
        <f t="shared" si="135"/>
        <v>5.8005218375906438</v>
      </c>
      <c r="U465" s="161">
        <f t="shared" si="120"/>
        <v>5.3797590043298954E-2</v>
      </c>
      <c r="V465" s="178">
        <f t="shared" si="131"/>
        <v>1.9125000000000001</v>
      </c>
    </row>
    <row r="466" spans="1:22" x14ac:dyDescent="0.25">
      <c r="A466" s="200">
        <v>1.9166669999999999</v>
      </c>
      <c r="B466" s="105">
        <v>13.501356597356699</v>
      </c>
      <c r="D466" s="194">
        <f t="shared" si="121"/>
        <v>4.1669999999998097E-3</v>
      </c>
      <c r="E466" s="174">
        <f t="shared" ca="1" si="119"/>
        <v>-3.2542997989080648E-2</v>
      </c>
      <c r="F466" s="179">
        <f t="shared" ca="1" si="122"/>
        <v>1.0384814684187404</v>
      </c>
      <c r="G466" s="272">
        <f t="shared" si="123"/>
        <v>1.9166669999999999</v>
      </c>
      <c r="H466" s="181">
        <f t="shared" ca="1" si="124"/>
        <v>-7.8096947418003673</v>
      </c>
      <c r="I466" s="182">
        <f t="shared" ca="1" si="125"/>
        <v>249.21561517129538</v>
      </c>
      <c r="J466" s="181">
        <f t="shared" ca="1" si="126"/>
        <v>159.98102061360737</v>
      </c>
      <c r="K466" s="7">
        <f t="shared" ca="1" si="132"/>
        <v>-12.319007751735073</v>
      </c>
      <c r="L466" s="110">
        <f t="shared" si="127"/>
        <v>132.44830822006921</v>
      </c>
      <c r="M466" s="110">
        <f t="shared" si="128"/>
        <v>56.883638772483422</v>
      </c>
      <c r="N466" s="110">
        <f t="shared" ca="1" si="129"/>
        <v>-120.84946604452108</v>
      </c>
      <c r="O466" s="110">
        <f t="shared" ca="1" si="130"/>
        <v>-45.284796596935294</v>
      </c>
      <c r="P466" s="110">
        <f t="shared" ca="1" si="133"/>
        <v>-7.8096947418003673</v>
      </c>
      <c r="Q466" s="110">
        <f>'prueba 1'!I511</f>
        <v>0.80562428026309918</v>
      </c>
      <c r="R466" s="105">
        <f>'prueba 1'!AN463</f>
        <v>1.9857751560443419E-3</v>
      </c>
      <c r="S466" s="105">
        <f t="shared" si="134"/>
        <v>1.3804639375654013</v>
      </c>
      <c r="T466" s="177">
        <f t="shared" si="135"/>
        <v>5.7985360624345992</v>
      </c>
      <c r="U466" s="161">
        <f t="shared" si="120"/>
        <v>5.6260152941182792E-2</v>
      </c>
      <c r="V466" s="178">
        <f t="shared" si="131"/>
        <v>1.9166669999999999</v>
      </c>
    </row>
    <row r="467" spans="1:22" x14ac:dyDescent="0.25">
      <c r="A467" s="200">
        <v>1.920833</v>
      </c>
      <c r="B467" s="105">
        <v>14.446905106264524</v>
      </c>
      <c r="D467" s="194">
        <f t="shared" si="121"/>
        <v>4.1660000000001141E-3</v>
      </c>
      <c r="E467" s="174">
        <f t="shared" ca="1" si="119"/>
        <v>-2.5842925716893561E-2</v>
      </c>
      <c r="F467" s="179">
        <f t="shared" ca="1" si="122"/>
        <v>1.0381245911751085</v>
      </c>
      <c r="G467" s="272">
        <f t="shared" si="123"/>
        <v>1.920833</v>
      </c>
      <c r="H467" s="181">
        <f t="shared" ca="1" si="124"/>
        <v>-6.2032946992061575</v>
      </c>
      <c r="I467" s="182">
        <f t="shared" ca="1" si="125"/>
        <v>249.1897722455785</v>
      </c>
      <c r="J467" s="181">
        <f t="shared" ca="1" si="126"/>
        <v>161.01914520478249</v>
      </c>
      <c r="K467" s="7">
        <f t="shared" ca="1" si="132"/>
        <v>-12.315791107921777</v>
      </c>
      <c r="L467" s="110">
        <f t="shared" si="127"/>
        <v>141.72413909245498</v>
      </c>
      <c r="M467" s="110">
        <f t="shared" si="128"/>
        <v>56.863559052293965</v>
      </c>
      <c r="N467" s="110">
        <f t="shared" ca="1" si="129"/>
        <v>-120.81791076871264</v>
      </c>
      <c r="O467" s="110">
        <f t="shared" ca="1" si="130"/>
        <v>-35.957330728551625</v>
      </c>
      <c r="P467" s="110">
        <f t="shared" ca="1" si="133"/>
        <v>-6.2032946992061575</v>
      </c>
      <c r="Q467" s="110">
        <f>'prueba 1'!I512</f>
        <v>0.80446966233745287</v>
      </c>
      <c r="R467" s="105">
        <f>'prueba 1'!AN464</f>
        <v>2.0468624046341222E-3</v>
      </c>
      <c r="S467" s="105">
        <f t="shared" si="134"/>
        <v>1.3825107999700355</v>
      </c>
      <c r="T467" s="177">
        <f t="shared" si="135"/>
        <v>5.7964892000299653</v>
      </c>
      <c r="U467" s="161">
        <f t="shared" si="120"/>
        <v>6.0185806672699654E-2</v>
      </c>
      <c r="V467" s="178">
        <f t="shared" si="131"/>
        <v>1.920833</v>
      </c>
    </row>
    <row r="468" spans="1:22" x14ac:dyDescent="0.25">
      <c r="A468" s="200">
        <v>1.925</v>
      </c>
      <c r="B468" s="105">
        <v>14.978776142525174</v>
      </c>
      <c r="D468" s="194">
        <f t="shared" si="121"/>
        <v>4.1670000000000318E-3</v>
      </c>
      <c r="E468" s="174">
        <f t="shared" ca="1" si="119"/>
        <v>-2.20734817918108E-2</v>
      </c>
      <c r="F468" s="179">
        <f t="shared" ca="1" si="122"/>
        <v>1.0382818007487071</v>
      </c>
      <c r="G468" s="272">
        <f t="shared" si="123"/>
        <v>1.925</v>
      </c>
      <c r="H468" s="181">
        <f t="shared" ca="1" si="124"/>
        <v>-5.2972118530863046</v>
      </c>
      <c r="I468" s="182">
        <f t="shared" ca="1" si="125"/>
        <v>249.16769876378669</v>
      </c>
      <c r="J468" s="181">
        <f t="shared" ca="1" si="126"/>
        <v>162.0574270055312</v>
      </c>
      <c r="K468" s="7">
        <f t="shared" ca="1" si="132"/>
        <v>-12.313237017782749</v>
      </c>
      <c r="L468" s="110">
        <f t="shared" si="127"/>
        <v>146.94179395817196</v>
      </c>
      <c r="M468" s="110">
        <f t="shared" si="128"/>
        <v>56.843149160028652</v>
      </c>
      <c r="N468" s="110">
        <f t="shared" ca="1" si="129"/>
        <v>-120.79285514444877</v>
      </c>
      <c r="O468" s="110">
        <f t="shared" ca="1" si="130"/>
        <v>-30.694210346305454</v>
      </c>
      <c r="P468" s="110">
        <f t="shared" ca="1" si="133"/>
        <v>-5.2972118530863028</v>
      </c>
      <c r="Q468" s="110">
        <f>'prueba 1'!I513</f>
        <v>0.80324781295325542</v>
      </c>
      <c r="R468" s="105">
        <f>'prueba 1'!AN465</f>
        <v>2.0805190892257269E-3</v>
      </c>
      <c r="S468" s="105">
        <f t="shared" si="134"/>
        <v>1.3845913190592611</v>
      </c>
      <c r="T468" s="177">
        <f t="shared" si="135"/>
        <v>5.7944086809407391</v>
      </c>
      <c r="U468" s="161">
        <f t="shared" si="120"/>
        <v>6.2416560185902872E-2</v>
      </c>
      <c r="V468" s="178">
        <f t="shared" si="131"/>
        <v>1.925</v>
      </c>
    </row>
    <row r="469" spans="1:22" x14ac:dyDescent="0.25">
      <c r="A469" s="200">
        <v>1.9291670000000001</v>
      </c>
      <c r="B469" s="105">
        <v>15.628840742399301</v>
      </c>
      <c r="D469" s="194">
        <f t="shared" si="121"/>
        <v>4.1670000000000318E-3</v>
      </c>
      <c r="E469" s="174">
        <f t="shared" ca="1" si="119"/>
        <v>-1.7463460796115101E-2</v>
      </c>
      <c r="F469" s="179">
        <f t="shared" ca="1" si="122"/>
        <v>1.0382090305075697</v>
      </c>
      <c r="G469" s="272">
        <f t="shared" si="123"/>
        <v>1.9291670000000001</v>
      </c>
      <c r="H469" s="181">
        <f t="shared" ca="1" si="124"/>
        <v>-4.1908953194420366</v>
      </c>
      <c r="I469" s="182">
        <f t="shared" ca="1" si="125"/>
        <v>249.15023530299058</v>
      </c>
      <c r="J469" s="181">
        <f t="shared" ca="1" si="126"/>
        <v>163.09563603603877</v>
      </c>
      <c r="K469" s="7">
        <f t="shared" ca="1" si="132"/>
        <v>-12.311055676448564</v>
      </c>
      <c r="L469" s="110">
        <f t="shared" si="127"/>
        <v>153.31892768293716</v>
      </c>
      <c r="M469" s="110">
        <f t="shared" si="128"/>
        <v>56.822343333464474</v>
      </c>
      <c r="N469" s="110">
        <f t="shared" ca="1" si="129"/>
        <v>-120.77145618596042</v>
      </c>
      <c r="O469" s="110">
        <f t="shared" ca="1" si="130"/>
        <v>-24.274871836487733</v>
      </c>
      <c r="P469" s="110">
        <f t="shared" ca="1" si="133"/>
        <v>-4.1908953194420366</v>
      </c>
      <c r="Q469" s="110">
        <f>'prueba 1'!I514</f>
        <v>0.80197971561290671</v>
      </c>
      <c r="R469" s="105">
        <f>'prueba 1'!AN466</f>
        <v>2.1208793643400295E-3</v>
      </c>
      <c r="S469" s="105">
        <f t="shared" si="134"/>
        <v>1.3867121984236013</v>
      </c>
      <c r="T469" s="177">
        <f t="shared" si="135"/>
        <v>5.792287801576399</v>
      </c>
      <c r="U469" s="161">
        <f t="shared" si="120"/>
        <v>6.5125379373578388E-2</v>
      </c>
      <c r="V469" s="178">
        <f t="shared" si="131"/>
        <v>1.9291670000000001</v>
      </c>
    </row>
    <row r="470" spans="1:22" x14ac:dyDescent="0.25">
      <c r="A470" s="200">
        <v>1.933333</v>
      </c>
      <c r="B470" s="105">
        <v>15.806131087819518</v>
      </c>
      <c r="D470" s="194">
        <f t="shared" si="121"/>
        <v>4.165999999999892E-3</v>
      </c>
      <c r="E470" s="174">
        <f t="shared" ca="1" si="119"/>
        <v>-1.6187117637822206E-2</v>
      </c>
      <c r="F470" s="179">
        <f t="shared" ca="1" si="122"/>
        <v>1.0378924447401527</v>
      </c>
      <c r="G470" s="272">
        <f t="shared" si="123"/>
        <v>1.933333</v>
      </c>
      <c r="H470" s="181">
        <f t="shared" ca="1" si="124"/>
        <v>-3.8855299178642886</v>
      </c>
      <c r="I470" s="182">
        <f t="shared" ca="1" si="125"/>
        <v>249.13404818535275</v>
      </c>
      <c r="J470" s="181">
        <f t="shared" ca="1" si="126"/>
        <v>164.13352848077892</v>
      </c>
      <c r="K470" s="7">
        <f t="shared" ca="1" si="132"/>
        <v>-12.30933004262779</v>
      </c>
      <c r="L470" s="110">
        <f t="shared" si="127"/>
        <v>155.05814597150948</v>
      </c>
      <c r="M470" s="110">
        <f t="shared" si="128"/>
        <v>56.801450661366857</v>
      </c>
      <c r="N470" s="110">
        <f t="shared" ca="1" si="129"/>
        <v>-120.75452771817862</v>
      </c>
      <c r="O470" s="110">
        <f t="shared" ca="1" si="130"/>
        <v>-22.497832408036004</v>
      </c>
      <c r="P470" s="110">
        <f t="shared" ca="1" si="133"/>
        <v>-3.8855299178642886</v>
      </c>
      <c r="Q470" s="110">
        <f>'prueba 1'!I515</f>
        <v>0.80068106903007752</v>
      </c>
      <c r="R470" s="105">
        <f>'prueba 1'!AN467</f>
        <v>2.1297321200425862E-3</v>
      </c>
      <c r="S470" s="105">
        <f t="shared" si="134"/>
        <v>1.3888419305436439</v>
      </c>
      <c r="T470" s="177">
        <f t="shared" si="135"/>
        <v>5.7901580694563561</v>
      </c>
      <c r="U470" s="161">
        <f t="shared" si="120"/>
        <v>6.5848342111854405E-2</v>
      </c>
      <c r="V470" s="178">
        <f t="shared" si="131"/>
        <v>1.933333</v>
      </c>
    </row>
    <row r="471" spans="1:22" x14ac:dyDescent="0.25">
      <c r="A471" s="200">
        <v>1.9375</v>
      </c>
      <c r="B471" s="105">
        <v>16.160711778659952</v>
      </c>
      <c r="D471" s="194">
        <f t="shared" si="121"/>
        <v>4.1670000000000318E-3</v>
      </c>
      <c r="E471" s="174">
        <f t="shared" ca="1" si="119"/>
        <v>-1.3666278275262589E-2</v>
      </c>
      <c r="F471" s="179">
        <f t="shared" ca="1" si="122"/>
        <v>1.0380846314068</v>
      </c>
      <c r="G471" s="272">
        <f t="shared" si="123"/>
        <v>1.9375</v>
      </c>
      <c r="H471" s="181">
        <f t="shared" ca="1" si="124"/>
        <v>-3.2796444145098356</v>
      </c>
      <c r="I471" s="182">
        <f t="shared" ca="1" si="125"/>
        <v>249.1203819070775</v>
      </c>
      <c r="J471" s="181">
        <f t="shared" ca="1" si="126"/>
        <v>165.17161311218572</v>
      </c>
      <c r="K471" s="7">
        <f t="shared" ca="1" si="132"/>
        <v>-12.307730637348884</v>
      </c>
      <c r="L471" s="110">
        <f t="shared" si="127"/>
        <v>158.53658254865414</v>
      </c>
      <c r="M471" s="110">
        <f t="shared" si="128"/>
        <v>56.78035040499168</v>
      </c>
      <c r="N471" s="110">
        <f t="shared" ca="1" si="129"/>
        <v>-120.73883755239255</v>
      </c>
      <c r="O471" s="110">
        <f t="shared" ca="1" si="130"/>
        <v>-18.982605408730095</v>
      </c>
      <c r="P471" s="110">
        <f t="shared" ca="1" si="133"/>
        <v>-3.2796444145098356</v>
      </c>
      <c r="Q471" s="110">
        <f>'prueba 1'!I516</f>
        <v>0.7993599160465541</v>
      </c>
      <c r="R471" s="105">
        <f>'prueba 1'!AN468</f>
        <v>2.1508925968585606E-3</v>
      </c>
      <c r="S471" s="105">
        <f t="shared" si="134"/>
        <v>1.3909928231405024</v>
      </c>
      <c r="T471" s="177">
        <f t="shared" si="135"/>
        <v>5.7880071768594981</v>
      </c>
      <c r="U471" s="161">
        <f t="shared" si="120"/>
        <v>6.734168598167653E-2</v>
      </c>
      <c r="V471" s="178">
        <f t="shared" si="131"/>
        <v>1.9375</v>
      </c>
    </row>
    <row r="472" spans="1:22" x14ac:dyDescent="0.25">
      <c r="A472" s="200">
        <v>1.941667</v>
      </c>
      <c r="B472" s="105">
        <v>16.042518215046471</v>
      </c>
      <c r="D472" s="194">
        <f t="shared" si="121"/>
        <v>4.1670000000000318E-3</v>
      </c>
      <c r="E472" s="174">
        <f t="shared" ca="1" si="119"/>
        <v>-1.4481728786858746E-2</v>
      </c>
      <c r="F472" s="179">
        <f t="shared" ca="1" si="122"/>
        <v>1.0380242860429452</v>
      </c>
      <c r="G472" s="272">
        <f t="shared" si="123"/>
        <v>1.941667</v>
      </c>
      <c r="H472" s="181">
        <f t="shared" ca="1" si="124"/>
        <v>-3.475336881895521</v>
      </c>
      <c r="I472" s="182">
        <f t="shared" ca="1" si="125"/>
        <v>249.10590017829065</v>
      </c>
      <c r="J472" s="181">
        <f t="shared" ca="1" si="126"/>
        <v>166.20963739822867</v>
      </c>
      <c r="K472" s="7">
        <f t="shared" ca="1" si="132"/>
        <v>-12.306380390285403</v>
      </c>
      <c r="L472" s="110">
        <f t="shared" si="127"/>
        <v>157.37710368960589</v>
      </c>
      <c r="M472" s="110">
        <f t="shared" si="128"/>
        <v>56.759345621693804</v>
      </c>
      <c r="N472" s="110">
        <f t="shared" ca="1" si="129"/>
        <v>-120.7255916286998</v>
      </c>
      <c r="O472" s="110">
        <f t="shared" ca="1" si="130"/>
        <v>-20.107833560787711</v>
      </c>
      <c r="P472" s="110">
        <f t="shared" ca="1" si="133"/>
        <v>-3.4753368818955197</v>
      </c>
      <c r="Q472" s="110">
        <f>'prueba 1'!I517</f>
        <v>0.79802244156666824</v>
      </c>
      <c r="R472" s="105">
        <f>'prueba 1'!AN469</f>
        <v>2.1411603769493533E-3</v>
      </c>
      <c r="S472" s="105">
        <f t="shared" si="134"/>
        <v>1.3931339835174519</v>
      </c>
      <c r="T472" s="177">
        <f t="shared" si="135"/>
        <v>5.7858660164825482</v>
      </c>
      <c r="U472" s="161">
        <f t="shared" si="120"/>
        <v>6.6849173402099157E-2</v>
      </c>
      <c r="V472" s="178">
        <f t="shared" si="131"/>
        <v>1.941667</v>
      </c>
    </row>
    <row r="473" spans="1:22" x14ac:dyDescent="0.25">
      <c r="A473" s="200">
        <v>1.9458329999999999</v>
      </c>
      <c r="B473" s="105">
        <v>16.042518215046471</v>
      </c>
      <c r="D473" s="194">
        <f t="shared" si="121"/>
        <v>4.165999999999892E-3</v>
      </c>
      <c r="E473" s="174">
        <f t="shared" ca="1" si="119"/>
        <v>-1.4458386151605232E-2</v>
      </c>
      <c r="F473" s="179">
        <f t="shared" ca="1" si="122"/>
        <v>1.0377149465060245</v>
      </c>
      <c r="G473" s="272">
        <f t="shared" si="123"/>
        <v>1.9458329999999999</v>
      </c>
      <c r="H473" s="181">
        <f t="shared" ca="1" si="124"/>
        <v>-3.4705679672601071</v>
      </c>
      <c r="I473" s="182">
        <f t="shared" ca="1" si="125"/>
        <v>249.09144179213905</v>
      </c>
      <c r="J473" s="181">
        <f t="shared" ca="1" si="126"/>
        <v>167.24735234473468</v>
      </c>
      <c r="K473" s="7">
        <f t="shared" ca="1" si="132"/>
        <v>-12.304949656422762</v>
      </c>
      <c r="L473" s="110">
        <f t="shared" si="127"/>
        <v>157.37710368960589</v>
      </c>
      <c r="M473" s="110">
        <f t="shared" si="128"/>
        <v>56.738367050385442</v>
      </c>
      <c r="N473" s="110">
        <f t="shared" ca="1" si="129"/>
        <v>-120.7115561295073</v>
      </c>
      <c r="O473" s="110">
        <f t="shared" ca="1" si="130"/>
        <v>-20.072819490286861</v>
      </c>
      <c r="P473" s="110">
        <f t="shared" ca="1" si="133"/>
        <v>-3.4705679672601084</v>
      </c>
      <c r="Q473" s="110">
        <f>'prueba 1'!I518</f>
        <v>0.79667293323353583</v>
      </c>
      <c r="R473" s="105">
        <f>'prueba 1'!AN470</f>
        <v>2.1384884106381633E-3</v>
      </c>
      <c r="S473" s="105">
        <f t="shared" si="134"/>
        <v>1.39527247192809</v>
      </c>
      <c r="T473" s="177">
        <f t="shared" si="135"/>
        <v>5.7837275280719105</v>
      </c>
      <c r="U473" s="161">
        <f t="shared" si="120"/>
        <v>6.6833130883881861E-2</v>
      </c>
      <c r="V473" s="178">
        <f t="shared" si="131"/>
        <v>1.9458329999999999</v>
      </c>
    </row>
    <row r="474" spans="1:22" x14ac:dyDescent="0.25">
      <c r="A474" s="200">
        <v>1.95</v>
      </c>
      <c r="B474" s="105">
        <v>15.687937524206042</v>
      </c>
      <c r="D474" s="194">
        <f t="shared" si="121"/>
        <v>4.1670000000000318E-3</v>
      </c>
      <c r="E474" s="174">
        <f t="shared" ca="1" si="119"/>
        <v>-1.694912267570341E-2</v>
      </c>
      <c r="F474" s="179">
        <f t="shared" ca="1" si="122"/>
        <v>1.0378934109536617</v>
      </c>
      <c r="G474" s="272">
        <f t="shared" si="123"/>
        <v>1.95</v>
      </c>
      <c r="H474" s="181">
        <f t="shared" ca="1" si="124"/>
        <v>-4.0674640450451838</v>
      </c>
      <c r="I474" s="182">
        <f t="shared" ca="1" si="125"/>
        <v>249.07449266946335</v>
      </c>
      <c r="J474" s="181">
        <f t="shared" ca="1" si="126"/>
        <v>168.28524575568835</v>
      </c>
      <c r="K474" s="7">
        <f t="shared" ca="1" si="132"/>
        <v>-12.303521311686314</v>
      </c>
      <c r="L474" s="110">
        <f t="shared" si="127"/>
        <v>153.89866711246128</v>
      </c>
      <c r="M474" s="110">
        <f t="shared" si="128"/>
        <v>56.717627825846584</v>
      </c>
      <c r="N474" s="110">
        <f t="shared" ca="1" si="129"/>
        <v>-120.69754406764275</v>
      </c>
      <c r="O474" s="110">
        <f t="shared" ca="1" si="130"/>
        <v>-23.516504781028061</v>
      </c>
      <c r="P474" s="110">
        <f t="shared" ca="1" si="133"/>
        <v>-4.0674640450451847</v>
      </c>
      <c r="Q474" s="110">
        <f>'prueba 1'!I519</f>
        <v>0.79531437798222981</v>
      </c>
      <c r="R474" s="105">
        <f>'prueba 1'!AN471</f>
        <v>2.1140901670599344E-3</v>
      </c>
      <c r="S474" s="105">
        <f t="shared" si="134"/>
        <v>1.39738656209515</v>
      </c>
      <c r="T474" s="177">
        <f t="shared" si="135"/>
        <v>5.7816134379048503</v>
      </c>
      <c r="U474" s="161">
        <f t="shared" si="120"/>
        <v>6.5371635663367081E-2</v>
      </c>
      <c r="V474" s="178">
        <f t="shared" si="131"/>
        <v>1.95</v>
      </c>
    </row>
    <row r="475" spans="1:22" x14ac:dyDescent="0.25">
      <c r="A475" s="200">
        <v>1.954167</v>
      </c>
      <c r="B475" s="105">
        <v>14.978776142525174</v>
      </c>
      <c r="D475" s="194">
        <f t="shared" si="121"/>
        <v>4.1670000000000318E-3</v>
      </c>
      <c r="E475" s="174">
        <f t="shared" ca="1" si="119"/>
        <v>-2.1944567312354713E-2</v>
      </c>
      <c r="F475" s="179">
        <f t="shared" ca="1" si="122"/>
        <v>1.0378019679416712</v>
      </c>
      <c r="G475" s="272">
        <f t="shared" si="123"/>
        <v>1.954167</v>
      </c>
      <c r="H475" s="181">
        <f t="shared" ca="1" si="124"/>
        <v>-5.2662748529768528</v>
      </c>
      <c r="I475" s="182">
        <f t="shared" ca="1" si="125"/>
        <v>249.05254810215101</v>
      </c>
      <c r="J475" s="181">
        <f t="shared" ca="1" si="126"/>
        <v>169.32304772363003</v>
      </c>
      <c r="K475" s="7">
        <f t="shared" ca="1" si="132"/>
        <v>-12.301847012514592</v>
      </c>
      <c r="L475" s="110">
        <f t="shared" si="127"/>
        <v>146.94179395817196</v>
      </c>
      <c r="M475" s="110">
        <f t="shared" si="128"/>
        <v>56.697359790213298</v>
      </c>
      <c r="N475" s="110">
        <f t="shared" ca="1" si="129"/>
        <v>-120.68111919276816</v>
      </c>
      <c r="O475" s="110">
        <f t="shared" ca="1" si="130"/>
        <v>-30.436685024809506</v>
      </c>
      <c r="P475" s="110">
        <f t="shared" ca="1" si="133"/>
        <v>-5.2662748529768528</v>
      </c>
      <c r="Q475" s="110">
        <f>'prueba 1'!I520</f>
        <v>0.79394894629945179</v>
      </c>
      <c r="R475" s="105">
        <f>'prueba 1'!AN472</f>
        <v>2.06605867821439E-3</v>
      </c>
      <c r="S475" s="105">
        <f t="shared" si="134"/>
        <v>1.3994526207733644</v>
      </c>
      <c r="T475" s="177">
        <f t="shared" si="135"/>
        <v>5.7795473792266359</v>
      </c>
      <c r="U475" s="161">
        <f t="shared" si="120"/>
        <v>6.2416560185902872E-2</v>
      </c>
      <c r="V475" s="178">
        <f t="shared" si="131"/>
        <v>1.954167</v>
      </c>
    </row>
    <row r="476" spans="1:22" x14ac:dyDescent="0.25">
      <c r="A476" s="200">
        <v>1.9583330000000001</v>
      </c>
      <c r="B476" s="105">
        <v>14.446905106264524</v>
      </c>
      <c r="D476" s="194">
        <f t="shared" si="121"/>
        <v>4.1660000000001141E-3</v>
      </c>
      <c r="E476" s="174">
        <f t="shared" ca="1" si="119"/>
        <v>-2.5679619856661066E-2</v>
      </c>
      <c r="F476" s="179">
        <f t="shared" ca="1" si="122"/>
        <v>1.0374459340972666</v>
      </c>
      <c r="G476" s="272">
        <f t="shared" si="123"/>
        <v>1.9583330000000001</v>
      </c>
      <c r="H476" s="181">
        <f t="shared" ca="1" si="124"/>
        <v>-6.164095020801815</v>
      </c>
      <c r="I476" s="182">
        <f t="shared" ca="1" si="125"/>
        <v>249.02686848229433</v>
      </c>
      <c r="J476" s="181">
        <f t="shared" ca="1" si="126"/>
        <v>170.36049365772729</v>
      </c>
      <c r="K476" s="7">
        <f t="shared" ca="1" si="132"/>
        <v>-12.299679413458909</v>
      </c>
      <c r="L476" s="110">
        <f t="shared" si="127"/>
        <v>141.72413909245498</v>
      </c>
      <c r="M476" s="110">
        <f t="shared" si="128"/>
        <v>56.677458045232747</v>
      </c>
      <c r="N476" s="110">
        <f t="shared" ca="1" si="129"/>
        <v>-120.65985504603191</v>
      </c>
      <c r="O476" s="110">
        <f t="shared" ca="1" si="130"/>
        <v>-35.613173998809685</v>
      </c>
      <c r="P476" s="110">
        <f t="shared" ca="1" si="133"/>
        <v>-6.1640950208018168</v>
      </c>
      <c r="Q476" s="110">
        <f>'prueba 1'!I521</f>
        <v>0.79257826460427627</v>
      </c>
      <c r="R476" s="105">
        <f>'prueba 1'!AN473</f>
        <v>2.028720181503556E-3</v>
      </c>
      <c r="S476" s="105">
        <f t="shared" si="134"/>
        <v>1.4014813409548679</v>
      </c>
      <c r="T476" s="177">
        <f t="shared" si="135"/>
        <v>5.777518659045132</v>
      </c>
      <c r="U476" s="161">
        <f t="shared" si="120"/>
        <v>6.0185806672699654E-2</v>
      </c>
      <c r="V476" s="178">
        <f t="shared" si="131"/>
        <v>1.9583330000000001</v>
      </c>
    </row>
    <row r="477" spans="1:22" x14ac:dyDescent="0.25">
      <c r="A477" s="200">
        <v>1.9624999999999999</v>
      </c>
      <c r="B477" s="105">
        <v>13.855937288197133</v>
      </c>
      <c r="D477" s="194">
        <f t="shared" si="121"/>
        <v>4.1669999999998097E-3</v>
      </c>
      <c r="E477" s="174">
        <f t="shared" ca="1" si="119"/>
        <v>-2.9845377234847512E-2</v>
      </c>
      <c r="F477" s="179">
        <f t="shared" ca="1" si="122"/>
        <v>1.0375705952787355</v>
      </c>
      <c r="G477" s="272">
        <f t="shared" si="123"/>
        <v>1.9624999999999999</v>
      </c>
      <c r="H477" s="181">
        <f t="shared" ca="1" si="124"/>
        <v>-7.1623175509596528</v>
      </c>
      <c r="I477" s="182">
        <f t="shared" ca="1" si="125"/>
        <v>248.9970231050595</v>
      </c>
      <c r="J477" s="181">
        <f t="shared" ca="1" si="126"/>
        <v>171.39806425300603</v>
      </c>
      <c r="K477" s="7">
        <f t="shared" ca="1" si="132"/>
        <v>-12.297143122940945</v>
      </c>
      <c r="L477" s="110">
        <f t="shared" si="127"/>
        <v>135.92674479721387</v>
      </c>
      <c r="M477" s="110">
        <f t="shared" si="128"/>
        <v>56.657954288054022</v>
      </c>
      <c r="N477" s="110">
        <f t="shared" ca="1" si="129"/>
        <v>-120.63497403605068</v>
      </c>
      <c r="O477" s="110">
        <f t="shared" ca="1" si="130"/>
        <v>-41.366183526890822</v>
      </c>
      <c r="P477" s="110">
        <f t="shared" ca="1" si="133"/>
        <v>-7.1623175509596519</v>
      </c>
      <c r="Q477" s="110">
        <f>'prueba 1'!I522</f>
        <v>0.79120227317236991</v>
      </c>
      <c r="R477" s="105">
        <f>'prueba 1'!AN474</f>
        <v>1.9881505788718347E-3</v>
      </c>
      <c r="S477" s="105">
        <f t="shared" si="134"/>
        <v>1.4034694915337398</v>
      </c>
      <c r="T477" s="177">
        <f t="shared" si="135"/>
        <v>5.7755305084662609</v>
      </c>
      <c r="U477" s="161">
        <f t="shared" si="120"/>
        <v>5.7737690679914813E-2</v>
      </c>
      <c r="V477" s="178">
        <f t="shared" si="131"/>
        <v>1.9624999999999999</v>
      </c>
    </row>
    <row r="478" spans="1:22" x14ac:dyDescent="0.25">
      <c r="A478" s="200">
        <v>1.9666669999999999</v>
      </c>
      <c r="B478" s="105">
        <v>13.205872688323005</v>
      </c>
      <c r="D478" s="194">
        <f t="shared" si="121"/>
        <v>4.1670000000000318E-3</v>
      </c>
      <c r="E478" s="174">
        <f t="shared" ca="1" si="119"/>
        <v>-3.4423396764490126E-2</v>
      </c>
      <c r="F478" s="179">
        <f t="shared" ca="1" si="122"/>
        <v>1.0374271529844732</v>
      </c>
      <c r="G478" s="272">
        <f t="shared" si="123"/>
        <v>1.9666669999999999</v>
      </c>
      <c r="H478" s="181">
        <f t="shared" ca="1" si="124"/>
        <v>-8.2609543471297968</v>
      </c>
      <c r="I478" s="182">
        <f t="shared" ca="1" si="125"/>
        <v>248.96259970829502</v>
      </c>
      <c r="J478" s="181">
        <f t="shared" ca="1" si="126"/>
        <v>172.43549140599049</v>
      </c>
      <c r="K478" s="7">
        <f t="shared" ca="1" si="132"/>
        <v>-12.294195723049775</v>
      </c>
      <c r="L478" s="110">
        <f t="shared" si="127"/>
        <v>129.5496110724487</v>
      </c>
      <c r="M478" s="110">
        <f t="shared" si="128"/>
        <v>56.638895977769288</v>
      </c>
      <c r="N478" s="110">
        <f t="shared" ca="1" si="129"/>
        <v>-120.6060600431183</v>
      </c>
      <c r="O478" s="110">
        <f t="shared" ca="1" si="130"/>
        <v>-47.695344948438901</v>
      </c>
      <c r="P478" s="110">
        <f t="shared" ca="1" si="133"/>
        <v>-8.2609543471297986</v>
      </c>
      <c r="Q478" s="110">
        <f>'prueba 1'!I523</f>
        <v>0.78982230202464976</v>
      </c>
      <c r="R478" s="105">
        <f>'prueba 1'!AN475</f>
        <v>1.9427431482905817E-3</v>
      </c>
      <c r="S478" s="105">
        <f t="shared" si="134"/>
        <v>1.4054122346820304</v>
      </c>
      <c r="T478" s="177">
        <f t="shared" si="135"/>
        <v>5.7735877653179699</v>
      </c>
      <c r="U478" s="161">
        <f t="shared" si="120"/>
        <v>5.5028871492242379E-2</v>
      </c>
      <c r="V478" s="178">
        <f t="shared" si="131"/>
        <v>1.9666669999999999</v>
      </c>
    </row>
    <row r="479" spans="1:22" x14ac:dyDescent="0.25">
      <c r="A479" s="200">
        <v>1.9708330000000001</v>
      </c>
      <c r="B479" s="105">
        <v>12.851291997482571</v>
      </c>
      <c r="D479" s="194">
        <f t="shared" si="121"/>
        <v>4.1660000000001141E-3</v>
      </c>
      <c r="E479" s="174">
        <f t="shared" ca="1" si="119"/>
        <v>-3.6899664767520123E-2</v>
      </c>
      <c r="F479" s="179">
        <f t="shared" ca="1" si="122"/>
        <v>1.0370244663813639</v>
      </c>
      <c r="G479" s="272">
        <f t="shared" si="123"/>
        <v>1.9708330000000001</v>
      </c>
      <c r="H479" s="181">
        <f t="shared" ca="1" si="124"/>
        <v>-8.8573367180794804</v>
      </c>
      <c r="I479" s="182">
        <f t="shared" ca="1" si="125"/>
        <v>248.92570004352748</v>
      </c>
      <c r="J479" s="181">
        <f t="shared" ca="1" si="126"/>
        <v>173.47251587237184</v>
      </c>
      <c r="K479" s="7">
        <f t="shared" ca="1" si="132"/>
        <v>-12.290796656521819</v>
      </c>
      <c r="L479" s="110">
        <f t="shared" si="127"/>
        <v>126.07117449530402</v>
      </c>
      <c r="M479" s="110">
        <f t="shared" si="128"/>
        <v>56.620095164676535</v>
      </c>
      <c r="N479" s="110">
        <f t="shared" ca="1" si="129"/>
        <v>-120.57271520047905</v>
      </c>
      <c r="O479" s="110">
        <f t="shared" ca="1" si="130"/>
        <v>-51.121635869851559</v>
      </c>
      <c r="P479" s="110">
        <f t="shared" ca="1" si="133"/>
        <v>-8.8573367180794786</v>
      </c>
      <c r="Q479" s="110">
        <f>'prueba 1'!I524</f>
        <v>0.78843908255387229</v>
      </c>
      <c r="R479" s="105">
        <f>'prueba 1'!AN476</f>
        <v>1.916494708740654E-3</v>
      </c>
      <c r="S479" s="105">
        <f t="shared" si="134"/>
        <v>1.407328729390771</v>
      </c>
      <c r="T479" s="177">
        <f t="shared" si="135"/>
        <v>5.7716712706092288</v>
      </c>
      <c r="U479" s="161">
        <f t="shared" si="120"/>
        <v>5.3538482461513853E-2</v>
      </c>
      <c r="V479" s="178">
        <f t="shared" si="131"/>
        <v>1.9708330000000001</v>
      </c>
    </row>
    <row r="480" spans="1:22" x14ac:dyDescent="0.25">
      <c r="A480" s="200">
        <v>1.9750000000000001</v>
      </c>
      <c r="B480" s="105">
        <v>12.851291997482571</v>
      </c>
      <c r="D480" s="194">
        <f t="shared" si="121"/>
        <v>4.1670000000000318E-3</v>
      </c>
      <c r="E480" s="174">
        <f t="shared" ca="1" si="119"/>
        <v>-3.6881393633605576E-2</v>
      </c>
      <c r="F480" s="179">
        <f t="shared" ca="1" si="122"/>
        <v>1.0371197073141158</v>
      </c>
      <c r="G480" s="272">
        <f t="shared" si="123"/>
        <v>1.9750000000000001</v>
      </c>
      <c r="H480" s="181">
        <f t="shared" ca="1" si="124"/>
        <v>-8.8508264059527946</v>
      </c>
      <c r="I480" s="182">
        <f t="shared" ca="1" si="125"/>
        <v>248.88881864989389</v>
      </c>
      <c r="J480" s="181">
        <f t="shared" ca="1" si="126"/>
        <v>174.50963557968595</v>
      </c>
      <c r="K480" s="7">
        <f t="shared" ca="1" si="132"/>
        <v>-12.287153597946096</v>
      </c>
      <c r="L480" s="110">
        <f t="shared" si="127"/>
        <v>126.07117449530402</v>
      </c>
      <c r="M480" s="110">
        <f t="shared" si="128"/>
        <v>56.601307384365057</v>
      </c>
      <c r="N480" s="110">
        <f t="shared" ca="1" si="129"/>
        <v>-120.5369767958512</v>
      </c>
      <c r="O480" s="110">
        <f t="shared" ca="1" si="130"/>
        <v>-51.067109684912239</v>
      </c>
      <c r="P480" s="110">
        <f t="shared" ca="1" si="133"/>
        <v>-8.8508264059527946</v>
      </c>
      <c r="Q480" s="110">
        <f>'prueba 1'!I525</f>
        <v>0.78705223080037323</v>
      </c>
      <c r="R480" s="105">
        <f>'prueba 1'!AN477</f>
        <v>1.9151661887341286E-3</v>
      </c>
      <c r="S480" s="105">
        <f t="shared" si="134"/>
        <v>1.4092438955795052</v>
      </c>
      <c r="T480" s="177">
        <f t="shared" si="135"/>
        <v>5.7697561044204946</v>
      </c>
      <c r="U480" s="161">
        <f t="shared" si="120"/>
        <v>5.3551333753510282E-2</v>
      </c>
      <c r="V480" s="178">
        <f t="shared" si="131"/>
        <v>1.9750000000000001</v>
      </c>
    </row>
    <row r="481" spans="1:22" x14ac:dyDescent="0.25">
      <c r="A481" s="200">
        <v>1.9791669999999999</v>
      </c>
      <c r="B481" s="105">
        <v>12.910388779289308</v>
      </c>
      <c r="D481" s="194">
        <f t="shared" si="121"/>
        <v>4.1669999999998097E-3</v>
      </c>
      <c r="E481" s="174">
        <f t="shared" ref="E481:E544" ca="1" si="136">IF( AND(J480&lt;=0,I480&lt;=0,H481&lt;=0),0,+D481*H481)</f>
        <v>-3.6435426963252242E-2</v>
      </c>
      <c r="F481" s="179">
        <f t="shared" ca="1" si="122"/>
        <v>1.0369678808899045</v>
      </c>
      <c r="G481" s="272">
        <f t="shared" si="123"/>
        <v>1.9791669999999999</v>
      </c>
      <c r="H481" s="181">
        <f t="shared" ca="1" si="124"/>
        <v>-8.7438029669435817</v>
      </c>
      <c r="I481" s="182">
        <f t="shared" ca="1" si="125"/>
        <v>248.85238322293063</v>
      </c>
      <c r="J481" s="181">
        <f t="shared" ca="1" si="126"/>
        <v>175.54660346057585</v>
      </c>
      <c r="K481" s="7">
        <f t="shared" ca="1" si="132"/>
        <v>-12.283512882847138</v>
      </c>
      <c r="L481" s="110">
        <f t="shared" si="127"/>
        <v>126.65091392482812</v>
      </c>
      <c r="M481" s="110">
        <f t="shared" si="128"/>
        <v>56.582497969121626</v>
      </c>
      <c r="N481" s="110">
        <f t="shared" ca="1" si="129"/>
        <v>-120.50126138073043</v>
      </c>
      <c r="O481" s="110">
        <f t="shared" ca="1" si="130"/>
        <v>-50.432845425023942</v>
      </c>
      <c r="P481" s="110">
        <f t="shared" ca="1" si="133"/>
        <v>-8.7438029669435817</v>
      </c>
      <c r="Q481" s="110">
        <f>'prueba 1'!I526</f>
        <v>0.78566209261968678</v>
      </c>
      <c r="R481" s="105">
        <f>'prueba 1'!AN478</f>
        <v>1.9173715844478237E-3</v>
      </c>
      <c r="S481" s="105">
        <f t="shared" si="134"/>
        <v>1.4111612671639531</v>
      </c>
      <c r="T481" s="177">
        <f t="shared" si="135"/>
        <v>5.7678387328360472</v>
      </c>
      <c r="U481" s="161">
        <f t="shared" si="120"/>
        <v>5.3797590043296088E-2</v>
      </c>
      <c r="V481" s="178">
        <f t="shared" si="131"/>
        <v>1.9791669999999999</v>
      </c>
    </row>
    <row r="482" spans="1:22" x14ac:dyDescent="0.25">
      <c r="A482" s="200">
        <v>1.983333</v>
      </c>
      <c r="B482" s="105">
        <v>13.383163033743221</v>
      </c>
      <c r="D482" s="194">
        <f t="shared" si="121"/>
        <v>4.1660000000001141E-3</v>
      </c>
      <c r="E482" s="174">
        <f t="shared" ca="1" si="136"/>
        <v>-3.3048684858852651E-2</v>
      </c>
      <c r="F482" s="179">
        <f t="shared" ca="1" si="122"/>
        <v>1.0365813476856354</v>
      </c>
      <c r="G482" s="272">
        <f t="shared" si="123"/>
        <v>1.983333</v>
      </c>
      <c r="H482" s="181">
        <f t="shared" ca="1" si="124"/>
        <v>-7.9329536387066115</v>
      </c>
      <c r="I482" s="182">
        <f t="shared" ca="1" si="125"/>
        <v>248.81933453807179</v>
      </c>
      <c r="J482" s="181">
        <f t="shared" ca="1" si="126"/>
        <v>176.58318480826148</v>
      </c>
      <c r="K482" s="7">
        <f t="shared" ca="1" si="132"/>
        <v>-12.279916720676422</v>
      </c>
      <c r="L482" s="110">
        <f t="shared" si="127"/>
        <v>131.28882936102102</v>
      </c>
      <c r="M482" s="110">
        <f t="shared" si="128"/>
        <v>56.563399124446498</v>
      </c>
      <c r="N482" s="110">
        <f t="shared" ca="1" si="129"/>
        <v>-120.4659830298357</v>
      </c>
      <c r="O482" s="110">
        <f t="shared" ca="1" si="130"/>
        <v>-45.740552793261188</v>
      </c>
      <c r="P482" s="110">
        <f t="shared" ca="1" si="133"/>
        <v>-7.9329536387066133</v>
      </c>
      <c r="Q482" s="110">
        <f>'prueba 1'!I527</f>
        <v>0.78426928714332955</v>
      </c>
      <c r="R482" s="105">
        <f>'prueba 1'!AN479</f>
        <v>1.946875094305223E-3</v>
      </c>
      <c r="S482" s="105">
        <f t="shared" si="134"/>
        <v>1.4131081422582583</v>
      </c>
      <c r="T482" s="177">
        <f t="shared" si="135"/>
        <v>5.7658918577417424</v>
      </c>
      <c r="U482" s="161">
        <f t="shared" si="120"/>
        <v>5.5754257198575789E-2</v>
      </c>
      <c r="V482" s="178">
        <f t="shared" si="131"/>
        <v>1.983333</v>
      </c>
    </row>
    <row r="483" spans="1:22" x14ac:dyDescent="0.25">
      <c r="A483" s="200">
        <v>1.9875</v>
      </c>
      <c r="B483" s="105">
        <v>13.678646942776915</v>
      </c>
      <c r="D483" s="194">
        <f t="shared" si="121"/>
        <v>4.1670000000000318E-3</v>
      </c>
      <c r="E483" s="174">
        <f t="shared" ca="1" si="136"/>
        <v>-3.0935223101455685E-2</v>
      </c>
      <c r="F483" s="179">
        <f t="shared" ca="1" si="122"/>
        <v>1.0367012599454892</v>
      </c>
      <c r="G483" s="272">
        <f t="shared" si="123"/>
        <v>1.9875</v>
      </c>
      <c r="H483" s="181">
        <f t="shared" ca="1" si="124"/>
        <v>-7.4238596355784612</v>
      </c>
      <c r="I483" s="182">
        <f t="shared" ca="1" si="125"/>
        <v>248.78839931497032</v>
      </c>
      <c r="J483" s="181">
        <f t="shared" ca="1" si="126"/>
        <v>177.61988606820697</v>
      </c>
      <c r="K483" s="7">
        <f t="shared" ca="1" si="132"/>
        <v>-12.276655283962809</v>
      </c>
      <c r="L483" s="110">
        <f t="shared" si="127"/>
        <v>134.18752650864155</v>
      </c>
      <c r="M483" s="110">
        <f t="shared" si="128"/>
        <v>56.544120994956195</v>
      </c>
      <c r="N483" s="110">
        <f t="shared" ca="1" si="129"/>
        <v>-120.43398833567515</v>
      </c>
      <c r="O483" s="110">
        <f t="shared" ca="1" si="130"/>
        <v>-42.790582821989787</v>
      </c>
      <c r="P483" s="110">
        <f t="shared" ca="1" si="133"/>
        <v>-7.4238596355784603</v>
      </c>
      <c r="Q483" s="110">
        <f>'prueba 1'!I528</f>
        <v>0.78287328219239405</v>
      </c>
      <c r="R483" s="105">
        <f>'prueba 1'!AN480</f>
        <v>1.9651508145050022E-3</v>
      </c>
      <c r="S483" s="105">
        <f t="shared" si="134"/>
        <v>1.4150732930727634</v>
      </c>
      <c r="T483" s="177">
        <f t="shared" si="135"/>
        <v>5.7639267069272364</v>
      </c>
      <c r="U483" s="161">
        <f t="shared" si="120"/>
        <v>5.6998921810551842E-2</v>
      </c>
      <c r="V483" s="178">
        <f t="shared" si="131"/>
        <v>1.9875</v>
      </c>
    </row>
    <row r="484" spans="1:22" x14ac:dyDescent="0.25">
      <c r="A484" s="200">
        <v>1.9916670000000001</v>
      </c>
      <c r="B484" s="105">
        <v>14.565098669877999</v>
      </c>
      <c r="D484" s="194">
        <f t="shared" si="121"/>
        <v>4.1670000000000318E-3</v>
      </c>
      <c r="E484" s="174">
        <f t="shared" ca="1" si="136"/>
        <v>-2.4621080198259596E-2</v>
      </c>
      <c r="F484" s="179">
        <f t="shared" ca="1" si="122"/>
        <v>1.036598663904303</v>
      </c>
      <c r="G484" s="272">
        <f t="shared" si="123"/>
        <v>1.9916670000000001</v>
      </c>
      <c r="H484" s="181">
        <f t="shared" ca="1" si="124"/>
        <v>-5.9085865606574055</v>
      </c>
      <c r="I484" s="182">
        <f t="shared" ca="1" si="125"/>
        <v>248.76377823477205</v>
      </c>
      <c r="J484" s="181">
        <f t="shared" ca="1" si="126"/>
        <v>178.65648473211127</v>
      </c>
      <c r="K484" s="7">
        <f t="shared" ca="1" si="132"/>
        <v>-12.27360280846179</v>
      </c>
      <c r="L484" s="110">
        <f t="shared" si="127"/>
        <v>142.88361795150317</v>
      </c>
      <c r="M484" s="110">
        <f t="shared" si="128"/>
        <v>56.524290054733498</v>
      </c>
      <c r="N484" s="110">
        <f t="shared" ca="1" si="129"/>
        <v>-120.40404355101018</v>
      </c>
      <c r="O484" s="110">
        <f t="shared" ca="1" si="130"/>
        <v>-34.044715654240505</v>
      </c>
      <c r="P484" s="110">
        <f t="shared" ca="1" si="133"/>
        <v>-5.9085865606574055</v>
      </c>
      <c r="Q484" s="110">
        <f>'prueba 1'!I529</f>
        <v>0.78147447249686497</v>
      </c>
      <c r="R484" s="105">
        <f>'prueba 1'!AN481</f>
        <v>2.0215025711213426E-3</v>
      </c>
      <c r="S484" s="105">
        <f t="shared" si="134"/>
        <v>1.4170947956438849</v>
      </c>
      <c r="T484" s="177">
        <f t="shared" si="135"/>
        <v>5.7619052043561156</v>
      </c>
      <c r="U484" s="161">
        <f t="shared" si="120"/>
        <v>6.0692766157382089E-2</v>
      </c>
      <c r="V484" s="178">
        <f t="shared" si="131"/>
        <v>1.9916670000000001</v>
      </c>
    </row>
    <row r="485" spans="1:22" x14ac:dyDescent="0.25">
      <c r="A485" s="200">
        <v>1.995833</v>
      </c>
      <c r="B485" s="105">
        <v>14.801485797104958</v>
      </c>
      <c r="D485" s="194">
        <f t="shared" si="121"/>
        <v>4.165999999999892E-3</v>
      </c>
      <c r="E485" s="174">
        <f t="shared" ca="1" si="136"/>
        <v>-2.2914939276955898E-2</v>
      </c>
      <c r="F485" s="179">
        <f t="shared" ca="1" si="122"/>
        <v>1.0362544364890058</v>
      </c>
      <c r="G485" s="272">
        <f t="shared" si="123"/>
        <v>1.995833</v>
      </c>
      <c r="H485" s="181">
        <f t="shared" ca="1" si="124"/>
        <v>-5.5004655009497103</v>
      </c>
      <c r="I485" s="182">
        <f t="shared" ca="1" si="125"/>
        <v>248.7408632954951</v>
      </c>
      <c r="J485" s="181">
        <f t="shared" ca="1" si="126"/>
        <v>179.69273916860027</v>
      </c>
      <c r="K485" s="7">
        <f t="shared" ca="1" si="132"/>
        <v>-12.271173640486303</v>
      </c>
      <c r="L485" s="110">
        <f t="shared" si="127"/>
        <v>145.20257566959964</v>
      </c>
      <c r="M485" s="110">
        <f t="shared" si="128"/>
        <v>56.504333307746172</v>
      </c>
      <c r="N485" s="110">
        <f t="shared" ca="1" si="129"/>
        <v>-120.38021341317064</v>
      </c>
      <c r="O485" s="110">
        <f t="shared" ca="1" si="130"/>
        <v>-31.681971051317177</v>
      </c>
      <c r="P485" s="110">
        <f t="shared" ca="1" si="133"/>
        <v>-5.5004655009497112</v>
      </c>
      <c r="Q485" s="110">
        <f>'prueba 1'!I530</f>
        <v>0.78007311290881454</v>
      </c>
      <c r="R485" s="105">
        <f>'prueba 1'!AN482</f>
        <v>2.0343269100225716E-3</v>
      </c>
      <c r="S485" s="105">
        <f t="shared" si="134"/>
        <v>1.4191291225539073</v>
      </c>
      <c r="T485" s="177">
        <f t="shared" si="135"/>
        <v>5.7598708774460929</v>
      </c>
      <c r="U485" s="161">
        <f t="shared" si="120"/>
        <v>6.1662989830737654E-2</v>
      </c>
      <c r="V485" s="178">
        <f t="shared" si="131"/>
        <v>1.995833</v>
      </c>
    </row>
    <row r="486" spans="1:22" x14ac:dyDescent="0.25">
      <c r="A486" s="200">
        <v>2</v>
      </c>
      <c r="B486" s="105">
        <v>15.628840742399301</v>
      </c>
      <c r="D486" s="194">
        <f t="shared" si="121"/>
        <v>4.1670000000000318E-3</v>
      </c>
      <c r="E486" s="174">
        <f t="shared" ca="1" si="136"/>
        <v>-1.7023952409504415E-2</v>
      </c>
      <c r="F486" s="179">
        <f t="shared" ca="1" si="122"/>
        <v>1.0364322385426457</v>
      </c>
      <c r="G486" s="272">
        <f t="shared" si="123"/>
        <v>2</v>
      </c>
      <c r="H486" s="181">
        <f t="shared" ca="1" si="124"/>
        <v>-4.0854217445414651</v>
      </c>
      <c r="I486" s="182">
        <f t="shared" ca="1" si="125"/>
        <v>248.72383934308559</v>
      </c>
      <c r="J486" s="181">
        <f t="shared" ca="1" si="126"/>
        <v>180.72917140714293</v>
      </c>
      <c r="K486" s="7">
        <f t="shared" ca="1" si="132"/>
        <v>-12.268913019991375</v>
      </c>
      <c r="L486" s="110">
        <f t="shared" si="127"/>
        <v>153.31892768293716</v>
      </c>
      <c r="M486" s="110">
        <f t="shared" si="128"/>
        <v>56.483871100565743</v>
      </c>
      <c r="N486" s="110">
        <f t="shared" ca="1" si="129"/>
        <v>-120.3580367261154</v>
      </c>
      <c r="O486" s="110">
        <f t="shared" ca="1" si="130"/>
        <v>-23.522980143743993</v>
      </c>
      <c r="P486" s="110">
        <f t="shared" ca="1" si="133"/>
        <v>-4.085421744541466</v>
      </c>
      <c r="Q486" s="110">
        <f>'prueba 1'!I531</f>
        <v>0.77866859963551327</v>
      </c>
      <c r="R486" s="105">
        <f>'prueba 1'!AN483</f>
        <v>2.0858519042231904E-3</v>
      </c>
      <c r="S486" s="105">
        <f t="shared" si="134"/>
        <v>1.4212149744581306</v>
      </c>
      <c r="T486" s="177">
        <f t="shared" si="135"/>
        <v>5.7577850255418692</v>
      </c>
      <c r="U486" s="161">
        <f t="shared" si="120"/>
        <v>6.5125379373578388E-2</v>
      </c>
      <c r="V486" s="178">
        <f t="shared" si="131"/>
        <v>2</v>
      </c>
    </row>
    <row r="487" spans="1:22" x14ac:dyDescent="0.25">
      <c r="A487" s="200">
        <v>2.0041669999999998</v>
      </c>
      <c r="B487" s="105">
        <v>16.042518215046471</v>
      </c>
      <c r="D487" s="194">
        <f t="shared" si="121"/>
        <v>4.1669999999998097E-3</v>
      </c>
      <c r="E487" s="174">
        <f t="shared" ca="1" si="136"/>
        <v>-1.4065238343878001E-2</v>
      </c>
      <c r="F487" s="179">
        <f t="shared" ca="1" si="122"/>
        <v>1.0363736286944114</v>
      </c>
      <c r="G487" s="272">
        <f t="shared" si="123"/>
        <v>2.0041669999999998</v>
      </c>
      <c r="H487" s="181">
        <f t="shared" ca="1" si="124"/>
        <v>-3.3753871715571497</v>
      </c>
      <c r="I487" s="182">
        <f t="shared" ca="1" si="125"/>
        <v>248.70977410474171</v>
      </c>
      <c r="J487" s="181">
        <f t="shared" ca="1" si="126"/>
        <v>181.76554503583733</v>
      </c>
      <c r="K487" s="7">
        <f t="shared" ca="1" si="132"/>
        <v>-12.267233696046171</v>
      </c>
      <c r="L487" s="110">
        <f t="shared" si="127"/>
        <v>157.37710368960589</v>
      </c>
      <c r="M487" s="110">
        <f t="shared" si="128"/>
        <v>56.463173183162041</v>
      </c>
      <c r="N487" s="110">
        <f t="shared" ca="1" si="129"/>
        <v>-120.34156255821294</v>
      </c>
      <c r="O487" s="110">
        <f t="shared" ca="1" si="130"/>
        <v>-19.427632051769095</v>
      </c>
      <c r="P487" s="110">
        <f t="shared" ca="1" si="133"/>
        <v>-3.3753871715571497</v>
      </c>
      <c r="Q487" s="110">
        <f>'prueba 1'!I532</f>
        <v>0.77726137621815949</v>
      </c>
      <c r="R487" s="105">
        <f>'prueba 1'!AN484</f>
        <v>2.1098794499185411E-3</v>
      </c>
      <c r="S487" s="105">
        <f t="shared" si="134"/>
        <v>1.4233248539080492</v>
      </c>
      <c r="T487" s="177">
        <f t="shared" si="135"/>
        <v>5.7556751460919511</v>
      </c>
      <c r="U487" s="161">
        <f t="shared" si="120"/>
        <v>6.6849173402095591E-2</v>
      </c>
      <c r="V487" s="178">
        <f t="shared" si="131"/>
        <v>2.0041669999999998</v>
      </c>
    </row>
    <row r="488" spans="1:22" x14ac:dyDescent="0.25">
      <c r="A488" s="200">
        <v>2.0083329999999999</v>
      </c>
      <c r="B488" s="105">
        <v>16.278905342273429</v>
      </c>
      <c r="D488" s="194">
        <f t="shared" si="121"/>
        <v>4.1660000000001141E-3</v>
      </c>
      <c r="E488" s="174">
        <f t="shared" ca="1" si="136"/>
        <v>-1.2363023827298782E-2</v>
      </c>
      <c r="F488" s="179">
        <f t="shared" ca="1" si="122"/>
        <v>1.0360734145631179</v>
      </c>
      <c r="G488" s="272">
        <f t="shared" si="123"/>
        <v>2.0083329999999999</v>
      </c>
      <c r="H488" s="181">
        <f t="shared" ca="1" si="124"/>
        <v>-2.9676005346371683</v>
      </c>
      <c r="I488" s="182">
        <f t="shared" ca="1" si="125"/>
        <v>248.69741108091441</v>
      </c>
      <c r="J488" s="181">
        <f t="shared" ca="1" si="126"/>
        <v>182.80161845040044</v>
      </c>
      <c r="K488" s="7">
        <f t="shared" ca="1" si="132"/>
        <v>-12.265846320492377</v>
      </c>
      <c r="L488" s="110">
        <f t="shared" si="127"/>
        <v>159.69606140770236</v>
      </c>
      <c r="M488" s="110">
        <f t="shared" si="128"/>
        <v>56.442356410353852</v>
      </c>
      <c r="N488" s="110">
        <f t="shared" ca="1" si="129"/>
        <v>-120.32795240403023</v>
      </c>
      <c r="O488" s="110">
        <f t="shared" ca="1" si="130"/>
        <v>-17.074247406681721</v>
      </c>
      <c r="P488" s="110">
        <f t="shared" ca="1" si="133"/>
        <v>-2.9676005346371683</v>
      </c>
      <c r="Q488" s="110">
        <f>'prueba 1'!I533</f>
        <v>0.77585179450251784</v>
      </c>
      <c r="R488" s="105">
        <f>'prueba 1'!AN485</f>
        <v>2.1219951894179147E-3</v>
      </c>
      <c r="S488" s="105">
        <f t="shared" si="134"/>
        <v>1.4254468490974672</v>
      </c>
      <c r="T488" s="177">
        <f t="shared" si="135"/>
        <v>5.7535531509025333</v>
      </c>
      <c r="U488" s="161">
        <f t="shared" si="120"/>
        <v>6.7817919655912967E-2</v>
      </c>
      <c r="V488" s="178">
        <f t="shared" si="131"/>
        <v>2.0083329999999999</v>
      </c>
    </row>
    <row r="489" spans="1:22" x14ac:dyDescent="0.25">
      <c r="A489" s="200">
        <v>2.0125000000000002</v>
      </c>
      <c r="B489" s="105">
        <v>15.983421433239736</v>
      </c>
      <c r="D489" s="194">
        <f t="shared" si="121"/>
        <v>4.1670000000002538E-3</v>
      </c>
      <c r="E489" s="174">
        <f t="shared" ca="1" si="136"/>
        <v>-1.4447048946155913E-2</v>
      </c>
      <c r="F489" s="179">
        <f t="shared" ca="1" si="122"/>
        <v>1.0362619111212747</v>
      </c>
      <c r="G489" s="272">
        <f t="shared" si="123"/>
        <v>2.0125000000000002</v>
      </c>
      <c r="H489" s="181">
        <f t="shared" ca="1" si="124"/>
        <v>-3.4670143859263338</v>
      </c>
      <c r="I489" s="182">
        <f t="shared" ca="1" si="125"/>
        <v>248.68296403196825</v>
      </c>
      <c r="J489" s="181">
        <f t="shared" ca="1" si="126"/>
        <v>183.83788036152171</v>
      </c>
      <c r="K489" s="7">
        <f t="shared" ca="1" si="132"/>
        <v>-12.264626913801298</v>
      </c>
      <c r="L489" s="110">
        <f t="shared" si="127"/>
        <v>156.79736426008182</v>
      </c>
      <c r="M489" s="110">
        <f t="shared" si="128"/>
        <v>56.421739386901471</v>
      </c>
      <c r="N489" s="110">
        <f t="shared" ca="1" si="129"/>
        <v>-120.31599002439073</v>
      </c>
      <c r="O489" s="110">
        <f t="shared" ca="1" si="130"/>
        <v>-19.940365151210372</v>
      </c>
      <c r="P489" s="110">
        <f t="shared" ca="1" si="133"/>
        <v>-3.4670143859263325</v>
      </c>
      <c r="Q489" s="110">
        <f>'prueba 1'!I534</f>
        <v>0.77443910776285252</v>
      </c>
      <c r="R489" s="105">
        <f>'prueba 1'!AN486</f>
        <v>2.1016333794481499E-3</v>
      </c>
      <c r="S489" s="105">
        <f t="shared" si="134"/>
        <v>1.4275484824769153</v>
      </c>
      <c r="T489" s="177">
        <f t="shared" si="135"/>
        <v>5.7514515175230851</v>
      </c>
      <c r="U489" s="161">
        <f t="shared" si="120"/>
        <v>6.6602917112314031E-2</v>
      </c>
      <c r="V489" s="178">
        <f t="shared" si="131"/>
        <v>2.0125000000000002</v>
      </c>
    </row>
    <row r="490" spans="1:22" x14ac:dyDescent="0.25">
      <c r="A490" s="200">
        <v>2.016667</v>
      </c>
      <c r="B490" s="105">
        <v>12.614904870255614</v>
      </c>
      <c r="D490" s="194">
        <f t="shared" si="121"/>
        <v>4.1669999999998097E-3</v>
      </c>
      <c r="E490" s="174">
        <f t="shared" ca="1" si="136"/>
        <v>-3.8377735192316013E-2</v>
      </c>
      <c r="F490" s="179">
        <f t="shared" ca="1" si="122"/>
        <v>1.036101991098618</v>
      </c>
      <c r="G490" s="272">
        <f t="shared" si="123"/>
        <v>2.016667</v>
      </c>
      <c r="H490" s="181">
        <f t="shared" ca="1" si="124"/>
        <v>-9.2099196525840572</v>
      </c>
      <c r="I490" s="182">
        <f t="shared" ca="1" si="125"/>
        <v>248.64458629677594</v>
      </c>
      <c r="J490" s="181">
        <f t="shared" ca="1" si="126"/>
        <v>184.87398235262032</v>
      </c>
      <c r="K490" s="7">
        <f t="shared" ca="1" si="132"/>
        <v>-12.263202029496574</v>
      </c>
      <c r="L490" s="110">
        <f t="shared" si="127"/>
        <v>123.75221677720758</v>
      </c>
      <c r="M490" s="110">
        <f t="shared" si="128"/>
        <v>56.403296490745497</v>
      </c>
      <c r="N490" s="110">
        <f t="shared" ca="1" si="129"/>
        <v>-120.3020119093614</v>
      </c>
      <c r="O490" s="110">
        <f t="shared" ca="1" si="130"/>
        <v>-52.953091622899308</v>
      </c>
      <c r="P490" s="110">
        <f t="shared" ca="1" si="133"/>
        <v>-9.2099196525840554</v>
      </c>
      <c r="Q490" s="110">
        <f>'prueba 1'!I535</f>
        <v>0.77302360972612583</v>
      </c>
      <c r="R490" s="105">
        <f>'prueba 1'!AN487</f>
        <v>1.8800098018316195E-3</v>
      </c>
      <c r="S490" s="105">
        <f t="shared" si="134"/>
        <v>1.429428492278747</v>
      </c>
      <c r="T490" s="177">
        <f t="shared" si="135"/>
        <v>5.749571507721253</v>
      </c>
      <c r="U490" s="161">
        <f t="shared" si="120"/>
        <v>5.2566308594352747E-2</v>
      </c>
      <c r="V490" s="178">
        <f t="shared" si="131"/>
        <v>2.016667</v>
      </c>
    </row>
    <row r="491" spans="1:22" x14ac:dyDescent="0.25">
      <c r="A491" s="200">
        <v>2.0208330000000001</v>
      </c>
      <c r="B491" s="105">
        <v>18.465486269122771</v>
      </c>
      <c r="D491" s="194">
        <f t="shared" si="121"/>
        <v>4.1660000000001141E-3</v>
      </c>
      <c r="E491" s="174">
        <f t="shared" ca="1" si="136"/>
        <v>3.2620908163594575E-3</v>
      </c>
      <c r="F491" s="179">
        <f t="shared" ca="1" si="122"/>
        <v>1.0358669363827377</v>
      </c>
      <c r="G491" s="272">
        <f t="shared" si="123"/>
        <v>2.0208330000000001</v>
      </c>
      <c r="H491" s="181">
        <f t="shared" ca="1" si="124"/>
        <v>0.78302708025908985</v>
      </c>
      <c r="I491" s="182">
        <f t="shared" ca="1" si="125"/>
        <v>248.64784838759229</v>
      </c>
      <c r="J491" s="181">
        <f t="shared" ca="1" si="126"/>
        <v>185.90984928900306</v>
      </c>
      <c r="K491" s="7">
        <f t="shared" ca="1" si="132"/>
        <v>-12.259417310210404</v>
      </c>
      <c r="L491" s="110">
        <f t="shared" si="127"/>
        <v>181.14642030009438</v>
      </c>
      <c r="M491" s="110">
        <f t="shared" si="128"/>
        <v>56.381227803127494</v>
      </c>
      <c r="N491" s="110">
        <f t="shared" ca="1" si="129"/>
        <v>-120.26488381316408</v>
      </c>
      <c r="O491" s="110">
        <f t="shared" ca="1" si="130"/>
        <v>4.5003086838027997</v>
      </c>
      <c r="P491" s="110">
        <f t="shared" ca="1" si="133"/>
        <v>0.78302708025908863</v>
      </c>
      <c r="Q491" s="110">
        <f>'prueba 1'!I536</f>
        <v>0.77160577493864124</v>
      </c>
      <c r="R491" s="105">
        <f>'prueba 1'!AN488</f>
        <v>2.2496113779825926E-3</v>
      </c>
      <c r="S491" s="105">
        <f t="shared" si="134"/>
        <v>1.4316781036567297</v>
      </c>
      <c r="T491" s="177">
        <f t="shared" si="135"/>
        <v>5.7473218963432711</v>
      </c>
      <c r="U491" s="161">
        <f t="shared" si="120"/>
        <v>7.6927215797167575E-2</v>
      </c>
      <c r="V491" s="178">
        <f t="shared" si="131"/>
        <v>2.0208330000000001</v>
      </c>
    </row>
    <row r="492" spans="1:22" x14ac:dyDescent="0.25">
      <c r="A492" s="200">
        <v>2.0249999999999999</v>
      </c>
      <c r="B492" s="105">
        <v>10.842001416053444</v>
      </c>
      <c r="D492" s="194">
        <f t="shared" si="121"/>
        <v>4.1669999999998097E-3</v>
      </c>
      <c r="E492" s="174">
        <f t="shared" ca="1" si="136"/>
        <v>-5.0965116571398413E-2</v>
      </c>
      <c r="F492" s="179">
        <f t="shared" ca="1" si="122"/>
        <v>1.0359032125902967</v>
      </c>
      <c r="G492" s="272">
        <f t="shared" si="123"/>
        <v>2.0249999999999999</v>
      </c>
      <c r="H492" s="181">
        <f t="shared" ca="1" si="124"/>
        <v>-12.230649525174163</v>
      </c>
      <c r="I492" s="182">
        <f t="shared" ca="1" si="125"/>
        <v>248.59688327102089</v>
      </c>
      <c r="J492" s="181">
        <f t="shared" ca="1" si="126"/>
        <v>186.94575250159335</v>
      </c>
      <c r="K492" s="7">
        <f t="shared" ca="1" si="132"/>
        <v>-12.259738986990502</v>
      </c>
      <c r="L492" s="110">
        <f t="shared" si="127"/>
        <v>106.36003389148429</v>
      </c>
      <c r="M492" s="110">
        <f t="shared" si="128"/>
        <v>56.364018513022572</v>
      </c>
      <c r="N492" s="110">
        <f t="shared" ca="1" si="129"/>
        <v>-120.26803946237683</v>
      </c>
      <c r="O492" s="110">
        <f t="shared" ca="1" si="130"/>
        <v>-70.272024083915113</v>
      </c>
      <c r="P492" s="110">
        <f t="shared" ca="1" si="133"/>
        <v>-12.230649525174163</v>
      </c>
      <c r="Q492" s="110">
        <f>'prueba 1'!I537</f>
        <v>0.77018492523127502</v>
      </c>
      <c r="R492" s="105">
        <f>'prueba 1'!AN489</f>
        <v>1.7542599495324318E-3</v>
      </c>
      <c r="S492" s="105">
        <f t="shared" si="134"/>
        <v>1.433432363606262</v>
      </c>
      <c r="T492" s="177">
        <f t="shared" si="135"/>
        <v>5.745567636393738</v>
      </c>
      <c r="U492" s="161">
        <f t="shared" si="120"/>
        <v>4.5178619900692635E-2</v>
      </c>
      <c r="V492" s="178">
        <f t="shared" si="131"/>
        <v>2.0249999999999999</v>
      </c>
    </row>
    <row r="493" spans="1:22" x14ac:dyDescent="0.25">
      <c r="A493" s="200">
        <v>2.0291670000000002</v>
      </c>
      <c r="B493" s="105">
        <v>9.8964529071456226</v>
      </c>
      <c r="D493" s="194">
        <f t="shared" si="121"/>
        <v>4.1670000000002538E-3</v>
      </c>
      <c r="E493" s="174">
        <f t="shared" ca="1" si="136"/>
        <v>-5.7661627285615337E-2</v>
      </c>
      <c r="F493" s="179">
        <f t="shared" ca="1" si="122"/>
        <v>1.0356629365895078</v>
      </c>
      <c r="G493" s="272">
        <f t="shared" si="123"/>
        <v>2.0291670000000002</v>
      </c>
      <c r="H493" s="181">
        <f t="shared" ca="1" si="124"/>
        <v>-13.837683533864128</v>
      </c>
      <c r="I493" s="182">
        <f t="shared" ca="1" si="125"/>
        <v>248.53922164373526</v>
      </c>
      <c r="J493" s="181">
        <f t="shared" ca="1" si="126"/>
        <v>187.98141543818286</v>
      </c>
      <c r="K493" s="7">
        <f t="shared" ca="1" si="132"/>
        <v>-12.25471376761802</v>
      </c>
      <c r="L493" s="110">
        <f t="shared" si="127"/>
        <v>97.084203019098567</v>
      </c>
      <c r="M493" s="110">
        <f t="shared" si="128"/>
        <v>56.347482637687172</v>
      </c>
      <c r="N493" s="110">
        <f t="shared" ca="1" si="129"/>
        <v>-120.21874206033277</v>
      </c>
      <c r="O493" s="110">
        <f t="shared" ca="1" si="130"/>
        <v>-79.48202167892137</v>
      </c>
      <c r="P493" s="110">
        <f t="shared" ca="1" si="133"/>
        <v>-13.837683533864128</v>
      </c>
      <c r="Q493" s="110">
        <f>'prueba 1'!I538</f>
        <v>0.76876136752189328</v>
      </c>
      <c r="R493" s="105">
        <f>'prueba 1'!AN490</f>
        <v>1.6856142034049493E-3</v>
      </c>
      <c r="S493" s="105">
        <f t="shared" si="134"/>
        <v>1.435117977809667</v>
      </c>
      <c r="T493" s="177">
        <f t="shared" si="135"/>
        <v>5.7438820221903333</v>
      </c>
      <c r="U493" s="161">
        <f t="shared" si="120"/>
        <v>4.1238519264078323E-2</v>
      </c>
      <c r="V493" s="178">
        <f t="shared" si="131"/>
        <v>2.0291670000000002</v>
      </c>
    </row>
    <row r="494" spans="1:22" x14ac:dyDescent="0.25">
      <c r="A494" s="200">
        <v>2.0333329999999998</v>
      </c>
      <c r="B494" s="105">
        <v>12.555808088448876</v>
      </c>
      <c r="D494" s="194">
        <f t="shared" si="121"/>
        <v>4.16599999999967E-3</v>
      </c>
      <c r="E494" s="174">
        <f t="shared" ca="1" si="136"/>
        <v>-3.8684980699645259E-2</v>
      </c>
      <c r="F494" s="179">
        <f t="shared" ca="1" si="122"/>
        <v>1.0352532357381243</v>
      </c>
      <c r="G494" s="272">
        <f t="shared" si="123"/>
        <v>2.0333329999999998</v>
      </c>
      <c r="H494" s="181">
        <f t="shared" ca="1" si="124"/>
        <v>-9.2858811088930207</v>
      </c>
      <c r="I494" s="182">
        <f t="shared" ca="1" si="125"/>
        <v>248.5005366630356</v>
      </c>
      <c r="J494" s="181">
        <f t="shared" ca="1" si="126"/>
        <v>189.01666867392098</v>
      </c>
      <c r="K494" s="7">
        <f t="shared" ca="1" si="132"/>
        <v>-12.249029506592503</v>
      </c>
      <c r="L494" s="110">
        <f t="shared" si="127"/>
        <v>123.17247734768348</v>
      </c>
      <c r="M494" s="110">
        <f t="shared" si="128"/>
        <v>56.329155049215814</v>
      </c>
      <c r="N494" s="110">
        <f t="shared" ca="1" si="129"/>
        <v>-120.16297945967246</v>
      </c>
      <c r="O494" s="110">
        <f t="shared" ca="1" si="130"/>
        <v>-53.319657161204788</v>
      </c>
      <c r="P494" s="110">
        <f t="shared" ca="1" si="133"/>
        <v>-9.2858811088930207</v>
      </c>
      <c r="Q494" s="110">
        <f>'prueba 1'!I539</f>
        <v>0.76733530666508842</v>
      </c>
      <c r="R494" s="105">
        <f>'prueba 1'!AN491</f>
        <v>1.8682557055409649E-3</v>
      </c>
      <c r="S494" s="105">
        <f t="shared" si="134"/>
        <v>1.4369862335152079</v>
      </c>
      <c r="T494" s="177">
        <f t="shared" si="135"/>
        <v>5.7420137664847921</v>
      </c>
      <c r="U494" s="161">
        <f t="shared" si="120"/>
        <v>5.2307496496473871E-2</v>
      </c>
      <c r="V494" s="178">
        <f t="shared" si="131"/>
        <v>2.0333329999999998</v>
      </c>
    </row>
    <row r="495" spans="1:22" x14ac:dyDescent="0.25">
      <c r="A495" s="200">
        <v>2.0375000000000001</v>
      </c>
      <c r="B495" s="105">
        <v>12.910388779289308</v>
      </c>
      <c r="D495" s="194">
        <f t="shared" si="121"/>
        <v>4.1670000000002538E-3</v>
      </c>
      <c r="E495" s="174">
        <f t="shared" ca="1" si="136"/>
        <v>-3.6141248976166614E-2</v>
      </c>
      <c r="F495" s="179">
        <f t="shared" ca="1" si="122"/>
        <v>1.0353511356904488</v>
      </c>
      <c r="G495" s="272">
        <f t="shared" si="123"/>
        <v>2.0375000000000001</v>
      </c>
      <c r="H495" s="181">
        <f t="shared" ca="1" si="124"/>
        <v>-8.6732058978076338</v>
      </c>
      <c r="I495" s="182">
        <f t="shared" ca="1" si="125"/>
        <v>248.46439541405942</v>
      </c>
      <c r="J495" s="181">
        <f t="shared" ca="1" si="126"/>
        <v>190.05201980961144</v>
      </c>
      <c r="K495" s="7">
        <f t="shared" ca="1" si="132"/>
        <v>-12.245216695162465</v>
      </c>
      <c r="L495" s="110">
        <f t="shared" si="127"/>
        <v>126.65091392482812</v>
      </c>
      <c r="M495" s="110">
        <f t="shared" si="128"/>
        <v>56.310608123129498</v>
      </c>
      <c r="N495" s="110">
        <f t="shared" ca="1" si="129"/>
        <v>-120.12557577954379</v>
      </c>
      <c r="O495" s="110">
        <f t="shared" ca="1" si="130"/>
        <v>-49.785269977845175</v>
      </c>
      <c r="P495" s="110">
        <f t="shared" ca="1" si="133"/>
        <v>-8.6732058978076338</v>
      </c>
      <c r="Q495" s="110">
        <f>'prueba 1'!I540</f>
        <v>0.76590623204941632</v>
      </c>
      <c r="R495" s="105">
        <f>'prueba 1'!AN492</f>
        <v>1.8906142799507907E-3</v>
      </c>
      <c r="S495" s="105">
        <f t="shared" si="134"/>
        <v>1.4388768477951588</v>
      </c>
      <c r="T495" s="177">
        <f t="shared" si="135"/>
        <v>5.7401231522048413</v>
      </c>
      <c r="U495" s="161">
        <f t="shared" si="120"/>
        <v>5.3797590043301827E-2</v>
      </c>
      <c r="V495" s="178">
        <f t="shared" si="131"/>
        <v>2.0375000000000001</v>
      </c>
    </row>
    <row r="496" spans="1:22" x14ac:dyDescent="0.25">
      <c r="A496" s="200">
        <v>2.0416669999999999</v>
      </c>
      <c r="B496" s="105">
        <v>14.151421197230826</v>
      </c>
      <c r="D496" s="194">
        <f t="shared" si="121"/>
        <v>4.1669999999998097E-3</v>
      </c>
      <c r="E496" s="174">
        <f t="shared" ca="1" si="136"/>
        <v>-2.7273206640782179E-2</v>
      </c>
      <c r="F496" s="179">
        <f t="shared" ca="1" si="122"/>
        <v>1.0352374882382662</v>
      </c>
      <c r="G496" s="272">
        <f t="shared" si="123"/>
        <v>2.0416669999999999</v>
      </c>
      <c r="H496" s="181">
        <f t="shared" ca="1" si="124"/>
        <v>-6.5450459901088127</v>
      </c>
      <c r="I496" s="182">
        <f t="shared" ca="1" si="125"/>
        <v>248.43712220741864</v>
      </c>
      <c r="J496" s="181">
        <f t="shared" ca="1" si="126"/>
        <v>191.0872572978497</v>
      </c>
      <c r="K496" s="7">
        <f t="shared" ca="1" si="132"/>
        <v>-12.241655131480478</v>
      </c>
      <c r="L496" s="110">
        <f t="shared" si="127"/>
        <v>138.82544194483441</v>
      </c>
      <c r="M496" s="110">
        <f t="shared" si="128"/>
        <v>56.291279302363691</v>
      </c>
      <c r="N496" s="110">
        <f t="shared" ca="1" si="129"/>
        <v>-120.09063683982349</v>
      </c>
      <c r="O496" s="110">
        <f t="shared" ca="1" si="130"/>
        <v>-37.55647419735277</v>
      </c>
      <c r="P496" s="110">
        <f t="shared" ca="1" si="133"/>
        <v>-6.5450459901088127</v>
      </c>
      <c r="Q496" s="110">
        <f>'prueba 1'!I541</f>
        <v>0.76447448556453179</v>
      </c>
      <c r="R496" s="105">
        <f>'prueba 1'!AN493</f>
        <v>1.9703181208770067E-3</v>
      </c>
      <c r="S496" s="105">
        <f t="shared" si="134"/>
        <v>1.4408471659160358</v>
      </c>
      <c r="T496" s="177">
        <f t="shared" si="135"/>
        <v>5.738152834083964</v>
      </c>
      <c r="U496" s="161">
        <f t="shared" si="120"/>
        <v>5.8968972128858162E-2</v>
      </c>
      <c r="V496" s="178">
        <f t="shared" si="131"/>
        <v>2.0416669999999999</v>
      </c>
    </row>
    <row r="497" spans="1:22" x14ac:dyDescent="0.25">
      <c r="A497" s="200">
        <v>2.045833</v>
      </c>
      <c r="B497" s="105">
        <v>13.501356597356699</v>
      </c>
      <c r="D497" s="194">
        <f t="shared" si="121"/>
        <v>4.1660000000001141E-3</v>
      </c>
      <c r="E497" s="174">
        <f t="shared" ca="1" si="136"/>
        <v>-3.1874415422498907E-2</v>
      </c>
      <c r="F497" s="179">
        <f t="shared" ca="1" si="122"/>
        <v>1.0348562623014843</v>
      </c>
      <c r="G497" s="272">
        <f t="shared" si="123"/>
        <v>2.045833</v>
      </c>
      <c r="H497" s="181">
        <f t="shared" ca="1" si="124"/>
        <v>-7.6510838748194994</v>
      </c>
      <c r="I497" s="182">
        <f t="shared" ca="1" si="125"/>
        <v>248.40524779199615</v>
      </c>
      <c r="J497" s="181">
        <f t="shared" ca="1" si="126"/>
        <v>192.12211356015118</v>
      </c>
      <c r="K497" s="7">
        <f t="shared" ca="1" si="132"/>
        <v>-12.238967817947689</v>
      </c>
      <c r="L497" s="110">
        <f t="shared" si="127"/>
        <v>132.44830822006921</v>
      </c>
      <c r="M497" s="110">
        <f t="shared" si="128"/>
        <v>56.272391223131024</v>
      </c>
      <c r="N497" s="110">
        <f t="shared" ca="1" si="129"/>
        <v>-120.06427429406683</v>
      </c>
      <c r="O497" s="110">
        <f t="shared" ca="1" si="130"/>
        <v>-43.88835729712865</v>
      </c>
      <c r="P497" s="110">
        <f t="shared" ca="1" si="133"/>
        <v>-7.6510838748194994</v>
      </c>
      <c r="Q497" s="110">
        <f>'prueba 1'!I542</f>
        <v>0.76304041186323768</v>
      </c>
      <c r="R497" s="105">
        <f>'prueba 1'!AN494</f>
        <v>1.9253903397223611E-3</v>
      </c>
      <c r="S497" s="105">
        <f t="shared" si="134"/>
        <v>1.4427725562557581</v>
      </c>
      <c r="T497" s="177">
        <f t="shared" si="135"/>
        <v>5.7362274437442426</v>
      </c>
      <c r="U497" s="161">
        <f t="shared" si="120"/>
        <v>5.6246651584589545E-2</v>
      </c>
      <c r="V497" s="178">
        <f t="shared" si="131"/>
        <v>2.045833</v>
      </c>
    </row>
    <row r="498" spans="1:22" x14ac:dyDescent="0.25">
      <c r="A498" s="200">
        <v>2.0499999999999998</v>
      </c>
      <c r="B498" s="105">
        <v>12.851291997482571</v>
      </c>
      <c r="D498" s="194">
        <f t="shared" si="121"/>
        <v>4.1669999999998097E-3</v>
      </c>
      <c r="E498" s="174">
        <f t="shared" ca="1" si="136"/>
        <v>-3.6490826103623412E-2</v>
      </c>
      <c r="F498" s="179">
        <f t="shared" ca="1" si="122"/>
        <v>1.0349526102768269</v>
      </c>
      <c r="G498" s="272">
        <f t="shared" si="123"/>
        <v>2.0499999999999998</v>
      </c>
      <c r="H498" s="181">
        <f t="shared" ca="1" si="124"/>
        <v>-8.7570976970542542</v>
      </c>
      <c r="I498" s="182">
        <f t="shared" ca="1" si="125"/>
        <v>248.36875696589252</v>
      </c>
      <c r="J498" s="181">
        <f t="shared" ca="1" si="126"/>
        <v>193.15706617042801</v>
      </c>
      <c r="K498" s="7">
        <f t="shared" ca="1" si="132"/>
        <v>-12.235827506905556</v>
      </c>
      <c r="L498" s="110">
        <f t="shared" si="127"/>
        <v>126.07117449530402</v>
      </c>
      <c r="M498" s="110">
        <f t="shared" si="128"/>
        <v>56.253939321728765</v>
      </c>
      <c r="N498" s="110">
        <f t="shared" ca="1" si="129"/>
        <v>-120.03346784274352</v>
      </c>
      <c r="O498" s="110">
        <f t="shared" ca="1" si="130"/>
        <v>-50.216232669168264</v>
      </c>
      <c r="P498" s="110">
        <f t="shared" ca="1" si="133"/>
        <v>-8.7570976970542542</v>
      </c>
      <c r="Q498" s="110">
        <f>'prueba 1'!I543</f>
        <v>0.76160312358234272</v>
      </c>
      <c r="R498" s="105">
        <f>'prueba 1'!AN495</f>
        <v>1.8809277678142366E-3</v>
      </c>
      <c r="S498" s="105">
        <f t="shared" si="134"/>
        <v>1.4446534840235723</v>
      </c>
      <c r="T498" s="177">
        <f t="shared" si="135"/>
        <v>5.7343465159764282</v>
      </c>
      <c r="U498" s="161">
        <f t="shared" si="120"/>
        <v>5.355133375350743E-2</v>
      </c>
      <c r="V498" s="178">
        <f t="shared" si="131"/>
        <v>2.0499999999999998</v>
      </c>
    </row>
    <row r="499" spans="1:22" x14ac:dyDescent="0.25">
      <c r="A499" s="200">
        <v>2.0541670000000001</v>
      </c>
      <c r="B499" s="105">
        <v>12.083033833994962</v>
      </c>
      <c r="D499" s="194">
        <f t="shared" si="121"/>
        <v>4.1670000000002538E-3</v>
      </c>
      <c r="E499" s="174">
        <f t="shared" ca="1" si="136"/>
        <v>-4.1942199960993354E-2</v>
      </c>
      <c r="F499" s="179">
        <f t="shared" ca="1" si="122"/>
        <v>1.0347778371296996</v>
      </c>
      <c r="G499" s="272">
        <f t="shared" si="123"/>
        <v>2.0541670000000001</v>
      </c>
      <c r="H499" s="181">
        <f t="shared" ca="1" si="124"/>
        <v>-10.065322764816607</v>
      </c>
      <c r="I499" s="182">
        <f t="shared" ca="1" si="125"/>
        <v>248.32681476593152</v>
      </c>
      <c r="J499" s="181">
        <f t="shared" ca="1" si="126"/>
        <v>194.19184400755771</v>
      </c>
      <c r="K499" s="7">
        <f t="shared" ca="1" si="132"/>
        <v>-12.232232875450864</v>
      </c>
      <c r="L499" s="110">
        <f t="shared" si="127"/>
        <v>118.53456191149058</v>
      </c>
      <c r="M499" s="110">
        <f t="shared" si="128"/>
        <v>56.236011245481997</v>
      </c>
      <c r="N499" s="110">
        <f t="shared" ca="1" si="129"/>
        <v>-119.99820450817298</v>
      </c>
      <c r="O499" s="110">
        <f t="shared" ca="1" si="130"/>
        <v>-57.699653842164388</v>
      </c>
      <c r="P499" s="110">
        <f t="shared" ca="1" si="133"/>
        <v>-10.065322764816607</v>
      </c>
      <c r="Q499" s="110">
        <f>'prueba 1'!I544</f>
        <v>0.76016315328607242</v>
      </c>
      <c r="R499" s="105">
        <f>'prueba 1'!AN496</f>
        <v>1.8275307081310999E-3</v>
      </c>
      <c r="S499" s="105">
        <f t="shared" si="134"/>
        <v>1.4464810147317033</v>
      </c>
      <c r="T499" s="177">
        <f t="shared" si="135"/>
        <v>5.732518985268297</v>
      </c>
      <c r="U499" s="161">
        <f t="shared" si="120"/>
        <v>5.0350001986260072E-2</v>
      </c>
      <c r="V499" s="178">
        <f t="shared" si="131"/>
        <v>2.0541670000000001</v>
      </c>
    </row>
    <row r="500" spans="1:22" x14ac:dyDescent="0.25">
      <c r="A500" s="200">
        <v>2.0583330000000002</v>
      </c>
      <c r="B500" s="105">
        <v>11.72845314315453</v>
      </c>
      <c r="D500" s="194">
        <f t="shared" si="121"/>
        <v>4.1660000000001141E-3</v>
      </c>
      <c r="E500" s="174">
        <f t="shared" ca="1" si="136"/>
        <v>-4.4431691681719766E-2</v>
      </c>
      <c r="F500" s="179">
        <f t="shared" ca="1" si="122"/>
        <v>1.0343444078873529</v>
      </c>
      <c r="G500" s="272">
        <f t="shared" si="123"/>
        <v>2.0583330000000002</v>
      </c>
      <c r="H500" s="181">
        <f t="shared" ca="1" si="124"/>
        <v>-10.665312453605029</v>
      </c>
      <c r="I500" s="182">
        <f t="shared" ca="1" si="125"/>
        <v>248.28238307424979</v>
      </c>
      <c r="J500" s="181">
        <f t="shared" ca="1" si="126"/>
        <v>195.22618841544505</v>
      </c>
      <c r="K500" s="7">
        <f t="shared" ca="1" si="132"/>
        <v>-12.228101893404473</v>
      </c>
      <c r="L500" s="110">
        <f t="shared" si="127"/>
        <v>115.05612533434595</v>
      </c>
      <c r="M500" s="110">
        <f t="shared" si="128"/>
        <v>56.218340901339339</v>
      </c>
      <c r="N500" s="110">
        <f t="shared" ca="1" si="129"/>
        <v>-119.95767957429788</v>
      </c>
      <c r="O500" s="110">
        <f t="shared" ca="1" si="130"/>
        <v>-61.119895141291273</v>
      </c>
      <c r="P500" s="110">
        <f t="shared" ca="1" si="133"/>
        <v>-10.665312453605029</v>
      </c>
      <c r="Q500" s="110">
        <f>'prueba 1'!I545</f>
        <v>0.75872085653505816</v>
      </c>
      <c r="R500" s="105">
        <f>'prueba 1'!AN497</f>
        <v>1.8012583223912986E-3</v>
      </c>
      <c r="S500" s="105">
        <f t="shared" si="134"/>
        <v>1.4482822730540945</v>
      </c>
      <c r="T500" s="177">
        <f t="shared" si="135"/>
        <v>5.7307177269459055</v>
      </c>
      <c r="U500" s="161">
        <f t="shared" si="120"/>
        <v>4.886073579438311E-2</v>
      </c>
      <c r="V500" s="178">
        <f t="shared" si="131"/>
        <v>2.0583330000000002</v>
      </c>
    </row>
    <row r="501" spans="1:22" x14ac:dyDescent="0.25">
      <c r="A501" s="200">
        <v>2.0625</v>
      </c>
      <c r="B501" s="105">
        <v>12.378517743028658</v>
      </c>
      <c r="D501" s="194">
        <f t="shared" si="121"/>
        <v>4.1669999999998097E-3</v>
      </c>
      <c r="E501" s="174">
        <f t="shared" ca="1" si="136"/>
        <v>-3.9773759876171808E-2</v>
      </c>
      <c r="F501" s="179">
        <f t="shared" ca="1" si="122"/>
        <v>1.0344269530129477</v>
      </c>
      <c r="G501" s="272">
        <f t="shared" si="123"/>
        <v>2.0625</v>
      </c>
      <c r="H501" s="181">
        <f t="shared" ca="1" si="124"/>
        <v>-9.5449387751796557</v>
      </c>
      <c r="I501" s="182">
        <f t="shared" ca="1" si="125"/>
        <v>248.24260931437362</v>
      </c>
      <c r="J501" s="181">
        <f t="shared" ca="1" si="126"/>
        <v>196.26061536845799</v>
      </c>
      <c r="K501" s="7">
        <f t="shared" ca="1" si="132"/>
        <v>-12.223726476697644</v>
      </c>
      <c r="L501" s="110">
        <f t="shared" si="127"/>
        <v>121.43325905911114</v>
      </c>
      <c r="M501" s="110">
        <f t="shared" si="128"/>
        <v>56.200252586378063</v>
      </c>
      <c r="N501" s="110">
        <f t="shared" ca="1" si="129"/>
        <v>-119.91475673640389</v>
      </c>
      <c r="O501" s="110">
        <f t="shared" ca="1" si="130"/>
        <v>-54.681750263670807</v>
      </c>
      <c r="P501" s="110">
        <f t="shared" ca="1" si="133"/>
        <v>-9.5449387751796557</v>
      </c>
      <c r="Q501" s="110">
        <f>'prueba 1'!I546</f>
        <v>0.75727554035547373</v>
      </c>
      <c r="R501" s="105">
        <f>'prueba 1'!AN498</f>
        <v>1.8438649297941741E-3</v>
      </c>
      <c r="S501" s="105">
        <f t="shared" si="134"/>
        <v>1.4501261379838888</v>
      </c>
      <c r="T501" s="177">
        <f t="shared" si="135"/>
        <v>5.7288738620161119</v>
      </c>
      <c r="U501" s="161">
        <f t="shared" si="120"/>
        <v>5.1581283435198064E-2</v>
      </c>
      <c r="V501" s="178">
        <f t="shared" si="131"/>
        <v>2.0625</v>
      </c>
    </row>
    <row r="502" spans="1:22" x14ac:dyDescent="0.25">
      <c r="A502" s="200">
        <v>2.0666669999999998</v>
      </c>
      <c r="B502" s="105">
        <v>13.087679124709524</v>
      </c>
      <c r="D502" s="194">
        <f t="shared" si="121"/>
        <v>4.1669999999998097E-3</v>
      </c>
      <c r="E502" s="174">
        <f t="shared" ca="1" si="136"/>
        <v>-3.4683566615852111E-2</v>
      </c>
      <c r="F502" s="179">
        <f t="shared" ca="1" si="122"/>
        <v>1.0342824265908594</v>
      </c>
      <c r="G502" s="272">
        <f t="shared" si="123"/>
        <v>2.0666669999999998</v>
      </c>
      <c r="H502" s="181">
        <f t="shared" ca="1" si="124"/>
        <v>-8.3233901165955597</v>
      </c>
      <c r="I502" s="182">
        <f t="shared" ca="1" si="125"/>
        <v>248.20792574775777</v>
      </c>
      <c r="J502" s="181">
        <f t="shared" ca="1" si="126"/>
        <v>197.29489779504885</v>
      </c>
      <c r="K502" s="7">
        <f t="shared" ca="1" si="132"/>
        <v>-12.219810414563803</v>
      </c>
      <c r="L502" s="110">
        <f t="shared" si="127"/>
        <v>128.39013221340045</v>
      </c>
      <c r="M502" s="110">
        <f t="shared" si="128"/>
        <v>56.18171983707488</v>
      </c>
      <c r="N502" s="110">
        <f t="shared" ca="1" si="129"/>
        <v>-119.8763401668709</v>
      </c>
      <c r="O502" s="110">
        <f t="shared" ca="1" si="130"/>
        <v>-47.667927790545335</v>
      </c>
      <c r="P502" s="110">
        <f t="shared" ca="1" si="133"/>
        <v>-8.3233901165955597</v>
      </c>
      <c r="Q502" s="110">
        <f>'prueba 1'!I547</f>
        <v>0.75582739649584241</v>
      </c>
      <c r="R502" s="105">
        <f>'prueba 1'!AN499</f>
        <v>1.8891691440554464E-3</v>
      </c>
      <c r="S502" s="105">
        <f t="shared" si="134"/>
        <v>1.4520153071279442</v>
      </c>
      <c r="T502" s="177">
        <f t="shared" si="135"/>
        <v>5.7269846928720565</v>
      </c>
      <c r="U502" s="161">
        <f t="shared" si="120"/>
        <v>5.4536358912662099E-2</v>
      </c>
      <c r="V502" s="178">
        <f t="shared" si="131"/>
        <v>2.0666669999999998</v>
      </c>
    </row>
    <row r="503" spans="1:22" x14ac:dyDescent="0.25">
      <c r="A503" s="200">
        <v>2.0708329999999999</v>
      </c>
      <c r="B503" s="105">
        <v>13.678646942776915</v>
      </c>
      <c r="D503" s="194">
        <f t="shared" si="121"/>
        <v>4.1660000000001141E-3</v>
      </c>
      <c r="E503" s="174">
        <f t="shared" ca="1" si="136"/>
        <v>-3.0430150052575478E-2</v>
      </c>
      <c r="F503" s="179">
        <f t="shared" ca="1" si="122"/>
        <v>1.0339074466600682</v>
      </c>
      <c r="G503" s="272">
        <f t="shared" si="123"/>
        <v>2.0708329999999999</v>
      </c>
      <c r="H503" s="181">
        <f t="shared" ca="1" si="124"/>
        <v>-7.3044047173726945</v>
      </c>
      <c r="I503" s="182">
        <f t="shared" ca="1" si="125"/>
        <v>248.17749559770519</v>
      </c>
      <c r="J503" s="181">
        <f t="shared" ca="1" si="126"/>
        <v>198.32880524170892</v>
      </c>
      <c r="K503" s="7">
        <f t="shared" ca="1" si="132"/>
        <v>-12.216396036976084</v>
      </c>
      <c r="L503" s="110">
        <f t="shared" si="127"/>
        <v>134.18752650864155</v>
      </c>
      <c r="M503" s="110">
        <f t="shared" si="128"/>
        <v>56.162830993273019</v>
      </c>
      <c r="N503" s="110">
        <f t="shared" ca="1" si="129"/>
        <v>-119.84284512273538</v>
      </c>
      <c r="O503" s="110">
        <f t="shared" ca="1" si="130"/>
        <v>-41.818149607366848</v>
      </c>
      <c r="P503" s="110">
        <f t="shared" ca="1" si="133"/>
        <v>-7.3044047173726945</v>
      </c>
      <c r="Q503" s="110">
        <f>'prueba 1'!I548</f>
        <v>0.7543768722484594</v>
      </c>
      <c r="R503" s="105">
        <f>'prueba 1'!AN500</f>
        <v>1.9254682774576266E-3</v>
      </c>
      <c r="S503" s="105">
        <f t="shared" si="134"/>
        <v>1.4539407754054019</v>
      </c>
      <c r="T503" s="177">
        <f t="shared" si="135"/>
        <v>5.7250592245945988</v>
      </c>
      <c r="U503" s="161">
        <f t="shared" si="120"/>
        <v>5.6985243163610186E-2</v>
      </c>
      <c r="V503" s="178">
        <f t="shared" si="131"/>
        <v>2.0708329999999999</v>
      </c>
    </row>
    <row r="504" spans="1:22" x14ac:dyDescent="0.25">
      <c r="A504" s="200">
        <v>2.0750000000000002</v>
      </c>
      <c r="B504" s="105">
        <v>13.737743724583655</v>
      </c>
      <c r="D504" s="194">
        <f t="shared" si="121"/>
        <v>4.1670000000002538E-3</v>
      </c>
      <c r="E504" s="174">
        <f t="shared" ca="1" si="136"/>
        <v>-2.9990436475597147E-2</v>
      </c>
      <c r="F504" s="179">
        <f t="shared" ca="1" si="122"/>
        <v>1.0340306540069066</v>
      </c>
      <c r="G504" s="272">
        <f t="shared" si="123"/>
        <v>2.0750000000000002</v>
      </c>
      <c r="H504" s="181">
        <f t="shared" ca="1" si="124"/>
        <v>-7.1971289838241708</v>
      </c>
      <c r="I504" s="182">
        <f t="shared" ca="1" si="125"/>
        <v>248.14750516122959</v>
      </c>
      <c r="J504" s="181">
        <f t="shared" ca="1" si="126"/>
        <v>199.36283589571582</v>
      </c>
      <c r="K504" s="7">
        <f t="shared" ca="1" si="132"/>
        <v>-12.213400774230813</v>
      </c>
      <c r="L504" s="110">
        <f t="shared" si="127"/>
        <v>134.76726593816568</v>
      </c>
      <c r="M504" s="110">
        <f t="shared" si="128"/>
        <v>56.143919732844402</v>
      </c>
      <c r="N504" s="110">
        <f t="shared" ca="1" si="129"/>
        <v>-119.81346159520427</v>
      </c>
      <c r="O504" s="110">
        <f t="shared" ca="1" si="130"/>
        <v>-41.190115389883005</v>
      </c>
      <c r="P504" s="110">
        <f t="shared" ca="1" si="133"/>
        <v>-7.1971289838241717</v>
      </c>
      <c r="Q504" s="110">
        <f>'prueba 1'!I549</f>
        <v>0.75292332500516423</v>
      </c>
      <c r="R504" s="105">
        <f>'prueba 1'!AN501</f>
        <v>1.9277533566373958E-3</v>
      </c>
      <c r="S504" s="105">
        <f t="shared" si="134"/>
        <v>1.4558685287620392</v>
      </c>
      <c r="T504" s="177">
        <f t="shared" si="135"/>
        <v>5.7231314712379611</v>
      </c>
      <c r="U504" s="161">
        <f t="shared" si="120"/>
        <v>5.7245178100343581E-2</v>
      </c>
      <c r="V504" s="178">
        <f t="shared" si="131"/>
        <v>2.0750000000000002</v>
      </c>
    </row>
    <row r="505" spans="1:22" x14ac:dyDescent="0.25">
      <c r="A505" s="200">
        <v>2.079167</v>
      </c>
      <c r="B505" s="105">
        <v>13.737743724583655</v>
      </c>
      <c r="D505" s="194">
        <f t="shared" si="121"/>
        <v>4.1669999999998097E-3</v>
      </c>
      <c r="E505" s="174">
        <f t="shared" ca="1" si="136"/>
        <v>-2.9965682223201111E-2</v>
      </c>
      <c r="F505" s="179">
        <f t="shared" ca="1" si="122"/>
        <v>1.0339057870089723</v>
      </c>
      <c r="G505" s="272">
        <f t="shared" si="123"/>
        <v>2.079167</v>
      </c>
      <c r="H505" s="181">
        <f t="shared" ca="1" si="124"/>
        <v>-7.1911884384935156</v>
      </c>
      <c r="I505" s="182">
        <f t="shared" ca="1" si="125"/>
        <v>248.11753947900638</v>
      </c>
      <c r="J505" s="181">
        <f t="shared" ca="1" si="126"/>
        <v>200.39674168272478</v>
      </c>
      <c r="K505" s="7">
        <f t="shared" ca="1" si="132"/>
        <v>-12.210449152144834</v>
      </c>
      <c r="L505" s="110">
        <f t="shared" si="127"/>
        <v>134.76726593816568</v>
      </c>
      <c r="M505" s="110">
        <f t="shared" si="128"/>
        <v>56.125028376661184</v>
      </c>
      <c r="N505" s="110">
        <f t="shared" ca="1" si="129"/>
        <v>-119.78450618254082</v>
      </c>
      <c r="O505" s="110">
        <f t="shared" ca="1" si="130"/>
        <v>-41.142268621036337</v>
      </c>
      <c r="P505" s="110">
        <f t="shared" ca="1" si="133"/>
        <v>-7.1911884384935174</v>
      </c>
      <c r="Q505" s="110">
        <f>'prueba 1'!I550</f>
        <v>0.75146710190311805</v>
      </c>
      <c r="R505" s="105">
        <f>'prueba 1'!AN502</f>
        <v>1.9257243815714062E-3</v>
      </c>
      <c r="S505" s="105">
        <f t="shared" si="134"/>
        <v>1.4577942531436106</v>
      </c>
      <c r="T505" s="177">
        <f t="shared" si="135"/>
        <v>5.7212057468563895</v>
      </c>
      <c r="U505" s="161">
        <f t="shared" si="120"/>
        <v>5.7245178100337475E-2</v>
      </c>
      <c r="V505" s="178">
        <f t="shared" si="131"/>
        <v>2.079167</v>
      </c>
    </row>
    <row r="506" spans="1:22" x14ac:dyDescent="0.25">
      <c r="A506" s="200">
        <v>2.0833330000000001</v>
      </c>
      <c r="B506" s="105">
        <v>13.501356597356699</v>
      </c>
      <c r="D506" s="194">
        <f t="shared" si="121"/>
        <v>4.1660000000001141E-3</v>
      </c>
      <c r="E506" s="174">
        <f t="shared" ca="1" si="136"/>
        <v>-3.1622934646884794E-2</v>
      </c>
      <c r="F506" s="179">
        <f t="shared" ca="1" si="122"/>
        <v>1.0335259283238298</v>
      </c>
      <c r="G506" s="272">
        <f t="shared" si="123"/>
        <v>2.0833330000000001</v>
      </c>
      <c r="H506" s="181">
        <f t="shared" ca="1" si="124"/>
        <v>-7.5907188302649855</v>
      </c>
      <c r="I506" s="182">
        <f t="shared" ca="1" si="125"/>
        <v>248.08591654435949</v>
      </c>
      <c r="J506" s="181">
        <f t="shared" ca="1" si="126"/>
        <v>201.43026761104861</v>
      </c>
      <c r="K506" s="7">
        <f t="shared" ca="1" si="132"/>
        <v>-12.207500322604098</v>
      </c>
      <c r="L506" s="110">
        <f t="shared" si="127"/>
        <v>132.44830822006921</v>
      </c>
      <c r="M506" s="110">
        <f t="shared" si="128"/>
        <v>56.106312053098684</v>
      </c>
      <c r="N506" s="110">
        <f t="shared" ca="1" si="129"/>
        <v>-119.75557816474621</v>
      </c>
      <c r="O506" s="110">
        <f t="shared" ca="1" si="130"/>
        <v>-43.413581997775694</v>
      </c>
      <c r="P506" s="110">
        <f t="shared" ca="1" si="133"/>
        <v>-7.5907188302649864</v>
      </c>
      <c r="Q506" s="110">
        <f>'prueba 1'!I551</f>
        <v>0.75000844424648228</v>
      </c>
      <c r="R506" s="105">
        <f>'prueba 1'!AN503</f>
        <v>1.907882116463372E-3</v>
      </c>
      <c r="S506" s="105">
        <f t="shared" si="134"/>
        <v>1.4597021352600739</v>
      </c>
      <c r="T506" s="177">
        <f t="shared" si="135"/>
        <v>5.7192978647399269</v>
      </c>
      <c r="U506" s="161">
        <f t="shared" si="120"/>
        <v>5.6246651584589545E-2</v>
      </c>
      <c r="V506" s="178">
        <f t="shared" si="131"/>
        <v>2.0833330000000001</v>
      </c>
    </row>
    <row r="507" spans="1:22" x14ac:dyDescent="0.25">
      <c r="A507" s="200">
        <v>2.0874999999999999</v>
      </c>
      <c r="B507" s="105">
        <v>13.855937288197133</v>
      </c>
      <c r="D507" s="194">
        <f t="shared" si="121"/>
        <v>4.1669999999998097E-3</v>
      </c>
      <c r="E507" s="174">
        <f t="shared" ca="1" si="136"/>
        <v>-2.9069962634217877E-2</v>
      </c>
      <c r="F507" s="179">
        <f t="shared" ca="1" si="122"/>
        <v>1.0336528797060021</v>
      </c>
      <c r="G507" s="272">
        <f t="shared" si="123"/>
        <v>2.0874999999999999</v>
      </c>
      <c r="H507" s="181">
        <f t="shared" ca="1" si="124"/>
        <v>-6.976232933577923</v>
      </c>
      <c r="I507" s="182">
        <f t="shared" ca="1" si="125"/>
        <v>248.05684658172527</v>
      </c>
      <c r="J507" s="181">
        <f t="shared" ca="1" si="126"/>
        <v>202.46392049075462</v>
      </c>
      <c r="K507" s="7">
        <f t="shared" ca="1" si="132"/>
        <v>-12.20438879421129</v>
      </c>
      <c r="L507" s="110">
        <f t="shared" si="127"/>
        <v>135.92674479721387</v>
      </c>
      <c r="M507" s="110">
        <f t="shared" si="128"/>
        <v>56.08738555309246</v>
      </c>
      <c r="N507" s="110">
        <f t="shared" ca="1" si="129"/>
        <v>-119.72505407121277</v>
      </c>
      <c r="O507" s="110">
        <f t="shared" ca="1" si="130"/>
        <v>-39.885694827091356</v>
      </c>
      <c r="P507" s="110">
        <f t="shared" ca="1" si="133"/>
        <v>-6.976232933577923</v>
      </c>
      <c r="Q507" s="110">
        <f>'prueba 1'!I552</f>
        <v>0.74854666050547547</v>
      </c>
      <c r="R507" s="105">
        <f>'prueba 1'!AN504</f>
        <v>1.9293068303997494E-3</v>
      </c>
      <c r="S507" s="105">
        <f t="shared" si="134"/>
        <v>1.4616314420904737</v>
      </c>
      <c r="T507" s="177">
        <f t="shared" si="135"/>
        <v>5.717368557909527</v>
      </c>
      <c r="U507" s="161">
        <f t="shared" si="120"/>
        <v>5.7737690679914813E-2</v>
      </c>
      <c r="V507" s="178">
        <f t="shared" si="131"/>
        <v>2.0874999999999999</v>
      </c>
    </row>
    <row r="508" spans="1:22" x14ac:dyDescent="0.25">
      <c r="A508" s="200">
        <v>2.0916670000000002</v>
      </c>
      <c r="B508" s="105">
        <v>14.62419545168474</v>
      </c>
      <c r="D508" s="194">
        <f t="shared" si="121"/>
        <v>4.1670000000002538E-3</v>
      </c>
      <c r="E508" s="174">
        <f t="shared" ca="1" si="136"/>
        <v>-2.3550601456411763E-2</v>
      </c>
      <c r="F508" s="179">
        <f t="shared" ca="1" si="122"/>
        <v>1.0335547443498434</v>
      </c>
      <c r="G508" s="272">
        <f t="shared" si="123"/>
        <v>2.0916670000000002</v>
      </c>
      <c r="H508" s="181">
        <f t="shared" ca="1" si="124"/>
        <v>-5.6516922141613462</v>
      </c>
      <c r="I508" s="182">
        <f t="shared" ca="1" si="125"/>
        <v>248.03329598026886</v>
      </c>
      <c r="J508" s="181">
        <f t="shared" ca="1" si="126"/>
        <v>203.49747523510447</v>
      </c>
      <c r="K508" s="7">
        <f t="shared" ca="1" si="132"/>
        <v>-12.201528814531111</v>
      </c>
      <c r="L508" s="110">
        <f t="shared" si="127"/>
        <v>143.46335738102729</v>
      </c>
      <c r="M508" s="110">
        <f t="shared" si="128"/>
        <v>56.067997071736386</v>
      </c>
      <c r="N508" s="110">
        <f t="shared" ca="1" si="129"/>
        <v>-119.6969976705502</v>
      </c>
      <c r="O508" s="110">
        <f t="shared" ca="1" si="130"/>
        <v>-32.301637361259296</v>
      </c>
      <c r="P508" s="110">
        <f t="shared" ca="1" si="133"/>
        <v>-5.6516922141613462</v>
      </c>
      <c r="Q508" s="110">
        <f>'prueba 1'!I553</f>
        <v>0.74708219902502271</v>
      </c>
      <c r="R508" s="105">
        <f>'prueba 1'!AN505</f>
        <v>1.9763997304864016E-3</v>
      </c>
      <c r="S508" s="105">
        <f t="shared" si="134"/>
        <v>1.4636078418209602</v>
      </c>
      <c r="T508" s="177">
        <f t="shared" si="135"/>
        <v>5.7153921581790401</v>
      </c>
      <c r="U508" s="161">
        <f t="shared" si="120"/>
        <v>6.0939022447174022E-2</v>
      </c>
      <c r="V508" s="178">
        <f t="shared" si="131"/>
        <v>2.0916670000000002</v>
      </c>
    </row>
    <row r="509" spans="1:22" x14ac:dyDescent="0.25">
      <c r="A509" s="200">
        <v>2.0958329999999998</v>
      </c>
      <c r="B509" s="105">
        <v>14.801485797104958</v>
      </c>
      <c r="D509" s="194">
        <f t="shared" si="121"/>
        <v>4.16599999999967E-3</v>
      </c>
      <c r="E509" s="174">
        <f t="shared" ca="1" si="136"/>
        <v>-2.2254187378885716E-2</v>
      </c>
      <c r="F509" s="179">
        <f t="shared" ca="1" si="122"/>
        <v>1.0332140001090979</v>
      </c>
      <c r="G509" s="272">
        <f t="shared" si="123"/>
        <v>2.0958329999999998</v>
      </c>
      <c r="H509" s="181">
        <f t="shared" ca="1" si="124"/>
        <v>-5.3418596684799518</v>
      </c>
      <c r="I509" s="182">
        <f t="shared" ca="1" si="125"/>
        <v>248.01104179288998</v>
      </c>
      <c r="J509" s="181">
        <f t="shared" ca="1" si="126"/>
        <v>204.53068923521357</v>
      </c>
      <c r="K509" s="7">
        <f t="shared" ca="1" si="132"/>
        <v>-12.199212089913205</v>
      </c>
      <c r="L509" s="110">
        <f t="shared" si="127"/>
        <v>145.20257566959964</v>
      </c>
      <c r="M509" s="110">
        <f t="shared" si="128"/>
        <v>56.048524471360935</v>
      </c>
      <c r="N509" s="110">
        <f t="shared" ca="1" si="129"/>
        <v>-119.67427060204855</v>
      </c>
      <c r="O509" s="110">
        <f t="shared" ca="1" si="130"/>
        <v>-30.520219403809847</v>
      </c>
      <c r="P509" s="110">
        <f t="shared" ca="1" si="133"/>
        <v>-5.3418596684799518</v>
      </c>
      <c r="Q509" s="110">
        <f>'prueba 1'!I554</f>
        <v>0.745615411736408</v>
      </c>
      <c r="R509" s="105">
        <f>'prueba 1'!AN506</f>
        <v>1.984974554072848E-3</v>
      </c>
      <c r="S509" s="105">
        <f t="shared" si="134"/>
        <v>1.4655928163750329</v>
      </c>
      <c r="T509" s="177">
        <f t="shared" si="135"/>
        <v>5.7134071836249678</v>
      </c>
      <c r="U509" s="161">
        <f t="shared" si="120"/>
        <v>6.1662989830734372E-2</v>
      </c>
      <c r="V509" s="178">
        <f t="shared" si="131"/>
        <v>2.0958329999999998</v>
      </c>
    </row>
    <row r="510" spans="1:22" x14ac:dyDescent="0.25">
      <c r="A510" s="200">
        <v>2.1</v>
      </c>
      <c r="B510" s="105">
        <v>14.801485797104958</v>
      </c>
      <c r="D510" s="194">
        <f t="shared" si="121"/>
        <v>4.1670000000002538E-3</v>
      </c>
      <c r="E510" s="174">
        <f t="shared" ca="1" si="136"/>
        <v>-2.2237396797337966E-2</v>
      </c>
      <c r="F510" s="179">
        <f t="shared" ca="1" si="122"/>
        <v>1.033369347918581</v>
      </c>
      <c r="G510" s="272">
        <f t="shared" si="123"/>
        <v>2.1</v>
      </c>
      <c r="H510" s="181">
        <f t="shared" ca="1" si="124"/>
        <v>-5.3365483074961872</v>
      </c>
      <c r="I510" s="182">
        <f t="shared" ca="1" si="125"/>
        <v>247.98880439609263</v>
      </c>
      <c r="J510" s="181">
        <f t="shared" ca="1" si="126"/>
        <v>205.56405858313215</v>
      </c>
      <c r="K510" s="7">
        <f t="shared" ca="1" si="132"/>
        <v>-12.197023098539704</v>
      </c>
      <c r="L510" s="110">
        <f t="shared" si="127"/>
        <v>145.20257566959964</v>
      </c>
      <c r="M510" s="110">
        <f t="shared" si="128"/>
        <v>56.029068811763395</v>
      </c>
      <c r="N510" s="110">
        <f t="shared" ca="1" si="129"/>
        <v>-119.65279659667451</v>
      </c>
      <c r="O510" s="110">
        <f t="shared" ca="1" si="130"/>
        <v>-30.479289738838261</v>
      </c>
      <c r="P510" s="110">
        <f t="shared" ca="1" si="133"/>
        <v>-5.3365483074961872</v>
      </c>
      <c r="Q510" s="110">
        <f>'prueba 1'!I555</f>
        <v>0.74414553051742904</v>
      </c>
      <c r="R510" s="105">
        <f>'prueba 1'!AN507</f>
        <v>1.9832476653963526E-3</v>
      </c>
      <c r="S510" s="105">
        <f t="shared" si="134"/>
        <v>1.4675760640404292</v>
      </c>
      <c r="T510" s="177">
        <f t="shared" si="135"/>
        <v>5.7114239359595711</v>
      </c>
      <c r="U510" s="161">
        <f t="shared" si="120"/>
        <v>6.1677791316540116E-2</v>
      </c>
      <c r="V510" s="178">
        <f t="shared" si="131"/>
        <v>2.1</v>
      </c>
    </row>
    <row r="511" spans="1:22" x14ac:dyDescent="0.25">
      <c r="A511" s="200">
        <v>2.1041669999999999</v>
      </c>
      <c r="B511" s="105">
        <v>14.742389015298217</v>
      </c>
      <c r="D511" s="194">
        <f t="shared" si="121"/>
        <v>4.1669999999998097E-3</v>
      </c>
      <c r="E511" s="174">
        <f t="shared" ca="1" si="136"/>
        <v>-2.2638400417953394E-2</v>
      </c>
      <c r="F511" s="179">
        <f t="shared" ca="1" si="122"/>
        <v>1.0332750137039293</v>
      </c>
      <c r="G511" s="272">
        <f t="shared" si="123"/>
        <v>2.1041669999999999</v>
      </c>
      <c r="H511" s="181">
        <f t="shared" ca="1" si="124"/>
        <v>-5.4327814777908392</v>
      </c>
      <c r="I511" s="182">
        <f t="shared" ca="1" si="125"/>
        <v>247.96616599567469</v>
      </c>
      <c r="J511" s="181">
        <f t="shared" ca="1" si="126"/>
        <v>206.59733359683608</v>
      </c>
      <c r="K511" s="7">
        <f t="shared" ca="1" si="132"/>
        <v>-12.194835954928775</v>
      </c>
      <c r="L511" s="110">
        <f t="shared" si="127"/>
        <v>144.62283624007551</v>
      </c>
      <c r="M511" s="110">
        <f t="shared" si="128"/>
        <v>56.009671399563864</v>
      </c>
      <c r="N511" s="110">
        <f t="shared" ca="1" si="129"/>
        <v>-119.63134071785129</v>
      </c>
      <c r="O511" s="110">
        <f t="shared" ca="1" si="130"/>
        <v>-31.018175877339644</v>
      </c>
      <c r="P511" s="110">
        <f t="shared" ca="1" si="133"/>
        <v>-5.4327814777908401</v>
      </c>
      <c r="Q511" s="110">
        <f>'prueba 1'!I556</f>
        <v>0.74267282492522135</v>
      </c>
      <c r="R511" s="105">
        <f>'prueba 1'!AN508</f>
        <v>1.9773101120828364E-3</v>
      </c>
      <c r="S511" s="105">
        <f t="shared" si="134"/>
        <v>1.469553374152512</v>
      </c>
      <c r="T511" s="177">
        <f t="shared" si="135"/>
        <v>5.7094466258474883</v>
      </c>
      <c r="U511" s="161">
        <f t="shared" si="120"/>
        <v>6.1431535026744866E-2</v>
      </c>
      <c r="V511" s="178">
        <f t="shared" si="131"/>
        <v>2.1041669999999999</v>
      </c>
    </row>
    <row r="512" spans="1:22" x14ac:dyDescent="0.25">
      <c r="A512" s="200">
        <v>2.108333</v>
      </c>
      <c r="B512" s="105">
        <v>13.855937288197133</v>
      </c>
      <c r="D512" s="194">
        <f t="shared" si="121"/>
        <v>4.1660000000001141E-3</v>
      </c>
      <c r="E512" s="174">
        <f t="shared" ca="1" si="136"/>
        <v>-2.8958288431530768E-2</v>
      </c>
      <c r="F512" s="179">
        <f t="shared" ca="1" si="122"/>
        <v>1.0329064073084033</v>
      </c>
      <c r="G512" s="272">
        <f t="shared" si="123"/>
        <v>2.108333</v>
      </c>
      <c r="H512" s="181">
        <f t="shared" ca="1" si="124"/>
        <v>-6.9511013997911606</v>
      </c>
      <c r="I512" s="182">
        <f t="shared" ca="1" si="125"/>
        <v>247.93720770724315</v>
      </c>
      <c r="J512" s="181">
        <f t="shared" ca="1" si="126"/>
        <v>207.6302400041445</v>
      </c>
      <c r="K512" s="7">
        <f t="shared" ca="1" si="132"/>
        <v>-12.192609572338313</v>
      </c>
      <c r="L512" s="110">
        <f t="shared" si="127"/>
        <v>135.92674479721387</v>
      </c>
      <c r="M512" s="110">
        <f t="shared" si="128"/>
        <v>55.990853395243825</v>
      </c>
      <c r="N512" s="110">
        <f t="shared" ca="1" si="129"/>
        <v>-119.60949990463885</v>
      </c>
      <c r="O512" s="110">
        <f t="shared" ca="1" si="130"/>
        <v>-39.673608502668799</v>
      </c>
      <c r="P512" s="110">
        <f t="shared" ca="1" si="133"/>
        <v>-6.9511013997911597</v>
      </c>
      <c r="Q512" s="110">
        <f>'prueba 1'!I557</f>
        <v>0.74119779343864245</v>
      </c>
      <c r="R512" s="105">
        <f>'prueba 1'!AN509</f>
        <v>1.9182471274252816E-3</v>
      </c>
      <c r="S512" s="105">
        <f t="shared" si="134"/>
        <v>1.4714716212799372</v>
      </c>
      <c r="T512" s="177">
        <f t="shared" si="135"/>
        <v>5.7075283787200632</v>
      </c>
      <c r="U512" s="161">
        <f t="shared" si="120"/>
        <v>5.7723834742630833E-2</v>
      </c>
      <c r="V512" s="178">
        <f t="shared" si="131"/>
        <v>2.108333</v>
      </c>
    </row>
    <row r="513" spans="1:22" x14ac:dyDescent="0.25">
      <c r="A513" s="200">
        <v>2.1124999999999998</v>
      </c>
      <c r="B513" s="105">
        <v>13.855937288197133</v>
      </c>
      <c r="D513" s="194">
        <f t="shared" si="121"/>
        <v>4.1669999999998097E-3</v>
      </c>
      <c r="E513" s="174">
        <f t="shared" ca="1" si="136"/>
        <v>-2.8940835758079542E-2</v>
      </c>
      <c r="F513" s="179">
        <f t="shared" ca="1" si="122"/>
        <v>1.0330337480534311</v>
      </c>
      <c r="G513" s="272">
        <f t="shared" si="123"/>
        <v>2.1124999999999998</v>
      </c>
      <c r="H513" s="181">
        <f t="shared" ca="1" si="124"/>
        <v>-6.9452449623424197</v>
      </c>
      <c r="I513" s="182">
        <f t="shared" ca="1" si="125"/>
        <v>247.90826687148507</v>
      </c>
      <c r="J513" s="181">
        <f t="shared" ca="1" si="126"/>
        <v>208.66327375219794</v>
      </c>
      <c r="K513" s="7">
        <f t="shared" ca="1" si="132"/>
        <v>-12.18976195410322</v>
      </c>
      <c r="L513" s="110">
        <f t="shared" si="127"/>
        <v>135.92674479721387</v>
      </c>
      <c r="M513" s="110">
        <f t="shared" si="128"/>
        <v>55.972051348762122</v>
      </c>
      <c r="N513" s="110">
        <f t="shared" ca="1" si="129"/>
        <v>-119.5815647697526</v>
      </c>
      <c r="O513" s="110">
        <f t="shared" ca="1" si="130"/>
        <v>-39.626871321300854</v>
      </c>
      <c r="P513" s="110">
        <f t="shared" ca="1" si="133"/>
        <v>-6.9452449623424197</v>
      </c>
      <c r="Q513" s="110">
        <f>'prueba 1'!I558</f>
        <v>0.73971972735939584</v>
      </c>
      <c r="R513" s="105">
        <f>'prueba 1'!AN510</f>
        <v>1.9166204364621184E-3</v>
      </c>
      <c r="S513" s="105">
        <f t="shared" si="134"/>
        <v>1.4733882417163993</v>
      </c>
      <c r="T513" s="177">
        <f t="shared" si="135"/>
        <v>5.7056117582836006</v>
      </c>
      <c r="U513" s="161">
        <f t="shared" si="120"/>
        <v>5.7737690679914813E-2</v>
      </c>
      <c r="V513" s="178">
        <f t="shared" si="131"/>
        <v>2.1124999999999998</v>
      </c>
    </row>
    <row r="514" spans="1:22" x14ac:dyDescent="0.25">
      <c r="A514" s="200">
        <v>2.1166670000000001</v>
      </c>
      <c r="B514" s="105">
        <v>13.737743724583655</v>
      </c>
      <c r="D514" s="194">
        <f t="shared" si="121"/>
        <v>4.1670000000002538E-3</v>
      </c>
      <c r="E514" s="174">
        <f t="shared" ca="1" si="136"/>
        <v>-2.9763540040344934E-2</v>
      </c>
      <c r="F514" s="179">
        <f t="shared" ca="1" si="122"/>
        <v>1.0329097233821931</v>
      </c>
      <c r="G514" s="272">
        <f t="shared" si="123"/>
        <v>2.1166670000000001</v>
      </c>
      <c r="H514" s="181">
        <f t="shared" ca="1" si="124"/>
        <v>-7.1426781954267149</v>
      </c>
      <c r="I514" s="182">
        <f t="shared" ca="1" si="125"/>
        <v>247.87850333144473</v>
      </c>
      <c r="J514" s="181">
        <f t="shared" ca="1" si="126"/>
        <v>209.69618347558014</v>
      </c>
      <c r="K514" s="7">
        <f t="shared" ca="1" si="132"/>
        <v>-12.186916384352617</v>
      </c>
      <c r="L514" s="110">
        <f t="shared" si="127"/>
        <v>134.76726593816568</v>
      </c>
      <c r="M514" s="110">
        <f t="shared" si="128"/>
        <v>55.953344190160216</v>
      </c>
      <c r="N514" s="110">
        <f t="shared" ca="1" si="129"/>
        <v>-119.55364973049919</v>
      </c>
      <c r="O514" s="110">
        <f t="shared" ca="1" si="130"/>
        <v>-40.739727982493719</v>
      </c>
      <c r="P514" s="110">
        <f t="shared" ca="1" si="133"/>
        <v>-7.142678195426714</v>
      </c>
      <c r="Q514" s="110">
        <f>'prueba 1'!I559</f>
        <v>0.7382389626877347</v>
      </c>
      <c r="R514" s="105">
        <f>'prueba 1'!AN511</f>
        <v>1.9069478697154286E-3</v>
      </c>
      <c r="S514" s="105">
        <f t="shared" si="134"/>
        <v>1.4752951895861146</v>
      </c>
      <c r="T514" s="177">
        <f t="shared" si="135"/>
        <v>5.7037048104138854</v>
      </c>
      <c r="U514" s="161">
        <f t="shared" si="120"/>
        <v>5.7245178100343581E-2</v>
      </c>
      <c r="V514" s="178">
        <f t="shared" si="131"/>
        <v>2.1166670000000001</v>
      </c>
    </row>
    <row r="515" spans="1:22" x14ac:dyDescent="0.25">
      <c r="A515" s="200">
        <v>2.1208330000000002</v>
      </c>
      <c r="B515" s="105">
        <v>13.796840506390392</v>
      </c>
      <c r="D515" s="194">
        <f t="shared" si="121"/>
        <v>4.1660000000001141E-3</v>
      </c>
      <c r="E515" s="174">
        <f t="shared" ca="1" si="136"/>
        <v>-2.9308120363283331E-2</v>
      </c>
      <c r="F515" s="179">
        <f t="shared" ca="1" si="122"/>
        <v>1.0325397472493936</v>
      </c>
      <c r="G515" s="272">
        <f t="shared" si="123"/>
        <v>2.1208330000000002</v>
      </c>
      <c r="H515" s="181">
        <f t="shared" ca="1" si="124"/>
        <v>-7.0350744991076644</v>
      </c>
      <c r="I515" s="182">
        <f t="shared" ca="1" si="125"/>
        <v>247.84919521108145</v>
      </c>
      <c r="J515" s="181">
        <f t="shared" ca="1" si="126"/>
        <v>210.72872322282953</v>
      </c>
      <c r="K515" s="7">
        <f t="shared" ca="1" si="132"/>
        <v>-12.183990269752554</v>
      </c>
      <c r="L515" s="110">
        <f t="shared" si="127"/>
        <v>135.34700536768975</v>
      </c>
      <c r="M515" s="110">
        <f t="shared" si="128"/>
        <v>55.934624770355128</v>
      </c>
      <c r="N515" s="110">
        <f t="shared" ca="1" si="129"/>
        <v>-119.52494454627256</v>
      </c>
      <c r="O515" s="110">
        <f t="shared" ca="1" si="130"/>
        <v>-40.112563948937947</v>
      </c>
      <c r="P515" s="110">
        <f t="shared" ca="1" si="133"/>
        <v>-7.0350744991076644</v>
      </c>
      <c r="Q515" s="110">
        <f>'prueba 1'!I560</f>
        <v>0.73675568112843903</v>
      </c>
      <c r="R515" s="105">
        <f>'prueba 1'!AN512</f>
        <v>1.9081977375217641E-3</v>
      </c>
      <c r="S515" s="105">
        <f t="shared" si="134"/>
        <v>1.4772033873236363</v>
      </c>
      <c r="T515" s="177">
        <f t="shared" si="135"/>
        <v>5.7017966126763637</v>
      </c>
      <c r="U515" s="161">
        <f t="shared" si="120"/>
        <v>5.7477637549623949E-2</v>
      </c>
      <c r="V515" s="178">
        <f t="shared" si="131"/>
        <v>2.1208330000000002</v>
      </c>
    </row>
    <row r="516" spans="1:22" x14ac:dyDescent="0.25">
      <c r="A516" s="200">
        <v>2.125</v>
      </c>
      <c r="B516" s="105">
        <v>13.855937288197133</v>
      </c>
      <c r="D516" s="194">
        <f t="shared" si="121"/>
        <v>4.1669999999998097E-3</v>
      </c>
      <c r="E516" s="174">
        <f t="shared" ca="1" si="136"/>
        <v>-2.8866789665485879E-2</v>
      </c>
      <c r="F516" s="179">
        <f t="shared" ca="1" si="122"/>
        <v>1.0326673085319931</v>
      </c>
      <c r="G516" s="272">
        <f t="shared" si="123"/>
        <v>2.125</v>
      </c>
      <c r="H516" s="181">
        <f t="shared" ca="1" si="124"/>
        <v>-6.9274753216911922</v>
      </c>
      <c r="I516" s="182">
        <f t="shared" ca="1" si="125"/>
        <v>247.82032842141595</v>
      </c>
      <c r="J516" s="181">
        <f t="shared" ca="1" si="126"/>
        <v>211.76139053136151</v>
      </c>
      <c r="K516" s="7">
        <f t="shared" ca="1" si="132"/>
        <v>-12.181109271698066</v>
      </c>
      <c r="L516" s="110">
        <f t="shared" si="127"/>
        <v>135.92674479721387</v>
      </c>
      <c r="M516" s="110">
        <f t="shared" si="128"/>
        <v>55.915884325809259</v>
      </c>
      <c r="N516" s="110">
        <f t="shared" ca="1" si="129"/>
        <v>-119.49668195535803</v>
      </c>
      <c r="O516" s="110">
        <f t="shared" ca="1" si="130"/>
        <v>-39.485821483953416</v>
      </c>
      <c r="P516" s="110">
        <f t="shared" ca="1" si="133"/>
        <v>-6.9274753216911922</v>
      </c>
      <c r="Q516" s="110">
        <f>'prueba 1'!I561</f>
        <v>0.73526936113565355</v>
      </c>
      <c r="R516" s="105">
        <f>'prueba 1'!AN513</f>
        <v>1.9103409323004963E-3</v>
      </c>
      <c r="S516" s="105">
        <f t="shared" si="134"/>
        <v>1.4791137282559368</v>
      </c>
      <c r="T516" s="177">
        <f t="shared" si="135"/>
        <v>5.699886271744063</v>
      </c>
      <c r="U516" s="161">
        <f t="shared" si="120"/>
        <v>5.7737690679914813E-2</v>
      </c>
      <c r="V516" s="178">
        <f t="shared" si="131"/>
        <v>2.125</v>
      </c>
    </row>
    <row r="517" spans="1:22" x14ac:dyDescent="0.25">
      <c r="A517" s="200">
        <v>2.1291669999999998</v>
      </c>
      <c r="B517" s="105">
        <v>13.796840506390392</v>
      </c>
      <c r="D517" s="194">
        <f t="shared" si="121"/>
        <v>4.1669999999998097E-3</v>
      </c>
      <c r="E517" s="174">
        <f t="shared" ca="1" si="136"/>
        <v>-2.9266390039125626E-2</v>
      </c>
      <c r="F517" s="179">
        <f t="shared" ca="1" si="122"/>
        <v>1.0325453554847002</v>
      </c>
      <c r="G517" s="272">
        <f t="shared" si="123"/>
        <v>2.1291669999999998</v>
      </c>
      <c r="H517" s="181">
        <f t="shared" ca="1" si="124"/>
        <v>-7.0233717396512985</v>
      </c>
      <c r="I517" s="182">
        <f t="shared" ca="1" si="125"/>
        <v>247.79106203137684</v>
      </c>
      <c r="J517" s="181">
        <f t="shared" ca="1" si="126"/>
        <v>212.79393588684621</v>
      </c>
      <c r="K517" s="7">
        <f t="shared" ca="1" si="132"/>
        <v>-12.178271989600455</v>
      </c>
      <c r="L517" s="110">
        <f t="shared" si="127"/>
        <v>135.34700536768975</v>
      </c>
      <c r="M517" s="110">
        <f t="shared" si="128"/>
        <v>55.897201594860896</v>
      </c>
      <c r="N517" s="110">
        <f t="shared" ca="1" si="129"/>
        <v>-119.46884821798048</v>
      </c>
      <c r="O517" s="110">
        <f t="shared" ca="1" si="130"/>
        <v>-40.019044445151621</v>
      </c>
      <c r="P517" s="110">
        <f t="shared" ca="1" si="133"/>
        <v>-7.0233717396512976</v>
      </c>
      <c r="Q517" s="110">
        <f>'prueba 1'!I562</f>
        <v>0.73378035758664772</v>
      </c>
      <c r="R517" s="105">
        <f>'prueba 1'!AN514</f>
        <v>1.9044577929021496E-3</v>
      </c>
      <c r="S517" s="105">
        <f t="shared" si="134"/>
        <v>1.4810181860488389</v>
      </c>
      <c r="T517" s="177">
        <f t="shared" si="135"/>
        <v>5.6979818139511611</v>
      </c>
      <c r="U517" s="161">
        <f t="shared" si="120"/>
        <v>5.7491434390126141E-2</v>
      </c>
      <c r="V517" s="178">
        <f t="shared" si="131"/>
        <v>2.1291669999999998</v>
      </c>
    </row>
    <row r="518" spans="1:22" x14ac:dyDescent="0.25">
      <c r="A518" s="200">
        <v>2.1333329999999999</v>
      </c>
      <c r="B518" s="105">
        <v>13.383163033743221</v>
      </c>
      <c r="D518" s="194">
        <f t="shared" si="121"/>
        <v>4.1660000000001141E-3</v>
      </c>
      <c r="E518" s="174">
        <f t="shared" ca="1" si="136"/>
        <v>-3.2202963894316913E-2</v>
      </c>
      <c r="F518" s="179">
        <f t="shared" ca="1" si="122"/>
        <v>1.0321634068751604</v>
      </c>
      <c r="G518" s="272">
        <f t="shared" si="123"/>
        <v>2.1333329999999999</v>
      </c>
      <c r="H518" s="181">
        <f t="shared" ca="1" si="124"/>
        <v>-7.729948126336061</v>
      </c>
      <c r="I518" s="182">
        <f t="shared" ca="1" si="125"/>
        <v>247.75885906748252</v>
      </c>
      <c r="J518" s="181">
        <f t="shared" ca="1" si="126"/>
        <v>213.82609929372137</v>
      </c>
      <c r="K518" s="7">
        <f t="shared" ca="1" si="132"/>
        <v>-12.175395768630802</v>
      </c>
      <c r="L518" s="110">
        <f t="shared" si="127"/>
        <v>131.28882936102102</v>
      </c>
      <c r="M518" s="110">
        <f t="shared" si="128"/>
        <v>55.878804165277295</v>
      </c>
      <c r="N518" s="110">
        <f t="shared" ca="1" si="129"/>
        <v>-119.44063249026817</v>
      </c>
      <c r="O518" s="110">
        <f t="shared" ca="1" si="130"/>
        <v>-44.030607294524458</v>
      </c>
      <c r="P518" s="110">
        <f t="shared" ca="1" si="133"/>
        <v>-7.7299481263360628</v>
      </c>
      <c r="Q518" s="110">
        <f>'prueba 1'!I563</f>
        <v>0.7322890283313831</v>
      </c>
      <c r="R518" s="105">
        <f>'prueba 1'!AN515</f>
        <v>1.8753750849753665E-3</v>
      </c>
      <c r="S518" s="105">
        <f t="shared" si="134"/>
        <v>1.4828935611338143</v>
      </c>
      <c r="T518" s="177">
        <f t="shared" si="135"/>
        <v>5.6961064388661864</v>
      </c>
      <c r="U518" s="161">
        <f t="shared" ref="U518:U581" si="137">IF(B518&lt;0,0,+D518*B518)</f>
        <v>5.5754257198575789E-2</v>
      </c>
      <c r="V518" s="178">
        <f t="shared" si="131"/>
        <v>2.1333329999999999</v>
      </c>
    </row>
    <row r="519" spans="1:22" x14ac:dyDescent="0.25">
      <c r="A519" s="200">
        <v>2.1375000000000002</v>
      </c>
      <c r="B519" s="105">
        <v>13.205872688323005</v>
      </c>
      <c r="D519" s="194">
        <f t="shared" ref="D519:D582" si="138">+A519-A518</f>
        <v>4.1670000000002538E-3</v>
      </c>
      <c r="E519" s="174">
        <f t="shared" ca="1" si="136"/>
        <v>-3.3457887353628216E-2</v>
      </c>
      <c r="F519" s="179">
        <f t="shared" ref="F519:F582" ca="1" si="139">IF(AND(I518&lt;=0,J518&lt;=0),0,+I519*D519)</f>
        <v>1.0322717467176601</v>
      </c>
      <c r="G519" s="272">
        <f t="shared" ref="G519:G582" si="140">+G518+D519</f>
        <v>2.1375000000000002</v>
      </c>
      <c r="H519" s="181">
        <f t="shared" ref="H519:H582" ca="1" si="141">IF(CELL("tipo",T519)="b",+(B519*9.81+K519*9.81-$E$2*9.81)/$E$2,+(B519*9.81+K519*9.81-T519*9.81)/T519)</f>
        <v>-8.0292506248202962</v>
      </c>
      <c r="I519" s="182">
        <f t="shared" ref="I519:I582" ca="1" si="142">+I518+E519</f>
        <v>247.7254011801289</v>
      </c>
      <c r="J519" s="181">
        <f t="shared" ref="J519:J582" ca="1" si="143">IF(AND(I519&lt;=0,J518&lt;=0),0,+J518+F519)</f>
        <v>214.85837104043904</v>
      </c>
      <c r="K519" s="7">
        <f t="shared" ca="1" si="132"/>
        <v>-12.172231341718183</v>
      </c>
      <c r="L519" s="110">
        <f t="shared" ref="L519:L582" si="144">+B519*9.81</f>
        <v>129.5496110724487</v>
      </c>
      <c r="M519" s="110">
        <f t="shared" ref="M519:M582" si="145">+T519*9.81</f>
        <v>55.86053454937084</v>
      </c>
      <c r="N519" s="110">
        <f t="shared" ref="N519:N582" ca="1" si="146">+K519*9.81</f>
        <v>-119.40958946225538</v>
      </c>
      <c r="O519" s="110">
        <f t="shared" ref="O519:O582" ca="1" si="147">+L519-M519+N519</f>
        <v>-45.720512939177524</v>
      </c>
      <c r="P519" s="110">
        <f t="shared" ca="1" si="133"/>
        <v>-8.0292506248202962</v>
      </c>
      <c r="Q519" s="110">
        <f>'prueba 1'!I564</f>
        <v>0.73079447765109462</v>
      </c>
      <c r="R519" s="105">
        <f>'prueba 1'!AN516</f>
        <v>1.8623461678337176E-3</v>
      </c>
      <c r="S519" s="105">
        <f t="shared" si="134"/>
        <v>1.4847559073016481</v>
      </c>
      <c r="T519" s="177">
        <f t="shared" si="135"/>
        <v>5.6942440926983524</v>
      </c>
      <c r="U519" s="161">
        <f t="shared" si="137"/>
        <v>5.5028871492245314E-2</v>
      </c>
      <c r="V519" s="178">
        <f t="shared" ref="V519:V582" si="148">+G519</f>
        <v>2.1375000000000002</v>
      </c>
    </row>
    <row r="520" spans="1:22" x14ac:dyDescent="0.25">
      <c r="A520" s="200">
        <v>2.141667</v>
      </c>
      <c r="B520" s="105">
        <v>13.383163033743221</v>
      </c>
      <c r="D520" s="194">
        <f t="shared" si="138"/>
        <v>4.1669999999998097E-3</v>
      </c>
      <c r="E520" s="174">
        <f t="shared" ca="1" si="136"/>
        <v>-3.2158676674029905E-2</v>
      </c>
      <c r="F520" s="179">
        <f t="shared" ca="1" si="139"/>
        <v>1.0321377415118493</v>
      </c>
      <c r="G520" s="272">
        <f t="shared" si="140"/>
        <v>2.141667</v>
      </c>
      <c r="H520" s="181">
        <f t="shared" ca="1" si="141"/>
        <v>-7.7174650045671642</v>
      </c>
      <c r="I520" s="182">
        <f t="shared" ca="1" si="142"/>
        <v>247.69324250345485</v>
      </c>
      <c r="J520" s="181">
        <f t="shared" ca="1" si="143"/>
        <v>215.8905087819509</v>
      </c>
      <c r="K520" s="7">
        <f t="shared" ref="K520:K583" ca="1" si="149">IF(I519&lt;0,+(+(0.5*1.29*$H$2*PI()/4*$E$1^2*I519^2)/9.81),+(-(0.5*1.29*$H$2*PI()/4*$E$1^2*I519^2)/9.81))</f>
        <v>-12.168944035277015</v>
      </c>
      <c r="L520" s="110">
        <f t="shared" si="144"/>
        <v>131.28882936102102</v>
      </c>
      <c r="M520" s="110">
        <f t="shared" si="145"/>
        <v>55.842172873253787</v>
      </c>
      <c r="N520" s="110">
        <f t="shared" ca="1" si="146"/>
        <v>-119.37734098606752</v>
      </c>
      <c r="O520" s="110">
        <f t="shared" ca="1" si="147"/>
        <v>-43.930684498300295</v>
      </c>
      <c r="P520" s="110">
        <f t="shared" ref="P520:P583" ca="1" si="150">+O520/T520</f>
        <v>-7.7174650045671642</v>
      </c>
      <c r="Q520" s="110">
        <f>'prueba 1'!I565</f>
        <v>0.72929721218753707</v>
      </c>
      <c r="R520" s="105">
        <f>'prueba 1'!AN517</f>
        <v>1.8717304910346453E-3</v>
      </c>
      <c r="S520" s="105">
        <f t="shared" ref="S520:S583" si="151">R520+S519</f>
        <v>1.4866276377926828</v>
      </c>
      <c r="T520" s="177">
        <f t="shared" ref="T520:T583" si="152">+$E$2-S520</f>
        <v>5.6923723622073172</v>
      </c>
      <c r="U520" s="161">
        <f t="shared" si="137"/>
        <v>5.5767640361605454E-2</v>
      </c>
      <c r="V520" s="178">
        <f t="shared" si="148"/>
        <v>2.141667</v>
      </c>
    </row>
    <row r="521" spans="1:22" x14ac:dyDescent="0.25">
      <c r="A521" s="200">
        <v>2.1458330000000001</v>
      </c>
      <c r="B521" s="105">
        <v>13.619550160970174</v>
      </c>
      <c r="D521" s="194">
        <f t="shared" si="138"/>
        <v>4.1660000000001141E-3</v>
      </c>
      <c r="E521" s="174">
        <f t="shared" ca="1" si="136"/>
        <v>-3.0427676795830045E-2</v>
      </c>
      <c r="F521" s="179">
        <f t="shared" ca="1" si="139"/>
        <v>1.0317632865678898</v>
      </c>
      <c r="G521" s="272">
        <f t="shared" si="140"/>
        <v>2.1458330000000001</v>
      </c>
      <c r="H521" s="181">
        <f t="shared" ca="1" si="141"/>
        <v>-7.3038110407655337</v>
      </c>
      <c r="I521" s="182">
        <f t="shared" ca="1" si="142"/>
        <v>247.66281482665903</v>
      </c>
      <c r="J521" s="181">
        <f t="shared" ca="1" si="143"/>
        <v>216.92227206851879</v>
      </c>
      <c r="K521" s="7">
        <f t="shared" ca="1" si="149"/>
        <v>-12.165784797395435</v>
      </c>
      <c r="L521" s="110">
        <f t="shared" si="144"/>
        <v>133.60778707911743</v>
      </c>
      <c r="M521" s="110">
        <f t="shared" si="145"/>
        <v>55.823687352070174</v>
      </c>
      <c r="N521" s="110">
        <f t="shared" ca="1" si="146"/>
        <v>-119.34634886244923</v>
      </c>
      <c r="O521" s="110">
        <f t="shared" ca="1" si="147"/>
        <v>-41.562249135401984</v>
      </c>
      <c r="P521" s="110">
        <f t="shared" ca="1" si="150"/>
        <v>-7.3038110407655346</v>
      </c>
      <c r="Q521" s="110">
        <f>'prueba 1'!I566</f>
        <v>0.72779762085320865</v>
      </c>
      <c r="R521" s="105">
        <f>'prueba 1'!AN518</f>
        <v>1.8843548607145391E-3</v>
      </c>
      <c r="S521" s="105">
        <f t="shared" si="151"/>
        <v>1.4885119926533974</v>
      </c>
      <c r="T521" s="177">
        <f t="shared" si="152"/>
        <v>5.6904880073466027</v>
      </c>
      <c r="U521" s="161">
        <f t="shared" si="137"/>
        <v>5.6739045970603301E-2</v>
      </c>
      <c r="V521" s="178">
        <f t="shared" si="148"/>
        <v>2.1458330000000001</v>
      </c>
    </row>
    <row r="522" spans="1:22" x14ac:dyDescent="0.25">
      <c r="A522" s="200">
        <v>2.15</v>
      </c>
      <c r="B522" s="105">
        <v>13.974130851810608</v>
      </c>
      <c r="D522" s="194">
        <f t="shared" si="138"/>
        <v>4.1669999999998097E-3</v>
      </c>
      <c r="E522" s="174">
        <f t="shared" ca="1" si="136"/>
        <v>-2.7861981282107796E-2</v>
      </c>
      <c r="F522" s="179">
        <f t="shared" ca="1" si="139"/>
        <v>1.0318948485066386</v>
      </c>
      <c r="G522" s="272">
        <f t="shared" si="140"/>
        <v>2.15</v>
      </c>
      <c r="H522" s="181">
        <f t="shared" ca="1" si="141"/>
        <v>-6.6863406004581396</v>
      </c>
      <c r="I522" s="182">
        <f t="shared" ca="1" si="142"/>
        <v>247.63495284537692</v>
      </c>
      <c r="J522" s="181">
        <f t="shared" ca="1" si="143"/>
        <v>217.95416691702542</v>
      </c>
      <c r="K522" s="7">
        <f t="shared" ca="1" si="149"/>
        <v>-12.162795988923952</v>
      </c>
      <c r="L522" s="110">
        <f t="shared" si="144"/>
        <v>137.08622365626206</v>
      </c>
      <c r="M522" s="110">
        <f t="shared" si="145"/>
        <v>55.804996864835161</v>
      </c>
      <c r="N522" s="110">
        <f t="shared" ca="1" si="146"/>
        <v>-119.31702865134397</v>
      </c>
      <c r="O522" s="110">
        <f t="shared" ca="1" si="147"/>
        <v>-38.035801859917072</v>
      </c>
      <c r="P522" s="110">
        <f t="shared" ca="1" si="150"/>
        <v>-6.6863406004581396</v>
      </c>
      <c r="Q522" s="110">
        <f>'prueba 1'!I567</f>
        <v>0.72629498302366524</v>
      </c>
      <c r="R522" s="105">
        <f>'prueba 1'!AN519</f>
        <v>1.9052484439362877E-3</v>
      </c>
      <c r="S522" s="105">
        <f t="shared" si="151"/>
        <v>1.4904172410973338</v>
      </c>
      <c r="T522" s="177">
        <f t="shared" si="152"/>
        <v>5.6885827589026663</v>
      </c>
      <c r="U522" s="161">
        <f t="shared" si="137"/>
        <v>5.8230203259492144E-2</v>
      </c>
      <c r="V522" s="178">
        <f t="shared" si="148"/>
        <v>2.15</v>
      </c>
    </row>
    <row r="523" spans="1:22" x14ac:dyDescent="0.25">
      <c r="A523" s="200">
        <v>2.1541670000000002</v>
      </c>
      <c r="B523" s="105">
        <v>14.033227633617349</v>
      </c>
      <c r="D523" s="194">
        <f t="shared" si="138"/>
        <v>4.1670000000002538E-3</v>
      </c>
      <c r="E523" s="174">
        <f t="shared" ca="1" si="136"/>
        <v>-2.7413132762414368E-2</v>
      </c>
      <c r="F523" s="179">
        <f t="shared" ca="1" si="139"/>
        <v>1.0317806179825275</v>
      </c>
      <c r="G523" s="272">
        <f t="shared" si="140"/>
        <v>2.1541670000000002</v>
      </c>
      <c r="H523" s="181">
        <f t="shared" ca="1" si="141"/>
        <v>-6.5786255729332126</v>
      </c>
      <c r="I523" s="182">
        <f t="shared" ca="1" si="142"/>
        <v>247.60753971261451</v>
      </c>
      <c r="J523" s="181">
        <f t="shared" ca="1" si="143"/>
        <v>218.98594753500794</v>
      </c>
      <c r="K523" s="7">
        <f t="shared" ca="1" si="149"/>
        <v>-12.160059522147542</v>
      </c>
      <c r="L523" s="110">
        <f t="shared" si="144"/>
        <v>137.66596308578619</v>
      </c>
      <c r="M523" s="110">
        <f t="shared" si="145"/>
        <v>55.786290868140703</v>
      </c>
      <c r="N523" s="110">
        <f t="shared" ca="1" si="146"/>
        <v>-119.29018391226739</v>
      </c>
      <c r="O523" s="110">
        <f t="shared" ca="1" si="147"/>
        <v>-37.410511694621903</v>
      </c>
      <c r="P523" s="110">
        <f t="shared" ca="1" si="150"/>
        <v>-6.5786255729332108</v>
      </c>
      <c r="Q523" s="110">
        <f>'prueba 1'!I568</f>
        <v>0.72478952587716006</v>
      </c>
      <c r="R523" s="105">
        <f>'prueba 1'!AN520</f>
        <v>1.9068294285885566E-3</v>
      </c>
      <c r="S523" s="105">
        <f t="shared" si="151"/>
        <v>1.4923240705259224</v>
      </c>
      <c r="T523" s="177">
        <f t="shared" si="152"/>
        <v>5.6866759294740774</v>
      </c>
      <c r="U523" s="161">
        <f t="shared" si="137"/>
        <v>5.8476459549287055E-2</v>
      </c>
      <c r="V523" s="178">
        <f t="shared" si="148"/>
        <v>2.1541670000000002</v>
      </c>
    </row>
    <row r="524" spans="1:22" x14ac:dyDescent="0.25">
      <c r="A524" s="200">
        <v>2.1583329999999998</v>
      </c>
      <c r="B524" s="105">
        <v>14.151421197230826</v>
      </c>
      <c r="D524" s="194">
        <f t="shared" si="138"/>
        <v>4.16599999999967E-3</v>
      </c>
      <c r="E524" s="174">
        <f t="shared" ca="1" si="136"/>
        <v>-2.6532965638539994E-2</v>
      </c>
      <c r="F524" s="179">
        <f t="shared" ca="1" si="139"/>
        <v>1.0314224741078202</v>
      </c>
      <c r="G524" s="272">
        <f t="shared" si="140"/>
        <v>2.1583329999999998</v>
      </c>
      <c r="H524" s="181">
        <f t="shared" ca="1" si="141"/>
        <v>-6.3689307821752514</v>
      </c>
      <c r="I524" s="182">
        <f t="shared" ca="1" si="142"/>
        <v>247.58100674697596</v>
      </c>
      <c r="J524" s="181">
        <f t="shared" ca="1" si="143"/>
        <v>220.01737000911575</v>
      </c>
      <c r="K524" s="7">
        <f t="shared" ca="1" si="149"/>
        <v>-12.157367439534617</v>
      </c>
      <c r="L524" s="110">
        <f t="shared" si="144"/>
        <v>138.82544194483441</v>
      </c>
      <c r="M524" s="110">
        <f t="shared" si="145"/>
        <v>55.767537554021239</v>
      </c>
      <c r="N524" s="110">
        <f t="shared" ca="1" si="146"/>
        <v>-119.2637745818346</v>
      </c>
      <c r="O524" s="110">
        <f t="shared" ca="1" si="147"/>
        <v>-36.205870191021418</v>
      </c>
      <c r="P524" s="110">
        <f t="shared" ca="1" si="150"/>
        <v>-6.3689307821752505</v>
      </c>
      <c r="Q524" s="110">
        <f>'prueba 1'!I569</f>
        <v>0.72328166635415236</v>
      </c>
      <c r="R524" s="105">
        <f>'prueba 1'!AN521</f>
        <v>1.911652815440066E-3</v>
      </c>
      <c r="S524" s="105">
        <f t="shared" si="151"/>
        <v>1.4942357233413626</v>
      </c>
      <c r="T524" s="177">
        <f t="shared" si="152"/>
        <v>5.6847642766586377</v>
      </c>
      <c r="U524" s="161">
        <f t="shared" si="137"/>
        <v>5.895482070765895E-2</v>
      </c>
      <c r="V524" s="178">
        <f t="shared" si="148"/>
        <v>2.1583329999999998</v>
      </c>
    </row>
    <row r="525" spans="1:22" x14ac:dyDescent="0.25">
      <c r="A525" s="200">
        <v>2.1625000000000001</v>
      </c>
      <c r="B525" s="105">
        <v>14.092324415424089</v>
      </c>
      <c r="D525" s="194">
        <f t="shared" si="138"/>
        <v>4.1670000000002538E-3</v>
      </c>
      <c r="E525" s="174">
        <f t="shared" ca="1" si="136"/>
        <v>-2.6940882269103506E-2</v>
      </c>
      <c r="F525" s="179">
        <f t="shared" ca="1" si="139"/>
        <v>1.0315577924582962</v>
      </c>
      <c r="G525" s="272">
        <f t="shared" si="140"/>
        <v>2.1625000000000001</v>
      </c>
      <c r="H525" s="181">
        <f t="shared" ca="1" si="141"/>
        <v>-6.4652945210227655</v>
      </c>
      <c r="I525" s="182">
        <f t="shared" ca="1" si="142"/>
        <v>247.55406586470684</v>
      </c>
      <c r="J525" s="181">
        <f t="shared" ca="1" si="143"/>
        <v>221.04892780157405</v>
      </c>
      <c r="K525" s="7">
        <f t="shared" ca="1" si="149"/>
        <v>-12.154762076790199</v>
      </c>
      <c r="L525" s="110">
        <f t="shared" si="144"/>
        <v>138.24570251531031</v>
      </c>
      <c r="M525" s="110">
        <f t="shared" si="145"/>
        <v>55.748837722483962</v>
      </c>
      <c r="N525" s="110">
        <f t="shared" ca="1" si="146"/>
        <v>-119.23821597331185</v>
      </c>
      <c r="O525" s="110">
        <f t="shared" ca="1" si="147"/>
        <v>-36.741351180485495</v>
      </c>
      <c r="P525" s="110">
        <f t="shared" ca="1" si="150"/>
        <v>-6.4652945210227637</v>
      </c>
      <c r="Q525" s="110">
        <f>'prueba 1'!I570</f>
        <v>0.72177075641447919</v>
      </c>
      <c r="R525" s="105">
        <f>'prueba 1'!AN522</f>
        <v>1.9062009721992814E-3</v>
      </c>
      <c r="S525" s="105">
        <f t="shared" si="151"/>
        <v>1.4961419243135619</v>
      </c>
      <c r="T525" s="177">
        <f t="shared" si="152"/>
        <v>5.682858075686438</v>
      </c>
      <c r="U525" s="161">
        <f t="shared" si="137"/>
        <v>5.8722715839075755E-2</v>
      </c>
      <c r="V525" s="178">
        <f t="shared" si="148"/>
        <v>2.1625000000000001</v>
      </c>
    </row>
    <row r="526" spans="1:22" x14ac:dyDescent="0.25">
      <c r="A526" s="200">
        <v>2.1666669999999999</v>
      </c>
      <c r="B526" s="105">
        <v>14.269614760844306</v>
      </c>
      <c r="D526" s="194">
        <f t="shared" si="138"/>
        <v>4.1669999999998097E-3</v>
      </c>
      <c r="E526" s="174">
        <f t="shared" ca="1" si="136"/>
        <v>-2.5641424907343943E-2</v>
      </c>
      <c r="F526" s="179">
        <f t="shared" ca="1" si="139"/>
        <v>1.0314509446405975</v>
      </c>
      <c r="G526" s="272">
        <f t="shared" si="140"/>
        <v>2.1666669999999999</v>
      </c>
      <c r="H526" s="181">
        <f t="shared" ca="1" si="141"/>
        <v>-6.153449701786684</v>
      </c>
      <c r="I526" s="182">
        <f t="shared" ca="1" si="142"/>
        <v>247.52842443979949</v>
      </c>
      <c r="J526" s="181">
        <f t="shared" ca="1" si="143"/>
        <v>222.08037874621465</v>
      </c>
      <c r="K526" s="7">
        <f t="shared" ca="1" si="149"/>
        <v>-12.152116944985405</v>
      </c>
      <c r="L526" s="110">
        <f t="shared" si="144"/>
        <v>139.98492080388266</v>
      </c>
      <c r="M526" s="110">
        <f t="shared" si="145"/>
        <v>55.730050166778994</v>
      </c>
      <c r="N526" s="110">
        <f t="shared" ca="1" si="146"/>
        <v>-119.21226723030684</v>
      </c>
      <c r="O526" s="110">
        <f t="shared" ca="1" si="147"/>
        <v>-34.957396593203171</v>
      </c>
      <c r="P526" s="110">
        <f t="shared" ca="1" si="150"/>
        <v>-6.153449701786684</v>
      </c>
      <c r="Q526" s="110">
        <f>'prueba 1'!I571</f>
        <v>0.720257156864475</v>
      </c>
      <c r="R526" s="105">
        <f>'prueba 1'!AN523</f>
        <v>1.9151432930650102E-3</v>
      </c>
      <c r="S526" s="105">
        <f t="shared" si="151"/>
        <v>1.4980570676066269</v>
      </c>
      <c r="T526" s="177">
        <f t="shared" si="152"/>
        <v>5.6809429323933731</v>
      </c>
      <c r="U526" s="161">
        <f t="shared" si="137"/>
        <v>5.9461484708435507E-2</v>
      </c>
      <c r="V526" s="178">
        <f t="shared" si="148"/>
        <v>2.1666669999999999</v>
      </c>
    </row>
    <row r="527" spans="1:22" x14ac:dyDescent="0.25">
      <c r="A527" s="200">
        <v>2.170833</v>
      </c>
      <c r="B527" s="105">
        <v>14.62419545168474</v>
      </c>
      <c r="D527" s="194">
        <f t="shared" si="138"/>
        <v>4.1660000000001141E-3</v>
      </c>
      <c r="E527" s="174">
        <f t="shared" ca="1" si="136"/>
        <v>-2.3060259589986958E-2</v>
      </c>
      <c r="F527" s="179">
        <f t="shared" ca="1" si="139"/>
        <v>1.0311073471747811</v>
      </c>
      <c r="G527" s="272">
        <f t="shared" si="140"/>
        <v>2.170833</v>
      </c>
      <c r="H527" s="181">
        <f t="shared" ca="1" si="141"/>
        <v>-5.5353479572698818</v>
      </c>
      <c r="I527" s="182">
        <f t="shared" ca="1" si="142"/>
        <v>247.50536418020951</v>
      </c>
      <c r="J527" s="181">
        <f t="shared" ca="1" si="143"/>
        <v>223.11148609338943</v>
      </c>
      <c r="K527" s="7">
        <f t="shared" ca="1" si="149"/>
        <v>-12.149599664927619</v>
      </c>
      <c r="L527" s="110">
        <f t="shared" si="144"/>
        <v>143.46335738102729</v>
      </c>
      <c r="M527" s="110">
        <f t="shared" si="145"/>
        <v>55.711071968758183</v>
      </c>
      <c r="N527" s="110">
        <f t="shared" ca="1" si="146"/>
        <v>-119.18757271293995</v>
      </c>
      <c r="O527" s="110">
        <f t="shared" ca="1" si="147"/>
        <v>-31.435287300670836</v>
      </c>
      <c r="P527" s="110">
        <f t="shared" ca="1" si="150"/>
        <v>-5.5353479572698809</v>
      </c>
      <c r="Q527" s="110">
        <f>'prueba 1'!I572</f>
        <v>0.71874114689802304</v>
      </c>
      <c r="R527" s="105">
        <f>'prueba 1'!AN524</f>
        <v>1.9345767605315073E-3</v>
      </c>
      <c r="S527" s="105">
        <f t="shared" si="151"/>
        <v>1.4999916443671584</v>
      </c>
      <c r="T527" s="177">
        <f t="shared" si="152"/>
        <v>5.6790083556328419</v>
      </c>
      <c r="U527" s="161">
        <f t="shared" si="137"/>
        <v>6.0924398251720295E-2</v>
      </c>
      <c r="V527" s="178">
        <f t="shared" si="148"/>
        <v>2.170833</v>
      </c>
    </row>
    <row r="528" spans="1:22" x14ac:dyDescent="0.25">
      <c r="A528" s="200">
        <v>2.1749999999999998</v>
      </c>
      <c r="B528" s="105">
        <v>14.742389015298217</v>
      </c>
      <c r="D528" s="194">
        <f t="shared" si="138"/>
        <v>4.1669999999998097E-3</v>
      </c>
      <c r="E528" s="174">
        <f t="shared" ca="1" si="136"/>
        <v>-2.2192343982468239E-2</v>
      </c>
      <c r="F528" s="179">
        <f t="shared" ca="1" si="139"/>
        <v>1.031262377041511</v>
      </c>
      <c r="G528" s="272">
        <f t="shared" si="140"/>
        <v>2.1749999999999998</v>
      </c>
      <c r="H528" s="181">
        <f t="shared" ca="1" si="141"/>
        <v>-5.3257364968728709</v>
      </c>
      <c r="I528" s="182">
        <f t="shared" ca="1" si="142"/>
        <v>247.48317183622703</v>
      </c>
      <c r="J528" s="181">
        <f t="shared" ca="1" si="143"/>
        <v>224.14274847043094</v>
      </c>
      <c r="K528" s="7">
        <f t="shared" ca="1" si="149"/>
        <v>-12.147336006747132</v>
      </c>
      <c r="L528" s="110">
        <f t="shared" si="144"/>
        <v>144.62283624007551</v>
      </c>
      <c r="M528" s="110">
        <f t="shared" si="145"/>
        <v>55.692039654241313</v>
      </c>
      <c r="N528" s="110">
        <f t="shared" ca="1" si="146"/>
        <v>-119.16536622618936</v>
      </c>
      <c r="O528" s="110">
        <f t="shared" ca="1" si="147"/>
        <v>-30.234569640355161</v>
      </c>
      <c r="P528" s="110">
        <f t="shared" ca="1" si="150"/>
        <v>-5.3257364968728709</v>
      </c>
      <c r="Q528" s="110">
        <f>'prueba 1'!I573</f>
        <v>0.71722195863503135</v>
      </c>
      <c r="R528" s="105">
        <f>'prueba 1'!AN525</f>
        <v>1.9400932229216307E-3</v>
      </c>
      <c r="S528" s="105">
        <f t="shared" si="151"/>
        <v>1.50193173759008</v>
      </c>
      <c r="T528" s="177">
        <f t="shared" si="152"/>
        <v>5.6770682624099198</v>
      </c>
      <c r="U528" s="161">
        <f t="shared" si="137"/>
        <v>6.1431535026744866E-2</v>
      </c>
      <c r="V528" s="178">
        <f t="shared" si="148"/>
        <v>2.1749999999999998</v>
      </c>
    </row>
    <row r="529" spans="1:22" x14ac:dyDescent="0.25">
      <c r="A529" s="200">
        <v>2.1791670000000001</v>
      </c>
      <c r="B529" s="105">
        <v>14.683292233491477</v>
      </c>
      <c r="D529" s="194">
        <f t="shared" si="138"/>
        <v>4.1670000000002538E-3</v>
      </c>
      <c r="E529" s="174">
        <f t="shared" ca="1" si="136"/>
        <v>-2.2595962550078237E-2</v>
      </c>
      <c r="F529" s="179">
        <f t="shared" ca="1" si="139"/>
        <v>1.0311682196656746</v>
      </c>
      <c r="G529" s="272">
        <f t="shared" si="140"/>
        <v>2.1791670000000001</v>
      </c>
      <c r="H529" s="181">
        <f t="shared" ca="1" si="141"/>
        <v>-5.4225972042421073</v>
      </c>
      <c r="I529" s="182">
        <f t="shared" ca="1" si="142"/>
        <v>247.46057587367696</v>
      </c>
      <c r="J529" s="181">
        <f t="shared" ca="1" si="143"/>
        <v>225.17391669009663</v>
      </c>
      <c r="K529" s="7">
        <f t="shared" ca="1" si="149"/>
        <v>-12.145157744677553</v>
      </c>
      <c r="L529" s="110">
        <f t="shared" si="144"/>
        <v>144.04309681055139</v>
      </c>
      <c r="M529" s="110">
        <f t="shared" si="145"/>
        <v>55.67306578623618</v>
      </c>
      <c r="N529" s="110">
        <f t="shared" ca="1" si="146"/>
        <v>-119.1439974752868</v>
      </c>
      <c r="O529" s="110">
        <f t="shared" ca="1" si="147"/>
        <v>-30.773966450971585</v>
      </c>
      <c r="P529" s="110">
        <f t="shared" ca="1" si="150"/>
        <v>-5.4225972042421073</v>
      </c>
      <c r="Q529" s="110">
        <f>'prueba 1'!I574</f>
        <v>0.71570007866739838</v>
      </c>
      <c r="R529" s="105">
        <f>'prueba 1'!AN526</f>
        <v>1.9341353725927568E-3</v>
      </c>
      <c r="S529" s="105">
        <f t="shared" si="151"/>
        <v>1.5038658729626728</v>
      </c>
      <c r="T529" s="177">
        <f t="shared" si="152"/>
        <v>5.6751341270373272</v>
      </c>
      <c r="U529" s="161">
        <f t="shared" si="137"/>
        <v>6.1185278736962709E-2</v>
      </c>
      <c r="V529" s="178">
        <f t="shared" si="148"/>
        <v>2.1791670000000001</v>
      </c>
    </row>
    <row r="530" spans="1:22" x14ac:dyDescent="0.25">
      <c r="A530" s="200">
        <v>2.1833330000000002</v>
      </c>
      <c r="B530" s="105">
        <v>14.683292233491477</v>
      </c>
      <c r="D530" s="194">
        <f t="shared" si="138"/>
        <v>4.1660000000001141E-3</v>
      </c>
      <c r="E530" s="174">
        <f t="shared" ca="1" si="136"/>
        <v>-2.2568341801245763E-2</v>
      </c>
      <c r="F530" s="179">
        <f t="shared" ca="1" si="139"/>
        <v>1.0308267393778225</v>
      </c>
      <c r="G530" s="272">
        <f t="shared" si="140"/>
        <v>2.1833330000000002</v>
      </c>
      <c r="H530" s="181">
        <f t="shared" ca="1" si="141"/>
        <v>-5.4172687953060841</v>
      </c>
      <c r="I530" s="182">
        <f t="shared" ca="1" si="142"/>
        <v>247.43800753187571</v>
      </c>
      <c r="J530" s="181">
        <f t="shared" ca="1" si="143"/>
        <v>226.20474342947446</v>
      </c>
      <c r="K530" s="7">
        <f t="shared" ca="1" si="149"/>
        <v>-12.14294006660827</v>
      </c>
      <c r="L530" s="110">
        <f t="shared" si="144"/>
        <v>144.04309681055139</v>
      </c>
      <c r="M530" s="110">
        <f t="shared" si="145"/>
        <v>55.654118992337402</v>
      </c>
      <c r="N530" s="110">
        <f t="shared" ca="1" si="146"/>
        <v>-119.12224205342714</v>
      </c>
      <c r="O530" s="110">
        <f t="shared" ca="1" si="147"/>
        <v>-30.733264235213156</v>
      </c>
      <c r="P530" s="110">
        <f t="shared" ca="1" si="150"/>
        <v>-5.4172687953060841</v>
      </c>
      <c r="Q530" s="110">
        <f>'prueba 1'!I575</f>
        <v>0.71417587263661919</v>
      </c>
      <c r="R530" s="105">
        <f>'prueba 1'!AN527</f>
        <v>1.9313755248502422E-3</v>
      </c>
      <c r="S530" s="105">
        <f t="shared" si="151"/>
        <v>1.5057972484875231</v>
      </c>
      <c r="T530" s="177">
        <f t="shared" si="152"/>
        <v>5.673202751512477</v>
      </c>
      <c r="U530" s="161">
        <f t="shared" si="137"/>
        <v>6.1170595444727166E-2</v>
      </c>
      <c r="V530" s="178">
        <f t="shared" si="148"/>
        <v>2.1833330000000002</v>
      </c>
    </row>
    <row r="531" spans="1:22" x14ac:dyDescent="0.25">
      <c r="A531" s="200">
        <v>2.1875</v>
      </c>
      <c r="B531" s="105">
        <v>14.210517979037565</v>
      </c>
      <c r="D531" s="194">
        <f t="shared" si="138"/>
        <v>4.1669999999998097E-3</v>
      </c>
      <c r="E531" s="174">
        <f t="shared" ca="1" si="136"/>
        <v>-2.5959379152492884E-2</v>
      </c>
      <c r="F531" s="179">
        <f t="shared" ca="1" si="139"/>
        <v>1.0309660046523506</v>
      </c>
      <c r="G531" s="272">
        <f t="shared" si="140"/>
        <v>2.1875</v>
      </c>
      <c r="H531" s="181">
        <f t="shared" ca="1" si="141"/>
        <v>-6.2297526163892654</v>
      </c>
      <c r="I531" s="182">
        <f t="shared" ca="1" si="142"/>
        <v>247.41204815272323</v>
      </c>
      <c r="J531" s="181">
        <f t="shared" ca="1" si="143"/>
        <v>227.23570943412682</v>
      </c>
      <c r="K531" s="7">
        <f t="shared" ca="1" si="149"/>
        <v>-12.140725301492946</v>
      </c>
      <c r="L531" s="110">
        <f t="shared" si="144"/>
        <v>139.40518137435853</v>
      </c>
      <c r="M531" s="110">
        <f t="shared" si="145"/>
        <v>55.635478153626067</v>
      </c>
      <c r="N531" s="110">
        <f t="shared" ca="1" si="146"/>
        <v>-119.1005152076458</v>
      </c>
      <c r="O531" s="110">
        <f t="shared" ca="1" si="147"/>
        <v>-35.330811986913332</v>
      </c>
      <c r="P531" s="110">
        <f t="shared" ca="1" si="150"/>
        <v>-6.2297526163892654</v>
      </c>
      <c r="Q531" s="110">
        <f>'prueba 1'!I576</f>
        <v>0.71264857144850591</v>
      </c>
      <c r="R531" s="105">
        <f>'prueba 1'!AN528</f>
        <v>1.9001874323478539E-3</v>
      </c>
      <c r="S531" s="105">
        <f t="shared" si="151"/>
        <v>1.5076974359198709</v>
      </c>
      <c r="T531" s="177">
        <f t="shared" si="152"/>
        <v>5.6713025640801291</v>
      </c>
      <c r="U531" s="161">
        <f t="shared" si="137"/>
        <v>5.9215228418646827E-2</v>
      </c>
      <c r="V531" s="178">
        <f t="shared" si="148"/>
        <v>2.1875</v>
      </c>
    </row>
    <row r="532" spans="1:22" x14ac:dyDescent="0.25">
      <c r="A532" s="200">
        <v>2.1916669999999998</v>
      </c>
      <c r="B532" s="105">
        <v>14.269614760844306</v>
      </c>
      <c r="D532" s="194">
        <f t="shared" si="138"/>
        <v>4.1669999999998097E-3</v>
      </c>
      <c r="E532" s="174">
        <f t="shared" ca="1" si="136"/>
        <v>-2.5509900705535722E-2</v>
      </c>
      <c r="F532" s="179">
        <f t="shared" ca="1" si="139"/>
        <v>1.0308597048961106</v>
      </c>
      <c r="G532" s="272">
        <f t="shared" si="140"/>
        <v>2.1916669999999998</v>
      </c>
      <c r="H532" s="181">
        <f t="shared" ca="1" si="141"/>
        <v>-6.1218864184153796</v>
      </c>
      <c r="I532" s="182">
        <f t="shared" ca="1" si="142"/>
        <v>247.38653825201769</v>
      </c>
      <c r="J532" s="181">
        <f t="shared" ca="1" si="143"/>
        <v>228.26656913902292</v>
      </c>
      <c r="K532" s="7">
        <f t="shared" ca="1" si="149"/>
        <v>-12.138178003589962</v>
      </c>
      <c r="L532" s="110">
        <f t="shared" si="144"/>
        <v>139.98492080388266</v>
      </c>
      <c r="M532" s="110">
        <f t="shared" si="145"/>
        <v>55.61682317459249</v>
      </c>
      <c r="N532" s="110">
        <f t="shared" ca="1" si="146"/>
        <v>-119.07552621521754</v>
      </c>
      <c r="O532" s="110">
        <f t="shared" ca="1" si="147"/>
        <v>-34.707428585927374</v>
      </c>
      <c r="P532" s="110">
        <f t="shared" ca="1" si="150"/>
        <v>-6.1218864184153805</v>
      </c>
      <c r="Q532" s="110">
        <f>'prueba 1'!I577</f>
        <v>0.71111840474540589</v>
      </c>
      <c r="R532" s="105">
        <f>'prueba 1'!AN529</f>
        <v>1.9016288515375252E-3</v>
      </c>
      <c r="S532" s="105">
        <f t="shared" si="151"/>
        <v>1.5095990647714084</v>
      </c>
      <c r="T532" s="177">
        <f t="shared" si="152"/>
        <v>5.6694009352285919</v>
      </c>
      <c r="U532" s="161">
        <f t="shared" si="137"/>
        <v>5.9461484708435507E-2</v>
      </c>
      <c r="V532" s="178">
        <f t="shared" si="148"/>
        <v>2.1916669999999998</v>
      </c>
    </row>
    <row r="533" spans="1:22" x14ac:dyDescent="0.25">
      <c r="A533" s="200">
        <v>2.1958329999999999</v>
      </c>
      <c r="B533" s="105">
        <v>14.210517979037565</v>
      </c>
      <c r="D533" s="194">
        <f t="shared" si="138"/>
        <v>4.1660000000001141E-3</v>
      </c>
      <c r="E533" s="174">
        <f t="shared" ca="1" si="136"/>
        <v>-2.5906739795466632E-2</v>
      </c>
      <c r="F533" s="179">
        <f t="shared" ca="1" si="139"/>
        <v>1.0305043908799461</v>
      </c>
      <c r="G533" s="272">
        <f t="shared" si="140"/>
        <v>2.1958329999999999</v>
      </c>
      <c r="H533" s="181">
        <f t="shared" ca="1" si="141"/>
        <v>-6.2186125289164478</v>
      </c>
      <c r="I533" s="182">
        <f t="shared" ca="1" si="142"/>
        <v>247.36063151222223</v>
      </c>
      <c r="J533" s="181">
        <f t="shared" ca="1" si="143"/>
        <v>229.29707352990286</v>
      </c>
      <c r="K533" s="7">
        <f t="shared" ca="1" si="149"/>
        <v>-12.135675071701879</v>
      </c>
      <c r="L533" s="110">
        <f t="shared" si="144"/>
        <v>139.40518137435853</v>
      </c>
      <c r="M533" s="110">
        <f t="shared" si="145"/>
        <v>55.598230801424577</v>
      </c>
      <c r="N533" s="110">
        <f t="shared" ca="1" si="146"/>
        <v>-119.05097245339545</v>
      </c>
      <c r="O533" s="110">
        <f t="shared" ca="1" si="147"/>
        <v>-35.244021880461489</v>
      </c>
      <c r="P533" s="110">
        <f t="shared" ca="1" si="150"/>
        <v>-6.2186125289164478</v>
      </c>
      <c r="Q533" s="110">
        <f>'prueba 1'!I578</f>
        <v>0.70958591171565411</v>
      </c>
      <c r="R533" s="105">
        <f>'prueba 1'!AN530</f>
        <v>1.8952470099807071E-3</v>
      </c>
      <c r="S533" s="105">
        <f t="shared" si="151"/>
        <v>1.511494311781389</v>
      </c>
      <c r="T533" s="177">
        <f t="shared" si="152"/>
        <v>5.6675056882186112</v>
      </c>
      <c r="U533" s="161">
        <f t="shared" si="137"/>
        <v>5.9201017900672115E-2</v>
      </c>
      <c r="V533" s="178">
        <f t="shared" si="148"/>
        <v>2.1958329999999999</v>
      </c>
    </row>
    <row r="534" spans="1:22" x14ac:dyDescent="0.25">
      <c r="A534" s="200">
        <v>2.2000000000000002</v>
      </c>
      <c r="B534" s="105">
        <v>14.328711542651043</v>
      </c>
      <c r="D534" s="194">
        <f t="shared" si="138"/>
        <v>4.1670000000002538E-3</v>
      </c>
      <c r="E534" s="174">
        <f t="shared" ca="1" si="136"/>
        <v>-2.5036813531840778E-2</v>
      </c>
      <c r="F534" s="179">
        <f t="shared" ca="1" si="139"/>
        <v>1.0306474231095055</v>
      </c>
      <c r="G534" s="272">
        <f t="shared" si="140"/>
        <v>2.2000000000000002</v>
      </c>
      <c r="H534" s="181">
        <f t="shared" ca="1" si="141"/>
        <v>-6.0083545792750783</v>
      </c>
      <c r="I534" s="182">
        <f t="shared" ca="1" si="142"/>
        <v>247.33559469869039</v>
      </c>
      <c r="J534" s="181">
        <f t="shared" ca="1" si="143"/>
        <v>230.32772095301237</v>
      </c>
      <c r="K534" s="7">
        <f t="shared" ca="1" si="149"/>
        <v>-12.133133467647628</v>
      </c>
      <c r="L534" s="110">
        <f t="shared" si="144"/>
        <v>140.56466023340673</v>
      </c>
      <c r="M534" s="110">
        <f t="shared" si="145"/>
        <v>55.579584048515784</v>
      </c>
      <c r="N534" s="110">
        <f t="shared" ca="1" si="146"/>
        <v>-119.02603931762324</v>
      </c>
      <c r="O534" s="110">
        <f t="shared" ca="1" si="147"/>
        <v>-34.040963132732301</v>
      </c>
      <c r="P534" s="110">
        <f t="shared" ca="1" si="150"/>
        <v>-6.0083545792750783</v>
      </c>
      <c r="Q534" s="110">
        <f>'prueba 1'!I579</f>
        <v>0.70805035604294675</v>
      </c>
      <c r="R534" s="105">
        <f>'prueba 1'!AN531</f>
        <v>1.9007903067074488E-3</v>
      </c>
      <c r="S534" s="105">
        <f t="shared" si="151"/>
        <v>1.5133951020880965</v>
      </c>
      <c r="T534" s="177">
        <f t="shared" si="152"/>
        <v>5.665604897911904</v>
      </c>
      <c r="U534" s="161">
        <f t="shared" si="137"/>
        <v>5.9707740998230528E-2</v>
      </c>
      <c r="V534" s="178">
        <f t="shared" si="148"/>
        <v>2.2000000000000002</v>
      </c>
    </row>
    <row r="535" spans="1:22" x14ac:dyDescent="0.25">
      <c r="A535" s="200">
        <v>2.204167</v>
      </c>
      <c r="B535" s="105">
        <v>14.210517979037565</v>
      </c>
      <c r="D535" s="194">
        <f t="shared" si="138"/>
        <v>4.1669999999998097E-3</v>
      </c>
      <c r="E535" s="174">
        <f t="shared" ca="1" si="136"/>
        <v>-2.5866868184600204E-2</v>
      </c>
      <c r="F535" s="179">
        <f t="shared" ca="1" si="139"/>
        <v>1.0305396358696706</v>
      </c>
      <c r="G535" s="272">
        <f t="shared" si="140"/>
        <v>2.204167</v>
      </c>
      <c r="H535" s="181">
        <f t="shared" ca="1" si="141"/>
        <v>-6.2075517601635193</v>
      </c>
      <c r="I535" s="182">
        <f t="shared" ca="1" si="142"/>
        <v>247.30972783050578</v>
      </c>
      <c r="J535" s="181">
        <f t="shared" ca="1" si="143"/>
        <v>231.35826058888205</v>
      </c>
      <c r="K535" s="7">
        <f t="shared" ca="1" si="149"/>
        <v>-12.13067746141164</v>
      </c>
      <c r="L535" s="110">
        <f t="shared" si="144"/>
        <v>139.40518137435853</v>
      </c>
      <c r="M535" s="110">
        <f t="shared" si="145"/>
        <v>55.561031474358046</v>
      </c>
      <c r="N535" s="110">
        <f t="shared" ca="1" si="146"/>
        <v>-119.00194589644819</v>
      </c>
      <c r="O535" s="110">
        <f t="shared" ca="1" si="147"/>
        <v>-35.157795996447703</v>
      </c>
      <c r="P535" s="110">
        <f t="shared" ca="1" si="150"/>
        <v>-6.2075517601635193</v>
      </c>
      <c r="Q535" s="110">
        <f>'prueba 1'!I580</f>
        <v>0.70651210447398716</v>
      </c>
      <c r="R535" s="105">
        <f>'prueba 1'!AN532</f>
        <v>1.8911900262721726E-3</v>
      </c>
      <c r="S535" s="105">
        <f t="shared" si="151"/>
        <v>1.5152862921143686</v>
      </c>
      <c r="T535" s="177">
        <f t="shared" si="152"/>
        <v>5.6637137078856314</v>
      </c>
      <c r="U535" s="161">
        <f t="shared" si="137"/>
        <v>5.9215228418646827E-2</v>
      </c>
      <c r="V535" s="178">
        <f t="shared" si="148"/>
        <v>2.204167</v>
      </c>
    </row>
    <row r="536" spans="1:22" x14ac:dyDescent="0.25">
      <c r="A536" s="200">
        <v>2.2083330000000001</v>
      </c>
      <c r="B536" s="105">
        <v>14.092324415424089</v>
      </c>
      <c r="D536" s="194">
        <f t="shared" si="138"/>
        <v>4.1660000000001141E-3</v>
      </c>
      <c r="E536" s="174">
        <f t="shared" ca="1" si="136"/>
        <v>-2.6690509773992122E-2</v>
      </c>
      <c r="F536" s="179">
        <f t="shared" ca="1" si="139"/>
        <v>1.0301811334781967</v>
      </c>
      <c r="G536" s="272">
        <f t="shared" si="140"/>
        <v>2.2083330000000001</v>
      </c>
      <c r="H536" s="181">
        <f t="shared" ca="1" si="141"/>
        <v>-6.4067474253459888</v>
      </c>
      <c r="I536" s="182">
        <f t="shared" ca="1" si="142"/>
        <v>247.28303732073178</v>
      </c>
      <c r="J536" s="181">
        <f t="shared" ca="1" si="143"/>
        <v>232.38844172236026</v>
      </c>
      <c r="K536" s="7">
        <f t="shared" ca="1" si="149"/>
        <v>-12.128140291399795</v>
      </c>
      <c r="L536" s="110">
        <f t="shared" si="144"/>
        <v>138.24570251531031</v>
      </c>
      <c r="M536" s="110">
        <f t="shared" si="145"/>
        <v>55.542577470093129</v>
      </c>
      <c r="N536" s="110">
        <f t="shared" ca="1" si="146"/>
        <v>-118.97705625863199</v>
      </c>
      <c r="O536" s="110">
        <f t="shared" ca="1" si="147"/>
        <v>-36.273931213414812</v>
      </c>
      <c r="P536" s="110">
        <f t="shared" ca="1" si="150"/>
        <v>-6.4067474253459897</v>
      </c>
      <c r="Q536" s="110">
        <f>'prueba 1'!I581</f>
        <v>0.70497133010125701</v>
      </c>
      <c r="R536" s="105">
        <f>'prueba 1'!AN533</f>
        <v>1.8811421269037041E-3</v>
      </c>
      <c r="S536" s="105">
        <f t="shared" si="151"/>
        <v>1.5171674342412722</v>
      </c>
      <c r="T536" s="177">
        <f t="shared" si="152"/>
        <v>5.6618325657587283</v>
      </c>
      <c r="U536" s="161">
        <f t="shared" si="137"/>
        <v>5.8708623514658366E-2</v>
      </c>
      <c r="V536" s="178">
        <f t="shared" si="148"/>
        <v>2.2083330000000001</v>
      </c>
    </row>
    <row r="537" spans="1:22" x14ac:dyDescent="0.25">
      <c r="A537" s="200">
        <v>2.2124999999999999</v>
      </c>
      <c r="B537" s="105">
        <v>13.855937288197133</v>
      </c>
      <c r="D537" s="194">
        <f t="shared" si="138"/>
        <v>4.1669999999998097E-3</v>
      </c>
      <c r="E537" s="174">
        <f t="shared" ca="1" si="136"/>
        <v>-2.8380609373404964E-2</v>
      </c>
      <c r="F537" s="179">
        <f t="shared" ca="1" si="139"/>
        <v>1.0303101545161832</v>
      </c>
      <c r="G537" s="272">
        <f t="shared" si="140"/>
        <v>2.2124999999999999</v>
      </c>
      <c r="H537" s="181">
        <f t="shared" ca="1" si="141"/>
        <v>-6.8108013855066618</v>
      </c>
      <c r="I537" s="182">
        <f t="shared" ca="1" si="142"/>
        <v>247.25465671135836</v>
      </c>
      <c r="J537" s="181">
        <f t="shared" ca="1" si="143"/>
        <v>233.41875187687643</v>
      </c>
      <c r="K537" s="7">
        <f t="shared" ca="1" si="149"/>
        <v>-12.125522612086602</v>
      </c>
      <c r="L537" s="110">
        <f t="shared" si="144"/>
        <v>135.92674479721387</v>
      </c>
      <c r="M537" s="110">
        <f t="shared" si="145"/>
        <v>55.524285389739916</v>
      </c>
      <c r="N537" s="110">
        <f t="shared" ca="1" si="146"/>
        <v>-118.95137682456956</v>
      </c>
      <c r="O537" s="110">
        <f t="shared" ca="1" si="147"/>
        <v>-38.548917417095609</v>
      </c>
      <c r="P537" s="110">
        <f t="shared" ca="1" si="150"/>
        <v>-6.8108013855066618</v>
      </c>
      <c r="Q537" s="110">
        <f>'prueba 1'!I582</f>
        <v>0.70342747697245012</v>
      </c>
      <c r="R537" s="105">
        <f>'prueba 1'!AN534</f>
        <v>1.8646361216324364E-3</v>
      </c>
      <c r="S537" s="105">
        <f t="shared" si="151"/>
        <v>1.5190320703629046</v>
      </c>
      <c r="T537" s="177">
        <f t="shared" si="152"/>
        <v>5.6599679296370962</v>
      </c>
      <c r="U537" s="161">
        <f t="shared" si="137"/>
        <v>5.7737690679914813E-2</v>
      </c>
      <c r="V537" s="178">
        <f t="shared" si="148"/>
        <v>2.2124999999999999</v>
      </c>
    </row>
    <row r="538" spans="1:22" x14ac:dyDescent="0.25">
      <c r="A538" s="200">
        <v>2.2166670000000002</v>
      </c>
      <c r="B538" s="105">
        <v>13.915034070003871</v>
      </c>
      <c r="D538" s="194">
        <f t="shared" si="138"/>
        <v>4.1670000000002538E-3</v>
      </c>
      <c r="E538" s="174">
        <f t="shared" ca="1" si="136"/>
        <v>-2.7929421760248024E-2</v>
      </c>
      <c r="F538" s="179">
        <f t="shared" ca="1" si="139"/>
        <v>1.0301937726158181</v>
      </c>
      <c r="G538" s="272">
        <f t="shared" si="140"/>
        <v>2.2166670000000002</v>
      </c>
      <c r="H538" s="181">
        <f t="shared" ca="1" si="141"/>
        <v>-6.7025250204574807</v>
      </c>
      <c r="I538" s="182">
        <f t="shared" ca="1" si="142"/>
        <v>247.22672728959813</v>
      </c>
      <c r="J538" s="181">
        <f t="shared" ca="1" si="143"/>
        <v>234.44894564949226</v>
      </c>
      <c r="K538" s="7">
        <f t="shared" ca="1" si="149"/>
        <v>-12.122739485701617</v>
      </c>
      <c r="L538" s="110">
        <f t="shared" si="144"/>
        <v>136.506484226738</v>
      </c>
      <c r="M538" s="110">
        <f t="shared" si="145"/>
        <v>55.505978963590309</v>
      </c>
      <c r="N538" s="110">
        <f t="shared" ca="1" si="146"/>
        <v>-118.92407435473287</v>
      </c>
      <c r="O538" s="110">
        <f t="shared" ca="1" si="147"/>
        <v>-37.923569091585179</v>
      </c>
      <c r="P538" s="110">
        <f t="shared" ca="1" si="150"/>
        <v>-6.7025250204574807</v>
      </c>
      <c r="Q538" s="110">
        <f>'prueba 1'!I583</f>
        <v>0.70188092577205752</v>
      </c>
      <c r="R538" s="105">
        <f>'prueba 1'!AN535</f>
        <v>1.8660984861975742E-3</v>
      </c>
      <c r="S538" s="105">
        <f t="shared" si="151"/>
        <v>1.5208981688491021</v>
      </c>
      <c r="T538" s="177">
        <f t="shared" si="152"/>
        <v>5.6581018311508977</v>
      </c>
      <c r="U538" s="161">
        <f t="shared" si="137"/>
        <v>5.7983946969709661E-2</v>
      </c>
      <c r="V538" s="178">
        <f t="shared" si="148"/>
        <v>2.2166670000000002</v>
      </c>
    </row>
    <row r="539" spans="1:22" x14ac:dyDescent="0.25">
      <c r="A539" s="200">
        <v>2.2208329999999998</v>
      </c>
      <c r="B539" s="105">
        <v>13.855937288197133</v>
      </c>
      <c r="D539" s="194">
        <f t="shared" si="138"/>
        <v>4.16599999999967E-3</v>
      </c>
      <c r="E539" s="174">
        <f t="shared" ca="1" si="136"/>
        <v>-2.8325671856691065E-2</v>
      </c>
      <c r="F539" s="179">
        <f t="shared" ca="1" si="139"/>
        <v>1.0298285411394292</v>
      </c>
      <c r="G539" s="272">
        <f t="shared" si="140"/>
        <v>2.2208329999999998</v>
      </c>
      <c r="H539" s="181">
        <f t="shared" ca="1" si="141"/>
        <v>-6.7992491254664689</v>
      </c>
      <c r="I539" s="182">
        <f t="shared" ca="1" si="142"/>
        <v>247.19840161774144</v>
      </c>
      <c r="J539" s="181">
        <f t="shared" ca="1" si="143"/>
        <v>235.4787741906317</v>
      </c>
      <c r="K539" s="7">
        <f t="shared" ca="1" si="149"/>
        <v>-12.120000916602487</v>
      </c>
      <c r="L539" s="110">
        <f t="shared" si="144"/>
        <v>135.92674479721387</v>
      </c>
      <c r="M539" s="110">
        <f t="shared" si="145"/>
        <v>55.487734858269434</v>
      </c>
      <c r="N539" s="110">
        <f t="shared" ca="1" si="146"/>
        <v>-118.8972089918704</v>
      </c>
      <c r="O539" s="110">
        <f t="shared" ca="1" si="147"/>
        <v>-38.458199052925963</v>
      </c>
      <c r="P539" s="110">
        <f t="shared" ca="1" si="150"/>
        <v>-6.7992491254664689</v>
      </c>
      <c r="Q539" s="110">
        <f>'prueba 1'!I584</f>
        <v>0.70033204809174932</v>
      </c>
      <c r="R539" s="105">
        <f>'prueba 1'!AN536</f>
        <v>1.8597457003960754E-3</v>
      </c>
      <c r="S539" s="105">
        <f t="shared" si="151"/>
        <v>1.5227579145494983</v>
      </c>
      <c r="T539" s="177">
        <f t="shared" si="152"/>
        <v>5.6562420854505024</v>
      </c>
      <c r="U539" s="161">
        <f t="shared" si="137"/>
        <v>5.7723834742624686E-2</v>
      </c>
      <c r="V539" s="178">
        <f t="shared" si="148"/>
        <v>2.2208329999999998</v>
      </c>
    </row>
    <row r="540" spans="1:22" x14ac:dyDescent="0.25">
      <c r="A540" s="200">
        <v>2.2250000000000001</v>
      </c>
      <c r="B540" s="105">
        <v>14.033227633617349</v>
      </c>
      <c r="D540" s="194">
        <f t="shared" si="138"/>
        <v>4.1670000000002538E-3</v>
      </c>
      <c r="E540" s="174">
        <f t="shared" ca="1" si="136"/>
        <v>-2.7026527296814894E-2</v>
      </c>
      <c r="F540" s="179">
        <f t="shared" ca="1" si="139"/>
        <v>1.0299631200019455</v>
      </c>
      <c r="G540" s="272">
        <f t="shared" si="140"/>
        <v>2.2250000000000001</v>
      </c>
      <c r="H540" s="181">
        <f t="shared" ca="1" si="141"/>
        <v>-6.4858476834205057</v>
      </c>
      <c r="I540" s="182">
        <f t="shared" ca="1" si="142"/>
        <v>247.17137509044463</v>
      </c>
      <c r="J540" s="181">
        <f t="shared" ca="1" si="143"/>
        <v>236.50873731063365</v>
      </c>
      <c r="K540" s="7">
        <f t="shared" ca="1" si="149"/>
        <v>-12.117223809890364</v>
      </c>
      <c r="L540" s="110">
        <f t="shared" si="144"/>
        <v>137.66596308578619</v>
      </c>
      <c r="M540" s="110">
        <f t="shared" si="145"/>
        <v>55.469400322276982</v>
      </c>
      <c r="N540" s="110">
        <f t="shared" ca="1" si="146"/>
        <v>-118.86996557502448</v>
      </c>
      <c r="O540" s="110">
        <f t="shared" ca="1" si="147"/>
        <v>-36.673402811515274</v>
      </c>
      <c r="P540" s="110">
        <f t="shared" ca="1" si="150"/>
        <v>-6.4858476834205057</v>
      </c>
      <c r="Q540" s="110">
        <f>'prueba 1'!I585</f>
        <v>0.69877995181273267</v>
      </c>
      <c r="R540" s="105">
        <f>'prueba 1'!AN537</f>
        <v>1.868963913602232E-3</v>
      </c>
      <c r="S540" s="105">
        <f t="shared" si="151"/>
        <v>1.5246268784631005</v>
      </c>
      <c r="T540" s="177">
        <f t="shared" si="152"/>
        <v>5.6543731215368993</v>
      </c>
      <c r="U540" s="161">
        <f t="shared" si="137"/>
        <v>5.8476459549287055E-2</v>
      </c>
      <c r="V540" s="178">
        <f t="shared" si="148"/>
        <v>2.2250000000000001</v>
      </c>
    </row>
    <row r="541" spans="1:22" x14ac:dyDescent="0.25">
      <c r="A541" s="200">
        <v>2.2291669999999999</v>
      </c>
      <c r="B541" s="105">
        <v>14.269614760844306</v>
      </c>
      <c r="D541" s="194">
        <f t="shared" si="138"/>
        <v>4.1669999999998097E-3</v>
      </c>
      <c r="E541" s="174">
        <f t="shared" ca="1" si="136"/>
        <v>-2.5293227938576274E-2</v>
      </c>
      <c r="F541" s="179">
        <f t="shared" ca="1" si="139"/>
        <v>1.0298577231210155</v>
      </c>
      <c r="G541" s="272">
        <f t="shared" si="140"/>
        <v>2.2291669999999999</v>
      </c>
      <c r="H541" s="181">
        <f t="shared" ca="1" si="141"/>
        <v>-6.0698891141294524</v>
      </c>
      <c r="I541" s="182">
        <f t="shared" ca="1" si="142"/>
        <v>247.14608186250604</v>
      </c>
      <c r="J541" s="181">
        <f t="shared" ca="1" si="143"/>
        <v>237.53859503375466</v>
      </c>
      <c r="K541" s="7">
        <f t="shared" ca="1" si="149"/>
        <v>-12.11457437060878</v>
      </c>
      <c r="L541" s="110">
        <f t="shared" si="144"/>
        <v>139.98492080388266</v>
      </c>
      <c r="M541" s="110">
        <f t="shared" si="145"/>
        <v>55.450944858944354</v>
      </c>
      <c r="N541" s="110">
        <f t="shared" ca="1" si="146"/>
        <v>-118.84397457567214</v>
      </c>
      <c r="O541" s="110">
        <f t="shared" ca="1" si="147"/>
        <v>-34.30999863073383</v>
      </c>
      <c r="P541" s="110">
        <f t="shared" ca="1" si="150"/>
        <v>-6.0698891141294524</v>
      </c>
      <c r="Q541" s="110">
        <f>'prueba 1'!I586</f>
        <v>0.69722509441732639</v>
      </c>
      <c r="R541" s="105">
        <f>'prueba 1'!AN538</f>
        <v>1.881290859595527E-3</v>
      </c>
      <c r="S541" s="105">
        <f t="shared" si="151"/>
        <v>1.5265081693226961</v>
      </c>
      <c r="T541" s="177">
        <f t="shared" si="152"/>
        <v>5.6524918306773042</v>
      </c>
      <c r="U541" s="161">
        <f t="shared" si="137"/>
        <v>5.9461484708435507E-2</v>
      </c>
      <c r="V541" s="178">
        <f t="shared" si="148"/>
        <v>2.2291669999999999</v>
      </c>
    </row>
    <row r="542" spans="1:22" x14ac:dyDescent="0.25">
      <c r="A542" s="200">
        <v>2.233333</v>
      </c>
      <c r="B542" s="105">
        <v>14.446905106264524</v>
      </c>
      <c r="D542" s="194">
        <f t="shared" si="138"/>
        <v>4.1660000000001141E-3</v>
      </c>
      <c r="E542" s="174">
        <f t="shared" ca="1" si="136"/>
        <v>-2.3981749179324614E-2</v>
      </c>
      <c r="F542" s="179">
        <f t="shared" ca="1" si="139"/>
        <v>1.0295106690721474</v>
      </c>
      <c r="G542" s="272">
        <f t="shared" si="140"/>
        <v>2.233333</v>
      </c>
      <c r="H542" s="181">
        <f t="shared" ca="1" si="141"/>
        <v>-5.7565408495736818</v>
      </c>
      <c r="I542" s="182">
        <f t="shared" ca="1" si="142"/>
        <v>247.12210011332672</v>
      </c>
      <c r="J542" s="181">
        <f t="shared" ca="1" si="143"/>
        <v>238.56810570282681</v>
      </c>
      <c r="K542" s="7">
        <f t="shared" ca="1" si="149"/>
        <v>-12.11209511092185</v>
      </c>
      <c r="L542" s="110">
        <f t="shared" si="144"/>
        <v>141.72413909245498</v>
      </c>
      <c r="M542" s="110">
        <f t="shared" si="145"/>
        <v>55.432409666485782</v>
      </c>
      <c r="N542" s="110">
        <f t="shared" ca="1" si="146"/>
        <v>-118.81965303814334</v>
      </c>
      <c r="O542" s="110">
        <f t="shared" ca="1" si="147"/>
        <v>-32.527923612174149</v>
      </c>
      <c r="P542" s="110">
        <f t="shared" ca="1" si="150"/>
        <v>-5.7565408495736818</v>
      </c>
      <c r="Q542" s="110">
        <f>'prueba 1'!I587</f>
        <v>0.69566791019939589</v>
      </c>
      <c r="R542" s="105">
        <f>'prueba 1'!AN539</f>
        <v>1.8894181914956999E-3</v>
      </c>
      <c r="S542" s="105">
        <f t="shared" si="151"/>
        <v>1.5283975875141917</v>
      </c>
      <c r="T542" s="177">
        <f t="shared" si="152"/>
        <v>5.6506024124858083</v>
      </c>
      <c r="U542" s="161">
        <f t="shared" si="137"/>
        <v>6.0185806672699654E-2</v>
      </c>
      <c r="V542" s="178">
        <f t="shared" si="148"/>
        <v>2.233333</v>
      </c>
    </row>
    <row r="543" spans="1:22" x14ac:dyDescent="0.25">
      <c r="A543" s="200">
        <v>2.2374999999999998</v>
      </c>
      <c r="B543" s="105">
        <v>14.50600188807126</v>
      </c>
      <c r="D543" s="194">
        <f t="shared" si="138"/>
        <v>4.1669999999998097E-3</v>
      </c>
      <c r="E543" s="174">
        <f t="shared" ca="1" si="136"/>
        <v>-2.353717282399596E-2</v>
      </c>
      <c r="F543" s="179">
        <f t="shared" ca="1" si="139"/>
        <v>1.0296597117730277</v>
      </c>
      <c r="G543" s="272">
        <f t="shared" si="140"/>
        <v>2.2374999999999998</v>
      </c>
      <c r="H543" s="181">
        <f t="shared" ca="1" si="141"/>
        <v>-5.6484696001912731</v>
      </c>
      <c r="I543" s="182">
        <f t="shared" ca="1" si="142"/>
        <v>247.09856294050272</v>
      </c>
      <c r="J543" s="181">
        <f t="shared" ca="1" si="143"/>
        <v>239.59776541459985</v>
      </c>
      <c r="K543" s="7">
        <f t="shared" ca="1" si="149"/>
        <v>-12.109744637614742</v>
      </c>
      <c r="L543" s="110">
        <f t="shared" si="144"/>
        <v>142.30387852197907</v>
      </c>
      <c r="M543" s="110">
        <f t="shared" si="145"/>
        <v>55.413857457645328</v>
      </c>
      <c r="N543" s="110">
        <f t="shared" ca="1" si="146"/>
        <v>-118.79659489500062</v>
      </c>
      <c r="O543" s="110">
        <f t="shared" ca="1" si="147"/>
        <v>-31.906573830666872</v>
      </c>
      <c r="P543" s="110">
        <f t="shared" ca="1" si="150"/>
        <v>-5.6484696001912722</v>
      </c>
      <c r="Q543" s="110">
        <f>'prueba 1'!I588</f>
        <v>0.69410765085588555</v>
      </c>
      <c r="R543" s="105">
        <f>'prueba 1'!AN540</f>
        <v>1.8911527869985866E-3</v>
      </c>
      <c r="S543" s="105">
        <f t="shared" si="151"/>
        <v>1.5302887403011904</v>
      </c>
      <c r="T543" s="177">
        <f t="shared" si="152"/>
        <v>5.6487112596988096</v>
      </c>
      <c r="U543" s="161">
        <f t="shared" si="137"/>
        <v>6.0446509867590183E-2</v>
      </c>
      <c r="V543" s="178">
        <f t="shared" si="148"/>
        <v>2.2374999999999998</v>
      </c>
    </row>
    <row r="544" spans="1:22" x14ac:dyDescent="0.25">
      <c r="A544" s="200">
        <v>2.2416670000000001</v>
      </c>
      <c r="B544" s="105">
        <v>14.50600188807126</v>
      </c>
      <c r="D544" s="194">
        <f t="shared" si="138"/>
        <v>4.1670000000002538E-3</v>
      </c>
      <c r="E544" s="174">
        <f t="shared" ca="1" si="136"/>
        <v>-2.3514673980754609E-2</v>
      </c>
      <c r="F544" s="179">
        <f t="shared" ca="1" si="139"/>
        <v>1.0295617261266599</v>
      </c>
      <c r="G544" s="272">
        <f t="shared" si="140"/>
        <v>2.2416670000000001</v>
      </c>
      <c r="H544" s="181">
        <f t="shared" ca="1" si="141"/>
        <v>-5.6430703097559816</v>
      </c>
      <c r="I544" s="182">
        <f t="shared" ca="1" si="142"/>
        <v>247.07504826652197</v>
      </c>
      <c r="J544" s="181">
        <f t="shared" ca="1" si="143"/>
        <v>240.62732714072652</v>
      </c>
      <c r="K544" s="7">
        <f t="shared" ca="1" si="149"/>
        <v>-12.107437959430619</v>
      </c>
      <c r="L544" s="110">
        <f t="shared" si="144"/>
        <v>142.30387852197907</v>
      </c>
      <c r="M544" s="110">
        <f t="shared" si="145"/>
        <v>55.395328275754068</v>
      </c>
      <c r="N544" s="110">
        <f t="shared" ca="1" si="146"/>
        <v>-118.77396638201438</v>
      </c>
      <c r="O544" s="110">
        <f t="shared" ca="1" si="147"/>
        <v>-31.865416135789374</v>
      </c>
      <c r="P544" s="110">
        <f t="shared" ca="1" si="150"/>
        <v>-5.6430703097559816</v>
      </c>
      <c r="Q544" s="110">
        <f>'prueba 1'!I589</f>
        <v>0.69254459114014089</v>
      </c>
      <c r="R544" s="105">
        <f>'prueba 1'!AN541</f>
        <v>1.8888054935023275E-3</v>
      </c>
      <c r="S544" s="105">
        <f t="shared" si="151"/>
        <v>1.5321775457946927</v>
      </c>
      <c r="T544" s="177">
        <f t="shared" si="152"/>
        <v>5.6468224542053074</v>
      </c>
      <c r="U544" s="161">
        <f t="shared" si="137"/>
        <v>6.0446509867596622E-2</v>
      </c>
      <c r="V544" s="178">
        <f t="shared" si="148"/>
        <v>2.2416670000000001</v>
      </c>
    </row>
    <row r="545" spans="1:22" x14ac:dyDescent="0.25">
      <c r="A545" s="200">
        <v>2.2458330000000002</v>
      </c>
      <c r="B545" s="105">
        <v>14.62419545168474</v>
      </c>
      <c r="D545" s="194">
        <f t="shared" si="138"/>
        <v>4.1660000000001141E-3</v>
      </c>
      <c r="E545" s="174">
        <f t="shared" ref="E545:E608" ca="1" si="153">IF( AND(J544&lt;=0,I544&lt;=0,H545&lt;=0),0,+D545*H545)</f>
        <v>-2.2630822379411754E-2</v>
      </c>
      <c r="F545" s="179">
        <f t="shared" ca="1" si="139"/>
        <v>1.0292203710723262</v>
      </c>
      <c r="G545" s="272">
        <f t="shared" si="140"/>
        <v>2.2458330000000002</v>
      </c>
      <c r="H545" s="181">
        <f t="shared" ca="1" si="141"/>
        <v>-5.4322665337040652</v>
      </c>
      <c r="I545" s="182">
        <f t="shared" ca="1" si="142"/>
        <v>247.05241744414258</v>
      </c>
      <c r="J545" s="181">
        <f t="shared" ca="1" si="143"/>
        <v>241.65654751179883</v>
      </c>
      <c r="K545" s="7">
        <f t="shared" ca="1" si="149"/>
        <v>-12.105133705562194</v>
      </c>
      <c r="L545" s="110">
        <f t="shared" si="144"/>
        <v>143.46335738102729</v>
      </c>
      <c r="M545" s="110">
        <f t="shared" si="145"/>
        <v>55.376756025108783</v>
      </c>
      <c r="N545" s="110">
        <f t="shared" ca="1" si="146"/>
        <v>-118.75136165156513</v>
      </c>
      <c r="O545" s="110">
        <f t="shared" ca="1" si="147"/>
        <v>-30.66476029564663</v>
      </c>
      <c r="P545" s="110">
        <f t="shared" ca="1" si="150"/>
        <v>-5.432266533704067</v>
      </c>
      <c r="Q545" s="110">
        <f>'prueba 1'!I590</f>
        <v>0.69097909370843624</v>
      </c>
      <c r="R545" s="105">
        <f>'prueba 1'!AN542</f>
        <v>1.8931957844331262E-3</v>
      </c>
      <c r="S545" s="105">
        <f t="shared" si="151"/>
        <v>1.5340707415791257</v>
      </c>
      <c r="T545" s="177">
        <f t="shared" si="152"/>
        <v>5.6449292584208743</v>
      </c>
      <c r="U545" s="161">
        <f t="shared" si="137"/>
        <v>6.0924398251720295E-2</v>
      </c>
      <c r="V545" s="178">
        <f t="shared" si="148"/>
        <v>2.2458330000000002</v>
      </c>
    </row>
    <row r="546" spans="1:22" x14ac:dyDescent="0.25">
      <c r="A546" s="200">
        <v>2.25</v>
      </c>
      <c r="B546" s="105">
        <v>14.683292233491477</v>
      </c>
      <c r="D546" s="194">
        <f t="shared" si="138"/>
        <v>4.1669999999998097E-3</v>
      </c>
      <c r="E546" s="174">
        <f t="shared" ca="1" si="153"/>
        <v>-2.2185967606517778E-2</v>
      </c>
      <c r="F546" s="179">
        <f t="shared" ca="1" si="139"/>
        <v>1.0293749745626788</v>
      </c>
      <c r="G546" s="272">
        <f t="shared" si="140"/>
        <v>2.25</v>
      </c>
      <c r="H546" s="181">
        <f t="shared" ca="1" si="141"/>
        <v>-5.3242062890613848</v>
      </c>
      <c r="I546" s="182">
        <f t="shared" ca="1" si="142"/>
        <v>247.03023147653607</v>
      </c>
      <c r="J546" s="181">
        <f t="shared" ca="1" si="143"/>
        <v>242.68592248636151</v>
      </c>
      <c r="K546" s="7">
        <f t="shared" ca="1" si="149"/>
        <v>-12.102916269309402</v>
      </c>
      <c r="L546" s="110">
        <f t="shared" si="144"/>
        <v>144.04309681055139</v>
      </c>
      <c r="M546" s="110">
        <f t="shared" si="145"/>
        <v>55.358167434467816</v>
      </c>
      <c r="N546" s="110">
        <f t="shared" ca="1" si="146"/>
        <v>-118.72960860192524</v>
      </c>
      <c r="O546" s="110">
        <f t="shared" ca="1" si="147"/>
        <v>-30.044679225841662</v>
      </c>
      <c r="P546" s="110">
        <f t="shared" ca="1" si="150"/>
        <v>-5.3242062890613848</v>
      </c>
      <c r="Q546" s="110">
        <f>'prueba 1'!I591</f>
        <v>0.68941051702830469</v>
      </c>
      <c r="R546" s="105">
        <f>'prueba 1'!AN543</f>
        <v>1.8948614312912406E-3</v>
      </c>
      <c r="S546" s="105">
        <f t="shared" si="151"/>
        <v>1.535965603010417</v>
      </c>
      <c r="T546" s="177">
        <f t="shared" si="152"/>
        <v>5.6430343969895835</v>
      </c>
      <c r="U546" s="161">
        <f t="shared" si="137"/>
        <v>6.1185278736956186E-2</v>
      </c>
      <c r="V546" s="178">
        <f t="shared" si="148"/>
        <v>2.25</v>
      </c>
    </row>
    <row r="547" spans="1:22" x14ac:dyDescent="0.25">
      <c r="A547" s="200">
        <v>2.2541669999999998</v>
      </c>
      <c r="B547" s="105">
        <v>14.742389015298217</v>
      </c>
      <c r="D547" s="194">
        <f t="shared" si="138"/>
        <v>4.1669999999998097E-3</v>
      </c>
      <c r="E547" s="174">
        <f t="shared" ca="1" si="153"/>
        <v>-2.1735691321941534E-2</v>
      </c>
      <c r="F547" s="179">
        <f t="shared" ca="1" si="139"/>
        <v>1.0292844019369403</v>
      </c>
      <c r="G547" s="272">
        <f t="shared" si="140"/>
        <v>2.2541669999999998</v>
      </c>
      <c r="H547" s="181">
        <f t="shared" ca="1" si="141"/>
        <v>-5.2161486253761762</v>
      </c>
      <c r="I547" s="182">
        <f t="shared" ca="1" si="142"/>
        <v>247.00849578521414</v>
      </c>
      <c r="J547" s="181">
        <f t="shared" ca="1" si="143"/>
        <v>243.71520688829844</v>
      </c>
      <c r="K547" s="7">
        <f t="shared" ca="1" si="149"/>
        <v>-12.100742618434866</v>
      </c>
      <c r="L547" s="110">
        <f t="shared" si="144"/>
        <v>144.62283624007551</v>
      </c>
      <c r="M547" s="110">
        <f t="shared" si="145"/>
        <v>55.339567191374037</v>
      </c>
      <c r="N547" s="110">
        <f t="shared" ca="1" si="146"/>
        <v>-118.70828508684605</v>
      </c>
      <c r="O547" s="110">
        <f t="shared" ca="1" si="147"/>
        <v>-29.425016038144577</v>
      </c>
      <c r="P547" s="110">
        <f t="shared" ca="1" si="150"/>
        <v>-5.2161486253761771</v>
      </c>
      <c r="Q547" s="110">
        <f>'prueba 1'!I592</f>
        <v>0.68783923565972349</v>
      </c>
      <c r="R547" s="105">
        <f>'prueba 1'!AN544</f>
        <v>1.8960492450332085E-3</v>
      </c>
      <c r="S547" s="105">
        <f t="shared" si="151"/>
        <v>1.5378616522554502</v>
      </c>
      <c r="T547" s="177">
        <f t="shared" si="152"/>
        <v>5.6411383477445503</v>
      </c>
      <c r="U547" s="161">
        <f t="shared" si="137"/>
        <v>6.1431535026744866E-2</v>
      </c>
      <c r="V547" s="178">
        <f t="shared" si="148"/>
        <v>2.2541669999999998</v>
      </c>
    </row>
    <row r="548" spans="1:22" x14ac:dyDescent="0.25">
      <c r="A548" s="200">
        <v>2.2583329999999999</v>
      </c>
      <c r="B548" s="105">
        <v>14.742389015298217</v>
      </c>
      <c r="D548" s="194">
        <f t="shared" si="138"/>
        <v>4.1660000000001141E-3</v>
      </c>
      <c r="E548" s="174">
        <f t="shared" ca="1" si="153"/>
        <v>-2.1708618536923463E-2</v>
      </c>
      <c r="F548" s="179">
        <f t="shared" ca="1" si="139"/>
        <v>1.0289469553364055</v>
      </c>
      <c r="G548" s="272">
        <f t="shared" si="140"/>
        <v>2.2583329999999999</v>
      </c>
      <c r="H548" s="181">
        <f t="shared" ca="1" si="141"/>
        <v>-5.2109021932124024</v>
      </c>
      <c r="I548" s="182">
        <f t="shared" ca="1" si="142"/>
        <v>246.9867871666772</v>
      </c>
      <c r="J548" s="181">
        <f t="shared" ca="1" si="143"/>
        <v>244.74415384363485</v>
      </c>
      <c r="K548" s="7">
        <f t="shared" ca="1" si="149"/>
        <v>-12.098613272293411</v>
      </c>
      <c r="L548" s="110">
        <f t="shared" si="144"/>
        <v>144.62283624007551</v>
      </c>
      <c r="M548" s="110">
        <f t="shared" si="145"/>
        <v>55.320995001647532</v>
      </c>
      <c r="N548" s="110">
        <f t="shared" ca="1" si="146"/>
        <v>-118.68739620119837</v>
      </c>
      <c r="O548" s="110">
        <f t="shared" ca="1" si="147"/>
        <v>-29.385554962770385</v>
      </c>
      <c r="P548" s="110">
        <f t="shared" ca="1" si="150"/>
        <v>-5.2109021932124024</v>
      </c>
      <c r="Q548" s="110">
        <f>'prueba 1'!I593</f>
        <v>0.68626557901378149</v>
      </c>
      <c r="R548" s="105">
        <f>'prueba 1'!AN545</f>
        <v>1.8931895745673212E-3</v>
      </c>
      <c r="S548" s="105">
        <f t="shared" si="151"/>
        <v>1.5397548418300175</v>
      </c>
      <c r="T548" s="177">
        <f t="shared" si="152"/>
        <v>5.6392451581699827</v>
      </c>
      <c r="U548" s="161">
        <f t="shared" si="137"/>
        <v>6.1416792637734051E-2</v>
      </c>
      <c r="V548" s="178">
        <f t="shared" si="148"/>
        <v>2.2583329999999999</v>
      </c>
    </row>
    <row r="549" spans="1:22" x14ac:dyDescent="0.25">
      <c r="A549" s="200">
        <v>2.2625000000000002</v>
      </c>
      <c r="B549" s="105">
        <v>14.742389015298217</v>
      </c>
      <c r="D549" s="194">
        <f t="shared" si="138"/>
        <v>4.1670000000002538E-3</v>
      </c>
      <c r="E549" s="174">
        <f t="shared" ca="1" si="153"/>
        <v>-2.1691980121182678E-2</v>
      </c>
      <c r="F549" s="179">
        <f t="shared" ca="1" si="139"/>
        <v>1.0291035516424416</v>
      </c>
      <c r="G549" s="272">
        <f t="shared" si="140"/>
        <v>2.2625000000000002</v>
      </c>
      <c r="H549" s="181">
        <f t="shared" ca="1" si="141"/>
        <v>-5.2056587763814148</v>
      </c>
      <c r="I549" s="182">
        <f t="shared" ca="1" si="142"/>
        <v>246.96509518655603</v>
      </c>
      <c r="J549" s="181">
        <f t="shared" ca="1" si="143"/>
        <v>245.77325739527728</v>
      </c>
      <c r="K549" s="7">
        <f t="shared" ca="1" si="149"/>
        <v>-12.09648676536392</v>
      </c>
      <c r="L549" s="110">
        <f t="shared" si="144"/>
        <v>144.62283624007551</v>
      </c>
      <c r="M549" s="110">
        <f t="shared" si="145"/>
        <v>55.302442010322025</v>
      </c>
      <c r="N549" s="110">
        <f t="shared" ca="1" si="146"/>
        <v>-118.66653516822007</v>
      </c>
      <c r="O549" s="110">
        <f t="shared" ca="1" si="147"/>
        <v>-29.346140938466576</v>
      </c>
      <c r="P549" s="110">
        <f t="shared" ca="1" si="150"/>
        <v>-5.2056587763814148</v>
      </c>
      <c r="Q549" s="110">
        <f>'prueba 1'!I594</f>
        <v>0.6846886782024918</v>
      </c>
      <c r="R549" s="105">
        <f>'prueba 1'!AN546</f>
        <v>1.8912325510198323E-3</v>
      </c>
      <c r="S549" s="105">
        <f t="shared" si="151"/>
        <v>1.5416460743810374</v>
      </c>
      <c r="T549" s="177">
        <f t="shared" si="152"/>
        <v>5.6373539256189629</v>
      </c>
      <c r="U549" s="161">
        <f t="shared" si="137"/>
        <v>6.1431535026751416E-2</v>
      </c>
      <c r="V549" s="178">
        <f t="shared" si="148"/>
        <v>2.2625000000000002</v>
      </c>
    </row>
    <row r="550" spans="1:22" x14ac:dyDescent="0.25">
      <c r="A550" s="200">
        <v>2.266667</v>
      </c>
      <c r="B550" s="105">
        <v>14.62419545168474</v>
      </c>
      <c r="D550" s="194">
        <f t="shared" si="138"/>
        <v>4.1669999999998097E-3</v>
      </c>
      <c r="E550" s="174">
        <f t="shared" ca="1" si="153"/>
        <v>-2.2527507661510449E-2</v>
      </c>
      <c r="F550" s="179">
        <f t="shared" ca="1" si="139"/>
        <v>1.0290096795179065</v>
      </c>
      <c r="G550" s="272">
        <f t="shared" si="140"/>
        <v>2.266667</v>
      </c>
      <c r="H550" s="181">
        <f t="shared" ca="1" si="141"/>
        <v>-5.4061693452151376</v>
      </c>
      <c r="I550" s="182">
        <f t="shared" ca="1" si="142"/>
        <v>246.94256767889451</v>
      </c>
      <c r="J550" s="181">
        <f t="shared" ca="1" si="143"/>
        <v>246.8022670747952</v>
      </c>
      <c r="K550" s="7">
        <f t="shared" ca="1" si="149"/>
        <v>-12.094362074964334</v>
      </c>
      <c r="L550" s="110">
        <f t="shared" si="144"/>
        <v>143.46335738102729</v>
      </c>
      <c r="M550" s="110">
        <f t="shared" si="145"/>
        <v>55.283982721015001</v>
      </c>
      <c r="N550" s="110">
        <f t="shared" ca="1" si="146"/>
        <v>-118.64569195540012</v>
      </c>
      <c r="O550" s="110">
        <f t="shared" ca="1" si="147"/>
        <v>-30.466317295387839</v>
      </c>
      <c r="P550" s="110">
        <f t="shared" ca="1" si="150"/>
        <v>-5.4061693452151394</v>
      </c>
      <c r="Q550" s="110">
        <f>'prueba 1'!I595</f>
        <v>0.68310907041129942</v>
      </c>
      <c r="R550" s="105">
        <f>'prueba 1'!AN547</f>
        <v>1.8816808671798448E-3</v>
      </c>
      <c r="S550" s="105">
        <f t="shared" si="151"/>
        <v>1.5435277552482172</v>
      </c>
      <c r="T550" s="177">
        <f t="shared" si="152"/>
        <v>5.6354722447517833</v>
      </c>
      <c r="U550" s="161">
        <f t="shared" si="137"/>
        <v>6.0939022447167528E-2</v>
      </c>
      <c r="V550" s="178">
        <f t="shared" si="148"/>
        <v>2.266667</v>
      </c>
    </row>
    <row r="551" spans="1:22" x14ac:dyDescent="0.25">
      <c r="A551" s="200">
        <v>2.2708330000000001</v>
      </c>
      <c r="B551" s="105">
        <v>14.683292233491477</v>
      </c>
      <c r="D551" s="194">
        <f t="shared" si="138"/>
        <v>4.1660000000001141E-3</v>
      </c>
      <c r="E551" s="174">
        <f t="shared" ca="1" si="153"/>
        <v>-2.2071252408079278E-2</v>
      </c>
      <c r="F551" s="179">
        <f t="shared" ca="1" si="139"/>
        <v>1.0286707881127706</v>
      </c>
      <c r="G551" s="272">
        <f t="shared" si="140"/>
        <v>2.2708330000000001</v>
      </c>
      <c r="H551" s="181">
        <f t="shared" ca="1" si="141"/>
        <v>-5.2979482496588268</v>
      </c>
      <c r="I551" s="182">
        <f t="shared" ca="1" si="142"/>
        <v>246.92049642648644</v>
      </c>
      <c r="J551" s="181">
        <f t="shared" ca="1" si="143"/>
        <v>247.83093786290797</v>
      </c>
      <c r="K551" s="7">
        <f t="shared" ca="1" si="149"/>
        <v>-12.092155743678966</v>
      </c>
      <c r="L551" s="110">
        <f t="shared" si="144"/>
        <v>144.04309681055139</v>
      </c>
      <c r="M551" s="110">
        <f t="shared" si="145"/>
        <v>55.265516475601309</v>
      </c>
      <c r="N551" s="110">
        <f t="shared" ca="1" si="146"/>
        <v>-118.62404784549065</v>
      </c>
      <c r="O551" s="110">
        <f t="shared" ca="1" si="147"/>
        <v>-29.846467510540577</v>
      </c>
      <c r="P551" s="110">
        <f t="shared" ca="1" si="150"/>
        <v>-5.2979482496588277</v>
      </c>
      <c r="Q551" s="110">
        <f>'prueba 1'!I596</f>
        <v>0.68152713505851459</v>
      </c>
      <c r="R551" s="105">
        <f>'prueba 1'!AN548</f>
        <v>1.8823899504262598E-3</v>
      </c>
      <c r="S551" s="105">
        <f t="shared" si="151"/>
        <v>1.5454101451986435</v>
      </c>
      <c r="T551" s="177">
        <f t="shared" si="152"/>
        <v>5.6335898548013565</v>
      </c>
      <c r="U551" s="161">
        <f t="shared" si="137"/>
        <v>6.1170595444727166E-2</v>
      </c>
      <c r="V551" s="178">
        <f t="shared" si="148"/>
        <v>2.2708330000000001</v>
      </c>
    </row>
    <row r="552" spans="1:22" x14ac:dyDescent="0.25">
      <c r="A552" s="200">
        <v>2.2749999999999999</v>
      </c>
      <c r="B552" s="105">
        <v>14.683292233491477</v>
      </c>
      <c r="D552" s="194">
        <f t="shared" si="138"/>
        <v>4.1669999999998097E-3</v>
      </c>
      <c r="E552" s="174">
        <f t="shared" ca="1" si="153"/>
        <v>-2.2054583394855137E-2</v>
      </c>
      <c r="F552" s="179">
        <f t="shared" ca="1" si="139"/>
        <v>1.0288258071601155</v>
      </c>
      <c r="G552" s="272">
        <f t="shared" si="140"/>
        <v>2.2749999999999999</v>
      </c>
      <c r="H552" s="181">
        <f t="shared" ca="1" si="141"/>
        <v>-5.2926766006374235</v>
      </c>
      <c r="I552" s="182">
        <f t="shared" ca="1" si="142"/>
        <v>246.89844184309158</v>
      </c>
      <c r="J552" s="181">
        <f t="shared" ca="1" si="143"/>
        <v>248.85976367006808</v>
      </c>
      <c r="K552" s="7">
        <f t="shared" ca="1" si="149"/>
        <v>-12.089994292965377</v>
      </c>
      <c r="L552" s="110">
        <f t="shared" si="144"/>
        <v>144.04309681055139</v>
      </c>
      <c r="M552" s="110">
        <f t="shared" si="145"/>
        <v>55.247069530040633</v>
      </c>
      <c r="N552" s="110">
        <f t="shared" ca="1" si="146"/>
        <v>-118.60284401399035</v>
      </c>
      <c r="O552" s="110">
        <f t="shared" ca="1" si="147"/>
        <v>-29.806816733479593</v>
      </c>
      <c r="P552" s="110">
        <f t="shared" ca="1" si="150"/>
        <v>-5.2926766006374235</v>
      </c>
      <c r="Q552" s="110">
        <f>'prueba 1'!I597</f>
        <v>0.67994211182559772</v>
      </c>
      <c r="R552" s="105">
        <f>'prueba 1'!AN549</f>
        <v>1.8804225851866464E-3</v>
      </c>
      <c r="S552" s="105">
        <f t="shared" si="151"/>
        <v>1.5472905677838302</v>
      </c>
      <c r="T552" s="177">
        <f t="shared" si="152"/>
        <v>5.6317094322161703</v>
      </c>
      <c r="U552" s="161">
        <f t="shared" si="137"/>
        <v>6.1185278736956186E-2</v>
      </c>
      <c r="V552" s="178">
        <f t="shared" si="148"/>
        <v>2.2749999999999999</v>
      </c>
    </row>
    <row r="553" spans="1:22" x14ac:dyDescent="0.25">
      <c r="A553" s="200">
        <v>2.2791670000000002</v>
      </c>
      <c r="B553" s="105">
        <v>14.62419545168474</v>
      </c>
      <c r="D553" s="194">
        <f t="shared" si="138"/>
        <v>4.1670000000002538E-3</v>
      </c>
      <c r="E553" s="174">
        <f t="shared" ca="1" si="153"/>
        <v>-2.2461737165376489E-2</v>
      </c>
      <c r="F553" s="179">
        <f t="shared" ca="1" si="139"/>
        <v>1.0287322091014572</v>
      </c>
      <c r="G553" s="272">
        <f t="shared" si="140"/>
        <v>2.2791670000000002</v>
      </c>
      <c r="H553" s="181">
        <f t="shared" ca="1" si="141"/>
        <v>-5.3903856888349226</v>
      </c>
      <c r="I553" s="182">
        <f t="shared" ca="1" si="142"/>
        <v>246.8759801059262</v>
      </c>
      <c r="J553" s="181">
        <f t="shared" ca="1" si="143"/>
        <v>249.88849587916954</v>
      </c>
      <c r="K553" s="7">
        <f t="shared" ca="1" si="149"/>
        <v>-12.087834667634187</v>
      </c>
      <c r="L553" s="110">
        <f t="shared" si="144"/>
        <v>143.46335738102729</v>
      </c>
      <c r="M553" s="110">
        <f t="shared" si="145"/>
        <v>55.228681252419413</v>
      </c>
      <c r="N553" s="110">
        <f t="shared" ca="1" si="146"/>
        <v>-118.58165808949138</v>
      </c>
      <c r="O553" s="110">
        <f t="shared" ca="1" si="147"/>
        <v>-30.346981960883511</v>
      </c>
      <c r="P553" s="110">
        <f t="shared" ca="1" si="150"/>
        <v>-5.3903856888349235</v>
      </c>
      <c r="Q553" s="110">
        <f>'prueba 1'!I598</f>
        <v>0.67835417329980729</v>
      </c>
      <c r="R553" s="105">
        <f>'prueba 1'!AN550</f>
        <v>1.8744421632236258E-3</v>
      </c>
      <c r="S553" s="105">
        <f t="shared" si="151"/>
        <v>1.5491650099470538</v>
      </c>
      <c r="T553" s="177">
        <f t="shared" si="152"/>
        <v>5.629834990052947</v>
      </c>
      <c r="U553" s="161">
        <f t="shared" si="137"/>
        <v>6.0939022447174022E-2</v>
      </c>
      <c r="V553" s="178">
        <f t="shared" si="148"/>
        <v>2.2791670000000002</v>
      </c>
    </row>
    <row r="554" spans="1:22" x14ac:dyDescent="0.25">
      <c r="A554" s="200">
        <v>2.2833329999999998</v>
      </c>
      <c r="B554" s="105">
        <v>14.50600188807126</v>
      </c>
      <c r="D554" s="194">
        <f t="shared" si="138"/>
        <v>4.16599999999967E-3</v>
      </c>
      <c r="E554" s="174">
        <f t="shared" ca="1" si="153"/>
        <v>-2.329255912467014E-2</v>
      </c>
      <c r="F554" s="179">
        <f t="shared" ca="1" si="139"/>
        <v>1.0283882963198936</v>
      </c>
      <c r="G554" s="272">
        <f t="shared" si="140"/>
        <v>2.2833329999999998</v>
      </c>
      <c r="H554" s="181">
        <f t="shared" ca="1" si="141"/>
        <v>-5.591108767324048</v>
      </c>
      <c r="I554" s="182">
        <f t="shared" ca="1" si="142"/>
        <v>246.85268754680152</v>
      </c>
      <c r="J554" s="181">
        <f t="shared" ca="1" si="143"/>
        <v>250.91688417548943</v>
      </c>
      <c r="K554" s="7">
        <f t="shared" ca="1" si="149"/>
        <v>-12.085635371335592</v>
      </c>
      <c r="L554" s="110">
        <f t="shared" si="144"/>
        <v>142.30387852197907</v>
      </c>
      <c r="M554" s="110">
        <f t="shared" si="145"/>
        <v>55.210390904883582</v>
      </c>
      <c r="N554" s="110">
        <f t="shared" ca="1" si="146"/>
        <v>-118.56008299280217</v>
      </c>
      <c r="O554" s="110">
        <f t="shared" ca="1" si="147"/>
        <v>-31.466595375706675</v>
      </c>
      <c r="P554" s="110">
        <f t="shared" ca="1" si="150"/>
        <v>-5.591108767324048</v>
      </c>
      <c r="Q554" s="110">
        <f>'prueba 1'!I599</f>
        <v>0.67676390415325327</v>
      </c>
      <c r="R554" s="105">
        <f>'prueba 1'!AN551</f>
        <v>1.8644594837745568E-3</v>
      </c>
      <c r="S554" s="105">
        <f t="shared" si="151"/>
        <v>1.5510294694308282</v>
      </c>
      <c r="T554" s="177">
        <f t="shared" si="152"/>
        <v>5.6279705305691721</v>
      </c>
      <c r="U554" s="161">
        <f t="shared" si="137"/>
        <v>6.0432003865700086E-2</v>
      </c>
      <c r="V554" s="178">
        <f t="shared" si="148"/>
        <v>2.2833329999999998</v>
      </c>
    </row>
    <row r="555" spans="1:22" x14ac:dyDescent="0.25">
      <c r="A555" s="200">
        <v>2.2875000000000001</v>
      </c>
      <c r="B555" s="105">
        <v>14.328711542651043</v>
      </c>
      <c r="D555" s="194">
        <f t="shared" si="138"/>
        <v>4.1670000000002538E-3</v>
      </c>
      <c r="E555" s="174">
        <f t="shared" ca="1" si="153"/>
        <v>-2.4563951359754553E-2</v>
      </c>
      <c r="F555" s="179">
        <f t="shared" ca="1" si="139"/>
        <v>1.0285327910222684</v>
      </c>
      <c r="G555" s="272">
        <f t="shared" si="140"/>
        <v>2.2875000000000001</v>
      </c>
      <c r="H555" s="181">
        <f t="shared" ca="1" si="141"/>
        <v>-5.8948767362018373</v>
      </c>
      <c r="I555" s="182">
        <f t="shared" ca="1" si="142"/>
        <v>246.82812359544175</v>
      </c>
      <c r="J555" s="181">
        <f t="shared" ca="1" si="143"/>
        <v>251.94541696651169</v>
      </c>
      <c r="K555" s="7">
        <f t="shared" ca="1" si="149"/>
        <v>-12.083354938087956</v>
      </c>
      <c r="L555" s="110">
        <f t="shared" si="144"/>
        <v>140.56466023340673</v>
      </c>
      <c r="M555" s="110">
        <f t="shared" si="145"/>
        <v>55.192224656233293</v>
      </c>
      <c r="N555" s="110">
        <f t="shared" ca="1" si="146"/>
        <v>-118.53771194264286</v>
      </c>
      <c r="O555" s="110">
        <f t="shared" ca="1" si="147"/>
        <v>-33.165276365469424</v>
      </c>
      <c r="P555" s="110">
        <f t="shared" ca="1" si="150"/>
        <v>-5.8948767362018373</v>
      </c>
      <c r="Q555" s="110">
        <f>'prueba 1'!I600</f>
        <v>0.67517054290849998</v>
      </c>
      <c r="R555" s="105">
        <f>'prueba 1'!AN552</f>
        <v>1.8518092405997992E-3</v>
      </c>
      <c r="S555" s="105">
        <f t="shared" si="151"/>
        <v>1.5528812786714279</v>
      </c>
      <c r="T555" s="177">
        <f t="shared" si="152"/>
        <v>5.6261187213285719</v>
      </c>
      <c r="U555" s="161">
        <f t="shared" si="137"/>
        <v>5.9707740998230528E-2</v>
      </c>
      <c r="V555" s="178">
        <f t="shared" si="148"/>
        <v>2.2875000000000001</v>
      </c>
    </row>
    <row r="556" spans="1:22" x14ac:dyDescent="0.25">
      <c r="A556" s="200">
        <v>2.2916669999999999</v>
      </c>
      <c r="B556" s="105">
        <v>14.151421197230826</v>
      </c>
      <c r="D556" s="194">
        <f t="shared" si="138"/>
        <v>4.1669999999998097E-3</v>
      </c>
      <c r="E556" s="174">
        <f t="shared" ca="1" si="153"/>
        <v>-2.582971806649919E-2</v>
      </c>
      <c r="F556" s="179">
        <f t="shared" ca="1" si="139"/>
        <v>1.0284251585869757</v>
      </c>
      <c r="G556" s="272">
        <f t="shared" si="140"/>
        <v>2.2916669999999999</v>
      </c>
      <c r="H556" s="181">
        <f t="shared" ca="1" si="141"/>
        <v>-6.1986364450444853</v>
      </c>
      <c r="I556" s="182">
        <f t="shared" ca="1" si="142"/>
        <v>246.80229387737526</v>
      </c>
      <c r="J556" s="181">
        <f t="shared" ca="1" si="143"/>
        <v>252.97384212509866</v>
      </c>
      <c r="K556" s="7">
        <f t="shared" ca="1" si="149"/>
        <v>-12.080950263639398</v>
      </c>
      <c r="L556" s="110">
        <f t="shared" si="144"/>
        <v>138.82544194483441</v>
      </c>
      <c r="M556" s="110">
        <f t="shared" si="145"/>
        <v>55.174186918617323</v>
      </c>
      <c r="N556" s="110">
        <f t="shared" ca="1" si="146"/>
        <v>-118.51412208630251</v>
      </c>
      <c r="O556" s="110">
        <f t="shared" ca="1" si="147"/>
        <v>-34.862867060085421</v>
      </c>
      <c r="P556" s="110">
        <f t="shared" ca="1" si="150"/>
        <v>-6.1986364450444853</v>
      </c>
      <c r="Q556" s="110">
        <f>'prueba 1'!I601</f>
        <v>0.67357447009267646</v>
      </c>
      <c r="R556" s="105">
        <f>'prueba 1'!AN553</f>
        <v>1.838709237102562E-3</v>
      </c>
      <c r="S556" s="105">
        <f t="shared" si="151"/>
        <v>1.5547199879085305</v>
      </c>
      <c r="T556" s="177">
        <f t="shared" si="152"/>
        <v>5.6242800120914698</v>
      </c>
      <c r="U556" s="161">
        <f t="shared" si="137"/>
        <v>5.8968972128858162E-2</v>
      </c>
      <c r="V556" s="178">
        <f t="shared" si="148"/>
        <v>2.2916669999999999</v>
      </c>
    </row>
    <row r="557" spans="1:22" x14ac:dyDescent="0.25">
      <c r="A557" s="200">
        <v>2.295833</v>
      </c>
      <c r="B557" s="105">
        <v>13.915034070003871</v>
      </c>
      <c r="D557" s="194">
        <f t="shared" si="138"/>
        <v>4.1660000000001141E-3</v>
      </c>
      <c r="E557" s="174">
        <f t="shared" ca="1" si="153"/>
        <v>-2.751851522530032E-2</v>
      </c>
      <c r="F557" s="179">
        <f t="shared" ca="1" si="139"/>
        <v>1.028063714158745</v>
      </c>
      <c r="G557" s="272">
        <f t="shared" si="140"/>
        <v>2.295833</v>
      </c>
      <c r="H557" s="181">
        <f t="shared" ca="1" si="141"/>
        <v>-6.6055005341573612</v>
      </c>
      <c r="I557" s="182">
        <f t="shared" ca="1" si="142"/>
        <v>246.77477536214997</v>
      </c>
      <c r="J557" s="181">
        <f t="shared" ca="1" si="143"/>
        <v>254.0019058392574</v>
      </c>
      <c r="K557" s="7">
        <f t="shared" ca="1" si="149"/>
        <v>-12.078421935769894</v>
      </c>
      <c r="L557" s="110">
        <f t="shared" si="144"/>
        <v>136.506484226738</v>
      </c>
      <c r="M557" s="110">
        <f t="shared" si="145"/>
        <v>55.156317201905878</v>
      </c>
      <c r="N557" s="110">
        <f t="shared" ca="1" si="146"/>
        <v>-118.48931918990267</v>
      </c>
      <c r="O557" s="110">
        <f t="shared" ca="1" si="147"/>
        <v>-37.139152165070556</v>
      </c>
      <c r="P557" s="110">
        <f t="shared" ca="1" si="150"/>
        <v>-6.6055005341573612</v>
      </c>
      <c r="Q557" s="110">
        <f>'prueba 1'!I602</f>
        <v>0.67197591404301515</v>
      </c>
      <c r="R557" s="105">
        <f>'prueba 1'!AN554</f>
        <v>1.82158172389792E-3</v>
      </c>
      <c r="S557" s="105">
        <f t="shared" si="151"/>
        <v>1.5565415696324285</v>
      </c>
      <c r="T557" s="177">
        <f t="shared" si="152"/>
        <v>5.6224584303675718</v>
      </c>
      <c r="U557" s="161">
        <f t="shared" si="137"/>
        <v>5.7970031935637718E-2</v>
      </c>
      <c r="V557" s="178">
        <f t="shared" si="148"/>
        <v>2.295833</v>
      </c>
    </row>
    <row r="558" spans="1:22" x14ac:dyDescent="0.25">
      <c r="A558" s="200">
        <v>2.2999999999999998</v>
      </c>
      <c r="B558" s="105">
        <v>14.033227633617349</v>
      </c>
      <c r="D558" s="194">
        <f t="shared" si="138"/>
        <v>4.1669999999998097E-3</v>
      </c>
      <c r="E558" s="174">
        <f t="shared" ca="1" si="153"/>
        <v>-2.6641582681602261E-2</v>
      </c>
      <c r="F558" s="179">
        <f t="shared" ca="1" si="139"/>
        <v>1.0281994734589976</v>
      </c>
      <c r="G558" s="272">
        <f t="shared" si="140"/>
        <v>2.2999999999999998</v>
      </c>
      <c r="H558" s="181">
        <f t="shared" ca="1" si="141"/>
        <v>-6.3934683661155454</v>
      </c>
      <c r="I558" s="182">
        <f t="shared" ca="1" si="142"/>
        <v>246.74813377946836</v>
      </c>
      <c r="J558" s="181">
        <f t="shared" ca="1" si="143"/>
        <v>255.03010531271642</v>
      </c>
      <c r="K558" s="7">
        <f t="shared" ca="1" si="149"/>
        <v>-12.075728592021122</v>
      </c>
      <c r="L558" s="110">
        <f t="shared" si="144"/>
        <v>137.66596308578619</v>
      </c>
      <c r="M558" s="110">
        <f t="shared" si="145"/>
        <v>55.138395807205221</v>
      </c>
      <c r="N558" s="110">
        <f t="shared" ca="1" si="146"/>
        <v>-118.4628974877272</v>
      </c>
      <c r="O558" s="110">
        <f t="shared" ca="1" si="147"/>
        <v>-35.935330209146244</v>
      </c>
      <c r="P558" s="110">
        <f t="shared" ca="1" si="150"/>
        <v>-6.3934683661155471</v>
      </c>
      <c r="Q558" s="110">
        <f>'prueba 1'!I603</f>
        <v>0.67037420771589928</v>
      </c>
      <c r="R558" s="105">
        <f>'prueba 1'!AN555</f>
        <v>1.826849612707509E-3</v>
      </c>
      <c r="S558" s="105">
        <f t="shared" si="151"/>
        <v>1.5583684192451359</v>
      </c>
      <c r="T558" s="177">
        <f t="shared" si="152"/>
        <v>5.6206315807548641</v>
      </c>
      <c r="U558" s="161">
        <f t="shared" si="137"/>
        <v>5.8476459549280824E-2</v>
      </c>
      <c r="V558" s="178">
        <f t="shared" si="148"/>
        <v>2.2999999999999998</v>
      </c>
    </row>
    <row r="559" spans="1:22" x14ac:dyDescent="0.25">
      <c r="A559" s="200">
        <v>2.3041670000000001</v>
      </c>
      <c r="B559" s="105">
        <v>14.033227633617349</v>
      </c>
      <c r="D559" s="194">
        <f t="shared" si="138"/>
        <v>4.1670000000002538E-3</v>
      </c>
      <c r="E559" s="174">
        <f t="shared" ca="1" si="153"/>
        <v>-2.6617991597668086E-2</v>
      </c>
      <c r="F559" s="179">
        <f t="shared" ca="1" si="139"/>
        <v>1.0280885562881197</v>
      </c>
      <c r="G559" s="272">
        <f t="shared" si="140"/>
        <v>2.3041670000000001</v>
      </c>
      <c r="H559" s="181">
        <f t="shared" ca="1" si="141"/>
        <v>-6.3878069588832407</v>
      </c>
      <c r="I559" s="182">
        <f t="shared" ca="1" si="142"/>
        <v>246.72151578787069</v>
      </c>
      <c r="J559" s="181">
        <f t="shared" ca="1" si="143"/>
        <v>256.05819386900453</v>
      </c>
      <c r="K559" s="7">
        <f t="shared" ca="1" si="149"/>
        <v>-12.073121363181466</v>
      </c>
      <c r="L559" s="110">
        <f t="shared" si="144"/>
        <v>137.66596308578619</v>
      </c>
      <c r="M559" s="110">
        <f t="shared" si="145"/>
        <v>55.120497524808918</v>
      </c>
      <c r="N559" s="110">
        <f t="shared" ca="1" si="146"/>
        <v>-118.43732057281018</v>
      </c>
      <c r="O559" s="110">
        <f t="shared" ca="1" si="147"/>
        <v>-35.891855011832902</v>
      </c>
      <c r="P559" s="110">
        <f t="shared" ca="1" si="150"/>
        <v>-6.3878069588832389</v>
      </c>
      <c r="Q559" s="110">
        <f>'prueba 1'!I604</f>
        <v>0.66876978743276194</v>
      </c>
      <c r="R559" s="105">
        <f>'prueba 1'!AN556</f>
        <v>1.8244936183790842E-3</v>
      </c>
      <c r="S559" s="105">
        <f t="shared" si="151"/>
        <v>1.560192912863515</v>
      </c>
      <c r="T559" s="177">
        <f t="shared" si="152"/>
        <v>5.618807087136485</v>
      </c>
      <c r="U559" s="161">
        <f t="shared" si="137"/>
        <v>5.8476459549287055E-2</v>
      </c>
      <c r="V559" s="178">
        <f t="shared" si="148"/>
        <v>2.3041670000000001</v>
      </c>
    </row>
    <row r="560" spans="1:22" x14ac:dyDescent="0.25">
      <c r="A560" s="200">
        <v>2.3083330000000002</v>
      </c>
      <c r="B560" s="105">
        <v>14.210517979037565</v>
      </c>
      <c r="D560" s="194">
        <f t="shared" si="138"/>
        <v>4.1660000000001141E-3</v>
      </c>
      <c r="E560" s="174">
        <f t="shared" ca="1" si="153"/>
        <v>-2.5298057745592083E-2</v>
      </c>
      <c r="F560" s="179">
        <f t="shared" ca="1" si="139"/>
        <v>1.0277364430637292</v>
      </c>
      <c r="G560" s="272">
        <f t="shared" si="140"/>
        <v>2.3083330000000002</v>
      </c>
      <c r="H560" s="181">
        <f t="shared" ca="1" si="141"/>
        <v>-6.0725054598155044</v>
      </c>
      <c r="I560" s="182">
        <f t="shared" ca="1" si="142"/>
        <v>246.69621773012508</v>
      </c>
      <c r="J560" s="181">
        <f t="shared" ca="1" si="143"/>
        <v>257.08593031206823</v>
      </c>
      <c r="K560" s="7">
        <f t="shared" ca="1" si="149"/>
        <v>-12.070516724154771</v>
      </c>
      <c r="L560" s="110">
        <f t="shared" si="144"/>
        <v>139.40518137435853</v>
      </c>
      <c r="M560" s="110">
        <f t="shared" si="145"/>
        <v>55.102521903579806</v>
      </c>
      <c r="N560" s="110">
        <f t="shared" ca="1" si="146"/>
        <v>-118.41176906395832</v>
      </c>
      <c r="O560" s="110">
        <f t="shared" ca="1" si="147"/>
        <v>-34.109109593179582</v>
      </c>
      <c r="P560" s="110">
        <f t="shared" ca="1" si="150"/>
        <v>-6.0725054598155026</v>
      </c>
      <c r="Q560" s="110">
        <f>'prueba 1'!I605</f>
        <v>0.66716303858970716</v>
      </c>
      <c r="R560" s="105">
        <f>'prueba 1'!AN557</f>
        <v>1.8323772914494044E-3</v>
      </c>
      <c r="S560" s="105">
        <f t="shared" si="151"/>
        <v>1.5620252901549645</v>
      </c>
      <c r="T560" s="177">
        <f t="shared" si="152"/>
        <v>5.616974709845036</v>
      </c>
      <c r="U560" s="161">
        <f t="shared" si="137"/>
        <v>5.9201017900672115E-2</v>
      </c>
      <c r="V560" s="178">
        <f t="shared" si="148"/>
        <v>2.3083330000000002</v>
      </c>
    </row>
    <row r="561" spans="1:22" x14ac:dyDescent="0.25">
      <c r="A561" s="200">
        <v>2.3125</v>
      </c>
      <c r="B561" s="105">
        <v>14.151421197230826</v>
      </c>
      <c r="D561" s="194">
        <f t="shared" si="138"/>
        <v>4.1669999999998097E-3</v>
      </c>
      <c r="E561" s="174">
        <f t="shared" ca="1" si="153"/>
        <v>-2.5711268164115834E-2</v>
      </c>
      <c r="F561" s="179">
        <f t="shared" ca="1" si="139"/>
        <v>1.0278760004269445</v>
      </c>
      <c r="G561" s="272">
        <f t="shared" si="140"/>
        <v>2.3125</v>
      </c>
      <c r="H561" s="181">
        <f t="shared" ca="1" si="141"/>
        <v>-6.1702107425286794</v>
      </c>
      <c r="I561" s="182">
        <f t="shared" ca="1" si="142"/>
        <v>246.67050646196097</v>
      </c>
      <c r="J561" s="181">
        <f t="shared" ca="1" si="143"/>
        <v>258.11380631249517</v>
      </c>
      <c r="K561" s="7">
        <f t="shared" ca="1" si="149"/>
        <v>-12.068041504490475</v>
      </c>
      <c r="L561" s="110">
        <f t="shared" si="144"/>
        <v>138.82544194483441</v>
      </c>
      <c r="M561" s="110">
        <f t="shared" si="145"/>
        <v>55.0846003067279</v>
      </c>
      <c r="N561" s="110">
        <f t="shared" ca="1" si="146"/>
        <v>-118.38748715905157</v>
      </c>
      <c r="O561" s="110">
        <f t="shared" ca="1" si="147"/>
        <v>-34.646645520945071</v>
      </c>
      <c r="P561" s="110">
        <f t="shared" ca="1" si="150"/>
        <v>-6.1702107425286812</v>
      </c>
      <c r="Q561" s="110">
        <f>'prueba 1'!I606</f>
        <v>0.66555308548277903</v>
      </c>
      <c r="R561" s="105">
        <f>'prueba 1'!AN558</f>
        <v>1.8268702193576431E-3</v>
      </c>
      <c r="S561" s="105">
        <f t="shared" si="151"/>
        <v>1.5638521603743221</v>
      </c>
      <c r="T561" s="177">
        <f t="shared" si="152"/>
        <v>5.6151478396256778</v>
      </c>
      <c r="U561" s="161">
        <f t="shared" si="137"/>
        <v>5.8968972128858162E-2</v>
      </c>
      <c r="V561" s="178">
        <f t="shared" si="148"/>
        <v>2.3125</v>
      </c>
    </row>
    <row r="562" spans="1:22" x14ac:dyDescent="0.25">
      <c r="A562" s="200">
        <v>2.3166669999999998</v>
      </c>
      <c r="B562" s="105">
        <v>14.269614760844306</v>
      </c>
      <c r="D562" s="194">
        <f t="shared" si="138"/>
        <v>4.1669999999998097E-3</v>
      </c>
      <c r="E562" s="174">
        <f t="shared" ca="1" si="153"/>
        <v>-2.4827271545654356E-2</v>
      </c>
      <c r="F562" s="179">
        <f t="shared" ca="1" si="139"/>
        <v>1.0277725451864137</v>
      </c>
      <c r="G562" s="272">
        <f t="shared" si="140"/>
        <v>2.3166669999999998</v>
      </c>
      <c r="H562" s="181">
        <f t="shared" ca="1" si="141"/>
        <v>-5.9580685254752792</v>
      </c>
      <c r="I562" s="182">
        <f t="shared" ca="1" si="142"/>
        <v>246.64567919041531</v>
      </c>
      <c r="J562" s="181">
        <f t="shared" ca="1" si="143"/>
        <v>259.14157885768157</v>
      </c>
      <c r="K562" s="7">
        <f t="shared" ca="1" si="149"/>
        <v>-12.065526115443253</v>
      </c>
      <c r="L562" s="110">
        <f t="shared" si="144"/>
        <v>139.98492080388266</v>
      </c>
      <c r="M562" s="110">
        <f t="shared" si="145"/>
        <v>55.066632594717248</v>
      </c>
      <c r="N562" s="110">
        <f t="shared" ca="1" si="146"/>
        <v>-118.36281119249833</v>
      </c>
      <c r="O562" s="110">
        <f t="shared" ca="1" si="147"/>
        <v>-33.444522983332917</v>
      </c>
      <c r="P562" s="110">
        <f t="shared" ca="1" si="150"/>
        <v>-5.9580685254752792</v>
      </c>
      <c r="Q562" s="110">
        <f>'prueba 1'!I607</f>
        <v>0.23361512667216722</v>
      </c>
      <c r="R562" s="105">
        <f>'prueba 1'!AN559</f>
        <v>1.8315710510351962E-3</v>
      </c>
      <c r="S562" s="105">
        <f t="shared" si="151"/>
        <v>1.5656837314253573</v>
      </c>
      <c r="T562" s="177">
        <f t="shared" si="152"/>
        <v>5.6133162685746427</v>
      </c>
      <c r="U562" s="161">
        <f t="shared" si="137"/>
        <v>5.9461484708435507E-2</v>
      </c>
      <c r="V562" s="178">
        <f t="shared" si="148"/>
        <v>2.3166669999999998</v>
      </c>
    </row>
    <row r="563" spans="1:22" x14ac:dyDescent="0.25">
      <c r="A563" s="200">
        <v>2.3208329999999999</v>
      </c>
      <c r="B563" s="105">
        <v>14.565098669877999</v>
      </c>
      <c r="D563" s="194">
        <f t="shared" si="138"/>
        <v>4.1660000000001141E-3</v>
      </c>
      <c r="E563" s="174">
        <f t="shared" ca="1" si="153"/>
        <v>-2.2646329645342151E-2</v>
      </c>
      <c r="F563" s="179">
        <f t="shared" ca="1" si="139"/>
        <v>1.0274315548979958</v>
      </c>
      <c r="G563" s="272">
        <f t="shared" si="140"/>
        <v>2.3208329999999999</v>
      </c>
      <c r="H563" s="181">
        <f t="shared" ca="1" si="141"/>
        <v>-5.4359888731016639</v>
      </c>
      <c r="I563" s="182">
        <f t="shared" ca="1" si="142"/>
        <v>246.62303286076997</v>
      </c>
      <c r="J563" s="181">
        <f t="shared" ca="1" si="143"/>
        <v>260.16901041257955</v>
      </c>
      <c r="K563" s="7">
        <f t="shared" ca="1" si="149"/>
        <v>-12.063097458507201</v>
      </c>
      <c r="L563" s="110">
        <f t="shared" si="144"/>
        <v>142.88361795150317</v>
      </c>
      <c r="M563" s="110">
        <f t="shared" si="145"/>
        <v>55.048519949317821</v>
      </c>
      <c r="N563" s="110">
        <f t="shared" ca="1" si="146"/>
        <v>-118.33898606795564</v>
      </c>
      <c r="O563" s="110">
        <f t="shared" ca="1" si="147"/>
        <v>-30.503888065770298</v>
      </c>
      <c r="P563" s="110">
        <f t="shared" ca="1" si="150"/>
        <v>-5.4359888731016639</v>
      </c>
      <c r="Q563" s="110">
        <f>'prueba 1'!I608</f>
        <v>0</v>
      </c>
      <c r="R563" s="105">
        <f>'prueba 1'!AN560</f>
        <v>1.8463450967821538E-3</v>
      </c>
      <c r="S563" s="105">
        <f t="shared" si="151"/>
        <v>1.5675300765221394</v>
      </c>
      <c r="T563" s="177">
        <f t="shared" si="152"/>
        <v>5.6114699234778609</v>
      </c>
      <c r="U563" s="161">
        <f t="shared" si="137"/>
        <v>6.0678201058713403E-2</v>
      </c>
      <c r="V563" s="178">
        <f t="shared" si="148"/>
        <v>2.3208329999999999</v>
      </c>
    </row>
    <row r="564" spans="1:22" x14ac:dyDescent="0.25">
      <c r="A564" s="200">
        <v>2.3250000000000002</v>
      </c>
      <c r="B564" s="105">
        <v>14.62419545168474</v>
      </c>
      <c r="D564" s="194">
        <f t="shared" si="138"/>
        <v>4.1670000000002538E-3</v>
      </c>
      <c r="E564" s="174">
        <f t="shared" ca="1" si="153"/>
        <v>-2.2198971653138996E-2</v>
      </c>
      <c r="F564" s="179">
        <f t="shared" ca="1" si="139"/>
        <v>1.0275856748160124</v>
      </c>
      <c r="G564" s="272">
        <f t="shared" si="140"/>
        <v>2.3250000000000002</v>
      </c>
      <c r="H564" s="181">
        <f t="shared" ca="1" si="141"/>
        <v>-5.3273270105921871</v>
      </c>
      <c r="I564" s="182">
        <f t="shared" ca="1" si="142"/>
        <v>246.60083388911684</v>
      </c>
      <c r="J564" s="181">
        <f t="shared" ca="1" si="143"/>
        <v>261.19659608739556</v>
      </c>
      <c r="K564" s="7">
        <f t="shared" ca="1" si="149"/>
        <v>-12.060882359171647</v>
      </c>
      <c r="L564" s="110">
        <f t="shared" si="144"/>
        <v>143.46335738102729</v>
      </c>
      <c r="M564" s="110">
        <f t="shared" si="145"/>
        <v>55.030392733373915</v>
      </c>
      <c r="N564" s="110">
        <f t="shared" ca="1" si="146"/>
        <v>-118.31725594347385</v>
      </c>
      <c r="O564" s="110">
        <f t="shared" ca="1" si="147"/>
        <v>-29.884291295820475</v>
      </c>
      <c r="P564" s="110">
        <f t="shared" ca="1" si="150"/>
        <v>-5.3273270105921871</v>
      </c>
      <c r="Q564" s="110">
        <f>'prueba 1'!I609</f>
        <v>0</v>
      </c>
      <c r="R564" s="105">
        <f>'prueba 1'!AN561</f>
        <v>1.8478303714474953E-3</v>
      </c>
      <c r="S564" s="105">
        <f t="shared" si="151"/>
        <v>1.5693779068935869</v>
      </c>
      <c r="T564" s="177">
        <f t="shared" si="152"/>
        <v>5.6096220931064131</v>
      </c>
      <c r="U564" s="161">
        <f t="shared" si="137"/>
        <v>6.0939022447174022E-2</v>
      </c>
      <c r="V564" s="178">
        <f t="shared" si="148"/>
        <v>2.3250000000000002</v>
      </c>
    </row>
    <row r="565" spans="1:22" x14ac:dyDescent="0.25">
      <c r="A565" s="200">
        <v>2.329167</v>
      </c>
      <c r="B565" s="105">
        <v>14.565098669877999</v>
      </c>
      <c r="D565" s="194">
        <f t="shared" si="138"/>
        <v>4.1669999999998097E-3</v>
      </c>
      <c r="E565" s="174">
        <f t="shared" ca="1" si="153"/>
        <v>-2.2607799586771331E-2</v>
      </c>
      <c r="F565" s="179">
        <f t="shared" ca="1" si="139"/>
        <v>1.0274914681150249</v>
      </c>
      <c r="G565" s="272">
        <f t="shared" si="140"/>
        <v>2.329167</v>
      </c>
      <c r="H565" s="181">
        <f t="shared" ca="1" si="141"/>
        <v>-5.4254378657961038</v>
      </c>
      <c r="I565" s="182">
        <f t="shared" ca="1" si="142"/>
        <v>246.57822608953006</v>
      </c>
      <c r="J565" s="181">
        <f t="shared" ca="1" si="143"/>
        <v>262.22408755551061</v>
      </c>
      <c r="K565" s="7">
        <f t="shared" ca="1" si="149"/>
        <v>-12.058711214549339</v>
      </c>
      <c r="L565" s="110">
        <f t="shared" si="144"/>
        <v>142.88361795150317</v>
      </c>
      <c r="M565" s="110">
        <f t="shared" si="145"/>
        <v>55.012324242851633</v>
      </c>
      <c r="N565" s="110">
        <f t="shared" ca="1" si="146"/>
        <v>-118.29595701472903</v>
      </c>
      <c r="O565" s="110">
        <f t="shared" ca="1" si="147"/>
        <v>-30.424663306077491</v>
      </c>
      <c r="P565" s="110">
        <f t="shared" ca="1" si="150"/>
        <v>-5.4254378657961038</v>
      </c>
      <c r="Q565" s="110">
        <f>'prueba 1'!I610</f>
        <v>0</v>
      </c>
      <c r="R565" s="105">
        <f>'prueba 1'!AN562</f>
        <v>1.8418440899376871E-3</v>
      </c>
      <c r="S565" s="105">
        <f t="shared" si="151"/>
        <v>1.5712197509835246</v>
      </c>
      <c r="T565" s="177">
        <f t="shared" si="152"/>
        <v>5.6077802490164759</v>
      </c>
      <c r="U565" s="161">
        <f t="shared" si="137"/>
        <v>6.0692766157378848E-2</v>
      </c>
      <c r="V565" s="178">
        <f t="shared" si="148"/>
        <v>2.329167</v>
      </c>
    </row>
    <row r="566" spans="1:22" x14ac:dyDescent="0.25">
      <c r="A566" s="200">
        <v>2.3333330000000001</v>
      </c>
      <c r="B566" s="105">
        <v>14.62419545168474</v>
      </c>
      <c r="D566" s="194">
        <f t="shared" si="138"/>
        <v>4.1660000000001141E-3</v>
      </c>
      <c r="E566" s="174">
        <f t="shared" ca="1" si="153"/>
        <v>-2.2149424853503831E-2</v>
      </c>
      <c r="F566" s="179">
        <f t="shared" ca="1" si="139"/>
        <v>1.0271526153850707</v>
      </c>
      <c r="G566" s="272">
        <f t="shared" si="140"/>
        <v>2.3333330000000001</v>
      </c>
      <c r="H566" s="181">
        <f t="shared" ca="1" si="141"/>
        <v>-5.3167126388629917</v>
      </c>
      <c r="I566" s="182">
        <f t="shared" ca="1" si="142"/>
        <v>246.55607666467657</v>
      </c>
      <c r="J566" s="181">
        <f t="shared" ca="1" si="143"/>
        <v>263.2512401708957</v>
      </c>
      <c r="K566" s="7">
        <f t="shared" ca="1" si="149"/>
        <v>-12.056500285855522</v>
      </c>
      <c r="L566" s="110">
        <f t="shared" si="144"/>
        <v>143.46335738102729</v>
      </c>
      <c r="M566" s="110">
        <f t="shared" si="145"/>
        <v>54.994250064106318</v>
      </c>
      <c r="N566" s="110">
        <f t="shared" ca="1" si="146"/>
        <v>-118.27426780424268</v>
      </c>
      <c r="O566" s="110">
        <f t="shared" ca="1" si="147"/>
        <v>-29.805160487321714</v>
      </c>
      <c r="P566" s="110">
        <f t="shared" ca="1" si="150"/>
        <v>-5.3167126388629935</v>
      </c>
      <c r="Q566" s="110">
        <f>'prueba 1'!I611</f>
        <v>0</v>
      </c>
      <c r="R566" s="105">
        <f>'prueba 1'!AN563</f>
        <v>1.8424239291857057E-3</v>
      </c>
      <c r="S566" s="105">
        <f t="shared" si="151"/>
        <v>1.5730621749127103</v>
      </c>
      <c r="T566" s="177">
        <f t="shared" si="152"/>
        <v>5.60593782508729</v>
      </c>
      <c r="U566" s="161">
        <f t="shared" si="137"/>
        <v>6.0924398251720295E-2</v>
      </c>
      <c r="V566" s="178">
        <f t="shared" si="148"/>
        <v>2.3333330000000001</v>
      </c>
    </row>
    <row r="567" spans="1:22" x14ac:dyDescent="0.25">
      <c r="A567" s="200">
        <v>2.3374999999999999</v>
      </c>
      <c r="B567" s="105">
        <v>14.62419545168474</v>
      </c>
      <c r="D567" s="194">
        <f t="shared" si="138"/>
        <v>4.1669999999998097E-3</v>
      </c>
      <c r="E567" s="174">
        <f t="shared" ca="1" si="153"/>
        <v>-2.2132793921038698E-2</v>
      </c>
      <c r="F567" s="179">
        <f t="shared" ca="1" si="139"/>
        <v>1.0273069441093914</v>
      </c>
      <c r="G567" s="272">
        <f t="shared" si="140"/>
        <v>2.3374999999999999</v>
      </c>
      <c r="H567" s="181">
        <f t="shared" ca="1" si="141"/>
        <v>-5.3114456253994984</v>
      </c>
      <c r="I567" s="182">
        <f t="shared" ca="1" si="142"/>
        <v>246.53394387075554</v>
      </c>
      <c r="J567" s="181">
        <f t="shared" ca="1" si="143"/>
        <v>264.2785471150051</v>
      </c>
      <c r="K567" s="7">
        <f t="shared" ca="1" si="149"/>
        <v>-12.05433438047625</v>
      </c>
      <c r="L567" s="110">
        <f t="shared" si="144"/>
        <v>143.46335738102729</v>
      </c>
      <c r="M567" s="110">
        <f t="shared" si="145"/>
        <v>54.976196004497567</v>
      </c>
      <c r="N567" s="110">
        <f t="shared" ca="1" si="146"/>
        <v>-118.25302027247203</v>
      </c>
      <c r="O567" s="110">
        <f t="shared" ca="1" si="147"/>
        <v>-29.765858895942301</v>
      </c>
      <c r="P567" s="110">
        <f t="shared" ca="1" si="150"/>
        <v>-5.3114456253994984</v>
      </c>
      <c r="Q567" s="110">
        <f>'prueba 1'!I612</f>
        <v>0</v>
      </c>
      <c r="R567" s="105">
        <f>'prueba 1'!AN564</f>
        <v>1.8403730488015827E-3</v>
      </c>
      <c r="S567" s="105">
        <f t="shared" si="151"/>
        <v>1.574902547961512</v>
      </c>
      <c r="T567" s="177">
        <f t="shared" si="152"/>
        <v>5.6040974520384879</v>
      </c>
      <c r="U567" s="161">
        <f t="shared" si="137"/>
        <v>6.0939022447167528E-2</v>
      </c>
      <c r="V567" s="178">
        <f t="shared" si="148"/>
        <v>2.3374999999999999</v>
      </c>
    </row>
    <row r="568" spans="1:22" x14ac:dyDescent="0.25">
      <c r="A568" s="200">
        <v>2.3416670000000002</v>
      </c>
      <c r="B568" s="105">
        <v>14.62419545168474</v>
      </c>
      <c r="D568" s="194">
        <f t="shared" si="138"/>
        <v>4.1670000000002538E-3</v>
      </c>
      <c r="E568" s="174">
        <f t="shared" ca="1" si="153"/>
        <v>-2.2110853511354424E-2</v>
      </c>
      <c r="F568" s="179">
        <f t="shared" ca="1" si="139"/>
        <v>1.0272148081829191</v>
      </c>
      <c r="G568" s="272">
        <f t="shared" si="140"/>
        <v>2.3416670000000002</v>
      </c>
      <c r="H568" s="181">
        <f t="shared" ca="1" si="141"/>
        <v>-5.3061803482968743</v>
      </c>
      <c r="I568" s="182">
        <f t="shared" ca="1" si="142"/>
        <v>246.51183301724419</v>
      </c>
      <c r="J568" s="181">
        <f t="shared" ca="1" si="143"/>
        <v>265.30576192318802</v>
      </c>
      <c r="K568" s="7">
        <f t="shared" ca="1" si="149"/>
        <v>-12.052170295717447</v>
      </c>
      <c r="L568" s="110">
        <f t="shared" si="144"/>
        <v>143.46335738102729</v>
      </c>
      <c r="M568" s="110">
        <f t="shared" si="145"/>
        <v>54.958166457349868</v>
      </c>
      <c r="N568" s="110">
        <f t="shared" ca="1" si="146"/>
        <v>-118.23179060098816</v>
      </c>
      <c r="O568" s="110">
        <f t="shared" ca="1" si="147"/>
        <v>-29.726599677310745</v>
      </c>
      <c r="P568" s="110">
        <f t="shared" ca="1" si="150"/>
        <v>-5.3061803482968761</v>
      </c>
      <c r="Q568" s="110">
        <f>'prueba 1'!I613</f>
        <v>0</v>
      </c>
      <c r="R568" s="105">
        <f>'prueba 1'!AN565</f>
        <v>1.837874326983061E-3</v>
      </c>
      <c r="S568" s="105">
        <f t="shared" si="151"/>
        <v>1.5767404222884951</v>
      </c>
      <c r="T568" s="177">
        <f t="shared" si="152"/>
        <v>5.6022595777115054</v>
      </c>
      <c r="U568" s="161">
        <f t="shared" si="137"/>
        <v>6.0939022447174022E-2</v>
      </c>
      <c r="V568" s="178">
        <f t="shared" si="148"/>
        <v>2.3416670000000002</v>
      </c>
    </row>
    <row r="569" spans="1:22" x14ac:dyDescent="0.25">
      <c r="A569" s="200">
        <v>2.3458329999999998</v>
      </c>
      <c r="B569" s="105">
        <v>14.565098669877999</v>
      </c>
      <c r="D569" s="194">
        <f t="shared" si="138"/>
        <v>4.16599999999967E-3</v>
      </c>
      <c r="E569" s="174">
        <f t="shared" ca="1" si="153"/>
        <v>-2.2514888178547448E-2</v>
      </c>
      <c r="F569" s="179">
        <f t="shared" ca="1" si="139"/>
        <v>1.0268744993256063</v>
      </c>
      <c r="G569" s="272">
        <f t="shared" si="140"/>
        <v>2.3458329999999998</v>
      </c>
      <c r="H569" s="181">
        <f t="shared" ca="1" si="141"/>
        <v>-5.4044378729114815</v>
      </c>
      <c r="I569" s="182">
        <f t="shared" ca="1" si="142"/>
        <v>246.48931812906565</v>
      </c>
      <c r="J569" s="181">
        <f t="shared" ca="1" si="143"/>
        <v>266.33263642251364</v>
      </c>
      <c r="K569" s="7">
        <f t="shared" ca="1" si="149"/>
        <v>-12.050008550217632</v>
      </c>
      <c r="L569" s="110">
        <f t="shared" si="144"/>
        <v>142.88361795150317</v>
      </c>
      <c r="M569" s="110">
        <f t="shared" si="145"/>
        <v>54.940199975026651</v>
      </c>
      <c r="N569" s="110">
        <f t="shared" ca="1" si="146"/>
        <v>-118.21058387763497</v>
      </c>
      <c r="O569" s="110">
        <f t="shared" ca="1" si="147"/>
        <v>-30.26716590115845</v>
      </c>
      <c r="P569" s="110">
        <f t="shared" ca="1" si="150"/>
        <v>-5.4044378729114806</v>
      </c>
      <c r="Q569" s="110">
        <f>'prueba 1'!I614</f>
        <v>0</v>
      </c>
      <c r="R569" s="105">
        <f>'prueba 1'!AN566</f>
        <v>1.8314457006336808E-3</v>
      </c>
      <c r="S569" s="105">
        <f t="shared" si="151"/>
        <v>1.5785718679891287</v>
      </c>
      <c r="T569" s="177">
        <f t="shared" si="152"/>
        <v>5.6004281320108715</v>
      </c>
      <c r="U569" s="161">
        <f t="shared" si="137"/>
        <v>6.0678201058706936E-2</v>
      </c>
      <c r="V569" s="178">
        <f t="shared" si="148"/>
        <v>2.3458329999999998</v>
      </c>
    </row>
    <row r="570" spans="1:22" x14ac:dyDescent="0.25">
      <c r="A570" s="200">
        <v>2.35</v>
      </c>
      <c r="B570" s="105">
        <v>14.328711542651043</v>
      </c>
      <c r="D570" s="194">
        <f t="shared" si="138"/>
        <v>4.1670000000002538E-3</v>
      </c>
      <c r="E570" s="174">
        <f t="shared" ca="1" si="153"/>
        <v>-2.4224249434710333E-2</v>
      </c>
      <c r="F570" s="179">
        <f t="shared" ca="1" si="139"/>
        <v>1.0270200461964847</v>
      </c>
      <c r="G570" s="272">
        <f t="shared" si="140"/>
        <v>2.35</v>
      </c>
      <c r="H570" s="181">
        <f t="shared" ca="1" si="141"/>
        <v>-5.8133547959464504</v>
      </c>
      <c r="I570" s="182">
        <f t="shared" ca="1" si="142"/>
        <v>246.46509387963093</v>
      </c>
      <c r="J570" s="181">
        <f t="shared" ca="1" si="143"/>
        <v>267.35965646871011</v>
      </c>
      <c r="K570" s="7">
        <f t="shared" ca="1" si="149"/>
        <v>-12.047807502080639</v>
      </c>
      <c r="L570" s="110">
        <f t="shared" si="144"/>
        <v>140.56466023340673</v>
      </c>
      <c r="M570" s="110">
        <f t="shared" si="145"/>
        <v>54.922390688096797</v>
      </c>
      <c r="N570" s="110">
        <f t="shared" ca="1" si="146"/>
        <v>-118.18899159541107</v>
      </c>
      <c r="O570" s="110">
        <f t="shared" ca="1" si="147"/>
        <v>-32.546722050101138</v>
      </c>
      <c r="P570" s="110">
        <f t="shared" ca="1" si="150"/>
        <v>-5.8133547959464504</v>
      </c>
      <c r="Q570" s="110">
        <f>'prueba 1'!I615</f>
        <v>0</v>
      </c>
      <c r="R570" s="105">
        <f>'prueba 1'!AN567</f>
        <v>1.8154217053876515E-3</v>
      </c>
      <c r="S570" s="105">
        <f t="shared" si="151"/>
        <v>1.5803872896945164</v>
      </c>
      <c r="T570" s="177">
        <f t="shared" si="152"/>
        <v>5.5986127103054839</v>
      </c>
      <c r="U570" s="161">
        <f t="shared" si="137"/>
        <v>5.9707740998230528E-2</v>
      </c>
      <c r="V570" s="178">
        <f t="shared" si="148"/>
        <v>2.35</v>
      </c>
    </row>
    <row r="571" spans="1:22" x14ac:dyDescent="0.25">
      <c r="A571" s="200">
        <v>2.3541669999999999</v>
      </c>
      <c r="B571" s="105">
        <v>14.50600188807126</v>
      </c>
      <c r="D571" s="194">
        <f t="shared" si="138"/>
        <v>4.1669999999998097E-3</v>
      </c>
      <c r="E571" s="174">
        <f t="shared" ca="1" si="153"/>
        <v>-2.2906621351552043E-2</v>
      </c>
      <c r="F571" s="179">
        <f t="shared" ca="1" si="139"/>
        <v>1.0269245943052032</v>
      </c>
      <c r="G571" s="272">
        <f t="shared" si="140"/>
        <v>2.3541669999999999</v>
      </c>
      <c r="H571" s="181">
        <f t="shared" ca="1" si="141"/>
        <v>-5.4971493524245476</v>
      </c>
      <c r="I571" s="182">
        <f t="shared" ca="1" si="142"/>
        <v>246.44218725827938</v>
      </c>
      <c r="J571" s="181">
        <f t="shared" ca="1" si="143"/>
        <v>268.38658106301534</v>
      </c>
      <c r="K571" s="7">
        <f t="shared" ca="1" si="149"/>
        <v>-12.045439571857544</v>
      </c>
      <c r="L571" s="110">
        <f t="shared" si="144"/>
        <v>142.30387852197907</v>
      </c>
      <c r="M571" s="110">
        <f t="shared" si="145"/>
        <v>54.904502953862647</v>
      </c>
      <c r="N571" s="110">
        <f t="shared" ca="1" si="146"/>
        <v>-118.16576219992251</v>
      </c>
      <c r="O571" s="110">
        <f t="shared" ca="1" si="147"/>
        <v>-30.766386631806085</v>
      </c>
      <c r="P571" s="110">
        <f t="shared" ca="1" si="150"/>
        <v>-5.4971493524245476</v>
      </c>
      <c r="Q571" s="110" t="e">
        <f>'prueba 1'!#REF!</f>
        <v>#REF!</v>
      </c>
      <c r="R571" s="105">
        <f>'prueba 1'!AN568</f>
        <v>1.8234183724929263E-3</v>
      </c>
      <c r="S571" s="105">
        <f t="shared" si="151"/>
        <v>1.5822107080670094</v>
      </c>
      <c r="T571" s="177">
        <f t="shared" si="152"/>
        <v>5.5967892919329909</v>
      </c>
      <c r="U571" s="161">
        <f t="shared" si="137"/>
        <v>6.0446509867590183E-2</v>
      </c>
      <c r="V571" s="178">
        <f t="shared" si="148"/>
        <v>2.3541669999999999</v>
      </c>
    </row>
    <row r="572" spans="1:22" x14ac:dyDescent="0.25">
      <c r="A572" s="200">
        <v>2.358333</v>
      </c>
      <c r="B572" s="105">
        <v>14.210517979037565</v>
      </c>
      <c r="D572" s="194">
        <f t="shared" si="138"/>
        <v>4.1660000000001141E-3</v>
      </c>
      <c r="E572" s="174">
        <f t="shared" ca="1" si="153"/>
        <v>-2.5037335934294625E-2</v>
      </c>
      <c r="F572" s="179">
        <f t="shared" ca="1" si="139"/>
        <v>1.0265738465765177</v>
      </c>
      <c r="G572" s="272">
        <f t="shared" si="140"/>
        <v>2.358333</v>
      </c>
      <c r="H572" s="181">
        <f t="shared" ca="1" si="141"/>
        <v>-6.0099222117844313</v>
      </c>
      <c r="I572" s="182">
        <f t="shared" ca="1" si="142"/>
        <v>246.41714992234509</v>
      </c>
      <c r="J572" s="181">
        <f t="shared" ca="1" si="143"/>
        <v>269.41315490959187</v>
      </c>
      <c r="K572" s="7">
        <f t="shared" ca="1" si="149"/>
        <v>-12.043200654395942</v>
      </c>
      <c r="L572" s="110">
        <f t="shared" si="144"/>
        <v>139.40518137435853</v>
      </c>
      <c r="M572" s="110">
        <f t="shared" si="145"/>
        <v>54.886815062774147</v>
      </c>
      <c r="N572" s="110">
        <f t="shared" ca="1" si="146"/>
        <v>-118.1437984196242</v>
      </c>
      <c r="O572" s="110">
        <f t="shared" ca="1" si="147"/>
        <v>-33.625432108039817</v>
      </c>
      <c r="P572" s="110">
        <f t="shared" ca="1" si="150"/>
        <v>-6.0099222117844313</v>
      </c>
      <c r="Q572" s="110" t="e">
        <f>'prueba 1'!#REF!</f>
        <v>#REF!</v>
      </c>
      <c r="R572" s="105">
        <f>'prueba 1'!AN569</f>
        <v>1.8030470018854275E-3</v>
      </c>
      <c r="S572" s="105">
        <f t="shared" si="151"/>
        <v>1.5840137550688949</v>
      </c>
      <c r="T572" s="177">
        <f t="shared" si="152"/>
        <v>5.5949862449311052</v>
      </c>
      <c r="U572" s="161">
        <f t="shared" si="137"/>
        <v>5.9201017900672115E-2</v>
      </c>
      <c r="V572" s="178">
        <f t="shared" si="148"/>
        <v>2.358333</v>
      </c>
    </row>
    <row r="573" spans="1:22" x14ac:dyDescent="0.25">
      <c r="A573" s="200">
        <v>2.3624999999999998</v>
      </c>
      <c r="B573" s="105">
        <v>13.974130851810608</v>
      </c>
      <c r="D573" s="194">
        <f t="shared" si="138"/>
        <v>4.1669999999998097E-3</v>
      </c>
      <c r="E573" s="174">
        <f t="shared" ca="1" si="153"/>
        <v>-2.6748054128248426E-2</v>
      </c>
      <c r="F573" s="179">
        <f t="shared" ca="1" si="139"/>
        <v>1.0267088045848127</v>
      </c>
      <c r="G573" s="272">
        <f t="shared" si="140"/>
        <v>2.3624999999999998</v>
      </c>
      <c r="H573" s="181">
        <f t="shared" ca="1" si="141"/>
        <v>-6.4190194692223779</v>
      </c>
      <c r="I573" s="182">
        <f t="shared" ca="1" si="142"/>
        <v>246.39040186821683</v>
      </c>
      <c r="J573" s="181">
        <f t="shared" ca="1" si="143"/>
        <v>270.43986371417668</v>
      </c>
      <c r="K573" s="7">
        <f t="shared" ca="1" si="149"/>
        <v>-12.040753716662724</v>
      </c>
      <c r="L573" s="110">
        <f t="shared" si="144"/>
        <v>137.08622365626206</v>
      </c>
      <c r="M573" s="110">
        <f t="shared" si="145"/>
        <v>54.86928445240514</v>
      </c>
      <c r="N573" s="110">
        <f t="shared" ca="1" si="146"/>
        <v>-118.11979396046134</v>
      </c>
      <c r="O573" s="110">
        <f t="shared" ca="1" si="147"/>
        <v>-35.902854756604413</v>
      </c>
      <c r="P573" s="110">
        <f t="shared" ca="1" si="150"/>
        <v>-6.4190194692223779</v>
      </c>
      <c r="Q573" s="110" t="e">
        <f>'prueba 1'!#REF!</f>
        <v>#REF!</v>
      </c>
      <c r="R573" s="105">
        <f>'prueba 1'!AN570</f>
        <v>1.7870143087672539E-3</v>
      </c>
      <c r="S573" s="105">
        <f t="shared" si="151"/>
        <v>1.5858007693776621</v>
      </c>
      <c r="T573" s="177">
        <f t="shared" si="152"/>
        <v>5.5931992306223384</v>
      </c>
      <c r="U573" s="161">
        <f t="shared" si="137"/>
        <v>5.8230203259492144E-2</v>
      </c>
      <c r="V573" s="178">
        <f t="shared" si="148"/>
        <v>2.3624999999999998</v>
      </c>
    </row>
    <row r="574" spans="1:22" x14ac:dyDescent="0.25">
      <c r="A574" s="200">
        <v>2.3666670000000001</v>
      </c>
      <c r="B574" s="105">
        <v>14.033227633617349</v>
      </c>
      <c r="D574" s="194">
        <f t="shared" si="138"/>
        <v>4.1670000000002538E-3</v>
      </c>
      <c r="E574" s="174">
        <f t="shared" ca="1" si="153"/>
        <v>-2.6292374857348165E-2</v>
      </c>
      <c r="F574" s="179">
        <f t="shared" ca="1" si="139"/>
        <v>1.0265992442588914</v>
      </c>
      <c r="G574" s="272">
        <f t="shared" si="140"/>
        <v>2.3666670000000001</v>
      </c>
      <c r="H574" s="181">
        <f t="shared" ca="1" si="141"/>
        <v>-6.3096651925477714</v>
      </c>
      <c r="I574" s="182">
        <f t="shared" ca="1" si="142"/>
        <v>246.36410949335948</v>
      </c>
      <c r="J574" s="181">
        <f t="shared" ca="1" si="143"/>
        <v>271.46646295843556</v>
      </c>
      <c r="K574" s="7">
        <f t="shared" ca="1" si="149"/>
        <v>-12.038139862453042</v>
      </c>
      <c r="L574" s="110">
        <f t="shared" si="144"/>
        <v>137.66596308578619</v>
      </c>
      <c r="M574" s="110">
        <f t="shared" si="145"/>
        <v>54.851743280607764</v>
      </c>
      <c r="N574" s="110">
        <f t="shared" ca="1" si="146"/>
        <v>-118.09415205066435</v>
      </c>
      <c r="O574" s="110">
        <f t="shared" ca="1" si="147"/>
        <v>-35.279932245485924</v>
      </c>
      <c r="P574" s="110">
        <f t="shared" ca="1" si="150"/>
        <v>-6.3096651925477714</v>
      </c>
      <c r="Q574" s="110" t="e">
        <f>'prueba 1'!#REF!</f>
        <v>#REF!</v>
      </c>
      <c r="R574" s="105">
        <f>'prueba 1'!AN571</f>
        <v>1.7880909069700338E-3</v>
      </c>
      <c r="S574" s="105">
        <f t="shared" si="151"/>
        <v>1.5875888602846322</v>
      </c>
      <c r="T574" s="177">
        <f t="shared" si="152"/>
        <v>5.5914111397153681</v>
      </c>
      <c r="U574" s="161">
        <f t="shared" si="137"/>
        <v>5.8476459549287055E-2</v>
      </c>
      <c r="V574" s="178">
        <f t="shared" si="148"/>
        <v>2.3666670000000001</v>
      </c>
    </row>
    <row r="575" spans="1:22" x14ac:dyDescent="0.25">
      <c r="A575" s="200">
        <v>2.3708330000000002</v>
      </c>
      <c r="B575" s="105">
        <v>13.855937288197133</v>
      </c>
      <c r="D575" s="194">
        <f t="shared" si="138"/>
        <v>4.1660000000001141E-3</v>
      </c>
      <c r="E575" s="174">
        <f t="shared" ca="1" si="153"/>
        <v>-2.7558904817902539E-2</v>
      </c>
      <c r="F575" s="179">
        <f t="shared" ca="1" si="139"/>
        <v>1.0262380697518922</v>
      </c>
      <c r="G575" s="272">
        <f t="shared" si="140"/>
        <v>2.3708330000000002</v>
      </c>
      <c r="H575" s="181">
        <f t="shared" ca="1" si="141"/>
        <v>-6.6151955875904429</v>
      </c>
      <c r="I575" s="182">
        <f t="shared" ca="1" si="142"/>
        <v>246.33655058854157</v>
      </c>
      <c r="J575" s="181">
        <f t="shared" ca="1" si="143"/>
        <v>272.49270102818747</v>
      </c>
      <c r="K575" s="7">
        <f t="shared" ca="1" si="149"/>
        <v>-12.035570814341151</v>
      </c>
      <c r="L575" s="110">
        <f t="shared" si="144"/>
        <v>135.92674479721387</v>
      </c>
      <c r="M575" s="110">
        <f t="shared" si="145"/>
        <v>54.834333311354442</v>
      </c>
      <c r="N575" s="110">
        <f t="shared" ca="1" si="146"/>
        <v>-118.0689496886867</v>
      </c>
      <c r="O575" s="110">
        <f t="shared" ca="1" si="147"/>
        <v>-36.976538202827271</v>
      </c>
      <c r="P575" s="110">
        <f t="shared" ca="1" si="150"/>
        <v>-6.6151955875904429</v>
      </c>
      <c r="Q575" s="110" t="e">
        <f>'prueba 1'!#REF!</f>
        <v>#REF!</v>
      </c>
      <c r="R575" s="105">
        <f>'prueba 1'!AN572</f>
        <v>1.7747165395842379E-3</v>
      </c>
      <c r="S575" s="105">
        <f t="shared" si="151"/>
        <v>1.5893635768242165</v>
      </c>
      <c r="T575" s="177">
        <f t="shared" si="152"/>
        <v>5.5896364231757838</v>
      </c>
      <c r="U575" s="161">
        <f t="shared" si="137"/>
        <v>5.7723834742630833E-2</v>
      </c>
      <c r="V575" s="178">
        <f t="shared" si="148"/>
        <v>2.3708330000000002</v>
      </c>
    </row>
    <row r="576" spans="1:22" x14ac:dyDescent="0.25">
      <c r="A576" s="200">
        <v>2.375</v>
      </c>
      <c r="B576" s="105">
        <v>13.855937288197133</v>
      </c>
      <c r="D576" s="194">
        <f t="shared" si="138"/>
        <v>4.1669999999998097E-3</v>
      </c>
      <c r="E576" s="174">
        <f t="shared" ca="1" si="153"/>
        <v>-2.754159944301162E-2</v>
      </c>
      <c r="F576" s="179">
        <f t="shared" ca="1" si="139"/>
        <v>1.0263696404575269</v>
      </c>
      <c r="G576" s="272">
        <f t="shared" si="140"/>
        <v>2.375</v>
      </c>
      <c r="H576" s="181">
        <f t="shared" ca="1" si="141"/>
        <v>-6.6094551099142977</v>
      </c>
      <c r="I576" s="182">
        <f t="shared" ca="1" si="142"/>
        <v>246.30900898909857</v>
      </c>
      <c r="J576" s="181">
        <f t="shared" ca="1" si="143"/>
        <v>273.51907066864499</v>
      </c>
      <c r="K576" s="7">
        <f t="shared" ca="1" si="149"/>
        <v>-12.032878306901598</v>
      </c>
      <c r="L576" s="110">
        <f t="shared" si="144"/>
        <v>135.92674479721387</v>
      </c>
      <c r="M576" s="110">
        <f t="shared" si="145"/>
        <v>54.816942881609521</v>
      </c>
      <c r="N576" s="110">
        <f t="shared" ca="1" si="146"/>
        <v>-118.04253619070468</v>
      </c>
      <c r="O576" s="110">
        <f t="shared" ca="1" si="147"/>
        <v>-36.93273427510033</v>
      </c>
      <c r="P576" s="110">
        <f t="shared" ca="1" si="150"/>
        <v>-6.6094551099142977</v>
      </c>
      <c r="Q576" s="110" t="e">
        <f>'prueba 1'!#REF!</f>
        <v>#REF!</v>
      </c>
      <c r="R576" s="105">
        <f>'prueba 1'!AN573</f>
        <v>1.7727247446401406E-3</v>
      </c>
      <c r="S576" s="105">
        <f t="shared" si="151"/>
        <v>1.5911363015688567</v>
      </c>
      <c r="T576" s="177">
        <f t="shared" si="152"/>
        <v>5.5878636984311436</v>
      </c>
      <c r="U576" s="161">
        <f t="shared" si="137"/>
        <v>5.7737690679914813E-2</v>
      </c>
      <c r="V576" s="178">
        <f t="shared" si="148"/>
        <v>2.375</v>
      </c>
    </row>
    <row r="577" spans="1:22" x14ac:dyDescent="0.25">
      <c r="A577" s="200">
        <v>2.3791669999999998</v>
      </c>
      <c r="B577" s="105">
        <v>13.855937288197133</v>
      </c>
      <c r="D577" s="194">
        <f t="shared" si="138"/>
        <v>4.1669999999998097E-3</v>
      </c>
      <c r="E577" s="174">
        <f t="shared" ca="1" si="153"/>
        <v>-2.7517684060214792E-2</v>
      </c>
      <c r="F577" s="179">
        <f t="shared" ca="1" si="139"/>
        <v>1.026254974268048</v>
      </c>
      <c r="G577" s="272">
        <f t="shared" si="140"/>
        <v>2.3791669999999998</v>
      </c>
      <c r="H577" s="181">
        <f t="shared" ca="1" si="141"/>
        <v>-6.6037158771816769</v>
      </c>
      <c r="I577" s="182">
        <f t="shared" ca="1" si="142"/>
        <v>246.28149130503834</v>
      </c>
      <c r="J577" s="181">
        <f t="shared" ca="1" si="143"/>
        <v>274.54532564291304</v>
      </c>
      <c r="K577" s="7">
        <f t="shared" ca="1" si="149"/>
        <v>-12.030187791122508</v>
      </c>
      <c r="L577" s="110">
        <f t="shared" si="144"/>
        <v>135.92674479721387</v>
      </c>
      <c r="M577" s="110">
        <f t="shared" si="145"/>
        <v>54.799576221267706</v>
      </c>
      <c r="N577" s="110">
        <f t="shared" ca="1" si="146"/>
        <v>-118.01614223091181</v>
      </c>
      <c r="O577" s="110">
        <f t="shared" ca="1" si="147"/>
        <v>-36.888973654965639</v>
      </c>
      <c r="P577" s="110">
        <f t="shared" ca="1" si="150"/>
        <v>-6.603715877181676</v>
      </c>
      <c r="Q577" s="110" t="e">
        <f>'prueba 1'!#REF!</f>
        <v>#REF!</v>
      </c>
      <c r="R577" s="105">
        <f>'prueba 1'!AN574</f>
        <v>1.7703017677696367E-3</v>
      </c>
      <c r="S577" s="105">
        <f t="shared" si="151"/>
        <v>1.5929066033366264</v>
      </c>
      <c r="T577" s="177">
        <f t="shared" si="152"/>
        <v>5.5860933966633741</v>
      </c>
      <c r="U577" s="161">
        <f t="shared" si="137"/>
        <v>5.7737690679914813E-2</v>
      </c>
      <c r="V577" s="178">
        <f t="shared" si="148"/>
        <v>2.3791669999999998</v>
      </c>
    </row>
    <row r="578" spans="1:22" x14ac:dyDescent="0.25">
      <c r="A578" s="200">
        <v>2.3833329999999999</v>
      </c>
      <c r="B578" s="105">
        <v>13.855937288197133</v>
      </c>
      <c r="D578" s="194">
        <f t="shared" si="138"/>
        <v>4.1660000000001141E-3</v>
      </c>
      <c r="E578" s="174">
        <f t="shared" ca="1" si="153"/>
        <v>-2.7487181671650093E-2</v>
      </c>
      <c r="F578" s="179">
        <f t="shared" ca="1" si="139"/>
        <v>1.0258941811779736</v>
      </c>
      <c r="G578" s="272">
        <f t="shared" si="140"/>
        <v>2.3833329999999999</v>
      </c>
      <c r="H578" s="181">
        <f t="shared" ca="1" si="141"/>
        <v>-6.5979792778803024</v>
      </c>
      <c r="I578" s="182">
        <f t="shared" ca="1" si="142"/>
        <v>246.25400412336668</v>
      </c>
      <c r="J578" s="181">
        <f t="shared" ca="1" si="143"/>
        <v>275.57121982409103</v>
      </c>
      <c r="K578" s="7">
        <f t="shared" ca="1" si="149"/>
        <v>-12.027499912054706</v>
      </c>
      <c r="L578" s="110">
        <f t="shared" si="144"/>
        <v>135.92674479721387</v>
      </c>
      <c r="M578" s="110">
        <f t="shared" si="145"/>
        <v>54.782237537389953</v>
      </c>
      <c r="N578" s="110">
        <f t="shared" ca="1" si="146"/>
        <v>-117.98977413725667</v>
      </c>
      <c r="O578" s="110">
        <f t="shared" ca="1" si="147"/>
        <v>-36.845266877432763</v>
      </c>
      <c r="P578" s="110">
        <f t="shared" ca="1" si="150"/>
        <v>-6.5979792778803041</v>
      </c>
      <c r="Q578" s="110" t="e">
        <f>'prueba 1'!#REF!</f>
        <v>#REF!</v>
      </c>
      <c r="R578" s="105">
        <f>'prueba 1'!AN575</f>
        <v>1.7674499365696117E-3</v>
      </c>
      <c r="S578" s="105">
        <f t="shared" si="151"/>
        <v>1.594674053273196</v>
      </c>
      <c r="T578" s="177">
        <f t="shared" si="152"/>
        <v>5.5843259467268043</v>
      </c>
      <c r="U578" s="161">
        <f t="shared" si="137"/>
        <v>5.7723834742630833E-2</v>
      </c>
      <c r="V578" s="178">
        <f t="shared" si="148"/>
        <v>2.3833329999999999</v>
      </c>
    </row>
    <row r="579" spans="1:22" x14ac:dyDescent="0.25">
      <c r="A579" s="200">
        <v>2.3875000000000002</v>
      </c>
      <c r="B579" s="105">
        <v>13.915034070003871</v>
      </c>
      <c r="D579" s="194">
        <f t="shared" si="138"/>
        <v>4.1670000000002538E-3</v>
      </c>
      <c r="E579" s="174">
        <f t="shared" ca="1" si="153"/>
        <v>-2.7037144421399366E-2</v>
      </c>
      <c r="F579" s="179">
        <f t="shared" ca="1" si="139"/>
        <v>1.0260277714013275</v>
      </c>
      <c r="G579" s="272">
        <f t="shared" si="140"/>
        <v>2.3875000000000002</v>
      </c>
      <c r="H579" s="181">
        <f t="shared" ca="1" si="141"/>
        <v>-6.4883955894882934</v>
      </c>
      <c r="I579" s="182">
        <f t="shared" ca="1" si="142"/>
        <v>246.22696697894528</v>
      </c>
      <c r="J579" s="181">
        <f t="shared" ca="1" si="143"/>
        <v>276.59724759549238</v>
      </c>
      <c r="K579" s="7">
        <f t="shared" ca="1" si="149"/>
        <v>-12.02481531221461</v>
      </c>
      <c r="L579" s="110">
        <f t="shared" si="144"/>
        <v>136.506484226738</v>
      </c>
      <c r="M579" s="110">
        <f t="shared" si="145"/>
        <v>54.76488434950619</v>
      </c>
      <c r="N579" s="110">
        <f t="shared" ca="1" si="146"/>
        <v>-117.96343821282532</v>
      </c>
      <c r="O579" s="110">
        <f t="shared" ca="1" si="147"/>
        <v>-36.221838335593517</v>
      </c>
      <c r="P579" s="110">
        <f t="shared" ca="1" si="150"/>
        <v>-6.4883955894882934</v>
      </c>
      <c r="Q579" s="110" t="e">
        <f>'prueba 1'!#REF!</f>
        <v>#REF!</v>
      </c>
      <c r="R579" s="105">
        <f>'prueba 1'!AN576</f>
        <v>1.7689284285184303E-3</v>
      </c>
      <c r="S579" s="105">
        <f t="shared" si="151"/>
        <v>1.5964429817017145</v>
      </c>
      <c r="T579" s="177">
        <f t="shared" si="152"/>
        <v>5.582557018298286</v>
      </c>
      <c r="U579" s="161">
        <f t="shared" si="137"/>
        <v>5.7983946969709661E-2</v>
      </c>
      <c r="V579" s="178">
        <f t="shared" si="148"/>
        <v>2.3875000000000002</v>
      </c>
    </row>
    <row r="580" spans="1:22" x14ac:dyDescent="0.25">
      <c r="A580" s="200">
        <v>2.391667</v>
      </c>
      <c r="B580" s="105">
        <v>13.915034070003871</v>
      </c>
      <c r="D580" s="194">
        <f t="shared" si="138"/>
        <v>4.1669999999998097E-3</v>
      </c>
      <c r="E580" s="174">
        <f t="shared" ca="1" si="153"/>
        <v>-2.7013423201206404E-2</v>
      </c>
      <c r="F580" s="179">
        <f t="shared" ca="1" si="139"/>
        <v>1.0259152064667387</v>
      </c>
      <c r="G580" s="272">
        <f t="shared" si="140"/>
        <v>2.391667</v>
      </c>
      <c r="H580" s="181">
        <f t="shared" ca="1" si="141"/>
        <v>-6.4827029520536685</v>
      </c>
      <c r="I580" s="182">
        <f t="shared" ca="1" si="142"/>
        <v>246.19995355574409</v>
      </c>
      <c r="J580" s="181">
        <f t="shared" ca="1" si="143"/>
        <v>277.6231628019591</v>
      </c>
      <c r="K580" s="7">
        <f t="shared" ca="1" si="149"/>
        <v>-12.02217495863734</v>
      </c>
      <c r="L580" s="110">
        <f t="shared" si="144"/>
        <v>136.506484226738</v>
      </c>
      <c r="M580" s="110">
        <f t="shared" si="145"/>
        <v>54.747555178403459</v>
      </c>
      <c r="N580" s="110">
        <f t="shared" ca="1" si="146"/>
        <v>-117.93753634423231</v>
      </c>
      <c r="O580" s="110">
        <f t="shared" ca="1" si="147"/>
        <v>-36.178607295897777</v>
      </c>
      <c r="P580" s="110">
        <f t="shared" ca="1" si="150"/>
        <v>-6.4827029520536685</v>
      </c>
      <c r="Q580" s="110" t="e">
        <f>'prueba 1'!#REF!</f>
        <v>#REF!</v>
      </c>
      <c r="R580" s="105">
        <f>'prueba 1'!AN577</f>
        <v>1.7664802347326051E-3</v>
      </c>
      <c r="S580" s="105">
        <f t="shared" si="151"/>
        <v>1.5982094619364471</v>
      </c>
      <c r="T580" s="177">
        <f t="shared" si="152"/>
        <v>5.5807905380635532</v>
      </c>
      <c r="U580" s="161">
        <f t="shared" si="137"/>
        <v>5.7983946969703486E-2</v>
      </c>
      <c r="V580" s="178">
        <f t="shared" si="148"/>
        <v>2.391667</v>
      </c>
    </row>
    <row r="581" spans="1:22" x14ac:dyDescent="0.25">
      <c r="A581" s="200">
        <v>2.3958330000000001</v>
      </c>
      <c r="B581" s="105">
        <v>13.915034070003871</v>
      </c>
      <c r="D581" s="194">
        <f t="shared" si="138"/>
        <v>4.1660000000001141E-3</v>
      </c>
      <c r="E581" s="174">
        <f t="shared" ca="1" si="153"/>
        <v>-2.6983236201278675E-2</v>
      </c>
      <c r="F581" s="179">
        <f t="shared" ca="1" si="139"/>
        <v>1.0255565943512435</v>
      </c>
      <c r="G581" s="272">
        <f t="shared" si="140"/>
        <v>2.3958330000000001</v>
      </c>
      <c r="H581" s="181">
        <f t="shared" ca="1" si="141"/>
        <v>-6.477013010388367</v>
      </c>
      <c r="I581" s="182">
        <f t="shared" ca="1" si="142"/>
        <v>246.1729703195428</v>
      </c>
      <c r="J581" s="181">
        <f t="shared" ca="1" si="143"/>
        <v>278.64871939631036</v>
      </c>
      <c r="K581" s="7">
        <f t="shared" ca="1" si="149"/>
        <v>-12.01953721112076</v>
      </c>
      <c r="L581" s="110">
        <f t="shared" si="144"/>
        <v>136.506484226738</v>
      </c>
      <c r="M581" s="110">
        <f t="shared" si="145"/>
        <v>54.730254222329421</v>
      </c>
      <c r="N581" s="110">
        <f t="shared" ca="1" si="146"/>
        <v>-117.91166004109466</v>
      </c>
      <c r="O581" s="110">
        <f t="shared" ca="1" si="147"/>
        <v>-36.135430036686088</v>
      </c>
      <c r="P581" s="110">
        <f t="shared" ca="1" si="150"/>
        <v>-6.477013010388367</v>
      </c>
      <c r="Q581" s="110" t="e">
        <f>'prueba 1'!#REF!</f>
        <v>#REF!</v>
      </c>
      <c r="R581" s="105">
        <f>'prueba 1'!AN578</f>
        <v>1.7636040850193481E-3</v>
      </c>
      <c r="S581" s="105">
        <f t="shared" si="151"/>
        <v>1.5999730660214664</v>
      </c>
      <c r="T581" s="177">
        <f t="shared" si="152"/>
        <v>5.5790269339785343</v>
      </c>
      <c r="U581" s="161">
        <f t="shared" si="137"/>
        <v>5.7970031935637718E-2</v>
      </c>
      <c r="V581" s="178">
        <f t="shared" si="148"/>
        <v>2.3958330000000001</v>
      </c>
    </row>
    <row r="582" spans="1:22" x14ac:dyDescent="0.25">
      <c r="A582" s="200">
        <v>2.4</v>
      </c>
      <c r="B582" s="105">
        <v>14.210517979037565</v>
      </c>
      <c r="D582" s="194">
        <f t="shared" si="138"/>
        <v>4.1669999999998097E-3</v>
      </c>
      <c r="E582" s="174">
        <f t="shared" ca="1" si="153"/>
        <v>-2.4800233550739046E-2</v>
      </c>
      <c r="F582" s="179">
        <f t="shared" ca="1" si="139"/>
        <v>1.025699424748282</v>
      </c>
      <c r="G582" s="272">
        <f t="shared" si="140"/>
        <v>2.4</v>
      </c>
      <c r="H582" s="181">
        <f t="shared" ca="1" si="141"/>
        <v>-5.9515799257835802</v>
      </c>
      <c r="I582" s="182">
        <f t="shared" ca="1" si="142"/>
        <v>246.14817008599206</v>
      </c>
      <c r="J582" s="181">
        <f t="shared" ca="1" si="143"/>
        <v>279.67441882105862</v>
      </c>
      <c r="K582" s="7">
        <f t="shared" ca="1" si="149"/>
        <v>-12.016902700154919</v>
      </c>
      <c r="L582" s="110">
        <f t="shared" si="144"/>
        <v>139.40518137435853</v>
      </c>
      <c r="M582" s="110">
        <f t="shared" si="145"/>
        <v>54.712803499746009</v>
      </c>
      <c r="N582" s="110">
        <f t="shared" ca="1" si="146"/>
        <v>-117.88581548851975</v>
      </c>
      <c r="O582" s="110">
        <f t="shared" ca="1" si="147"/>
        <v>-33.193437613907221</v>
      </c>
      <c r="P582" s="110">
        <f t="shared" ca="1" si="150"/>
        <v>-5.9515799257835784</v>
      </c>
      <c r="Q582" s="110" t="e">
        <f>'prueba 1'!#REF!</f>
        <v>#REF!</v>
      </c>
      <c r="R582" s="105">
        <f>'prueba 1'!AN579</f>
        <v>1.7788708036100612E-3</v>
      </c>
      <c r="S582" s="105">
        <f t="shared" si="151"/>
        <v>1.6017519368250765</v>
      </c>
      <c r="T582" s="177">
        <f t="shared" si="152"/>
        <v>5.5772480631749239</v>
      </c>
      <c r="U582" s="161">
        <f t="shared" ref="U582:U645" si="154">IF(B582&lt;0,0,+D582*B582)</f>
        <v>5.9215228418646827E-2</v>
      </c>
      <c r="V582" s="178">
        <f t="shared" si="148"/>
        <v>2.4</v>
      </c>
    </row>
    <row r="583" spans="1:22" x14ac:dyDescent="0.25">
      <c r="A583" s="200">
        <v>2.4041670000000002</v>
      </c>
      <c r="B583" s="105">
        <v>13.974130851810608</v>
      </c>
      <c r="D583" s="194">
        <f t="shared" ref="D583:D645" si="155">+A583-A582</f>
        <v>4.1670000000002538E-3</v>
      </c>
      <c r="E583" s="174">
        <f t="shared" ca="1" si="153"/>
        <v>-2.6510539744287884E-2</v>
      </c>
      <c r="F583" s="179">
        <f t="shared" ref="F583:F646" ca="1" si="156">IF(AND(I582&lt;=0,J582&lt;=0),0,+I583*D583)</f>
        <v>1.025588955329277</v>
      </c>
      <c r="G583" s="272">
        <f t="shared" ref="G583:G646" si="157">+G582+D583</f>
        <v>2.4041670000000002</v>
      </c>
      <c r="H583" s="181">
        <f t="shared" ref="H583:H646" ca="1" si="158">IF(CELL("tipo",T583)="b",+(B583*9.81+K583*9.81-$E$2*9.81)/$E$2,+(B583*9.81+K583*9.81-T583*9.81)/T583)</f>
        <v>-6.3620205769825464</v>
      </c>
      <c r="I583" s="182">
        <f t="shared" ref="I583:I646" ca="1" si="159">+I582+E583</f>
        <v>246.12165954624777</v>
      </c>
      <c r="J583" s="181">
        <f t="shared" ref="J583:J646" ca="1" si="160">IF(AND(I583&lt;=0,J582&lt;=0),0,+J582+F583)</f>
        <v>280.70000777638791</v>
      </c>
      <c r="K583" s="7">
        <f t="shared" ca="1" si="149"/>
        <v>-12.014481581530074</v>
      </c>
      <c r="L583" s="110">
        <f t="shared" ref="L583:L646" si="161">+B583*9.81</f>
        <v>137.08622365626206</v>
      </c>
      <c r="M583" s="110">
        <f t="shared" ref="M583:M646" si="162">+T583*9.81</f>
        <v>54.695512937430259</v>
      </c>
      <c r="N583" s="110">
        <f t="shared" ref="N583:N646" ca="1" si="163">+K583*9.81</f>
        <v>-117.86206431481003</v>
      </c>
      <c r="O583" s="110">
        <f t="shared" ref="O583:O646" ca="1" si="164">+L583-M583+N583</f>
        <v>-35.471353595978229</v>
      </c>
      <c r="P583" s="110">
        <f t="shared" ca="1" si="150"/>
        <v>-6.3620205769825473</v>
      </c>
      <c r="Q583" s="110" t="e">
        <f>'prueba 1'!#REF!</f>
        <v>#REF!</v>
      </c>
      <c r="R583" s="105">
        <f>'prueba 1'!AN580</f>
        <v>1.7625445785670027E-3</v>
      </c>
      <c r="S583" s="105">
        <f t="shared" si="151"/>
        <v>1.6035144814036435</v>
      </c>
      <c r="T583" s="177">
        <f t="shared" si="152"/>
        <v>5.5754855185963565</v>
      </c>
      <c r="U583" s="161">
        <f t="shared" si="154"/>
        <v>5.8230203259498355E-2</v>
      </c>
      <c r="V583" s="178">
        <f t="shared" ref="V583:V646" si="165">+G583</f>
        <v>2.4041670000000002</v>
      </c>
    </row>
    <row r="584" spans="1:22" x14ac:dyDescent="0.25">
      <c r="A584" s="200">
        <v>2.4083329999999998</v>
      </c>
      <c r="B584" s="105">
        <v>14.151421197230826</v>
      </c>
      <c r="D584" s="194">
        <f t="shared" si="155"/>
        <v>4.16599999999967E-3</v>
      </c>
      <c r="E584" s="174">
        <f t="shared" ca="1" si="153"/>
        <v>-2.5180685675138793E-2</v>
      </c>
      <c r="F584" s="179">
        <f t="shared" ca="1" si="156"/>
        <v>1.0252379309330644</v>
      </c>
      <c r="G584" s="272">
        <f t="shared" si="157"/>
        <v>2.4083329999999998</v>
      </c>
      <c r="H584" s="181">
        <f t="shared" ca="1" si="158"/>
        <v>-6.0443316550986053</v>
      </c>
      <c r="I584" s="182">
        <f t="shared" ca="1" si="159"/>
        <v>246.09647886057263</v>
      </c>
      <c r="J584" s="181">
        <f t="shared" ca="1" si="160"/>
        <v>281.72524570732099</v>
      </c>
      <c r="K584" s="7">
        <f t="shared" ref="K584:K647" ca="1" si="166">IF(I583&lt;0,+(+(0.5*1.29*$H$2*PI()/4*$E$1^2*I583^2)/9.81),+(-(0.5*1.29*$H$2*PI()/4*$E$1^2*I583^2)/9.81))</f>
        <v>-12.011893764287057</v>
      </c>
      <c r="L584" s="110">
        <f t="shared" si="161"/>
        <v>138.82544194483441</v>
      </c>
      <c r="M584" s="110">
        <f t="shared" si="162"/>
        <v>54.678149303377225</v>
      </c>
      <c r="N584" s="110">
        <f t="shared" ca="1" si="163"/>
        <v>-117.83667782765603</v>
      </c>
      <c r="O584" s="110">
        <f t="shared" ca="1" si="164"/>
        <v>-33.689385186198848</v>
      </c>
      <c r="P584" s="110">
        <f t="shared" ref="P584:P647" ca="1" si="167">+O584/T584</f>
        <v>-6.0443316550986053</v>
      </c>
      <c r="Q584" s="110" t="e">
        <f>'prueba 1'!#REF!</f>
        <v>#REF!</v>
      </c>
      <c r="R584" s="105">
        <f>'prueba 1'!AN581</f>
        <v>1.7699932775780067E-3</v>
      </c>
      <c r="S584" s="105">
        <f t="shared" ref="S584:S647" si="168">R584+S583</f>
        <v>1.6052844746812216</v>
      </c>
      <c r="T584" s="177">
        <f t="shared" ref="T584:T647" si="169">+$E$2-S584</f>
        <v>5.5737155253187787</v>
      </c>
      <c r="U584" s="161">
        <f t="shared" si="154"/>
        <v>5.895482070765895E-2</v>
      </c>
      <c r="V584" s="178">
        <f t="shared" si="165"/>
        <v>2.4083329999999998</v>
      </c>
    </row>
    <row r="585" spans="1:22" x14ac:dyDescent="0.25">
      <c r="A585" s="200">
        <v>2.4125000000000001</v>
      </c>
      <c r="B585" s="105">
        <v>13.974130851810608</v>
      </c>
      <c r="D585" s="194">
        <f t="shared" si="155"/>
        <v>4.1670000000002538E-3</v>
      </c>
      <c r="E585" s="174">
        <f t="shared" ca="1" si="153"/>
        <v>-2.6464427240072013E-2</v>
      </c>
      <c r="F585" s="179">
        <f t="shared" ca="1" si="156"/>
        <v>1.0253737501437592</v>
      </c>
      <c r="G585" s="272">
        <f t="shared" si="157"/>
        <v>2.4125000000000001</v>
      </c>
      <c r="H585" s="181">
        <f t="shared" ca="1" si="158"/>
        <v>-6.3509544612599953</v>
      </c>
      <c r="I585" s="182">
        <f t="shared" ca="1" si="159"/>
        <v>246.07001443333255</v>
      </c>
      <c r="J585" s="181">
        <f t="shared" ca="1" si="160"/>
        <v>282.75061945746478</v>
      </c>
      <c r="K585" s="7">
        <f t="shared" ca="1" si="166"/>
        <v>-12.009436018397679</v>
      </c>
      <c r="L585" s="110">
        <f t="shared" si="161"/>
        <v>137.08622365626206</v>
      </c>
      <c r="M585" s="110">
        <f t="shared" si="162"/>
        <v>54.660907565467433</v>
      </c>
      <c r="N585" s="110">
        <f t="shared" ca="1" si="163"/>
        <v>-117.81256734048124</v>
      </c>
      <c r="O585" s="110">
        <f t="shared" ca="1" si="164"/>
        <v>-35.387251249686599</v>
      </c>
      <c r="P585" s="110">
        <f t="shared" ca="1" si="167"/>
        <v>-6.3509544612599944</v>
      </c>
      <c r="Q585" s="110" t="e">
        <f>'prueba 1'!#REF!</f>
        <v>#REF!</v>
      </c>
      <c r="R585" s="105">
        <f>'prueba 1'!AN582</f>
        <v>1.757567574902152E-3</v>
      </c>
      <c r="S585" s="105">
        <f t="shared" si="168"/>
        <v>1.6070420422561238</v>
      </c>
      <c r="T585" s="177">
        <f t="shared" si="169"/>
        <v>5.5719579577438765</v>
      </c>
      <c r="U585" s="161">
        <f t="shared" si="154"/>
        <v>5.8230203259498355E-2</v>
      </c>
      <c r="V585" s="178">
        <f t="shared" si="165"/>
        <v>2.4125000000000001</v>
      </c>
    </row>
    <row r="586" spans="1:22" x14ac:dyDescent="0.25">
      <c r="A586" s="200">
        <v>2.4166669999999999</v>
      </c>
      <c r="B586" s="105">
        <v>14.033227633617349</v>
      </c>
      <c r="D586" s="194">
        <f t="shared" si="155"/>
        <v>4.1669999999998097E-3</v>
      </c>
      <c r="E586" s="174">
        <f t="shared" ca="1" si="153"/>
        <v>-2.600722626732821E-2</v>
      </c>
      <c r="F586" s="179">
        <f t="shared" ca="1" si="156"/>
        <v>1.025265378031794</v>
      </c>
      <c r="G586" s="272">
        <f t="shared" si="157"/>
        <v>2.4166669999999999</v>
      </c>
      <c r="H586" s="181">
        <f t="shared" ca="1" si="158"/>
        <v>-6.241235005358627</v>
      </c>
      <c r="I586" s="182">
        <f t="shared" ca="1" si="159"/>
        <v>246.04400720706522</v>
      </c>
      <c r="J586" s="181">
        <f t="shared" ca="1" si="160"/>
        <v>283.77588483549658</v>
      </c>
      <c r="K586" s="7">
        <f t="shared" ca="1" si="166"/>
        <v>-12.00685324469568</v>
      </c>
      <c r="L586" s="110">
        <f t="shared" si="161"/>
        <v>137.66596308578619</v>
      </c>
      <c r="M586" s="110">
        <f t="shared" si="162"/>
        <v>54.64365645328833</v>
      </c>
      <c r="N586" s="110">
        <f t="shared" ca="1" si="163"/>
        <v>-117.78723033046462</v>
      </c>
      <c r="O586" s="110">
        <f t="shared" ca="1" si="164"/>
        <v>-34.764923697966765</v>
      </c>
      <c r="P586" s="110">
        <f t="shared" ca="1" si="167"/>
        <v>-6.241235005358627</v>
      </c>
      <c r="Q586" s="110" t="e">
        <f>'prueba 1'!#REF!</f>
        <v>#REF!</v>
      </c>
      <c r="R586" s="105">
        <f>'prueba 1'!AN583</f>
        <v>1.7585231579109021E-3</v>
      </c>
      <c r="S586" s="105">
        <f t="shared" si="168"/>
        <v>1.6088005654140347</v>
      </c>
      <c r="T586" s="177">
        <f t="shared" si="169"/>
        <v>5.570199434585966</v>
      </c>
      <c r="U586" s="161">
        <f t="shared" si="154"/>
        <v>5.8476459549280824E-2</v>
      </c>
      <c r="V586" s="178">
        <f t="shared" si="165"/>
        <v>2.4166669999999999</v>
      </c>
    </row>
    <row r="587" spans="1:22" x14ac:dyDescent="0.25">
      <c r="A587" s="200">
        <v>2.420833</v>
      </c>
      <c r="B587" s="105">
        <v>13.915034070003871</v>
      </c>
      <c r="D587" s="194">
        <f t="shared" si="155"/>
        <v>4.1660000000001141E-3</v>
      </c>
      <c r="E587" s="174">
        <f t="shared" ca="1" si="153"/>
        <v>-2.6845146328686453E-2</v>
      </c>
      <c r="F587" s="179">
        <f t="shared" ca="1" si="156"/>
        <v>1.0249074971450565</v>
      </c>
      <c r="G587" s="272">
        <f t="shared" si="157"/>
        <v>2.420833</v>
      </c>
      <c r="H587" s="181">
        <f t="shared" ca="1" si="158"/>
        <v>-6.4438661374665669</v>
      </c>
      <c r="I587" s="182">
        <f t="shared" ca="1" si="159"/>
        <v>246.01716206073652</v>
      </c>
      <c r="J587" s="181">
        <f t="shared" ca="1" si="160"/>
        <v>284.80079233264166</v>
      </c>
      <c r="K587" s="7">
        <f t="shared" ca="1" si="166"/>
        <v>-12.004315361743005</v>
      </c>
      <c r="L587" s="110">
        <f t="shared" si="161"/>
        <v>136.506484226738</v>
      </c>
      <c r="M587" s="110">
        <f t="shared" si="162"/>
        <v>54.626501556201028</v>
      </c>
      <c r="N587" s="110">
        <f t="shared" ca="1" si="163"/>
        <v>-117.7623336986989</v>
      </c>
      <c r="O587" s="110">
        <f t="shared" ca="1" si="164"/>
        <v>-35.882351028161921</v>
      </c>
      <c r="P587" s="110">
        <f t="shared" ca="1" si="167"/>
        <v>-6.4438661374665651</v>
      </c>
      <c r="Q587" s="110" t="e">
        <f>'prueba 1'!#REF!</f>
        <v>#REF!</v>
      </c>
      <c r="R587" s="105">
        <f>'prueba 1'!AN584</f>
        <v>1.7487152994189947E-3</v>
      </c>
      <c r="S587" s="105">
        <f t="shared" si="168"/>
        <v>1.6105492807134536</v>
      </c>
      <c r="T587" s="177">
        <f t="shared" si="169"/>
        <v>5.5684507192865471</v>
      </c>
      <c r="U587" s="161">
        <f t="shared" si="154"/>
        <v>5.7970031935637718E-2</v>
      </c>
      <c r="V587" s="178">
        <f t="shared" si="165"/>
        <v>2.420833</v>
      </c>
    </row>
    <row r="588" spans="1:22" x14ac:dyDescent="0.25">
      <c r="A588" s="200">
        <v>2.4249999999999998</v>
      </c>
      <c r="B588" s="105">
        <v>13.974130851810608</v>
      </c>
      <c r="D588" s="194">
        <f t="shared" si="155"/>
        <v>4.1669999999998097E-3</v>
      </c>
      <c r="E588" s="174">
        <f t="shared" ca="1" si="153"/>
        <v>-2.6393976697084171E-2</v>
      </c>
      <c r="F588" s="179">
        <f t="shared" ca="1" si="156"/>
        <v>1.0250435306061456</v>
      </c>
      <c r="G588" s="272">
        <f t="shared" si="157"/>
        <v>2.4249999999999998</v>
      </c>
      <c r="H588" s="181">
        <f t="shared" ca="1" si="158"/>
        <v>-6.334047683485811</v>
      </c>
      <c r="I588" s="182">
        <f t="shared" ca="1" si="159"/>
        <v>245.99076808403944</v>
      </c>
      <c r="J588" s="181">
        <f t="shared" ca="1" si="160"/>
        <v>285.82583586324779</v>
      </c>
      <c r="K588" s="7">
        <f t="shared" ca="1" si="166"/>
        <v>-12.001695992746178</v>
      </c>
      <c r="L588" s="110">
        <f t="shared" si="161"/>
        <v>137.08622365626206</v>
      </c>
      <c r="M588" s="110">
        <f t="shared" si="162"/>
        <v>54.609333228934531</v>
      </c>
      <c r="N588" s="110">
        <f t="shared" ca="1" si="163"/>
        <v>-117.73663768884002</v>
      </c>
      <c r="O588" s="110">
        <f t="shared" ca="1" si="164"/>
        <v>-35.259747261512487</v>
      </c>
      <c r="P588" s="110">
        <f t="shared" ca="1" si="167"/>
        <v>-6.334047683485811</v>
      </c>
      <c r="Q588" s="110" t="e">
        <f>'prueba 1'!#REF!</f>
        <v>#REF!</v>
      </c>
      <c r="R588" s="105">
        <f>'prueba 1'!AN585</f>
        <v>1.75008432889828E-3</v>
      </c>
      <c r="S588" s="105">
        <f t="shared" si="168"/>
        <v>1.6122993650423518</v>
      </c>
      <c r="T588" s="177">
        <f t="shared" si="169"/>
        <v>5.5667006349576482</v>
      </c>
      <c r="U588" s="161">
        <f t="shared" si="154"/>
        <v>5.8230203259492144E-2</v>
      </c>
      <c r="V588" s="178">
        <f t="shared" si="165"/>
        <v>2.4249999999999998</v>
      </c>
    </row>
    <row r="589" spans="1:22" x14ac:dyDescent="0.25">
      <c r="A589" s="200">
        <v>2.4291670000000001</v>
      </c>
      <c r="B589" s="105">
        <v>13.915034070003871</v>
      </c>
      <c r="D589" s="194">
        <f t="shared" si="155"/>
        <v>4.1670000000002538E-3</v>
      </c>
      <c r="E589" s="174">
        <f t="shared" ca="1" si="153"/>
        <v>-2.6804626297977273E-2</v>
      </c>
      <c r="F589" s="179">
        <f t="shared" ca="1" si="156"/>
        <v>1.0249318357284711</v>
      </c>
      <c r="G589" s="272">
        <f t="shared" si="157"/>
        <v>2.4291670000000001</v>
      </c>
      <c r="H589" s="181">
        <f t="shared" ca="1" si="158"/>
        <v>-6.432595703857845</v>
      </c>
      <c r="I589" s="182">
        <f t="shared" ca="1" si="159"/>
        <v>245.96396345774147</v>
      </c>
      <c r="J589" s="181">
        <f t="shared" ca="1" si="160"/>
        <v>286.85076769897626</v>
      </c>
      <c r="K589" s="7">
        <f t="shared" ca="1" si="166"/>
        <v>-11.999120924493051</v>
      </c>
      <c r="L589" s="110">
        <f t="shared" si="161"/>
        <v>136.506484226738</v>
      </c>
      <c r="M589" s="110">
        <f t="shared" si="162"/>
        <v>54.592223167745232</v>
      </c>
      <c r="N589" s="110">
        <f t="shared" ca="1" si="163"/>
        <v>-117.71137626927683</v>
      </c>
      <c r="O589" s="110">
        <f t="shared" ca="1" si="164"/>
        <v>-35.797115210284062</v>
      </c>
      <c r="P589" s="110">
        <f t="shared" ca="1" si="167"/>
        <v>-6.432595703857845</v>
      </c>
      <c r="Q589" s="110" t="e">
        <f>'prueba 1'!#REF!</f>
        <v>#REF!</v>
      </c>
      <c r="R589" s="105">
        <f>'prueba 1'!AN586</f>
        <v>1.7441448714890274E-3</v>
      </c>
      <c r="S589" s="105">
        <f t="shared" si="168"/>
        <v>1.6140435099138408</v>
      </c>
      <c r="T589" s="177">
        <f t="shared" si="169"/>
        <v>5.5649564900861597</v>
      </c>
      <c r="U589" s="161">
        <f t="shared" si="154"/>
        <v>5.7983946969709661E-2</v>
      </c>
      <c r="V589" s="178">
        <f t="shared" si="165"/>
        <v>2.4291670000000001</v>
      </c>
    </row>
    <row r="590" spans="1:22" x14ac:dyDescent="0.25">
      <c r="A590" s="200">
        <v>2.4333330000000002</v>
      </c>
      <c r="B590" s="105">
        <v>13.915034070003871</v>
      </c>
      <c r="D590" s="194">
        <f t="shared" si="155"/>
        <v>4.1660000000001141E-3</v>
      </c>
      <c r="E590" s="174">
        <f t="shared" ca="1" si="153"/>
        <v>-2.6774580665976613E-2</v>
      </c>
      <c r="F590" s="179">
        <f t="shared" ca="1" si="156"/>
        <v>1.0245743288619247</v>
      </c>
      <c r="G590" s="272">
        <f t="shared" si="157"/>
        <v>2.4333330000000002</v>
      </c>
      <c r="H590" s="181">
        <f t="shared" ca="1" si="158"/>
        <v>-6.4269276682611327</v>
      </c>
      <c r="I590" s="182">
        <f t="shared" ca="1" si="159"/>
        <v>245.9371888770755</v>
      </c>
      <c r="J590" s="181">
        <f t="shared" ca="1" si="160"/>
        <v>287.8753420278382</v>
      </c>
      <c r="K590" s="7">
        <f t="shared" ca="1" si="166"/>
        <v>-11.996506074908906</v>
      </c>
      <c r="L590" s="110">
        <f t="shared" si="161"/>
        <v>136.506484226738</v>
      </c>
      <c r="M590" s="110">
        <f t="shared" si="162"/>
        <v>54.575141730374952</v>
      </c>
      <c r="N590" s="110">
        <f t="shared" ca="1" si="163"/>
        <v>-117.68572459485637</v>
      </c>
      <c r="O590" s="110">
        <f t="shared" ca="1" si="164"/>
        <v>-35.754382098493323</v>
      </c>
      <c r="P590" s="110">
        <f t="shared" ca="1" si="167"/>
        <v>-6.4269276682611327</v>
      </c>
      <c r="Q590" s="110" t="e">
        <f>'prueba 1'!#REF!</f>
        <v>#REF!</v>
      </c>
      <c r="R590" s="105">
        <f>'prueba 1'!AN587</f>
        <v>1.7412270509965108E-3</v>
      </c>
      <c r="S590" s="105">
        <f t="shared" si="168"/>
        <v>1.6157847369648373</v>
      </c>
      <c r="T590" s="177">
        <f t="shared" si="169"/>
        <v>5.563215263035163</v>
      </c>
      <c r="U590" s="161">
        <f t="shared" si="154"/>
        <v>5.7970031935637718E-2</v>
      </c>
      <c r="V590" s="178">
        <f t="shared" si="165"/>
        <v>2.4333330000000002</v>
      </c>
    </row>
    <row r="591" spans="1:22" x14ac:dyDescent="0.25">
      <c r="A591" s="200">
        <v>2.4375</v>
      </c>
      <c r="B591" s="105">
        <v>13.855937288197133</v>
      </c>
      <c r="D591" s="194">
        <f t="shared" si="155"/>
        <v>4.1669999999998097E-3</v>
      </c>
      <c r="E591" s="174">
        <f t="shared" ca="1" si="153"/>
        <v>-2.7191787913551403E-2</v>
      </c>
      <c r="F591" s="179">
        <f t="shared" ca="1" si="156"/>
        <v>1.024706957870491</v>
      </c>
      <c r="G591" s="272">
        <f t="shared" si="157"/>
        <v>2.4375</v>
      </c>
      <c r="H591" s="181">
        <f t="shared" ca="1" si="158"/>
        <v>-6.52550705868794</v>
      </c>
      <c r="I591" s="182">
        <f t="shared" ca="1" si="159"/>
        <v>245.90999708916195</v>
      </c>
      <c r="J591" s="181">
        <f t="shared" ca="1" si="160"/>
        <v>288.90004898570868</v>
      </c>
      <c r="K591" s="7">
        <f t="shared" ca="1" si="166"/>
        <v>-11.993894440807765</v>
      </c>
      <c r="L591" s="110">
        <f t="shared" si="161"/>
        <v>135.92674479721387</v>
      </c>
      <c r="M591" s="110">
        <f t="shared" si="162"/>
        <v>54.558114408388505</v>
      </c>
      <c r="N591" s="110">
        <f t="shared" ca="1" si="163"/>
        <v>-117.66010446432418</v>
      </c>
      <c r="O591" s="110">
        <f t="shared" ca="1" si="164"/>
        <v>-36.291474075498812</v>
      </c>
      <c r="P591" s="110">
        <f t="shared" ca="1" si="167"/>
        <v>-6.52550705868794</v>
      </c>
      <c r="Q591" s="110" t="e">
        <f>'prueba 1'!#REF!</f>
        <v>#REF!</v>
      </c>
      <c r="R591" s="105">
        <f>'prueba 1'!AN588</f>
        <v>1.7357107019828524E-3</v>
      </c>
      <c r="S591" s="105">
        <f t="shared" si="168"/>
        <v>1.6175204476668201</v>
      </c>
      <c r="T591" s="177">
        <f t="shared" si="169"/>
        <v>5.5614795523331804</v>
      </c>
      <c r="U591" s="161">
        <f t="shared" si="154"/>
        <v>5.7737690679914813E-2</v>
      </c>
      <c r="V591" s="178">
        <f t="shared" si="165"/>
        <v>2.4375</v>
      </c>
    </row>
    <row r="592" spans="1:22" x14ac:dyDescent="0.25">
      <c r="A592" s="200">
        <v>2.4416669999999998</v>
      </c>
      <c r="B592" s="105">
        <v>13.855937288197133</v>
      </c>
      <c r="D592" s="194">
        <f t="shared" si="155"/>
        <v>4.1669999999998097E-3</v>
      </c>
      <c r="E592" s="174">
        <f t="shared" ca="1" si="153"/>
        <v>-2.7168022031495417E-2</v>
      </c>
      <c r="F592" s="179">
        <f t="shared" ca="1" si="156"/>
        <v>1.0245937487226857</v>
      </c>
      <c r="G592" s="272">
        <f t="shared" si="157"/>
        <v>2.4416669999999998</v>
      </c>
      <c r="H592" s="181">
        <f t="shared" ca="1" si="158"/>
        <v>-6.5198037032629372</v>
      </c>
      <c r="I592" s="182">
        <f t="shared" ca="1" si="159"/>
        <v>245.88282906713044</v>
      </c>
      <c r="J592" s="181">
        <f t="shared" ca="1" si="160"/>
        <v>289.92464273443136</v>
      </c>
      <c r="K592" s="7">
        <f t="shared" ca="1" si="166"/>
        <v>-11.991242402651441</v>
      </c>
      <c r="L592" s="110">
        <f t="shared" si="161"/>
        <v>135.92674479721387</v>
      </c>
      <c r="M592" s="110">
        <f t="shared" si="162"/>
        <v>54.541111620856157</v>
      </c>
      <c r="N592" s="110">
        <f t="shared" ca="1" si="163"/>
        <v>-117.63408797001064</v>
      </c>
      <c r="O592" s="110">
        <f t="shared" ca="1" si="164"/>
        <v>-36.248454793652925</v>
      </c>
      <c r="P592" s="110">
        <f t="shared" ca="1" si="167"/>
        <v>-6.5198037032629372</v>
      </c>
      <c r="Q592" s="110" t="e">
        <f>'prueba 1'!#REF!</f>
        <v>#REF!</v>
      </c>
      <c r="R592" s="105">
        <f>'prueba 1'!AN589</f>
        <v>1.7332097382608946E-3</v>
      </c>
      <c r="S592" s="105">
        <f t="shared" si="168"/>
        <v>1.6192536574050811</v>
      </c>
      <c r="T592" s="177">
        <f t="shared" si="169"/>
        <v>5.5597463425949192</v>
      </c>
      <c r="U592" s="161">
        <f t="shared" si="154"/>
        <v>5.7737690679914813E-2</v>
      </c>
      <c r="V592" s="178">
        <f t="shared" si="165"/>
        <v>2.4416669999999998</v>
      </c>
    </row>
    <row r="593" spans="1:22" x14ac:dyDescent="0.25">
      <c r="A593" s="200">
        <v>2.4458329999999999</v>
      </c>
      <c r="B593" s="105">
        <v>13.796840506390392</v>
      </c>
      <c r="D593" s="194">
        <f t="shared" si="155"/>
        <v>4.1660000000001141E-3</v>
      </c>
      <c r="E593" s="174">
        <f t="shared" ca="1" si="153"/>
        <v>-2.7572304378746106E-2</v>
      </c>
      <c r="F593" s="179">
        <f t="shared" ca="1" si="156"/>
        <v>1.0242329996736517</v>
      </c>
      <c r="G593" s="272">
        <f t="shared" si="157"/>
        <v>2.4458329999999999</v>
      </c>
      <c r="H593" s="181">
        <f t="shared" ca="1" si="158"/>
        <v>-6.6184119968183754</v>
      </c>
      <c r="I593" s="182">
        <f t="shared" ca="1" si="159"/>
        <v>245.85525676275171</v>
      </c>
      <c r="J593" s="181">
        <f t="shared" ca="1" si="160"/>
        <v>290.948875734105</v>
      </c>
      <c r="K593" s="7">
        <f t="shared" ca="1" si="166"/>
        <v>-11.988592975253477</v>
      </c>
      <c r="L593" s="110">
        <f t="shared" si="161"/>
        <v>135.34700536768975</v>
      </c>
      <c r="M593" s="110">
        <f t="shared" si="162"/>
        <v>54.524171057721034</v>
      </c>
      <c r="N593" s="110">
        <f t="shared" ca="1" si="163"/>
        <v>-117.60809708723662</v>
      </c>
      <c r="O593" s="110">
        <f t="shared" ca="1" si="164"/>
        <v>-36.785262777267903</v>
      </c>
      <c r="P593" s="110">
        <f t="shared" ca="1" si="167"/>
        <v>-6.6184119968183754</v>
      </c>
      <c r="Q593" s="110" t="e">
        <f>'prueba 1'!#REF!</f>
        <v>#REF!</v>
      </c>
      <c r="R593" s="105">
        <f>'prueba 1'!AN590</f>
        <v>1.726866782377741E-3</v>
      </c>
      <c r="S593" s="105">
        <f t="shared" si="168"/>
        <v>1.6209805241874589</v>
      </c>
      <c r="T593" s="177">
        <f t="shared" si="169"/>
        <v>5.5580194758125412</v>
      </c>
      <c r="U593" s="161">
        <f t="shared" si="154"/>
        <v>5.7477637549623949E-2</v>
      </c>
      <c r="V593" s="178">
        <f t="shared" si="165"/>
        <v>2.4458329999999999</v>
      </c>
    </row>
    <row r="594" spans="1:22" x14ac:dyDescent="0.25">
      <c r="A594" s="200">
        <v>2.4500000000000002</v>
      </c>
      <c r="B594" s="105">
        <v>13.737743724583655</v>
      </c>
      <c r="D594" s="194">
        <f t="shared" si="155"/>
        <v>4.1670000000002538E-3</v>
      </c>
      <c r="E594" s="174">
        <f t="shared" ca="1" si="153"/>
        <v>-2.7989803883347288E-2</v>
      </c>
      <c r="F594" s="179">
        <f t="shared" ca="1" si="156"/>
        <v>1.0243622214176669</v>
      </c>
      <c r="G594" s="272">
        <f t="shared" si="157"/>
        <v>2.4500000000000002</v>
      </c>
      <c r="H594" s="181">
        <f t="shared" ca="1" si="158"/>
        <v>-6.7170155707572796</v>
      </c>
      <c r="I594" s="182">
        <f t="shared" ca="1" si="159"/>
        <v>245.82726695886836</v>
      </c>
      <c r="J594" s="181">
        <f t="shared" ca="1" si="160"/>
        <v>291.97323795552268</v>
      </c>
      <c r="K594" s="7">
        <f t="shared" ca="1" si="166"/>
        <v>-11.985904421502928</v>
      </c>
      <c r="L594" s="110">
        <f t="shared" si="161"/>
        <v>134.76726593816568</v>
      </c>
      <c r="M594" s="110">
        <f t="shared" si="162"/>
        <v>54.507284537634895</v>
      </c>
      <c r="N594" s="110">
        <f t="shared" ca="1" si="163"/>
        <v>-117.58172237494374</v>
      </c>
      <c r="O594" s="110">
        <f t="shared" ca="1" si="164"/>
        <v>-37.321740974412947</v>
      </c>
      <c r="P594" s="110">
        <f t="shared" ca="1" si="167"/>
        <v>-6.7170155707572787</v>
      </c>
      <c r="Q594" s="110" t="e">
        <f>'prueba 1'!#REF!</f>
        <v>#REF!</v>
      </c>
      <c r="R594" s="105">
        <f>'prueba 1'!AN591</f>
        <v>1.7213578069459794E-3</v>
      </c>
      <c r="S594" s="105">
        <f t="shared" si="168"/>
        <v>1.6227018819944048</v>
      </c>
      <c r="T594" s="177">
        <f t="shared" si="169"/>
        <v>5.5562981180055955</v>
      </c>
      <c r="U594" s="161">
        <f t="shared" si="154"/>
        <v>5.7245178100343581E-2</v>
      </c>
      <c r="V594" s="178">
        <f t="shared" si="165"/>
        <v>2.4500000000000002</v>
      </c>
    </row>
    <row r="595" spans="1:22" x14ac:dyDescent="0.25">
      <c r="A595" s="200">
        <v>2.454167</v>
      </c>
      <c r="B595" s="105">
        <v>13.678646942776915</v>
      </c>
      <c r="D595" s="194">
        <f t="shared" si="155"/>
        <v>4.1669999999998097E-3</v>
      </c>
      <c r="E595" s="174">
        <f t="shared" ca="1" si="153"/>
        <v>-2.8400655601582617E-2</v>
      </c>
      <c r="F595" s="179">
        <f t="shared" ca="1" si="156"/>
        <v>1.0242438758856658</v>
      </c>
      <c r="G595" s="272">
        <f t="shared" si="157"/>
        <v>2.454167</v>
      </c>
      <c r="H595" s="181">
        <f t="shared" ca="1" si="158"/>
        <v>-6.8156120954125061</v>
      </c>
      <c r="I595" s="182">
        <f t="shared" ca="1" si="159"/>
        <v>245.79886630326678</v>
      </c>
      <c r="J595" s="181">
        <f t="shared" ca="1" si="160"/>
        <v>292.99748183140832</v>
      </c>
      <c r="K595" s="7">
        <f t="shared" ca="1" si="166"/>
        <v>-11.98317546608647</v>
      </c>
      <c r="L595" s="110">
        <f t="shared" si="161"/>
        <v>134.18752650864155</v>
      </c>
      <c r="M595" s="110">
        <f t="shared" si="162"/>
        <v>54.490456072159141</v>
      </c>
      <c r="N595" s="110">
        <f t="shared" ca="1" si="163"/>
        <v>-117.55495132230827</v>
      </c>
      <c r="O595" s="110">
        <f t="shared" ca="1" si="164"/>
        <v>-37.85788088582585</v>
      </c>
      <c r="P595" s="110">
        <f t="shared" ca="1" si="167"/>
        <v>-6.8156120954125052</v>
      </c>
      <c r="Q595" s="110" t="e">
        <f>'prueba 1'!#REF!</f>
        <v>#REF!</v>
      </c>
      <c r="R595" s="105">
        <f>'prueba 1'!AN592</f>
        <v>1.7154399057854395E-3</v>
      </c>
      <c r="S595" s="105">
        <f t="shared" si="168"/>
        <v>1.6244173219001903</v>
      </c>
      <c r="T595" s="177">
        <f t="shared" si="169"/>
        <v>5.55458267809981</v>
      </c>
      <c r="U595" s="161">
        <f t="shared" si="154"/>
        <v>5.6998921810548803E-2</v>
      </c>
      <c r="V595" s="178">
        <f t="shared" si="165"/>
        <v>2.454167</v>
      </c>
    </row>
    <row r="596" spans="1:22" x14ac:dyDescent="0.25">
      <c r="A596" s="200">
        <v>2.4583330000000001</v>
      </c>
      <c r="B596" s="105">
        <v>13.796840506390392</v>
      </c>
      <c r="D596" s="194">
        <f t="shared" si="155"/>
        <v>4.1660000000001141E-3</v>
      </c>
      <c r="E596" s="174">
        <f t="shared" ca="1" si="153"/>
        <v>-2.7499708552539723E-2</v>
      </c>
      <c r="F596" s="179">
        <f t="shared" ca="1" si="156"/>
        <v>1.0238835132336075</v>
      </c>
      <c r="G596" s="272">
        <f t="shared" si="157"/>
        <v>2.4583330000000001</v>
      </c>
      <c r="H596" s="181">
        <f t="shared" ca="1" si="158"/>
        <v>-6.6009862104030175</v>
      </c>
      <c r="I596" s="182">
        <f t="shared" ca="1" si="159"/>
        <v>245.77136659471424</v>
      </c>
      <c r="J596" s="181">
        <f t="shared" ca="1" si="160"/>
        <v>294.02136534464194</v>
      </c>
      <c r="K596" s="7">
        <f t="shared" ca="1" si="166"/>
        <v>-11.980406770942839</v>
      </c>
      <c r="L596" s="110">
        <f t="shared" si="161"/>
        <v>135.34700536768975</v>
      </c>
      <c r="M596" s="110">
        <f t="shared" si="162"/>
        <v>54.473589105348786</v>
      </c>
      <c r="N596" s="110">
        <f t="shared" ca="1" si="163"/>
        <v>-117.52779042294925</v>
      </c>
      <c r="O596" s="110">
        <f t="shared" ca="1" si="164"/>
        <v>-36.654374160608299</v>
      </c>
      <c r="P596" s="110">
        <f t="shared" ca="1" si="167"/>
        <v>-6.6009862104030184</v>
      </c>
      <c r="Q596" s="110" t="e">
        <f>'prueba 1'!#REF!</f>
        <v>#REF!</v>
      </c>
      <c r="R596" s="105">
        <f>'prueba 1'!AN593</f>
        <v>1.7193646085990081E-3</v>
      </c>
      <c r="S596" s="105">
        <f t="shared" si="168"/>
        <v>1.6261366865087894</v>
      </c>
      <c r="T596" s="177">
        <f t="shared" si="169"/>
        <v>5.5528633134912111</v>
      </c>
      <c r="U596" s="161">
        <f t="shared" si="154"/>
        <v>5.7477637549623949E-2</v>
      </c>
      <c r="V596" s="178">
        <f t="shared" si="165"/>
        <v>2.4583330000000001</v>
      </c>
    </row>
    <row r="597" spans="1:22" x14ac:dyDescent="0.25">
      <c r="A597" s="200">
        <v>2.4624999999999999</v>
      </c>
      <c r="B597" s="105">
        <v>13.678646942776915</v>
      </c>
      <c r="D597" s="194">
        <f t="shared" si="155"/>
        <v>4.1669999999998097E-3</v>
      </c>
      <c r="E597" s="174">
        <f t="shared" ca="1" si="153"/>
        <v>-2.8352818346717004E-2</v>
      </c>
      <c r="F597" s="179">
        <f t="shared" ca="1" si="156"/>
        <v>1.0240111384060766</v>
      </c>
      <c r="G597" s="272">
        <f t="shared" si="157"/>
        <v>2.4624999999999999</v>
      </c>
      <c r="H597" s="181">
        <f t="shared" ca="1" si="158"/>
        <v>-6.8041320726465804</v>
      </c>
      <c r="I597" s="182">
        <f t="shared" ca="1" si="159"/>
        <v>245.74301377636752</v>
      </c>
      <c r="J597" s="181">
        <f t="shared" ca="1" si="160"/>
        <v>295.04537648304802</v>
      </c>
      <c r="K597" s="7">
        <f t="shared" ca="1" si="166"/>
        <v>-11.977726211265628</v>
      </c>
      <c r="L597" s="110">
        <f t="shared" si="161"/>
        <v>134.18752650864155</v>
      </c>
      <c r="M597" s="110">
        <f t="shared" si="162"/>
        <v>54.456809668919085</v>
      </c>
      <c r="N597" s="110">
        <f t="shared" ca="1" si="163"/>
        <v>-117.50149413251582</v>
      </c>
      <c r="O597" s="110">
        <f t="shared" ca="1" si="164"/>
        <v>-37.770777292793341</v>
      </c>
      <c r="P597" s="110">
        <f t="shared" ca="1" si="167"/>
        <v>-6.8041320726465795</v>
      </c>
      <c r="Q597" s="110" t="e">
        <f>'prueba 1'!#REF!</f>
        <v>#REF!</v>
      </c>
      <c r="R597" s="105">
        <f>'prueba 1'!AN594</f>
        <v>1.7104420417628338E-3</v>
      </c>
      <c r="S597" s="105">
        <f t="shared" si="168"/>
        <v>1.6278471285505522</v>
      </c>
      <c r="T597" s="177">
        <f t="shared" si="169"/>
        <v>5.5511528714494478</v>
      </c>
      <c r="U597" s="161">
        <f t="shared" si="154"/>
        <v>5.6998921810548803E-2</v>
      </c>
      <c r="V597" s="178">
        <f t="shared" si="165"/>
        <v>2.4624999999999999</v>
      </c>
    </row>
    <row r="598" spans="1:22" x14ac:dyDescent="0.25">
      <c r="A598" s="200">
        <v>2.4666670000000002</v>
      </c>
      <c r="B598" s="105">
        <v>13.796840506390392</v>
      </c>
      <c r="D598" s="194">
        <f t="shared" si="155"/>
        <v>4.1670000000002538E-3</v>
      </c>
      <c r="E598" s="174">
        <f t="shared" ca="1" si="153"/>
        <v>-2.7457954858875911E-2</v>
      </c>
      <c r="F598" s="179">
        <f t="shared" ca="1" si="156"/>
        <v>1.023896721108289</v>
      </c>
      <c r="G598" s="272">
        <f t="shared" si="157"/>
        <v>2.4666670000000002</v>
      </c>
      <c r="H598" s="181">
        <f t="shared" ca="1" si="158"/>
        <v>-6.5893820155685718</v>
      </c>
      <c r="I598" s="182">
        <f t="shared" ca="1" si="159"/>
        <v>245.71555582150864</v>
      </c>
      <c r="J598" s="181">
        <f t="shared" ca="1" si="160"/>
        <v>296.06927320415633</v>
      </c>
      <c r="K598" s="7">
        <f t="shared" ca="1" si="166"/>
        <v>-11.974962807932833</v>
      </c>
      <c r="L598" s="110">
        <f t="shared" si="161"/>
        <v>135.34700536768975</v>
      </c>
      <c r="M598" s="110">
        <f t="shared" si="162"/>
        <v>54.439987984940856</v>
      </c>
      <c r="N598" s="110">
        <f t="shared" ca="1" si="163"/>
        <v>-117.4743851458211</v>
      </c>
      <c r="O598" s="110">
        <f t="shared" ca="1" si="164"/>
        <v>-36.567367763072212</v>
      </c>
      <c r="P598" s="110">
        <f t="shared" ca="1" si="167"/>
        <v>-6.5893820155685718</v>
      </c>
      <c r="Q598" s="110" t="e">
        <f>'prueba 1'!#REF!</f>
        <v>#REF!</v>
      </c>
      <c r="R598" s="105">
        <f>'prueba 1'!AN595</f>
        <v>1.7147486216343762E-3</v>
      </c>
      <c r="S598" s="105">
        <f t="shared" si="168"/>
        <v>1.6295618771721867</v>
      </c>
      <c r="T598" s="177">
        <f t="shared" si="169"/>
        <v>5.549438122827814</v>
      </c>
      <c r="U598" s="161">
        <f t="shared" si="154"/>
        <v>5.7491434390132268E-2</v>
      </c>
      <c r="V598" s="178">
        <f t="shared" si="165"/>
        <v>2.4666670000000002</v>
      </c>
    </row>
    <row r="599" spans="1:22" x14ac:dyDescent="0.25">
      <c r="A599" s="200">
        <v>2.4708329999999998</v>
      </c>
      <c r="B599" s="105">
        <v>13.737743724583655</v>
      </c>
      <c r="D599" s="194">
        <f t="shared" si="155"/>
        <v>4.16599999999967E-3</v>
      </c>
      <c r="E599" s="174">
        <f t="shared" ca="1" si="153"/>
        <v>-2.7862869543177911E-2</v>
      </c>
      <c r="F599" s="179">
        <f t="shared" ca="1" si="156"/>
        <v>1.0235349288378071</v>
      </c>
      <c r="G599" s="272">
        <f t="shared" si="157"/>
        <v>2.4708329999999998</v>
      </c>
      <c r="H599" s="181">
        <f t="shared" ca="1" si="158"/>
        <v>-6.6881587957705513</v>
      </c>
      <c r="I599" s="182">
        <f t="shared" ca="1" si="159"/>
        <v>245.68769295196546</v>
      </c>
      <c r="J599" s="181">
        <f t="shared" ca="1" si="160"/>
        <v>297.09280813299415</v>
      </c>
      <c r="K599" s="7">
        <f t="shared" ca="1" si="166"/>
        <v>-11.972286926217391</v>
      </c>
      <c r="L599" s="110">
        <f t="shared" si="161"/>
        <v>134.76726593816568</v>
      </c>
      <c r="M599" s="110">
        <f t="shared" si="162"/>
        <v>54.42322843425719</v>
      </c>
      <c r="N599" s="110">
        <f t="shared" ca="1" si="163"/>
        <v>-117.44813474619261</v>
      </c>
      <c r="O599" s="110">
        <f t="shared" ca="1" si="164"/>
        <v>-37.104097242284126</v>
      </c>
      <c r="P599" s="110">
        <f t="shared" ca="1" si="167"/>
        <v>-6.6881587957705531</v>
      </c>
      <c r="Q599" s="110" t="e">
        <f>'prueba 1'!#REF!</f>
        <v>#REF!</v>
      </c>
      <c r="R599" s="105">
        <f>'prueba 1'!AN596</f>
        <v>1.7084149524630298E-3</v>
      </c>
      <c r="S599" s="105">
        <f t="shared" si="168"/>
        <v>1.6312702921246498</v>
      </c>
      <c r="T599" s="177">
        <f t="shared" si="169"/>
        <v>5.5477297078753507</v>
      </c>
      <c r="U599" s="161">
        <f t="shared" si="154"/>
        <v>5.7231440356610971E-2</v>
      </c>
      <c r="V599" s="178">
        <f t="shared" si="165"/>
        <v>2.4708329999999998</v>
      </c>
    </row>
    <row r="600" spans="1:22" x14ac:dyDescent="0.25">
      <c r="A600" s="200">
        <v>2.4750000000000001</v>
      </c>
      <c r="B600" s="105">
        <v>13.737743724583655</v>
      </c>
      <c r="D600" s="194">
        <f t="shared" si="155"/>
        <v>4.1670000000002538E-3</v>
      </c>
      <c r="E600" s="174">
        <f t="shared" ca="1" si="153"/>
        <v>-2.7845543594925599E-2</v>
      </c>
      <c r="F600" s="179">
        <f t="shared" ca="1" si="156"/>
        <v>1.0236645841507424</v>
      </c>
      <c r="G600" s="272">
        <f t="shared" si="157"/>
        <v>2.4750000000000001</v>
      </c>
      <c r="H600" s="181">
        <f t="shared" ca="1" si="158"/>
        <v>-6.6823958711120479</v>
      </c>
      <c r="I600" s="182">
        <f t="shared" ca="1" si="159"/>
        <v>245.65984740837052</v>
      </c>
      <c r="J600" s="181">
        <f t="shared" ca="1" si="160"/>
        <v>298.11647271714492</v>
      </c>
      <c r="K600" s="7">
        <f t="shared" ca="1" si="166"/>
        <v>-11.969571889683428</v>
      </c>
      <c r="L600" s="110">
        <f t="shared" si="161"/>
        <v>134.76726593816568</v>
      </c>
      <c r="M600" s="110">
        <f t="shared" si="162"/>
        <v>54.406489602999883</v>
      </c>
      <c r="N600" s="110">
        <f t="shared" ca="1" si="163"/>
        <v>-117.42150023779443</v>
      </c>
      <c r="O600" s="110">
        <f t="shared" ca="1" si="164"/>
        <v>-37.060723902628638</v>
      </c>
      <c r="P600" s="110">
        <f t="shared" ca="1" si="167"/>
        <v>-6.6823958711120479</v>
      </c>
      <c r="Q600" s="110" t="e">
        <f>'prueba 1'!#REF!</f>
        <v>#REF!</v>
      </c>
      <c r="R600" s="105">
        <f>'prueba 1'!AN597</f>
        <v>1.7063028804593578E-3</v>
      </c>
      <c r="S600" s="105">
        <f t="shared" si="168"/>
        <v>1.6329765950051092</v>
      </c>
      <c r="T600" s="177">
        <f t="shared" si="169"/>
        <v>5.5460234049948909</v>
      </c>
      <c r="U600" s="161">
        <f t="shared" si="154"/>
        <v>5.7245178100343581E-2</v>
      </c>
      <c r="V600" s="178">
        <f t="shared" si="165"/>
        <v>2.4750000000000001</v>
      </c>
    </row>
    <row r="601" spans="1:22" x14ac:dyDescent="0.25">
      <c r="A601" s="200">
        <v>2.4791669999999999</v>
      </c>
      <c r="B601" s="105">
        <v>13.737743724583655</v>
      </c>
      <c r="D601" s="194">
        <f t="shared" si="155"/>
        <v>4.1669999999998097E-3</v>
      </c>
      <c r="E601" s="174">
        <f t="shared" ca="1" si="153"/>
        <v>-2.7821535374234735E-2</v>
      </c>
      <c r="F601" s="179">
        <f t="shared" ca="1" si="156"/>
        <v>1.0235486518127288</v>
      </c>
      <c r="G601" s="272">
        <f t="shared" si="157"/>
        <v>2.4791669999999999</v>
      </c>
      <c r="H601" s="181">
        <f t="shared" ca="1" si="158"/>
        <v>-6.6766343590679158</v>
      </c>
      <c r="I601" s="182">
        <f t="shared" ca="1" si="159"/>
        <v>245.63202587299628</v>
      </c>
      <c r="J601" s="181">
        <f t="shared" ca="1" si="160"/>
        <v>299.14002136895766</v>
      </c>
      <c r="K601" s="7">
        <f t="shared" ca="1" si="166"/>
        <v>-11.966858849040088</v>
      </c>
      <c r="L601" s="110">
        <f t="shared" si="161"/>
        <v>134.76726593816568</v>
      </c>
      <c r="M601" s="110">
        <f t="shared" si="162"/>
        <v>54.389775564336141</v>
      </c>
      <c r="N601" s="110">
        <f t="shared" ca="1" si="163"/>
        <v>-117.39488530908328</v>
      </c>
      <c r="O601" s="110">
        <f t="shared" ca="1" si="164"/>
        <v>-37.017394935253733</v>
      </c>
      <c r="P601" s="110">
        <f t="shared" ca="1" si="167"/>
        <v>-6.6766343590679149</v>
      </c>
      <c r="Q601" s="110" t="e">
        <f>'prueba 1'!#REF!</f>
        <v>#REF!</v>
      </c>
      <c r="R601" s="105">
        <f>'prueba 1'!AN598</f>
        <v>1.7037756028285488E-3</v>
      </c>
      <c r="S601" s="105">
        <f t="shared" si="168"/>
        <v>1.6346803706079378</v>
      </c>
      <c r="T601" s="177">
        <f t="shared" si="169"/>
        <v>5.5443196293920627</v>
      </c>
      <c r="U601" s="161">
        <f t="shared" si="154"/>
        <v>5.7245178100337475E-2</v>
      </c>
      <c r="V601" s="178">
        <f t="shared" si="165"/>
        <v>2.4791669999999999</v>
      </c>
    </row>
    <row r="602" spans="1:22" x14ac:dyDescent="0.25">
      <c r="A602" s="200">
        <v>2.483333</v>
      </c>
      <c r="B602" s="105">
        <v>13.855937288197133</v>
      </c>
      <c r="D602" s="194">
        <f t="shared" si="155"/>
        <v>4.1660000000001141E-3</v>
      </c>
      <c r="E602" s="174">
        <f t="shared" ca="1" si="153"/>
        <v>-2.6919351569805395E-2</v>
      </c>
      <c r="F602" s="179">
        <f t="shared" ca="1" si="156"/>
        <v>1.0231908737682907</v>
      </c>
      <c r="G602" s="272">
        <f t="shared" si="157"/>
        <v>2.483333</v>
      </c>
      <c r="H602" s="181">
        <f t="shared" ca="1" si="158"/>
        <v>-6.4616782452723616</v>
      </c>
      <c r="I602" s="182">
        <f t="shared" ca="1" si="159"/>
        <v>245.60510652142648</v>
      </c>
      <c r="J602" s="181">
        <f t="shared" ca="1" si="160"/>
        <v>300.16321224272593</v>
      </c>
      <c r="K602" s="7">
        <f t="shared" ca="1" si="166"/>
        <v>-11.96414845466837</v>
      </c>
      <c r="L602" s="110">
        <f t="shared" si="161"/>
        <v>135.92674479721387</v>
      </c>
      <c r="M602" s="110">
        <f t="shared" si="162"/>
        <v>54.373024069536093</v>
      </c>
      <c r="N602" s="110">
        <f t="shared" ca="1" si="163"/>
        <v>-117.36829634029672</v>
      </c>
      <c r="O602" s="110">
        <f t="shared" ca="1" si="164"/>
        <v>-35.814575612618938</v>
      </c>
      <c r="P602" s="110">
        <f t="shared" ca="1" si="167"/>
        <v>-6.4616782452723607</v>
      </c>
      <c r="Q602" s="110" t="e">
        <f>'prueba 1'!#REF!</f>
        <v>#REF!</v>
      </c>
      <c r="R602" s="105">
        <f>'prueba 1'!AN599</f>
        <v>1.7075937614725901E-3</v>
      </c>
      <c r="S602" s="105">
        <f t="shared" si="168"/>
        <v>1.6363879643694104</v>
      </c>
      <c r="T602" s="177">
        <f t="shared" si="169"/>
        <v>5.5426120356305901</v>
      </c>
      <c r="U602" s="161">
        <f t="shared" si="154"/>
        <v>5.7723834742630833E-2</v>
      </c>
      <c r="V602" s="178">
        <f t="shared" si="165"/>
        <v>2.483333</v>
      </c>
    </row>
    <row r="603" spans="1:22" x14ac:dyDescent="0.25">
      <c r="A603" s="200">
        <v>2.4874999999999998</v>
      </c>
      <c r="B603" s="105">
        <v>13.855937288197133</v>
      </c>
      <c r="D603" s="194">
        <f t="shared" si="155"/>
        <v>4.1669999999998097E-3</v>
      </c>
      <c r="E603" s="174">
        <f t="shared" ca="1" si="153"/>
        <v>-2.6902173326141966E-2</v>
      </c>
      <c r="F603" s="179">
        <f t="shared" ca="1" si="156"/>
        <v>1.0233243775184875</v>
      </c>
      <c r="G603" s="272">
        <f t="shared" si="157"/>
        <v>2.4874999999999998</v>
      </c>
      <c r="H603" s="181">
        <f t="shared" ca="1" si="158"/>
        <v>-6.4560051178649376</v>
      </c>
      <c r="I603" s="182">
        <f t="shared" ca="1" si="159"/>
        <v>245.57820434810034</v>
      </c>
      <c r="J603" s="181">
        <f t="shared" ca="1" si="160"/>
        <v>301.1865366202444</v>
      </c>
      <c r="K603" s="7">
        <f t="shared" ca="1" si="166"/>
        <v>-11.961526243909658</v>
      </c>
      <c r="L603" s="110">
        <f t="shared" si="161"/>
        <v>135.92674479721387</v>
      </c>
      <c r="M603" s="110">
        <f t="shared" si="162"/>
        <v>54.356293645594242</v>
      </c>
      <c r="N603" s="110">
        <f t="shared" ca="1" si="163"/>
        <v>-117.34257245275376</v>
      </c>
      <c r="O603" s="110">
        <f t="shared" ca="1" si="164"/>
        <v>-35.772121301134121</v>
      </c>
      <c r="P603" s="110">
        <f t="shared" ca="1" si="167"/>
        <v>-6.4560051178649358</v>
      </c>
      <c r="Q603" s="110" t="e">
        <f>'prueba 1'!#REF!</f>
        <v>#REF!</v>
      </c>
      <c r="R603" s="105">
        <f>'prueba 1'!AN600</f>
        <v>1.7054458656312491E-3</v>
      </c>
      <c r="S603" s="105">
        <f t="shared" si="168"/>
        <v>1.6380934102350415</v>
      </c>
      <c r="T603" s="177">
        <f t="shared" si="169"/>
        <v>5.5409065897649583</v>
      </c>
      <c r="U603" s="161">
        <f t="shared" si="154"/>
        <v>5.7737690679914813E-2</v>
      </c>
      <c r="V603" s="178">
        <f t="shared" si="165"/>
        <v>2.4874999999999998</v>
      </c>
    </row>
    <row r="604" spans="1:22" x14ac:dyDescent="0.25">
      <c r="A604" s="200">
        <v>2.4916670000000001</v>
      </c>
      <c r="B604" s="105">
        <v>13.678646942776915</v>
      </c>
      <c r="D604" s="194">
        <f t="shared" si="155"/>
        <v>4.1670000000002538E-3</v>
      </c>
      <c r="E604" s="174">
        <f t="shared" ca="1" si="153"/>
        <v>-2.818693200411242E-2</v>
      </c>
      <c r="F604" s="179">
        <f t="shared" ca="1" si="156"/>
        <v>1.0232069225729354</v>
      </c>
      <c r="G604" s="272">
        <f t="shared" si="157"/>
        <v>2.4916670000000001</v>
      </c>
      <c r="H604" s="181">
        <f t="shared" ca="1" si="158"/>
        <v>-6.7643225351837541</v>
      </c>
      <c r="I604" s="182">
        <f t="shared" ca="1" si="159"/>
        <v>245.55001741609624</v>
      </c>
      <c r="J604" s="181">
        <f t="shared" ca="1" si="160"/>
        <v>302.20974354281731</v>
      </c>
      <c r="K604" s="7">
        <f t="shared" ca="1" si="166"/>
        <v>-11.958905993596105</v>
      </c>
      <c r="L604" s="110">
        <f t="shared" si="161"/>
        <v>134.18752650864155</v>
      </c>
      <c r="M604" s="110">
        <f t="shared" si="162"/>
        <v>54.339687597039969</v>
      </c>
      <c r="N604" s="110">
        <f t="shared" ca="1" si="163"/>
        <v>-117.31686779717779</v>
      </c>
      <c r="O604" s="110">
        <f t="shared" ca="1" si="164"/>
        <v>-37.469028885576208</v>
      </c>
      <c r="P604" s="110">
        <f t="shared" ca="1" si="167"/>
        <v>-6.7643225351837541</v>
      </c>
      <c r="Q604" s="110" t="e">
        <f>'prueba 1'!#REF!</f>
        <v>#REF!</v>
      </c>
      <c r="R604" s="105">
        <f>'prueba 1'!AN601</f>
        <v>1.6927674367253512E-3</v>
      </c>
      <c r="S604" s="105">
        <f t="shared" si="168"/>
        <v>1.6397861776717668</v>
      </c>
      <c r="T604" s="177">
        <f t="shared" si="169"/>
        <v>5.5392138223282332</v>
      </c>
      <c r="U604" s="161">
        <f t="shared" si="154"/>
        <v>5.6998921810554874E-2</v>
      </c>
      <c r="V604" s="178">
        <f t="shared" si="165"/>
        <v>2.4916670000000001</v>
      </c>
    </row>
    <row r="605" spans="1:22" x14ac:dyDescent="0.25">
      <c r="A605" s="200">
        <v>2.4958330000000002</v>
      </c>
      <c r="B605" s="105">
        <v>12.910388779289308</v>
      </c>
      <c r="D605" s="194">
        <f t="shared" si="155"/>
        <v>4.1660000000001141E-3</v>
      </c>
      <c r="E605" s="174">
        <f t="shared" ca="1" si="153"/>
        <v>-3.3826050432580475E-2</v>
      </c>
      <c r="F605" s="179">
        <f t="shared" ca="1" si="156"/>
        <v>1.0228204532293828</v>
      </c>
      <c r="G605" s="272">
        <f t="shared" si="157"/>
        <v>2.4958330000000002</v>
      </c>
      <c r="H605" s="181">
        <f t="shared" ca="1" si="158"/>
        <v>-8.1195512320162138</v>
      </c>
      <c r="I605" s="182">
        <f t="shared" ca="1" si="159"/>
        <v>245.51619136566364</v>
      </c>
      <c r="J605" s="181">
        <f t="shared" ca="1" si="160"/>
        <v>303.23256399604668</v>
      </c>
      <c r="K605" s="7">
        <f t="shared" ca="1" si="166"/>
        <v>-11.956160916718899</v>
      </c>
      <c r="L605" s="110">
        <f t="shared" si="161"/>
        <v>126.65091392482812</v>
      </c>
      <c r="M605" s="110">
        <f t="shared" si="162"/>
        <v>54.323543986866831</v>
      </c>
      <c r="N605" s="110">
        <f t="shared" ca="1" si="163"/>
        <v>-117.28993859301241</v>
      </c>
      <c r="O605" s="110">
        <f t="shared" ca="1" si="164"/>
        <v>-44.962568655051115</v>
      </c>
      <c r="P605" s="110">
        <f t="shared" ca="1" si="167"/>
        <v>-8.119551232016212</v>
      </c>
      <c r="Q605" s="110" t="e">
        <f>'prueba 1'!#REF!</f>
        <v>#REF!</v>
      </c>
      <c r="R605" s="105">
        <f>'prueba 1'!AN602</f>
        <v>1.6456279483326348E-3</v>
      </c>
      <c r="S605" s="105">
        <f t="shared" si="168"/>
        <v>1.6414318056200994</v>
      </c>
      <c r="T605" s="177">
        <f t="shared" si="169"/>
        <v>5.5375681943799009</v>
      </c>
      <c r="U605" s="161">
        <f t="shared" si="154"/>
        <v>5.3784679654520731E-2</v>
      </c>
      <c r="V605" s="178">
        <f t="shared" si="165"/>
        <v>2.4958330000000002</v>
      </c>
    </row>
    <row r="606" spans="1:22" x14ac:dyDescent="0.25">
      <c r="A606" s="200">
        <v>2.5</v>
      </c>
      <c r="B606" s="105">
        <v>12.674001652062351</v>
      </c>
      <c r="D606" s="194">
        <f t="shared" si="155"/>
        <v>4.1669999999998097E-3</v>
      </c>
      <c r="E606" s="174">
        <f t="shared" ca="1" si="153"/>
        <v>-3.5553294825902977E-2</v>
      </c>
      <c r="F606" s="179">
        <f t="shared" ca="1" si="156"/>
        <v>1.0229178188411341</v>
      </c>
      <c r="G606" s="272">
        <f t="shared" si="157"/>
        <v>2.5</v>
      </c>
      <c r="H606" s="181">
        <f t="shared" ca="1" si="158"/>
        <v>-8.5321081895619386</v>
      </c>
      <c r="I606" s="182">
        <f t="shared" ca="1" si="159"/>
        <v>245.48063807083773</v>
      </c>
      <c r="J606" s="181">
        <f t="shared" ca="1" si="160"/>
        <v>304.25548181488779</v>
      </c>
      <c r="K606" s="7">
        <f t="shared" ca="1" si="166"/>
        <v>-11.952867071741451</v>
      </c>
      <c r="L606" s="110">
        <f t="shared" si="161"/>
        <v>124.33195620673168</v>
      </c>
      <c r="M606" s="110">
        <f t="shared" si="162"/>
        <v>54.307554848035331</v>
      </c>
      <c r="N606" s="110">
        <f t="shared" ca="1" si="163"/>
        <v>-117.25762597378365</v>
      </c>
      <c r="O606" s="110">
        <f t="shared" ca="1" si="164"/>
        <v>-47.233224615087309</v>
      </c>
      <c r="P606" s="110">
        <f t="shared" ca="1" si="167"/>
        <v>-8.5321081895619404</v>
      </c>
      <c r="Q606" s="110" t="e">
        <f>'prueba 1'!#REF!</f>
        <v>#REF!</v>
      </c>
      <c r="R606" s="105">
        <f>'prueba 1'!AN603</f>
        <v>1.6298816341994071E-3</v>
      </c>
      <c r="S606" s="105">
        <f t="shared" si="168"/>
        <v>1.6430616872542987</v>
      </c>
      <c r="T606" s="177">
        <f t="shared" si="169"/>
        <v>5.5359383127457011</v>
      </c>
      <c r="U606" s="161">
        <f t="shared" si="154"/>
        <v>5.2812564884141405E-2</v>
      </c>
      <c r="V606" s="178">
        <f t="shared" si="165"/>
        <v>2.5</v>
      </c>
    </row>
    <row r="607" spans="1:22" x14ac:dyDescent="0.25">
      <c r="A607" s="200">
        <v>2.5041669999999998</v>
      </c>
      <c r="B607" s="105">
        <v>12.437614524835396</v>
      </c>
      <c r="D607" s="194">
        <f t="shared" si="155"/>
        <v>4.1669999999998097E-3</v>
      </c>
      <c r="E607" s="174">
        <f t="shared" ca="1" si="153"/>
        <v>-3.7272204066800131E-2</v>
      </c>
      <c r="F607" s="179">
        <f t="shared" ca="1" si="156"/>
        <v>1.0227625055667877</v>
      </c>
      <c r="G607" s="272">
        <f t="shared" si="157"/>
        <v>2.5041669999999998</v>
      </c>
      <c r="H607" s="181">
        <f t="shared" ca="1" si="158"/>
        <v>-8.9446134069598831</v>
      </c>
      <c r="I607" s="182">
        <f t="shared" ca="1" si="159"/>
        <v>245.44336586677093</v>
      </c>
      <c r="J607" s="181">
        <f t="shared" ca="1" si="160"/>
        <v>305.27824432045458</v>
      </c>
      <c r="K607" s="7">
        <f t="shared" ca="1" si="166"/>
        <v>-11.949405523767233</v>
      </c>
      <c r="L607" s="110">
        <f t="shared" si="161"/>
        <v>122.01299848863525</v>
      </c>
      <c r="M607" s="110">
        <f t="shared" si="162"/>
        <v>54.291724213848369</v>
      </c>
      <c r="N607" s="110">
        <f t="shared" ca="1" si="163"/>
        <v>-117.22366818815657</v>
      </c>
      <c r="O607" s="110">
        <f t="shared" ca="1" si="164"/>
        <v>-49.502393913369687</v>
      </c>
      <c r="P607" s="110">
        <f t="shared" ca="1" si="167"/>
        <v>-8.9446134069598831</v>
      </c>
      <c r="Q607" s="110" t="e">
        <f>'prueba 1'!#REF!</f>
        <v>#REF!</v>
      </c>
      <c r="R607" s="105">
        <f>'prueba 1'!AN604</f>
        <v>1.613724178080235E-3</v>
      </c>
      <c r="S607" s="105">
        <f t="shared" si="168"/>
        <v>1.6446754114323789</v>
      </c>
      <c r="T607" s="177">
        <f t="shared" si="169"/>
        <v>5.5343245885676211</v>
      </c>
      <c r="U607" s="161">
        <f t="shared" si="154"/>
        <v>5.1827539724986729E-2</v>
      </c>
      <c r="V607" s="178">
        <f t="shared" si="165"/>
        <v>2.5041669999999998</v>
      </c>
    </row>
    <row r="608" spans="1:22" x14ac:dyDescent="0.25">
      <c r="A608" s="200">
        <v>2.5083329999999999</v>
      </c>
      <c r="B608" s="105">
        <v>12.674001652062351</v>
      </c>
      <c r="D608" s="194">
        <f t="shared" si="155"/>
        <v>4.1660000000001141E-3</v>
      </c>
      <c r="E608" s="174">
        <f t="shared" ca="1" si="153"/>
        <v>-3.5489275416620648E-2</v>
      </c>
      <c r="F608" s="179">
        <f t="shared" ca="1" si="156"/>
        <v>1.0223692138796101</v>
      </c>
      <c r="G608" s="272">
        <f t="shared" si="157"/>
        <v>2.5083329999999999</v>
      </c>
      <c r="H608" s="181">
        <f t="shared" ca="1" si="158"/>
        <v>-8.5187891062457215</v>
      </c>
      <c r="I608" s="182">
        <f t="shared" ca="1" si="159"/>
        <v>245.40787659135432</v>
      </c>
      <c r="J608" s="181">
        <f t="shared" ca="1" si="160"/>
        <v>306.30061353433416</v>
      </c>
      <c r="K608" s="7">
        <f t="shared" ca="1" si="166"/>
        <v>-11.94577715720613</v>
      </c>
      <c r="L608" s="110">
        <f t="shared" si="161"/>
        <v>124.33195620673168</v>
      </c>
      <c r="M608" s="110">
        <f t="shared" si="162"/>
        <v>54.275785348794841</v>
      </c>
      <c r="N608" s="110">
        <f t="shared" ca="1" si="163"/>
        <v>-117.18807391219215</v>
      </c>
      <c r="O608" s="110">
        <f t="shared" ca="1" si="164"/>
        <v>-47.131903054255318</v>
      </c>
      <c r="P608" s="110">
        <f t="shared" ca="1" si="167"/>
        <v>-8.5187891062457215</v>
      </c>
      <c r="Q608" s="110" t="e">
        <f>'prueba 1'!#REF!</f>
        <v>#REF!</v>
      </c>
      <c r="R608" s="105">
        <f>'prueba 1'!AN605</f>
        <v>1.6247568861903461E-3</v>
      </c>
      <c r="S608" s="105">
        <f t="shared" si="168"/>
        <v>1.6463001683185692</v>
      </c>
      <c r="T608" s="177">
        <f t="shared" si="169"/>
        <v>5.5326998316814313</v>
      </c>
      <c r="U608" s="161">
        <f t="shared" si="154"/>
        <v>5.2799890882493199E-2</v>
      </c>
      <c r="V608" s="178">
        <f t="shared" si="165"/>
        <v>2.5083329999999999</v>
      </c>
    </row>
    <row r="609" spans="1:22" x14ac:dyDescent="0.25">
      <c r="A609" s="200">
        <v>2.5125000000000002</v>
      </c>
      <c r="B609" s="105">
        <v>12.792195215675831</v>
      </c>
      <c r="D609" s="194">
        <f t="shared" si="155"/>
        <v>4.1670000000002538E-3</v>
      </c>
      <c r="E609" s="174">
        <f t="shared" ref="E609:E672" ca="1" si="170">IF( AND(J608&lt;=0,I608&lt;=0,H609&lt;=0),0,+D609*H609)</f>
        <v>-3.4597150808860652E-2</v>
      </c>
      <c r="F609" s="179">
        <f t="shared" ca="1" si="156"/>
        <v>1.0224704554288153</v>
      </c>
      <c r="G609" s="272">
        <f t="shared" si="157"/>
        <v>2.5125000000000002</v>
      </c>
      <c r="H609" s="181">
        <f t="shared" ca="1" si="158"/>
        <v>-8.3026519819674931</v>
      </c>
      <c r="I609" s="182">
        <f t="shared" ca="1" si="159"/>
        <v>245.37327944054547</v>
      </c>
      <c r="J609" s="181">
        <f t="shared" ca="1" si="160"/>
        <v>307.32308398976295</v>
      </c>
      <c r="K609" s="7">
        <f t="shared" ca="1" si="166"/>
        <v>-11.942322866850233</v>
      </c>
      <c r="L609" s="110">
        <f t="shared" si="161"/>
        <v>125.49143506577991</v>
      </c>
      <c r="M609" s="110">
        <f t="shared" si="162"/>
        <v>54.259798911979772</v>
      </c>
      <c r="N609" s="110">
        <f t="shared" ca="1" si="163"/>
        <v>-117.1541873238008</v>
      </c>
      <c r="O609" s="110">
        <f t="shared" ca="1" si="164"/>
        <v>-45.922551170000659</v>
      </c>
      <c r="P609" s="110">
        <f t="shared" ca="1" si="167"/>
        <v>-8.3026519819674931</v>
      </c>
      <c r="Q609" s="110" t="e">
        <f>'prueba 1'!#REF!</f>
        <v>#REF!</v>
      </c>
      <c r="R609" s="105">
        <f>'prueba 1'!AN606</f>
        <v>1.6296061992932863E-3</v>
      </c>
      <c r="S609" s="105">
        <f t="shared" si="168"/>
        <v>1.6479297745178625</v>
      </c>
      <c r="T609" s="177">
        <f t="shared" si="169"/>
        <v>5.5310702254821376</v>
      </c>
      <c r="U609" s="161">
        <f t="shared" si="154"/>
        <v>5.3305077463724433E-2</v>
      </c>
      <c r="V609" s="178">
        <f t="shared" si="165"/>
        <v>2.5125000000000002</v>
      </c>
    </row>
    <row r="610" spans="1:22" x14ac:dyDescent="0.25">
      <c r="A610" s="200">
        <v>2.516667</v>
      </c>
      <c r="B610" s="105">
        <v>12.792195215675831</v>
      </c>
      <c r="D610" s="194">
        <f t="shared" si="155"/>
        <v>4.1669999999998097E-3</v>
      </c>
      <c r="E610" s="174">
        <f t="shared" ca="1" si="170"/>
        <v>-3.4570410905389502E-2</v>
      </c>
      <c r="F610" s="179">
        <f t="shared" ca="1" si="156"/>
        <v>1.0223264005264636</v>
      </c>
      <c r="G610" s="272">
        <f t="shared" si="157"/>
        <v>2.516667</v>
      </c>
      <c r="H610" s="181">
        <f t="shared" ca="1" si="158"/>
        <v>-8.2962349185003799</v>
      </c>
      <c r="I610" s="182">
        <f t="shared" ca="1" si="159"/>
        <v>245.33870902964009</v>
      </c>
      <c r="J610" s="181">
        <f t="shared" ca="1" si="160"/>
        <v>308.34541039028943</v>
      </c>
      <c r="K610" s="7">
        <f t="shared" ca="1" si="166"/>
        <v>-11.93895589080225</v>
      </c>
      <c r="L610" s="110">
        <f t="shared" si="161"/>
        <v>125.49143506577991</v>
      </c>
      <c r="M610" s="110">
        <f t="shared" si="162"/>
        <v>54.243836111691351</v>
      </c>
      <c r="N610" s="110">
        <f t="shared" ca="1" si="163"/>
        <v>-117.12115728877008</v>
      </c>
      <c r="O610" s="110">
        <f t="shared" ca="1" si="164"/>
        <v>-45.873558334681519</v>
      </c>
      <c r="P610" s="110">
        <f t="shared" ca="1" si="167"/>
        <v>-8.2962349185003799</v>
      </c>
      <c r="Q610" s="110" t="e">
        <f>'prueba 1'!#REF!</f>
        <v>#REF!</v>
      </c>
      <c r="R610" s="105">
        <f>'prueba 1'!AN607</f>
        <v>1.6271967674228549E-3</v>
      </c>
      <c r="S610" s="105">
        <f t="shared" si="168"/>
        <v>1.6495569712852853</v>
      </c>
      <c r="T610" s="177">
        <f t="shared" si="169"/>
        <v>5.5294430287147147</v>
      </c>
      <c r="U610" s="161">
        <f t="shared" si="154"/>
        <v>5.330507746371875E-2</v>
      </c>
      <c r="V610" s="178">
        <f t="shared" si="165"/>
        <v>2.516667</v>
      </c>
    </row>
    <row r="611" spans="1:22" x14ac:dyDescent="0.25">
      <c r="A611" s="200">
        <v>2.5208330000000001</v>
      </c>
      <c r="B611" s="105">
        <v>12.792195215675831</v>
      </c>
      <c r="D611" s="194">
        <f t="shared" si="155"/>
        <v>4.1660000000001141E-3</v>
      </c>
      <c r="E611" s="174">
        <f t="shared" ca="1" si="170"/>
        <v>-3.4535391402091942E-2</v>
      </c>
      <c r="F611" s="179">
        <f t="shared" ca="1" si="156"/>
        <v>1.0219371873769274</v>
      </c>
      <c r="G611" s="272">
        <f t="shared" si="157"/>
        <v>2.5208330000000001</v>
      </c>
      <c r="H611" s="181">
        <f t="shared" ca="1" si="158"/>
        <v>-8.2898203077510786</v>
      </c>
      <c r="I611" s="182">
        <f t="shared" ca="1" si="159"/>
        <v>245.30417363823798</v>
      </c>
      <c r="J611" s="181">
        <f t="shared" ca="1" si="160"/>
        <v>309.36734757766635</v>
      </c>
      <c r="K611" s="7">
        <f t="shared" ca="1" si="166"/>
        <v>-11.935591991220589</v>
      </c>
      <c r="L611" s="110">
        <f t="shared" si="161"/>
        <v>125.49143506577991</v>
      </c>
      <c r="M611" s="110">
        <f t="shared" si="162"/>
        <v>54.227900812859019</v>
      </c>
      <c r="N611" s="110">
        <f t="shared" ca="1" si="163"/>
        <v>-117.08815743387399</v>
      </c>
      <c r="O611" s="110">
        <f t="shared" ca="1" si="164"/>
        <v>-45.824623180953097</v>
      </c>
      <c r="P611" s="110">
        <f t="shared" ca="1" si="167"/>
        <v>-8.2898203077510786</v>
      </c>
      <c r="Q611" s="110" t="e">
        <f>'prueba 1'!#REF!</f>
        <v>#REF!</v>
      </c>
      <c r="R611" s="105">
        <f>'prueba 1'!AN608</f>
        <v>1.6243933570169074E-3</v>
      </c>
      <c r="S611" s="105">
        <f t="shared" si="168"/>
        <v>1.6511813646423021</v>
      </c>
      <c r="T611" s="177">
        <f t="shared" si="169"/>
        <v>5.5278186353576979</v>
      </c>
      <c r="U611" s="161">
        <f t="shared" si="154"/>
        <v>5.3292285268506968E-2</v>
      </c>
      <c r="V611" s="178">
        <f t="shared" si="165"/>
        <v>2.5208330000000001</v>
      </c>
    </row>
    <row r="612" spans="1:22" x14ac:dyDescent="0.25">
      <c r="A612" s="200">
        <v>2.5249999999999999</v>
      </c>
      <c r="B612" s="105">
        <v>12.910388779289308</v>
      </c>
      <c r="D612" s="194">
        <f t="shared" si="155"/>
        <v>4.1669999999998097E-3</v>
      </c>
      <c r="E612" s="174">
        <f t="shared" ca="1" si="170"/>
        <v>-3.3642658873891361E-2</v>
      </c>
      <c r="F612" s="179">
        <f t="shared" ca="1" si="156"/>
        <v>1.0220423025909635</v>
      </c>
      <c r="G612" s="272">
        <f t="shared" si="157"/>
        <v>2.5249999999999999</v>
      </c>
      <c r="H612" s="181">
        <f t="shared" ca="1" si="158"/>
        <v>-8.0735922423549074</v>
      </c>
      <c r="I612" s="182">
        <f t="shared" ca="1" si="159"/>
        <v>245.27053097936408</v>
      </c>
      <c r="J612" s="181">
        <f t="shared" ca="1" si="160"/>
        <v>310.38938988025734</v>
      </c>
      <c r="K612" s="7">
        <f t="shared" ca="1" si="166"/>
        <v>-11.93223197248787</v>
      </c>
      <c r="L612" s="110">
        <f t="shared" si="161"/>
        <v>126.65091392482812</v>
      </c>
      <c r="M612" s="110">
        <f t="shared" si="162"/>
        <v>54.211918750402248</v>
      </c>
      <c r="N612" s="110">
        <f t="shared" ca="1" si="163"/>
        <v>-117.055195650106</v>
      </c>
      <c r="O612" s="110">
        <f t="shared" ca="1" si="164"/>
        <v>-44.616200475680131</v>
      </c>
      <c r="P612" s="110">
        <f t="shared" ca="1" si="167"/>
        <v>-8.0735922423549074</v>
      </c>
      <c r="Q612" s="110" t="e">
        <f>'prueba 1'!#REF!</f>
        <v>#REF!</v>
      </c>
      <c r="R612" s="105">
        <f>'prueba 1'!AN609</f>
        <v>1.6291602912102195E-3</v>
      </c>
      <c r="S612" s="105">
        <f t="shared" si="168"/>
        <v>1.6528105249335123</v>
      </c>
      <c r="T612" s="177">
        <f t="shared" si="169"/>
        <v>5.5261894750664879</v>
      </c>
      <c r="U612" s="161">
        <f t="shared" si="154"/>
        <v>5.3797590043296088E-2</v>
      </c>
      <c r="V612" s="178">
        <f t="shared" si="165"/>
        <v>2.5249999999999999</v>
      </c>
    </row>
    <row r="613" spans="1:22" x14ac:dyDescent="0.25">
      <c r="A613" s="200">
        <v>2.5291670000000002</v>
      </c>
      <c r="B613" s="105">
        <v>12.555808088448876</v>
      </c>
      <c r="D613" s="194">
        <f t="shared" si="155"/>
        <v>4.1670000000002538E-3</v>
      </c>
      <c r="E613" s="174">
        <f t="shared" ca="1" si="170"/>
        <v>-3.6240002333303975E-2</v>
      </c>
      <c r="F613" s="179">
        <f t="shared" ca="1" si="156"/>
        <v>1.0218912905013495</v>
      </c>
      <c r="G613" s="272">
        <f t="shared" si="157"/>
        <v>2.5291670000000002</v>
      </c>
      <c r="H613" s="181">
        <f t="shared" ca="1" si="158"/>
        <v>-8.6969048076078153</v>
      </c>
      <c r="I613" s="182">
        <f t="shared" ca="1" si="159"/>
        <v>245.23429097703078</v>
      </c>
      <c r="J613" s="181">
        <f t="shared" ca="1" si="160"/>
        <v>311.41128117075868</v>
      </c>
      <c r="K613" s="7">
        <f t="shared" ca="1" si="166"/>
        <v>-11.9289592643528</v>
      </c>
      <c r="L613" s="110">
        <f t="shared" si="161"/>
        <v>123.17247734768348</v>
      </c>
      <c r="M613" s="110">
        <f t="shared" si="162"/>
        <v>54.196160879057643</v>
      </c>
      <c r="N613" s="110">
        <f t="shared" ca="1" si="163"/>
        <v>-117.02309038330097</v>
      </c>
      <c r="O613" s="110">
        <f t="shared" ca="1" si="164"/>
        <v>-48.046773914675128</v>
      </c>
      <c r="P613" s="110">
        <f t="shared" ca="1" si="167"/>
        <v>-8.6969048076078153</v>
      </c>
      <c r="Q613" s="110" t="e">
        <f>'prueba 1'!#REF!</f>
        <v>#REF!</v>
      </c>
      <c r="R613" s="105">
        <f>'prueba 1'!AN610</f>
        <v>1.606306966830523E-3</v>
      </c>
      <c r="S613" s="105">
        <f t="shared" si="168"/>
        <v>1.6544168319003429</v>
      </c>
      <c r="T613" s="177">
        <f t="shared" si="169"/>
        <v>5.5245831680996575</v>
      </c>
      <c r="U613" s="161">
        <f t="shared" si="154"/>
        <v>5.2320052304569653E-2</v>
      </c>
      <c r="V613" s="178">
        <f t="shared" si="165"/>
        <v>2.5291670000000002</v>
      </c>
    </row>
    <row r="614" spans="1:22" x14ac:dyDescent="0.25">
      <c r="A614" s="200">
        <v>2.5333329999999998</v>
      </c>
      <c r="B614" s="105">
        <v>11.964840270381487</v>
      </c>
      <c r="D614" s="194">
        <f t="shared" si="155"/>
        <v>4.16599999999967E-3</v>
      </c>
      <c r="E614" s="174">
        <f t="shared" ca="1" si="170"/>
        <v>-4.0576869656191471E-2</v>
      </c>
      <c r="F614" s="179">
        <f t="shared" ca="1" si="156"/>
        <v>1.0214770129712416</v>
      </c>
      <c r="G614" s="272">
        <f t="shared" si="157"/>
        <v>2.5333329999999998</v>
      </c>
      <c r="H614" s="181">
        <f t="shared" ca="1" si="158"/>
        <v>-9.7400071186257051</v>
      </c>
      <c r="I614" s="182">
        <f t="shared" ca="1" si="159"/>
        <v>245.1937141073746</v>
      </c>
      <c r="J614" s="181">
        <f t="shared" ca="1" si="160"/>
        <v>312.4327581837299</v>
      </c>
      <c r="K614" s="7">
        <f t="shared" ca="1" si="166"/>
        <v>-11.925434392676218</v>
      </c>
      <c r="L614" s="110">
        <f t="shared" si="161"/>
        <v>117.37508305244239</v>
      </c>
      <c r="M614" s="110">
        <f t="shared" si="162"/>
        <v>54.180766857596346</v>
      </c>
      <c r="N614" s="110">
        <f t="shared" ca="1" si="163"/>
        <v>-116.9885113921537</v>
      </c>
      <c r="O614" s="110">
        <f t="shared" ca="1" si="164"/>
        <v>-53.794195197307651</v>
      </c>
      <c r="P614" s="110">
        <f t="shared" ca="1" si="167"/>
        <v>-9.7400071186257051</v>
      </c>
      <c r="Q614" s="110" t="e">
        <f>'prueba 1'!#REF!</f>
        <v>#REF!</v>
      </c>
      <c r="R614" s="105">
        <f>'prueba 1'!AN611</f>
        <v>1.5692172743424835E-3</v>
      </c>
      <c r="S614" s="105">
        <f t="shared" si="168"/>
        <v>1.6559860491746854</v>
      </c>
      <c r="T614" s="177">
        <f t="shared" si="169"/>
        <v>5.5230139508253151</v>
      </c>
      <c r="U614" s="161">
        <f t="shared" si="154"/>
        <v>4.9845524566405328E-2</v>
      </c>
      <c r="V614" s="178">
        <f t="shared" si="165"/>
        <v>2.5333329999999998</v>
      </c>
    </row>
    <row r="615" spans="1:22" x14ac:dyDescent="0.25">
      <c r="A615" s="200">
        <v>2.5375000000000001</v>
      </c>
      <c r="B615" s="105">
        <v>11.72845314315453</v>
      </c>
      <c r="D615" s="194">
        <f t="shared" si="155"/>
        <v>4.1670000000002538E-3</v>
      </c>
      <c r="E615" s="174">
        <f t="shared" ca="1" si="170"/>
        <v>-4.230741069514514E-2</v>
      </c>
      <c r="F615" s="179">
        <f t="shared" ca="1" si="156"/>
        <v>1.0215459117051255</v>
      </c>
      <c r="G615" s="272">
        <f t="shared" si="157"/>
        <v>2.5375000000000001</v>
      </c>
      <c r="H615" s="181">
        <f t="shared" ca="1" si="158"/>
        <v>-10.152966329527853</v>
      </c>
      <c r="I615" s="182">
        <f t="shared" ca="1" si="159"/>
        <v>245.15140669667946</v>
      </c>
      <c r="J615" s="181">
        <f t="shared" ca="1" si="160"/>
        <v>313.45430409543502</v>
      </c>
      <c r="K615" s="7">
        <f t="shared" ca="1" si="166"/>
        <v>-11.921488315136759</v>
      </c>
      <c r="L615" s="110">
        <f t="shared" si="161"/>
        <v>115.05612533434595</v>
      </c>
      <c r="M615" s="110">
        <f t="shared" si="162"/>
        <v>54.165527385656439</v>
      </c>
      <c r="N615" s="110">
        <f t="shared" ca="1" si="163"/>
        <v>-116.94980037149162</v>
      </c>
      <c r="O615" s="110">
        <f t="shared" ca="1" si="164"/>
        <v>-56.059202422802109</v>
      </c>
      <c r="P615" s="110">
        <f t="shared" ca="1" si="167"/>
        <v>-10.152966329527853</v>
      </c>
      <c r="Q615" s="110" t="e">
        <f>'prueba 1'!#REF!</f>
        <v>#REF!</v>
      </c>
      <c r="R615" s="105">
        <f>'prueba 1'!AN612</f>
        <v>1.5534629908156331E-3</v>
      </c>
      <c r="S615" s="105">
        <f t="shared" si="168"/>
        <v>1.657539512165501</v>
      </c>
      <c r="T615" s="177">
        <f t="shared" si="169"/>
        <v>5.5214604878344993</v>
      </c>
      <c r="U615" s="161">
        <f t="shared" si="154"/>
        <v>4.8872464247527905E-2</v>
      </c>
      <c r="V615" s="178">
        <f t="shared" si="165"/>
        <v>2.5375000000000001</v>
      </c>
    </row>
    <row r="616" spans="1:22" x14ac:dyDescent="0.25">
      <c r="A616" s="200">
        <v>2.5416669999999999</v>
      </c>
      <c r="B616" s="105">
        <v>11.72845314315453</v>
      </c>
      <c r="D616" s="194">
        <f t="shared" si="155"/>
        <v>4.1669999999998097E-3</v>
      </c>
      <c r="E616" s="174">
        <f t="shared" ca="1" si="170"/>
        <v>-4.2277348049667859E-2</v>
      </c>
      <c r="F616" s="179">
        <f t="shared" ca="1" si="156"/>
        <v>1.0213697419956937</v>
      </c>
      <c r="G616" s="272">
        <f t="shared" si="157"/>
        <v>2.5416669999999999</v>
      </c>
      <c r="H616" s="181">
        <f t="shared" ca="1" si="158"/>
        <v>-10.145751871771008</v>
      </c>
      <c r="I616" s="182">
        <f t="shared" ca="1" si="159"/>
        <v>245.10912934862978</v>
      </c>
      <c r="J616" s="181">
        <f t="shared" ca="1" si="160"/>
        <v>314.47567383743069</v>
      </c>
      <c r="K616" s="7">
        <f t="shared" ca="1" si="166"/>
        <v>-11.917374638808806</v>
      </c>
      <c r="L616" s="110">
        <f t="shared" si="161"/>
        <v>115.05612533434595</v>
      </c>
      <c r="M616" s="110">
        <f t="shared" si="162"/>
        <v>54.150310025179593</v>
      </c>
      <c r="N616" s="110">
        <f t="shared" ca="1" si="163"/>
        <v>-116.90944520671439</v>
      </c>
      <c r="O616" s="110">
        <f t="shared" ca="1" si="164"/>
        <v>-56.003629897548038</v>
      </c>
      <c r="P616" s="110">
        <f t="shared" ca="1" si="167"/>
        <v>-10.145751871771008</v>
      </c>
      <c r="Q616" s="110" t="e">
        <f>'prueba 1'!#REF!</f>
        <v>#REF!</v>
      </c>
      <c r="R616" s="105">
        <f>'prueba 1'!AN613</f>
        <v>1.5512090190460527E-3</v>
      </c>
      <c r="S616" s="105">
        <f t="shared" si="168"/>
        <v>1.6590907211845471</v>
      </c>
      <c r="T616" s="177">
        <f t="shared" si="169"/>
        <v>5.5199092788154527</v>
      </c>
      <c r="U616" s="161">
        <f t="shared" si="154"/>
        <v>4.8872464247522694E-2</v>
      </c>
      <c r="V616" s="178">
        <f t="shared" si="165"/>
        <v>2.5416669999999999</v>
      </c>
    </row>
    <row r="617" spans="1:22" x14ac:dyDescent="0.25">
      <c r="A617" s="200">
        <v>2.545833</v>
      </c>
      <c r="B617" s="105">
        <v>11.72845314315453</v>
      </c>
      <c r="D617" s="194">
        <f t="shared" si="155"/>
        <v>4.1660000000001141E-3</v>
      </c>
      <c r="E617" s="174">
        <f t="shared" ca="1" si="170"/>
        <v>-4.2237156217162265E-2</v>
      </c>
      <c r="F617" s="179">
        <f t="shared" ca="1" si="156"/>
        <v>1.0209486728736188</v>
      </c>
      <c r="G617" s="272">
        <f t="shared" si="157"/>
        <v>2.545833</v>
      </c>
      <c r="H617" s="181">
        <f t="shared" ca="1" si="158"/>
        <v>-10.138539658464021</v>
      </c>
      <c r="I617" s="182">
        <f t="shared" ca="1" si="159"/>
        <v>245.06689219241261</v>
      </c>
      <c r="J617" s="181">
        <f t="shared" ca="1" si="160"/>
        <v>315.49662251030429</v>
      </c>
      <c r="K617" s="7">
        <f t="shared" ca="1" si="166"/>
        <v>-11.913264594668787</v>
      </c>
      <c r="L617" s="110">
        <f t="shared" si="161"/>
        <v>115.05612533434595</v>
      </c>
      <c r="M617" s="110">
        <f t="shared" si="162"/>
        <v>54.135118457910337</v>
      </c>
      <c r="N617" s="110">
        <f t="shared" ca="1" si="163"/>
        <v>-116.86912567370081</v>
      </c>
      <c r="O617" s="110">
        <f t="shared" ca="1" si="164"/>
        <v>-55.948118797265195</v>
      </c>
      <c r="P617" s="110">
        <f t="shared" ca="1" si="167"/>
        <v>-10.138539658464021</v>
      </c>
      <c r="Q617" s="110" t="e">
        <f>'prueba 1'!#REF!</f>
        <v>#REF!</v>
      </c>
      <c r="R617" s="105">
        <f>'prueba 1'!AN614</f>
        <v>1.5485797420241245E-3</v>
      </c>
      <c r="S617" s="105">
        <f t="shared" si="168"/>
        <v>1.6606393009265712</v>
      </c>
      <c r="T617" s="177">
        <f t="shared" si="169"/>
        <v>5.5183606990734289</v>
      </c>
      <c r="U617" s="161">
        <f t="shared" si="154"/>
        <v>4.886073579438311E-2</v>
      </c>
      <c r="V617" s="178">
        <f t="shared" si="165"/>
        <v>2.545833</v>
      </c>
    </row>
    <row r="618" spans="1:22" x14ac:dyDescent="0.25">
      <c r="A618" s="200">
        <v>2.5499999999999998</v>
      </c>
      <c r="B618" s="105">
        <v>11.72845314315453</v>
      </c>
      <c r="D618" s="194">
        <f t="shared" si="155"/>
        <v>4.1669999999998097E-3</v>
      </c>
      <c r="E618" s="174">
        <f t="shared" ca="1" si="170"/>
        <v>-4.2217258330198557E-2</v>
      </c>
      <c r="F618" s="179">
        <f t="shared" ca="1" si="156"/>
        <v>1.0210178204502749</v>
      </c>
      <c r="G618" s="272">
        <f t="shared" si="157"/>
        <v>2.5499999999999998</v>
      </c>
      <c r="H618" s="181">
        <f t="shared" ca="1" si="158"/>
        <v>-10.131331492728698</v>
      </c>
      <c r="I618" s="182">
        <f t="shared" ca="1" si="159"/>
        <v>245.02467493408241</v>
      </c>
      <c r="J618" s="181">
        <f t="shared" ca="1" si="160"/>
        <v>316.51764033075455</v>
      </c>
      <c r="K618" s="7">
        <f t="shared" ca="1" si="166"/>
        <v>-11.909159165671248</v>
      </c>
      <c r="L618" s="110">
        <f t="shared" si="161"/>
        <v>115.05612533434595</v>
      </c>
      <c r="M618" s="110">
        <f t="shared" si="162"/>
        <v>54.119945436546516</v>
      </c>
      <c r="N618" s="110">
        <f t="shared" ca="1" si="163"/>
        <v>-116.82885141523495</v>
      </c>
      <c r="O618" s="110">
        <f t="shared" ca="1" si="164"/>
        <v>-55.892671517435517</v>
      </c>
      <c r="P618" s="110">
        <f t="shared" ca="1" si="167"/>
        <v>-10.131331492728698</v>
      </c>
      <c r="Q618" s="110" t="e">
        <f>'prueba 1'!#REF!</f>
        <v>#REF!</v>
      </c>
      <c r="R618" s="105">
        <f>'prueba 1'!AN615</f>
        <v>1.5466892317870895E-3</v>
      </c>
      <c r="S618" s="105">
        <f t="shared" si="168"/>
        <v>1.6621859901583582</v>
      </c>
      <c r="T618" s="177">
        <f t="shared" si="169"/>
        <v>5.5168140098416423</v>
      </c>
      <c r="U618" s="161">
        <f t="shared" si="154"/>
        <v>4.8872464247522694E-2</v>
      </c>
      <c r="V618" s="178">
        <f t="shared" si="165"/>
        <v>2.5499999999999998</v>
      </c>
    </row>
    <row r="619" spans="1:22" x14ac:dyDescent="0.25">
      <c r="A619" s="200">
        <v>2.5541670000000001</v>
      </c>
      <c r="B619" s="105">
        <v>11.669356361347791</v>
      </c>
      <c r="D619" s="194">
        <f t="shared" si="155"/>
        <v>4.1670000000002538E-3</v>
      </c>
      <c r="E619" s="174">
        <f t="shared" ca="1" si="170"/>
        <v>-4.2625238616334916E-2</v>
      </c>
      <c r="F619" s="179">
        <f t="shared" ca="1" si="156"/>
        <v>1.0208402010810693</v>
      </c>
      <c r="G619" s="272">
        <f t="shared" si="157"/>
        <v>2.5541670000000001</v>
      </c>
      <c r="H619" s="181">
        <f t="shared" ca="1" si="158"/>
        <v>-10.229238928805453</v>
      </c>
      <c r="I619" s="182">
        <f t="shared" ca="1" si="159"/>
        <v>244.98204969546609</v>
      </c>
      <c r="J619" s="181">
        <f t="shared" ca="1" si="160"/>
        <v>317.5384805318356</v>
      </c>
      <c r="K619" s="7">
        <f t="shared" ca="1" si="166"/>
        <v>-11.905056377745467</v>
      </c>
      <c r="L619" s="110">
        <f t="shared" si="161"/>
        <v>114.47638590482184</v>
      </c>
      <c r="M619" s="110">
        <f t="shared" si="162"/>
        <v>54.104828510747232</v>
      </c>
      <c r="N619" s="110">
        <f t="shared" ca="1" si="163"/>
        <v>-116.78860306568303</v>
      </c>
      <c r="O619" s="110">
        <f t="shared" ca="1" si="164"/>
        <v>-56.417045671608427</v>
      </c>
      <c r="P619" s="110">
        <f t="shared" ca="1" si="167"/>
        <v>-10.229238928805453</v>
      </c>
      <c r="Q619" s="110">
        <f>'prueba 1'!I616</f>
        <v>0</v>
      </c>
      <c r="R619" s="105">
        <f>'prueba 1'!AN616</f>
        <v>1.5409710294885372E-3</v>
      </c>
      <c r="S619" s="105">
        <f t="shared" si="168"/>
        <v>1.6637269611878467</v>
      </c>
      <c r="T619" s="177">
        <f t="shared" si="169"/>
        <v>5.515273038812154</v>
      </c>
      <c r="U619" s="161">
        <f t="shared" si="154"/>
        <v>4.8626207957739205E-2</v>
      </c>
      <c r="V619" s="178">
        <f t="shared" si="165"/>
        <v>2.5541670000000001</v>
      </c>
    </row>
    <row r="620" spans="1:22" x14ac:dyDescent="0.25">
      <c r="A620" s="200">
        <v>2.5583330000000002</v>
      </c>
      <c r="B620" s="105">
        <v>11.610259579541053</v>
      </c>
      <c r="D620" s="194">
        <f t="shared" si="155"/>
        <v>4.1660000000001141E-3</v>
      </c>
      <c r="E620" s="174">
        <f t="shared" ca="1" si="170"/>
        <v>-4.3022828804336027E-2</v>
      </c>
      <c r="F620" s="179">
        <f t="shared" ca="1" si="156"/>
        <v>1.0204159859265407</v>
      </c>
      <c r="G620" s="272">
        <f t="shared" si="157"/>
        <v>2.5583330000000002</v>
      </c>
      <c r="H620" s="181">
        <f t="shared" ca="1" si="158"/>
        <v>-10.32713125404101</v>
      </c>
      <c r="I620" s="182">
        <f t="shared" ca="1" si="159"/>
        <v>244.93902686666175</v>
      </c>
      <c r="J620" s="181">
        <f t="shared" ca="1" si="160"/>
        <v>318.55889651776215</v>
      </c>
      <c r="K620" s="7">
        <f t="shared" ca="1" si="166"/>
        <v>-11.900914658306846</v>
      </c>
      <c r="L620" s="110">
        <f t="shared" si="161"/>
        <v>113.89664647529773</v>
      </c>
      <c r="M620" s="110">
        <f t="shared" si="162"/>
        <v>54.089771227392355</v>
      </c>
      <c r="N620" s="110">
        <f t="shared" ca="1" si="163"/>
        <v>-116.74797279799016</v>
      </c>
      <c r="O620" s="110">
        <f t="shared" ca="1" si="164"/>
        <v>-56.941097550084784</v>
      </c>
      <c r="P620" s="110">
        <f t="shared" ca="1" si="167"/>
        <v>-10.32713125404101</v>
      </c>
      <c r="Q620" s="110">
        <f>'prueba 1'!I617</f>
        <v>0</v>
      </c>
      <c r="R620" s="105">
        <f>'prueba 1'!AN617</f>
        <v>1.5348912696095886E-3</v>
      </c>
      <c r="S620" s="105">
        <f t="shared" si="168"/>
        <v>1.6652618524574563</v>
      </c>
      <c r="T620" s="177">
        <f t="shared" si="169"/>
        <v>5.5137381475425435</v>
      </c>
      <c r="U620" s="161">
        <f t="shared" si="154"/>
        <v>4.8368341408369347E-2</v>
      </c>
      <c r="V620" s="178">
        <f t="shared" si="165"/>
        <v>2.5583330000000002</v>
      </c>
    </row>
    <row r="621" spans="1:22" x14ac:dyDescent="0.25">
      <c r="A621" s="200">
        <v>2.5625</v>
      </c>
      <c r="B621" s="105">
        <v>11.72845314315453</v>
      </c>
      <c r="D621" s="194">
        <f t="shared" si="155"/>
        <v>4.1669999999998097E-3</v>
      </c>
      <c r="E621" s="174">
        <f t="shared" ca="1" si="170"/>
        <v>-4.2126242658070447E-2</v>
      </c>
      <c r="F621" s="179">
        <f t="shared" ca="1" si="156"/>
        <v>1.0204853849001767</v>
      </c>
      <c r="G621" s="272">
        <f t="shared" si="157"/>
        <v>2.5625</v>
      </c>
      <c r="H621" s="181">
        <f t="shared" ca="1" si="158"/>
        <v>-10.109489478779066</v>
      </c>
      <c r="I621" s="182">
        <f t="shared" ca="1" si="159"/>
        <v>244.89690062400368</v>
      </c>
      <c r="J621" s="181">
        <f t="shared" ca="1" si="160"/>
        <v>319.57938190266231</v>
      </c>
      <c r="K621" s="7">
        <f t="shared" ca="1" si="166"/>
        <v>-11.89673503734385</v>
      </c>
      <c r="L621" s="110">
        <f t="shared" si="161"/>
        <v>115.05612533434595</v>
      </c>
      <c r="M621" s="110">
        <f t="shared" si="162"/>
        <v>54.074664871081389</v>
      </c>
      <c r="N621" s="110">
        <f t="shared" ca="1" si="163"/>
        <v>-116.70697071634318</v>
      </c>
      <c r="O621" s="110">
        <f t="shared" ca="1" si="164"/>
        <v>-55.725510253078617</v>
      </c>
      <c r="P621" s="110">
        <f t="shared" ca="1" si="167"/>
        <v>-10.109489478779066</v>
      </c>
      <c r="Q621" s="110">
        <f>'prueba 1'!I618</f>
        <v>0</v>
      </c>
      <c r="R621" s="105">
        <f>'prueba 1'!AN618</f>
        <v>1.5398936096810728E-3</v>
      </c>
      <c r="S621" s="105">
        <f t="shared" si="168"/>
        <v>1.6668017460671374</v>
      </c>
      <c r="T621" s="177">
        <f t="shared" si="169"/>
        <v>5.5121982539328629</v>
      </c>
      <c r="U621" s="161">
        <f t="shared" si="154"/>
        <v>4.8872464247522694E-2</v>
      </c>
      <c r="V621" s="178">
        <f t="shared" si="165"/>
        <v>2.5625</v>
      </c>
    </row>
    <row r="622" spans="1:22" x14ac:dyDescent="0.25">
      <c r="A622" s="200">
        <v>2.5666669999999998</v>
      </c>
      <c r="B622" s="105">
        <v>11.72845314315453</v>
      </c>
      <c r="D622" s="194">
        <f t="shared" si="155"/>
        <v>4.1669999999998097E-3</v>
      </c>
      <c r="E622" s="174">
        <f t="shared" ca="1" si="170"/>
        <v>-4.2096237707039852E-2</v>
      </c>
      <c r="F622" s="179">
        <f t="shared" ca="1" si="156"/>
        <v>1.0203099698776517</v>
      </c>
      <c r="G622" s="272">
        <f t="shared" si="157"/>
        <v>2.5666669999999998</v>
      </c>
      <c r="H622" s="181">
        <f t="shared" ca="1" si="158"/>
        <v>-10.102288866580698</v>
      </c>
      <c r="I622" s="182">
        <f t="shared" ca="1" si="159"/>
        <v>244.85480438629665</v>
      </c>
      <c r="J622" s="181">
        <f t="shared" ca="1" si="160"/>
        <v>320.59969187253995</v>
      </c>
      <c r="K622" s="7">
        <f t="shared" ca="1" si="166"/>
        <v>-11.892643230034826</v>
      </c>
      <c r="L622" s="110">
        <f t="shared" si="161"/>
        <v>115.05612533434595</v>
      </c>
      <c r="M622" s="110">
        <f t="shared" si="162"/>
        <v>54.059580868977001</v>
      </c>
      <c r="N622" s="110">
        <f t="shared" ca="1" si="163"/>
        <v>-116.66683008664165</v>
      </c>
      <c r="O622" s="110">
        <f t="shared" ca="1" si="164"/>
        <v>-55.670285621272704</v>
      </c>
      <c r="P622" s="110">
        <f t="shared" ca="1" si="167"/>
        <v>-10.102288866580698</v>
      </c>
      <c r="Q622" s="110">
        <f>'prueba 1'!I619</f>
        <v>0</v>
      </c>
      <c r="R622" s="105">
        <f>'prueba 1'!AN619</f>
        <v>1.5376148934136739E-3</v>
      </c>
      <c r="S622" s="105">
        <f t="shared" si="168"/>
        <v>1.668339360960551</v>
      </c>
      <c r="T622" s="177">
        <f t="shared" si="169"/>
        <v>5.5106606390394495</v>
      </c>
      <c r="U622" s="161">
        <f t="shared" si="154"/>
        <v>4.8872464247522694E-2</v>
      </c>
      <c r="V622" s="178">
        <f t="shared" si="165"/>
        <v>2.5666669999999998</v>
      </c>
    </row>
    <row r="623" spans="1:22" x14ac:dyDescent="0.25">
      <c r="A623" s="200">
        <v>2.5708329999999999</v>
      </c>
      <c r="B623" s="105">
        <v>11.610259579541053</v>
      </c>
      <c r="D623" s="194">
        <f t="shared" si="155"/>
        <v>4.1660000000001141E-3</v>
      </c>
      <c r="E623" s="174">
        <f t="shared" ca="1" si="170"/>
        <v>-4.2932942351466136E-2</v>
      </c>
      <c r="F623" s="179">
        <f t="shared" ca="1" si="156"/>
        <v>1.0198862564355036</v>
      </c>
      <c r="G623" s="272">
        <f t="shared" si="157"/>
        <v>2.5708329999999999</v>
      </c>
      <c r="H623" s="181">
        <f t="shared" ca="1" si="158"/>
        <v>-10.305555053160097</v>
      </c>
      <c r="I623" s="182">
        <f t="shared" ca="1" si="159"/>
        <v>244.81187144394519</v>
      </c>
      <c r="J623" s="181">
        <f t="shared" ca="1" si="160"/>
        <v>321.61957812897543</v>
      </c>
      <c r="K623" s="7">
        <f t="shared" ca="1" si="166"/>
        <v>-11.888555040212498</v>
      </c>
      <c r="L623" s="110">
        <f t="shared" si="161"/>
        <v>113.89664647529773</v>
      </c>
      <c r="M623" s="110">
        <f t="shared" si="162"/>
        <v>54.044590226529429</v>
      </c>
      <c r="N623" s="110">
        <f t="shared" ca="1" si="163"/>
        <v>-116.62672494448462</v>
      </c>
      <c r="O623" s="110">
        <f t="shared" ca="1" si="164"/>
        <v>-56.774668695716322</v>
      </c>
      <c r="P623" s="110">
        <f t="shared" ca="1" si="167"/>
        <v>-10.305555053160097</v>
      </c>
      <c r="Q623" s="110">
        <f>'prueba 1'!I620</f>
        <v>0</v>
      </c>
      <c r="R623" s="105">
        <f>'prueba 1'!AN620</f>
        <v>1.5280981088243927E-3</v>
      </c>
      <c r="S623" s="105">
        <f t="shared" si="168"/>
        <v>1.6698674590693754</v>
      </c>
      <c r="T623" s="177">
        <f t="shared" si="169"/>
        <v>5.5091325409306249</v>
      </c>
      <c r="U623" s="161">
        <f t="shared" si="154"/>
        <v>4.8368341408369347E-2</v>
      </c>
      <c r="V623" s="178">
        <f t="shared" si="165"/>
        <v>2.5708329999999999</v>
      </c>
    </row>
    <row r="624" spans="1:22" x14ac:dyDescent="0.25">
      <c r="A624" s="200">
        <v>2.5750000000000002</v>
      </c>
      <c r="B624" s="105">
        <v>11.72845314315453</v>
      </c>
      <c r="D624" s="194">
        <f t="shared" si="155"/>
        <v>4.1670000000002538E-3</v>
      </c>
      <c r="E624" s="174">
        <f t="shared" ca="1" si="170"/>
        <v>-4.2035630555613344E-2</v>
      </c>
      <c r="F624" s="179">
        <f t="shared" ca="1" si="156"/>
        <v>1.0199559058344565</v>
      </c>
      <c r="G624" s="272">
        <f t="shared" si="157"/>
        <v>2.5750000000000002</v>
      </c>
      <c r="H624" s="181">
        <f t="shared" ca="1" si="158"/>
        <v>-10.087744313801483</v>
      </c>
      <c r="I624" s="182">
        <f t="shared" ca="1" si="159"/>
        <v>244.76983581338959</v>
      </c>
      <c r="J624" s="181">
        <f t="shared" ca="1" si="160"/>
        <v>322.63953403480991</v>
      </c>
      <c r="K624" s="7">
        <f t="shared" ca="1" si="166"/>
        <v>-11.88438631743284</v>
      </c>
      <c r="L624" s="110">
        <f t="shared" si="161"/>
        <v>115.05612533434595</v>
      </c>
      <c r="M624" s="110">
        <f t="shared" si="162"/>
        <v>54.029550948397031</v>
      </c>
      <c r="N624" s="110">
        <f t="shared" ca="1" si="163"/>
        <v>-116.58582977401616</v>
      </c>
      <c r="O624" s="110">
        <f t="shared" ca="1" si="164"/>
        <v>-55.559255388067243</v>
      </c>
      <c r="P624" s="110">
        <f t="shared" ca="1" si="167"/>
        <v>-10.087744313801483</v>
      </c>
      <c r="Q624" s="110">
        <f>'prueba 1'!I621</f>
        <v>0</v>
      </c>
      <c r="R624" s="105">
        <f>'prueba 1'!AN621</f>
        <v>1.5330558748624817E-3</v>
      </c>
      <c r="S624" s="105">
        <f t="shared" si="168"/>
        <v>1.6714005149442379</v>
      </c>
      <c r="T624" s="177">
        <f t="shared" si="169"/>
        <v>5.5075994850557626</v>
      </c>
      <c r="U624" s="161">
        <f t="shared" si="154"/>
        <v>4.8872464247527905E-2</v>
      </c>
      <c r="V624" s="178">
        <f t="shared" si="165"/>
        <v>2.5750000000000002</v>
      </c>
    </row>
    <row r="625" spans="1:22" x14ac:dyDescent="0.25">
      <c r="A625" s="200">
        <v>2.579167</v>
      </c>
      <c r="B625" s="105">
        <v>11.669356361347791</v>
      </c>
      <c r="D625" s="194">
        <f t="shared" si="155"/>
        <v>4.1669999999998097E-3</v>
      </c>
      <c r="E625" s="174">
        <f t="shared" ca="1" si="170"/>
        <v>-4.2444401496930441E-2</v>
      </c>
      <c r="F625" s="179">
        <f t="shared" ca="1" si="156"/>
        <v>1.0197790400133102</v>
      </c>
      <c r="G625" s="272">
        <f t="shared" si="157"/>
        <v>2.579167</v>
      </c>
      <c r="H625" s="181">
        <f t="shared" ca="1" si="158"/>
        <v>-10.185841491944416</v>
      </c>
      <c r="I625" s="182">
        <f t="shared" ca="1" si="159"/>
        <v>244.72739141189265</v>
      </c>
      <c r="J625" s="181">
        <f t="shared" ca="1" si="160"/>
        <v>323.65931307482322</v>
      </c>
      <c r="K625" s="7">
        <f t="shared" ca="1" si="166"/>
        <v>-11.880305430502583</v>
      </c>
      <c r="L625" s="110">
        <f t="shared" si="161"/>
        <v>114.47638590482184</v>
      </c>
      <c r="M625" s="110">
        <f t="shared" si="162"/>
        <v>54.014567707946682</v>
      </c>
      <c r="N625" s="110">
        <f t="shared" ca="1" si="163"/>
        <v>-116.54579627323034</v>
      </c>
      <c r="O625" s="110">
        <f t="shared" ca="1" si="164"/>
        <v>-56.08397807635518</v>
      </c>
      <c r="P625" s="110">
        <f t="shared" ca="1" si="167"/>
        <v>-10.185841491944416</v>
      </c>
      <c r="Q625" s="110">
        <f>'prueba 1'!I622</f>
        <v>0</v>
      </c>
      <c r="R625" s="105">
        <f>'prueba 1'!AN622</f>
        <v>1.527343572920396E-3</v>
      </c>
      <c r="S625" s="105">
        <f t="shared" si="168"/>
        <v>1.6729278585171583</v>
      </c>
      <c r="T625" s="177">
        <f t="shared" si="169"/>
        <v>5.506072141482842</v>
      </c>
      <c r="U625" s="161">
        <f t="shared" si="154"/>
        <v>4.8626207957734029E-2</v>
      </c>
      <c r="V625" s="178">
        <f t="shared" si="165"/>
        <v>2.579167</v>
      </c>
    </row>
    <row r="626" spans="1:22" x14ac:dyDescent="0.25">
      <c r="A626" s="200">
        <v>2.5833330000000001</v>
      </c>
      <c r="B626" s="105">
        <v>11.72845314315453</v>
      </c>
      <c r="D626" s="194">
        <f t="shared" si="155"/>
        <v>4.1660000000001141E-3</v>
      </c>
      <c r="E626" s="174">
        <f t="shared" ca="1" si="170"/>
        <v>-4.196529867722297E-2</v>
      </c>
      <c r="F626" s="179">
        <f t="shared" ca="1" si="156"/>
        <v>1.0193594851876835</v>
      </c>
      <c r="G626" s="272">
        <f t="shared" si="157"/>
        <v>2.5833330000000001</v>
      </c>
      <c r="H626" s="181">
        <f t="shared" ca="1" si="158"/>
        <v>-10.073283407878497</v>
      </c>
      <c r="I626" s="182">
        <f t="shared" ca="1" si="159"/>
        <v>244.68542611321544</v>
      </c>
      <c r="J626" s="181">
        <f t="shared" ca="1" si="160"/>
        <v>324.67867256001091</v>
      </c>
      <c r="K626" s="7">
        <f t="shared" ca="1" si="166"/>
        <v>-11.876185570456236</v>
      </c>
      <c r="L626" s="110">
        <f t="shared" si="161"/>
        <v>115.05612533434595</v>
      </c>
      <c r="M626" s="110">
        <f t="shared" si="162"/>
        <v>53.999576963888828</v>
      </c>
      <c r="N626" s="110">
        <f t="shared" ca="1" si="163"/>
        <v>-116.50538044617569</v>
      </c>
      <c r="O626" s="110">
        <f t="shared" ca="1" si="164"/>
        <v>-55.44883207571857</v>
      </c>
      <c r="P626" s="110">
        <f t="shared" ca="1" si="167"/>
        <v>-10.073283407878497</v>
      </c>
      <c r="Q626" s="110">
        <f>'prueba 1'!I623</f>
        <v>0</v>
      </c>
      <c r="R626" s="105">
        <f>'prueba 1'!AN623</f>
        <v>1.5281084666522904E-3</v>
      </c>
      <c r="S626" s="105">
        <f t="shared" si="168"/>
        <v>1.6744559669838106</v>
      </c>
      <c r="T626" s="177">
        <f t="shared" si="169"/>
        <v>5.5045440330161899</v>
      </c>
      <c r="U626" s="161">
        <f t="shared" si="154"/>
        <v>4.886073579438311E-2</v>
      </c>
      <c r="V626" s="178">
        <f t="shared" si="165"/>
        <v>2.5833330000000001</v>
      </c>
    </row>
    <row r="627" spans="1:22" x14ac:dyDescent="0.25">
      <c r="A627" s="200">
        <v>2.5874999999999999</v>
      </c>
      <c r="B627" s="105">
        <v>11.314775670507357</v>
      </c>
      <c r="D627" s="194">
        <f t="shared" si="155"/>
        <v>4.1669999999998097E-3</v>
      </c>
      <c r="E627" s="174">
        <f t="shared" ca="1" si="170"/>
        <v>-4.5018340732898648E-2</v>
      </c>
      <c r="F627" s="179">
        <f t="shared" ca="1" si="156"/>
        <v>1.0194165791878882</v>
      </c>
      <c r="G627" s="272">
        <f t="shared" si="157"/>
        <v>2.5874999999999999</v>
      </c>
      <c r="H627" s="181">
        <f t="shared" ca="1" si="158"/>
        <v>-10.803537492896737</v>
      </c>
      <c r="I627" s="182">
        <f t="shared" ca="1" si="159"/>
        <v>244.64040777248255</v>
      </c>
      <c r="J627" s="181">
        <f t="shared" ca="1" si="160"/>
        <v>325.69808913919877</v>
      </c>
      <c r="K627" s="7">
        <f t="shared" ca="1" si="166"/>
        <v>-11.872112916875935</v>
      </c>
      <c r="L627" s="110">
        <f t="shared" si="161"/>
        <v>110.99794932767718</v>
      </c>
      <c r="M627" s="110">
        <f t="shared" si="162"/>
        <v>53.984840389738395</v>
      </c>
      <c r="N627" s="110">
        <f t="shared" ca="1" si="163"/>
        <v>-116.46542771455293</v>
      </c>
      <c r="O627" s="110">
        <f t="shared" ca="1" si="164"/>
        <v>-59.452318776614149</v>
      </c>
      <c r="P627" s="110">
        <f t="shared" ca="1" si="167"/>
        <v>-10.803537492896737</v>
      </c>
      <c r="Q627" s="110">
        <f>'prueba 1'!I624</f>
        <v>0</v>
      </c>
      <c r="R627" s="105">
        <f>'prueba 1'!AN624</f>
        <v>1.5021991998400623E-3</v>
      </c>
      <c r="S627" s="105">
        <f t="shared" si="168"/>
        <v>1.6759581661836507</v>
      </c>
      <c r="T627" s="177">
        <f t="shared" si="169"/>
        <v>5.5030418338163498</v>
      </c>
      <c r="U627" s="161">
        <f t="shared" si="154"/>
        <v>4.7148670219002008E-2</v>
      </c>
      <c r="V627" s="178">
        <f t="shared" si="165"/>
        <v>2.5874999999999999</v>
      </c>
    </row>
    <row r="628" spans="1:22" x14ac:dyDescent="0.25">
      <c r="A628" s="200">
        <v>2.5916670000000002</v>
      </c>
      <c r="B628" s="105">
        <v>10.782904634246707</v>
      </c>
      <c r="D628" s="194">
        <f t="shared" si="155"/>
        <v>4.1670000000002538E-3</v>
      </c>
      <c r="E628" s="174">
        <f t="shared" ca="1" si="170"/>
        <v>-4.8938944114933408E-2</v>
      </c>
      <c r="F628" s="179">
        <f t="shared" ca="1" si="156"/>
        <v>1.01921265060787</v>
      </c>
      <c r="G628" s="272">
        <f t="shared" si="157"/>
        <v>2.5916670000000002</v>
      </c>
      <c r="H628" s="181">
        <f t="shared" ca="1" si="158"/>
        <v>-11.744407035020501</v>
      </c>
      <c r="I628" s="182">
        <f t="shared" ca="1" si="159"/>
        <v>244.59146882836762</v>
      </c>
      <c r="J628" s="181">
        <f t="shared" ca="1" si="160"/>
        <v>326.71730178980664</v>
      </c>
      <c r="K628" s="7">
        <f t="shared" ca="1" si="166"/>
        <v>-11.867744747781877</v>
      </c>
      <c r="L628" s="110">
        <f t="shared" si="161"/>
        <v>105.7802944619602</v>
      </c>
      <c r="M628" s="110">
        <f t="shared" si="162"/>
        <v>53.970431124427634</v>
      </c>
      <c r="N628" s="110">
        <f t="shared" ca="1" si="163"/>
        <v>-116.42257597574023</v>
      </c>
      <c r="O628" s="110">
        <f t="shared" ca="1" si="164"/>
        <v>-64.612712638207668</v>
      </c>
      <c r="P628" s="110">
        <f t="shared" ca="1" si="167"/>
        <v>-11.744407035020501</v>
      </c>
      <c r="Q628" s="110">
        <f>'prueba 1'!I625</f>
        <v>0</v>
      </c>
      <c r="R628" s="105">
        <f>'prueba 1'!AN625</f>
        <v>1.4688343843793751E-3</v>
      </c>
      <c r="S628" s="105">
        <f t="shared" si="168"/>
        <v>1.6774270005680301</v>
      </c>
      <c r="T628" s="177">
        <f t="shared" si="169"/>
        <v>5.5015729994319704</v>
      </c>
      <c r="U628" s="161">
        <f t="shared" si="154"/>
        <v>4.4932363610908764E-2</v>
      </c>
      <c r="V628" s="178">
        <f t="shared" si="165"/>
        <v>2.5916670000000002</v>
      </c>
    </row>
    <row r="629" spans="1:22" x14ac:dyDescent="0.25">
      <c r="A629" s="200">
        <v>2.5958329999999998</v>
      </c>
      <c r="B629" s="105">
        <v>10.782904634246707</v>
      </c>
      <c r="D629" s="194">
        <f t="shared" si="155"/>
        <v>4.16599999999967E-3</v>
      </c>
      <c r="E629" s="174">
        <f t="shared" ca="1" si="170"/>
        <v>-4.8894070642425257E-2</v>
      </c>
      <c r="F629" s="179">
        <f t="shared" ca="1" si="156"/>
        <v>1.0187643664406025</v>
      </c>
      <c r="G629" s="272">
        <f t="shared" si="157"/>
        <v>2.5958329999999998</v>
      </c>
      <c r="H629" s="181">
        <f t="shared" ca="1" si="158"/>
        <v>-11.736454786948903</v>
      </c>
      <c r="I629" s="182">
        <f t="shared" ca="1" si="159"/>
        <v>244.54257475772519</v>
      </c>
      <c r="J629" s="181">
        <f t="shared" ca="1" si="160"/>
        <v>327.73606615624726</v>
      </c>
      <c r="K629" s="7">
        <f t="shared" ca="1" si="166"/>
        <v>-11.86299707089656</v>
      </c>
      <c r="L629" s="110">
        <f t="shared" si="161"/>
        <v>105.7802944619602</v>
      </c>
      <c r="M629" s="110">
        <f t="shared" si="162"/>
        <v>53.956046332810253</v>
      </c>
      <c r="N629" s="110">
        <f t="shared" ca="1" si="163"/>
        <v>-116.37600126549526</v>
      </c>
      <c r="O629" s="110">
        <f t="shared" ca="1" si="164"/>
        <v>-64.551753136345326</v>
      </c>
      <c r="P629" s="110">
        <f t="shared" ca="1" si="167"/>
        <v>-11.736454786948903</v>
      </c>
      <c r="Q629" s="110">
        <f>'prueba 1'!I626</f>
        <v>0</v>
      </c>
      <c r="R629" s="105">
        <f>'prueba 1'!AN626</f>
        <v>1.4663396144116373E-3</v>
      </c>
      <c r="S629" s="105">
        <f t="shared" si="168"/>
        <v>1.6788933401824417</v>
      </c>
      <c r="T629" s="177">
        <f t="shared" si="169"/>
        <v>5.5001066598175585</v>
      </c>
      <c r="U629" s="161">
        <f t="shared" si="154"/>
        <v>4.492158070626822E-2</v>
      </c>
      <c r="V629" s="178">
        <f t="shared" si="165"/>
        <v>2.5958329999999998</v>
      </c>
    </row>
    <row r="630" spans="1:22" x14ac:dyDescent="0.25">
      <c r="A630" s="200">
        <v>2.6</v>
      </c>
      <c r="B630" s="105">
        <v>10.782904634246707</v>
      </c>
      <c r="D630" s="194">
        <f t="shared" si="155"/>
        <v>4.1670000000002538E-3</v>
      </c>
      <c r="E630" s="174">
        <f t="shared" ca="1" si="170"/>
        <v>-4.8872689211226679E-2</v>
      </c>
      <c r="F630" s="179">
        <f t="shared" ca="1" si="156"/>
        <v>1.0188052565195598</v>
      </c>
      <c r="G630" s="272">
        <f t="shared" si="157"/>
        <v>2.6</v>
      </c>
      <c r="H630" s="181">
        <f t="shared" ca="1" si="158"/>
        <v>-11.728507130123278</v>
      </c>
      <c r="I630" s="182">
        <f t="shared" ca="1" si="159"/>
        <v>244.49370206851395</v>
      </c>
      <c r="J630" s="181">
        <f t="shared" ca="1" si="160"/>
        <v>328.75487141276682</v>
      </c>
      <c r="K630" s="7">
        <f t="shared" ca="1" si="166"/>
        <v>-11.858254695822779</v>
      </c>
      <c r="L630" s="110">
        <f t="shared" si="161"/>
        <v>105.7802944619602</v>
      </c>
      <c r="M630" s="110">
        <f t="shared" si="162"/>
        <v>53.941679150387813</v>
      </c>
      <c r="N630" s="110">
        <f t="shared" ca="1" si="163"/>
        <v>-116.32947856602148</v>
      </c>
      <c r="O630" s="110">
        <f t="shared" ca="1" si="164"/>
        <v>-64.490863254449096</v>
      </c>
      <c r="P630" s="110">
        <f t="shared" ca="1" si="167"/>
        <v>-11.728507130123278</v>
      </c>
      <c r="Q630" s="110">
        <f>'prueba 1'!I627</f>
        <v>0</v>
      </c>
      <c r="R630" s="105">
        <f>'prueba 1'!AN627</f>
        <v>1.4645445894432916E-3</v>
      </c>
      <c r="S630" s="105">
        <f t="shared" si="168"/>
        <v>1.680357884771885</v>
      </c>
      <c r="T630" s="177">
        <f t="shared" si="169"/>
        <v>5.4986421152281153</v>
      </c>
      <c r="U630" s="161">
        <f t="shared" si="154"/>
        <v>4.4932363610908764E-2</v>
      </c>
      <c r="V630" s="178">
        <f t="shared" si="165"/>
        <v>2.6</v>
      </c>
    </row>
    <row r="631" spans="1:22" x14ac:dyDescent="0.25">
      <c r="A631" s="200">
        <v>2.6041669999999999</v>
      </c>
      <c r="B631" s="105">
        <v>10.664711070633228</v>
      </c>
      <c r="D631" s="194">
        <f t="shared" si="155"/>
        <v>4.1669999999998097E-3</v>
      </c>
      <c r="E631" s="174">
        <f t="shared" ca="1" si="170"/>
        <v>-4.971847589975649E-2</v>
      </c>
      <c r="F631" s="179">
        <f t="shared" ca="1" si="156"/>
        <v>1.0185980796303769</v>
      </c>
      <c r="G631" s="272">
        <f t="shared" si="157"/>
        <v>2.6041669999999999</v>
      </c>
      <c r="H631" s="181">
        <f t="shared" ca="1" si="158"/>
        <v>-11.931479697566298</v>
      </c>
      <c r="I631" s="182">
        <f t="shared" ca="1" si="159"/>
        <v>244.44398359261419</v>
      </c>
      <c r="J631" s="181">
        <f t="shared" ca="1" si="160"/>
        <v>329.77346949239717</v>
      </c>
      <c r="K631" s="7">
        <f t="shared" ca="1" si="166"/>
        <v>-11.853515342073168</v>
      </c>
      <c r="L631" s="110">
        <f t="shared" si="161"/>
        <v>104.62081560291197</v>
      </c>
      <c r="M631" s="110">
        <f t="shared" si="162"/>
        <v>53.927401180395208</v>
      </c>
      <c r="N631" s="110">
        <f t="shared" ca="1" si="163"/>
        <v>-116.28298550573778</v>
      </c>
      <c r="O631" s="110">
        <f t="shared" ca="1" si="164"/>
        <v>-65.589571083221017</v>
      </c>
      <c r="P631" s="110">
        <f t="shared" ca="1" si="167"/>
        <v>-11.931479697566298</v>
      </c>
      <c r="Q631" s="110">
        <f>'prueba 1'!I628</f>
        <v>0</v>
      </c>
      <c r="R631" s="105">
        <f>'prueba 1'!AN628</f>
        <v>1.4554505598987687E-3</v>
      </c>
      <c r="S631" s="105">
        <f t="shared" si="168"/>
        <v>1.6818133353317837</v>
      </c>
      <c r="T631" s="177">
        <f t="shared" si="169"/>
        <v>5.4971866646682166</v>
      </c>
      <c r="U631" s="161">
        <f t="shared" si="154"/>
        <v>4.4439851031326631E-2</v>
      </c>
      <c r="V631" s="178">
        <f t="shared" si="165"/>
        <v>2.6041669999999999</v>
      </c>
    </row>
    <row r="632" spans="1:22" x14ac:dyDescent="0.25">
      <c r="A632" s="200">
        <v>2.608333</v>
      </c>
      <c r="B632" s="105">
        <v>10.723807852439968</v>
      </c>
      <c r="D632" s="194">
        <f t="shared" si="155"/>
        <v>4.1660000000001141E-3</v>
      </c>
      <c r="E632" s="174">
        <f t="shared" ca="1" si="170"/>
        <v>-4.9233572750260163E-2</v>
      </c>
      <c r="F632" s="179">
        <f t="shared" ca="1" si="156"/>
        <v>1.0181485285827809</v>
      </c>
      <c r="G632" s="272">
        <f t="shared" si="157"/>
        <v>2.608333</v>
      </c>
      <c r="H632" s="181">
        <f t="shared" ca="1" si="158"/>
        <v>-11.817948331795202</v>
      </c>
      <c r="I632" s="182">
        <f t="shared" ca="1" si="159"/>
        <v>244.39475001986392</v>
      </c>
      <c r="J632" s="181">
        <f t="shared" ca="1" si="160"/>
        <v>330.79161802097997</v>
      </c>
      <c r="K632" s="7">
        <f t="shared" ca="1" si="166"/>
        <v>-11.84869494146537</v>
      </c>
      <c r="L632" s="110">
        <f t="shared" si="161"/>
        <v>105.2005550324361</v>
      </c>
      <c r="M632" s="110">
        <f t="shared" si="162"/>
        <v>53.913113536827147</v>
      </c>
      <c r="N632" s="110">
        <f t="shared" ca="1" si="163"/>
        <v>-116.23569737577529</v>
      </c>
      <c r="O632" s="110">
        <f t="shared" ca="1" si="164"/>
        <v>-64.948255880166329</v>
      </c>
      <c r="P632" s="110">
        <f t="shared" ca="1" si="167"/>
        <v>-11.817948331795202</v>
      </c>
      <c r="Q632" s="110">
        <f>'prueba 1'!I629</f>
        <v>0</v>
      </c>
      <c r="R632" s="105">
        <f>'prueba 1'!AN629</f>
        <v>1.4564366532168595E-3</v>
      </c>
      <c r="S632" s="105">
        <f t="shared" si="168"/>
        <v>1.6832697719850005</v>
      </c>
      <c r="T632" s="177">
        <f t="shared" si="169"/>
        <v>5.4957302280149998</v>
      </c>
      <c r="U632" s="161">
        <f t="shared" si="154"/>
        <v>4.467538351326613E-2</v>
      </c>
      <c r="V632" s="178">
        <f t="shared" si="165"/>
        <v>2.608333</v>
      </c>
    </row>
    <row r="633" spans="1:22" x14ac:dyDescent="0.25">
      <c r="A633" s="200">
        <v>2.6124999999999998</v>
      </c>
      <c r="B633" s="105">
        <v>10.782904634246707</v>
      </c>
      <c r="D633" s="194">
        <f t="shared" si="155"/>
        <v>4.1669999999998097E-3</v>
      </c>
      <c r="E633" s="174">
        <f t="shared" ca="1" si="170"/>
        <v>-4.8772414043732601E-2</v>
      </c>
      <c r="F633" s="179">
        <f t="shared" ca="1" si="156"/>
        <v>1.0181896886834063</v>
      </c>
      <c r="G633" s="272">
        <f t="shared" si="157"/>
        <v>2.6124999999999998</v>
      </c>
      <c r="H633" s="181">
        <f t="shared" ca="1" si="158"/>
        <v>-11.704443015055155</v>
      </c>
      <c r="I633" s="182">
        <f t="shared" ca="1" si="159"/>
        <v>244.3459776058202</v>
      </c>
      <c r="J633" s="181">
        <f t="shared" ca="1" si="160"/>
        <v>331.80980770966335</v>
      </c>
      <c r="K633" s="7">
        <f t="shared" ca="1" si="166"/>
        <v>-11.843922520159927</v>
      </c>
      <c r="L633" s="110">
        <f t="shared" si="161"/>
        <v>105.7802944619602</v>
      </c>
      <c r="M633" s="110">
        <f t="shared" si="162"/>
        <v>53.898809602124913</v>
      </c>
      <c r="N633" s="110">
        <f t="shared" ca="1" si="163"/>
        <v>-116.18887992276889</v>
      </c>
      <c r="O633" s="110">
        <f t="shared" ca="1" si="164"/>
        <v>-64.307395062933608</v>
      </c>
      <c r="P633" s="110">
        <f t="shared" ca="1" si="167"/>
        <v>-11.704443015055155</v>
      </c>
      <c r="Q633" s="110">
        <f>'prueba 1'!I630</f>
        <v>0</v>
      </c>
      <c r="R633" s="105">
        <f>'prueba 1'!AN630</f>
        <v>1.4580973192899686E-3</v>
      </c>
      <c r="S633" s="105">
        <f t="shared" si="168"/>
        <v>1.6847278693042904</v>
      </c>
      <c r="T633" s="177">
        <f t="shared" si="169"/>
        <v>5.4942721306957099</v>
      </c>
      <c r="U633" s="161">
        <f t="shared" si="154"/>
        <v>4.4932363610903976E-2</v>
      </c>
      <c r="V633" s="178">
        <f t="shared" si="165"/>
        <v>2.6124999999999998</v>
      </c>
    </row>
    <row r="634" spans="1:22" x14ac:dyDescent="0.25">
      <c r="A634" s="200">
        <v>2.6166670000000001</v>
      </c>
      <c r="B634" s="105">
        <v>10.723807852439968</v>
      </c>
      <c r="D634" s="194">
        <f t="shared" si="155"/>
        <v>4.1670000000002538E-3</v>
      </c>
      <c r="E634" s="174">
        <f t="shared" ca="1" si="170"/>
        <v>-4.917913012220973E-2</v>
      </c>
      <c r="F634" s="179">
        <f t="shared" ca="1" si="156"/>
        <v>1.0179847592482956</v>
      </c>
      <c r="G634" s="272">
        <f t="shared" si="157"/>
        <v>2.6166670000000001</v>
      </c>
      <c r="H634" s="181">
        <f t="shared" ca="1" si="158"/>
        <v>-11.802047065564372</v>
      </c>
      <c r="I634" s="182">
        <f t="shared" ca="1" si="159"/>
        <v>244.29679847569798</v>
      </c>
      <c r="J634" s="181">
        <f t="shared" ca="1" si="160"/>
        <v>332.82779246891164</v>
      </c>
      <c r="K634" s="7">
        <f t="shared" ca="1" si="166"/>
        <v>-11.839195748793159</v>
      </c>
      <c r="L634" s="110">
        <f t="shared" si="161"/>
        <v>105.2005550324361</v>
      </c>
      <c r="M634" s="110">
        <f t="shared" si="162"/>
        <v>53.884560755508282</v>
      </c>
      <c r="N634" s="110">
        <f t="shared" ca="1" si="163"/>
        <v>-116.1425102956609</v>
      </c>
      <c r="O634" s="110">
        <f t="shared" ca="1" si="164"/>
        <v>-64.826516018733088</v>
      </c>
      <c r="P634" s="110">
        <f t="shared" ca="1" si="167"/>
        <v>-11.802047065564372</v>
      </c>
      <c r="Q634" s="110">
        <f>'prueba 1'!I631</f>
        <v>0</v>
      </c>
      <c r="R634" s="105">
        <f>'prueba 1'!AN631</f>
        <v>1.4524818161700595E-3</v>
      </c>
      <c r="S634" s="105">
        <f t="shared" si="168"/>
        <v>1.6861803511204605</v>
      </c>
      <c r="T634" s="177">
        <f t="shared" si="169"/>
        <v>5.4928196488795393</v>
      </c>
      <c r="U634" s="161">
        <f t="shared" si="154"/>
        <v>4.4686107321120071E-2</v>
      </c>
      <c r="V634" s="178">
        <f t="shared" si="165"/>
        <v>2.6166670000000001</v>
      </c>
    </row>
    <row r="635" spans="1:22" x14ac:dyDescent="0.25">
      <c r="A635" s="200">
        <v>2.6208330000000002</v>
      </c>
      <c r="B635" s="105">
        <v>10.664711070633228</v>
      </c>
      <c r="D635" s="194">
        <f t="shared" si="155"/>
        <v>4.1660000000001141E-3</v>
      </c>
      <c r="E635" s="174">
        <f t="shared" ca="1" si="170"/>
        <v>-4.957386596847585E-2</v>
      </c>
      <c r="F635" s="179">
        <f t="shared" ca="1" si="156"/>
        <v>1.017533937724161</v>
      </c>
      <c r="G635" s="272">
        <f t="shared" si="157"/>
        <v>2.6208330000000002</v>
      </c>
      <c r="H635" s="181">
        <f t="shared" ca="1" si="158"/>
        <v>-11.89963177351764</v>
      </c>
      <c r="I635" s="182">
        <f t="shared" ca="1" si="159"/>
        <v>244.2472246097295</v>
      </c>
      <c r="J635" s="181">
        <f t="shared" ca="1" si="160"/>
        <v>333.84532640663582</v>
      </c>
      <c r="K635" s="7">
        <f t="shared" ca="1" si="166"/>
        <v>-11.834430515818367</v>
      </c>
      <c r="L635" s="110">
        <f t="shared" si="161"/>
        <v>104.62081560291197</v>
      </c>
      <c r="M635" s="110">
        <f t="shared" si="162"/>
        <v>53.870370332895952</v>
      </c>
      <c r="N635" s="110">
        <f t="shared" ca="1" si="163"/>
        <v>-116.09576336017818</v>
      </c>
      <c r="O635" s="110">
        <f t="shared" ca="1" si="164"/>
        <v>-65.345318090162152</v>
      </c>
      <c r="P635" s="110">
        <f t="shared" ca="1" si="167"/>
        <v>-11.89963177351764</v>
      </c>
      <c r="Q635" s="110">
        <f>'prueba 1'!I632</f>
        <v>0</v>
      </c>
      <c r="R635" s="105">
        <f>'prueba 1'!AN632</f>
        <v>1.4465262601764885E-3</v>
      </c>
      <c r="S635" s="105">
        <f t="shared" si="168"/>
        <v>1.6876268773806369</v>
      </c>
      <c r="T635" s="177">
        <f t="shared" si="169"/>
        <v>5.4913731226193629</v>
      </c>
      <c r="U635" s="161">
        <f t="shared" si="154"/>
        <v>4.4429186320259245E-2</v>
      </c>
      <c r="V635" s="178">
        <f t="shared" si="165"/>
        <v>2.6208330000000002</v>
      </c>
    </row>
    <row r="636" spans="1:22" x14ac:dyDescent="0.25">
      <c r="A636" s="200">
        <v>2.625</v>
      </c>
      <c r="B636" s="105">
        <v>10.664711070633228</v>
      </c>
      <c r="D636" s="194">
        <f t="shared" si="155"/>
        <v>4.1669999999998097E-3</v>
      </c>
      <c r="E636" s="174">
        <f t="shared" ca="1" si="170"/>
        <v>-4.9552297335514063E-2</v>
      </c>
      <c r="F636" s="179">
        <f t="shared" ca="1" si="156"/>
        <v>1.0175717005256992</v>
      </c>
      <c r="G636" s="272">
        <f t="shared" si="157"/>
        <v>2.625</v>
      </c>
      <c r="H636" s="181">
        <f t="shared" ca="1" si="158"/>
        <v>-11.891600032521316</v>
      </c>
      <c r="I636" s="182">
        <f t="shared" ca="1" si="159"/>
        <v>244.19767231239399</v>
      </c>
      <c r="J636" s="181">
        <f t="shared" ca="1" si="160"/>
        <v>334.86289810716153</v>
      </c>
      <c r="K636" s="7">
        <f t="shared" ca="1" si="166"/>
        <v>-11.829628005510623</v>
      </c>
      <c r="L636" s="110">
        <f t="shared" si="161"/>
        <v>104.62081560291197</v>
      </c>
      <c r="M636" s="110">
        <f t="shared" si="162"/>
        <v>53.856197581225992</v>
      </c>
      <c r="N636" s="110">
        <f t="shared" ca="1" si="163"/>
        <v>-116.04865073405921</v>
      </c>
      <c r="O636" s="110">
        <f t="shared" ca="1" si="164"/>
        <v>-65.284032712373232</v>
      </c>
      <c r="P636" s="110">
        <f t="shared" ca="1" si="167"/>
        <v>-11.891600032521316</v>
      </c>
      <c r="Q636" s="110">
        <f>'prueba 1'!I633</f>
        <v>0</v>
      </c>
      <c r="R636" s="105">
        <f>'prueba 1'!AN633</f>
        <v>1.4447249408737371E-3</v>
      </c>
      <c r="S636" s="105">
        <f t="shared" si="168"/>
        <v>1.6890716023215107</v>
      </c>
      <c r="T636" s="177">
        <f t="shared" si="169"/>
        <v>5.4899283976784901</v>
      </c>
      <c r="U636" s="161">
        <f t="shared" si="154"/>
        <v>4.4439851031326631E-2</v>
      </c>
      <c r="V636" s="178">
        <f t="shared" si="165"/>
        <v>2.625</v>
      </c>
    </row>
    <row r="637" spans="1:22" x14ac:dyDescent="0.25">
      <c r="A637" s="200">
        <v>2.6291669999999998</v>
      </c>
      <c r="B637" s="105">
        <v>10.782904634246707</v>
      </c>
      <c r="D637" s="194">
        <f t="shared" si="155"/>
        <v>4.1669999999998097E-3</v>
      </c>
      <c r="E637" s="174">
        <f t="shared" ca="1" si="170"/>
        <v>-4.8638534354403094E-2</v>
      </c>
      <c r="F637" s="179">
        <f t="shared" ca="1" si="156"/>
        <v>1.0173690237530444</v>
      </c>
      <c r="G637" s="272">
        <f t="shared" si="157"/>
        <v>2.6291669999999998</v>
      </c>
      <c r="H637" s="181">
        <f t="shared" ca="1" si="158"/>
        <v>-11.672314459900484</v>
      </c>
      <c r="I637" s="182">
        <f t="shared" ca="1" si="159"/>
        <v>244.14903377803958</v>
      </c>
      <c r="J637" s="181">
        <f t="shared" ca="1" si="160"/>
        <v>335.88026713091455</v>
      </c>
      <c r="K637" s="7">
        <f t="shared" ca="1" si="166"/>
        <v>-11.824828558693584</v>
      </c>
      <c r="L637" s="110">
        <f t="shared" si="161"/>
        <v>105.7802944619602</v>
      </c>
      <c r="M637" s="110">
        <f t="shared" si="162"/>
        <v>53.841978433019435</v>
      </c>
      <c r="N637" s="110">
        <f t="shared" ca="1" si="163"/>
        <v>-116.00156816078406</v>
      </c>
      <c r="O637" s="110">
        <f t="shared" ca="1" si="164"/>
        <v>-64.063252131843299</v>
      </c>
      <c r="P637" s="110">
        <f t="shared" ca="1" si="167"/>
        <v>-11.672314459900484</v>
      </c>
      <c r="Q637" s="110">
        <f>'prueba 1'!I634</f>
        <v>0</v>
      </c>
      <c r="R637" s="105">
        <f>'prueba 1'!AN634</f>
        <v>1.4494544553063594E-3</v>
      </c>
      <c r="S637" s="105">
        <f t="shared" si="168"/>
        <v>1.690521056776817</v>
      </c>
      <c r="T637" s="177">
        <f t="shared" si="169"/>
        <v>5.4884789432231837</v>
      </c>
      <c r="U637" s="161">
        <f t="shared" si="154"/>
        <v>4.4932363610903976E-2</v>
      </c>
      <c r="V637" s="178">
        <f t="shared" si="165"/>
        <v>2.6291669999999998</v>
      </c>
    </row>
    <row r="638" spans="1:22" x14ac:dyDescent="0.25">
      <c r="A638" s="200">
        <v>2.6333329999999999</v>
      </c>
      <c r="B638" s="105">
        <v>10.723807852439968</v>
      </c>
      <c r="D638" s="194">
        <f t="shared" si="155"/>
        <v>4.1660000000001141E-3</v>
      </c>
      <c r="E638" s="174">
        <f t="shared" ca="1" si="170"/>
        <v>-4.9033985966821264E-2</v>
      </c>
      <c r="F638" s="179">
        <f t="shared" ca="1" si="156"/>
        <v>1.0169205991338031</v>
      </c>
      <c r="G638" s="272">
        <f t="shared" si="157"/>
        <v>2.6333329999999999</v>
      </c>
      <c r="H638" s="181">
        <f t="shared" ca="1" si="158"/>
        <v>-11.770039838410927</v>
      </c>
      <c r="I638" s="182">
        <f t="shared" ca="1" si="159"/>
        <v>244.09999979207277</v>
      </c>
      <c r="J638" s="181">
        <f t="shared" ca="1" si="160"/>
        <v>336.89718773004836</v>
      </c>
      <c r="K638" s="7">
        <f t="shared" ca="1" si="166"/>
        <v>-11.820118562508039</v>
      </c>
      <c r="L638" s="110">
        <f t="shared" si="161"/>
        <v>105.2005550324361</v>
      </c>
      <c r="M638" s="110">
        <f t="shared" si="162"/>
        <v>53.827817709418703</v>
      </c>
      <c r="N638" s="110">
        <f t="shared" ca="1" si="163"/>
        <v>-115.95536309820388</v>
      </c>
      <c r="O638" s="110">
        <f t="shared" ca="1" si="164"/>
        <v>-64.582625775186472</v>
      </c>
      <c r="P638" s="110">
        <f t="shared" ca="1" si="167"/>
        <v>-11.770039838410927</v>
      </c>
      <c r="Q638" s="110">
        <f>'prueba 1'!I635</f>
        <v>0</v>
      </c>
      <c r="R638" s="105">
        <f>'prueba 1'!AN635</f>
        <v>1.4434988379950302E-3</v>
      </c>
      <c r="S638" s="105">
        <f t="shared" si="168"/>
        <v>1.691964555614812</v>
      </c>
      <c r="T638" s="177">
        <f t="shared" si="169"/>
        <v>5.4870354443851888</v>
      </c>
      <c r="U638" s="161">
        <f t="shared" si="154"/>
        <v>4.467538351326613E-2</v>
      </c>
      <c r="V638" s="178">
        <f t="shared" si="165"/>
        <v>2.6333329999999999</v>
      </c>
    </row>
    <row r="639" spans="1:22" x14ac:dyDescent="0.25">
      <c r="A639" s="200">
        <v>2.6375000000000002</v>
      </c>
      <c r="B639" s="105">
        <v>10.664711070633228</v>
      </c>
      <c r="D639" s="194">
        <f t="shared" si="155"/>
        <v>4.1670000000002538E-3</v>
      </c>
      <c r="E639" s="174">
        <f t="shared" ca="1" si="170"/>
        <v>-4.9452905469087344E-2</v>
      </c>
      <c r="F639" s="179">
        <f t="shared" ca="1" si="156"/>
        <v>1.0169586288765395</v>
      </c>
      <c r="G639" s="272">
        <f t="shared" si="157"/>
        <v>2.6375000000000002</v>
      </c>
      <c r="H639" s="181">
        <f t="shared" ca="1" si="158"/>
        <v>-11.86774789274882</v>
      </c>
      <c r="I639" s="182">
        <f t="shared" ca="1" si="159"/>
        <v>244.05054688660368</v>
      </c>
      <c r="J639" s="181">
        <f t="shared" ca="1" si="160"/>
        <v>337.91414635892488</v>
      </c>
      <c r="K639" s="7">
        <f t="shared" ca="1" si="166"/>
        <v>-11.815371221773997</v>
      </c>
      <c r="L639" s="110">
        <f t="shared" si="161"/>
        <v>104.62081560291197</v>
      </c>
      <c r="M639" s="110">
        <f t="shared" si="162"/>
        <v>53.813708550698095</v>
      </c>
      <c r="N639" s="110">
        <f t="shared" ca="1" si="163"/>
        <v>-115.90879168560292</v>
      </c>
      <c r="O639" s="110">
        <f t="shared" ca="1" si="164"/>
        <v>-65.101684633389041</v>
      </c>
      <c r="P639" s="110">
        <f t="shared" ca="1" si="167"/>
        <v>-11.86774789274882</v>
      </c>
      <c r="Q639" s="110">
        <f>'prueba 1'!I636</f>
        <v>0</v>
      </c>
      <c r="R639" s="105">
        <f>'prueba 1'!AN636</f>
        <v>1.4382424791646589E-3</v>
      </c>
      <c r="S639" s="105">
        <f t="shared" si="168"/>
        <v>1.6934027980939765</v>
      </c>
      <c r="T639" s="177">
        <f t="shared" si="169"/>
        <v>5.4855972019060237</v>
      </c>
      <c r="U639" s="161">
        <f t="shared" si="154"/>
        <v>4.443985103133137E-2</v>
      </c>
      <c r="V639" s="178">
        <f t="shared" si="165"/>
        <v>2.6375000000000002</v>
      </c>
    </row>
    <row r="640" spans="1:22" x14ac:dyDescent="0.25">
      <c r="A640" s="200">
        <v>2.641667</v>
      </c>
      <c r="B640" s="105">
        <v>10.723807852439968</v>
      </c>
      <c r="D640" s="194">
        <f t="shared" si="155"/>
        <v>4.1669999999998097E-3</v>
      </c>
      <c r="E640" s="174">
        <f t="shared" ca="1" si="170"/>
        <v>-4.8978974436574049E-2</v>
      </c>
      <c r="F640" s="179">
        <f t="shared" ca="1" si="156"/>
        <v>1.0167545334899539</v>
      </c>
      <c r="G640" s="272">
        <f t="shared" si="157"/>
        <v>2.641667</v>
      </c>
      <c r="H640" s="181">
        <f t="shared" ca="1" si="158"/>
        <v>-11.754013543694812</v>
      </c>
      <c r="I640" s="182">
        <f t="shared" ca="1" si="159"/>
        <v>244.0015679121671</v>
      </c>
      <c r="J640" s="181">
        <f t="shared" ca="1" si="160"/>
        <v>338.93090089241485</v>
      </c>
      <c r="K640" s="7">
        <f t="shared" ca="1" si="166"/>
        <v>-11.810584288151132</v>
      </c>
      <c r="L640" s="110">
        <f t="shared" si="161"/>
        <v>105.2005550324361</v>
      </c>
      <c r="M640" s="110">
        <f t="shared" si="162"/>
        <v>53.799586985368286</v>
      </c>
      <c r="N640" s="110">
        <f t="shared" ca="1" si="163"/>
        <v>-115.86183186676261</v>
      </c>
      <c r="O640" s="110">
        <f t="shared" ca="1" si="164"/>
        <v>-64.460863819694794</v>
      </c>
      <c r="P640" s="110">
        <f t="shared" ca="1" si="167"/>
        <v>-11.754013543694812</v>
      </c>
      <c r="Q640" s="110">
        <f>'prueba 1'!I637</f>
        <v>0</v>
      </c>
      <c r="R640" s="105">
        <f>'prueba 1'!AN637</f>
        <v>1.4395071691961421E-3</v>
      </c>
      <c r="S640" s="105">
        <f t="shared" si="168"/>
        <v>1.6948423052631727</v>
      </c>
      <c r="T640" s="177">
        <f t="shared" si="169"/>
        <v>5.4841576947368278</v>
      </c>
      <c r="U640" s="161">
        <f t="shared" si="154"/>
        <v>4.4686107321115311E-2</v>
      </c>
      <c r="V640" s="178">
        <f t="shared" si="165"/>
        <v>2.641667</v>
      </c>
    </row>
    <row r="641" spans="1:22" x14ac:dyDescent="0.25">
      <c r="A641" s="200">
        <v>2.6458330000000001</v>
      </c>
      <c r="B641" s="105">
        <v>10.664711070633228</v>
      </c>
      <c r="D641" s="194">
        <f t="shared" si="155"/>
        <v>4.1660000000001141E-3</v>
      </c>
      <c r="E641" s="174">
        <f t="shared" ca="1" si="170"/>
        <v>-4.937451501332292E-2</v>
      </c>
      <c r="F641" s="179">
        <f t="shared" ca="1" si="156"/>
        <v>1.0163048376925705</v>
      </c>
      <c r="G641" s="272">
        <f t="shared" si="157"/>
        <v>2.6458330000000001</v>
      </c>
      <c r="H641" s="181">
        <f t="shared" ca="1" si="158"/>
        <v>-11.851779887979253</v>
      </c>
      <c r="I641" s="182">
        <f t="shared" ca="1" si="159"/>
        <v>243.95219339715379</v>
      </c>
      <c r="J641" s="181">
        <f t="shared" ca="1" si="160"/>
        <v>339.94720573010744</v>
      </c>
      <c r="K641" s="7">
        <f t="shared" ca="1" si="166"/>
        <v>-11.805844186019428</v>
      </c>
      <c r="L641" s="110">
        <f t="shared" si="161"/>
        <v>104.62081560291197</v>
      </c>
      <c r="M641" s="110">
        <f t="shared" si="162"/>
        <v>53.785523724746191</v>
      </c>
      <c r="N641" s="110">
        <f t="shared" ca="1" si="163"/>
        <v>-115.81533146485059</v>
      </c>
      <c r="O641" s="110">
        <f t="shared" ca="1" si="164"/>
        <v>-64.980039586684796</v>
      </c>
      <c r="P641" s="110">
        <f t="shared" ca="1" si="167"/>
        <v>-11.851779887979253</v>
      </c>
      <c r="Q641" s="110">
        <f>'prueba 1'!I638</f>
        <v>0</v>
      </c>
      <c r="R641" s="105">
        <f>'prueba 1'!AN638</f>
        <v>1.4335637739129161E-3</v>
      </c>
      <c r="S641" s="105">
        <f t="shared" si="168"/>
        <v>1.6962758690370856</v>
      </c>
      <c r="T641" s="177">
        <f t="shared" si="169"/>
        <v>5.4827241309629144</v>
      </c>
      <c r="U641" s="161">
        <f t="shared" si="154"/>
        <v>4.4429186320259245E-2</v>
      </c>
      <c r="V641" s="178">
        <f t="shared" si="165"/>
        <v>2.6458330000000001</v>
      </c>
    </row>
    <row r="642" spans="1:22" x14ac:dyDescent="0.25">
      <c r="A642" s="200">
        <v>2.65</v>
      </c>
      <c r="B642" s="105">
        <v>10.54651750701975</v>
      </c>
      <c r="D642" s="194">
        <f t="shared" si="155"/>
        <v>4.1669999999998097E-3</v>
      </c>
      <c r="E642" s="174">
        <f t="shared" ca="1" si="170"/>
        <v>-5.023441005048164E-2</v>
      </c>
      <c r="F642" s="179">
        <f t="shared" ca="1" si="156"/>
        <v>1.0163394630992131</v>
      </c>
      <c r="G642" s="272">
        <f t="shared" si="157"/>
        <v>2.65</v>
      </c>
      <c r="H642" s="181">
        <f t="shared" ca="1" si="158"/>
        <v>-12.055293988597056</v>
      </c>
      <c r="I642" s="182">
        <f t="shared" ca="1" si="159"/>
        <v>243.90195898710331</v>
      </c>
      <c r="J642" s="181">
        <f t="shared" ca="1" si="160"/>
        <v>340.96354519320664</v>
      </c>
      <c r="K642" s="7">
        <f t="shared" ca="1" si="166"/>
        <v>-11.801066767092641</v>
      </c>
      <c r="L642" s="110">
        <f t="shared" si="161"/>
        <v>103.46133674386375</v>
      </c>
      <c r="M642" s="110">
        <f t="shared" si="162"/>
        <v>53.771545579534205</v>
      </c>
      <c r="N642" s="110">
        <f t="shared" ca="1" si="163"/>
        <v>-115.76846498517881</v>
      </c>
      <c r="O642" s="110">
        <f t="shared" ca="1" si="164"/>
        <v>-66.078673820849261</v>
      </c>
      <c r="P642" s="110">
        <f t="shared" ca="1" si="167"/>
        <v>-12.055293988597056</v>
      </c>
      <c r="Q642" s="110">
        <f>'prueba 1'!I639</f>
        <v>0</v>
      </c>
      <c r="R642" s="105">
        <f>'prueba 1'!AN639</f>
        <v>1.4248873814472064E-3</v>
      </c>
      <c r="S642" s="105">
        <f t="shared" si="168"/>
        <v>1.6977007564185329</v>
      </c>
      <c r="T642" s="177">
        <f t="shared" si="169"/>
        <v>5.4812992435814678</v>
      </c>
      <c r="U642" s="161">
        <f t="shared" si="154"/>
        <v>4.3947338451749293E-2</v>
      </c>
      <c r="V642" s="178">
        <f t="shared" si="165"/>
        <v>2.65</v>
      </c>
    </row>
    <row r="643" spans="1:22" x14ac:dyDescent="0.25">
      <c r="A643" s="200">
        <v>2.6541670000000002</v>
      </c>
      <c r="B643" s="105">
        <v>10.782904634246707</v>
      </c>
      <c r="D643" s="194">
        <f t="shared" si="155"/>
        <v>4.1670000000002538E-3</v>
      </c>
      <c r="E643" s="174">
        <f t="shared" ca="1" si="170"/>
        <v>-4.8437228037973463E-2</v>
      </c>
      <c r="F643" s="179">
        <f t="shared" ca="1" si="156"/>
        <v>1.0161376251700871</v>
      </c>
      <c r="G643" s="272">
        <f t="shared" si="157"/>
        <v>2.6541670000000002</v>
      </c>
      <c r="H643" s="181">
        <f t="shared" ca="1" si="158"/>
        <v>-11.624004808728225</v>
      </c>
      <c r="I643" s="182">
        <f t="shared" ca="1" si="159"/>
        <v>243.85352175906533</v>
      </c>
      <c r="J643" s="181">
        <f t="shared" ca="1" si="160"/>
        <v>341.97968281837672</v>
      </c>
      <c r="K643" s="7">
        <f t="shared" ca="1" si="166"/>
        <v>-11.796207137979886</v>
      </c>
      <c r="L643" s="110">
        <f t="shared" si="161"/>
        <v>105.7802944619602</v>
      </c>
      <c r="M643" s="110">
        <f t="shared" si="162"/>
        <v>53.757454561481595</v>
      </c>
      <c r="N643" s="110">
        <f t="shared" ca="1" si="163"/>
        <v>-115.72079202358269</v>
      </c>
      <c r="O643" s="110">
        <f t="shared" ca="1" si="164"/>
        <v>-63.697952123104088</v>
      </c>
      <c r="P643" s="110">
        <f t="shared" ca="1" si="167"/>
        <v>-11.624004808728225</v>
      </c>
      <c r="Q643" s="110">
        <f>'prueba 1'!I640</f>
        <v>0</v>
      </c>
      <c r="R643" s="105">
        <f>'prueba 1'!AN640</f>
        <v>1.4363932775336165E-3</v>
      </c>
      <c r="S643" s="105">
        <f t="shared" si="168"/>
        <v>1.6991371496960666</v>
      </c>
      <c r="T643" s="177">
        <f t="shared" si="169"/>
        <v>5.4798628503039337</v>
      </c>
      <c r="U643" s="161">
        <f t="shared" si="154"/>
        <v>4.4932363610908764E-2</v>
      </c>
      <c r="V643" s="178">
        <f t="shared" si="165"/>
        <v>2.6541670000000002</v>
      </c>
    </row>
    <row r="644" spans="1:22" x14ac:dyDescent="0.25">
      <c r="A644" s="200">
        <v>2.6583329999999998</v>
      </c>
      <c r="B644" s="105">
        <v>10.664711070633228</v>
      </c>
      <c r="D644" s="194">
        <f t="shared" si="155"/>
        <v>4.16599999999967E-3</v>
      </c>
      <c r="E644" s="174">
        <f t="shared" ca="1" si="170"/>
        <v>-4.9274333841271507E-2</v>
      </c>
      <c r="F644" s="179">
        <f t="shared" ca="1" si="156"/>
        <v>1.0156884947734028</v>
      </c>
      <c r="G644" s="272">
        <f t="shared" si="157"/>
        <v>2.6583329999999998</v>
      </c>
      <c r="H644" s="181">
        <f t="shared" ca="1" si="158"/>
        <v>-11.827732559115557</v>
      </c>
      <c r="I644" s="182">
        <f t="shared" ca="1" si="159"/>
        <v>243.80424742522405</v>
      </c>
      <c r="J644" s="181">
        <f t="shared" ca="1" si="160"/>
        <v>342.99537131315014</v>
      </c>
      <c r="K644" s="7">
        <f t="shared" ca="1" si="166"/>
        <v>-11.791522314275344</v>
      </c>
      <c r="L644" s="110">
        <f t="shared" si="161"/>
        <v>104.62081560291197</v>
      </c>
      <c r="M644" s="110">
        <f t="shared" si="162"/>
        <v>53.74345526336753</v>
      </c>
      <c r="N644" s="110">
        <f t="shared" ca="1" si="163"/>
        <v>-115.67483390304113</v>
      </c>
      <c r="O644" s="110">
        <f t="shared" ca="1" si="164"/>
        <v>-64.797473563496681</v>
      </c>
      <c r="P644" s="110">
        <f t="shared" ca="1" si="167"/>
        <v>-11.827732559115557</v>
      </c>
      <c r="Q644" s="110">
        <f>'prueba 1'!I641</f>
        <v>0</v>
      </c>
      <c r="R644" s="105">
        <f>'prueba 1'!AN641</f>
        <v>1.4270436405767206E-3</v>
      </c>
      <c r="S644" s="105">
        <f t="shared" si="168"/>
        <v>1.7005641933366433</v>
      </c>
      <c r="T644" s="177">
        <f t="shared" si="169"/>
        <v>5.4784358066633567</v>
      </c>
      <c r="U644" s="161">
        <f t="shared" si="154"/>
        <v>4.4429186320254506E-2</v>
      </c>
      <c r="V644" s="178">
        <f t="shared" si="165"/>
        <v>2.6583329999999998</v>
      </c>
    </row>
    <row r="645" spans="1:22" x14ac:dyDescent="0.25">
      <c r="A645" s="200">
        <v>2.6625000000000001</v>
      </c>
      <c r="B645" s="105">
        <v>10.723807852439968</v>
      </c>
      <c r="D645" s="194">
        <f t="shared" si="155"/>
        <v>4.1670000000002538E-3</v>
      </c>
      <c r="E645" s="174">
        <f t="shared" ca="1" si="170"/>
        <v>-4.8811716190525899E-2</v>
      </c>
      <c r="F645" s="179">
        <f t="shared" ca="1" si="156"/>
        <v>1.0157289005996046</v>
      </c>
      <c r="G645" s="272">
        <f t="shared" si="157"/>
        <v>2.6625000000000001</v>
      </c>
      <c r="H645" s="181">
        <f t="shared" ca="1" si="158"/>
        <v>-11.713874775743443</v>
      </c>
      <c r="I645" s="182">
        <f t="shared" ca="1" si="159"/>
        <v>243.75543570903352</v>
      </c>
      <c r="J645" s="181">
        <f t="shared" ca="1" si="160"/>
        <v>344.01110021374973</v>
      </c>
      <c r="K645" s="7">
        <f t="shared" ca="1" si="166"/>
        <v>-11.786757480854932</v>
      </c>
      <c r="L645" s="110">
        <f t="shared" si="161"/>
        <v>105.2005550324361</v>
      </c>
      <c r="M645" s="110">
        <f t="shared" si="162"/>
        <v>53.729440632543948</v>
      </c>
      <c r="N645" s="110">
        <f t="shared" ca="1" si="163"/>
        <v>-115.6280908871869</v>
      </c>
      <c r="O645" s="110">
        <f t="shared" ca="1" si="164"/>
        <v>-64.156976487294742</v>
      </c>
      <c r="P645" s="110">
        <f t="shared" ca="1" si="167"/>
        <v>-11.713874775743443</v>
      </c>
      <c r="Q645" s="110">
        <f>'prueba 1'!I642</f>
        <v>0</v>
      </c>
      <c r="R645" s="105">
        <f>'prueba 1'!AN642</f>
        <v>1.4286066079090356E-3</v>
      </c>
      <c r="S645" s="105">
        <f t="shared" si="168"/>
        <v>1.7019927999445523</v>
      </c>
      <c r="T645" s="177">
        <f t="shared" si="169"/>
        <v>5.4770072000554482</v>
      </c>
      <c r="U645" s="161">
        <f t="shared" si="154"/>
        <v>4.4686107321120071E-2</v>
      </c>
      <c r="V645" s="178">
        <f t="shared" si="165"/>
        <v>2.6625000000000001</v>
      </c>
    </row>
    <row r="646" spans="1:22" x14ac:dyDescent="0.25">
      <c r="A646" s="200">
        <v>2.6666669999999999</v>
      </c>
      <c r="B646" s="105">
        <v>10.664711070633228</v>
      </c>
      <c r="D646" s="194">
        <f>+A646-A645</f>
        <v>4.1669999999998097E-3</v>
      </c>
      <c r="E646" s="174">
        <f t="shared" ca="1" si="170"/>
        <v>-4.9219737124092576E-2</v>
      </c>
      <c r="F646" s="179">
        <f t="shared" ca="1" si="156"/>
        <v>1.0155238019549002</v>
      </c>
      <c r="G646" s="272">
        <f t="shared" si="157"/>
        <v>2.6666669999999999</v>
      </c>
      <c r="H646" s="181">
        <f t="shared" ca="1" si="158"/>
        <v>-11.811791966425444</v>
      </c>
      <c r="I646" s="182">
        <f t="shared" ca="1" si="159"/>
        <v>243.70621597190942</v>
      </c>
      <c r="J646" s="181">
        <f t="shared" ca="1" si="160"/>
        <v>345.02662401570461</v>
      </c>
      <c r="K646" s="7">
        <f t="shared" ca="1" si="166"/>
        <v>-11.782038331998145</v>
      </c>
      <c r="L646" s="110">
        <f t="shared" si="161"/>
        <v>104.62081560291197</v>
      </c>
      <c r="M646" s="110">
        <f t="shared" si="162"/>
        <v>53.715480859606672</v>
      </c>
      <c r="N646" s="110">
        <f t="shared" ca="1" si="163"/>
        <v>-115.58179603690181</v>
      </c>
      <c r="O646" s="110">
        <f t="shared" ca="1" si="164"/>
        <v>-64.676461293596503</v>
      </c>
      <c r="P646" s="110">
        <f t="shared" ca="1" si="167"/>
        <v>-11.811791966425444</v>
      </c>
      <c r="Q646" s="110">
        <f>'prueba 1'!I643</f>
        <v>0</v>
      </c>
      <c r="R646" s="105">
        <f>'prueba 1'!AN643</f>
        <v>1.4230145705684087E-3</v>
      </c>
      <c r="S646" s="105">
        <f t="shared" si="168"/>
        <v>1.7034158145151208</v>
      </c>
      <c r="T646" s="177">
        <f t="shared" si="169"/>
        <v>5.4755841854848795</v>
      </c>
      <c r="U646" s="161">
        <f t="shared" ref="U646:U709" si="171">IF(B646&lt;0,0,+D646*B646)</f>
        <v>4.4439851031326631E-2</v>
      </c>
      <c r="V646" s="178">
        <f t="shared" si="165"/>
        <v>2.6666669999999999</v>
      </c>
    </row>
    <row r="647" spans="1:22" x14ac:dyDescent="0.25">
      <c r="A647" s="200">
        <v>2.670833</v>
      </c>
      <c r="B647" s="105">
        <v>10.782904634246707</v>
      </c>
      <c r="D647" s="194">
        <f>+A647-A646</f>
        <v>4.1660000000001141E-3</v>
      </c>
      <c r="E647" s="174">
        <f t="shared" ca="1" si="170"/>
        <v>-4.8292181810208723E-2</v>
      </c>
      <c r="F647" s="179">
        <f t="shared" ref="F647:F710" ca="1" si="172">IF(AND(I646&lt;=0,J646&lt;=0),0,+I647*D647)</f>
        <v>1.015078910509581</v>
      </c>
      <c r="G647" s="272">
        <f t="shared" ref="G647:G710" si="173">+G646+D647</f>
        <v>2.670833</v>
      </c>
      <c r="H647" s="181">
        <f t="shared" ref="H647:H710" ca="1" si="174">IF(CELL("tipo",T647)="b",+(B647*9.81+K647*9.81-$E$2*9.81)/$E$2,+(B647*9.81+K647*9.81-T647*9.81)/T647)</f>
        <v>-11.591978350985935</v>
      </c>
      <c r="I647" s="182">
        <f t="shared" ref="I647:I710" ca="1" si="175">+I646+E647</f>
        <v>243.6579237900992</v>
      </c>
      <c r="J647" s="181">
        <f t="shared" ref="J647:J710" ca="1" si="176">IF(AND(I647&lt;=0,J646&lt;=0),0,+J646+F647)</f>
        <v>346.04170292621421</v>
      </c>
      <c r="K647" s="7">
        <f t="shared" ca="1" si="166"/>
        <v>-11.777280692198694</v>
      </c>
      <c r="L647" s="110">
        <f t="shared" ref="L647:L710" si="177">+B647*9.81</f>
        <v>105.7802944619602</v>
      </c>
      <c r="M647" s="110">
        <f t="shared" ref="M647:M710" si="178">+T647*9.81</f>
        <v>53.70147942466707</v>
      </c>
      <c r="N647" s="110">
        <f t="shared" ref="N647:N710" ca="1" si="179">+K647*9.81</f>
        <v>-115.5351235904692</v>
      </c>
      <c r="O647" s="110">
        <f t="shared" ref="O647:O710" ca="1" si="180">+L647-M647+N647</f>
        <v>-63.456308553176072</v>
      </c>
      <c r="P647" s="110">
        <f t="shared" ca="1" si="167"/>
        <v>-11.591978350985935</v>
      </c>
      <c r="Q647" s="110">
        <f>'prueba 1'!I644</f>
        <v>0</v>
      </c>
      <c r="R647" s="105">
        <f>'prueba 1'!AN644</f>
        <v>1.4272614617324856E-3</v>
      </c>
      <c r="S647" s="105">
        <f t="shared" si="168"/>
        <v>1.7048430759768534</v>
      </c>
      <c r="T647" s="177">
        <f t="shared" si="169"/>
        <v>5.4741569240231467</v>
      </c>
      <c r="U647" s="161">
        <f t="shared" si="171"/>
        <v>4.4921580706273008E-2</v>
      </c>
      <c r="V647" s="178">
        <f t="shared" ref="V647:V710" si="181">+G647</f>
        <v>2.670833</v>
      </c>
    </row>
    <row r="648" spans="1:22" x14ac:dyDescent="0.25">
      <c r="A648" s="200">
        <v>2.6749999999999998</v>
      </c>
      <c r="B648" s="105">
        <v>11.078388543280402</v>
      </c>
      <c r="D648" s="194">
        <f>+A648-A647</f>
        <v>4.1669999999998097E-3</v>
      </c>
      <c r="E648" s="174">
        <f t="shared" ca="1" si="170"/>
        <v>-4.6063762518278789E-2</v>
      </c>
      <c r="F648" s="179">
        <f t="shared" ca="1" si="172"/>
        <v>1.0151306207348834</v>
      </c>
      <c r="G648" s="272">
        <f t="shared" si="173"/>
        <v>2.6749999999999998</v>
      </c>
      <c r="H648" s="181">
        <f t="shared" ca="1" si="174"/>
        <v>-11.054418650895343</v>
      </c>
      <c r="I648" s="182">
        <f t="shared" ca="1" si="175"/>
        <v>243.61186002758092</v>
      </c>
      <c r="J648" s="181">
        <f t="shared" ca="1" si="176"/>
        <v>347.05683354694912</v>
      </c>
      <c r="K648" s="7">
        <f t="shared" ref="K648:K711" ca="1" si="182">IF(I647&lt;0,+(+(0.5*1.29*$H$2*PI()/4*$E$1^2*I647^2)/9.81),+(-(0.5*1.29*$H$2*PI()/4*$E$1^2*I647^2)/9.81))</f>
        <v>-11.772613644810583</v>
      </c>
      <c r="L648" s="110">
        <f t="shared" si="177"/>
        <v>108.67899160958075</v>
      </c>
      <c r="M648" s="110">
        <f t="shared" si="178"/>
        <v>53.687331225146885</v>
      </c>
      <c r="N648" s="110">
        <f t="shared" ca="1" si="179"/>
        <v>-115.48933985559182</v>
      </c>
      <c r="O648" s="110">
        <f t="shared" ca="1" si="180"/>
        <v>-60.497679471157959</v>
      </c>
      <c r="P648" s="110">
        <f t="shared" ref="P648:P711" ca="1" si="183">+O648/T648</f>
        <v>-11.054418650895343</v>
      </c>
      <c r="Q648" s="110">
        <f>'prueba 1'!I645</f>
        <v>0</v>
      </c>
      <c r="R648" s="105">
        <f>'prueba 1'!AN645</f>
        <v>1.4422221733119806E-3</v>
      </c>
      <c r="S648" s="105">
        <f t="shared" ref="S648:S711" si="184">R648+S647</f>
        <v>1.7062852981501653</v>
      </c>
      <c r="T648" s="177">
        <f t="shared" ref="T648:T711" si="185">+$E$2-S648</f>
        <v>5.472714701849835</v>
      </c>
      <c r="U648" s="161">
        <f t="shared" si="171"/>
        <v>4.6163645059847332E-2</v>
      </c>
      <c r="V648" s="178">
        <f t="shared" si="181"/>
        <v>2.6749999999999998</v>
      </c>
    </row>
    <row r="649" spans="1:22" x14ac:dyDescent="0.25">
      <c r="A649" s="200">
        <v>2.6791670000000001</v>
      </c>
      <c r="B649" s="105">
        <v>11.255678888700619</v>
      </c>
      <c r="D649" s="194">
        <f>+A649-A648</f>
        <v>4.1670000000002538E-3</v>
      </c>
      <c r="E649" s="174">
        <f t="shared" ca="1" si="170"/>
        <v>-4.4707267038875946E-2</v>
      </c>
      <c r="F649" s="179">
        <f t="shared" ca="1" si="172"/>
        <v>1.0149443255532404</v>
      </c>
      <c r="G649" s="272">
        <f t="shared" si="173"/>
        <v>2.6791670000000001</v>
      </c>
      <c r="H649" s="181">
        <f t="shared" ca="1" si="174"/>
        <v>-10.728885778467296</v>
      </c>
      <c r="I649" s="182">
        <f t="shared" ca="1" si="175"/>
        <v>243.56715276054203</v>
      </c>
      <c r="J649" s="181">
        <f t="shared" ca="1" si="176"/>
        <v>348.07177787250237</v>
      </c>
      <c r="K649" s="7">
        <f t="shared" ca="1" si="182"/>
        <v>-11.768162817926598</v>
      </c>
      <c r="L649" s="110">
        <f t="shared" si="177"/>
        <v>110.41820989815308</v>
      </c>
      <c r="M649" s="110">
        <f t="shared" si="178"/>
        <v>53.673106948775754</v>
      </c>
      <c r="N649" s="110">
        <f t="shared" ca="1" si="179"/>
        <v>-115.44567724385993</v>
      </c>
      <c r="O649" s="110">
        <f t="shared" ca="1" si="180"/>
        <v>-58.700574294482607</v>
      </c>
      <c r="P649" s="110">
        <f t="shared" ca="1" si="183"/>
        <v>-10.728885778467296</v>
      </c>
      <c r="Q649" s="110">
        <f>'prueba 1'!I646</f>
        <v>0</v>
      </c>
      <c r="R649" s="105">
        <f>'prueba 1'!AN646</f>
        <v>1.4499772039887552E-3</v>
      </c>
      <c r="S649" s="105">
        <f t="shared" si="184"/>
        <v>1.7077352753541539</v>
      </c>
      <c r="T649" s="177">
        <f t="shared" si="185"/>
        <v>5.4712647246458461</v>
      </c>
      <c r="U649" s="161">
        <f t="shared" si="171"/>
        <v>4.6902413929218331E-2</v>
      </c>
      <c r="V649" s="178">
        <f t="shared" si="181"/>
        <v>2.6791670000000001</v>
      </c>
    </row>
    <row r="650" spans="1:22" x14ac:dyDescent="0.25">
      <c r="A650" s="200">
        <v>2.6833330000000002</v>
      </c>
      <c r="B650" s="105">
        <v>11.492066015927573</v>
      </c>
      <c r="D650" s="194">
        <f t="shared" ref="D650:D713" si="186">+A650-A649</f>
        <v>4.1660000000001141E-3</v>
      </c>
      <c r="E650" s="174">
        <f t="shared" ca="1" si="170"/>
        <v>-4.2899088864820023E-2</v>
      </c>
      <c r="F650" s="179">
        <f t="shared" ca="1" si="172"/>
        <v>1.014522040796235</v>
      </c>
      <c r="G650" s="272">
        <f t="shared" si="173"/>
        <v>2.6833330000000002</v>
      </c>
      <c r="H650" s="181">
        <f t="shared" ca="1" si="174"/>
        <v>-10.297428916183113</v>
      </c>
      <c r="I650" s="182">
        <f t="shared" ca="1" si="175"/>
        <v>243.5242536716772</v>
      </c>
      <c r="J650" s="181">
        <f t="shared" ca="1" si="176"/>
        <v>349.0862999132986</v>
      </c>
      <c r="K650" s="7">
        <f t="shared" ca="1" si="182"/>
        <v>-11.763843864645592</v>
      </c>
      <c r="L650" s="110">
        <f t="shared" si="177"/>
        <v>112.73716761624949</v>
      </c>
      <c r="M650" s="110">
        <f t="shared" si="178"/>
        <v>53.658778457014158</v>
      </c>
      <c r="N650" s="110">
        <f t="shared" ca="1" si="179"/>
        <v>-115.40330831217327</v>
      </c>
      <c r="O650" s="110">
        <f t="shared" ca="1" si="180"/>
        <v>-56.32491915293793</v>
      </c>
      <c r="P650" s="110">
        <f t="shared" ca="1" si="183"/>
        <v>-10.297428916183113</v>
      </c>
      <c r="Q650" s="110">
        <f>'prueba 1'!I647</f>
        <v>0</v>
      </c>
      <c r="R650" s="105">
        <f>'prueba 1'!AN647</f>
        <v>1.4606005873184088E-3</v>
      </c>
      <c r="S650" s="105">
        <f t="shared" si="184"/>
        <v>1.7091958759414723</v>
      </c>
      <c r="T650" s="177">
        <f t="shared" si="185"/>
        <v>5.4698041240585278</v>
      </c>
      <c r="U650" s="161">
        <f t="shared" si="171"/>
        <v>4.7875947022355585E-2</v>
      </c>
      <c r="V650" s="178">
        <f t="shared" si="181"/>
        <v>2.6833330000000002</v>
      </c>
    </row>
    <row r="651" spans="1:22" x14ac:dyDescent="0.25">
      <c r="A651" s="200">
        <v>2.6875</v>
      </c>
      <c r="B651" s="105">
        <v>11.551162797734312</v>
      </c>
      <c r="D651" s="194">
        <f t="shared" si="186"/>
        <v>4.1669999999998097E-3</v>
      </c>
      <c r="E651" s="174">
        <f t="shared" ca="1" si="170"/>
        <v>-4.2437180076690395E-2</v>
      </c>
      <c r="F651" s="179">
        <f t="shared" ca="1" si="172"/>
        <v>1.014588729320453</v>
      </c>
      <c r="G651" s="272">
        <f t="shared" si="173"/>
        <v>2.6875</v>
      </c>
      <c r="H651" s="181">
        <f t="shared" ca="1" si="174"/>
        <v>-10.184108489726981</v>
      </c>
      <c r="I651" s="182">
        <f t="shared" ca="1" si="175"/>
        <v>243.48181649160051</v>
      </c>
      <c r="J651" s="181">
        <f t="shared" ca="1" si="176"/>
        <v>350.10088864261905</v>
      </c>
      <c r="K651" s="7">
        <f t="shared" ca="1" si="182"/>
        <v>-11.759700335969356</v>
      </c>
      <c r="L651" s="110">
        <f t="shared" si="177"/>
        <v>113.3169070457736</v>
      </c>
      <c r="M651" s="110">
        <f t="shared" si="178"/>
        <v>53.644437200523015</v>
      </c>
      <c r="N651" s="110">
        <f t="shared" ca="1" si="179"/>
        <v>-115.36266029585938</v>
      </c>
      <c r="O651" s="110">
        <f t="shared" ca="1" si="180"/>
        <v>-55.690190450608796</v>
      </c>
      <c r="P651" s="110">
        <f t="shared" ca="1" si="183"/>
        <v>-10.184108489726981</v>
      </c>
      <c r="Q651" s="110">
        <f>'prueba 1'!I648</f>
        <v>0</v>
      </c>
      <c r="R651" s="105">
        <f>'prueba 1'!AN648</f>
        <v>1.4619017829920963E-3</v>
      </c>
      <c r="S651" s="105">
        <f t="shared" si="184"/>
        <v>1.7106577777244643</v>
      </c>
      <c r="T651" s="177">
        <f t="shared" si="185"/>
        <v>5.4683422222755365</v>
      </c>
      <c r="U651" s="161">
        <f t="shared" si="171"/>
        <v>4.8133695378156684E-2</v>
      </c>
      <c r="V651" s="178">
        <f t="shared" si="181"/>
        <v>2.6875</v>
      </c>
    </row>
    <row r="652" spans="1:22" x14ac:dyDescent="0.25">
      <c r="A652" s="200">
        <v>2.6916669999999998</v>
      </c>
      <c r="B652" s="105">
        <v>11.255678888700619</v>
      </c>
      <c r="D652" s="194">
        <f t="shared" si="186"/>
        <v>4.1669999999998097E-3</v>
      </c>
      <c r="E652" s="174">
        <f t="shared" ca="1" si="170"/>
        <v>-4.4616403231900796E-2</v>
      </c>
      <c r="F652" s="179">
        <f t="shared" ca="1" si="172"/>
        <v>1.0144028127681857</v>
      </c>
      <c r="G652" s="272">
        <f t="shared" si="173"/>
        <v>2.6916669999999998</v>
      </c>
      <c r="H652" s="181">
        <f t="shared" ca="1" si="174"/>
        <v>-10.70708020923994</v>
      </c>
      <c r="I652" s="182">
        <f t="shared" ca="1" si="175"/>
        <v>243.4372000883686</v>
      </c>
      <c r="J652" s="181">
        <f t="shared" ca="1" si="176"/>
        <v>351.11529145538725</v>
      </c>
      <c r="K652" s="7">
        <f t="shared" ca="1" si="182"/>
        <v>-11.755602140159084</v>
      </c>
      <c r="L652" s="110">
        <f t="shared" si="177"/>
        <v>110.41820989815308</v>
      </c>
      <c r="M652" s="110">
        <f t="shared" si="178"/>
        <v>53.630281355157933</v>
      </c>
      <c r="N652" s="110">
        <f t="shared" ca="1" si="179"/>
        <v>-115.32245699496062</v>
      </c>
      <c r="O652" s="110">
        <f t="shared" ca="1" si="180"/>
        <v>-58.534528451965471</v>
      </c>
      <c r="P652" s="110">
        <f t="shared" ca="1" si="183"/>
        <v>-10.70708020923994</v>
      </c>
      <c r="Q652" s="110">
        <f>'prueba 1'!I649</f>
        <v>0</v>
      </c>
      <c r="R652" s="105">
        <f>'prueba 1'!AN649</f>
        <v>1.4430015662662283E-3</v>
      </c>
      <c r="S652" s="105">
        <f t="shared" si="184"/>
        <v>1.7121007792907306</v>
      </c>
      <c r="T652" s="177">
        <f t="shared" si="185"/>
        <v>5.4668992207092693</v>
      </c>
      <c r="U652" s="161">
        <f t="shared" si="171"/>
        <v>4.6902413929213335E-2</v>
      </c>
      <c r="V652" s="178">
        <f t="shared" si="181"/>
        <v>2.6916669999999998</v>
      </c>
    </row>
    <row r="653" spans="1:22" x14ac:dyDescent="0.25">
      <c r="A653" s="200">
        <v>2.6958329999999999</v>
      </c>
      <c r="B653" s="105">
        <v>10.842001416053444</v>
      </c>
      <c r="D653" s="194">
        <f t="shared" si="186"/>
        <v>4.1660000000001141E-3</v>
      </c>
      <c r="E653" s="174">
        <f t="shared" ca="1" si="170"/>
        <v>-4.7667750012120709E-2</v>
      </c>
      <c r="F653" s="179">
        <f t="shared" ca="1" si="172"/>
        <v>1.0139607917216209</v>
      </c>
      <c r="G653" s="272">
        <f t="shared" si="173"/>
        <v>2.6958329999999999</v>
      </c>
      <c r="H653" s="181">
        <f t="shared" ca="1" si="174"/>
        <v>-11.442090737426645</v>
      </c>
      <c r="I653" s="182">
        <f t="shared" ca="1" si="175"/>
        <v>243.38953233835647</v>
      </c>
      <c r="J653" s="181">
        <f t="shared" ca="1" si="176"/>
        <v>352.12925224710887</v>
      </c>
      <c r="K653" s="7">
        <f t="shared" ca="1" si="182"/>
        <v>-11.751294265033131</v>
      </c>
      <c r="L653" s="110">
        <f t="shared" si="177"/>
        <v>106.36003389148429</v>
      </c>
      <c r="M653" s="110">
        <f t="shared" si="178"/>
        <v>53.616380227528317</v>
      </c>
      <c r="N653" s="110">
        <f t="shared" ca="1" si="179"/>
        <v>-115.28019673997503</v>
      </c>
      <c r="O653" s="110">
        <f t="shared" ca="1" si="180"/>
        <v>-62.536543076019051</v>
      </c>
      <c r="P653" s="110">
        <f t="shared" ca="1" si="183"/>
        <v>-11.442090737426645</v>
      </c>
      <c r="Q653" s="110">
        <f>'prueba 1'!I650</f>
        <v>0</v>
      </c>
      <c r="R653" s="105">
        <f>'prueba 1'!AN650</f>
        <v>1.4170364556184483E-3</v>
      </c>
      <c r="S653" s="105">
        <f t="shared" si="184"/>
        <v>1.7135178157463491</v>
      </c>
      <c r="T653" s="177">
        <f t="shared" si="185"/>
        <v>5.4654821842536512</v>
      </c>
      <c r="U653" s="161">
        <f t="shared" si="171"/>
        <v>4.5167777899279886E-2</v>
      </c>
      <c r="V653" s="178">
        <f t="shared" si="181"/>
        <v>2.6958329999999999</v>
      </c>
    </row>
    <row r="654" spans="1:22" x14ac:dyDescent="0.25">
      <c r="A654" s="200">
        <v>2.7</v>
      </c>
      <c r="B654" s="105">
        <v>10.664711070633228</v>
      </c>
      <c r="D654" s="194">
        <f t="shared" si="186"/>
        <v>4.1670000000002538E-3</v>
      </c>
      <c r="E654" s="174">
        <f t="shared" ca="1" si="170"/>
        <v>-4.8972872997815269E-2</v>
      </c>
      <c r="F654" s="179">
        <f t="shared" ca="1" si="172"/>
        <v>1.0140001112922112</v>
      </c>
      <c r="G654" s="272">
        <f t="shared" si="173"/>
        <v>2.7</v>
      </c>
      <c r="H654" s="181">
        <f t="shared" ca="1" si="174"/>
        <v>-11.752549315529706</v>
      </c>
      <c r="I654" s="182">
        <f t="shared" ca="1" si="175"/>
        <v>243.34055946535867</v>
      </c>
      <c r="J654" s="181">
        <f t="shared" ca="1" si="176"/>
        <v>353.14325235840107</v>
      </c>
      <c r="K654" s="7">
        <f t="shared" ca="1" si="182"/>
        <v>-11.746692643633139</v>
      </c>
      <c r="L654" s="110">
        <f t="shared" si="177"/>
        <v>104.62081560291197</v>
      </c>
      <c r="M654" s="110">
        <f t="shared" si="178"/>
        <v>53.602596353639065</v>
      </c>
      <c r="N654" s="110">
        <f t="shared" ca="1" si="179"/>
        <v>-115.23505483404109</v>
      </c>
      <c r="O654" s="110">
        <f t="shared" ca="1" si="180"/>
        <v>-64.216835584768177</v>
      </c>
      <c r="P654" s="110">
        <f t="shared" ca="1" si="183"/>
        <v>-11.752549315529706</v>
      </c>
      <c r="Q654" s="110">
        <f>'prueba 1'!I651</f>
        <v>0</v>
      </c>
      <c r="R654" s="105">
        <f>'prueba 1'!AN651</f>
        <v>1.4050839846330885E-3</v>
      </c>
      <c r="S654" s="105">
        <f t="shared" si="184"/>
        <v>1.7149228997309822</v>
      </c>
      <c r="T654" s="177">
        <f t="shared" si="185"/>
        <v>5.4640771002690176</v>
      </c>
      <c r="U654" s="161">
        <f t="shared" si="171"/>
        <v>4.443985103133137E-2</v>
      </c>
      <c r="V654" s="178">
        <f t="shared" si="181"/>
        <v>2.7</v>
      </c>
    </row>
    <row r="655" spans="1:22" x14ac:dyDescent="0.25">
      <c r="A655" s="200">
        <v>2.704167</v>
      </c>
      <c r="B655" s="105">
        <v>10.369227161599534</v>
      </c>
      <c r="D655" s="194">
        <f t="shared" si="186"/>
        <v>4.1669999999998097E-3</v>
      </c>
      <c r="E655" s="174">
        <f t="shared" ca="1" si="170"/>
        <v>-5.1150713954100729E-2</v>
      </c>
      <c r="F655" s="179">
        <f t="shared" ca="1" si="172"/>
        <v>1.0137869662670567</v>
      </c>
      <c r="G655" s="272">
        <f t="shared" si="173"/>
        <v>2.704167</v>
      </c>
      <c r="H655" s="181">
        <f t="shared" ca="1" si="174"/>
        <v>-12.275189333838028</v>
      </c>
      <c r="I655" s="182">
        <f t="shared" ca="1" si="175"/>
        <v>243.28940875140458</v>
      </c>
      <c r="J655" s="181">
        <f t="shared" ca="1" si="176"/>
        <v>354.15703932466812</v>
      </c>
      <c r="K655" s="7">
        <f t="shared" ca="1" si="182"/>
        <v>-11.74196597025538</v>
      </c>
      <c r="L655" s="110">
        <f t="shared" si="177"/>
        <v>101.72211845529144</v>
      </c>
      <c r="M655" s="110">
        <f t="shared" si="178"/>
        <v>53.58899921005613</v>
      </c>
      <c r="N655" s="110">
        <f t="shared" ca="1" si="179"/>
        <v>-115.18868616820529</v>
      </c>
      <c r="O655" s="110">
        <f t="shared" ca="1" si="180"/>
        <v>-67.055566922969987</v>
      </c>
      <c r="P655" s="110">
        <f t="shared" ca="1" si="183"/>
        <v>-12.275189333838028</v>
      </c>
      <c r="Q655" s="110">
        <f>'prueba 1'!I652</f>
        <v>0</v>
      </c>
      <c r="R655" s="105">
        <f>'prueba 1'!AN652</f>
        <v>1.3860492948970416E-3</v>
      </c>
      <c r="S655" s="105">
        <f t="shared" si="184"/>
        <v>1.7163089490258792</v>
      </c>
      <c r="T655" s="177">
        <f t="shared" si="185"/>
        <v>5.4626910509741213</v>
      </c>
      <c r="U655" s="161">
        <f t="shared" si="171"/>
        <v>4.3208569582383283E-2</v>
      </c>
      <c r="V655" s="178">
        <f t="shared" si="181"/>
        <v>2.704167</v>
      </c>
    </row>
    <row r="656" spans="1:22" x14ac:dyDescent="0.25">
      <c r="A656" s="200">
        <v>2.7083330000000001</v>
      </c>
      <c r="B656" s="105">
        <v>9.8964529071456226</v>
      </c>
      <c r="D656" s="194">
        <f t="shared" si="186"/>
        <v>4.1660000000001141E-3</v>
      </c>
      <c r="E656" s="174">
        <f t="shared" ca="1" si="170"/>
        <v>-5.464193501699699E-2</v>
      </c>
      <c r="F656" s="179">
        <f t="shared" ca="1" si="172"/>
        <v>1.0133160385570983</v>
      </c>
      <c r="G656" s="272">
        <f t="shared" si="173"/>
        <v>2.7083330000000001</v>
      </c>
      <c r="H656" s="181">
        <f t="shared" ca="1" si="174"/>
        <v>-13.116162990157344</v>
      </c>
      <c r="I656" s="182">
        <f t="shared" ca="1" si="175"/>
        <v>243.23476681638758</v>
      </c>
      <c r="J656" s="181">
        <f t="shared" ca="1" si="176"/>
        <v>355.17035536322521</v>
      </c>
      <c r="K656" s="7">
        <f t="shared" ca="1" si="182"/>
        <v>-11.737030115590084</v>
      </c>
      <c r="L656" s="110">
        <f t="shared" si="177"/>
        <v>97.084203019098567</v>
      </c>
      <c r="M656" s="110">
        <f t="shared" si="178"/>
        <v>53.575692673624758</v>
      </c>
      <c r="N656" s="110">
        <f t="shared" ca="1" si="179"/>
        <v>-115.14026543393874</v>
      </c>
      <c r="O656" s="110">
        <f t="shared" ca="1" si="180"/>
        <v>-71.631755088464928</v>
      </c>
      <c r="P656" s="110">
        <f t="shared" ca="1" si="183"/>
        <v>-13.116162990157344</v>
      </c>
      <c r="Q656" s="110">
        <f>'prueba 1'!I653</f>
        <v>0</v>
      </c>
      <c r="R656" s="105">
        <f>'prueba 1'!AN653</f>
        <v>1.3564257320462475E-3</v>
      </c>
      <c r="S656" s="105">
        <f t="shared" si="184"/>
        <v>1.7176653747579254</v>
      </c>
      <c r="T656" s="177">
        <f t="shared" si="185"/>
        <v>5.4613346252420749</v>
      </c>
      <c r="U656" s="161">
        <f t="shared" si="171"/>
        <v>4.1228622811169791E-2</v>
      </c>
      <c r="V656" s="178">
        <f t="shared" si="181"/>
        <v>2.7083330000000001</v>
      </c>
    </row>
    <row r="657" spans="1:22" x14ac:dyDescent="0.25">
      <c r="A657" s="200">
        <v>2.7124999999999999</v>
      </c>
      <c r="B657" s="105">
        <v>9.8964529071456226</v>
      </c>
      <c r="D657" s="194">
        <f t="shared" si="186"/>
        <v>4.1669999999998097E-3</v>
      </c>
      <c r="E657" s="174">
        <f t="shared" ca="1" si="170"/>
        <v>-5.4619001429364759E-2</v>
      </c>
      <c r="F657" s="179">
        <f t="shared" ca="1" si="172"/>
        <v>1.0133316759448847</v>
      </c>
      <c r="G657" s="272">
        <f t="shared" si="173"/>
        <v>2.7124999999999999</v>
      </c>
      <c r="H657" s="181">
        <f t="shared" ca="1" si="174"/>
        <v>-13.107511742108771</v>
      </c>
      <c r="I657" s="182">
        <f t="shared" ca="1" si="175"/>
        <v>243.18014781495822</v>
      </c>
      <c r="J657" s="181">
        <f t="shared" ca="1" si="176"/>
        <v>356.18368703917008</v>
      </c>
      <c r="K657" s="7">
        <f t="shared" ca="1" si="182"/>
        <v>-11.73175851729496</v>
      </c>
      <c r="L657" s="110">
        <f t="shared" si="177"/>
        <v>97.084203019098567</v>
      </c>
      <c r="M657" s="110">
        <f t="shared" si="178"/>
        <v>53.562403424814413</v>
      </c>
      <c r="N657" s="110">
        <f t="shared" ca="1" si="179"/>
        <v>-115.08855105466357</v>
      </c>
      <c r="O657" s="110">
        <f t="shared" ca="1" si="180"/>
        <v>-71.566751460379407</v>
      </c>
      <c r="P657" s="110">
        <f t="shared" ca="1" si="183"/>
        <v>-13.107511742108771</v>
      </c>
      <c r="Q657" s="110">
        <f>'prueba 1'!I654</f>
        <v>0</v>
      </c>
      <c r="R657" s="105">
        <f>'prueba 1'!AN654</f>
        <v>1.3546634872930164E-3</v>
      </c>
      <c r="S657" s="105">
        <f t="shared" si="184"/>
        <v>1.7190200382452183</v>
      </c>
      <c r="T657" s="177">
        <f t="shared" si="185"/>
        <v>5.4599799617547822</v>
      </c>
      <c r="U657" s="161">
        <f t="shared" si="171"/>
        <v>4.1238519264073924E-2</v>
      </c>
      <c r="V657" s="178">
        <f t="shared" si="181"/>
        <v>2.7124999999999999</v>
      </c>
    </row>
    <row r="658" spans="1:22" x14ac:dyDescent="0.25">
      <c r="A658" s="200">
        <v>2.7166670000000002</v>
      </c>
      <c r="B658" s="105">
        <v>9.8373561253388839</v>
      </c>
      <c r="D658" s="194">
        <f t="shared" si="186"/>
        <v>4.1670000000002538E-3</v>
      </c>
      <c r="E658" s="174">
        <f t="shared" ca="1" si="170"/>
        <v>-5.5025505888663125E-2</v>
      </c>
      <c r="F658" s="179">
        <f t="shared" ca="1" si="172"/>
        <v>1.0131023846619545</v>
      </c>
      <c r="G658" s="272">
        <f t="shared" si="173"/>
        <v>2.7166670000000002</v>
      </c>
      <c r="H658" s="181">
        <f t="shared" ca="1" si="174"/>
        <v>-13.2050650080777</v>
      </c>
      <c r="I658" s="182">
        <f t="shared" ca="1" si="175"/>
        <v>243.12512230906955</v>
      </c>
      <c r="J658" s="181">
        <f t="shared" ca="1" si="176"/>
        <v>357.19678942383206</v>
      </c>
      <c r="K658" s="7">
        <f t="shared" ca="1" si="182"/>
        <v>-11.72649031489491</v>
      </c>
      <c r="L658" s="110">
        <f t="shared" si="177"/>
        <v>96.504463589574456</v>
      </c>
      <c r="M658" s="110">
        <f t="shared" si="178"/>
        <v>53.549168085729889</v>
      </c>
      <c r="N658" s="110">
        <f t="shared" ca="1" si="179"/>
        <v>-115.03686998911907</v>
      </c>
      <c r="O658" s="110">
        <f t="shared" ca="1" si="180"/>
        <v>-72.081574485274501</v>
      </c>
      <c r="P658" s="110">
        <f t="shared" ca="1" si="183"/>
        <v>-13.2050650080777</v>
      </c>
      <c r="Q658" s="110">
        <f>'prueba 1'!I655</f>
        <v>0</v>
      </c>
      <c r="R658" s="105">
        <f>'prueba 1'!AN655</f>
        <v>1.3491681023972805E-3</v>
      </c>
      <c r="S658" s="105">
        <f t="shared" si="184"/>
        <v>1.7203692063476157</v>
      </c>
      <c r="T658" s="177">
        <f t="shared" si="185"/>
        <v>5.4586307936523841</v>
      </c>
      <c r="U658" s="161">
        <f t="shared" si="171"/>
        <v>4.099226297428963E-2</v>
      </c>
      <c r="V658" s="178">
        <f t="shared" si="181"/>
        <v>2.7166670000000002</v>
      </c>
    </row>
    <row r="659" spans="1:22" x14ac:dyDescent="0.25">
      <c r="A659" s="200">
        <v>2.7208329999999998</v>
      </c>
      <c r="B659" s="105">
        <v>9.8373561253388839</v>
      </c>
      <c r="D659" s="194">
        <f t="shared" si="186"/>
        <v>4.16599999999967E-3</v>
      </c>
      <c r="E659" s="174">
        <f t="shared" ca="1" si="170"/>
        <v>-5.4976054139370782E-2</v>
      </c>
      <c r="F659" s="179">
        <f t="shared" ca="1" si="172"/>
        <v>1.012630229297959</v>
      </c>
      <c r="G659" s="272">
        <f t="shared" si="173"/>
        <v>2.7208329999999998</v>
      </c>
      <c r="H659" s="181">
        <f t="shared" ca="1" si="174"/>
        <v>-13.196364411755914</v>
      </c>
      <c r="I659" s="182">
        <f t="shared" ca="1" si="175"/>
        <v>243.07014625493019</v>
      </c>
      <c r="J659" s="181">
        <f t="shared" ca="1" si="176"/>
        <v>358.20941965313</v>
      </c>
      <c r="K659" s="7">
        <f t="shared" ca="1" si="182"/>
        <v>-11.721184100015742</v>
      </c>
      <c r="L659" s="110">
        <f t="shared" si="177"/>
        <v>96.504463589574456</v>
      </c>
      <c r="M659" s="110">
        <f t="shared" si="178"/>
        <v>53.535956356154585</v>
      </c>
      <c r="N659" s="110">
        <f t="shared" ca="1" si="179"/>
        <v>-114.98481602115444</v>
      </c>
      <c r="O659" s="110">
        <f t="shared" ca="1" si="180"/>
        <v>-72.016308787734573</v>
      </c>
      <c r="P659" s="110">
        <f t="shared" ca="1" si="183"/>
        <v>-13.196364411755914</v>
      </c>
      <c r="Q659" s="110">
        <f>'prueba 1'!I656</f>
        <v>0</v>
      </c>
      <c r="R659" s="105">
        <f>'prueba 1'!AN656</f>
        <v>1.3467614245982031E-3</v>
      </c>
      <c r="S659" s="105">
        <f t="shared" si="184"/>
        <v>1.7217159677722138</v>
      </c>
      <c r="T659" s="177">
        <f t="shared" si="185"/>
        <v>5.4572840322277862</v>
      </c>
      <c r="U659" s="161">
        <f t="shared" si="171"/>
        <v>4.0982425618158541E-2</v>
      </c>
      <c r="V659" s="178">
        <f t="shared" si="181"/>
        <v>2.7208329999999998</v>
      </c>
    </row>
    <row r="660" spans="1:22" x14ac:dyDescent="0.25">
      <c r="A660" s="200">
        <v>2.7250000000000001</v>
      </c>
      <c r="B660" s="105">
        <v>9.8373561253388839</v>
      </c>
      <c r="D660" s="194">
        <f t="shared" si="186"/>
        <v>4.1670000000002538E-3</v>
      </c>
      <c r="E660" s="174">
        <f t="shared" ca="1" si="170"/>
        <v>-5.4953017383895228E-2</v>
      </c>
      <c r="F660" s="179">
        <f t="shared" ca="1" si="172"/>
        <v>1.0126443102209171</v>
      </c>
      <c r="G660" s="272">
        <f t="shared" si="173"/>
        <v>2.7250000000000001</v>
      </c>
      <c r="H660" s="181">
        <f t="shared" ca="1" si="174"/>
        <v>-13.187669158601363</v>
      </c>
      <c r="I660" s="182">
        <f t="shared" ca="1" si="175"/>
        <v>243.0151932375463</v>
      </c>
      <c r="J660" s="181">
        <f t="shared" ca="1" si="176"/>
        <v>359.22206396335093</v>
      </c>
      <c r="K660" s="7">
        <f t="shared" ca="1" si="182"/>
        <v>-11.715883853043014</v>
      </c>
      <c r="L660" s="110">
        <f t="shared" si="177"/>
        <v>96.504463589574456</v>
      </c>
      <c r="M660" s="110">
        <f t="shared" si="178"/>
        <v>53.522761930587187</v>
      </c>
      <c r="N660" s="110">
        <f t="shared" ca="1" si="179"/>
        <v>-114.93282059835197</v>
      </c>
      <c r="O660" s="110">
        <f t="shared" ca="1" si="180"/>
        <v>-71.951118939364704</v>
      </c>
      <c r="P660" s="110">
        <f t="shared" ca="1" si="183"/>
        <v>-13.187669158601363</v>
      </c>
      <c r="Q660" s="110">
        <f>'prueba 1'!I657</f>
        <v>0</v>
      </c>
      <c r="R660" s="105">
        <f>'prueba 1'!AN657</f>
        <v>1.3449975094184292E-3</v>
      </c>
      <c r="S660" s="105">
        <f t="shared" si="184"/>
        <v>1.7230609652816322</v>
      </c>
      <c r="T660" s="177">
        <f t="shared" si="185"/>
        <v>5.4559390347183676</v>
      </c>
      <c r="U660" s="161">
        <f t="shared" si="171"/>
        <v>4.099226297428963E-2</v>
      </c>
      <c r="V660" s="178">
        <f t="shared" si="181"/>
        <v>2.7250000000000001</v>
      </c>
    </row>
    <row r="661" spans="1:22" x14ac:dyDescent="0.25">
      <c r="A661" s="200">
        <v>2.7291669999999999</v>
      </c>
      <c r="B661" s="105">
        <v>9.8964529071456226</v>
      </c>
      <c r="D661" s="194">
        <f t="shared" si="186"/>
        <v>4.1669999999998097E-3</v>
      </c>
      <c r="E661" s="174">
        <f t="shared" ca="1" si="170"/>
        <v>-5.4473907259742695E-2</v>
      </c>
      <c r="F661" s="179">
        <f t="shared" ca="1" si="172"/>
        <v>1.0124173174492579</v>
      </c>
      <c r="G661" s="272">
        <f t="shared" si="173"/>
        <v>2.7291669999999999</v>
      </c>
      <c r="H661" s="181">
        <f t="shared" ca="1" si="174"/>
        <v>-13.072691926984685</v>
      </c>
      <c r="I661" s="182">
        <f t="shared" ca="1" si="175"/>
        <v>242.96071933028657</v>
      </c>
      <c r="J661" s="181">
        <f t="shared" ca="1" si="176"/>
        <v>360.2344812808002</v>
      </c>
      <c r="K661" s="7">
        <f t="shared" ca="1" si="182"/>
        <v>-11.7105870249334</v>
      </c>
      <c r="L661" s="110">
        <f t="shared" si="177"/>
        <v>97.084203019098567</v>
      </c>
      <c r="M661" s="110">
        <f t="shared" si="178"/>
        <v>53.509554772517063</v>
      </c>
      <c r="N661" s="110">
        <f t="shared" ca="1" si="179"/>
        <v>-114.88085871459666</v>
      </c>
      <c r="O661" s="110">
        <f t="shared" ca="1" si="180"/>
        <v>-71.306210468015152</v>
      </c>
      <c r="P661" s="110">
        <f t="shared" ca="1" si="183"/>
        <v>-13.072691926984685</v>
      </c>
      <c r="Q661" s="110">
        <f>'prueba 1'!I658</f>
        <v>0</v>
      </c>
      <c r="R661" s="105">
        <f>'prueba 1'!AN658</f>
        <v>1.3462954199926584E-3</v>
      </c>
      <c r="S661" s="105">
        <f t="shared" si="184"/>
        <v>1.724407260701625</v>
      </c>
      <c r="T661" s="177">
        <f t="shared" si="185"/>
        <v>5.4545927392983753</v>
      </c>
      <c r="U661" s="161">
        <f t="shared" si="171"/>
        <v>4.1238519264073924E-2</v>
      </c>
      <c r="V661" s="178">
        <f t="shared" si="181"/>
        <v>2.7291669999999999</v>
      </c>
    </row>
    <row r="662" spans="1:22" x14ac:dyDescent="0.25">
      <c r="A662" s="200">
        <v>2.733333</v>
      </c>
      <c r="B662" s="105">
        <v>10.191936816179318</v>
      </c>
      <c r="D662" s="194">
        <f t="shared" si="186"/>
        <v>4.1660000000001141E-3</v>
      </c>
      <c r="E662" s="174">
        <f t="shared" ca="1" si="170"/>
        <v>-5.2210423319611822E-2</v>
      </c>
      <c r="F662" s="179">
        <f t="shared" ca="1" si="172"/>
        <v>1.011956848106452</v>
      </c>
      <c r="G662" s="272">
        <f t="shared" si="173"/>
        <v>2.733333</v>
      </c>
      <c r="H662" s="181">
        <f t="shared" ca="1" si="174"/>
        <v>-12.532506797794142</v>
      </c>
      <c r="I662" s="182">
        <f t="shared" ca="1" si="175"/>
        <v>242.90850890696694</v>
      </c>
      <c r="J662" s="181">
        <f t="shared" ca="1" si="176"/>
        <v>361.24643812890668</v>
      </c>
      <c r="K662" s="7">
        <f t="shared" ca="1" si="182"/>
        <v>-11.705337559454982</v>
      </c>
      <c r="L662" s="110">
        <f t="shared" si="177"/>
        <v>99.982900166719119</v>
      </c>
      <c r="M662" s="110">
        <f t="shared" si="178"/>
        <v>53.496206286043503</v>
      </c>
      <c r="N662" s="110">
        <f t="shared" ca="1" si="179"/>
        <v>-114.82936145825337</v>
      </c>
      <c r="O662" s="110">
        <f t="shared" ca="1" si="180"/>
        <v>-68.342667577577757</v>
      </c>
      <c r="P662" s="110">
        <f t="shared" ca="1" si="183"/>
        <v>-12.532506797794142</v>
      </c>
      <c r="Q662" s="110">
        <f>'prueba 1'!I659</f>
        <v>0</v>
      </c>
      <c r="R662" s="105">
        <f>'prueba 1'!AN659</f>
        <v>1.3607019850731168E-3</v>
      </c>
      <c r="S662" s="105">
        <f t="shared" si="184"/>
        <v>1.7257679626866982</v>
      </c>
      <c r="T662" s="177">
        <f t="shared" si="185"/>
        <v>5.4532320373133025</v>
      </c>
      <c r="U662" s="161">
        <f t="shared" si="171"/>
        <v>4.2459608776204201E-2</v>
      </c>
      <c r="V662" s="178">
        <f t="shared" si="181"/>
        <v>2.733333</v>
      </c>
    </row>
    <row r="663" spans="1:22" x14ac:dyDescent="0.25">
      <c r="A663" s="200">
        <v>2.7374999999999998</v>
      </c>
      <c r="B663" s="105">
        <v>10.487420725213012</v>
      </c>
      <c r="D663" s="194">
        <f t="shared" si="186"/>
        <v>4.1669999999998097E-3</v>
      </c>
      <c r="E663" s="174">
        <f t="shared" ca="1" si="170"/>
        <v>-4.9972549339534884E-2</v>
      </c>
      <c r="F663" s="179">
        <f t="shared" ca="1" si="172"/>
        <v>1.0119915210021873</v>
      </c>
      <c r="G663" s="272">
        <f t="shared" si="173"/>
        <v>2.7374999999999998</v>
      </c>
      <c r="H663" s="181">
        <f t="shared" ca="1" si="174"/>
        <v>-11.992452445293296</v>
      </c>
      <c r="I663" s="182">
        <f t="shared" ca="1" si="175"/>
        <v>242.8585363576274</v>
      </c>
      <c r="J663" s="181">
        <f t="shared" ca="1" si="176"/>
        <v>362.25842964990886</v>
      </c>
      <c r="K663" s="7">
        <f t="shared" ca="1" si="182"/>
        <v>-11.700307322748321</v>
      </c>
      <c r="L663" s="110">
        <f t="shared" si="177"/>
        <v>102.88159731433964</v>
      </c>
      <c r="M663" s="110">
        <f t="shared" si="178"/>
        <v>53.482712139178616</v>
      </c>
      <c r="N663" s="110">
        <f t="shared" ca="1" si="179"/>
        <v>-114.78001483616103</v>
      </c>
      <c r="O663" s="110">
        <f t="shared" ca="1" si="180"/>
        <v>-65.381129661000003</v>
      </c>
      <c r="P663" s="110">
        <f t="shared" ca="1" si="183"/>
        <v>-11.992452445293296</v>
      </c>
      <c r="Q663" s="110">
        <f>'prueba 1'!I660</f>
        <v>0</v>
      </c>
      <c r="R663" s="105">
        <f>'prueba 1'!AN660</f>
        <v>1.3755501391317477E-3</v>
      </c>
      <c r="S663" s="105">
        <f t="shared" si="184"/>
        <v>1.7271435128258299</v>
      </c>
      <c r="T663" s="177">
        <f t="shared" si="185"/>
        <v>5.4518564871741706</v>
      </c>
      <c r="U663" s="161">
        <f t="shared" si="171"/>
        <v>4.3701082161960621E-2</v>
      </c>
      <c r="V663" s="178">
        <f t="shared" si="181"/>
        <v>2.7374999999999998</v>
      </c>
    </row>
    <row r="664" spans="1:22" x14ac:dyDescent="0.25">
      <c r="A664" s="200">
        <v>2.7416670000000001</v>
      </c>
      <c r="B664" s="105">
        <v>10.664711070633228</v>
      </c>
      <c r="D664" s="194">
        <f t="shared" si="186"/>
        <v>4.1670000000002538E-3</v>
      </c>
      <c r="E664" s="174">
        <f t="shared" ca="1" si="170"/>
        <v>-4.8609086982629349E-2</v>
      </c>
      <c r="F664" s="179">
        <f t="shared" ca="1" si="172"/>
        <v>1.0117889669368385</v>
      </c>
      <c r="G664" s="272">
        <f t="shared" si="173"/>
        <v>2.7416670000000001</v>
      </c>
      <c r="H664" s="181">
        <f t="shared" ca="1" si="174"/>
        <v>-11.665247656017852</v>
      </c>
      <c r="I664" s="182">
        <f t="shared" ca="1" si="175"/>
        <v>242.80992727064478</v>
      </c>
      <c r="J664" s="181">
        <f t="shared" ca="1" si="176"/>
        <v>363.27021861684568</v>
      </c>
      <c r="K664" s="7">
        <f t="shared" ca="1" si="182"/>
        <v>-11.695493707578866</v>
      </c>
      <c r="L664" s="110">
        <f t="shared" si="177"/>
        <v>104.62081560291197</v>
      </c>
      <c r="M664" s="110">
        <f t="shared" si="178"/>
        <v>53.469142303236296</v>
      </c>
      <c r="N664" s="110">
        <f t="shared" ca="1" si="179"/>
        <v>-114.73279327134868</v>
      </c>
      <c r="O664" s="110">
        <f t="shared" ca="1" si="180"/>
        <v>-63.581119971673004</v>
      </c>
      <c r="P664" s="110">
        <f t="shared" ca="1" si="183"/>
        <v>-11.665247656017852</v>
      </c>
      <c r="Q664" s="110">
        <f>'prueba 1'!I661</f>
        <v>0</v>
      </c>
      <c r="R664" s="105">
        <f>'prueba 1'!AN661</f>
        <v>1.3832656414185845E-3</v>
      </c>
      <c r="S664" s="105">
        <f t="shared" si="184"/>
        <v>1.7285267784672484</v>
      </c>
      <c r="T664" s="177">
        <f t="shared" si="185"/>
        <v>5.4504732215327518</v>
      </c>
      <c r="U664" s="161">
        <f t="shared" si="171"/>
        <v>4.443985103133137E-2</v>
      </c>
      <c r="V664" s="178">
        <f t="shared" si="181"/>
        <v>2.7416670000000001</v>
      </c>
    </row>
    <row r="665" spans="1:22" x14ac:dyDescent="0.25">
      <c r="A665" s="200">
        <v>2.7458330000000002</v>
      </c>
      <c r="B665" s="105">
        <v>10.073743252565839</v>
      </c>
      <c r="D665" s="194">
        <f t="shared" si="186"/>
        <v>4.1660000000001141E-3</v>
      </c>
      <c r="E665" s="174">
        <f t="shared" ca="1" si="170"/>
        <v>-5.2996483417946688E-2</v>
      </c>
      <c r="F665" s="179">
        <f t="shared" ca="1" si="172"/>
        <v>1.0113253736596146</v>
      </c>
      <c r="G665" s="272">
        <f t="shared" si="173"/>
        <v>2.7458330000000002</v>
      </c>
      <c r="H665" s="181">
        <f t="shared" ca="1" si="174"/>
        <v>-12.721191410932606</v>
      </c>
      <c r="I665" s="182">
        <f t="shared" ca="1" si="175"/>
        <v>242.75693078722682</v>
      </c>
      <c r="J665" s="181">
        <f t="shared" ca="1" si="176"/>
        <v>364.28154399050527</v>
      </c>
      <c r="K665" s="7">
        <f t="shared" ca="1" si="182"/>
        <v>-11.690812378398649</v>
      </c>
      <c r="L665" s="110">
        <f t="shared" si="177"/>
        <v>98.823421307670884</v>
      </c>
      <c r="M665" s="110">
        <f t="shared" si="178"/>
        <v>53.455923755527124</v>
      </c>
      <c r="N665" s="110">
        <f t="shared" ca="1" si="179"/>
        <v>-114.68686943209075</v>
      </c>
      <c r="O665" s="110">
        <f t="shared" ca="1" si="180"/>
        <v>-69.319371879946985</v>
      </c>
      <c r="P665" s="110">
        <f t="shared" ca="1" si="183"/>
        <v>-12.721191410932606</v>
      </c>
      <c r="Q665" s="110">
        <f>'prueba 1'!I662</f>
        <v>0</v>
      </c>
      <c r="R665" s="105">
        <f>'prueba 1'!AN662</f>
        <v>1.3474564433404864E-3</v>
      </c>
      <c r="S665" s="105">
        <f t="shared" si="184"/>
        <v>1.7298742349105889</v>
      </c>
      <c r="T665" s="177">
        <f t="shared" si="185"/>
        <v>5.4491257650894109</v>
      </c>
      <c r="U665" s="161">
        <f t="shared" si="171"/>
        <v>4.1967214390190431E-2</v>
      </c>
      <c r="V665" s="178">
        <f t="shared" si="181"/>
        <v>2.7458330000000002</v>
      </c>
    </row>
    <row r="666" spans="1:22" x14ac:dyDescent="0.25">
      <c r="A666" s="200">
        <v>2.75</v>
      </c>
      <c r="B666" s="105">
        <v>9.7191625617254047</v>
      </c>
      <c r="D666" s="194">
        <f t="shared" si="186"/>
        <v>4.1669999999998097E-3</v>
      </c>
      <c r="E666" s="174">
        <f t="shared" ca="1" si="170"/>
        <v>-5.56345084779113E-2</v>
      </c>
      <c r="F666" s="179">
        <f t="shared" ca="1" si="172"/>
        <v>1.0113363015935006</v>
      </c>
      <c r="G666" s="272">
        <f t="shared" si="173"/>
        <v>2.75</v>
      </c>
      <c r="H666" s="181">
        <f t="shared" ca="1" si="174"/>
        <v>-13.351213937584316</v>
      </c>
      <c r="I666" s="182">
        <f t="shared" ca="1" si="175"/>
        <v>242.70129627874891</v>
      </c>
      <c r="J666" s="181">
        <f t="shared" ca="1" si="176"/>
        <v>365.29288029209874</v>
      </c>
      <c r="K666" s="7">
        <f t="shared" ca="1" si="182"/>
        <v>-11.685709585968162</v>
      </c>
      <c r="L666" s="110">
        <f t="shared" si="177"/>
        <v>95.344984730526221</v>
      </c>
      <c r="M666" s="110">
        <f t="shared" si="178"/>
        <v>53.442920821900366</v>
      </c>
      <c r="N666" s="110">
        <f t="shared" ca="1" si="179"/>
        <v>-114.63681103834767</v>
      </c>
      <c r="O666" s="110">
        <f t="shared" ca="1" si="180"/>
        <v>-72.734747129721825</v>
      </c>
      <c r="P666" s="110">
        <f t="shared" ca="1" si="183"/>
        <v>-13.351213937584316</v>
      </c>
      <c r="Q666" s="110">
        <f>'prueba 1'!I663</f>
        <v>0</v>
      </c>
      <c r="R666" s="105">
        <f>'prueba 1'!AN663</f>
        <v>1.325477433921002E-3</v>
      </c>
      <c r="S666" s="105">
        <f t="shared" si="184"/>
        <v>1.73119971234451</v>
      </c>
      <c r="T666" s="177">
        <f t="shared" si="185"/>
        <v>5.4478002876554905</v>
      </c>
      <c r="U666" s="161">
        <f t="shared" si="171"/>
        <v>4.0499750394707913E-2</v>
      </c>
      <c r="V666" s="178">
        <f t="shared" si="181"/>
        <v>2.75</v>
      </c>
    </row>
    <row r="667" spans="1:22" x14ac:dyDescent="0.25">
      <c r="A667" s="200">
        <v>2.7541669999999998</v>
      </c>
      <c r="B667" s="105">
        <v>9.7782593435321452</v>
      </c>
      <c r="D667" s="194">
        <f t="shared" si="186"/>
        <v>4.1669999999998097E-3</v>
      </c>
      <c r="E667" s="174">
        <f t="shared" ca="1" si="170"/>
        <v>-5.5154358553592076E-2</v>
      </c>
      <c r="F667" s="179">
        <f t="shared" ca="1" si="172"/>
        <v>1.0111064733814077</v>
      </c>
      <c r="G667" s="272">
        <f t="shared" si="173"/>
        <v>2.7541669999999998</v>
      </c>
      <c r="H667" s="181">
        <f t="shared" ca="1" si="174"/>
        <v>-13.235987173888791</v>
      </c>
      <c r="I667" s="182">
        <f t="shared" ca="1" si="175"/>
        <v>242.64614192019533</v>
      </c>
      <c r="J667" s="181">
        <f t="shared" ca="1" si="176"/>
        <v>366.30398676548015</v>
      </c>
      <c r="K667" s="7">
        <f t="shared" ca="1" si="182"/>
        <v>-11.680353988421455</v>
      </c>
      <c r="L667" s="110">
        <f t="shared" si="177"/>
        <v>95.924724160050346</v>
      </c>
      <c r="M667" s="110">
        <f t="shared" si="178"/>
        <v>53.429905356958592</v>
      </c>
      <c r="N667" s="110">
        <f t="shared" ca="1" si="179"/>
        <v>-114.58427262641447</v>
      </c>
      <c r="O667" s="110">
        <f t="shared" ca="1" si="180"/>
        <v>-72.089453823322714</v>
      </c>
      <c r="P667" s="110">
        <f t="shared" ca="1" si="183"/>
        <v>-13.235987173888791</v>
      </c>
      <c r="Q667" s="110">
        <f>'prueba 1'!I664</f>
        <v>0</v>
      </c>
      <c r="R667" s="105">
        <f>'prueba 1'!AN664</f>
        <v>1.3267548360625108E-3</v>
      </c>
      <c r="S667" s="105">
        <f t="shared" si="184"/>
        <v>1.7325264671805725</v>
      </c>
      <c r="T667" s="177">
        <f t="shared" si="185"/>
        <v>5.4464735328194278</v>
      </c>
      <c r="U667" s="161">
        <f t="shared" si="171"/>
        <v>4.0746006684496586E-2</v>
      </c>
      <c r="V667" s="178">
        <f t="shared" si="181"/>
        <v>2.7541669999999998</v>
      </c>
    </row>
    <row r="668" spans="1:22" x14ac:dyDescent="0.25">
      <c r="A668" s="200">
        <v>2.7583329999999999</v>
      </c>
      <c r="B668" s="105">
        <v>9.7782593435321452</v>
      </c>
      <c r="D668" s="194">
        <f t="shared" si="186"/>
        <v>4.1660000000001141E-3</v>
      </c>
      <c r="E668" s="174">
        <f t="shared" ca="1" si="170"/>
        <v>-5.5104753546356244E-2</v>
      </c>
      <c r="F668" s="179">
        <f t="shared" ca="1" si="172"/>
        <v>1.0106342608362873</v>
      </c>
      <c r="G668" s="272">
        <f t="shared" si="173"/>
        <v>2.7583329999999999</v>
      </c>
      <c r="H668" s="181">
        <f t="shared" ca="1" si="174"/>
        <v>-13.227257212279101</v>
      </c>
      <c r="I668" s="182">
        <f t="shared" ca="1" si="175"/>
        <v>242.59103716664899</v>
      </c>
      <c r="J668" s="181">
        <f t="shared" ca="1" si="176"/>
        <v>367.31462102631644</v>
      </c>
      <c r="K668" s="7">
        <f t="shared" ca="1" si="182"/>
        <v>-11.675045823682625</v>
      </c>
      <c r="L668" s="110">
        <f t="shared" si="177"/>
        <v>95.924724160050346</v>
      </c>
      <c r="M668" s="110">
        <f t="shared" si="178"/>
        <v>53.41691363661419</v>
      </c>
      <c r="N668" s="110">
        <f t="shared" ca="1" si="179"/>
        <v>-114.53219953032657</v>
      </c>
      <c r="O668" s="110">
        <f t="shared" ca="1" si="180"/>
        <v>-72.024389006890402</v>
      </c>
      <c r="P668" s="110">
        <f t="shared" ca="1" si="183"/>
        <v>-13.227257212279101</v>
      </c>
      <c r="Q668" s="110">
        <f>'prueba 1'!I665</f>
        <v>0</v>
      </c>
      <c r="R668" s="105">
        <f>'prueba 1'!AN665</f>
        <v>1.3243343878083084E-3</v>
      </c>
      <c r="S668" s="105">
        <f t="shared" si="184"/>
        <v>1.7338508015683807</v>
      </c>
      <c r="T668" s="177">
        <f t="shared" si="185"/>
        <v>5.4451491984316194</v>
      </c>
      <c r="U668" s="161">
        <f t="shared" si="171"/>
        <v>4.0736228425156035E-2</v>
      </c>
      <c r="V668" s="178">
        <f t="shared" si="181"/>
        <v>2.7583329999999999</v>
      </c>
    </row>
    <row r="669" spans="1:22" x14ac:dyDescent="0.25">
      <c r="A669" s="200">
        <v>2.7625000000000002</v>
      </c>
      <c r="B669" s="105">
        <v>9.8373561253388839</v>
      </c>
      <c r="D669" s="194">
        <f t="shared" si="186"/>
        <v>4.1670000000002538E-3</v>
      </c>
      <c r="E669" s="174">
        <f t="shared" ca="1" si="170"/>
        <v>-5.4637870068928972E-2</v>
      </c>
      <c r="F669" s="179">
        <f t="shared" ca="1" si="172"/>
        <v>1.0106491758689107</v>
      </c>
      <c r="G669" s="272">
        <f t="shared" si="173"/>
        <v>2.7625000000000002</v>
      </c>
      <c r="H669" s="181">
        <f t="shared" ca="1" si="174"/>
        <v>-13.112039853353886</v>
      </c>
      <c r="I669" s="182">
        <f t="shared" ca="1" si="175"/>
        <v>242.53639929658007</v>
      </c>
      <c r="J669" s="181">
        <f t="shared" ca="1" si="176"/>
        <v>368.32527020218538</v>
      </c>
      <c r="K669" s="7">
        <f t="shared" ca="1" si="182"/>
        <v>-11.669743637829107</v>
      </c>
      <c r="L669" s="110">
        <f t="shared" si="177"/>
        <v>96.504463589574456</v>
      </c>
      <c r="M669" s="110">
        <f t="shared" si="178"/>
        <v>53.403906591754122</v>
      </c>
      <c r="N669" s="110">
        <f t="shared" ca="1" si="179"/>
        <v>-114.48018508710355</v>
      </c>
      <c r="O669" s="110">
        <f t="shared" ca="1" si="180"/>
        <v>-71.379628089283216</v>
      </c>
      <c r="P669" s="110">
        <f t="shared" ca="1" si="183"/>
        <v>-13.112039853353886</v>
      </c>
      <c r="Q669" s="110">
        <f>'prueba 1'!I666</f>
        <v>0</v>
      </c>
      <c r="R669" s="105">
        <f>'prueba 1'!AN666</f>
        <v>1.3258965198847028E-3</v>
      </c>
      <c r="S669" s="105">
        <f t="shared" si="184"/>
        <v>1.7351766980882655</v>
      </c>
      <c r="T669" s="177">
        <f t="shared" si="185"/>
        <v>5.4438233019117348</v>
      </c>
      <c r="U669" s="161">
        <f t="shared" si="171"/>
        <v>4.099226297428963E-2</v>
      </c>
      <c r="V669" s="178">
        <f t="shared" si="181"/>
        <v>2.7625000000000002</v>
      </c>
    </row>
    <row r="670" spans="1:22" x14ac:dyDescent="0.25">
      <c r="A670" s="200">
        <v>2.766667</v>
      </c>
      <c r="B670" s="105">
        <v>9.7782593435321452</v>
      </c>
      <c r="D670" s="194">
        <f t="shared" si="186"/>
        <v>4.1669999999998097E-3</v>
      </c>
      <c r="E670" s="174">
        <f t="shared" ca="1" si="170"/>
        <v>-5.5045602260478325E-2</v>
      </c>
      <c r="F670" s="179">
        <f t="shared" ca="1" si="172"/>
        <v>1.0104198008441836</v>
      </c>
      <c r="G670" s="272">
        <f t="shared" si="173"/>
        <v>2.766667</v>
      </c>
      <c r="H670" s="181">
        <f t="shared" ca="1" si="174"/>
        <v>-13.209887751495282</v>
      </c>
      <c r="I670" s="182">
        <f t="shared" ca="1" si="175"/>
        <v>242.48135369431958</v>
      </c>
      <c r="J670" s="181">
        <f t="shared" ca="1" si="176"/>
        <v>369.33569000302958</v>
      </c>
      <c r="K670" s="7">
        <f t="shared" ca="1" si="182"/>
        <v>-11.664487564556005</v>
      </c>
      <c r="L670" s="110">
        <f t="shared" si="177"/>
        <v>95.924724160050346</v>
      </c>
      <c r="M670" s="110">
        <f t="shared" si="178"/>
        <v>53.390953163509522</v>
      </c>
      <c r="N670" s="110">
        <f t="shared" ca="1" si="179"/>
        <v>-114.42862300829441</v>
      </c>
      <c r="O670" s="110">
        <f t="shared" ca="1" si="180"/>
        <v>-71.894852011753585</v>
      </c>
      <c r="P670" s="110">
        <f t="shared" ca="1" si="183"/>
        <v>-13.209887751495282</v>
      </c>
      <c r="Q670" s="110">
        <f>'prueba 1'!I667</f>
        <v>0</v>
      </c>
      <c r="R670" s="105">
        <f>'prueba 1'!AN667</f>
        <v>1.3204310137210182E-3</v>
      </c>
      <c r="S670" s="105">
        <f t="shared" si="184"/>
        <v>1.7364971291019864</v>
      </c>
      <c r="T670" s="177">
        <f t="shared" si="185"/>
        <v>5.4425028708980143</v>
      </c>
      <c r="U670" s="161">
        <f t="shared" si="171"/>
        <v>4.0746006684496586E-2</v>
      </c>
      <c r="V670" s="178">
        <f t="shared" si="181"/>
        <v>2.766667</v>
      </c>
    </row>
    <row r="671" spans="1:22" x14ac:dyDescent="0.25">
      <c r="A671" s="200">
        <v>2.7708330000000001</v>
      </c>
      <c r="B671" s="105">
        <v>9.7782593435321452</v>
      </c>
      <c r="D671" s="194">
        <f t="shared" si="186"/>
        <v>4.1660000000001141E-3</v>
      </c>
      <c r="E671" s="174">
        <f t="shared" ca="1" si="170"/>
        <v>-5.499605955342711E-2</v>
      </c>
      <c r="F671" s="179">
        <f t="shared" ca="1" si="172"/>
        <v>1.0099482059064635</v>
      </c>
      <c r="G671" s="272">
        <f t="shared" si="173"/>
        <v>2.7708330000000001</v>
      </c>
      <c r="H671" s="181">
        <f t="shared" ca="1" si="174"/>
        <v>-13.201166479458859</v>
      </c>
      <c r="I671" s="182">
        <f t="shared" ca="1" si="175"/>
        <v>242.42635763476616</v>
      </c>
      <c r="J671" s="181">
        <f t="shared" ca="1" si="176"/>
        <v>370.34563820893607</v>
      </c>
      <c r="K671" s="7">
        <f t="shared" ca="1" si="182"/>
        <v>-11.659193465341003</v>
      </c>
      <c r="L671" s="110">
        <f t="shared" si="177"/>
        <v>95.924724160050346</v>
      </c>
      <c r="M671" s="110">
        <f t="shared" si="178"/>
        <v>53.378023560994428</v>
      </c>
      <c r="N671" s="110">
        <f t="shared" ca="1" si="179"/>
        <v>-114.37668789499524</v>
      </c>
      <c r="O671" s="110">
        <f t="shared" ca="1" si="180"/>
        <v>-71.829987295939333</v>
      </c>
      <c r="P671" s="110">
        <f t="shared" ca="1" si="183"/>
        <v>-13.201166479458859</v>
      </c>
      <c r="Q671" s="110">
        <f>'prueba 1'!I668</f>
        <v>0</v>
      </c>
      <c r="R671" s="105">
        <f>'prueba 1'!AN668</f>
        <v>1.3180022951156571E-3</v>
      </c>
      <c r="S671" s="105">
        <f t="shared" si="184"/>
        <v>1.737815131397102</v>
      </c>
      <c r="T671" s="177">
        <f t="shared" si="185"/>
        <v>5.4411848686028979</v>
      </c>
      <c r="U671" s="161">
        <f t="shared" si="171"/>
        <v>4.0736228425156035E-2</v>
      </c>
      <c r="V671" s="178">
        <f t="shared" si="181"/>
        <v>2.7708330000000001</v>
      </c>
    </row>
    <row r="672" spans="1:22" x14ac:dyDescent="0.25">
      <c r="A672" s="200">
        <v>2.7749999999999999</v>
      </c>
      <c r="B672" s="105">
        <v>9.4827754344984498</v>
      </c>
      <c r="D672" s="194">
        <f t="shared" si="186"/>
        <v>4.1669999999998097E-3</v>
      </c>
      <c r="E672" s="174">
        <f t="shared" ca="1" si="170"/>
        <v>-5.7193325797176377E-2</v>
      </c>
      <c r="F672" s="179">
        <f t="shared" ca="1" si="172"/>
        <v>1.0099523076754275</v>
      </c>
      <c r="G672" s="272">
        <f t="shared" si="173"/>
        <v>2.7749999999999999</v>
      </c>
      <c r="H672" s="181">
        <f t="shared" ca="1" si="174"/>
        <v>-13.725300167309573</v>
      </c>
      <c r="I672" s="182">
        <f t="shared" ca="1" si="175"/>
        <v>242.36916430896898</v>
      </c>
      <c r="J672" s="181">
        <f t="shared" ca="1" si="176"/>
        <v>371.35559051661147</v>
      </c>
      <c r="K672" s="7">
        <f t="shared" ca="1" si="182"/>
        <v>-11.653905331028708</v>
      </c>
      <c r="L672" s="110">
        <f t="shared" si="177"/>
        <v>93.026027012429793</v>
      </c>
      <c r="M672" s="110">
        <f t="shared" si="178"/>
        <v>53.365275944871186</v>
      </c>
      <c r="N672" s="110">
        <f t="shared" ca="1" si="179"/>
        <v>-114.32481129739163</v>
      </c>
      <c r="O672" s="110">
        <f t="shared" ca="1" si="180"/>
        <v>-74.664060229833026</v>
      </c>
      <c r="P672" s="110">
        <f t="shared" ca="1" si="183"/>
        <v>-13.725300167309573</v>
      </c>
      <c r="Q672" s="110">
        <f>'prueba 1'!I669</f>
        <v>0</v>
      </c>
      <c r="R672" s="105">
        <f>'prueba 1'!AN669</f>
        <v>1.2994511848365275E-3</v>
      </c>
      <c r="S672" s="105">
        <f t="shared" si="184"/>
        <v>1.7391145825819385</v>
      </c>
      <c r="T672" s="177">
        <f t="shared" si="185"/>
        <v>5.4398854174180613</v>
      </c>
      <c r="U672" s="161">
        <f t="shared" si="171"/>
        <v>3.9514725235553237E-2</v>
      </c>
      <c r="V672" s="178">
        <f t="shared" si="181"/>
        <v>2.7749999999999999</v>
      </c>
    </row>
    <row r="673" spans="1:22" x14ac:dyDescent="0.25">
      <c r="A673" s="200">
        <v>2.7791670000000002</v>
      </c>
      <c r="B673" s="105">
        <v>9.069097961851277</v>
      </c>
      <c r="D673" s="194">
        <f t="shared" si="186"/>
        <v>4.1670000000002538E-3</v>
      </c>
      <c r="E673" s="174">
        <f t="shared" ref="E673:E736" ca="1" si="187">IF( AND(J672&lt;=0,I672&lt;=0,H673&lt;=0),0,+D673*H673)</f>
        <v>-6.0265147650774994E-2</v>
      </c>
      <c r="F673" s="179">
        <f t="shared" ca="1" si="172"/>
        <v>1.0097011828052744</v>
      </c>
      <c r="G673" s="272">
        <f t="shared" si="173"/>
        <v>2.7791670000000002</v>
      </c>
      <c r="H673" s="181">
        <f t="shared" ca="1" si="174"/>
        <v>-14.462478437910084</v>
      </c>
      <c r="I673" s="182">
        <f t="shared" ca="1" si="175"/>
        <v>242.30889916131821</v>
      </c>
      <c r="J673" s="181">
        <f t="shared" ca="1" si="176"/>
        <v>372.36529169941673</v>
      </c>
      <c r="K673" s="7">
        <f t="shared" ca="1" si="182"/>
        <v>-11.648407191408806</v>
      </c>
      <c r="L673" s="110">
        <f t="shared" si="177"/>
        <v>88.967851005761034</v>
      </c>
      <c r="M673" s="110">
        <f t="shared" si="178"/>
        <v>53.35278051457756</v>
      </c>
      <c r="N673" s="110">
        <f t="shared" ca="1" si="179"/>
        <v>-114.2708745477204</v>
      </c>
      <c r="O673" s="110">
        <f t="shared" ca="1" si="180"/>
        <v>-78.655804056536923</v>
      </c>
      <c r="P673" s="110">
        <f t="shared" ca="1" si="183"/>
        <v>-14.462478437910084</v>
      </c>
      <c r="Q673" s="110">
        <f>'prueba 1'!I670</f>
        <v>0</v>
      </c>
      <c r="R673" s="105">
        <f>'prueba 1'!AN670</f>
        <v>1.2737441685655366E-3</v>
      </c>
      <c r="S673" s="105">
        <f t="shared" si="184"/>
        <v>1.740388326750504</v>
      </c>
      <c r="T673" s="177">
        <f t="shared" si="185"/>
        <v>5.438611673249496</v>
      </c>
      <c r="U673" s="161">
        <f t="shared" si="171"/>
        <v>3.7790931207036575E-2</v>
      </c>
      <c r="V673" s="178">
        <f t="shared" si="181"/>
        <v>2.7791670000000002</v>
      </c>
    </row>
    <row r="674" spans="1:22" x14ac:dyDescent="0.25">
      <c r="A674" s="200">
        <v>2.7833329999999998</v>
      </c>
      <c r="B674" s="105">
        <v>8.8918076164310609</v>
      </c>
      <c r="D674" s="194">
        <f t="shared" si="186"/>
        <v>4.16599999999967E-3</v>
      </c>
      <c r="E674" s="174">
        <f t="shared" ca="1" si="187"/>
        <v>-6.1544204436796118E-2</v>
      </c>
      <c r="F674" s="179">
        <f t="shared" ca="1" si="172"/>
        <v>1.009202480750288</v>
      </c>
      <c r="G674" s="272">
        <f t="shared" si="173"/>
        <v>2.7833329999999998</v>
      </c>
      <c r="H674" s="181">
        <f t="shared" ca="1" si="174"/>
        <v>-14.772972740470713</v>
      </c>
      <c r="I674" s="182">
        <f t="shared" ca="1" si="175"/>
        <v>242.24735495688142</v>
      </c>
      <c r="J674" s="181">
        <f t="shared" ca="1" si="176"/>
        <v>373.37449418016701</v>
      </c>
      <c r="K674" s="7">
        <f t="shared" ca="1" si="182"/>
        <v>-11.642615153416425</v>
      </c>
      <c r="L674" s="110">
        <f t="shared" si="177"/>
        <v>87.228632717188717</v>
      </c>
      <c r="M674" s="110">
        <f t="shared" si="178"/>
        <v>53.340407665622052</v>
      </c>
      <c r="N674" s="110">
        <f t="shared" ca="1" si="179"/>
        <v>-114.21405465501515</v>
      </c>
      <c r="O674" s="110">
        <f t="shared" ca="1" si="180"/>
        <v>-80.325829603448483</v>
      </c>
      <c r="P674" s="110">
        <f t="shared" ca="1" si="183"/>
        <v>-14.772972740470713</v>
      </c>
      <c r="Q674" s="110">
        <f>'prueba 1'!I671</f>
        <v>0</v>
      </c>
      <c r="R674" s="105">
        <f>'prueba 1'!AN671</f>
        <v>1.2612486193173602E-3</v>
      </c>
      <c r="S674" s="105">
        <f t="shared" si="184"/>
        <v>1.7416495753698213</v>
      </c>
      <c r="T674" s="177">
        <f t="shared" si="185"/>
        <v>5.4373504246301785</v>
      </c>
      <c r="U674" s="161">
        <f t="shared" si="171"/>
        <v>3.7043270530048862E-2</v>
      </c>
      <c r="V674" s="178">
        <f t="shared" si="181"/>
        <v>2.7833329999999998</v>
      </c>
    </row>
    <row r="675" spans="1:22" x14ac:dyDescent="0.25">
      <c r="A675" s="200">
        <v>2.7875000000000001</v>
      </c>
      <c r="B675" s="105">
        <v>8.7736140528175817</v>
      </c>
      <c r="D675" s="194">
        <f t="shared" si="186"/>
        <v>4.1670000000002538E-3</v>
      </c>
      <c r="E675" s="174">
        <f t="shared" ca="1" si="187"/>
        <v>-6.240806511778825E-2</v>
      </c>
      <c r="F675" s="179">
        <f t="shared" ca="1" si="172"/>
        <v>1.0091846736980405</v>
      </c>
      <c r="G675" s="272">
        <f t="shared" si="173"/>
        <v>2.7875000000000001</v>
      </c>
      <c r="H675" s="181">
        <f t="shared" ca="1" si="174"/>
        <v>-14.976737489269127</v>
      </c>
      <c r="I675" s="182">
        <f t="shared" ca="1" si="175"/>
        <v>242.18494689176364</v>
      </c>
      <c r="J675" s="181">
        <f t="shared" ca="1" si="176"/>
        <v>374.38367885386504</v>
      </c>
      <c r="K675" s="7">
        <f t="shared" ca="1" si="182"/>
        <v>-11.6367016727891</v>
      </c>
      <c r="L675" s="110">
        <f t="shared" si="177"/>
        <v>86.069153858140481</v>
      </c>
      <c r="M675" s="110">
        <f t="shared" si="178"/>
        <v>53.328118000304521</v>
      </c>
      <c r="N675" s="110">
        <f t="shared" ca="1" si="179"/>
        <v>-114.15604341006107</v>
      </c>
      <c r="O675" s="110">
        <f t="shared" ca="1" si="180"/>
        <v>-81.41500755222512</v>
      </c>
      <c r="P675" s="110">
        <f t="shared" ca="1" si="183"/>
        <v>-14.976737489269127</v>
      </c>
      <c r="Q675" s="110">
        <f>'prueba 1'!I672</f>
        <v>0</v>
      </c>
      <c r="R675" s="105">
        <f>'prueba 1'!AN672</f>
        <v>1.2527691455185396E-3</v>
      </c>
      <c r="S675" s="105">
        <f t="shared" si="184"/>
        <v>1.74290234451534</v>
      </c>
      <c r="T675" s="177">
        <f t="shared" si="185"/>
        <v>5.4360976554846605</v>
      </c>
      <c r="U675" s="161">
        <f t="shared" si="171"/>
        <v>3.6559649758093088E-2</v>
      </c>
      <c r="V675" s="178">
        <f t="shared" si="181"/>
        <v>2.7875000000000001</v>
      </c>
    </row>
    <row r="676" spans="1:22" x14ac:dyDescent="0.25">
      <c r="A676" s="200">
        <v>2.7916669999999999</v>
      </c>
      <c r="B676" s="105">
        <v>8.5963237073973655</v>
      </c>
      <c r="D676" s="194">
        <f t="shared" si="186"/>
        <v>4.1669999999998097E-3</v>
      </c>
      <c r="E676" s="174">
        <f t="shared" ca="1" si="187"/>
        <v>-6.3701377615741198E-2</v>
      </c>
      <c r="F676" s="179">
        <f t="shared" ca="1" si="172"/>
        <v>1.0089192300574084</v>
      </c>
      <c r="G676" s="272">
        <f t="shared" si="173"/>
        <v>2.7916669999999999</v>
      </c>
      <c r="H676" s="181">
        <f t="shared" ca="1" si="174"/>
        <v>-15.287107659165851</v>
      </c>
      <c r="I676" s="182">
        <f t="shared" ca="1" si="175"/>
        <v>242.12124551414792</v>
      </c>
      <c r="J676" s="181">
        <f t="shared" ca="1" si="176"/>
        <v>375.39259808392245</v>
      </c>
      <c r="K676" s="7">
        <f t="shared" ca="1" si="182"/>
        <v>-11.630706721962818</v>
      </c>
      <c r="L676" s="110">
        <f t="shared" si="177"/>
        <v>84.329935569568164</v>
      </c>
      <c r="M676" s="110">
        <f t="shared" si="178"/>
        <v>53.315948014886345</v>
      </c>
      <c r="N676" s="110">
        <f t="shared" ca="1" si="179"/>
        <v>-114.09723294245525</v>
      </c>
      <c r="O676" s="110">
        <f t="shared" ca="1" si="180"/>
        <v>-83.083245387773431</v>
      </c>
      <c r="P676" s="110">
        <f t="shared" ca="1" si="183"/>
        <v>-15.287107659165851</v>
      </c>
      <c r="Q676" s="110">
        <f>'prueba 1'!I673</f>
        <v>0</v>
      </c>
      <c r="R676" s="105">
        <f>'prueba 1'!AN673</f>
        <v>1.2405693596508306E-3</v>
      </c>
      <c r="S676" s="105">
        <f t="shared" si="184"/>
        <v>1.7441429138749909</v>
      </c>
      <c r="T676" s="177">
        <f t="shared" si="185"/>
        <v>5.4348570861250094</v>
      </c>
      <c r="U676" s="161">
        <f t="shared" si="171"/>
        <v>3.5820880888723185E-2</v>
      </c>
      <c r="V676" s="178">
        <f t="shared" si="181"/>
        <v>2.7916669999999999</v>
      </c>
    </row>
    <row r="677" spans="1:22" x14ac:dyDescent="0.25">
      <c r="A677" s="200">
        <v>2.795833</v>
      </c>
      <c r="B677" s="105">
        <v>8.7145172710108429</v>
      </c>
      <c r="D677" s="194">
        <f t="shared" si="186"/>
        <v>4.1660000000001141E-3</v>
      </c>
      <c r="E677" s="174">
        <f t="shared" ca="1" si="187"/>
        <v>-6.2756323437256567E-2</v>
      </c>
      <c r="F677" s="179">
        <f t="shared" ca="1" si="172"/>
        <v>1.0084156659685282</v>
      </c>
      <c r="G677" s="272">
        <f t="shared" si="173"/>
        <v>2.795833</v>
      </c>
      <c r="H677" s="181">
        <f t="shared" ca="1" si="174"/>
        <v>-15.063927853397706</v>
      </c>
      <c r="I677" s="182">
        <f t="shared" ca="1" si="175"/>
        <v>242.05848919071065</v>
      </c>
      <c r="J677" s="181">
        <f t="shared" ca="1" si="176"/>
        <v>376.40101374989098</v>
      </c>
      <c r="K677" s="7">
        <f t="shared" ca="1" si="182"/>
        <v>-11.62458912784532</v>
      </c>
      <c r="L677" s="110">
        <f t="shared" si="177"/>
        <v>85.489414428616371</v>
      </c>
      <c r="M677" s="110">
        <f t="shared" si="178"/>
        <v>53.303732756893112</v>
      </c>
      <c r="N677" s="110">
        <f t="shared" ca="1" si="179"/>
        <v>-114.03721934416259</v>
      </c>
      <c r="O677" s="110">
        <f t="shared" ca="1" si="180"/>
        <v>-81.851537672439335</v>
      </c>
      <c r="P677" s="110">
        <f t="shared" ca="1" si="183"/>
        <v>-15.063927853397706</v>
      </c>
      <c r="Q677" s="110">
        <f>'prueba 1'!I674</f>
        <v>0</v>
      </c>
      <c r="R677" s="105">
        <f>'prueba 1'!AN674</f>
        <v>1.2451843010424968E-3</v>
      </c>
      <c r="S677" s="105">
        <f t="shared" si="184"/>
        <v>1.7453880981760335</v>
      </c>
      <c r="T677" s="177">
        <f t="shared" si="185"/>
        <v>5.4336119018239666</v>
      </c>
      <c r="U677" s="161">
        <f t="shared" si="171"/>
        <v>3.6304678951032163E-2</v>
      </c>
      <c r="V677" s="178">
        <f t="shared" si="181"/>
        <v>2.795833</v>
      </c>
    </row>
    <row r="678" spans="1:22" x14ac:dyDescent="0.25">
      <c r="A678" s="200">
        <v>2.8</v>
      </c>
      <c r="B678" s="105">
        <v>8.7736140528175817</v>
      </c>
      <c r="D678" s="194">
        <f t="shared" si="186"/>
        <v>4.1669999999998097E-3</v>
      </c>
      <c r="E678" s="174">
        <f t="shared" ca="1" si="187"/>
        <v>-6.2286372638518932E-2</v>
      </c>
      <c r="F678" s="179">
        <f t="shared" ca="1" si="172"/>
        <v>1.0083981771428605</v>
      </c>
      <c r="G678" s="272">
        <f t="shared" si="173"/>
        <v>2.8</v>
      </c>
      <c r="H678" s="181">
        <f t="shared" ca="1" si="174"/>
        <v>-14.947533630554782</v>
      </c>
      <c r="I678" s="182">
        <f t="shared" ca="1" si="175"/>
        <v>241.99620281807213</v>
      </c>
      <c r="J678" s="181">
        <f t="shared" ca="1" si="176"/>
        <v>377.40941192703383</v>
      </c>
      <c r="K678" s="7">
        <f t="shared" ca="1" si="182"/>
        <v>-11.618563866158654</v>
      </c>
      <c r="L678" s="110">
        <f t="shared" si="177"/>
        <v>86.069153858140481</v>
      </c>
      <c r="M678" s="110">
        <f t="shared" si="178"/>
        <v>53.291500245051971</v>
      </c>
      <c r="N678" s="110">
        <f t="shared" ca="1" si="179"/>
        <v>-113.97811152701641</v>
      </c>
      <c r="O678" s="110">
        <f t="shared" ca="1" si="180"/>
        <v>-81.200457913927892</v>
      </c>
      <c r="P678" s="110">
        <f t="shared" ca="1" si="183"/>
        <v>-14.947533630554782</v>
      </c>
      <c r="Q678" s="110">
        <f>'prueba 1'!I675</f>
        <v>0</v>
      </c>
      <c r="R678" s="105">
        <f>'prueba 1'!AN675</f>
        <v>1.2469431030734282E-3</v>
      </c>
      <c r="S678" s="105">
        <f t="shared" si="184"/>
        <v>1.746635041279107</v>
      </c>
      <c r="T678" s="177">
        <f t="shared" si="185"/>
        <v>5.4323649587208935</v>
      </c>
      <c r="U678" s="161">
        <f t="shared" si="171"/>
        <v>3.6559649758089195E-2</v>
      </c>
      <c r="V678" s="178">
        <f t="shared" si="181"/>
        <v>2.8</v>
      </c>
    </row>
    <row r="679" spans="1:22" x14ac:dyDescent="0.25">
      <c r="A679" s="200">
        <v>2.8041670000000001</v>
      </c>
      <c r="B679" s="105">
        <v>8.8918076164310609</v>
      </c>
      <c r="D679" s="194">
        <f t="shared" si="186"/>
        <v>4.1670000000002538E-3</v>
      </c>
      <c r="E679" s="174">
        <f t="shared" ca="1" si="187"/>
        <v>-6.1356702226891442E-2</v>
      </c>
      <c r="F679" s="179">
        <f t="shared" ca="1" si="172"/>
        <v>1.0081425037647884</v>
      </c>
      <c r="G679" s="272">
        <f t="shared" si="173"/>
        <v>2.8041670000000001</v>
      </c>
      <c r="H679" s="181">
        <f t="shared" ca="1" si="174"/>
        <v>-14.724430580006649</v>
      </c>
      <c r="I679" s="182">
        <f t="shared" ca="1" si="175"/>
        <v>241.93484611584523</v>
      </c>
      <c r="J679" s="181">
        <f t="shared" ca="1" si="176"/>
        <v>378.41755443079865</v>
      </c>
      <c r="K679" s="7">
        <f t="shared" ca="1" si="182"/>
        <v>-11.612585269062967</v>
      </c>
      <c r="L679" s="110">
        <f t="shared" si="177"/>
        <v>87.228632717188717</v>
      </c>
      <c r="M679" s="110">
        <f t="shared" si="178"/>
        <v>53.279220449603969</v>
      </c>
      <c r="N679" s="110">
        <f t="shared" ca="1" si="179"/>
        <v>-113.91946148950771</v>
      </c>
      <c r="O679" s="110">
        <f t="shared" ca="1" si="180"/>
        <v>-79.970049221922963</v>
      </c>
      <c r="P679" s="110">
        <f t="shared" ca="1" si="183"/>
        <v>-14.724430580006649</v>
      </c>
      <c r="Q679" s="110">
        <f>'prueba 1'!I676</f>
        <v>0</v>
      </c>
      <c r="R679" s="105">
        <f>'prueba 1'!AN676</f>
        <v>1.2517630426088777E-3</v>
      </c>
      <c r="S679" s="105">
        <f t="shared" si="184"/>
        <v>1.7478868043217157</v>
      </c>
      <c r="T679" s="177">
        <f t="shared" si="185"/>
        <v>5.4311131956782841</v>
      </c>
      <c r="U679" s="161">
        <f t="shared" si="171"/>
        <v>3.7052162337670488E-2</v>
      </c>
      <c r="V679" s="178">
        <f t="shared" si="181"/>
        <v>2.8041670000000001</v>
      </c>
    </row>
    <row r="680" spans="1:22" x14ac:dyDescent="0.25">
      <c r="A680" s="200">
        <v>2.8083330000000002</v>
      </c>
      <c r="B680" s="105">
        <v>9.069097961851277</v>
      </c>
      <c r="D680" s="194">
        <f t="shared" si="186"/>
        <v>4.1660000000001141E-3</v>
      </c>
      <c r="E680" s="174">
        <f t="shared" ca="1" si="187"/>
        <v>-5.9968013882938091E-2</v>
      </c>
      <c r="F680" s="179">
        <f t="shared" ca="1" si="172"/>
        <v>1.0076507421728025</v>
      </c>
      <c r="G680" s="272">
        <f t="shared" si="173"/>
        <v>2.8083330000000002</v>
      </c>
      <c r="H680" s="181">
        <f t="shared" ca="1" si="174"/>
        <v>-14.39462647214029</v>
      </c>
      <c r="I680" s="182">
        <f t="shared" ca="1" si="175"/>
        <v>241.87487810196228</v>
      </c>
      <c r="J680" s="181">
        <f t="shared" ca="1" si="176"/>
        <v>379.42520517297146</v>
      </c>
      <c r="K680" s="7">
        <f t="shared" ca="1" si="182"/>
        <v>-11.606697411304808</v>
      </c>
      <c r="L680" s="110">
        <f t="shared" si="177"/>
        <v>88.967851005761034</v>
      </c>
      <c r="M680" s="110">
        <f t="shared" si="178"/>
        <v>53.266863911717628</v>
      </c>
      <c r="N680" s="110">
        <f t="shared" ca="1" si="179"/>
        <v>-113.86170160490016</v>
      </c>
      <c r="O680" s="110">
        <f t="shared" ca="1" si="180"/>
        <v>-78.160714510856764</v>
      </c>
      <c r="P680" s="110">
        <f t="shared" ca="1" si="183"/>
        <v>-14.39462647214029</v>
      </c>
      <c r="Q680" s="110">
        <f>'prueba 1'!I677</f>
        <v>0</v>
      </c>
      <c r="R680" s="105">
        <f>'prueba 1'!AN677</f>
        <v>1.2595859211362436E-3</v>
      </c>
      <c r="S680" s="105">
        <f t="shared" si="184"/>
        <v>1.7491463902428519</v>
      </c>
      <c r="T680" s="177">
        <f t="shared" si="185"/>
        <v>5.4298536097571484</v>
      </c>
      <c r="U680" s="161">
        <f t="shared" si="171"/>
        <v>3.7781862109073451E-2</v>
      </c>
      <c r="V680" s="178">
        <f t="shared" si="181"/>
        <v>2.8083330000000002</v>
      </c>
    </row>
    <row r="681" spans="1:22" x14ac:dyDescent="0.25">
      <c r="A681" s="200">
        <v>2.8125</v>
      </c>
      <c r="B681" s="105">
        <v>9.1872915254647545</v>
      </c>
      <c r="D681" s="194">
        <f t="shared" si="186"/>
        <v>4.1669999999998097E-3</v>
      </c>
      <c r="E681" s="174">
        <f t="shared" ca="1" si="187"/>
        <v>-5.9053517254979052E-2</v>
      </c>
      <c r="F681" s="179">
        <f t="shared" ca="1" si="172"/>
        <v>1.0076465410444293</v>
      </c>
      <c r="G681" s="272">
        <f t="shared" si="173"/>
        <v>2.8125</v>
      </c>
      <c r="H681" s="181">
        <f t="shared" ca="1" si="174"/>
        <v>-14.171710404363271</v>
      </c>
      <c r="I681" s="182">
        <f t="shared" ca="1" si="175"/>
        <v>241.81582458470731</v>
      </c>
      <c r="J681" s="181">
        <f t="shared" ca="1" si="176"/>
        <v>380.4328517140159</v>
      </c>
      <c r="K681" s="7">
        <f t="shared" ca="1" si="182"/>
        <v>-11.600944256348756</v>
      </c>
      <c r="L681" s="110">
        <f t="shared" si="177"/>
        <v>90.127329864809241</v>
      </c>
      <c r="M681" s="110">
        <f t="shared" si="178"/>
        <v>53.254458467087204</v>
      </c>
      <c r="N681" s="110">
        <f t="shared" ca="1" si="179"/>
        <v>-113.8052631547813</v>
      </c>
      <c r="O681" s="110">
        <f t="shared" ca="1" si="180"/>
        <v>-76.932391757059264</v>
      </c>
      <c r="P681" s="110">
        <f t="shared" ca="1" si="183"/>
        <v>-14.171710404363271</v>
      </c>
      <c r="Q681" s="110">
        <f>'prueba 1'!I678</f>
        <v>0</v>
      </c>
      <c r="R681" s="105">
        <f>'prueba 1'!AN678</f>
        <v>1.2645713180861609E-3</v>
      </c>
      <c r="S681" s="105">
        <f t="shared" si="184"/>
        <v>1.750410961560938</v>
      </c>
      <c r="T681" s="177">
        <f t="shared" si="185"/>
        <v>5.4285890384390623</v>
      </c>
      <c r="U681" s="161">
        <f t="shared" si="171"/>
        <v>3.8283443786609882E-2</v>
      </c>
      <c r="V681" s="178">
        <f t="shared" si="181"/>
        <v>2.8125</v>
      </c>
    </row>
    <row r="682" spans="1:22" x14ac:dyDescent="0.25">
      <c r="A682" s="200">
        <v>2.8166669999999998</v>
      </c>
      <c r="B682" s="105">
        <v>8.5372269255906268</v>
      </c>
      <c r="D682" s="194">
        <f t="shared" si="186"/>
        <v>4.1669999999998097E-3</v>
      </c>
      <c r="E682" s="174">
        <f t="shared" ca="1" si="187"/>
        <v>-6.3911171193989896E-2</v>
      </c>
      <c r="F682" s="179">
        <f t="shared" ca="1" si="172"/>
        <v>1.0073802231940641</v>
      </c>
      <c r="G682" s="272">
        <f t="shared" si="173"/>
        <v>2.8166669999999998</v>
      </c>
      <c r="H682" s="181">
        <f t="shared" ca="1" si="174"/>
        <v>-15.337454090231056</v>
      </c>
      <c r="I682" s="182">
        <f t="shared" ca="1" si="175"/>
        <v>241.75191341351334</v>
      </c>
      <c r="J682" s="181">
        <f t="shared" ca="1" si="176"/>
        <v>381.44023193720994</v>
      </c>
      <c r="K682" s="7">
        <f t="shared" ca="1" si="182"/>
        <v>-11.595280229255064</v>
      </c>
      <c r="L682" s="110">
        <f t="shared" si="177"/>
        <v>83.750196140044054</v>
      </c>
      <c r="M682" s="110">
        <f t="shared" si="178"/>
        <v>53.242436523697855</v>
      </c>
      <c r="N682" s="110">
        <f t="shared" ca="1" si="179"/>
        <v>-113.74969904899218</v>
      </c>
      <c r="O682" s="110">
        <f t="shared" ca="1" si="180"/>
        <v>-83.241939432645978</v>
      </c>
      <c r="P682" s="110">
        <f t="shared" ca="1" si="183"/>
        <v>-15.337454090231056</v>
      </c>
      <c r="Q682" s="110">
        <f>'prueba 1'!I679</f>
        <v>0</v>
      </c>
      <c r="R682" s="105">
        <f>'prueba 1'!AN679</f>
        <v>1.2254784290869516E-3</v>
      </c>
      <c r="S682" s="105">
        <f t="shared" si="184"/>
        <v>1.7516364399900251</v>
      </c>
      <c r="T682" s="177">
        <f t="shared" si="185"/>
        <v>5.427363560009975</v>
      </c>
      <c r="U682" s="161">
        <f t="shared" si="171"/>
        <v>3.5574624598934519E-2</v>
      </c>
      <c r="V682" s="178">
        <f t="shared" si="181"/>
        <v>2.8166669999999998</v>
      </c>
    </row>
    <row r="683" spans="1:22" x14ac:dyDescent="0.25">
      <c r="A683" s="200">
        <v>2.8208329999999999</v>
      </c>
      <c r="B683" s="105">
        <v>8.0053558893299765</v>
      </c>
      <c r="D683" s="194">
        <f t="shared" si="186"/>
        <v>4.1660000000001141E-3</v>
      </c>
      <c r="E683" s="174">
        <f t="shared" ca="1" si="187"/>
        <v>-6.7860646474679404E-2</v>
      </c>
      <c r="F683" s="179">
        <f t="shared" ca="1" si="172"/>
        <v>1.0068557638275106</v>
      </c>
      <c r="G683" s="272">
        <f t="shared" si="173"/>
        <v>2.8208329999999999</v>
      </c>
      <c r="H683" s="181">
        <f t="shared" ca="1" si="174"/>
        <v>-16.289161419749771</v>
      </c>
      <c r="I683" s="182">
        <f t="shared" ca="1" si="175"/>
        <v>241.68405276703865</v>
      </c>
      <c r="J683" s="181">
        <f t="shared" ca="1" si="176"/>
        <v>382.44708770103745</v>
      </c>
      <c r="K683" s="7">
        <f t="shared" ca="1" si="182"/>
        <v>-11.589151846134813</v>
      </c>
      <c r="L683" s="110">
        <f t="shared" si="177"/>
        <v>78.532541274327073</v>
      </c>
      <c r="M683" s="110">
        <f t="shared" si="178"/>
        <v>53.230738321686388</v>
      </c>
      <c r="N683" s="110">
        <f t="shared" ca="1" si="179"/>
        <v>-113.68957961058253</v>
      </c>
      <c r="O683" s="110">
        <f t="shared" ca="1" si="180"/>
        <v>-88.387776657941842</v>
      </c>
      <c r="P683" s="110">
        <f t="shared" ca="1" si="183"/>
        <v>-16.289161419749771</v>
      </c>
      <c r="Q683" s="110">
        <f>'prueba 1'!I680</f>
        <v>0</v>
      </c>
      <c r="R683" s="105">
        <f>'prueba 1'!AN680</f>
        <v>1.1924772692630359E-3</v>
      </c>
      <c r="S683" s="105">
        <f t="shared" si="184"/>
        <v>1.7528289172592881</v>
      </c>
      <c r="T683" s="177">
        <f t="shared" si="185"/>
        <v>5.4261710827407121</v>
      </c>
      <c r="U683" s="161">
        <f t="shared" si="171"/>
        <v>3.3350312634949593E-2</v>
      </c>
      <c r="V683" s="178">
        <f t="shared" si="181"/>
        <v>2.8208329999999999</v>
      </c>
    </row>
    <row r="684" spans="1:22" x14ac:dyDescent="0.25">
      <c r="A684" s="200">
        <v>2.8250000000000002</v>
      </c>
      <c r="B684" s="105">
        <v>7.9462591075232378</v>
      </c>
      <c r="D684" s="194">
        <f t="shared" si="186"/>
        <v>4.1670000000002538E-3</v>
      </c>
      <c r="E684" s="174">
        <f t="shared" ca="1" si="187"/>
        <v>-6.8279131962812392E-2</v>
      </c>
      <c r="F684" s="179">
        <f t="shared" ca="1" si="172"/>
        <v>1.0068129287374223</v>
      </c>
      <c r="G684" s="272">
        <f t="shared" si="173"/>
        <v>2.8250000000000002</v>
      </c>
      <c r="H684" s="181">
        <f t="shared" ca="1" si="174"/>
        <v>-16.385680816608648</v>
      </c>
      <c r="I684" s="182">
        <f t="shared" ca="1" si="175"/>
        <v>241.61577363507584</v>
      </c>
      <c r="J684" s="181">
        <f t="shared" ca="1" si="176"/>
        <v>383.45390062977486</v>
      </c>
      <c r="K684" s="7">
        <f t="shared" ca="1" si="182"/>
        <v>-11.5826465246592</v>
      </c>
      <c r="L684" s="110">
        <f t="shared" si="177"/>
        <v>77.952801844802963</v>
      </c>
      <c r="M684" s="110">
        <f t="shared" si="178"/>
        <v>53.219089075969308</v>
      </c>
      <c r="N684" s="110">
        <f t="shared" ca="1" si="179"/>
        <v>-113.62576240690676</v>
      </c>
      <c r="O684" s="110">
        <f t="shared" ca="1" si="180"/>
        <v>-88.892049638073104</v>
      </c>
      <c r="P684" s="110">
        <f t="shared" ca="1" si="183"/>
        <v>-16.385680816608648</v>
      </c>
      <c r="Q684" s="110">
        <f>'prueba 1'!I681</f>
        <v>0</v>
      </c>
      <c r="R684" s="105">
        <f>'prueba 1'!AN681</f>
        <v>1.1874868213126511E-3</v>
      </c>
      <c r="S684" s="105">
        <f t="shared" si="184"/>
        <v>1.7540164040806008</v>
      </c>
      <c r="T684" s="177">
        <f t="shared" si="185"/>
        <v>5.4249835959193993</v>
      </c>
      <c r="U684" s="161">
        <f t="shared" si="171"/>
        <v>3.3112061701051347E-2</v>
      </c>
      <c r="V684" s="178">
        <f t="shared" si="181"/>
        <v>2.8250000000000002</v>
      </c>
    </row>
    <row r="685" spans="1:22" x14ac:dyDescent="0.25">
      <c r="A685" s="200">
        <v>2.829167</v>
      </c>
      <c r="B685" s="105">
        <v>8.0053558893299765</v>
      </c>
      <c r="D685" s="194">
        <f t="shared" si="186"/>
        <v>4.1669999999998097E-3</v>
      </c>
      <c r="E685" s="174">
        <f t="shared" ca="1" si="187"/>
        <v>-6.7790418285837623E-2</v>
      </c>
      <c r="F685" s="179">
        <f t="shared" ca="1" si="172"/>
        <v>1.0065304460643181</v>
      </c>
      <c r="G685" s="272">
        <f t="shared" si="173"/>
        <v>2.829167</v>
      </c>
      <c r="H685" s="181">
        <f t="shared" ca="1" si="174"/>
        <v>-16.268398916688437</v>
      </c>
      <c r="I685" s="182">
        <f t="shared" ca="1" si="175"/>
        <v>241.54798321679002</v>
      </c>
      <c r="J685" s="181">
        <f t="shared" ca="1" si="176"/>
        <v>384.46043107583921</v>
      </c>
      <c r="K685" s="7">
        <f t="shared" ca="1" si="182"/>
        <v>-11.576102929184469</v>
      </c>
      <c r="L685" s="110">
        <f t="shared" si="177"/>
        <v>78.532541274327073</v>
      </c>
      <c r="M685" s="110">
        <f t="shared" si="178"/>
        <v>53.207423950569591</v>
      </c>
      <c r="N685" s="110">
        <f t="shared" ca="1" si="179"/>
        <v>-113.56156973529964</v>
      </c>
      <c r="O685" s="110">
        <f t="shared" ca="1" si="180"/>
        <v>-88.23645241154216</v>
      </c>
      <c r="P685" s="110">
        <f t="shared" ca="1" si="183"/>
        <v>-16.268398916688437</v>
      </c>
      <c r="Q685" s="110">
        <f>'prueba 1'!I682</f>
        <v>0</v>
      </c>
      <c r="R685" s="105">
        <f>'prueba 1'!AN682</f>
        <v>1.1891055453332564E-3</v>
      </c>
      <c r="S685" s="105">
        <f t="shared" si="184"/>
        <v>1.755205509625934</v>
      </c>
      <c r="T685" s="177">
        <f t="shared" si="185"/>
        <v>5.4237944903740658</v>
      </c>
      <c r="U685" s="161">
        <f t="shared" si="171"/>
        <v>3.3358317990836488E-2</v>
      </c>
      <c r="V685" s="178">
        <f t="shared" si="181"/>
        <v>2.829167</v>
      </c>
    </row>
    <row r="686" spans="1:22" x14ac:dyDescent="0.25">
      <c r="A686" s="200">
        <v>2.8333330000000001</v>
      </c>
      <c r="B686" s="105">
        <v>7.8871623257164973</v>
      </c>
      <c r="D686" s="194">
        <f t="shared" si="186"/>
        <v>4.1660000000001141E-3</v>
      </c>
      <c r="E686" s="174">
        <f t="shared" ca="1" si="187"/>
        <v>-6.8621841144542478E-2</v>
      </c>
      <c r="F686" s="179">
        <f t="shared" ca="1" si="172"/>
        <v>1.0060030194909666</v>
      </c>
      <c r="G686" s="272">
        <f t="shared" si="173"/>
        <v>2.8333330000000001</v>
      </c>
      <c r="H686" s="181">
        <f t="shared" ca="1" si="174"/>
        <v>-16.471877375069756</v>
      </c>
      <c r="I686" s="182">
        <f t="shared" ca="1" si="175"/>
        <v>241.47936137564548</v>
      </c>
      <c r="J686" s="181">
        <f t="shared" ca="1" si="176"/>
        <v>385.46643409533016</v>
      </c>
      <c r="K686" s="7">
        <f t="shared" ca="1" si="182"/>
        <v>-11.569607999164504</v>
      </c>
      <c r="L686" s="110">
        <f t="shared" si="177"/>
        <v>77.373062415278838</v>
      </c>
      <c r="M686" s="110">
        <f t="shared" si="178"/>
        <v>53.195847074684288</v>
      </c>
      <c r="N686" s="110">
        <f t="shared" ca="1" si="179"/>
        <v>-113.49785447180379</v>
      </c>
      <c r="O686" s="110">
        <f t="shared" ca="1" si="180"/>
        <v>-89.320639131209248</v>
      </c>
      <c r="P686" s="110">
        <f t="shared" ca="1" si="183"/>
        <v>-16.471877375069756</v>
      </c>
      <c r="Q686" s="110">
        <f>'prueba 1'!I683</f>
        <v>0</v>
      </c>
      <c r="R686" s="105">
        <f>'prueba 1'!AN683</f>
        <v>1.180109672304116E-3</v>
      </c>
      <c r="S686" s="105">
        <f t="shared" si="184"/>
        <v>1.7563856192982381</v>
      </c>
      <c r="T686" s="177">
        <f t="shared" si="185"/>
        <v>5.4226143807017619</v>
      </c>
      <c r="U686" s="161">
        <f t="shared" si="171"/>
        <v>3.285791824893583E-2</v>
      </c>
      <c r="V686" s="178">
        <f t="shared" si="181"/>
        <v>2.8333330000000001</v>
      </c>
    </row>
    <row r="687" spans="1:22" x14ac:dyDescent="0.25">
      <c r="A687" s="200">
        <v>2.8374999999999999</v>
      </c>
      <c r="B687" s="105">
        <v>8.0053558893299765</v>
      </c>
      <c r="D687" s="194">
        <f t="shared" si="186"/>
        <v>4.1669999999998097E-3</v>
      </c>
      <c r="E687" s="174">
        <f t="shared" ca="1" si="187"/>
        <v>-6.7703629120922759E-2</v>
      </c>
      <c r="F687" s="179">
        <f t="shared" ca="1" si="172"/>
        <v>1.005962377829722</v>
      </c>
      <c r="G687" s="272">
        <f t="shared" si="173"/>
        <v>2.8374999999999999</v>
      </c>
      <c r="H687" s="181">
        <f t="shared" ca="1" si="174"/>
        <v>-16.247571183327537</v>
      </c>
      <c r="I687" s="182">
        <f t="shared" ca="1" si="175"/>
        <v>241.41165774652455</v>
      </c>
      <c r="J687" s="181">
        <f t="shared" ca="1" si="176"/>
        <v>386.4723964731599</v>
      </c>
      <c r="K687" s="7">
        <f t="shared" ca="1" si="182"/>
        <v>-11.563035267590452</v>
      </c>
      <c r="L687" s="110">
        <f t="shared" si="177"/>
        <v>78.532541274327073</v>
      </c>
      <c r="M687" s="110">
        <f t="shared" si="178"/>
        <v>53.184217877221293</v>
      </c>
      <c r="N687" s="110">
        <f t="shared" ca="1" si="179"/>
        <v>-113.43337597506235</v>
      </c>
      <c r="O687" s="110">
        <f t="shared" ca="1" si="180"/>
        <v>-88.08505257795656</v>
      </c>
      <c r="P687" s="110">
        <f t="shared" ca="1" si="183"/>
        <v>-16.247571183327537</v>
      </c>
      <c r="Q687" s="110">
        <f>'prueba 1'!I684</f>
        <v>0</v>
      </c>
      <c r="R687" s="105">
        <f>'prueba 1'!AN684</f>
        <v>1.1854431664629125E-3</v>
      </c>
      <c r="S687" s="105">
        <f t="shared" si="184"/>
        <v>1.757571062464701</v>
      </c>
      <c r="T687" s="177">
        <f t="shared" si="185"/>
        <v>5.4214289375352998</v>
      </c>
      <c r="U687" s="161">
        <f t="shared" si="171"/>
        <v>3.3358317990836488E-2</v>
      </c>
      <c r="V687" s="178">
        <f t="shared" si="181"/>
        <v>2.8374999999999999</v>
      </c>
    </row>
    <row r="688" spans="1:22" x14ac:dyDescent="0.25">
      <c r="A688" s="200">
        <v>2.8416670000000002</v>
      </c>
      <c r="B688" s="105">
        <v>7.7689687621030208</v>
      </c>
      <c r="D688" s="194">
        <f t="shared" si="186"/>
        <v>4.1670000000002538E-3</v>
      </c>
      <c r="E688" s="174">
        <f t="shared" ca="1" si="187"/>
        <v>-6.9443300016347659E-2</v>
      </c>
      <c r="F688" s="179">
        <f t="shared" ca="1" si="172"/>
        <v>1.0056730075986609</v>
      </c>
      <c r="G688" s="272">
        <f t="shared" si="173"/>
        <v>2.8416670000000002</v>
      </c>
      <c r="H688" s="181">
        <f t="shared" ca="1" si="174"/>
        <v>-16.665058799218485</v>
      </c>
      <c r="I688" s="182">
        <f t="shared" ca="1" si="175"/>
        <v>241.34221444650819</v>
      </c>
      <c r="J688" s="181">
        <f t="shared" ca="1" si="176"/>
        <v>387.47806948075856</v>
      </c>
      <c r="K688" s="7">
        <f t="shared" ca="1" si="182"/>
        <v>-11.556552314334658</v>
      </c>
      <c r="L688" s="110">
        <f t="shared" si="177"/>
        <v>76.213583556230631</v>
      </c>
      <c r="M688" s="110">
        <f t="shared" si="178"/>
        <v>53.172741498945932</v>
      </c>
      <c r="N688" s="110">
        <f t="shared" ca="1" si="179"/>
        <v>-113.369778203623</v>
      </c>
      <c r="O688" s="110">
        <f t="shared" ca="1" si="180"/>
        <v>-90.328936146338293</v>
      </c>
      <c r="P688" s="110">
        <f t="shared" ca="1" si="183"/>
        <v>-16.665058799218485</v>
      </c>
      <c r="Q688" s="110">
        <f>'prueba 1'!I685</f>
        <v>0</v>
      </c>
      <c r="R688" s="105">
        <f>'prueba 1'!AN685</f>
        <v>1.1698652676204865E-3</v>
      </c>
      <c r="S688" s="105">
        <f t="shared" si="184"/>
        <v>1.7587409277323214</v>
      </c>
      <c r="T688" s="177">
        <f t="shared" si="185"/>
        <v>5.4202590722676787</v>
      </c>
      <c r="U688" s="161">
        <f t="shared" si="171"/>
        <v>3.237329283168526E-2</v>
      </c>
      <c r="V688" s="178">
        <f t="shared" si="181"/>
        <v>2.8416670000000002</v>
      </c>
    </row>
    <row r="689" spans="1:22" x14ac:dyDescent="0.25">
      <c r="A689" s="200">
        <v>2.8458329999999998</v>
      </c>
      <c r="B689" s="105">
        <v>7.5916784166828037</v>
      </c>
      <c r="D689" s="194">
        <f t="shared" si="186"/>
        <v>4.16599999999967E-3</v>
      </c>
      <c r="E689" s="174">
        <f t="shared" ca="1" si="187"/>
        <v>-7.0719646049419882E-2</v>
      </c>
      <c r="F689" s="179">
        <f t="shared" ca="1" si="172"/>
        <v>1.0051370473386316</v>
      </c>
      <c r="G689" s="272">
        <f t="shared" si="173"/>
        <v>2.8458329999999998</v>
      </c>
      <c r="H689" s="181">
        <f t="shared" ca="1" si="174"/>
        <v>-16.975431120841449</v>
      </c>
      <c r="I689" s="182">
        <f t="shared" ca="1" si="175"/>
        <v>241.27149480045878</v>
      </c>
      <c r="J689" s="181">
        <f t="shared" ca="1" si="176"/>
        <v>388.48320652809718</v>
      </c>
      <c r="K689" s="7">
        <f t="shared" ca="1" si="182"/>
        <v>-11.549904667640401</v>
      </c>
      <c r="L689" s="110">
        <f t="shared" si="177"/>
        <v>74.474365267658314</v>
      </c>
      <c r="M689" s="110">
        <f t="shared" si="178"/>
        <v>53.161387065995235</v>
      </c>
      <c r="N689" s="110">
        <f t="shared" ca="1" si="179"/>
        <v>-113.30456478955234</v>
      </c>
      <c r="O689" s="110">
        <f t="shared" ca="1" si="180"/>
        <v>-91.991586587889259</v>
      </c>
      <c r="P689" s="110">
        <f t="shared" ca="1" si="183"/>
        <v>-16.975431120841449</v>
      </c>
      <c r="Q689" s="110">
        <f>'prueba 1'!I686</f>
        <v>0</v>
      </c>
      <c r="R689" s="105">
        <f>'prueba 1'!AN686</f>
        <v>1.1574345515490616E-3</v>
      </c>
      <c r="S689" s="105">
        <f t="shared" si="184"/>
        <v>1.7598983622838704</v>
      </c>
      <c r="T689" s="177">
        <f t="shared" si="185"/>
        <v>5.4191016377161301</v>
      </c>
      <c r="U689" s="161">
        <f t="shared" si="171"/>
        <v>3.1626932283898054E-2</v>
      </c>
      <c r="V689" s="178">
        <f t="shared" si="181"/>
        <v>2.8458329999999998</v>
      </c>
    </row>
    <row r="690" spans="1:22" x14ac:dyDescent="0.25">
      <c r="A690" s="200">
        <v>2.85</v>
      </c>
      <c r="B690" s="105">
        <v>7.4143880712625867</v>
      </c>
      <c r="D690" s="194">
        <f t="shared" si="186"/>
        <v>4.1670000000002538E-3</v>
      </c>
      <c r="E690" s="174">
        <f t="shared" ca="1" si="187"/>
        <v>-7.2029520151044413E-2</v>
      </c>
      <c r="F690" s="179">
        <f t="shared" ca="1" si="172"/>
        <v>1.0050781718231037</v>
      </c>
      <c r="G690" s="272">
        <f t="shared" si="173"/>
        <v>2.85</v>
      </c>
      <c r="H690" s="181">
        <f t="shared" ca="1" si="174"/>
        <v>-17.285701980091197</v>
      </c>
      <c r="I690" s="182">
        <f t="shared" ca="1" si="175"/>
        <v>241.19946528030775</v>
      </c>
      <c r="J690" s="181">
        <f t="shared" ca="1" si="176"/>
        <v>389.48828469992031</v>
      </c>
      <c r="K690" s="7">
        <f t="shared" ca="1" si="182"/>
        <v>-11.543136804843387</v>
      </c>
      <c r="L690" s="110">
        <f t="shared" si="177"/>
        <v>72.735146979085982</v>
      </c>
      <c r="M690" s="110">
        <f t="shared" si="178"/>
        <v>53.150149251255762</v>
      </c>
      <c r="N690" s="110">
        <f t="shared" ca="1" si="179"/>
        <v>-113.23817205551363</v>
      </c>
      <c r="O690" s="110">
        <f t="shared" ca="1" si="180"/>
        <v>-93.653174327683416</v>
      </c>
      <c r="P690" s="110">
        <f t="shared" ca="1" si="183"/>
        <v>-17.285701980091197</v>
      </c>
      <c r="Q690" s="110">
        <f>'prueba 1'!I687</f>
        <v>0</v>
      </c>
      <c r="R690" s="105">
        <f>'prueba 1'!AN687</f>
        <v>1.145546864370696E-3</v>
      </c>
      <c r="S690" s="105">
        <f t="shared" si="184"/>
        <v>1.761043909148241</v>
      </c>
      <c r="T690" s="177">
        <f t="shared" si="185"/>
        <v>5.4179560908517592</v>
      </c>
      <c r="U690" s="161">
        <f t="shared" si="171"/>
        <v>3.089575509295308E-2</v>
      </c>
      <c r="V690" s="178">
        <f t="shared" si="181"/>
        <v>2.85</v>
      </c>
    </row>
    <row r="691" spans="1:22" x14ac:dyDescent="0.25">
      <c r="A691" s="200">
        <v>2.8541669999999999</v>
      </c>
      <c r="B691" s="105">
        <v>7.000710598615413</v>
      </c>
      <c r="D691" s="194">
        <f t="shared" si="186"/>
        <v>4.1669999999998097E-3</v>
      </c>
      <c r="E691" s="174">
        <f t="shared" ca="1" si="187"/>
        <v>-7.5105778527475339E-2</v>
      </c>
      <c r="F691" s="179">
        <f t="shared" ca="1" si="172"/>
        <v>1.0047652060438725</v>
      </c>
      <c r="G691" s="272">
        <f t="shared" si="173"/>
        <v>2.8541669999999999</v>
      </c>
      <c r="H691" s="181">
        <f t="shared" ca="1" si="174"/>
        <v>-18.023944931000425</v>
      </c>
      <c r="I691" s="182">
        <f t="shared" ca="1" si="175"/>
        <v>241.12435950178028</v>
      </c>
      <c r="J691" s="181">
        <f t="shared" ca="1" si="176"/>
        <v>390.4930499059642</v>
      </c>
      <c r="K691" s="7">
        <f t="shared" ca="1" si="182"/>
        <v>-11.536245626130558</v>
      </c>
      <c r="L691" s="110">
        <f t="shared" si="177"/>
        <v>68.676970972417209</v>
      </c>
      <c r="M691" s="110">
        <f t="shared" si="178"/>
        <v>53.139168344568951</v>
      </c>
      <c r="N691" s="110">
        <f t="shared" ca="1" si="179"/>
        <v>-113.17056959234078</v>
      </c>
      <c r="O691" s="110">
        <f t="shared" ca="1" si="180"/>
        <v>-97.632766964492532</v>
      </c>
      <c r="P691" s="110">
        <f t="shared" ca="1" si="183"/>
        <v>-18.023944931000425</v>
      </c>
      <c r="Q691" s="110">
        <f>'prueba 1'!I688</f>
        <v>0</v>
      </c>
      <c r="R691" s="105">
        <f>'prueba 1'!AN688</f>
        <v>1.1193584797975305E-3</v>
      </c>
      <c r="S691" s="105">
        <f t="shared" si="184"/>
        <v>1.7621632676280385</v>
      </c>
      <c r="T691" s="177">
        <f t="shared" si="185"/>
        <v>5.4168367323719622</v>
      </c>
      <c r="U691" s="161">
        <f t="shared" si="171"/>
        <v>2.9171961064429094E-2</v>
      </c>
      <c r="V691" s="178">
        <f t="shared" si="181"/>
        <v>2.8541669999999999</v>
      </c>
    </row>
    <row r="692" spans="1:22" x14ac:dyDescent="0.25">
      <c r="A692" s="200">
        <v>2.858333</v>
      </c>
      <c r="B692" s="105">
        <v>7.000710598615413</v>
      </c>
      <c r="D692" s="194">
        <f t="shared" si="186"/>
        <v>4.1660000000001141E-3</v>
      </c>
      <c r="E692" s="174">
        <f t="shared" ca="1" si="187"/>
        <v>-7.5040607940715931E-2</v>
      </c>
      <c r="F692" s="179">
        <f t="shared" ca="1" si="172"/>
        <v>1.0042114625117631</v>
      </c>
      <c r="G692" s="272">
        <f t="shared" si="173"/>
        <v>2.858333</v>
      </c>
      <c r="H692" s="181">
        <f t="shared" ca="1" si="174"/>
        <v>-18.012627926239528</v>
      </c>
      <c r="I692" s="182">
        <f t="shared" ca="1" si="175"/>
        <v>241.04931889383957</v>
      </c>
      <c r="J692" s="181">
        <f t="shared" ca="1" si="176"/>
        <v>391.49726136847596</v>
      </c>
      <c r="K692" s="7">
        <f t="shared" ca="1" si="182"/>
        <v>-11.529062328188921</v>
      </c>
      <c r="L692" s="110">
        <f t="shared" si="177"/>
        <v>68.676970972417209</v>
      </c>
      <c r="M692" s="110">
        <f t="shared" si="178"/>
        <v>53.128206448125013</v>
      </c>
      <c r="N692" s="110">
        <f t="shared" ca="1" si="179"/>
        <v>-113.10010143953332</v>
      </c>
      <c r="O692" s="110">
        <f t="shared" ca="1" si="180"/>
        <v>-97.551336915241123</v>
      </c>
      <c r="P692" s="110">
        <f t="shared" ca="1" si="183"/>
        <v>-18.012627926239528</v>
      </c>
      <c r="Q692" s="110">
        <f>'prueba 1'!I689</f>
        <v>0</v>
      </c>
      <c r="R692" s="105">
        <f>'prueba 1'!AN689</f>
        <v>1.1174206364868327E-3</v>
      </c>
      <c r="S692" s="105">
        <f t="shared" si="184"/>
        <v>1.7632806882645253</v>
      </c>
      <c r="T692" s="177">
        <f t="shared" si="185"/>
        <v>5.4157193117354749</v>
      </c>
      <c r="U692" s="161">
        <f t="shared" si="171"/>
        <v>2.9164960353832609E-2</v>
      </c>
      <c r="V692" s="178">
        <f t="shared" si="181"/>
        <v>2.858333</v>
      </c>
    </row>
    <row r="693" spans="1:22" x14ac:dyDescent="0.25">
      <c r="A693" s="200">
        <v>2.8624999999999998</v>
      </c>
      <c r="B693" s="105">
        <v>6.9416138168086743</v>
      </c>
      <c r="D693" s="194">
        <f t="shared" si="186"/>
        <v>4.1669999999998097E-3</v>
      </c>
      <c r="E693" s="174">
        <f t="shared" ca="1" si="187"/>
        <v>-7.54576348505306E-2</v>
      </c>
      <c r="F693" s="179">
        <f t="shared" ca="1" si="172"/>
        <v>1.0041380798661614</v>
      </c>
      <c r="G693" s="272">
        <f t="shared" si="173"/>
        <v>2.8624999999999998</v>
      </c>
      <c r="H693" s="181">
        <f t="shared" ca="1" si="174"/>
        <v>-18.108383693432696</v>
      </c>
      <c r="I693" s="182">
        <f t="shared" ca="1" si="175"/>
        <v>240.97386125898905</v>
      </c>
      <c r="J693" s="181">
        <f t="shared" ca="1" si="176"/>
        <v>392.50139944834211</v>
      </c>
      <c r="K693" s="7">
        <f t="shared" ca="1" si="182"/>
        <v>-11.521887497524617</v>
      </c>
      <c r="L693" s="110">
        <f t="shared" si="177"/>
        <v>68.097231542893098</v>
      </c>
      <c r="M693" s="110">
        <f t="shared" si="178"/>
        <v>53.117292746247067</v>
      </c>
      <c r="N693" s="110">
        <f t="shared" ca="1" si="179"/>
        <v>-113.0297163507165</v>
      </c>
      <c r="O693" s="110">
        <f t="shared" ca="1" si="180"/>
        <v>-98.049777554070459</v>
      </c>
      <c r="P693" s="110">
        <f t="shared" ca="1" si="183"/>
        <v>-18.108383693432696</v>
      </c>
      <c r="Q693" s="110">
        <f>'prueba 1'!I690</f>
        <v>0</v>
      </c>
      <c r="R693" s="105">
        <f>'prueba 1'!AN690</f>
        <v>1.1125078366920891E-3</v>
      </c>
      <c r="S693" s="105">
        <f t="shared" si="184"/>
        <v>1.7643931961012174</v>
      </c>
      <c r="T693" s="177">
        <f t="shared" si="185"/>
        <v>5.4146068038987831</v>
      </c>
      <c r="U693" s="161">
        <f t="shared" si="171"/>
        <v>2.8925704774640425E-2</v>
      </c>
      <c r="V693" s="178">
        <f t="shared" si="181"/>
        <v>2.8624999999999998</v>
      </c>
    </row>
    <row r="694" spans="1:22" x14ac:dyDescent="0.25">
      <c r="A694" s="200">
        <v>2.8666670000000001</v>
      </c>
      <c r="B694" s="105">
        <v>6.8825170350019365</v>
      </c>
      <c r="D694" s="194">
        <f t="shared" si="186"/>
        <v>4.1670000000002538E-3</v>
      </c>
      <c r="E694" s="174">
        <f t="shared" ca="1" si="187"/>
        <v>-7.5856495615806291E-2</v>
      </c>
      <c r="F694" s="179">
        <f t="shared" ca="1" si="172"/>
        <v>1.0038219858490376</v>
      </c>
      <c r="G694" s="272">
        <f t="shared" si="173"/>
        <v>2.8666670000000001</v>
      </c>
      <c r="H694" s="181">
        <f t="shared" ca="1" si="174"/>
        <v>-18.204102619582834</v>
      </c>
      <c r="I694" s="182">
        <f t="shared" ca="1" si="175"/>
        <v>240.89800476337325</v>
      </c>
      <c r="J694" s="181">
        <f t="shared" ca="1" si="176"/>
        <v>393.50522143419113</v>
      </c>
      <c r="K694" s="7">
        <f t="shared" ca="1" si="182"/>
        <v>-11.514675045702493</v>
      </c>
      <c r="L694" s="110">
        <f t="shared" si="177"/>
        <v>67.517492113369002</v>
      </c>
      <c r="M694" s="110">
        <f t="shared" si="178"/>
        <v>53.106429803896546</v>
      </c>
      <c r="N694" s="110">
        <f t="shared" ca="1" si="179"/>
        <v>-112.95896219834147</v>
      </c>
      <c r="O694" s="110">
        <f t="shared" ca="1" si="180"/>
        <v>-98.547899888869011</v>
      </c>
      <c r="P694" s="110">
        <f t="shared" ca="1" si="183"/>
        <v>-18.204102619582834</v>
      </c>
      <c r="Q694" s="110">
        <f>'prueba 1'!I691</f>
        <v>0</v>
      </c>
      <c r="R694" s="105">
        <f>'prueba 1'!AN691</f>
        <v>1.107333572937428E-3</v>
      </c>
      <c r="S694" s="105">
        <f t="shared" si="184"/>
        <v>1.7655005296741548</v>
      </c>
      <c r="T694" s="177">
        <f t="shared" si="185"/>
        <v>5.4134994703258457</v>
      </c>
      <c r="U694" s="161">
        <f t="shared" si="171"/>
        <v>2.8679448484854816E-2</v>
      </c>
      <c r="V694" s="178">
        <f t="shared" si="181"/>
        <v>2.8666670000000001</v>
      </c>
    </row>
    <row r="695" spans="1:22" x14ac:dyDescent="0.25">
      <c r="A695" s="200">
        <v>2.8708330000000002</v>
      </c>
      <c r="B695" s="105">
        <v>6.9416138168086743</v>
      </c>
      <c r="D695" s="194">
        <f t="shared" si="186"/>
        <v>4.1660000000001141E-3</v>
      </c>
      <c r="E695" s="174">
        <f t="shared" ca="1" si="187"/>
        <v>-7.5344490735195058E-2</v>
      </c>
      <c r="F695" s="179">
        <f t="shared" ca="1" si="172"/>
        <v>1.0032672026958376</v>
      </c>
      <c r="G695" s="272">
        <f t="shared" si="173"/>
        <v>2.8708330000000002</v>
      </c>
      <c r="H695" s="181">
        <f t="shared" ca="1" si="174"/>
        <v>-18.085571467881181</v>
      </c>
      <c r="I695" s="182">
        <f t="shared" ca="1" si="175"/>
        <v>240.82266027263805</v>
      </c>
      <c r="J695" s="181">
        <f t="shared" ca="1" si="176"/>
        <v>394.50848863688697</v>
      </c>
      <c r="K695" s="7">
        <f t="shared" ca="1" si="182"/>
        <v>-11.507426745714593</v>
      </c>
      <c r="L695" s="110">
        <f t="shared" si="177"/>
        <v>68.097231542893098</v>
      </c>
      <c r="M695" s="110">
        <f t="shared" si="178"/>
        <v>53.095551323899414</v>
      </c>
      <c r="N695" s="110">
        <f t="shared" ca="1" si="179"/>
        <v>-112.88785637546016</v>
      </c>
      <c r="O695" s="110">
        <f t="shared" ca="1" si="180"/>
        <v>-97.886176156466476</v>
      </c>
      <c r="P695" s="110">
        <f t="shared" ca="1" si="183"/>
        <v>-18.085571467881181</v>
      </c>
      <c r="Q695" s="110">
        <f>'prueba 1'!I692</f>
        <v>0</v>
      </c>
      <c r="R695" s="105">
        <f>'prueba 1'!AN692</f>
        <v>1.1089174309000609E-3</v>
      </c>
      <c r="S695" s="105">
        <f t="shared" si="184"/>
        <v>1.7666094471050549</v>
      </c>
      <c r="T695" s="177">
        <f t="shared" si="185"/>
        <v>5.4123905528949452</v>
      </c>
      <c r="U695" s="161">
        <f t="shared" si="171"/>
        <v>2.8918763160825728E-2</v>
      </c>
      <c r="V695" s="178">
        <f t="shared" si="181"/>
        <v>2.8708330000000002</v>
      </c>
    </row>
    <row r="696" spans="1:22" x14ac:dyDescent="0.25">
      <c r="A696" s="200">
        <v>2.875</v>
      </c>
      <c r="B696" s="105">
        <v>6.8825170350019365</v>
      </c>
      <c r="D696" s="194">
        <f t="shared" si="186"/>
        <v>4.1669999999998097E-3</v>
      </c>
      <c r="E696" s="174">
        <f t="shared" ca="1" si="187"/>
        <v>-7.5761675427932593E-2</v>
      </c>
      <c r="F696" s="179">
        <f t="shared" ca="1" si="172"/>
        <v>1.0031923264545286</v>
      </c>
      <c r="G696" s="272">
        <f t="shared" si="173"/>
        <v>2.875</v>
      </c>
      <c r="H696" s="181">
        <f t="shared" ca="1" si="174"/>
        <v>-18.181347594897062</v>
      </c>
      <c r="I696" s="182">
        <f t="shared" ca="1" si="175"/>
        <v>240.74689859721011</v>
      </c>
      <c r="J696" s="181">
        <f t="shared" ca="1" si="176"/>
        <v>395.51168096334152</v>
      </c>
      <c r="K696" s="7">
        <f t="shared" ca="1" si="182"/>
        <v>-11.500229628231708</v>
      </c>
      <c r="L696" s="110">
        <f t="shared" si="177"/>
        <v>67.517492113369002</v>
      </c>
      <c r="M696" s="110">
        <f t="shared" si="178"/>
        <v>53.084720931216346</v>
      </c>
      <c r="N696" s="110">
        <f t="shared" ca="1" si="179"/>
        <v>-112.81725265295306</v>
      </c>
      <c r="O696" s="110">
        <f t="shared" ca="1" si="180"/>
        <v>-98.384481470800409</v>
      </c>
      <c r="P696" s="110">
        <f t="shared" ca="1" si="183"/>
        <v>-18.181347594897062</v>
      </c>
      <c r="Q696" s="110">
        <f>'prueba 1'!I693</f>
        <v>0</v>
      </c>
      <c r="R696" s="105">
        <f>'prueba 1'!AN693</f>
        <v>1.1040155640238865E-3</v>
      </c>
      <c r="S696" s="105">
        <f t="shared" si="184"/>
        <v>1.7677134626690787</v>
      </c>
      <c r="T696" s="177">
        <f t="shared" si="185"/>
        <v>5.4112865373309216</v>
      </c>
      <c r="U696" s="161">
        <f t="shared" si="171"/>
        <v>2.8679448484851759E-2</v>
      </c>
      <c r="V696" s="178">
        <f t="shared" si="181"/>
        <v>2.875</v>
      </c>
    </row>
    <row r="697" spans="1:22" x14ac:dyDescent="0.25">
      <c r="A697" s="200">
        <v>2.8791669999999998</v>
      </c>
      <c r="B697" s="105">
        <v>7.000710598615413</v>
      </c>
      <c r="D697" s="194">
        <f t="shared" si="186"/>
        <v>4.1669999999998097E-3</v>
      </c>
      <c r="E697" s="174">
        <f t="shared" ca="1" si="187"/>
        <v>-7.4821116058459244E-2</v>
      </c>
      <c r="F697" s="179">
        <f t="shared" ca="1" si="172"/>
        <v>1.002880546863913</v>
      </c>
      <c r="G697" s="272">
        <f t="shared" si="173"/>
        <v>2.8791669999999998</v>
      </c>
      <c r="H697" s="181">
        <f t="shared" ca="1" si="174"/>
        <v>-17.955631403518758</v>
      </c>
      <c r="I697" s="182">
        <f t="shared" ca="1" si="175"/>
        <v>240.67207748115163</v>
      </c>
      <c r="J697" s="181">
        <f t="shared" ca="1" si="176"/>
        <v>396.51456151020545</v>
      </c>
      <c r="K697" s="7">
        <f t="shared" ca="1" si="182"/>
        <v>-11.492994930187216</v>
      </c>
      <c r="L697" s="110">
        <f t="shared" si="177"/>
        <v>68.676970972417209</v>
      </c>
      <c r="M697" s="110">
        <f t="shared" si="178"/>
        <v>53.073838324530996</v>
      </c>
      <c r="N697" s="110">
        <f t="shared" ca="1" si="179"/>
        <v>-112.74628026513659</v>
      </c>
      <c r="O697" s="110">
        <f t="shared" ca="1" si="180"/>
        <v>-97.143147617250378</v>
      </c>
      <c r="P697" s="110">
        <f t="shared" ca="1" si="183"/>
        <v>-17.955631403518758</v>
      </c>
      <c r="Q697" s="110">
        <f>'prueba 1'!I694</f>
        <v>0</v>
      </c>
      <c r="R697" s="105">
        <f>'prueba 1'!AN694</f>
        <v>1.1093380922883344E-3</v>
      </c>
      <c r="S697" s="105">
        <f t="shared" si="184"/>
        <v>1.7688228007613671</v>
      </c>
      <c r="T697" s="177">
        <f t="shared" si="185"/>
        <v>5.4101771992386336</v>
      </c>
      <c r="U697" s="161">
        <f t="shared" si="171"/>
        <v>2.9171961064429094E-2</v>
      </c>
      <c r="V697" s="178">
        <f t="shared" si="181"/>
        <v>2.8791669999999998</v>
      </c>
    </row>
    <row r="698" spans="1:22" x14ac:dyDescent="0.25">
      <c r="A698" s="200">
        <v>2.8833329999999999</v>
      </c>
      <c r="B698" s="105">
        <v>7.0598073804221535</v>
      </c>
      <c r="D698" s="194">
        <f t="shared" si="186"/>
        <v>4.1660000000001141E-3</v>
      </c>
      <c r="E698" s="174">
        <f t="shared" ca="1" si="187"/>
        <v>-7.4309654443059037E-2</v>
      </c>
      <c r="F698" s="179">
        <f t="shared" ca="1" si="172"/>
        <v>1.0023303007660953</v>
      </c>
      <c r="G698" s="272">
        <f t="shared" si="173"/>
        <v>2.8833329999999999</v>
      </c>
      <c r="H698" s="181">
        <f t="shared" ca="1" si="174"/>
        <v>-17.837171013695873</v>
      </c>
      <c r="I698" s="182">
        <f t="shared" ca="1" si="175"/>
        <v>240.59776782670858</v>
      </c>
      <c r="J698" s="181">
        <f t="shared" ca="1" si="176"/>
        <v>397.51689181097157</v>
      </c>
      <c r="K698" s="7">
        <f t="shared" ca="1" si="182"/>
        <v>-11.485852282979153</v>
      </c>
      <c r="L698" s="110">
        <f t="shared" si="177"/>
        <v>69.256710401941334</v>
      </c>
      <c r="M698" s="110">
        <f t="shared" si="178"/>
        <v>53.062940744656167</v>
      </c>
      <c r="N698" s="110">
        <f t="shared" ca="1" si="179"/>
        <v>-112.67621089602549</v>
      </c>
      <c r="O698" s="110">
        <f t="shared" ca="1" si="180"/>
        <v>-96.482441238740336</v>
      </c>
      <c r="P698" s="110">
        <f t="shared" ca="1" si="183"/>
        <v>-17.837171013695873</v>
      </c>
      <c r="Q698" s="110">
        <f>'prueba 1'!I695</f>
        <v>0</v>
      </c>
      <c r="R698" s="105">
        <f>'prueba 1'!AN695</f>
        <v>1.1108644112976897E-3</v>
      </c>
      <c r="S698" s="105">
        <f t="shared" si="184"/>
        <v>1.7699336651726647</v>
      </c>
      <c r="T698" s="177">
        <f t="shared" si="185"/>
        <v>5.4090663348273358</v>
      </c>
      <c r="U698" s="161">
        <f t="shared" si="171"/>
        <v>2.9411157546839498E-2</v>
      </c>
      <c r="V698" s="178">
        <f t="shared" si="181"/>
        <v>2.8833329999999999</v>
      </c>
    </row>
    <row r="699" spans="1:22" x14ac:dyDescent="0.25">
      <c r="A699" s="200">
        <v>2.8875000000000002</v>
      </c>
      <c r="B699" s="105">
        <v>7.2961945076491084</v>
      </c>
      <c r="D699" s="194">
        <f t="shared" si="186"/>
        <v>4.1670000000002538E-3</v>
      </c>
      <c r="E699" s="174">
        <f t="shared" ca="1" si="187"/>
        <v>-7.2493999999883083E-2</v>
      </c>
      <c r="F699" s="179">
        <f t="shared" ca="1" si="172"/>
        <v>1.0022688160359561</v>
      </c>
      <c r="G699" s="272">
        <f t="shared" si="173"/>
        <v>2.8875000000000002</v>
      </c>
      <c r="H699" s="181">
        <f t="shared" ca="1" si="174"/>
        <v>-17.397168226512758</v>
      </c>
      <c r="I699" s="182">
        <f t="shared" ca="1" si="175"/>
        <v>240.52527382670868</v>
      </c>
      <c r="J699" s="181">
        <f t="shared" ca="1" si="176"/>
        <v>398.51916062700752</v>
      </c>
      <c r="K699" s="7">
        <f t="shared" ca="1" si="182"/>
        <v>-11.478760658901379</v>
      </c>
      <c r="L699" s="110">
        <f t="shared" si="177"/>
        <v>71.575668120037761</v>
      </c>
      <c r="M699" s="110">
        <f t="shared" si="178"/>
        <v>53.051921661889061</v>
      </c>
      <c r="N699" s="110">
        <f t="shared" ca="1" si="179"/>
        <v>-112.60664206382253</v>
      </c>
      <c r="O699" s="110">
        <f t="shared" ca="1" si="180"/>
        <v>-94.082895605673826</v>
      </c>
      <c r="P699" s="110">
        <f t="shared" ca="1" si="183"/>
        <v>-17.397168226512758</v>
      </c>
      <c r="Q699" s="110">
        <f>'prueba 1'!I696</f>
        <v>0</v>
      </c>
      <c r="R699" s="105">
        <f>'prueba 1'!AN696</f>
        <v>1.1232500272280567E-3</v>
      </c>
      <c r="S699" s="105">
        <f t="shared" si="184"/>
        <v>1.7710569151998927</v>
      </c>
      <c r="T699" s="177">
        <f t="shared" si="185"/>
        <v>5.4079430848001078</v>
      </c>
      <c r="U699" s="161">
        <f t="shared" si="171"/>
        <v>3.0403242513375686E-2</v>
      </c>
      <c r="V699" s="178">
        <f t="shared" si="181"/>
        <v>2.8875000000000002</v>
      </c>
    </row>
    <row r="700" spans="1:22" x14ac:dyDescent="0.25">
      <c r="A700" s="200">
        <v>2.891667</v>
      </c>
      <c r="B700" s="105">
        <v>7.2961945076491084</v>
      </c>
      <c r="D700" s="194">
        <f t="shared" si="186"/>
        <v>4.1669999999998097E-3</v>
      </c>
      <c r="E700" s="174">
        <f t="shared" ca="1" si="187"/>
        <v>-7.2448267664253718E-2</v>
      </c>
      <c r="F700" s="179">
        <f t="shared" ca="1" si="172"/>
        <v>1.0019669241044924</v>
      </c>
      <c r="G700" s="272">
        <f t="shared" si="173"/>
        <v>2.891667</v>
      </c>
      <c r="H700" s="181">
        <f t="shared" ca="1" si="174"/>
        <v>-17.386193343954169</v>
      </c>
      <c r="I700" s="182">
        <f t="shared" ca="1" si="175"/>
        <v>240.45282555904444</v>
      </c>
      <c r="J700" s="181">
        <f t="shared" ca="1" si="176"/>
        <v>399.52112755111199</v>
      </c>
      <c r="K700" s="7">
        <f t="shared" ca="1" si="182"/>
        <v>-11.471844419259051</v>
      </c>
      <c r="L700" s="110">
        <f t="shared" si="177"/>
        <v>71.575668120037761</v>
      </c>
      <c r="M700" s="110">
        <f t="shared" si="178"/>
        <v>53.040919656487134</v>
      </c>
      <c r="N700" s="110">
        <f t="shared" ca="1" si="179"/>
        <v>-112.5387937529313</v>
      </c>
      <c r="O700" s="110">
        <f t="shared" ca="1" si="180"/>
        <v>-94.00404528938067</v>
      </c>
      <c r="P700" s="110">
        <f t="shared" ca="1" si="183"/>
        <v>-17.386193343954169</v>
      </c>
      <c r="Q700" s="110">
        <f>'prueba 1'!I697</f>
        <v>0</v>
      </c>
      <c r="R700" s="105">
        <f>'prueba 1'!AN697</f>
        <v>1.1215092152820612E-3</v>
      </c>
      <c r="S700" s="105">
        <f t="shared" si="184"/>
        <v>1.7721784244151748</v>
      </c>
      <c r="T700" s="177">
        <f t="shared" si="185"/>
        <v>5.406821575584825</v>
      </c>
      <c r="U700" s="161">
        <f t="shared" si="171"/>
        <v>3.0403242513372446E-2</v>
      </c>
      <c r="V700" s="178">
        <f t="shared" si="181"/>
        <v>2.891667</v>
      </c>
    </row>
    <row r="701" spans="1:22" x14ac:dyDescent="0.25">
      <c r="A701" s="200">
        <v>2.8958330000000001</v>
      </c>
      <c r="B701" s="105">
        <v>7.2961945076491084</v>
      </c>
      <c r="D701" s="194">
        <f t="shared" si="186"/>
        <v>4.1660000000001141E-3</v>
      </c>
      <c r="E701" s="174">
        <f t="shared" ca="1" si="187"/>
        <v>-7.238517813992304E-2</v>
      </c>
      <c r="F701" s="179">
        <f t="shared" ca="1" si="172"/>
        <v>1.0014249146268757</v>
      </c>
      <c r="G701" s="272">
        <f t="shared" si="173"/>
        <v>2.8958330000000001</v>
      </c>
      <c r="H701" s="181">
        <f t="shared" ca="1" si="174"/>
        <v>-17.37522278922733</v>
      </c>
      <c r="I701" s="182">
        <f t="shared" ca="1" si="175"/>
        <v>240.38044038090453</v>
      </c>
      <c r="J701" s="181">
        <f t="shared" ca="1" si="176"/>
        <v>400.52255246573884</v>
      </c>
      <c r="K701" s="7">
        <f t="shared" ca="1" si="182"/>
        <v>-11.46493462493798</v>
      </c>
      <c r="L701" s="110">
        <f t="shared" si="177"/>
        <v>71.575668120037761</v>
      </c>
      <c r="M701" s="110">
        <f t="shared" si="178"/>
        <v>53.02993738303352</v>
      </c>
      <c r="N701" s="110">
        <f t="shared" ca="1" si="179"/>
        <v>-112.4710086706416</v>
      </c>
      <c r="O701" s="110">
        <f t="shared" ca="1" si="180"/>
        <v>-93.925277933637346</v>
      </c>
      <c r="P701" s="110">
        <f t="shared" ca="1" si="183"/>
        <v>-17.37522278922733</v>
      </c>
      <c r="Q701" s="110">
        <f>'prueba 1'!I698</f>
        <v>0</v>
      </c>
      <c r="R701" s="105">
        <f>'prueba 1'!AN698</f>
        <v>1.1194978036312532E-3</v>
      </c>
      <c r="S701" s="105">
        <f t="shared" si="184"/>
        <v>1.7732979222188061</v>
      </c>
      <c r="T701" s="177">
        <f t="shared" si="185"/>
        <v>5.4057020777811946</v>
      </c>
      <c r="U701" s="161">
        <f t="shared" si="171"/>
        <v>3.0395946318867016E-2</v>
      </c>
      <c r="V701" s="178">
        <f t="shared" si="181"/>
        <v>2.8958330000000001</v>
      </c>
    </row>
    <row r="702" spans="1:22" x14ac:dyDescent="0.25">
      <c r="A702" s="200">
        <v>2.9</v>
      </c>
      <c r="B702" s="105">
        <v>7.000710598615413</v>
      </c>
      <c r="D702" s="194">
        <f t="shared" si="186"/>
        <v>4.1669999999998097E-3</v>
      </c>
      <c r="E702" s="174">
        <f t="shared" ca="1" si="187"/>
        <v>-7.4591696171010316E-2</v>
      </c>
      <c r="F702" s="179">
        <f t="shared" ca="1" si="172"/>
        <v>1.0013544714692388</v>
      </c>
      <c r="G702" s="272">
        <f t="shared" si="173"/>
        <v>2.9</v>
      </c>
      <c r="H702" s="181">
        <f t="shared" ca="1" si="174"/>
        <v>-17.90057503504049</v>
      </c>
      <c r="I702" s="182">
        <f t="shared" ca="1" si="175"/>
        <v>240.30584868473352</v>
      </c>
      <c r="J702" s="181">
        <f t="shared" ca="1" si="176"/>
        <v>401.5239069372081</v>
      </c>
      <c r="K702" s="7">
        <f t="shared" ca="1" si="182"/>
        <v>-11.458032926700138</v>
      </c>
      <c r="L702" s="110">
        <f t="shared" si="177"/>
        <v>68.676970972417209</v>
      </c>
      <c r="M702" s="110">
        <f t="shared" si="178"/>
        <v>53.019138372733416</v>
      </c>
      <c r="N702" s="110">
        <f t="shared" ca="1" si="179"/>
        <v>-112.40330301092835</v>
      </c>
      <c r="O702" s="110">
        <f t="shared" ca="1" si="180"/>
        <v>-96.745470411244554</v>
      </c>
      <c r="P702" s="110">
        <f t="shared" ca="1" si="183"/>
        <v>-17.90057503504049</v>
      </c>
      <c r="Q702" s="110">
        <f>'prueba 1'!I699</f>
        <v>0</v>
      </c>
      <c r="R702" s="105">
        <f>'prueba 1'!AN699</f>
        <v>1.1008165443524601E-3</v>
      </c>
      <c r="S702" s="105">
        <f t="shared" si="184"/>
        <v>1.7743987387631586</v>
      </c>
      <c r="T702" s="177">
        <f t="shared" si="185"/>
        <v>5.4046012612368415</v>
      </c>
      <c r="U702" s="161">
        <f t="shared" si="171"/>
        <v>2.9171961064429094E-2</v>
      </c>
      <c r="V702" s="178">
        <f t="shared" si="181"/>
        <v>2.9</v>
      </c>
    </row>
    <row r="703" spans="1:22" x14ac:dyDescent="0.25">
      <c r="A703" s="200">
        <v>2.9041670000000002</v>
      </c>
      <c r="B703" s="105">
        <v>6.8825170350019365</v>
      </c>
      <c r="D703" s="194">
        <f t="shared" si="186"/>
        <v>4.1670000000002538E-3</v>
      </c>
      <c r="E703" s="174">
        <f t="shared" ca="1" si="187"/>
        <v>-7.5438873355603134E-2</v>
      </c>
      <c r="F703" s="179">
        <f t="shared" ca="1" si="172"/>
        <v>1.0010401176840726</v>
      </c>
      <c r="G703" s="272">
        <f t="shared" si="173"/>
        <v>2.9041670000000002</v>
      </c>
      <c r="H703" s="181">
        <f t="shared" ca="1" si="174"/>
        <v>-18.103881294840061</v>
      </c>
      <c r="I703" s="182">
        <f t="shared" ca="1" si="175"/>
        <v>240.23040981137791</v>
      </c>
      <c r="J703" s="181">
        <f t="shared" ca="1" si="176"/>
        <v>402.52494705489215</v>
      </c>
      <c r="K703" s="7">
        <f t="shared" ca="1" si="182"/>
        <v>-11.4509230178921</v>
      </c>
      <c r="L703" s="110">
        <f t="shared" si="177"/>
        <v>67.517492113369002</v>
      </c>
      <c r="M703" s="110">
        <f t="shared" si="178"/>
        <v>53.008423846569421</v>
      </c>
      <c r="N703" s="110">
        <f t="shared" ca="1" si="179"/>
        <v>-112.3335548055215</v>
      </c>
      <c r="O703" s="110">
        <f t="shared" ca="1" si="180"/>
        <v>-97.824486538721914</v>
      </c>
      <c r="P703" s="110">
        <f t="shared" ca="1" si="183"/>
        <v>-18.103881294840061</v>
      </c>
      <c r="Q703" s="110">
        <f>'prueba 1'!I700</f>
        <v>0</v>
      </c>
      <c r="R703" s="105">
        <f>'prueba 1'!AN700</f>
        <v>1.0922045019363532E-3</v>
      </c>
      <c r="S703" s="105">
        <f t="shared" si="184"/>
        <v>1.7754909432650949</v>
      </c>
      <c r="T703" s="177">
        <f t="shared" si="185"/>
        <v>5.4035090567349053</v>
      </c>
      <c r="U703" s="161">
        <f t="shared" si="171"/>
        <v>2.8679448484854816E-2</v>
      </c>
      <c r="V703" s="178">
        <f t="shared" si="181"/>
        <v>2.9041670000000002</v>
      </c>
    </row>
    <row r="704" spans="1:22" x14ac:dyDescent="0.25">
      <c r="A704" s="200">
        <v>2.9083329999999998</v>
      </c>
      <c r="B704" s="105">
        <v>6.7643234713884572</v>
      </c>
      <c r="D704" s="194">
        <f t="shared" si="186"/>
        <v>4.16599999999967E-3</v>
      </c>
      <c r="E704" s="174">
        <f t="shared" ca="1" si="187"/>
        <v>-7.6267433812516619E-2</v>
      </c>
      <c r="F704" s="179">
        <f t="shared" ca="1" si="172"/>
        <v>1.0004821571448581</v>
      </c>
      <c r="G704" s="272">
        <f t="shared" si="173"/>
        <v>2.9083329999999998</v>
      </c>
      <c r="H704" s="181">
        <f t="shared" ca="1" si="174"/>
        <v>-18.307113253125937</v>
      </c>
      <c r="I704" s="182">
        <f t="shared" ca="1" si="175"/>
        <v>240.15414237756539</v>
      </c>
      <c r="J704" s="181">
        <f t="shared" ca="1" si="176"/>
        <v>403.52542921203701</v>
      </c>
      <c r="K704" s="7">
        <f t="shared" ca="1" si="182"/>
        <v>-11.443734602434841</v>
      </c>
      <c r="L704" s="110">
        <f t="shared" si="177"/>
        <v>66.358013254320767</v>
      </c>
      <c r="M704" s="110">
        <f t="shared" si="178"/>
        <v>52.997796326043456</v>
      </c>
      <c r="N704" s="110">
        <f t="shared" ca="1" si="179"/>
        <v>-112.26303644988579</v>
      </c>
      <c r="O704" s="110">
        <f t="shared" ca="1" si="180"/>
        <v>-98.902819521608478</v>
      </c>
      <c r="P704" s="110">
        <f t="shared" ca="1" si="183"/>
        <v>-18.307113253125937</v>
      </c>
      <c r="Q704" s="110">
        <f>'prueba 1'!I701</f>
        <v>0</v>
      </c>
      <c r="R704" s="105">
        <f>'prueba 1'!AN701</f>
        <v>1.083335425684951E-3</v>
      </c>
      <c r="S704" s="105">
        <f t="shared" si="184"/>
        <v>1.7765742786907799</v>
      </c>
      <c r="T704" s="177">
        <f t="shared" si="185"/>
        <v>5.4024257213092204</v>
      </c>
      <c r="U704" s="161">
        <f t="shared" si="171"/>
        <v>2.8180171581802079E-2</v>
      </c>
      <c r="V704" s="178">
        <f t="shared" si="181"/>
        <v>2.9083329999999998</v>
      </c>
    </row>
    <row r="705" spans="1:22" x14ac:dyDescent="0.25">
      <c r="A705" s="200">
        <v>2.9125000000000001</v>
      </c>
      <c r="B705" s="105">
        <v>6.3506459987412853</v>
      </c>
      <c r="D705" s="194">
        <f t="shared" si="186"/>
        <v>4.1670000000002538E-3</v>
      </c>
      <c r="E705" s="174">
        <f t="shared" ca="1" si="187"/>
        <v>-7.93684559017417E-2</v>
      </c>
      <c r="F705" s="179">
        <f t="shared" ca="1" si="172"/>
        <v>1.0003915829316334</v>
      </c>
      <c r="G705" s="272">
        <f t="shared" si="173"/>
        <v>2.9125000000000001</v>
      </c>
      <c r="H705" s="181">
        <f t="shared" ca="1" si="174"/>
        <v>-19.046905663963731</v>
      </c>
      <c r="I705" s="182">
        <f t="shared" ca="1" si="175"/>
        <v>240.07477392166365</v>
      </c>
      <c r="J705" s="181">
        <f t="shared" ca="1" si="176"/>
        <v>404.52582079496864</v>
      </c>
      <c r="K705" s="7">
        <f t="shared" ca="1" si="182"/>
        <v>-11.436469529474806</v>
      </c>
      <c r="L705" s="110">
        <f t="shared" si="177"/>
        <v>62.299837247652015</v>
      </c>
      <c r="M705" s="110">
        <f t="shared" si="178"/>
        <v>52.987422378415467</v>
      </c>
      <c r="N705" s="110">
        <f t="shared" ca="1" si="179"/>
        <v>-112.19176608414786</v>
      </c>
      <c r="O705" s="110">
        <f t="shared" ca="1" si="180"/>
        <v>-102.87935121491131</v>
      </c>
      <c r="P705" s="110">
        <f t="shared" ca="1" si="183"/>
        <v>-19.046905663963731</v>
      </c>
      <c r="Q705" s="110">
        <f>'prueba 1'!I702</f>
        <v>0</v>
      </c>
      <c r="R705" s="105">
        <f>'prueba 1'!AN702</f>
        <v>1.057487016104924E-3</v>
      </c>
      <c r="S705" s="105">
        <f t="shared" si="184"/>
        <v>1.7776317657068847</v>
      </c>
      <c r="T705" s="177">
        <f t="shared" si="185"/>
        <v>5.4013682342931153</v>
      </c>
      <c r="U705" s="161">
        <f t="shared" si="171"/>
        <v>2.6463141876756548E-2</v>
      </c>
      <c r="V705" s="178">
        <f t="shared" si="181"/>
        <v>2.9125000000000001</v>
      </c>
    </row>
    <row r="706" spans="1:22" x14ac:dyDescent="0.25">
      <c r="A706" s="200">
        <v>2.9166669999999999</v>
      </c>
      <c r="B706" s="105">
        <v>6.232452435127807</v>
      </c>
      <c r="D706" s="194">
        <f t="shared" si="186"/>
        <v>4.1669999999998097E-3</v>
      </c>
      <c r="E706" s="174">
        <f t="shared" ca="1" si="187"/>
        <v>-8.0213398623392967E-2</v>
      </c>
      <c r="F706" s="179">
        <f t="shared" ca="1" si="172"/>
        <v>1.0000573336994631</v>
      </c>
      <c r="G706" s="272">
        <f t="shared" si="173"/>
        <v>2.9166669999999999</v>
      </c>
      <c r="H706" s="181">
        <f t="shared" ca="1" si="174"/>
        <v>-19.249675695559546</v>
      </c>
      <c r="I706" s="182">
        <f t="shared" ca="1" si="175"/>
        <v>239.99456052304026</v>
      </c>
      <c r="J706" s="181">
        <f t="shared" ca="1" si="176"/>
        <v>405.52587812866813</v>
      </c>
      <c r="K706" s="7">
        <f t="shared" ca="1" si="182"/>
        <v>-11.428911509224543</v>
      </c>
      <c r="L706" s="110">
        <f t="shared" si="177"/>
        <v>61.140358388603786</v>
      </c>
      <c r="M706" s="110">
        <f t="shared" si="178"/>
        <v>52.97713303179723</v>
      </c>
      <c r="N706" s="110">
        <f t="shared" ca="1" si="179"/>
        <v>-112.11762190549277</v>
      </c>
      <c r="O706" s="110">
        <f t="shared" ca="1" si="180"/>
        <v>-103.95439654868622</v>
      </c>
      <c r="P706" s="110">
        <f t="shared" ca="1" si="183"/>
        <v>-19.249675695559546</v>
      </c>
      <c r="Q706" s="110">
        <f>'prueba 1'!I703</f>
        <v>0</v>
      </c>
      <c r="R706" s="105">
        <f>'prueba 1'!AN703</f>
        <v>1.0488630599635325E-3</v>
      </c>
      <c r="S706" s="105">
        <f t="shared" si="184"/>
        <v>1.7786806287668482</v>
      </c>
      <c r="T706" s="177">
        <f t="shared" si="185"/>
        <v>5.4003193712331523</v>
      </c>
      <c r="U706" s="161">
        <f t="shared" si="171"/>
        <v>2.5970629297176386E-2</v>
      </c>
      <c r="V706" s="178">
        <f t="shared" si="181"/>
        <v>2.9166669999999999</v>
      </c>
    </row>
    <row r="707" spans="1:22" x14ac:dyDescent="0.25">
      <c r="A707" s="200">
        <v>2.920833</v>
      </c>
      <c r="B707" s="105">
        <v>6.05516208970759</v>
      </c>
      <c r="D707" s="194">
        <f t="shared" si="186"/>
        <v>4.1660000000001141E-3</v>
      </c>
      <c r="E707" s="174">
        <f t="shared" ca="1" si="187"/>
        <v>-8.14858525637146E-2</v>
      </c>
      <c r="F707" s="179">
        <f t="shared" ca="1" si="172"/>
        <v>0.99947786907723268</v>
      </c>
      <c r="G707" s="272">
        <f t="shared" si="173"/>
        <v>2.920833</v>
      </c>
      <c r="H707" s="181">
        <f t="shared" ca="1" si="174"/>
        <v>-19.55973417275861</v>
      </c>
      <c r="I707" s="182">
        <f t="shared" ca="1" si="175"/>
        <v>239.91307467047656</v>
      </c>
      <c r="J707" s="181">
        <f t="shared" ca="1" si="176"/>
        <v>406.52535599774535</v>
      </c>
      <c r="K707" s="7">
        <f t="shared" ca="1" si="182"/>
        <v>-11.421275565906374</v>
      </c>
      <c r="L707" s="110">
        <f t="shared" si="177"/>
        <v>59.401140100031462</v>
      </c>
      <c r="M707" s="110">
        <f t="shared" si="178"/>
        <v>52.966965453243603</v>
      </c>
      <c r="N707" s="110">
        <f t="shared" ca="1" si="179"/>
        <v>-112.04271330154154</v>
      </c>
      <c r="O707" s="110">
        <f t="shared" ca="1" si="180"/>
        <v>-105.60853865475369</v>
      </c>
      <c r="P707" s="110">
        <f t="shared" ca="1" si="183"/>
        <v>-19.55973417275861</v>
      </c>
      <c r="Q707" s="110">
        <f>'prueba 1'!I704</f>
        <v>0</v>
      </c>
      <c r="R707" s="105">
        <f>'prueba 1'!AN704</f>
        <v>1.0364504132127483E-3</v>
      </c>
      <c r="S707" s="105">
        <f t="shared" si="184"/>
        <v>1.7797170791800609</v>
      </c>
      <c r="T707" s="177">
        <f t="shared" si="185"/>
        <v>5.3992829208199389</v>
      </c>
      <c r="U707" s="161">
        <f t="shared" si="171"/>
        <v>2.522580526572251E-2</v>
      </c>
      <c r="V707" s="178">
        <f t="shared" si="181"/>
        <v>2.920833</v>
      </c>
    </row>
    <row r="708" spans="1:22" x14ac:dyDescent="0.25">
      <c r="A708" s="200">
        <v>2.9249999999999998</v>
      </c>
      <c r="B708" s="105">
        <v>5.9960653079008512</v>
      </c>
      <c r="D708" s="194">
        <f t="shared" si="186"/>
        <v>4.1669999999998097E-3</v>
      </c>
      <c r="E708" s="174">
        <f t="shared" ca="1" si="187"/>
        <v>-8.1901966091774844E-2</v>
      </c>
      <c r="F708" s="179">
        <f t="shared" ca="1" si="172"/>
        <v>0.99937649665912576</v>
      </c>
      <c r="G708" s="272">
        <f t="shared" si="173"/>
        <v>2.9249999999999998</v>
      </c>
      <c r="H708" s="181">
        <f t="shared" ca="1" si="174"/>
        <v>-19.654899470069253</v>
      </c>
      <c r="I708" s="182">
        <f t="shared" ca="1" si="175"/>
        <v>239.83117270438478</v>
      </c>
      <c r="J708" s="181">
        <f t="shared" ca="1" si="176"/>
        <v>407.52473249440447</v>
      </c>
      <c r="K708" s="7">
        <f t="shared" ca="1" si="182"/>
        <v>-11.413521103653057</v>
      </c>
      <c r="L708" s="110">
        <f t="shared" si="177"/>
        <v>58.821400670507352</v>
      </c>
      <c r="M708" s="110">
        <f t="shared" si="178"/>
        <v>52.956845246680977</v>
      </c>
      <c r="N708" s="110">
        <f t="shared" ca="1" si="179"/>
        <v>-111.9666420268365</v>
      </c>
      <c r="O708" s="110">
        <f t="shared" ca="1" si="180"/>
        <v>-106.10208660301012</v>
      </c>
      <c r="P708" s="110">
        <f t="shared" ca="1" si="183"/>
        <v>-19.654899470069253</v>
      </c>
      <c r="Q708" s="110">
        <f>'prueba 1'!I705</f>
        <v>0</v>
      </c>
      <c r="R708" s="105">
        <f>'prueba 1'!AN705</f>
        <v>1.0316214640808496E-3</v>
      </c>
      <c r="S708" s="105">
        <f t="shared" si="184"/>
        <v>1.7807487006441418</v>
      </c>
      <c r="T708" s="177">
        <f t="shared" si="185"/>
        <v>5.3982512993558585</v>
      </c>
      <c r="U708" s="161">
        <f t="shared" si="171"/>
        <v>2.4985604138021707E-2</v>
      </c>
      <c r="V708" s="178">
        <f t="shared" si="181"/>
        <v>2.9249999999999998</v>
      </c>
    </row>
    <row r="709" spans="1:22" x14ac:dyDescent="0.25">
      <c r="A709" s="200">
        <v>2.9291670000000001</v>
      </c>
      <c r="B709" s="105">
        <v>5.9960653079008512</v>
      </c>
      <c r="D709" s="194">
        <f t="shared" si="186"/>
        <v>4.1670000000002538E-3</v>
      </c>
      <c r="E709" s="174">
        <f t="shared" ca="1" si="187"/>
        <v>-8.1850784023803858E-2</v>
      </c>
      <c r="F709" s="179">
        <f t="shared" ca="1" si="172"/>
        <v>0.99903542444220506</v>
      </c>
      <c r="G709" s="272">
        <f t="shared" si="173"/>
        <v>2.9291670000000001</v>
      </c>
      <c r="H709" s="181">
        <f t="shared" ca="1" si="174"/>
        <v>-19.642616756371218</v>
      </c>
      <c r="I709" s="182">
        <f t="shared" ca="1" si="175"/>
        <v>239.74932192036098</v>
      </c>
      <c r="J709" s="181">
        <f t="shared" ca="1" si="176"/>
        <v>408.52376791884666</v>
      </c>
      <c r="K709" s="7">
        <f t="shared" ca="1" si="182"/>
        <v>-11.405729696206254</v>
      </c>
      <c r="L709" s="110">
        <f t="shared" si="177"/>
        <v>58.821400670507352</v>
      </c>
      <c r="M709" s="110">
        <f t="shared" si="178"/>
        <v>52.946740012221298</v>
      </c>
      <c r="N709" s="110">
        <f t="shared" ca="1" si="179"/>
        <v>-111.89020831978335</v>
      </c>
      <c r="O709" s="110">
        <f t="shared" ca="1" si="180"/>
        <v>-106.01554766149729</v>
      </c>
      <c r="P709" s="110">
        <f t="shared" ca="1" si="183"/>
        <v>-19.642616756371218</v>
      </c>
      <c r="Q709" s="110">
        <f>'prueba 1'!I706</f>
        <v>0</v>
      </c>
      <c r="R709" s="105">
        <f>'prueba 1'!AN706</f>
        <v>1.0300952558278727E-3</v>
      </c>
      <c r="S709" s="105">
        <f t="shared" si="184"/>
        <v>1.7817787958999698</v>
      </c>
      <c r="T709" s="177">
        <f t="shared" si="185"/>
        <v>5.3972212041000303</v>
      </c>
      <c r="U709" s="161">
        <f t="shared" si="171"/>
        <v>2.4985604138024368E-2</v>
      </c>
      <c r="V709" s="178">
        <f t="shared" si="181"/>
        <v>2.9291670000000001</v>
      </c>
    </row>
    <row r="710" spans="1:22" x14ac:dyDescent="0.25">
      <c r="A710" s="200">
        <v>2.9333330000000002</v>
      </c>
      <c r="B710" s="105">
        <v>5.9960653079008512</v>
      </c>
      <c r="D710" s="194">
        <f t="shared" si="186"/>
        <v>4.1660000000001141E-3</v>
      </c>
      <c r="E710" s="174">
        <f t="shared" ca="1" si="187"/>
        <v>-8.1779995636962907E-2</v>
      </c>
      <c r="F710" s="179">
        <f t="shared" ca="1" si="172"/>
        <v>0.99845497965842755</v>
      </c>
      <c r="G710" s="272">
        <f t="shared" si="173"/>
        <v>2.9333330000000002</v>
      </c>
      <c r="H710" s="181">
        <f t="shared" ca="1" si="174"/>
        <v>-19.630339807239718</v>
      </c>
      <c r="I710" s="182">
        <f t="shared" ca="1" si="175"/>
        <v>239.66754192472402</v>
      </c>
      <c r="J710" s="181">
        <f t="shared" ca="1" si="176"/>
        <v>409.52222289850511</v>
      </c>
      <c r="K710" s="7">
        <f t="shared" ca="1" si="182"/>
        <v>-11.397945815561341</v>
      </c>
      <c r="L710" s="110">
        <f t="shared" si="177"/>
        <v>58.821400670507352</v>
      </c>
      <c r="M710" s="110">
        <f t="shared" si="178"/>
        <v>52.936652185906993</v>
      </c>
      <c r="N710" s="110">
        <f t="shared" ca="1" si="179"/>
        <v>-111.81384845065676</v>
      </c>
      <c r="O710" s="110">
        <f t="shared" ca="1" si="180"/>
        <v>-105.92909996605641</v>
      </c>
      <c r="P710" s="110">
        <f t="shared" ca="1" si="183"/>
        <v>-19.630339807239718</v>
      </c>
      <c r="Q710" s="110">
        <f>'prueba 1'!I707</f>
        <v>0</v>
      </c>
      <c r="R710" s="105">
        <f>'prueba 1'!AN707</f>
        <v>1.0283207252097819E-3</v>
      </c>
      <c r="S710" s="105">
        <f t="shared" si="184"/>
        <v>1.7828071166251795</v>
      </c>
      <c r="T710" s="177">
        <f t="shared" si="185"/>
        <v>5.3961928833748205</v>
      </c>
      <c r="U710" s="161">
        <f t="shared" ref="U710:U773" si="188">IF(B710&lt;0,0,+D710*B710)</f>
        <v>2.4979608072715629E-2</v>
      </c>
      <c r="V710" s="178">
        <f t="shared" si="181"/>
        <v>2.9333330000000002</v>
      </c>
    </row>
    <row r="711" spans="1:22" x14ac:dyDescent="0.25">
      <c r="A711" s="200">
        <v>2.9375</v>
      </c>
      <c r="B711" s="105">
        <v>6.05516208970759</v>
      </c>
      <c r="D711" s="194">
        <f t="shared" si="186"/>
        <v>4.1669999999998097E-3</v>
      </c>
      <c r="E711" s="174">
        <f t="shared" ca="1" si="187"/>
        <v>-8.1300769806483153E-2</v>
      </c>
      <c r="F711" s="179">
        <f t="shared" ref="F711:F774" ca="1" si="189">IF(AND(I710&lt;=0,J710&lt;=0),0,+I711*D711)</f>
        <v>0.99835586689249578</v>
      </c>
      <c r="G711" s="272">
        <f t="shared" ref="G711:G774" si="190">+G710+D711</f>
        <v>2.9375</v>
      </c>
      <c r="H711" s="181">
        <f t="shared" ref="H711:H774" ca="1" si="191">IF(CELL("tipo",T711)="b",+(B711*9.81+K711*9.81-$E$2*9.81)/$E$2,+(B711*9.81+K711*9.81-T711*9.81)/T711)</f>
        <v>-19.510623903644557</v>
      </c>
      <c r="I711" s="182">
        <f t="shared" ref="I711:I774" ca="1" si="192">+I710+E711</f>
        <v>239.58624115491753</v>
      </c>
      <c r="J711" s="181">
        <f t="shared" ref="J711:J774" ca="1" si="193">IF(AND(I711&lt;=0,J710&lt;=0),0,+J710+F711)</f>
        <v>410.5205787653976</v>
      </c>
      <c r="K711" s="7">
        <f t="shared" ca="1" si="182"/>
        <v>-11.390171320309873</v>
      </c>
      <c r="L711" s="110">
        <f t="shared" ref="L711:L774" si="194">+B711*9.81</f>
        <v>59.401140100031462</v>
      </c>
      <c r="M711" s="110">
        <f t="shared" ref="M711:M774" si="195">+T711*9.81</f>
        <v>52.926542345824835</v>
      </c>
      <c r="N711" s="110">
        <f t="shared" ref="N711:N774" ca="1" si="196">+K711*9.81</f>
        <v>-111.73758065223986</v>
      </c>
      <c r="O711" s="110">
        <f t="shared" ref="O711:O774" ca="1" si="197">+L711-M711+N711</f>
        <v>-105.26298289803323</v>
      </c>
      <c r="P711" s="110">
        <f t="shared" ca="1" si="183"/>
        <v>-19.510623903644557</v>
      </c>
      <c r="Q711" s="110">
        <f>'prueba 1'!I708</f>
        <v>0</v>
      </c>
      <c r="R711" s="105">
        <f>'prueba 1'!AN708</f>
        <v>1.0305647382424315E-3</v>
      </c>
      <c r="S711" s="105">
        <f t="shared" si="184"/>
        <v>1.783837681363422</v>
      </c>
      <c r="T711" s="177">
        <f t="shared" si="185"/>
        <v>5.3951623186365785</v>
      </c>
      <c r="U711" s="161">
        <f t="shared" si="188"/>
        <v>2.5231860427810376E-2</v>
      </c>
      <c r="V711" s="178">
        <f t="shared" ref="V711:V774" si="198">+G711</f>
        <v>2.9375</v>
      </c>
    </row>
    <row r="712" spans="1:22" x14ac:dyDescent="0.25">
      <c r="A712" s="200">
        <v>2.9416669999999998</v>
      </c>
      <c r="B712" s="105">
        <v>6.05516208970759</v>
      </c>
      <c r="D712" s="194">
        <f t="shared" si="186"/>
        <v>4.1669999999998097E-3</v>
      </c>
      <c r="E712" s="174">
        <f t="shared" ca="1" si="187"/>
        <v>-8.1249928932868073E-2</v>
      </c>
      <c r="F712" s="179">
        <f t="shared" ca="1" si="189"/>
        <v>0.99801729843863252</v>
      </c>
      <c r="G712" s="272">
        <f t="shared" si="190"/>
        <v>2.9416669999999998</v>
      </c>
      <c r="H712" s="181">
        <f t="shared" ca="1" si="191"/>
        <v>-19.498423070043625</v>
      </c>
      <c r="I712" s="182">
        <f t="shared" ca="1" si="192"/>
        <v>239.50499122598467</v>
      </c>
      <c r="J712" s="181">
        <f t="shared" ca="1" si="193"/>
        <v>411.51859606383624</v>
      </c>
      <c r="K712" s="7">
        <f t="shared" ref="K712:K775" ca="1" si="199">IF(I711&lt;0,+(+(0.5*1.29*$H$2*PI()/4*$E$1^2*I711^2)/9.81),+(-(0.5*1.29*$H$2*PI()/4*$E$1^2*I711^2)/9.81))</f>
        <v>-11.382445012243334</v>
      </c>
      <c r="L712" s="110">
        <f t="shared" si="194"/>
        <v>59.401140100031462</v>
      </c>
      <c r="M712" s="110">
        <f t="shared" si="195"/>
        <v>52.916447636006652</v>
      </c>
      <c r="N712" s="110">
        <f t="shared" ca="1" si="196"/>
        <v>-111.66178557010711</v>
      </c>
      <c r="O712" s="110">
        <f t="shared" ca="1" si="197"/>
        <v>-105.17709310608231</v>
      </c>
      <c r="P712" s="110">
        <f t="shared" ref="P712:P775" ca="1" si="200">+O712/T712</f>
        <v>-19.498423070043625</v>
      </c>
      <c r="Q712" s="110">
        <f>'prueba 1'!I709</f>
        <v>0</v>
      </c>
      <c r="R712" s="105">
        <f>'prueba 1'!AN709</f>
        <v>1.0290224075612264E-3</v>
      </c>
      <c r="S712" s="105">
        <f t="shared" ref="S712:S775" si="201">R712+S711</f>
        <v>1.7848667037709833</v>
      </c>
      <c r="T712" s="177">
        <f t="shared" ref="T712:T775" si="202">+$E$2-S712</f>
        <v>5.3941332962290165</v>
      </c>
      <c r="U712" s="161">
        <f t="shared" si="188"/>
        <v>2.5231860427810376E-2</v>
      </c>
      <c r="V712" s="178">
        <f t="shared" si="198"/>
        <v>2.9416669999999998</v>
      </c>
    </row>
    <row r="713" spans="1:22" x14ac:dyDescent="0.25">
      <c r="A713" s="200">
        <v>2.9458329999999999</v>
      </c>
      <c r="B713" s="105">
        <v>6.05516208970759</v>
      </c>
      <c r="D713" s="194">
        <f t="shared" si="186"/>
        <v>4.1660000000001141E-3</v>
      </c>
      <c r="E713" s="174">
        <f t="shared" ca="1" si="187"/>
        <v>-8.1179625517312032E-2</v>
      </c>
      <c r="F713" s="179">
        <f t="shared" ca="1" si="189"/>
        <v>0.99743959912757429</v>
      </c>
      <c r="G713" s="272">
        <f t="shared" si="190"/>
        <v>2.9458329999999999</v>
      </c>
      <c r="H713" s="181">
        <f t="shared" ca="1" si="191"/>
        <v>-19.486227920621655</v>
      </c>
      <c r="I713" s="182">
        <f t="shared" ca="1" si="192"/>
        <v>239.42381160046736</v>
      </c>
      <c r="J713" s="181">
        <f t="shared" ca="1" si="193"/>
        <v>412.51603566296382</v>
      </c>
      <c r="K713" s="7">
        <f t="shared" ca="1" si="199"/>
        <v>-11.374726154698571</v>
      </c>
      <c r="L713" s="110">
        <f t="shared" si="194"/>
        <v>59.401140100031462</v>
      </c>
      <c r="M713" s="110">
        <f t="shared" si="195"/>
        <v>52.906370490081329</v>
      </c>
      <c r="N713" s="110">
        <f t="shared" ca="1" si="196"/>
        <v>-111.58606357759299</v>
      </c>
      <c r="O713" s="110">
        <f t="shared" ca="1" si="197"/>
        <v>-105.09129396764286</v>
      </c>
      <c r="P713" s="110">
        <f t="shared" ca="1" si="200"/>
        <v>-19.486227920621655</v>
      </c>
      <c r="Q713" s="110">
        <f>'prueba 1'!I710</f>
        <v>0</v>
      </c>
      <c r="R713" s="105">
        <f>'prueba 1'!AN710</f>
        <v>1.0272320005433023E-3</v>
      </c>
      <c r="S713" s="105">
        <f t="shared" si="201"/>
        <v>1.7858939357715267</v>
      </c>
      <c r="T713" s="177">
        <f t="shared" si="202"/>
        <v>5.3931060642284736</v>
      </c>
      <c r="U713" s="161">
        <f t="shared" si="188"/>
        <v>2.522580526572251E-2</v>
      </c>
      <c r="V713" s="178">
        <f t="shared" si="198"/>
        <v>2.9458329999999999</v>
      </c>
    </row>
    <row r="714" spans="1:22" x14ac:dyDescent="0.25">
      <c r="A714" s="200">
        <v>2.95</v>
      </c>
      <c r="B714" s="105">
        <v>6.1142588715143287</v>
      </c>
      <c r="D714" s="194">
        <f t="shared" ref="D714:D772" si="203">+A714-A713</f>
        <v>4.1670000000002538E-3</v>
      </c>
      <c r="E714" s="174">
        <f t="shared" ca="1" si="187"/>
        <v>-8.070033914123069E-2</v>
      </c>
      <c r="F714" s="179">
        <f t="shared" ca="1" si="189"/>
        <v>0.99734274462600669</v>
      </c>
      <c r="G714" s="272">
        <f t="shared" si="190"/>
        <v>2.95</v>
      </c>
      <c r="H714" s="181">
        <f t="shared" ca="1" si="191"/>
        <v>-19.366532071328479</v>
      </c>
      <c r="I714" s="182">
        <f t="shared" ca="1" si="192"/>
        <v>239.34311126132613</v>
      </c>
      <c r="J714" s="181">
        <f t="shared" ca="1" si="193"/>
        <v>413.51337840758981</v>
      </c>
      <c r="K714" s="7">
        <f t="shared" ca="1" si="199"/>
        <v>-11.367016590789479</v>
      </c>
      <c r="L714" s="110">
        <f t="shared" si="194"/>
        <v>59.980879529555565</v>
      </c>
      <c r="M714" s="110">
        <f t="shared" si="195"/>
        <v>52.896271720214493</v>
      </c>
      <c r="N714" s="110">
        <f t="shared" ca="1" si="196"/>
        <v>-111.5104327556448</v>
      </c>
      <c r="O714" s="110">
        <f t="shared" ca="1" si="197"/>
        <v>-104.42582494630372</v>
      </c>
      <c r="P714" s="110">
        <f t="shared" ca="1" si="200"/>
        <v>-19.366532071328479</v>
      </c>
      <c r="Q714" s="110">
        <f>'prueba 1'!I711</f>
        <v>0</v>
      </c>
      <c r="R714" s="105">
        <f>'prueba 1'!AN711</f>
        <v>1.0294362759264914E-3</v>
      </c>
      <c r="S714" s="105">
        <f t="shared" si="201"/>
        <v>1.7869233720474531</v>
      </c>
      <c r="T714" s="177">
        <f t="shared" si="202"/>
        <v>5.3920766279525472</v>
      </c>
      <c r="U714" s="161">
        <f t="shared" si="188"/>
        <v>2.5478116717601761E-2</v>
      </c>
      <c r="V714" s="178">
        <f t="shared" si="198"/>
        <v>2.95</v>
      </c>
    </row>
    <row r="715" spans="1:22" x14ac:dyDescent="0.25">
      <c r="A715" s="200">
        <v>2.954167</v>
      </c>
      <c r="B715" s="105">
        <v>6.7643234713884572</v>
      </c>
      <c r="D715" s="194">
        <f t="shared" si="203"/>
        <v>4.1669999999998097E-3</v>
      </c>
      <c r="E715" s="174">
        <f t="shared" ca="1" si="187"/>
        <v>-7.5720891176984953E-2</v>
      </c>
      <c r="F715" s="179">
        <f t="shared" ca="1" si="189"/>
        <v>0.99702721567236596</v>
      </c>
      <c r="G715" s="272">
        <f t="shared" si="190"/>
        <v>2.954167</v>
      </c>
      <c r="H715" s="181">
        <f t="shared" ca="1" si="191"/>
        <v>-18.171560157664604</v>
      </c>
      <c r="I715" s="182">
        <f t="shared" ca="1" si="192"/>
        <v>239.26739037014914</v>
      </c>
      <c r="J715" s="181">
        <f t="shared" ca="1" si="193"/>
        <v>414.51040562326216</v>
      </c>
      <c r="K715" s="7">
        <f t="shared" ca="1" si="199"/>
        <v>-11.359355134803197</v>
      </c>
      <c r="L715" s="110">
        <f t="shared" si="194"/>
        <v>66.358013254320767</v>
      </c>
      <c r="M715" s="110">
        <f t="shared" si="195"/>
        <v>52.885815365234045</v>
      </c>
      <c r="N715" s="110">
        <f t="shared" ca="1" si="196"/>
        <v>-111.43527387241937</v>
      </c>
      <c r="O715" s="110">
        <f t="shared" ca="1" si="197"/>
        <v>-97.963075983332658</v>
      </c>
      <c r="P715" s="110">
        <f t="shared" ca="1" si="200"/>
        <v>-18.171560157664604</v>
      </c>
      <c r="Q715" s="110">
        <f>'prueba 1'!I712</f>
        <v>0</v>
      </c>
      <c r="R715" s="105">
        <f>'prueba 1'!AN712</f>
        <v>1.0658873578441516E-3</v>
      </c>
      <c r="S715" s="105">
        <f t="shared" si="201"/>
        <v>1.7879892594052973</v>
      </c>
      <c r="T715" s="177">
        <f t="shared" si="202"/>
        <v>5.3910107405947034</v>
      </c>
      <c r="U715" s="161">
        <f t="shared" si="188"/>
        <v>2.8186935905274414E-2</v>
      </c>
      <c r="V715" s="178">
        <f t="shared" si="198"/>
        <v>2.954167</v>
      </c>
    </row>
    <row r="716" spans="1:22" x14ac:dyDescent="0.25">
      <c r="A716" s="200">
        <v>2.9583330000000001</v>
      </c>
      <c r="B716" s="105">
        <v>6.8825170350019365</v>
      </c>
      <c r="D716" s="194">
        <f t="shared" si="203"/>
        <v>4.1660000000001141E-3</v>
      </c>
      <c r="E716" s="174">
        <f t="shared" ca="1" si="187"/>
        <v>-7.4758964078286763E-2</v>
      </c>
      <c r="F716" s="179">
        <f t="shared" ca="1" si="189"/>
        <v>0.99647650243771846</v>
      </c>
      <c r="G716" s="272">
        <f t="shared" si="190"/>
        <v>2.9583330000000001</v>
      </c>
      <c r="H716" s="181">
        <f t="shared" ca="1" si="191"/>
        <v>-17.945022582401517</v>
      </c>
      <c r="I716" s="182">
        <f t="shared" ca="1" si="192"/>
        <v>239.19263140607086</v>
      </c>
      <c r="J716" s="181">
        <f t="shared" ca="1" si="193"/>
        <v>415.50688212569986</v>
      </c>
      <c r="K716" s="7">
        <f t="shared" ca="1" si="199"/>
        <v>-11.35216876183172</v>
      </c>
      <c r="L716" s="110">
        <f t="shared" si="194"/>
        <v>67.517492113369002</v>
      </c>
      <c r="M716" s="110">
        <f t="shared" si="195"/>
        <v>52.875311185845881</v>
      </c>
      <c r="N716" s="110">
        <f t="shared" ca="1" si="196"/>
        <v>-111.36477555356917</v>
      </c>
      <c r="O716" s="110">
        <f t="shared" ca="1" si="197"/>
        <v>-96.72259462604606</v>
      </c>
      <c r="P716" s="110">
        <f t="shared" ca="1" si="200"/>
        <v>-17.945022582401517</v>
      </c>
      <c r="Q716" s="110">
        <f>'prueba 1'!I713</f>
        <v>0</v>
      </c>
      <c r="R716" s="105">
        <f>'prueba 1'!AN713</f>
        <v>1.0707624248886922E-3</v>
      </c>
      <c r="S716" s="105">
        <f t="shared" si="201"/>
        <v>1.789060021830186</v>
      </c>
      <c r="T716" s="177">
        <f t="shared" si="202"/>
        <v>5.3899399781698145</v>
      </c>
      <c r="U716" s="161">
        <f t="shared" si="188"/>
        <v>2.8672565967818853E-2</v>
      </c>
      <c r="V716" s="178">
        <f t="shared" si="198"/>
        <v>2.9583330000000001</v>
      </c>
    </row>
    <row r="717" spans="1:22" x14ac:dyDescent="0.25">
      <c r="A717" s="200">
        <v>2.9624999999999999</v>
      </c>
      <c r="B717" s="105">
        <v>7.000710598615413</v>
      </c>
      <c r="D717" s="194">
        <f t="shared" si="203"/>
        <v>4.1669999999998097E-3</v>
      </c>
      <c r="E717" s="174">
        <f t="shared" ca="1" si="187"/>
        <v>-7.3833293907708999E-2</v>
      </c>
      <c r="F717" s="179">
        <f t="shared" ca="1" si="189"/>
        <v>0.99640803173333836</v>
      </c>
      <c r="G717" s="272">
        <f t="shared" si="190"/>
        <v>2.9624999999999999</v>
      </c>
      <c r="H717" s="181">
        <f t="shared" ca="1" si="191"/>
        <v>-17.718573052006807</v>
      </c>
      <c r="I717" s="182">
        <f t="shared" ca="1" si="192"/>
        <v>239.11879811216315</v>
      </c>
      <c r="J717" s="181">
        <f t="shared" ca="1" si="193"/>
        <v>416.50329015743318</v>
      </c>
      <c r="K717" s="7">
        <f t="shared" ca="1" si="199"/>
        <v>-11.34507591235373</v>
      </c>
      <c r="L717" s="110">
        <f t="shared" si="194"/>
        <v>68.676970972417209</v>
      </c>
      <c r="M717" s="110">
        <f t="shared" si="195"/>
        <v>52.864754744013247</v>
      </c>
      <c r="N717" s="110">
        <f t="shared" ca="1" si="196"/>
        <v>-111.29519470019009</v>
      </c>
      <c r="O717" s="110">
        <f t="shared" ca="1" si="197"/>
        <v>-95.48297847178614</v>
      </c>
      <c r="P717" s="110">
        <f t="shared" ca="1" si="200"/>
        <v>-17.718573052006807</v>
      </c>
      <c r="Q717" s="110">
        <f>'prueba 1'!I714</f>
        <v>0</v>
      </c>
      <c r="R717" s="105">
        <f>'prueba 1'!AN714</f>
        <v>1.0760898911961615E-3</v>
      </c>
      <c r="S717" s="105">
        <f t="shared" si="201"/>
        <v>1.7901361117213821</v>
      </c>
      <c r="T717" s="177">
        <f t="shared" si="202"/>
        <v>5.3888638882786184</v>
      </c>
      <c r="U717" s="161">
        <f t="shared" si="188"/>
        <v>2.9171961064429094E-2</v>
      </c>
      <c r="V717" s="178">
        <f t="shared" si="198"/>
        <v>2.9624999999999999</v>
      </c>
    </row>
    <row r="718" spans="1:22" x14ac:dyDescent="0.25">
      <c r="A718" s="200">
        <v>2.9666670000000002</v>
      </c>
      <c r="B718" s="105">
        <v>6.8825170350019365</v>
      </c>
      <c r="D718" s="194">
        <f t="shared" si="203"/>
        <v>4.1670000000002538E-3</v>
      </c>
      <c r="E718" s="174">
        <f t="shared" ca="1" si="187"/>
        <v>-7.4683449822666878E-2</v>
      </c>
      <c r="F718" s="179">
        <f t="shared" ca="1" si="189"/>
        <v>0.99609682579803349</v>
      </c>
      <c r="G718" s="272">
        <f t="shared" si="190"/>
        <v>2.9666670000000002</v>
      </c>
      <c r="H718" s="181">
        <f t="shared" ca="1" si="191"/>
        <v>-17.922594149906967</v>
      </c>
      <c r="I718" s="182">
        <f t="shared" ca="1" si="192"/>
        <v>239.04411466234049</v>
      </c>
      <c r="J718" s="181">
        <f t="shared" ca="1" si="193"/>
        <v>417.4993869832312</v>
      </c>
      <c r="K718" s="7">
        <f t="shared" ca="1" si="199"/>
        <v>-11.338073062487513</v>
      </c>
      <c r="L718" s="110">
        <f t="shared" si="194"/>
        <v>67.517492113369002</v>
      </c>
      <c r="M718" s="110">
        <f t="shared" si="195"/>
        <v>52.854281564377516</v>
      </c>
      <c r="N718" s="110">
        <f t="shared" ca="1" si="196"/>
        <v>-111.22649674300251</v>
      </c>
      <c r="O718" s="110">
        <f t="shared" ca="1" si="197"/>
        <v>-96.563286194011027</v>
      </c>
      <c r="P718" s="110">
        <f t="shared" ca="1" si="200"/>
        <v>-17.922594149906967</v>
      </c>
      <c r="Q718" s="110">
        <f>'prueba 1'!I715</f>
        <v>0</v>
      </c>
      <c r="R718" s="105">
        <f>'prueba 1'!AN715</f>
        <v>1.0676024093509184E-3</v>
      </c>
      <c r="S718" s="105">
        <f t="shared" si="201"/>
        <v>1.7912037141307331</v>
      </c>
      <c r="T718" s="177">
        <f t="shared" si="202"/>
        <v>5.3877962858692676</v>
      </c>
      <c r="U718" s="161">
        <f t="shared" si="188"/>
        <v>2.8679448484854816E-2</v>
      </c>
      <c r="V718" s="178">
        <f t="shared" si="198"/>
        <v>2.9666670000000002</v>
      </c>
    </row>
    <row r="719" spans="1:22" x14ac:dyDescent="0.25">
      <c r="A719" s="200">
        <v>2.9708329999999998</v>
      </c>
      <c r="B719" s="105">
        <v>6.9416138168086743</v>
      </c>
      <c r="D719" s="194">
        <f t="shared" si="203"/>
        <v>4.16599999999967E-3</v>
      </c>
      <c r="E719" s="174">
        <f t="shared" ca="1" si="187"/>
        <v>-7.4170149264968524E-2</v>
      </c>
      <c r="F719" s="179">
        <f t="shared" ca="1" si="189"/>
        <v>0.99554878884139375</v>
      </c>
      <c r="G719" s="272">
        <f t="shared" si="190"/>
        <v>2.9708329999999998</v>
      </c>
      <c r="H719" s="181">
        <f t="shared" ca="1" si="191"/>
        <v>-17.803684413099951</v>
      </c>
      <c r="I719" s="182">
        <f t="shared" ca="1" si="192"/>
        <v>238.96994451307552</v>
      </c>
      <c r="J719" s="181">
        <f t="shared" ca="1" si="193"/>
        <v>418.49493577207261</v>
      </c>
      <c r="K719" s="7">
        <f t="shared" ca="1" si="199"/>
        <v>-11.330991777511308</v>
      </c>
      <c r="L719" s="110">
        <f t="shared" si="194"/>
        <v>68.097231542893098</v>
      </c>
      <c r="M719" s="110">
        <f t="shared" si="195"/>
        <v>52.8437944925276</v>
      </c>
      <c r="N719" s="110">
        <f t="shared" ca="1" si="196"/>
        <v>-111.15702933738594</v>
      </c>
      <c r="O719" s="110">
        <f t="shared" ca="1" si="197"/>
        <v>-95.903592287020444</v>
      </c>
      <c r="P719" s="110">
        <f t="shared" ca="1" si="200"/>
        <v>-17.803684413099951</v>
      </c>
      <c r="Q719" s="110">
        <f>'prueba 1'!I716</f>
        <v>0</v>
      </c>
      <c r="R719" s="105">
        <f>'prueba 1'!AN716</f>
        <v>1.069018537197959E-3</v>
      </c>
      <c r="S719" s="105">
        <f t="shared" si="201"/>
        <v>1.7922727326679311</v>
      </c>
      <c r="T719" s="177">
        <f t="shared" si="202"/>
        <v>5.386727267332069</v>
      </c>
      <c r="U719" s="161">
        <f t="shared" si="188"/>
        <v>2.8918763160822647E-2</v>
      </c>
      <c r="V719" s="178">
        <f t="shared" si="198"/>
        <v>2.9708329999999998</v>
      </c>
    </row>
    <row r="720" spans="1:22" x14ac:dyDescent="0.25">
      <c r="A720" s="200">
        <v>2.9750000000000001</v>
      </c>
      <c r="B720" s="105">
        <v>6.9416138168086743</v>
      </c>
      <c r="D720" s="194">
        <f t="shared" si="203"/>
        <v>4.1670000000002538E-3</v>
      </c>
      <c r="E720" s="174">
        <f t="shared" ca="1" si="187"/>
        <v>-7.4141193273116579E-2</v>
      </c>
      <c r="F720" s="179">
        <f t="shared" ca="1" si="189"/>
        <v>0.99547881243367731</v>
      </c>
      <c r="G720" s="272">
        <f t="shared" si="190"/>
        <v>2.9750000000000001</v>
      </c>
      <c r="H720" s="181">
        <f t="shared" ca="1" si="191"/>
        <v>-17.792462988507815</v>
      </c>
      <c r="I720" s="182">
        <f t="shared" ca="1" si="192"/>
        <v>238.89580331980241</v>
      </c>
      <c r="J720" s="181">
        <f t="shared" ca="1" si="193"/>
        <v>419.49041458450631</v>
      </c>
      <c r="K720" s="7">
        <f t="shared" ca="1" si="199"/>
        <v>-11.323961351596136</v>
      </c>
      <c r="L720" s="110">
        <f t="shared" si="194"/>
        <v>68.097231542893098</v>
      </c>
      <c r="M720" s="110">
        <f t="shared" si="195"/>
        <v>52.833321770452315</v>
      </c>
      <c r="N720" s="110">
        <f t="shared" ca="1" si="196"/>
        <v>-111.08806085915811</v>
      </c>
      <c r="O720" s="110">
        <f t="shared" ca="1" si="197"/>
        <v>-95.824151086717322</v>
      </c>
      <c r="P720" s="110">
        <f t="shared" ca="1" si="200"/>
        <v>-17.792462988507815</v>
      </c>
      <c r="Q720" s="110">
        <f>'prueba 1'!I717</f>
        <v>0</v>
      </c>
      <c r="R720" s="105">
        <f>'prueba 1'!AN717</f>
        <v>1.0675557671036996E-3</v>
      </c>
      <c r="S720" s="105">
        <f t="shared" si="201"/>
        <v>1.7933402884350347</v>
      </c>
      <c r="T720" s="177">
        <f t="shared" si="202"/>
        <v>5.3856597115649656</v>
      </c>
      <c r="U720" s="161">
        <f t="shared" si="188"/>
        <v>2.8925704774643509E-2</v>
      </c>
      <c r="V720" s="178">
        <f t="shared" si="198"/>
        <v>2.9750000000000001</v>
      </c>
    </row>
    <row r="721" spans="1:22" x14ac:dyDescent="0.25">
      <c r="A721" s="200">
        <v>2.9791669999999999</v>
      </c>
      <c r="B721" s="105">
        <v>7.17800094403563</v>
      </c>
      <c r="D721" s="194">
        <f t="shared" si="203"/>
        <v>4.1669999999998097E-3</v>
      </c>
      <c r="E721" s="174">
        <f t="shared" ca="1" si="187"/>
        <v>-7.2299937765058858E-2</v>
      </c>
      <c r="F721" s="179">
        <f t="shared" ca="1" si="189"/>
        <v>0.99517753859290425</v>
      </c>
      <c r="G721" s="272">
        <f t="shared" si="190"/>
        <v>2.9791669999999999</v>
      </c>
      <c r="H721" s="181">
        <f t="shared" ca="1" si="191"/>
        <v>-17.350597015853651</v>
      </c>
      <c r="I721" s="182">
        <f t="shared" ca="1" si="192"/>
        <v>238.82350338203736</v>
      </c>
      <c r="J721" s="181">
        <f t="shared" ca="1" si="193"/>
        <v>420.4855921230992</v>
      </c>
      <c r="K721" s="7">
        <f t="shared" ca="1" si="199"/>
        <v>-11.316935850804061</v>
      </c>
      <c r="L721" s="110">
        <f t="shared" si="194"/>
        <v>70.41618926098954</v>
      </c>
      <c r="M721" s="110">
        <f t="shared" si="195"/>
        <v>52.822734425911378</v>
      </c>
      <c r="N721" s="110">
        <f t="shared" ca="1" si="196"/>
        <v>-111.01914069638784</v>
      </c>
      <c r="O721" s="110">
        <f t="shared" ca="1" si="197"/>
        <v>-93.425685861309674</v>
      </c>
      <c r="P721" s="110">
        <f t="shared" ca="1" si="200"/>
        <v>-17.350597015853651</v>
      </c>
      <c r="Q721" s="110">
        <f>'prueba 1'!I718</f>
        <v>0</v>
      </c>
      <c r="R721" s="105">
        <f>'prueba 1'!AN718</f>
        <v>1.0792400143664579E-3</v>
      </c>
      <c r="S721" s="105">
        <f t="shared" si="201"/>
        <v>1.7944195284494011</v>
      </c>
      <c r="T721" s="177">
        <f t="shared" si="202"/>
        <v>5.3845804715505992</v>
      </c>
      <c r="U721" s="161">
        <f t="shared" si="188"/>
        <v>2.9910729933795104E-2</v>
      </c>
      <c r="V721" s="178">
        <f t="shared" si="198"/>
        <v>2.9791669999999999</v>
      </c>
    </row>
    <row r="722" spans="1:22" x14ac:dyDescent="0.25">
      <c r="A722" s="200">
        <v>2.983333</v>
      </c>
      <c r="B722" s="105">
        <v>7.5325816348760632</v>
      </c>
      <c r="D722" s="194">
        <f t="shared" si="203"/>
        <v>4.1660000000001141E-3</v>
      </c>
      <c r="E722" s="174">
        <f t="shared" ca="1" si="187"/>
        <v>-6.9545213135034423E-2</v>
      </c>
      <c r="F722" s="179">
        <f t="shared" ca="1" si="189"/>
        <v>0.99464898973167437</v>
      </c>
      <c r="G722" s="272">
        <f t="shared" si="190"/>
        <v>2.983333</v>
      </c>
      <c r="H722" s="181">
        <f t="shared" ca="1" si="191"/>
        <v>-16.693522115946354</v>
      </c>
      <c r="I722" s="182">
        <f t="shared" ca="1" si="192"/>
        <v>238.75395816890233</v>
      </c>
      <c r="J722" s="181">
        <f t="shared" ca="1" si="193"/>
        <v>421.48024111283087</v>
      </c>
      <c r="K722" s="7">
        <f t="shared" ca="1" si="199"/>
        <v>-11.310086923921686</v>
      </c>
      <c r="L722" s="110">
        <f t="shared" si="194"/>
        <v>73.894625838134189</v>
      </c>
      <c r="M722" s="110">
        <f t="shared" si="195"/>
        <v>52.811971927127971</v>
      </c>
      <c r="N722" s="110">
        <f t="shared" ca="1" si="196"/>
        <v>-110.95195272367174</v>
      </c>
      <c r="O722" s="110">
        <f t="shared" ca="1" si="197"/>
        <v>-89.869298812665519</v>
      </c>
      <c r="P722" s="110">
        <f t="shared" ca="1" si="200"/>
        <v>-16.693522115946354</v>
      </c>
      <c r="Q722" s="110">
        <f>'prueba 1'!I719</f>
        <v>0</v>
      </c>
      <c r="R722" s="105">
        <f>'prueba 1'!AN719</f>
        <v>1.0970946772075184E-3</v>
      </c>
      <c r="S722" s="105">
        <f t="shared" si="201"/>
        <v>1.7955166231266086</v>
      </c>
      <c r="T722" s="177">
        <f t="shared" si="202"/>
        <v>5.3834833768733912</v>
      </c>
      <c r="U722" s="161">
        <f t="shared" si="188"/>
        <v>3.1380735090894542E-2</v>
      </c>
      <c r="V722" s="178">
        <f t="shared" si="198"/>
        <v>2.983333</v>
      </c>
    </row>
    <row r="723" spans="1:22" x14ac:dyDescent="0.25">
      <c r="A723" s="200">
        <v>2.9874999999999998</v>
      </c>
      <c r="B723" s="105">
        <v>7.8871623257164973</v>
      </c>
      <c r="D723" s="194">
        <f t="shared" si="203"/>
        <v>4.1669999999998097E-3</v>
      </c>
      <c r="E723" s="174">
        <f t="shared" ca="1" si="187"/>
        <v>-6.682484316665388E-2</v>
      </c>
      <c r="F723" s="179">
        <f t="shared" ca="1" si="189"/>
        <v>0.99460928456829523</v>
      </c>
      <c r="G723" s="272">
        <f t="shared" si="190"/>
        <v>2.9874999999999998</v>
      </c>
      <c r="H723" s="181">
        <f t="shared" ca="1" si="191"/>
        <v>-16.036679425643612</v>
      </c>
      <c r="I723" s="182">
        <f t="shared" ca="1" si="192"/>
        <v>238.68713332573569</v>
      </c>
      <c r="J723" s="181">
        <f t="shared" ca="1" si="193"/>
        <v>422.47485039739917</v>
      </c>
      <c r="K723" s="7">
        <f t="shared" ca="1" si="199"/>
        <v>-11.30350090645363</v>
      </c>
      <c r="L723" s="110">
        <f t="shared" si="194"/>
        <v>77.373062415278838</v>
      </c>
      <c r="M723" s="110">
        <f t="shared" si="195"/>
        <v>52.801032270212559</v>
      </c>
      <c r="N723" s="110">
        <f t="shared" ca="1" si="196"/>
        <v>-110.88734389231011</v>
      </c>
      <c r="O723" s="110">
        <f t="shared" ca="1" si="197"/>
        <v>-86.315313747243835</v>
      </c>
      <c r="P723" s="110">
        <f t="shared" ca="1" si="200"/>
        <v>-16.036679425643612</v>
      </c>
      <c r="Q723" s="110">
        <f>'prueba 1'!I720</f>
        <v>0</v>
      </c>
      <c r="R723" s="105">
        <f>'prueba 1'!AN720</f>
        <v>1.115153610134121E-3</v>
      </c>
      <c r="S723" s="105">
        <f t="shared" si="201"/>
        <v>1.7966317767367428</v>
      </c>
      <c r="T723" s="177">
        <f t="shared" si="202"/>
        <v>5.3823682232632573</v>
      </c>
      <c r="U723" s="161">
        <f t="shared" si="188"/>
        <v>3.2865805411259143E-2</v>
      </c>
      <c r="V723" s="178">
        <f t="shared" si="198"/>
        <v>2.9874999999999998</v>
      </c>
    </row>
    <row r="724" spans="1:22" x14ac:dyDescent="0.25">
      <c r="A724" s="200">
        <v>2.9916670000000001</v>
      </c>
      <c r="B724" s="105">
        <v>7.8871623257164973</v>
      </c>
      <c r="D724" s="194">
        <f t="shared" si="203"/>
        <v>4.1670000000002538E-3</v>
      </c>
      <c r="E724" s="174">
        <f t="shared" ca="1" si="187"/>
        <v>-6.6782151455443139E-2</v>
      </c>
      <c r="F724" s="179">
        <f t="shared" ca="1" si="189"/>
        <v>0.99433100334328639</v>
      </c>
      <c r="G724" s="272">
        <f t="shared" si="190"/>
        <v>2.9916670000000001</v>
      </c>
      <c r="H724" s="181">
        <f t="shared" ca="1" si="191"/>
        <v>-16.026434234566612</v>
      </c>
      <c r="I724" s="182">
        <f t="shared" ca="1" si="192"/>
        <v>238.62035117428024</v>
      </c>
      <c r="J724" s="181">
        <f t="shared" ca="1" si="193"/>
        <v>423.46918140074246</v>
      </c>
      <c r="K724" s="7">
        <f t="shared" ca="1" si="199"/>
        <v>-11.297174318421385</v>
      </c>
      <c r="L724" s="110">
        <f t="shared" si="194"/>
        <v>77.373062415278838</v>
      </c>
      <c r="M724" s="110">
        <f t="shared" si="195"/>
        <v>52.790111299878568</v>
      </c>
      <c r="N724" s="110">
        <f t="shared" ca="1" si="196"/>
        <v>-110.82528006371379</v>
      </c>
      <c r="O724" s="110">
        <f t="shared" ca="1" si="197"/>
        <v>-86.242328948313514</v>
      </c>
      <c r="P724" s="110">
        <f t="shared" ca="1" si="200"/>
        <v>-16.026434234566612</v>
      </c>
      <c r="Q724" s="110">
        <f>'prueba 1'!I721</f>
        <v>0</v>
      </c>
      <c r="R724" s="105">
        <f>'prueba 1'!AN721</f>
        <v>1.1132487598360555E-3</v>
      </c>
      <c r="S724" s="105">
        <f t="shared" si="201"/>
        <v>1.7977450254965788</v>
      </c>
      <c r="T724" s="177">
        <f t="shared" si="202"/>
        <v>5.3812549745034213</v>
      </c>
      <c r="U724" s="161">
        <f t="shared" si="188"/>
        <v>3.2865805411262647E-2</v>
      </c>
      <c r="V724" s="178">
        <f t="shared" si="198"/>
        <v>2.9916670000000001</v>
      </c>
    </row>
    <row r="725" spans="1:22" x14ac:dyDescent="0.25">
      <c r="A725" s="200">
        <v>2.9958330000000002</v>
      </c>
      <c r="B725" s="105">
        <v>7.8871623257164973</v>
      </c>
      <c r="D725" s="194">
        <f t="shared" si="203"/>
        <v>4.1660000000001141E-3</v>
      </c>
      <c r="E725" s="174">
        <f t="shared" ca="1" si="187"/>
        <v>-6.6723459588606107E-2</v>
      </c>
      <c r="F725" s="179">
        <f t="shared" ca="1" si="189"/>
        <v>0.99381441305943252</v>
      </c>
      <c r="G725" s="272">
        <f t="shared" si="190"/>
        <v>2.9958330000000002</v>
      </c>
      <c r="H725" s="181">
        <f t="shared" ca="1" si="191"/>
        <v>-16.016192892127769</v>
      </c>
      <c r="I725" s="182">
        <f t="shared" ca="1" si="192"/>
        <v>238.55362771469163</v>
      </c>
      <c r="J725" s="181">
        <f t="shared" ca="1" si="193"/>
        <v>424.46299581380191</v>
      </c>
      <c r="K725" s="7">
        <f t="shared" ca="1" si="199"/>
        <v>-11.290853541492146</v>
      </c>
      <c r="L725" s="110">
        <f t="shared" si="194"/>
        <v>77.373062415278838</v>
      </c>
      <c r="M725" s="110">
        <f t="shared" si="195"/>
        <v>52.77921165260544</v>
      </c>
      <c r="N725" s="110">
        <f t="shared" ca="1" si="196"/>
        <v>-110.76327324203795</v>
      </c>
      <c r="O725" s="110">
        <f t="shared" ca="1" si="197"/>
        <v>-86.169422479364556</v>
      </c>
      <c r="P725" s="110">
        <f t="shared" ca="1" si="200"/>
        <v>-16.016192892127769</v>
      </c>
      <c r="Q725" s="110">
        <f>'prueba 1'!I722</f>
        <v>0</v>
      </c>
      <c r="R725" s="105">
        <f>'prueba 1'!AN722</f>
        <v>1.111075155262815E-3</v>
      </c>
      <c r="S725" s="105">
        <f t="shared" si="201"/>
        <v>1.7988561006518415</v>
      </c>
      <c r="T725" s="177">
        <f t="shared" si="202"/>
        <v>5.380143899348159</v>
      </c>
      <c r="U725" s="161">
        <f t="shared" si="188"/>
        <v>3.285791824893583E-2</v>
      </c>
      <c r="V725" s="178">
        <f t="shared" si="198"/>
        <v>2.9958330000000002</v>
      </c>
    </row>
    <row r="726" spans="1:22" x14ac:dyDescent="0.25">
      <c r="A726" s="200">
        <v>3</v>
      </c>
      <c r="B726" s="105">
        <v>7.7689687621030208</v>
      </c>
      <c r="D726" s="194">
        <f t="shared" si="203"/>
        <v>4.1669999999998097E-3</v>
      </c>
      <c r="E726" s="174">
        <f t="shared" ca="1" si="187"/>
        <v>-6.7595016539148178E-2</v>
      </c>
      <c r="F726" s="179">
        <f t="shared" ca="1" si="189"/>
        <v>0.99377129825315602</v>
      </c>
      <c r="G726" s="272">
        <f t="shared" si="190"/>
        <v>3</v>
      </c>
      <c r="H726" s="181">
        <f t="shared" ca="1" si="191"/>
        <v>-16.221506248896393</v>
      </c>
      <c r="I726" s="182">
        <f t="shared" ca="1" si="192"/>
        <v>238.48603269815248</v>
      </c>
      <c r="J726" s="181">
        <f t="shared" ca="1" si="193"/>
        <v>425.45676711205505</v>
      </c>
      <c r="K726" s="7">
        <f t="shared" ca="1" si="199"/>
        <v>-11.284540086016401</v>
      </c>
      <c r="L726" s="110">
        <f t="shared" si="194"/>
        <v>76.213583556230631</v>
      </c>
      <c r="M726" s="110">
        <f t="shared" si="195"/>
        <v>52.768391755602849</v>
      </c>
      <c r="N726" s="110">
        <f t="shared" ca="1" si="196"/>
        <v>-110.7013382438209</v>
      </c>
      <c r="O726" s="110">
        <f t="shared" ca="1" si="197"/>
        <v>-87.256146443193117</v>
      </c>
      <c r="P726" s="110">
        <f t="shared" ca="1" si="200"/>
        <v>-16.221506248896393</v>
      </c>
      <c r="Q726" s="110">
        <f>'prueba 1'!I723</f>
        <v>0</v>
      </c>
      <c r="R726" s="105">
        <f>'prueba 1'!AN723</f>
        <v>1.1029456679507923E-3</v>
      </c>
      <c r="S726" s="105">
        <f t="shared" si="201"/>
        <v>1.7999590463197923</v>
      </c>
      <c r="T726" s="177">
        <f t="shared" si="202"/>
        <v>5.3790409536802084</v>
      </c>
      <c r="U726" s="161">
        <f t="shared" si="188"/>
        <v>3.2373292831681812E-2</v>
      </c>
      <c r="V726" s="178">
        <f t="shared" si="198"/>
        <v>3</v>
      </c>
    </row>
    <row r="727" spans="1:22" x14ac:dyDescent="0.25">
      <c r="A727" s="200">
        <v>3.0041669999999998</v>
      </c>
      <c r="B727" s="105">
        <v>7.5916784166828037</v>
      </c>
      <c r="D727" s="194">
        <f t="shared" si="203"/>
        <v>4.1669999999998097E-3</v>
      </c>
      <c r="E727" s="174">
        <f t="shared" ca="1" si="187"/>
        <v>-6.8899435196715361E-2</v>
      </c>
      <c r="F727" s="179">
        <f t="shared" ca="1" si="189"/>
        <v>0.99348419430669133</v>
      </c>
      <c r="G727" s="272">
        <f t="shared" si="190"/>
        <v>3.0041669999999998</v>
      </c>
      <c r="H727" s="181">
        <f t="shared" ca="1" si="191"/>
        <v>-16.53454168387773</v>
      </c>
      <c r="I727" s="182">
        <f t="shared" ca="1" si="192"/>
        <v>238.41713326295576</v>
      </c>
      <c r="J727" s="181">
        <f t="shared" ca="1" si="193"/>
        <v>426.45025130636174</v>
      </c>
      <c r="K727" s="7">
        <f t="shared" ca="1" si="199"/>
        <v>-11.278145963126416</v>
      </c>
      <c r="L727" s="110">
        <f t="shared" si="194"/>
        <v>74.474365267658314</v>
      </c>
      <c r="M727" s="110">
        <f t="shared" si="195"/>
        <v>52.757686118129932</v>
      </c>
      <c r="N727" s="110">
        <f t="shared" ca="1" si="196"/>
        <v>-110.63861189827016</v>
      </c>
      <c r="O727" s="110">
        <f t="shared" ca="1" si="197"/>
        <v>-88.921932748741767</v>
      </c>
      <c r="P727" s="110">
        <f t="shared" ca="1" si="200"/>
        <v>-16.53454168387773</v>
      </c>
      <c r="Q727" s="110">
        <f>'prueba 1'!I724</f>
        <v>0</v>
      </c>
      <c r="R727" s="105">
        <f>'prueba 1'!AN724</f>
        <v>1.0912984172181408E-3</v>
      </c>
      <c r="S727" s="105">
        <f t="shared" si="201"/>
        <v>1.8010503447370105</v>
      </c>
      <c r="T727" s="177">
        <f t="shared" si="202"/>
        <v>5.3779496552629897</v>
      </c>
      <c r="U727" s="161">
        <f t="shared" si="188"/>
        <v>3.1634523962315801E-2</v>
      </c>
      <c r="V727" s="178">
        <f t="shared" si="198"/>
        <v>3.0041669999999998</v>
      </c>
    </row>
    <row r="728" spans="1:22" x14ac:dyDescent="0.25">
      <c r="A728" s="200">
        <v>3.0083329999999999</v>
      </c>
      <c r="B728" s="105">
        <v>7.2961945076491084</v>
      </c>
      <c r="D728" s="194">
        <f t="shared" si="203"/>
        <v>4.1660000000001141E-3</v>
      </c>
      <c r="E728" s="174">
        <f t="shared" ca="1" si="187"/>
        <v>-7.108487455245345E-2</v>
      </c>
      <c r="F728" s="179">
        <f t="shared" ca="1" si="189"/>
        <v>0.99294963758611543</v>
      </c>
      <c r="G728" s="272">
        <f t="shared" si="190"/>
        <v>3.0083329999999999</v>
      </c>
      <c r="H728" s="181">
        <f t="shared" ca="1" si="191"/>
        <v>-17.063099988586536</v>
      </c>
      <c r="I728" s="182">
        <f t="shared" ca="1" si="192"/>
        <v>238.34604838840332</v>
      </c>
      <c r="J728" s="181">
        <f t="shared" ca="1" si="193"/>
        <v>427.44320094394783</v>
      </c>
      <c r="K728" s="7">
        <f t="shared" ca="1" si="199"/>
        <v>-11.271630314131905</v>
      </c>
      <c r="L728" s="110">
        <f t="shared" si="194"/>
        <v>71.575668120037761</v>
      </c>
      <c r="M728" s="110">
        <f t="shared" si="195"/>
        <v>52.747161685112147</v>
      </c>
      <c r="N728" s="110">
        <f t="shared" ca="1" si="196"/>
        <v>-110.57469338163399</v>
      </c>
      <c r="O728" s="110">
        <f t="shared" ca="1" si="197"/>
        <v>-91.746186946708377</v>
      </c>
      <c r="P728" s="110">
        <f t="shared" ca="1" si="200"/>
        <v>-17.063099988586536</v>
      </c>
      <c r="Q728" s="110">
        <f>'prueba 1'!I725</f>
        <v>0</v>
      </c>
      <c r="R728" s="105">
        <f>'prueba 1'!AN725</f>
        <v>1.0728270150654933E-3</v>
      </c>
      <c r="S728" s="105">
        <f t="shared" si="201"/>
        <v>1.802123171752076</v>
      </c>
      <c r="T728" s="177">
        <f t="shared" si="202"/>
        <v>5.3768768282479247</v>
      </c>
      <c r="U728" s="161">
        <f t="shared" si="188"/>
        <v>3.0395946318867016E-2</v>
      </c>
      <c r="V728" s="178">
        <f t="shared" si="198"/>
        <v>3.0083329999999999</v>
      </c>
    </row>
    <row r="729" spans="1:22" x14ac:dyDescent="0.25">
      <c r="A729" s="200">
        <v>3.0125000000000002</v>
      </c>
      <c r="B729" s="105">
        <v>7.17800094403563</v>
      </c>
      <c r="D729" s="194">
        <f t="shared" si="203"/>
        <v>4.1670000000002538E-3</v>
      </c>
      <c r="E729" s="174">
        <f t="shared" ca="1" si="187"/>
        <v>-7.1955578255274391E-2</v>
      </c>
      <c r="F729" s="179">
        <f t="shared" ca="1" si="189"/>
        <v>0.99288814473994735</v>
      </c>
      <c r="G729" s="272">
        <f t="shared" si="190"/>
        <v>3.0125000000000002</v>
      </c>
      <c r="H729" s="181">
        <f t="shared" ca="1" si="191"/>
        <v>-17.267957344677228</v>
      </c>
      <c r="I729" s="182">
        <f t="shared" ca="1" si="192"/>
        <v>238.27409281014803</v>
      </c>
      <c r="J729" s="181">
        <f t="shared" ca="1" si="193"/>
        <v>428.43608908868777</v>
      </c>
      <c r="K729" s="7">
        <f t="shared" ca="1" si="199"/>
        <v>-11.264909966736163</v>
      </c>
      <c r="L729" s="110">
        <f t="shared" si="194"/>
        <v>70.41618926098954</v>
      </c>
      <c r="M729" s="110">
        <f t="shared" si="195"/>
        <v>52.736716934995094</v>
      </c>
      <c r="N729" s="110">
        <f t="shared" ca="1" si="196"/>
        <v>-110.50876677368176</v>
      </c>
      <c r="O729" s="110">
        <f t="shared" ca="1" si="197"/>
        <v>-92.829294447687317</v>
      </c>
      <c r="P729" s="110">
        <f t="shared" ca="1" si="200"/>
        <v>-17.267957344677228</v>
      </c>
      <c r="Q729" s="110">
        <f>'prueba 1'!I726</f>
        <v>0</v>
      </c>
      <c r="R729" s="105">
        <f>'prueba 1'!AN726</f>
        <v>1.0647043952134877E-3</v>
      </c>
      <c r="S729" s="105">
        <f t="shared" si="201"/>
        <v>1.8031878761472895</v>
      </c>
      <c r="T729" s="177">
        <f t="shared" si="202"/>
        <v>5.375812123852711</v>
      </c>
      <c r="U729" s="161">
        <f t="shared" si="188"/>
        <v>2.9910729933798293E-2</v>
      </c>
      <c r="V729" s="178">
        <f t="shared" si="198"/>
        <v>3.0125000000000002</v>
      </c>
    </row>
    <row r="730" spans="1:22" x14ac:dyDescent="0.25">
      <c r="A730" s="200">
        <v>3.016667</v>
      </c>
      <c r="B730" s="105">
        <v>7.0598073804221535</v>
      </c>
      <c r="D730" s="194">
        <f t="shared" si="203"/>
        <v>4.1669999999998097E-3</v>
      </c>
      <c r="E730" s="174">
        <f t="shared" ca="1" si="187"/>
        <v>-7.2808896792051214E-2</v>
      </c>
      <c r="F730" s="179">
        <f t="shared" ca="1" si="189"/>
        <v>0.99258475006690905</v>
      </c>
      <c r="G730" s="272">
        <f t="shared" si="190"/>
        <v>3.016667</v>
      </c>
      <c r="H730" s="181">
        <f t="shared" ca="1" si="191"/>
        <v>-17.472737411100201</v>
      </c>
      <c r="I730" s="182">
        <f t="shared" ca="1" si="192"/>
        <v>238.20128391335598</v>
      </c>
      <c r="J730" s="181">
        <f t="shared" ca="1" si="193"/>
        <v>429.42867383875466</v>
      </c>
      <c r="K730" s="7">
        <f t="shared" ca="1" si="199"/>
        <v>-11.258109344179347</v>
      </c>
      <c r="L730" s="110">
        <f t="shared" si="194"/>
        <v>69.256710401941334</v>
      </c>
      <c r="M730" s="110">
        <f t="shared" si="195"/>
        <v>52.726354295928317</v>
      </c>
      <c r="N730" s="110">
        <f t="shared" ca="1" si="196"/>
        <v>-110.44205266639941</v>
      </c>
      <c r="O730" s="110">
        <f t="shared" ca="1" si="197"/>
        <v>-93.911696560386389</v>
      </c>
      <c r="P730" s="110">
        <f t="shared" ca="1" si="200"/>
        <v>-17.472737411100201</v>
      </c>
      <c r="Q730" s="110">
        <f>'prueba 1'!I727</f>
        <v>0</v>
      </c>
      <c r="R730" s="105">
        <f>'prueba 1'!AN727</f>
        <v>1.0563342575716558E-3</v>
      </c>
      <c r="S730" s="105">
        <f t="shared" si="201"/>
        <v>1.804244210404861</v>
      </c>
      <c r="T730" s="177">
        <f t="shared" si="202"/>
        <v>5.374755789595139</v>
      </c>
      <c r="U730" s="161">
        <f t="shared" si="188"/>
        <v>2.941821735421777E-2</v>
      </c>
      <c r="V730" s="178">
        <f t="shared" si="198"/>
        <v>3.016667</v>
      </c>
    </row>
    <row r="731" spans="1:22" x14ac:dyDescent="0.25">
      <c r="A731" s="200">
        <v>3.0208330000000001</v>
      </c>
      <c r="B731" s="105">
        <v>7.000710598615413</v>
      </c>
      <c r="D731" s="194">
        <f t="shared" si="203"/>
        <v>4.1660000000001141E-3</v>
      </c>
      <c r="E731" s="174">
        <f t="shared" ca="1" si="187"/>
        <v>-7.3194796496139025E-2</v>
      </c>
      <c r="F731" s="179">
        <f t="shared" ca="1" si="189"/>
        <v>0.99204161926086531</v>
      </c>
      <c r="G731" s="272">
        <f t="shared" si="190"/>
        <v>3.0208330000000001</v>
      </c>
      <c r="H731" s="181">
        <f t="shared" ca="1" si="191"/>
        <v>-17.56956228903913</v>
      </c>
      <c r="I731" s="182">
        <f t="shared" ca="1" si="192"/>
        <v>238.12808911685985</v>
      </c>
      <c r="J731" s="181">
        <f t="shared" ca="1" si="193"/>
        <v>430.42071545801554</v>
      </c>
      <c r="K731" s="7">
        <f t="shared" ca="1" si="199"/>
        <v>-11.251230163349215</v>
      </c>
      <c r="L731" s="110">
        <f t="shared" si="194"/>
        <v>68.676970972417209</v>
      </c>
      <c r="M731" s="110">
        <f t="shared" si="195"/>
        <v>52.716043849727498</v>
      </c>
      <c r="N731" s="110">
        <f t="shared" ca="1" si="196"/>
        <v>-110.37456790245579</v>
      </c>
      <c r="O731" s="110">
        <f t="shared" ca="1" si="197"/>
        <v>-94.413640779766084</v>
      </c>
      <c r="P731" s="110">
        <f t="shared" ca="1" si="200"/>
        <v>-17.56956228903913</v>
      </c>
      <c r="Q731" s="110">
        <f>'prueba 1'!I728</f>
        <v>0</v>
      </c>
      <c r="R731" s="105">
        <f>'prueba 1'!AN728</f>
        <v>1.0510138838757822E-3</v>
      </c>
      <c r="S731" s="105">
        <f t="shared" si="201"/>
        <v>1.8052952242887368</v>
      </c>
      <c r="T731" s="177">
        <f t="shared" si="202"/>
        <v>5.3737047757112633</v>
      </c>
      <c r="U731" s="161">
        <f t="shared" si="188"/>
        <v>2.9164960353832609E-2</v>
      </c>
      <c r="V731" s="178">
        <f t="shared" si="198"/>
        <v>3.0208330000000001</v>
      </c>
    </row>
    <row r="732" spans="1:22" x14ac:dyDescent="0.25">
      <c r="A732" s="200">
        <v>3.0249999999999999</v>
      </c>
      <c r="B732" s="105">
        <v>7.17800094403563</v>
      </c>
      <c r="D732" s="194">
        <f t="shared" si="203"/>
        <v>4.1669999999998097E-3</v>
      </c>
      <c r="E732" s="174">
        <f t="shared" ca="1" si="187"/>
        <v>-7.1817209451117872E-2</v>
      </c>
      <c r="F732" s="179">
        <f t="shared" ca="1" si="189"/>
        <v>0.99198048503812686</v>
      </c>
      <c r="G732" s="272">
        <f t="shared" si="190"/>
        <v>3.0249999999999999</v>
      </c>
      <c r="H732" s="181">
        <f t="shared" ca="1" si="191"/>
        <v>-17.234751488150025</v>
      </c>
      <c r="I732" s="182">
        <f t="shared" ca="1" si="192"/>
        <v>238.05627190740873</v>
      </c>
      <c r="J732" s="181">
        <f t="shared" ca="1" si="193"/>
        <v>431.41269594305368</v>
      </c>
      <c r="K732" s="7">
        <f t="shared" ca="1" si="199"/>
        <v>-11.244316640796349</v>
      </c>
      <c r="L732" s="110">
        <f t="shared" si="194"/>
        <v>70.41618926098954</v>
      </c>
      <c r="M732" s="110">
        <f t="shared" si="195"/>
        <v>52.705651448347453</v>
      </c>
      <c r="N732" s="110">
        <f t="shared" ca="1" si="196"/>
        <v>-110.30674624621219</v>
      </c>
      <c r="O732" s="110">
        <f t="shared" ca="1" si="197"/>
        <v>-92.596208433570098</v>
      </c>
      <c r="P732" s="110">
        <f t="shared" ca="1" si="200"/>
        <v>-17.234751488150025</v>
      </c>
      <c r="Q732" s="110">
        <f>'prueba 1'!I729</f>
        <v>0</v>
      </c>
      <c r="R732" s="105">
        <f>'prueba 1'!AN729</f>
        <v>1.0593681325223845E-3</v>
      </c>
      <c r="S732" s="105">
        <f t="shared" si="201"/>
        <v>1.8063545924212592</v>
      </c>
      <c r="T732" s="177">
        <f t="shared" si="202"/>
        <v>5.3726454075787409</v>
      </c>
      <c r="U732" s="161">
        <f t="shared" si="188"/>
        <v>2.9910729933795104E-2</v>
      </c>
      <c r="V732" s="178">
        <f t="shared" si="198"/>
        <v>3.0249999999999999</v>
      </c>
    </row>
    <row r="733" spans="1:22" x14ac:dyDescent="0.25">
      <c r="A733" s="200">
        <v>3.0291670000000002</v>
      </c>
      <c r="B733" s="105">
        <v>7.4734848530693254</v>
      </c>
      <c r="D733" s="194">
        <f t="shared" si="203"/>
        <v>4.1670000000002538E-3</v>
      </c>
      <c r="E733" s="174">
        <f t="shared" ca="1" si="187"/>
        <v>-6.9523121700284116E-2</v>
      </c>
      <c r="F733" s="179">
        <f t="shared" ca="1" si="189"/>
        <v>0.99169078219010753</v>
      </c>
      <c r="G733" s="272">
        <f t="shared" si="190"/>
        <v>3.0291670000000002</v>
      </c>
      <c r="H733" s="181">
        <f t="shared" ca="1" si="191"/>
        <v>-16.684214470909499</v>
      </c>
      <c r="I733" s="182">
        <f t="shared" ca="1" si="192"/>
        <v>237.98674878570844</v>
      </c>
      <c r="J733" s="181">
        <f t="shared" ca="1" si="193"/>
        <v>432.4043867252438</v>
      </c>
      <c r="K733" s="7">
        <f t="shared" ca="1" si="199"/>
        <v>-11.237535301612514</v>
      </c>
      <c r="L733" s="110">
        <f t="shared" si="194"/>
        <v>73.314886408610093</v>
      </c>
      <c r="M733" s="110">
        <f t="shared" si="195"/>
        <v>52.695116933574646</v>
      </c>
      <c r="N733" s="110">
        <f t="shared" ca="1" si="196"/>
        <v>-110.24022130881876</v>
      </c>
      <c r="O733" s="110">
        <f t="shared" ca="1" si="197"/>
        <v>-89.620451833783306</v>
      </c>
      <c r="P733" s="110">
        <f t="shared" ca="1" si="200"/>
        <v>-16.684214470909499</v>
      </c>
      <c r="Q733" s="110">
        <f>'prueba 1'!I730</f>
        <v>0</v>
      </c>
      <c r="R733" s="105">
        <f>'prueba 1'!AN730</f>
        <v>1.0738547169015838E-3</v>
      </c>
      <c r="S733" s="105">
        <f t="shared" si="201"/>
        <v>1.8074284471381608</v>
      </c>
      <c r="T733" s="177">
        <f t="shared" si="202"/>
        <v>5.3715715528618393</v>
      </c>
      <c r="U733" s="161">
        <f t="shared" si="188"/>
        <v>3.1142011382741776E-2</v>
      </c>
      <c r="V733" s="178">
        <f t="shared" si="198"/>
        <v>3.0291670000000002</v>
      </c>
    </row>
    <row r="734" spans="1:22" x14ac:dyDescent="0.25">
      <c r="A734" s="200">
        <v>3.0333329999999998</v>
      </c>
      <c r="B734" s="105">
        <v>7.3552912894558471</v>
      </c>
      <c r="D734" s="194">
        <f t="shared" si="203"/>
        <v>4.16599999999967E-3</v>
      </c>
      <c r="E734" s="174">
        <f t="shared" ca="1" si="187"/>
        <v>-7.0361605584308262E-2</v>
      </c>
      <c r="F734" s="179">
        <f t="shared" ca="1" si="189"/>
        <v>0.99115966899231867</v>
      </c>
      <c r="G734" s="272">
        <f t="shared" si="190"/>
        <v>3.0333329999999998</v>
      </c>
      <c r="H734" s="181">
        <f t="shared" ca="1" si="191"/>
        <v>-16.889487658260641</v>
      </c>
      <c r="I734" s="182">
        <f t="shared" ca="1" si="192"/>
        <v>237.91638718012413</v>
      </c>
      <c r="J734" s="181">
        <f t="shared" ca="1" si="193"/>
        <v>433.39554639423613</v>
      </c>
      <c r="K734" s="7">
        <f t="shared" ca="1" si="199"/>
        <v>-11.230972530168785</v>
      </c>
      <c r="L734" s="110">
        <f t="shared" si="194"/>
        <v>72.155407549561858</v>
      </c>
      <c r="M734" s="110">
        <f t="shared" si="195"/>
        <v>52.684666667109077</v>
      </c>
      <c r="N734" s="110">
        <f t="shared" ca="1" si="196"/>
        <v>-110.17584052095579</v>
      </c>
      <c r="O734" s="110">
        <f t="shared" ca="1" si="197"/>
        <v>-90.705099638503015</v>
      </c>
      <c r="P734" s="110">
        <f t="shared" ca="1" si="200"/>
        <v>-16.889487658260641</v>
      </c>
      <c r="Q734" s="110">
        <f>'prueba 1'!I731</f>
        <v>0</v>
      </c>
      <c r="R734" s="105">
        <f>'prueba 1'!AN731</f>
        <v>1.0652667141249946E-3</v>
      </c>
      <c r="S734" s="105">
        <f t="shared" si="201"/>
        <v>1.8084937138522859</v>
      </c>
      <c r="T734" s="177">
        <f t="shared" si="202"/>
        <v>5.3705062861477142</v>
      </c>
      <c r="U734" s="161">
        <f t="shared" si="188"/>
        <v>3.0642143511870633E-2</v>
      </c>
      <c r="V734" s="178">
        <f t="shared" si="198"/>
        <v>3.0333329999999998</v>
      </c>
    </row>
    <row r="735" spans="1:22" x14ac:dyDescent="0.25">
      <c r="A735" s="200">
        <v>3.0375000000000001</v>
      </c>
      <c r="B735" s="105">
        <v>7.7098719802962803</v>
      </c>
      <c r="D735" s="194">
        <f t="shared" si="203"/>
        <v>4.1670000000002538E-3</v>
      </c>
      <c r="E735" s="174">
        <f t="shared" ca="1" si="187"/>
        <v>-6.7634415248849403E-2</v>
      </c>
      <c r="F735" s="179">
        <f t="shared" ca="1" si="189"/>
        <v>0.99111575277129571</v>
      </c>
      <c r="G735" s="272">
        <f t="shared" si="190"/>
        <v>3.0375000000000001</v>
      </c>
      <c r="H735" s="181">
        <f t="shared" ca="1" si="191"/>
        <v>-16.230961182828242</v>
      </c>
      <c r="I735" s="182">
        <f t="shared" ca="1" si="192"/>
        <v>237.84875276487529</v>
      </c>
      <c r="J735" s="181">
        <f t="shared" ca="1" si="193"/>
        <v>434.38666214700743</v>
      </c>
      <c r="K735" s="7">
        <f t="shared" ca="1" si="199"/>
        <v>-11.224332560115661</v>
      </c>
      <c r="L735" s="110">
        <f t="shared" si="194"/>
        <v>75.633844126706506</v>
      </c>
      <c r="M735" s="110">
        <f t="shared" si="195"/>
        <v>52.67404212161599</v>
      </c>
      <c r="N735" s="110">
        <f t="shared" ca="1" si="196"/>
        <v>-110.11070241473465</v>
      </c>
      <c r="O735" s="110">
        <f t="shared" ca="1" si="197"/>
        <v>-87.150900409644123</v>
      </c>
      <c r="P735" s="110">
        <f t="shared" ca="1" si="200"/>
        <v>-16.230961182828242</v>
      </c>
      <c r="Q735" s="110">
        <f>'prueba 1'!I732</f>
        <v>0</v>
      </c>
      <c r="R735" s="105">
        <f>'prueba 1'!AN732</f>
        <v>1.0830321603554677E-3</v>
      </c>
      <c r="S735" s="105">
        <f t="shared" si="201"/>
        <v>1.8095767460126413</v>
      </c>
      <c r="T735" s="177">
        <f t="shared" si="202"/>
        <v>5.3694232539873585</v>
      </c>
      <c r="U735" s="161">
        <f t="shared" si="188"/>
        <v>3.212703654189656E-2</v>
      </c>
      <c r="V735" s="178">
        <f t="shared" si="198"/>
        <v>3.0375000000000001</v>
      </c>
    </row>
    <row r="736" spans="1:22" x14ac:dyDescent="0.25">
      <c r="A736" s="200">
        <v>3.0416669999999999</v>
      </c>
      <c r="B736" s="105">
        <v>7.0598073804221535</v>
      </c>
      <c r="D736" s="194">
        <f t="shared" si="203"/>
        <v>4.1669999999998097E-3</v>
      </c>
      <c r="E736" s="174">
        <f t="shared" ca="1" si="187"/>
        <v>-7.2541047920665069E-2</v>
      </c>
      <c r="F736" s="179">
        <f t="shared" ca="1" si="189"/>
        <v>0.99081347422450472</v>
      </c>
      <c r="G736" s="272">
        <f t="shared" si="190"/>
        <v>3.0416669999999999</v>
      </c>
      <c r="H736" s="181">
        <f t="shared" ca="1" si="191"/>
        <v>-17.40845882425447</v>
      </c>
      <c r="I736" s="182">
        <f t="shared" ca="1" si="192"/>
        <v>237.77621171695463</v>
      </c>
      <c r="J736" s="181">
        <f t="shared" ca="1" si="193"/>
        <v>435.37747562123195</v>
      </c>
      <c r="K736" s="7">
        <f t="shared" ca="1" si="199"/>
        <v>-11.217951803638668</v>
      </c>
      <c r="L736" s="110">
        <f t="shared" si="194"/>
        <v>69.256710401941334</v>
      </c>
      <c r="M736" s="110">
        <f t="shared" si="195"/>
        <v>52.663785088862333</v>
      </c>
      <c r="N736" s="110">
        <f t="shared" ca="1" si="196"/>
        <v>-110.04810719369534</v>
      </c>
      <c r="O736" s="110">
        <f t="shared" ca="1" si="197"/>
        <v>-93.455181880616351</v>
      </c>
      <c r="P736" s="110">
        <f t="shared" ca="1" si="200"/>
        <v>-17.40845882425447</v>
      </c>
      <c r="Q736" s="110">
        <f>'prueba 1'!I733</f>
        <v>0</v>
      </c>
      <c r="R736" s="105">
        <f>'prueba 1'!AN733</f>
        <v>1.0455690880386691E-3</v>
      </c>
      <c r="S736" s="105">
        <f t="shared" si="201"/>
        <v>1.8106223151006799</v>
      </c>
      <c r="T736" s="177">
        <f t="shared" si="202"/>
        <v>5.3683776848993201</v>
      </c>
      <c r="U736" s="161">
        <f t="shared" si="188"/>
        <v>2.941821735421777E-2</v>
      </c>
      <c r="V736" s="178">
        <f t="shared" si="198"/>
        <v>3.0416669999999999</v>
      </c>
    </row>
    <row r="737" spans="1:22" x14ac:dyDescent="0.25">
      <c r="A737" s="200">
        <v>3.045833</v>
      </c>
      <c r="B737" s="105">
        <v>6.7052266895817194</v>
      </c>
      <c r="D737" s="194">
        <f t="shared" si="203"/>
        <v>4.1660000000001141E-3</v>
      </c>
      <c r="E737" s="174">
        <f t="shared" ref="E737:E800" ca="1" si="204">IF( AND(J736&lt;=0,I736&lt;=0,H737&lt;=0),0,+D737*H737)</f>
        <v>-7.5177455556979383E-2</v>
      </c>
      <c r="F737" s="179">
        <f t="shared" ca="1" si="189"/>
        <v>0.99026250873300981</v>
      </c>
      <c r="G737" s="272">
        <f t="shared" si="190"/>
        <v>3.045833</v>
      </c>
      <c r="H737" s="181">
        <f t="shared" ca="1" si="191"/>
        <v>-18.045476609932148</v>
      </c>
      <c r="I737" s="182">
        <f t="shared" ca="1" si="192"/>
        <v>237.70103426139767</v>
      </c>
      <c r="J737" s="181">
        <f t="shared" ca="1" si="193"/>
        <v>436.36773812996495</v>
      </c>
      <c r="K737" s="7">
        <f t="shared" ca="1" si="199"/>
        <v>-11.211110162671234</v>
      </c>
      <c r="L737" s="110">
        <f t="shared" si="194"/>
        <v>65.778273824796671</v>
      </c>
      <c r="M737" s="110">
        <f t="shared" si="195"/>
        <v>52.653741008944806</v>
      </c>
      <c r="N737" s="110">
        <f t="shared" ca="1" si="196"/>
        <v>-109.98099069580482</v>
      </c>
      <c r="O737" s="110">
        <f t="shared" ca="1" si="197"/>
        <v>-96.856457879952956</v>
      </c>
      <c r="P737" s="110">
        <f t="shared" ca="1" si="200"/>
        <v>-18.045476609932148</v>
      </c>
      <c r="Q737" s="110">
        <f>'prueba 1'!I734</f>
        <v>0</v>
      </c>
      <c r="R737" s="105">
        <f>'prueba 1'!AN734</f>
        <v>1.0238613575466234E-3</v>
      </c>
      <c r="S737" s="105">
        <f t="shared" si="201"/>
        <v>1.8116461764582266</v>
      </c>
      <c r="T737" s="177">
        <f t="shared" si="202"/>
        <v>5.3673538235417739</v>
      </c>
      <c r="U737" s="161">
        <f t="shared" si="188"/>
        <v>2.7933974388798209E-2</v>
      </c>
      <c r="V737" s="178">
        <f t="shared" si="198"/>
        <v>3.045833</v>
      </c>
    </row>
    <row r="738" spans="1:22" x14ac:dyDescent="0.25">
      <c r="A738" s="200">
        <v>3.05</v>
      </c>
      <c r="B738" s="105">
        <v>6.6461299077749789</v>
      </c>
      <c r="D738" s="194">
        <f t="shared" si="203"/>
        <v>4.1669999999998097E-3</v>
      </c>
      <c r="E738" s="174">
        <f t="shared" ca="1" si="204"/>
        <v>-7.5598196353344846E-2</v>
      </c>
      <c r="F738" s="179">
        <f t="shared" ca="1" si="189"/>
        <v>0.99018519208299449</v>
      </c>
      <c r="G738" s="272">
        <f t="shared" si="190"/>
        <v>3.05</v>
      </c>
      <c r="H738" s="181">
        <f t="shared" ca="1" si="191"/>
        <v>-18.142115755543148</v>
      </c>
      <c r="I738" s="182">
        <f t="shared" ca="1" si="192"/>
        <v>237.62543606504431</v>
      </c>
      <c r="J738" s="181">
        <f t="shared" ca="1" si="193"/>
        <v>437.35792332204795</v>
      </c>
      <c r="K738" s="7">
        <f t="shared" ca="1" si="199"/>
        <v>-11.204022073474061</v>
      </c>
      <c r="L738" s="110">
        <f t="shared" si="194"/>
        <v>65.198534395272546</v>
      </c>
      <c r="M738" s="110">
        <f t="shared" si="195"/>
        <v>52.643743692065428</v>
      </c>
      <c r="N738" s="110">
        <f t="shared" ca="1" si="196"/>
        <v>-109.91145654078055</v>
      </c>
      <c r="O738" s="110">
        <f t="shared" ca="1" si="197"/>
        <v>-97.356665837573431</v>
      </c>
      <c r="P738" s="110">
        <f t="shared" ca="1" si="200"/>
        <v>-18.142115755543148</v>
      </c>
      <c r="Q738" s="110">
        <f>'prueba 1'!I735</f>
        <v>0</v>
      </c>
      <c r="R738" s="105">
        <f>'prueba 1'!AN735</f>
        <v>1.0190944831167958E-3</v>
      </c>
      <c r="S738" s="105">
        <f t="shared" si="201"/>
        <v>1.8126652709413433</v>
      </c>
      <c r="T738" s="177">
        <f t="shared" si="202"/>
        <v>5.3663347290586572</v>
      </c>
      <c r="U738" s="161">
        <f t="shared" si="188"/>
        <v>2.7694423325697073E-2</v>
      </c>
      <c r="V738" s="178">
        <f t="shared" si="198"/>
        <v>3.05</v>
      </c>
    </row>
    <row r="739" spans="1:22" x14ac:dyDescent="0.25">
      <c r="A739" s="200">
        <v>3.0541670000000001</v>
      </c>
      <c r="B739" s="105">
        <v>6.7643234713884572</v>
      </c>
      <c r="D739" s="194">
        <f t="shared" si="203"/>
        <v>4.1670000000002538E-3</v>
      </c>
      <c r="E739" s="174">
        <f t="shared" ca="1" si="204"/>
        <v>-7.465001746076684E-2</v>
      </c>
      <c r="F739" s="179">
        <f t="shared" ca="1" si="189"/>
        <v>0.98987412546034093</v>
      </c>
      <c r="G739" s="272">
        <f t="shared" si="190"/>
        <v>3.0541670000000001</v>
      </c>
      <c r="H739" s="181">
        <f t="shared" ca="1" si="191"/>
        <v>-17.914571024900958</v>
      </c>
      <c r="I739" s="182">
        <f t="shared" ca="1" si="192"/>
        <v>237.55078604758356</v>
      </c>
      <c r="J739" s="181">
        <f t="shared" ca="1" si="193"/>
        <v>438.3477974475083</v>
      </c>
      <c r="K739" s="7">
        <f t="shared" ca="1" si="199"/>
        <v>-11.196896575066667</v>
      </c>
      <c r="L739" s="110">
        <f t="shared" si="194"/>
        <v>66.358013254320767</v>
      </c>
      <c r="M739" s="110">
        <f t="shared" si="195"/>
        <v>52.63369858222687</v>
      </c>
      <c r="N739" s="110">
        <f t="shared" ca="1" si="196"/>
        <v>-109.84155540140401</v>
      </c>
      <c r="O739" s="110">
        <f t="shared" ca="1" si="197"/>
        <v>-96.117240729310112</v>
      </c>
      <c r="P739" s="110">
        <f t="shared" ca="1" si="200"/>
        <v>-17.914571024900958</v>
      </c>
      <c r="Q739" s="110">
        <f>'prueba 1'!I736</f>
        <v>0</v>
      </c>
      <c r="R739" s="105">
        <f>'prueba 1'!AN736</f>
        <v>1.0239663443988474E-3</v>
      </c>
      <c r="S739" s="105">
        <f t="shared" si="201"/>
        <v>1.8136892372857423</v>
      </c>
      <c r="T739" s="177">
        <f t="shared" si="202"/>
        <v>5.365310762714258</v>
      </c>
      <c r="U739" s="161">
        <f t="shared" si="188"/>
        <v>2.8186935905277419E-2</v>
      </c>
      <c r="V739" s="178">
        <f t="shared" si="198"/>
        <v>3.0541670000000001</v>
      </c>
    </row>
    <row r="740" spans="1:22" x14ac:dyDescent="0.25">
      <c r="A740" s="200">
        <v>3.0583330000000002</v>
      </c>
      <c r="B740" s="105">
        <v>6.9416138168086743</v>
      </c>
      <c r="D740" s="194">
        <f t="shared" si="203"/>
        <v>4.1660000000001141E-3</v>
      </c>
      <c r="E740" s="174">
        <f t="shared" ca="1" si="204"/>
        <v>-7.3234298776456846E-2</v>
      </c>
      <c r="F740" s="179">
        <f t="shared" ca="1" si="189"/>
        <v>0.98933148058555742</v>
      </c>
      <c r="G740" s="272">
        <f t="shared" si="190"/>
        <v>3.0583330000000002</v>
      </c>
      <c r="H740" s="181">
        <f t="shared" ca="1" si="191"/>
        <v>-17.579044353445713</v>
      </c>
      <c r="I740" s="182">
        <f t="shared" ca="1" si="192"/>
        <v>237.47755174880709</v>
      </c>
      <c r="J740" s="181">
        <f t="shared" ca="1" si="193"/>
        <v>439.33712892809388</v>
      </c>
      <c r="K740" s="7">
        <f t="shared" ca="1" si="199"/>
        <v>-11.189862671223793</v>
      </c>
      <c r="L740" s="110">
        <f t="shared" si="194"/>
        <v>68.097231542893098</v>
      </c>
      <c r="M740" s="110">
        <f t="shared" si="195"/>
        <v>52.62357672048212</v>
      </c>
      <c r="N740" s="110">
        <f t="shared" ca="1" si="196"/>
        <v>-109.77255280470541</v>
      </c>
      <c r="O740" s="110">
        <f t="shared" ca="1" si="197"/>
        <v>-94.298897982294434</v>
      </c>
      <c r="P740" s="110">
        <f t="shared" ca="1" si="200"/>
        <v>-17.579044353445713</v>
      </c>
      <c r="Q740" s="110">
        <f>'prueba 1'!I737</f>
        <v>0</v>
      </c>
      <c r="R740" s="105">
        <f>'prueba 1'!AN737</f>
        <v>1.0317901880490497E-3</v>
      </c>
      <c r="S740" s="105">
        <f t="shared" si="201"/>
        <v>1.8147210274737913</v>
      </c>
      <c r="T740" s="177">
        <f t="shared" si="202"/>
        <v>5.3642789725262094</v>
      </c>
      <c r="U740" s="161">
        <f t="shared" si="188"/>
        <v>2.8918763160825728E-2</v>
      </c>
      <c r="V740" s="178">
        <f t="shared" si="198"/>
        <v>3.0583330000000002</v>
      </c>
    </row>
    <row r="741" spans="1:22" x14ac:dyDescent="0.25">
      <c r="A741" s="200">
        <v>3.0625</v>
      </c>
      <c r="B741" s="105">
        <v>6.4688395623547619</v>
      </c>
      <c r="D741" s="194">
        <f t="shared" si="203"/>
        <v>4.1669999999998097E-3</v>
      </c>
      <c r="E741" s="174">
        <f t="shared" ca="1" si="204"/>
        <v>-7.6808791382003902E-2</v>
      </c>
      <c r="F741" s="179">
        <f t="shared" ca="1" si="189"/>
        <v>0.98924889590354514</v>
      </c>
      <c r="G741" s="272">
        <f t="shared" si="190"/>
        <v>3.0625</v>
      </c>
      <c r="H741" s="181">
        <f t="shared" ca="1" si="191"/>
        <v>-18.432635320856111</v>
      </c>
      <c r="I741" s="182">
        <f t="shared" ca="1" si="192"/>
        <v>237.40074295742508</v>
      </c>
      <c r="J741" s="181">
        <f t="shared" ca="1" si="193"/>
        <v>440.3263778239974</v>
      </c>
      <c r="K741" s="7">
        <f t="shared" ca="1" si="199"/>
        <v>-11.182964311162326</v>
      </c>
      <c r="L741" s="110">
        <f t="shared" si="194"/>
        <v>63.459316106700214</v>
      </c>
      <c r="M741" s="110">
        <f t="shared" si="195"/>
        <v>52.613726993811525</v>
      </c>
      <c r="N741" s="110">
        <f t="shared" ca="1" si="196"/>
        <v>-109.70487989250243</v>
      </c>
      <c r="O741" s="110">
        <f t="shared" ca="1" si="197"/>
        <v>-98.859290779613744</v>
      </c>
      <c r="P741" s="110">
        <f t="shared" ca="1" si="200"/>
        <v>-18.432635320856111</v>
      </c>
      <c r="Q741" s="110">
        <f>'prueba 1'!I738</f>
        <v>0</v>
      </c>
      <c r="R741" s="105">
        <f>'prueba 1'!AN738</f>
        <v>1.0040496096416639E-3</v>
      </c>
      <c r="S741" s="105">
        <f t="shared" si="201"/>
        <v>1.815725077083433</v>
      </c>
      <c r="T741" s="177">
        <f t="shared" si="202"/>
        <v>5.3632749229165668</v>
      </c>
      <c r="U741" s="161">
        <f t="shared" si="188"/>
        <v>2.6955654456331062E-2</v>
      </c>
      <c r="V741" s="178">
        <f t="shared" si="198"/>
        <v>3.0625</v>
      </c>
    </row>
    <row r="742" spans="1:22" x14ac:dyDescent="0.25">
      <c r="A742" s="200">
        <v>3.0666669999999998</v>
      </c>
      <c r="B742" s="105">
        <v>6.409742780548024</v>
      </c>
      <c r="D742" s="194">
        <f t="shared" si="203"/>
        <v>4.1669999999998097E-3</v>
      </c>
      <c r="E742" s="174">
        <f t="shared" ca="1" si="204"/>
        <v>-7.7210860935381334E-2</v>
      </c>
      <c r="F742" s="179">
        <f t="shared" ca="1" si="189"/>
        <v>0.98892715824602739</v>
      </c>
      <c r="G742" s="272">
        <f t="shared" si="190"/>
        <v>3.0666669999999998</v>
      </c>
      <c r="H742" s="181">
        <f t="shared" ca="1" si="191"/>
        <v>-18.529124294548801</v>
      </c>
      <c r="I742" s="182">
        <f t="shared" ca="1" si="192"/>
        <v>237.32353209648969</v>
      </c>
      <c r="J742" s="181">
        <f t="shared" ca="1" si="193"/>
        <v>441.31530498224345</v>
      </c>
      <c r="K742" s="7">
        <f t="shared" ca="1" si="199"/>
        <v>-11.17573153434777</v>
      </c>
      <c r="L742" s="110">
        <f t="shared" si="194"/>
        <v>62.879576677176118</v>
      </c>
      <c r="M742" s="110">
        <f t="shared" si="195"/>
        <v>52.603926130093399</v>
      </c>
      <c r="N742" s="110">
        <f t="shared" ca="1" si="196"/>
        <v>-109.63392635195163</v>
      </c>
      <c r="O742" s="110">
        <f t="shared" ca="1" si="197"/>
        <v>-99.35827580486891</v>
      </c>
      <c r="P742" s="110">
        <f t="shared" ca="1" si="200"/>
        <v>-18.529124294548801</v>
      </c>
      <c r="Q742" s="110">
        <f>'prueba 1'!I739</f>
        <v>0</v>
      </c>
      <c r="R742" s="105">
        <f>'prueba 1'!AN739</f>
        <v>9.9906867666958677E-4</v>
      </c>
      <c r="S742" s="105">
        <f t="shared" si="201"/>
        <v>1.8167241457601027</v>
      </c>
      <c r="T742" s="177">
        <f t="shared" si="202"/>
        <v>5.3622758542398978</v>
      </c>
      <c r="U742" s="161">
        <f t="shared" si="188"/>
        <v>2.6709398166542397E-2</v>
      </c>
      <c r="V742" s="178">
        <f t="shared" si="198"/>
        <v>3.0666669999999998</v>
      </c>
    </row>
    <row r="743" spans="1:22" x14ac:dyDescent="0.25">
      <c r="A743" s="200">
        <v>3.0708329999999999</v>
      </c>
      <c r="B743" s="105">
        <v>6.4688395623547619</v>
      </c>
      <c r="D743" s="194">
        <f t="shared" si="203"/>
        <v>4.1660000000001141E-3</v>
      </c>
      <c r="E743" s="174">
        <f t="shared" ca="1" si="204"/>
        <v>-7.6693215975498857E-2</v>
      </c>
      <c r="F743" s="179">
        <f t="shared" ca="1" si="189"/>
        <v>0.98837033077624914</v>
      </c>
      <c r="G743" s="272">
        <f t="shared" si="190"/>
        <v>3.0708329999999999</v>
      </c>
      <c r="H743" s="181">
        <f t="shared" ca="1" si="191"/>
        <v>-18.409317324891205</v>
      </c>
      <c r="I743" s="182">
        <f t="shared" ca="1" si="192"/>
        <v>237.24683888051419</v>
      </c>
      <c r="J743" s="181">
        <f t="shared" ca="1" si="193"/>
        <v>442.30367531301971</v>
      </c>
      <c r="K743" s="7">
        <f t="shared" ca="1" si="199"/>
        <v>-11.168463254373199</v>
      </c>
      <c r="L743" s="110">
        <f t="shared" si="194"/>
        <v>63.459316106700214</v>
      </c>
      <c r="M743" s="110">
        <f t="shared" si="195"/>
        <v>52.594111660273875</v>
      </c>
      <c r="N743" s="110">
        <f t="shared" ca="1" si="196"/>
        <v>-109.56262452540109</v>
      </c>
      <c r="O743" s="110">
        <f t="shared" ca="1" si="197"/>
        <v>-98.697420078974744</v>
      </c>
      <c r="P743" s="110">
        <f t="shared" ca="1" si="200"/>
        <v>-18.409317324891205</v>
      </c>
      <c r="Q743" s="110">
        <f>'prueba 1'!I740</f>
        <v>0</v>
      </c>
      <c r="R743" s="105">
        <f>'prueba 1'!AN740</f>
        <v>1.00045563909556E-3</v>
      </c>
      <c r="S743" s="105">
        <f t="shared" si="201"/>
        <v>1.8177246013991981</v>
      </c>
      <c r="T743" s="177">
        <f t="shared" si="202"/>
        <v>5.3612753986008022</v>
      </c>
      <c r="U743" s="161">
        <f t="shared" si="188"/>
        <v>2.6949185616770677E-2</v>
      </c>
      <c r="V743" s="178">
        <f t="shared" si="198"/>
        <v>3.0708329999999999</v>
      </c>
    </row>
    <row r="744" spans="1:22" x14ac:dyDescent="0.25">
      <c r="A744" s="200">
        <v>3.0750000000000002</v>
      </c>
      <c r="B744" s="105">
        <v>6.6461299077749789</v>
      </c>
      <c r="D744" s="194">
        <f t="shared" si="203"/>
        <v>4.1670000000002538E-3</v>
      </c>
      <c r="E744" s="174">
        <f t="shared" ca="1" si="204"/>
        <v>-7.5311284602244649E-2</v>
      </c>
      <c r="F744" s="179">
        <f t="shared" ca="1" si="189"/>
        <v>0.98829375549222531</v>
      </c>
      <c r="G744" s="272">
        <f t="shared" si="190"/>
        <v>3.0750000000000002</v>
      </c>
      <c r="H744" s="181">
        <f t="shared" ca="1" si="191"/>
        <v>-18.073262443542131</v>
      </c>
      <c r="I744" s="182">
        <f t="shared" ca="1" si="192"/>
        <v>237.17152759591195</v>
      </c>
      <c r="J744" s="181">
        <f t="shared" ca="1" si="193"/>
        <v>443.29196906851195</v>
      </c>
      <c r="K744" s="7">
        <f t="shared" ca="1" si="199"/>
        <v>-11.161246043700665</v>
      </c>
      <c r="L744" s="110">
        <f t="shared" si="194"/>
        <v>65.198534395272546</v>
      </c>
      <c r="M744" s="110">
        <f t="shared" si="195"/>
        <v>52.584214883328556</v>
      </c>
      <c r="N744" s="110">
        <f t="shared" ca="1" si="196"/>
        <v>-109.49182368870352</v>
      </c>
      <c r="O744" s="110">
        <f t="shared" ca="1" si="197"/>
        <v>-96.87750417675953</v>
      </c>
      <c r="P744" s="110">
        <f t="shared" ca="1" si="200"/>
        <v>-18.073262443542131</v>
      </c>
      <c r="Q744" s="110">
        <f>'prueba 1'!I741</f>
        <v>0</v>
      </c>
      <c r="R744" s="105">
        <f>'prueba 1'!AN741</f>
        <v>1.0088457640486845E-3</v>
      </c>
      <c r="S744" s="105">
        <f t="shared" si="201"/>
        <v>1.8187334471632468</v>
      </c>
      <c r="T744" s="177">
        <f t="shared" si="202"/>
        <v>5.3602665528367535</v>
      </c>
      <c r="U744" s="161">
        <f t="shared" si="188"/>
        <v>2.7694423325700025E-2</v>
      </c>
      <c r="V744" s="178">
        <f t="shared" si="198"/>
        <v>3.0750000000000002</v>
      </c>
    </row>
    <row r="745" spans="1:22" x14ac:dyDescent="0.25">
      <c r="A745" s="200">
        <v>3.079167</v>
      </c>
      <c r="B745" s="105">
        <v>6.823420253195196</v>
      </c>
      <c r="D745" s="194">
        <f t="shared" si="203"/>
        <v>4.1669999999998097E-3</v>
      </c>
      <c r="E745" s="174">
        <f t="shared" ca="1" si="204"/>
        <v>-7.3911475508978461E-2</v>
      </c>
      <c r="F745" s="179">
        <f t="shared" ca="1" si="189"/>
        <v>0.98798576637367419</v>
      </c>
      <c r="G745" s="272">
        <f t="shared" si="190"/>
        <v>3.079167</v>
      </c>
      <c r="H745" s="181">
        <f t="shared" ca="1" si="191"/>
        <v>-17.737335135344814</v>
      </c>
      <c r="I745" s="182">
        <f t="shared" ca="1" si="192"/>
        <v>237.09761612040299</v>
      </c>
      <c r="J745" s="181">
        <f t="shared" ca="1" si="193"/>
        <v>444.27995483488564</v>
      </c>
      <c r="K745" s="7">
        <f t="shared" ca="1" si="199"/>
        <v>-11.154161149613271</v>
      </c>
      <c r="L745" s="110">
        <f t="shared" si="194"/>
        <v>66.937752683844877</v>
      </c>
      <c r="M745" s="110">
        <f t="shared" si="195"/>
        <v>52.574239245109361</v>
      </c>
      <c r="N745" s="110">
        <f t="shared" ca="1" si="196"/>
        <v>-109.4223208777062</v>
      </c>
      <c r="O745" s="110">
        <f t="shared" ca="1" si="197"/>
        <v>-95.058807438970689</v>
      </c>
      <c r="P745" s="110">
        <f t="shared" ca="1" si="200"/>
        <v>-17.737335135344814</v>
      </c>
      <c r="Q745" s="110">
        <f>'prueba 1'!I742</f>
        <v>0</v>
      </c>
      <c r="R745" s="105">
        <f>'prueba 1'!AN742</f>
        <v>1.0168846298874799E-3</v>
      </c>
      <c r="S745" s="105">
        <f t="shared" si="201"/>
        <v>1.8197503317931343</v>
      </c>
      <c r="T745" s="177">
        <f t="shared" si="202"/>
        <v>5.359249668206866</v>
      </c>
      <c r="U745" s="161">
        <f t="shared" si="188"/>
        <v>2.8433192195063083E-2</v>
      </c>
      <c r="V745" s="178">
        <f t="shared" si="198"/>
        <v>3.079167</v>
      </c>
    </row>
    <row r="746" spans="1:22" x14ac:dyDescent="0.25">
      <c r="A746" s="200">
        <v>3.0833330000000001</v>
      </c>
      <c r="B746" s="105">
        <v>7.000710598615413</v>
      </c>
      <c r="D746" s="194">
        <f t="shared" si="203"/>
        <v>4.1660000000001141E-3</v>
      </c>
      <c r="E746" s="174">
        <f t="shared" ca="1" si="204"/>
        <v>-7.2494800260004433E-2</v>
      </c>
      <c r="F746" s="179">
        <f t="shared" ca="1" si="189"/>
        <v>0.98744665541974264</v>
      </c>
      <c r="G746" s="272">
        <f t="shared" si="190"/>
        <v>3.0833330000000001</v>
      </c>
      <c r="H746" s="181">
        <f t="shared" ca="1" si="191"/>
        <v>-17.401536308209902</v>
      </c>
      <c r="I746" s="182">
        <f t="shared" ca="1" si="192"/>
        <v>237.02512132014297</v>
      </c>
      <c r="J746" s="181">
        <f t="shared" ca="1" si="193"/>
        <v>445.26740149030536</v>
      </c>
      <c r="K746" s="7">
        <f t="shared" ca="1" si="199"/>
        <v>-11.147210129337521</v>
      </c>
      <c r="L746" s="110">
        <f t="shared" si="194"/>
        <v>68.676970972417209</v>
      </c>
      <c r="M746" s="110">
        <f t="shared" si="195"/>
        <v>52.564188233807045</v>
      </c>
      <c r="N746" s="110">
        <f t="shared" ca="1" si="196"/>
        <v>-109.35413136880109</v>
      </c>
      <c r="O746" s="110">
        <f t="shared" ca="1" si="197"/>
        <v>-93.241348630190927</v>
      </c>
      <c r="P746" s="110">
        <f t="shared" ca="1" si="200"/>
        <v>-17.401536308209902</v>
      </c>
      <c r="Q746" s="110">
        <f>'prueba 1'!I743</f>
        <v>0</v>
      </c>
      <c r="R746" s="105">
        <f>'prueba 1'!AN743</f>
        <v>1.0245679207253017E-3</v>
      </c>
      <c r="S746" s="105">
        <f t="shared" si="201"/>
        <v>1.8207748997138595</v>
      </c>
      <c r="T746" s="177">
        <f t="shared" si="202"/>
        <v>5.3582251002861412</v>
      </c>
      <c r="U746" s="161">
        <f t="shared" si="188"/>
        <v>2.9164960353832609E-2</v>
      </c>
      <c r="V746" s="178">
        <f t="shared" si="198"/>
        <v>3.0833330000000001</v>
      </c>
    </row>
    <row r="747" spans="1:22" x14ac:dyDescent="0.25">
      <c r="A747" s="200">
        <v>3.0874999999999999</v>
      </c>
      <c r="B747" s="105">
        <v>6.6461299077749789</v>
      </c>
      <c r="D747" s="194">
        <f t="shared" si="203"/>
        <v>4.1669999999998097E-3</v>
      </c>
      <c r="E747" s="174">
        <f t="shared" ca="1" si="204"/>
        <v>-7.5171748513354633E-2</v>
      </c>
      <c r="F747" s="179">
        <f t="shared" ca="1" si="189"/>
        <v>0.98737043986493556</v>
      </c>
      <c r="G747" s="272">
        <f t="shared" si="190"/>
        <v>3.0874999999999999</v>
      </c>
      <c r="H747" s="181">
        <f t="shared" ca="1" si="191"/>
        <v>-18.039776461089048</v>
      </c>
      <c r="I747" s="182">
        <f t="shared" ca="1" si="192"/>
        <v>236.94994957162962</v>
      </c>
      <c r="J747" s="181">
        <f t="shared" ca="1" si="193"/>
        <v>446.25477193017031</v>
      </c>
      <c r="K747" s="7">
        <f t="shared" ca="1" si="199"/>
        <v>-11.140394445226464</v>
      </c>
      <c r="L747" s="110">
        <f t="shared" si="194"/>
        <v>65.198534395272546</v>
      </c>
      <c r="M747" s="110">
        <f t="shared" si="195"/>
        <v>52.554342575108137</v>
      </c>
      <c r="N747" s="110">
        <f t="shared" ca="1" si="196"/>
        <v>-109.28726950767162</v>
      </c>
      <c r="O747" s="110">
        <f t="shared" ca="1" si="197"/>
        <v>-96.643077687507216</v>
      </c>
      <c r="P747" s="110">
        <f t="shared" ca="1" si="200"/>
        <v>-18.039776461089048</v>
      </c>
      <c r="Q747" s="110">
        <f>'prueba 1'!I744</f>
        <v>0</v>
      </c>
      <c r="R747" s="105">
        <f>'prueba 1'!AN744</f>
        <v>1.0036349336297733E-3</v>
      </c>
      <c r="S747" s="105">
        <f t="shared" si="201"/>
        <v>1.8217785346474893</v>
      </c>
      <c r="T747" s="177">
        <f t="shared" si="202"/>
        <v>5.3572214653525112</v>
      </c>
      <c r="U747" s="161">
        <f t="shared" si="188"/>
        <v>2.7694423325697073E-2</v>
      </c>
      <c r="V747" s="178">
        <f t="shared" si="198"/>
        <v>3.0874999999999999</v>
      </c>
    </row>
    <row r="748" spans="1:22" x14ac:dyDescent="0.25">
      <c r="A748" s="200">
        <v>3.0916670000000002</v>
      </c>
      <c r="B748" s="105">
        <v>6.4688395623547619</v>
      </c>
      <c r="D748" s="194">
        <f t="shared" si="203"/>
        <v>4.1670000000002538E-3</v>
      </c>
      <c r="E748" s="174">
        <f t="shared" ca="1" si="204"/>
        <v>-7.647724437788625E-2</v>
      </c>
      <c r="F748" s="179">
        <f t="shared" ca="1" si="189"/>
        <v>0.98705175918771815</v>
      </c>
      <c r="G748" s="272">
        <f t="shared" si="190"/>
        <v>3.0916670000000002</v>
      </c>
      <c r="H748" s="181">
        <f t="shared" ca="1" si="191"/>
        <v>-18.353070405059178</v>
      </c>
      <c r="I748" s="182">
        <f t="shared" ca="1" si="192"/>
        <v>236.87347232725173</v>
      </c>
      <c r="J748" s="181">
        <f t="shared" ca="1" si="193"/>
        <v>447.241823689358</v>
      </c>
      <c r="K748" s="7">
        <f t="shared" ca="1" si="199"/>
        <v>-11.133329285814177</v>
      </c>
      <c r="L748" s="110">
        <f t="shared" si="194"/>
        <v>63.459316106700214</v>
      </c>
      <c r="M748" s="110">
        <f t="shared" si="195"/>
        <v>52.544609630043567</v>
      </c>
      <c r="N748" s="110">
        <f t="shared" ca="1" si="196"/>
        <v>-109.21796029383708</v>
      </c>
      <c r="O748" s="110">
        <f t="shared" ca="1" si="197"/>
        <v>-98.303253817180433</v>
      </c>
      <c r="P748" s="110">
        <f t="shared" ca="1" si="200"/>
        <v>-18.353070405059178</v>
      </c>
      <c r="Q748" s="110">
        <f>'prueba 1'!I745</f>
        <v>0</v>
      </c>
      <c r="R748" s="105">
        <f>'prueba 1'!AN745</f>
        <v>9.9214526652078292E-4</v>
      </c>
      <c r="S748" s="105">
        <f t="shared" si="201"/>
        <v>1.82277067991401</v>
      </c>
      <c r="T748" s="177">
        <f t="shared" si="202"/>
        <v>5.3562293200859905</v>
      </c>
      <c r="U748" s="161">
        <f t="shared" si="188"/>
        <v>2.6955654456333935E-2</v>
      </c>
      <c r="V748" s="178">
        <f t="shared" si="198"/>
        <v>3.0916670000000002</v>
      </c>
    </row>
    <row r="749" spans="1:22" x14ac:dyDescent="0.25">
      <c r="A749" s="200">
        <v>3.0958329999999998</v>
      </c>
      <c r="B749" s="105">
        <v>5.9960653079008512</v>
      </c>
      <c r="D749" s="194">
        <f t="shared" si="203"/>
        <v>4.16599999999967E-3</v>
      </c>
      <c r="E749" s="174">
        <f t="shared" ca="1" si="204"/>
        <v>-8.0018416046570437E-2</v>
      </c>
      <c r="F749" s="179">
        <f t="shared" ca="1" si="189"/>
        <v>0.98648152899400265</v>
      </c>
      <c r="G749" s="272">
        <f t="shared" si="190"/>
        <v>3.0958329999999998</v>
      </c>
      <c r="H749" s="181">
        <f t="shared" ca="1" si="191"/>
        <v>-19.207493050066436</v>
      </c>
      <c r="I749" s="182">
        <f t="shared" ca="1" si="192"/>
        <v>236.79345391120518</v>
      </c>
      <c r="J749" s="181">
        <f t="shared" ca="1" si="193"/>
        <v>448.22830521835198</v>
      </c>
      <c r="K749" s="7">
        <f t="shared" ca="1" si="199"/>
        <v>-11.126143726661669</v>
      </c>
      <c r="L749" s="110">
        <f t="shared" si="194"/>
        <v>58.821400670507352</v>
      </c>
      <c r="M749" s="110">
        <f t="shared" si="195"/>
        <v>52.535153480344192</v>
      </c>
      <c r="N749" s="110">
        <f t="shared" ca="1" si="196"/>
        <v>-109.14746995855097</v>
      </c>
      <c r="O749" s="110">
        <f t="shared" ca="1" si="197"/>
        <v>-102.86122276838782</v>
      </c>
      <c r="P749" s="110">
        <f t="shared" ca="1" si="200"/>
        <v>-19.207493050066436</v>
      </c>
      <c r="Q749" s="110">
        <f>'prueba 1'!I746</f>
        <v>0</v>
      </c>
      <c r="R749" s="105">
        <f>'prueba 1'!AN746</f>
        <v>9.6392963296358148E-4</v>
      </c>
      <c r="S749" s="105">
        <f t="shared" si="201"/>
        <v>1.8237346095469735</v>
      </c>
      <c r="T749" s="177">
        <f t="shared" si="202"/>
        <v>5.3552653904530265</v>
      </c>
      <c r="U749" s="161">
        <f t="shared" si="188"/>
        <v>2.4979608072712968E-2</v>
      </c>
      <c r="V749" s="178">
        <f t="shared" si="198"/>
        <v>3.0958329999999998</v>
      </c>
    </row>
    <row r="750" spans="1:22" x14ac:dyDescent="0.25">
      <c r="A750" s="200">
        <v>3.1</v>
      </c>
      <c r="B750" s="105">
        <v>5.9369685260941134</v>
      </c>
      <c r="D750" s="194">
        <f t="shared" si="203"/>
        <v>4.1670000000002538E-3</v>
      </c>
      <c r="E750" s="174">
        <f t="shared" ca="1" si="204"/>
        <v>-8.0438442030090165E-2</v>
      </c>
      <c r="F750" s="179">
        <f t="shared" ca="1" si="189"/>
        <v>0.98638313546011258</v>
      </c>
      <c r="G750" s="272">
        <f t="shared" si="190"/>
        <v>3.1</v>
      </c>
      <c r="H750" s="181">
        <f t="shared" ca="1" si="191"/>
        <v>-19.30368179267705</v>
      </c>
      <c r="I750" s="182">
        <f t="shared" ca="1" si="192"/>
        <v>236.71301546917508</v>
      </c>
      <c r="J750" s="181">
        <f t="shared" ca="1" si="193"/>
        <v>449.21468835381211</v>
      </c>
      <c r="K750" s="7">
        <f t="shared" ca="1" si="199"/>
        <v>-11.118627933414739</v>
      </c>
      <c r="L750" s="110">
        <f t="shared" si="194"/>
        <v>58.241661240983255</v>
      </c>
      <c r="M750" s="110">
        <f t="shared" si="195"/>
        <v>52.525743307879971</v>
      </c>
      <c r="N750" s="110">
        <f t="shared" ca="1" si="196"/>
        <v>-109.0737400267986</v>
      </c>
      <c r="O750" s="110">
        <f t="shared" ca="1" si="197"/>
        <v>-103.35782209369532</v>
      </c>
      <c r="P750" s="110">
        <f t="shared" ca="1" si="200"/>
        <v>-19.30368179267705</v>
      </c>
      <c r="Q750" s="110">
        <f>'prueba 1'!I747</f>
        <v>0</v>
      </c>
      <c r="R750" s="105">
        <f>'prueba 1'!AN747</f>
        <v>9.5924286077689509E-4</v>
      </c>
      <c r="S750" s="105">
        <f t="shared" si="201"/>
        <v>1.8246938524077505</v>
      </c>
      <c r="T750" s="177">
        <f t="shared" si="202"/>
        <v>5.3543061475922498</v>
      </c>
      <c r="U750" s="161">
        <f t="shared" si="188"/>
        <v>2.4739347848235678E-2</v>
      </c>
      <c r="V750" s="178">
        <f t="shared" si="198"/>
        <v>3.1</v>
      </c>
    </row>
    <row r="751" spans="1:22" x14ac:dyDescent="0.25">
      <c r="A751" s="200">
        <v>3.1041669999999999</v>
      </c>
      <c r="B751" s="105">
        <v>5.641484617060418</v>
      </c>
      <c r="D751" s="194">
        <f t="shared" si="203"/>
        <v>4.1669999999998097E-3</v>
      </c>
      <c r="E751" s="174">
        <f t="shared" ca="1" si="204"/>
        <v>-8.2644037268355688E-2</v>
      </c>
      <c r="F751" s="179">
        <f t="shared" ca="1" si="189"/>
        <v>0.98603875775671035</v>
      </c>
      <c r="G751" s="272">
        <f t="shared" si="190"/>
        <v>3.1041669999999999</v>
      </c>
      <c r="H751" s="181">
        <f t="shared" ca="1" si="191"/>
        <v>-19.832982305821805</v>
      </c>
      <c r="I751" s="182">
        <f t="shared" ca="1" si="192"/>
        <v>236.63037143190672</v>
      </c>
      <c r="J751" s="181">
        <f t="shared" ca="1" si="193"/>
        <v>450.20072711156882</v>
      </c>
      <c r="K751" s="7">
        <f t="shared" ca="1" si="199"/>
        <v>-11.111075248267849</v>
      </c>
      <c r="L751" s="110">
        <f t="shared" si="194"/>
        <v>55.342964093362703</v>
      </c>
      <c r="M751" s="110">
        <f t="shared" si="195"/>
        <v>52.516512040353568</v>
      </c>
      <c r="N751" s="110">
        <f t="shared" ca="1" si="196"/>
        <v>-108.9996481855076</v>
      </c>
      <c r="O751" s="110">
        <f t="shared" ca="1" si="197"/>
        <v>-106.17319613249846</v>
      </c>
      <c r="P751" s="110">
        <f t="shared" ca="1" si="200"/>
        <v>-19.832982305821805</v>
      </c>
      <c r="Q751" s="110">
        <f>'prueba 1'!I748</f>
        <v>0</v>
      </c>
      <c r="R751" s="105">
        <f>'prueba 1'!AN748</f>
        <v>9.4100586405748818E-4</v>
      </c>
      <c r="S751" s="105">
        <f t="shared" si="201"/>
        <v>1.825634858271808</v>
      </c>
      <c r="T751" s="177">
        <f t="shared" si="202"/>
        <v>5.353365141728192</v>
      </c>
      <c r="U751" s="161">
        <f t="shared" si="188"/>
        <v>2.3508066399289689E-2</v>
      </c>
      <c r="V751" s="178">
        <f t="shared" si="198"/>
        <v>3.1041669999999999</v>
      </c>
    </row>
    <row r="752" spans="1:22" x14ac:dyDescent="0.25">
      <c r="A752" s="200">
        <v>3.108333</v>
      </c>
      <c r="B752" s="105">
        <v>5.1687103626065056</v>
      </c>
      <c r="D752" s="194">
        <f t="shared" si="203"/>
        <v>4.1660000000001141E-3</v>
      </c>
      <c r="E752" s="174">
        <f t="shared" ca="1" si="204"/>
        <v>-8.6181942785304028E-2</v>
      </c>
      <c r="F752" s="179">
        <f t="shared" ca="1" si="189"/>
        <v>0.98544309341170677</v>
      </c>
      <c r="G752" s="272">
        <f t="shared" si="190"/>
        <v>3.108333</v>
      </c>
      <c r="H752" s="181">
        <f t="shared" ca="1" si="191"/>
        <v>-20.686976184661948</v>
      </c>
      <c r="I752" s="182">
        <f t="shared" ca="1" si="192"/>
        <v>236.54418948912141</v>
      </c>
      <c r="J752" s="181">
        <f t="shared" ca="1" si="193"/>
        <v>451.18617020498056</v>
      </c>
      <c r="K752" s="7">
        <f t="shared" ca="1" si="199"/>
        <v>-11.103318143594112</v>
      </c>
      <c r="L752" s="110">
        <f t="shared" si="194"/>
        <v>50.705048657169826</v>
      </c>
      <c r="M752" s="110">
        <f t="shared" si="195"/>
        <v>52.507562596051763</v>
      </c>
      <c r="N752" s="110">
        <f t="shared" ca="1" si="196"/>
        <v>-108.92355098865825</v>
      </c>
      <c r="O752" s="110">
        <f t="shared" ca="1" si="197"/>
        <v>-110.72606492754019</v>
      </c>
      <c r="P752" s="110">
        <f t="shared" ca="1" si="200"/>
        <v>-20.686976184661948</v>
      </c>
      <c r="Q752" s="110">
        <f>'prueba 1'!I749</f>
        <v>0</v>
      </c>
      <c r="R752" s="105">
        <f>'prueba 1'!AN749</f>
        <v>9.1227770660642514E-4</v>
      </c>
      <c r="S752" s="105">
        <f t="shared" si="201"/>
        <v>1.8265471359784144</v>
      </c>
      <c r="T752" s="177">
        <f t="shared" si="202"/>
        <v>5.3524528640215863</v>
      </c>
      <c r="U752" s="161">
        <f t="shared" si="188"/>
        <v>2.1532847370619293E-2</v>
      </c>
      <c r="V752" s="178">
        <f t="shared" si="198"/>
        <v>3.108333</v>
      </c>
    </row>
    <row r="753" spans="1:22" x14ac:dyDescent="0.25">
      <c r="A753" s="200">
        <v>3.1124999999999998</v>
      </c>
      <c r="B753" s="105">
        <v>5.1096135807997669</v>
      </c>
      <c r="D753" s="194">
        <f t="shared" si="203"/>
        <v>4.1669999999998097E-3</v>
      </c>
      <c r="E753" s="174">
        <f t="shared" ca="1" si="204"/>
        <v>-8.6599965223248532E-2</v>
      </c>
      <c r="F753" s="179">
        <f t="shared" ca="1" si="189"/>
        <v>0.98531877554603864</v>
      </c>
      <c r="G753" s="272">
        <f t="shared" si="190"/>
        <v>3.1124999999999998</v>
      </c>
      <c r="H753" s="181">
        <f t="shared" ca="1" si="191"/>
        <v>-20.782329067255215</v>
      </c>
      <c r="I753" s="182">
        <f t="shared" ca="1" si="192"/>
        <v>236.45758952389815</v>
      </c>
      <c r="J753" s="181">
        <f t="shared" ca="1" si="193"/>
        <v>452.17148898052659</v>
      </c>
      <c r="K753" s="7">
        <f t="shared" ca="1" si="199"/>
        <v>-11.095231850458166</v>
      </c>
      <c r="L753" s="110">
        <f t="shared" si="194"/>
        <v>50.125309227645715</v>
      </c>
      <c r="M753" s="110">
        <f t="shared" si="195"/>
        <v>52.498658655775273</v>
      </c>
      <c r="N753" s="110">
        <f t="shared" ca="1" si="196"/>
        <v>-108.84422445299461</v>
      </c>
      <c r="O753" s="110">
        <f t="shared" ca="1" si="197"/>
        <v>-111.21757388112417</v>
      </c>
      <c r="P753" s="110">
        <f t="shared" ca="1" si="200"/>
        <v>-20.782329067255215</v>
      </c>
      <c r="Q753" s="110">
        <f>'prueba 1'!I750</f>
        <v>0</v>
      </c>
      <c r="R753" s="105">
        <f>'prueba 1'!AN750</f>
        <v>9.0763917191511194E-4</v>
      </c>
      <c r="S753" s="105">
        <f t="shared" si="201"/>
        <v>1.8274547751503296</v>
      </c>
      <c r="T753" s="177">
        <f t="shared" si="202"/>
        <v>5.3515452248496711</v>
      </c>
      <c r="U753" s="161">
        <f t="shared" si="188"/>
        <v>2.1291759791191658E-2</v>
      </c>
      <c r="V753" s="178">
        <f t="shared" si="198"/>
        <v>3.1124999999999998</v>
      </c>
    </row>
    <row r="754" spans="1:22" x14ac:dyDescent="0.25">
      <c r="A754" s="200">
        <v>3.1166670000000001</v>
      </c>
      <c r="B754" s="105">
        <v>4.9914200171862886</v>
      </c>
      <c r="D754" s="194">
        <f t="shared" si="203"/>
        <v>4.1670000000002538E-3</v>
      </c>
      <c r="E754" s="174">
        <f t="shared" ca="1" si="204"/>
        <v>-8.7448579372911853E-2</v>
      </c>
      <c r="F754" s="179">
        <f t="shared" ca="1" si="189"/>
        <v>0.98495437731589675</v>
      </c>
      <c r="G754" s="272">
        <f t="shared" si="190"/>
        <v>3.1166670000000001</v>
      </c>
      <c r="H754" s="181">
        <f t="shared" ca="1" si="191"/>
        <v>-20.985980171083881</v>
      </c>
      <c r="I754" s="182">
        <f t="shared" ca="1" si="192"/>
        <v>236.37014094452525</v>
      </c>
      <c r="J754" s="181">
        <f t="shared" ca="1" si="193"/>
        <v>453.15644335784248</v>
      </c>
      <c r="K754" s="7">
        <f t="shared" ca="1" si="199"/>
        <v>-11.087109302115962</v>
      </c>
      <c r="L754" s="110">
        <f t="shared" si="194"/>
        <v>48.965830368597494</v>
      </c>
      <c r="M754" s="110">
        <f t="shared" si="195"/>
        <v>52.489835756081881</v>
      </c>
      <c r="N754" s="110">
        <f t="shared" ca="1" si="196"/>
        <v>-108.7645422537576</v>
      </c>
      <c r="O754" s="110">
        <f t="shared" ca="1" si="197"/>
        <v>-112.28854764124199</v>
      </c>
      <c r="P754" s="110">
        <f t="shared" ca="1" si="200"/>
        <v>-20.985980171083881</v>
      </c>
      <c r="Q754" s="110">
        <f>'prueba 1'!I751</f>
        <v>0</v>
      </c>
      <c r="R754" s="105">
        <f>'prueba 1'!AN751</f>
        <v>8.9937815427031662E-4</v>
      </c>
      <c r="S754" s="105">
        <f t="shared" si="201"/>
        <v>1.8283541533045999</v>
      </c>
      <c r="T754" s="177">
        <f t="shared" si="202"/>
        <v>5.3506458466954001</v>
      </c>
      <c r="U754" s="161">
        <f t="shared" si="188"/>
        <v>2.0799247211616533E-2</v>
      </c>
      <c r="V754" s="178">
        <f t="shared" si="198"/>
        <v>3.1166670000000001</v>
      </c>
    </row>
    <row r="755" spans="1:22" x14ac:dyDescent="0.25">
      <c r="A755" s="200">
        <v>3.1208330000000002</v>
      </c>
      <c r="B755" s="105">
        <v>5.0505167989930291</v>
      </c>
      <c r="D755" s="194">
        <f t="shared" si="203"/>
        <v>4.1660000000001141E-3</v>
      </c>
      <c r="E755" s="174">
        <f t="shared" ca="1" si="204"/>
        <v>-8.6921340482968415E-2</v>
      </c>
      <c r="F755" s="179">
        <f t="shared" ca="1" si="189"/>
        <v>0.9843558928704671</v>
      </c>
      <c r="G755" s="272">
        <f t="shared" si="190"/>
        <v>3.1208330000000002</v>
      </c>
      <c r="H755" s="181">
        <f t="shared" ca="1" si="191"/>
        <v>-20.864460029516572</v>
      </c>
      <c r="I755" s="182">
        <f t="shared" ca="1" si="192"/>
        <v>236.28321960404227</v>
      </c>
      <c r="J755" s="181">
        <f t="shared" ca="1" si="193"/>
        <v>454.14079925071292</v>
      </c>
      <c r="K755" s="7">
        <f t="shared" ca="1" si="199"/>
        <v>-11.078910177053729</v>
      </c>
      <c r="L755" s="110">
        <f t="shared" si="194"/>
        <v>49.545569798121619</v>
      </c>
      <c r="M755" s="110">
        <f t="shared" si="195"/>
        <v>52.480995581993888</v>
      </c>
      <c r="N755" s="110">
        <f t="shared" ca="1" si="196"/>
        <v>-108.68410883689708</v>
      </c>
      <c r="O755" s="110">
        <f t="shared" ca="1" si="197"/>
        <v>-111.61953462076934</v>
      </c>
      <c r="P755" s="110">
        <f t="shared" ca="1" si="200"/>
        <v>-20.864460029516572</v>
      </c>
      <c r="Q755" s="110">
        <f>'prueba 1'!I752</f>
        <v>0</v>
      </c>
      <c r="R755" s="105">
        <f>'prueba 1'!AN752</f>
        <v>9.011390507641467E-4</v>
      </c>
      <c r="S755" s="105">
        <f t="shared" si="201"/>
        <v>1.829255292355364</v>
      </c>
      <c r="T755" s="177">
        <f t="shared" si="202"/>
        <v>5.3497447076446365</v>
      </c>
      <c r="U755" s="161">
        <f t="shared" si="188"/>
        <v>2.1040452984605534E-2</v>
      </c>
      <c r="V755" s="178">
        <f t="shared" si="198"/>
        <v>3.1208330000000002</v>
      </c>
    </row>
    <row r="756" spans="1:22" x14ac:dyDescent="0.25">
      <c r="A756" s="200">
        <v>3.125</v>
      </c>
      <c r="B756" s="105">
        <v>5.1096135807997669</v>
      </c>
      <c r="D756" s="194">
        <f t="shared" si="203"/>
        <v>4.1669999999998097E-3</v>
      </c>
      <c r="E756" s="174">
        <f t="shared" ca="1" si="204"/>
        <v>-8.6436079114448797E-2</v>
      </c>
      <c r="F756" s="179">
        <f t="shared" ca="1" si="189"/>
        <v>0.98423199694832941</v>
      </c>
      <c r="G756" s="272">
        <f t="shared" si="190"/>
        <v>3.125</v>
      </c>
      <c r="H756" s="181">
        <f t="shared" ca="1" si="191"/>
        <v>-20.742999547504859</v>
      </c>
      <c r="I756" s="182">
        <f t="shared" ca="1" si="192"/>
        <v>236.19678352492784</v>
      </c>
      <c r="J756" s="181">
        <f t="shared" ca="1" si="193"/>
        <v>455.12503124766124</v>
      </c>
      <c r="K756" s="7">
        <f t="shared" ca="1" si="199"/>
        <v>-11.070763491037811</v>
      </c>
      <c r="L756" s="110">
        <f t="shared" si="194"/>
        <v>50.125309227645715</v>
      </c>
      <c r="M756" s="110">
        <f t="shared" si="195"/>
        <v>52.472134146167136</v>
      </c>
      <c r="N756" s="110">
        <f t="shared" ca="1" si="196"/>
        <v>-108.60418984708093</v>
      </c>
      <c r="O756" s="110">
        <f t="shared" ca="1" si="197"/>
        <v>-110.95101476560235</v>
      </c>
      <c r="P756" s="110">
        <f t="shared" ca="1" si="200"/>
        <v>-20.742999547504859</v>
      </c>
      <c r="Q756" s="110">
        <f>'prueba 1'!I753</f>
        <v>0</v>
      </c>
      <c r="R756" s="105">
        <f>'prueba 1'!AN753</f>
        <v>9.0330640435825856E-4</v>
      </c>
      <c r="S756" s="105">
        <f t="shared" si="201"/>
        <v>1.8301585987597222</v>
      </c>
      <c r="T756" s="177">
        <f t="shared" si="202"/>
        <v>5.3488414012402785</v>
      </c>
      <c r="U756" s="161">
        <f t="shared" si="188"/>
        <v>2.1291759791191658E-2</v>
      </c>
      <c r="V756" s="178">
        <f t="shared" si="198"/>
        <v>3.125</v>
      </c>
    </row>
    <row r="757" spans="1:22" x14ac:dyDescent="0.25">
      <c r="A757" s="200">
        <v>3.1291669999999998</v>
      </c>
      <c r="B757" s="105">
        <v>5.1096135807997669</v>
      </c>
      <c r="D757" s="194">
        <f t="shared" si="203"/>
        <v>4.1669999999998097E-3</v>
      </c>
      <c r="E757" s="174">
        <f t="shared" ca="1" si="204"/>
        <v>-8.638186097805596E-2</v>
      </c>
      <c r="F757" s="179">
        <f t="shared" ca="1" si="189"/>
        <v>0.98387204373363379</v>
      </c>
      <c r="G757" s="272">
        <f t="shared" si="190"/>
        <v>3.1291669999999998</v>
      </c>
      <c r="H757" s="181">
        <f t="shared" ca="1" si="191"/>
        <v>-20.729988235675524</v>
      </c>
      <c r="I757" s="182">
        <f t="shared" ca="1" si="192"/>
        <v>236.11040166394977</v>
      </c>
      <c r="J757" s="181">
        <f t="shared" ca="1" si="193"/>
        <v>456.10890329139488</v>
      </c>
      <c r="K757" s="7">
        <f t="shared" ca="1" si="199"/>
        <v>-11.062665257370041</v>
      </c>
      <c r="L757" s="110">
        <f t="shared" si="194"/>
        <v>50.125309227645715</v>
      </c>
      <c r="M757" s="110">
        <f t="shared" si="195"/>
        <v>52.463286963984942</v>
      </c>
      <c r="N757" s="110">
        <f t="shared" ca="1" si="196"/>
        <v>-108.5247461748001</v>
      </c>
      <c r="O757" s="110">
        <f t="shared" ca="1" si="197"/>
        <v>-110.86272391113933</v>
      </c>
      <c r="P757" s="110">
        <f t="shared" ca="1" si="200"/>
        <v>-20.729988235675524</v>
      </c>
      <c r="Q757" s="110">
        <f>'prueba 1'!I754</f>
        <v>0</v>
      </c>
      <c r="R757" s="105">
        <f>'prueba 1'!AN754</f>
        <v>9.0185343345503693E-4</v>
      </c>
      <c r="S757" s="105">
        <f t="shared" si="201"/>
        <v>1.8310604521931773</v>
      </c>
      <c r="T757" s="177">
        <f t="shared" si="202"/>
        <v>5.3479395478068232</v>
      </c>
      <c r="U757" s="161">
        <f t="shared" si="188"/>
        <v>2.1291759791191658E-2</v>
      </c>
      <c r="V757" s="178">
        <f t="shared" si="198"/>
        <v>3.1291669999999998</v>
      </c>
    </row>
    <row r="758" spans="1:22" x14ac:dyDescent="0.25">
      <c r="A758" s="200">
        <v>3.1333329999999999</v>
      </c>
      <c r="B758" s="105">
        <v>5.1096135807997669</v>
      </c>
      <c r="D758" s="194">
        <f t="shared" si="203"/>
        <v>4.1660000000001141E-3</v>
      </c>
      <c r="E758" s="174">
        <f t="shared" ca="1" si="204"/>
        <v>-8.6306954836820562E-2</v>
      </c>
      <c r="F758" s="179">
        <f t="shared" ca="1" si="189"/>
        <v>0.9832763785581915</v>
      </c>
      <c r="G758" s="272">
        <f t="shared" si="190"/>
        <v>3.1333329999999999</v>
      </c>
      <c r="H758" s="181">
        <f t="shared" ca="1" si="191"/>
        <v>-20.71698387825689</v>
      </c>
      <c r="I758" s="182">
        <f t="shared" ca="1" si="192"/>
        <v>236.02409470911294</v>
      </c>
      <c r="J758" s="181">
        <f t="shared" ca="1" si="193"/>
        <v>457.09217966995305</v>
      </c>
      <c r="K758" s="7">
        <f t="shared" ca="1" si="199"/>
        <v>-11.054575063637516</v>
      </c>
      <c r="L758" s="110">
        <f t="shared" si="194"/>
        <v>50.125309227645715</v>
      </c>
      <c r="M758" s="110">
        <f t="shared" si="195"/>
        <v>52.454456167212733</v>
      </c>
      <c r="N758" s="110">
        <f t="shared" ca="1" si="196"/>
        <v>-108.44538137428404</v>
      </c>
      <c r="O758" s="110">
        <f t="shared" ca="1" si="197"/>
        <v>-110.77452831385105</v>
      </c>
      <c r="P758" s="110">
        <f t="shared" ca="1" si="200"/>
        <v>-20.71698387825689</v>
      </c>
      <c r="Q758" s="110">
        <f>'prueba 1'!I755</f>
        <v>0</v>
      </c>
      <c r="R758" s="105">
        <f>'prueba 1'!AN755</f>
        <v>9.0018315720754682E-4</v>
      </c>
      <c r="S758" s="105">
        <f t="shared" si="201"/>
        <v>1.8319606353503848</v>
      </c>
      <c r="T758" s="177">
        <f t="shared" si="202"/>
        <v>5.3470393646496159</v>
      </c>
      <c r="U758" s="161">
        <f t="shared" si="188"/>
        <v>2.1286650177612412E-2</v>
      </c>
      <c r="V758" s="178">
        <f t="shared" si="198"/>
        <v>3.1333329999999999</v>
      </c>
    </row>
    <row r="759" spans="1:22" x14ac:dyDescent="0.25">
      <c r="A759" s="200">
        <v>3.1375000000000002</v>
      </c>
      <c r="B759" s="105">
        <v>5.4050974898334623</v>
      </c>
      <c r="D759" s="194">
        <f t="shared" si="203"/>
        <v>4.1670000000002538E-3</v>
      </c>
      <c r="E759" s="174">
        <f t="shared" ca="1" si="204"/>
        <v>-8.4014302509951844E-2</v>
      </c>
      <c r="F759" s="179">
        <f t="shared" ca="1" si="189"/>
        <v>0.98316231505437457</v>
      </c>
      <c r="G759" s="272">
        <f t="shared" si="190"/>
        <v>3.1375000000000002</v>
      </c>
      <c r="H759" s="181">
        <f t="shared" ca="1" si="191"/>
        <v>-20.161819656814668</v>
      </c>
      <c r="I759" s="182">
        <f t="shared" ca="1" si="192"/>
        <v>235.94008040660299</v>
      </c>
      <c r="J759" s="181">
        <f t="shared" ca="1" si="193"/>
        <v>458.07534198500741</v>
      </c>
      <c r="K759" s="7">
        <f t="shared" ca="1" si="199"/>
        <v>-11.046494840764598</v>
      </c>
      <c r="L759" s="110">
        <f t="shared" si="194"/>
        <v>53.024006375266268</v>
      </c>
      <c r="M759" s="110">
        <f t="shared" si="195"/>
        <v>52.445473124770437</v>
      </c>
      <c r="N759" s="110">
        <f t="shared" ca="1" si="196"/>
        <v>-108.36611438790072</v>
      </c>
      <c r="O759" s="110">
        <f t="shared" ca="1" si="197"/>
        <v>-107.78758113740489</v>
      </c>
      <c r="P759" s="110">
        <f t="shared" ca="1" si="200"/>
        <v>-20.161819656814668</v>
      </c>
      <c r="Q759" s="110">
        <f>'prueba 1'!I756</f>
        <v>0</v>
      </c>
      <c r="R759" s="105">
        <f>'prueba 1'!AN756</f>
        <v>9.1570259350575833E-4</v>
      </c>
      <c r="S759" s="105">
        <f t="shared" si="201"/>
        <v>1.8328763379438906</v>
      </c>
      <c r="T759" s="177">
        <f t="shared" si="202"/>
        <v>5.3461236620561099</v>
      </c>
      <c r="U759" s="161">
        <f t="shared" si="188"/>
        <v>2.2523041240137411E-2</v>
      </c>
      <c r="V759" s="178">
        <f t="shared" si="198"/>
        <v>3.1375000000000002</v>
      </c>
    </row>
    <row r="760" spans="1:22" x14ac:dyDescent="0.25">
      <c r="A760" s="200">
        <v>3.141667</v>
      </c>
      <c r="B760" s="105">
        <v>5.286903926219984</v>
      </c>
      <c r="D760" s="194">
        <f t="shared" si="203"/>
        <v>4.1669999999998097E-3</v>
      </c>
      <c r="E760" s="174">
        <f t="shared" ca="1" si="204"/>
        <v>-8.4865396231299475E-2</v>
      </c>
      <c r="F760" s="179">
        <f t="shared" ca="1" si="189"/>
        <v>0.98280868094817397</v>
      </c>
      <c r="G760" s="272">
        <f t="shared" si="190"/>
        <v>3.141667</v>
      </c>
      <c r="H760" s="181">
        <f t="shared" ca="1" si="191"/>
        <v>-20.366065810247985</v>
      </c>
      <c r="I760" s="182">
        <f t="shared" ca="1" si="192"/>
        <v>235.85521501037169</v>
      </c>
      <c r="J760" s="181">
        <f t="shared" ca="1" si="193"/>
        <v>459.05815066595557</v>
      </c>
      <c r="K760" s="7">
        <f t="shared" ca="1" si="199"/>
        <v>-11.038632097892874</v>
      </c>
      <c r="L760" s="110">
        <f t="shared" si="194"/>
        <v>51.864527516218047</v>
      </c>
      <c r="M760" s="110">
        <f t="shared" si="195"/>
        <v>52.436570352238647</v>
      </c>
      <c r="N760" s="110">
        <f t="shared" ca="1" si="196"/>
        <v>-108.28898088032911</v>
      </c>
      <c r="O760" s="110">
        <f t="shared" ca="1" si="197"/>
        <v>-108.86102371634971</v>
      </c>
      <c r="P760" s="110">
        <f t="shared" ca="1" si="200"/>
        <v>-20.366065810247985</v>
      </c>
      <c r="Q760" s="110">
        <f>'prueba 1'!I757</f>
        <v>0</v>
      </c>
      <c r="R760" s="105">
        <f>'prueba 1'!AN757</f>
        <v>9.0752013575868238E-4</v>
      </c>
      <c r="S760" s="105">
        <f t="shared" si="201"/>
        <v>1.8337838580796493</v>
      </c>
      <c r="T760" s="177">
        <f t="shared" si="202"/>
        <v>5.3452161419203508</v>
      </c>
      <c r="U760" s="161">
        <f t="shared" si="188"/>
        <v>2.2030528660557668E-2</v>
      </c>
      <c r="V760" s="178">
        <f t="shared" si="198"/>
        <v>3.141667</v>
      </c>
    </row>
    <row r="761" spans="1:22" x14ac:dyDescent="0.25">
      <c r="A761" s="200">
        <v>3.1458330000000001</v>
      </c>
      <c r="B761" s="105">
        <v>4.2822586355054213</v>
      </c>
      <c r="D761" s="194">
        <f t="shared" si="203"/>
        <v>4.1660000000001141E-3</v>
      </c>
      <c r="E761" s="174">
        <f t="shared" ca="1" si="204"/>
        <v>-9.2473830549873487E-2</v>
      </c>
      <c r="F761" s="179">
        <f t="shared" ca="1" si="189"/>
        <v>0.98218757975516469</v>
      </c>
      <c r="G761" s="272">
        <f t="shared" si="190"/>
        <v>3.1458330000000001</v>
      </c>
      <c r="H761" s="181">
        <f t="shared" ca="1" si="191"/>
        <v>-22.197270895312279</v>
      </c>
      <c r="I761" s="182">
        <f t="shared" ca="1" si="192"/>
        <v>235.76274117982183</v>
      </c>
      <c r="J761" s="181">
        <f t="shared" ca="1" si="193"/>
        <v>460.04033824571076</v>
      </c>
      <c r="K761" s="7">
        <f t="shared" ca="1" si="199"/>
        <v>-11.030692544709767</v>
      </c>
      <c r="L761" s="110">
        <f t="shared" si="194"/>
        <v>42.008957214308182</v>
      </c>
      <c r="M761" s="110">
        <f t="shared" si="195"/>
        <v>52.428252035349395</v>
      </c>
      <c r="N761" s="110">
        <f t="shared" ca="1" si="196"/>
        <v>-108.21109386360283</v>
      </c>
      <c r="O761" s="110">
        <f t="shared" ca="1" si="197"/>
        <v>-118.63038868464403</v>
      </c>
      <c r="P761" s="110">
        <f t="shared" ca="1" si="200"/>
        <v>-22.197270895312279</v>
      </c>
      <c r="Q761" s="110">
        <f>'prueba 1'!I758</f>
        <v>0</v>
      </c>
      <c r="R761" s="105">
        <f>'prueba 1'!AN758</f>
        <v>8.4794259829261594E-4</v>
      </c>
      <c r="S761" s="105">
        <f t="shared" si="201"/>
        <v>1.8346318006779418</v>
      </c>
      <c r="T761" s="177">
        <f t="shared" si="202"/>
        <v>5.3443681993220586</v>
      </c>
      <c r="U761" s="161">
        <f t="shared" si="188"/>
        <v>1.7839889475516072E-2</v>
      </c>
      <c r="V761" s="178">
        <f t="shared" si="198"/>
        <v>3.1458330000000001</v>
      </c>
    </row>
    <row r="762" spans="1:22" x14ac:dyDescent="0.25">
      <c r="A762" s="200">
        <v>3.15</v>
      </c>
      <c r="B762" s="105">
        <v>3.395806908404337</v>
      </c>
      <c r="D762" s="194">
        <f t="shared" si="203"/>
        <v>4.1669999999998097E-3</v>
      </c>
      <c r="E762" s="174">
        <f t="shared" ca="1" si="204"/>
        <v>-9.9218880598849493E-2</v>
      </c>
      <c r="F762" s="179">
        <f t="shared" ca="1" si="189"/>
        <v>0.98200989742081735</v>
      </c>
      <c r="G762" s="272">
        <f t="shared" si="190"/>
        <v>3.15</v>
      </c>
      <c r="H762" s="181">
        <f t="shared" ca="1" si="191"/>
        <v>-23.810626493605476</v>
      </c>
      <c r="I762" s="182">
        <f t="shared" ca="1" si="192"/>
        <v>235.66352229922299</v>
      </c>
      <c r="J762" s="181">
        <f t="shared" ca="1" si="193"/>
        <v>461.02234814313158</v>
      </c>
      <c r="K762" s="7">
        <f t="shared" ca="1" si="199"/>
        <v>-11.022044438937645</v>
      </c>
      <c r="L762" s="110">
        <f t="shared" si="194"/>
        <v>33.312865771446546</v>
      </c>
      <c r="M762" s="110">
        <f t="shared" si="195"/>
        <v>52.42046546612471</v>
      </c>
      <c r="N762" s="110">
        <f t="shared" ca="1" si="196"/>
        <v>-108.1262559459783</v>
      </c>
      <c r="O762" s="110">
        <f t="shared" ca="1" si="197"/>
        <v>-127.23385564065646</v>
      </c>
      <c r="P762" s="110">
        <f t="shared" ca="1" si="200"/>
        <v>-23.810626493605476</v>
      </c>
      <c r="Q762" s="110">
        <f>'prueba 1'!I759</f>
        <v>0</v>
      </c>
      <c r="R762" s="105">
        <f>'prueba 1'!AN759</f>
        <v>7.9373794339289189E-4</v>
      </c>
      <c r="S762" s="105">
        <f t="shared" si="201"/>
        <v>1.8354255386213347</v>
      </c>
      <c r="T762" s="177">
        <f t="shared" si="202"/>
        <v>5.3435744613786653</v>
      </c>
      <c r="U762" s="161">
        <f t="shared" si="188"/>
        <v>1.4150327387320225E-2</v>
      </c>
      <c r="V762" s="178">
        <f t="shared" si="198"/>
        <v>3.15</v>
      </c>
    </row>
    <row r="763" spans="1:22" x14ac:dyDescent="0.25">
      <c r="A763" s="200">
        <v>3.1541670000000002</v>
      </c>
      <c r="B763" s="105">
        <v>2.627548744916731</v>
      </c>
      <c r="D763" s="194">
        <f t="shared" si="203"/>
        <v>4.1670000000002538E-3</v>
      </c>
      <c r="E763" s="174">
        <f t="shared" ca="1" si="204"/>
        <v>-0.10503403232457757</v>
      </c>
      <c r="F763" s="179">
        <f t="shared" ca="1" si="189"/>
        <v>0.98157222060822547</v>
      </c>
      <c r="G763" s="272">
        <f t="shared" si="190"/>
        <v>3.1541670000000002</v>
      </c>
      <c r="H763" s="181">
        <f t="shared" ca="1" si="191"/>
        <v>-25.206151265795818</v>
      </c>
      <c r="I763" s="182">
        <f t="shared" ca="1" si="192"/>
        <v>235.55848826689842</v>
      </c>
      <c r="J763" s="181">
        <f t="shared" ca="1" si="193"/>
        <v>462.00392036373978</v>
      </c>
      <c r="K763" s="7">
        <f t="shared" ca="1" si="199"/>
        <v>-11.012769310982344</v>
      </c>
      <c r="L763" s="110">
        <f t="shared" si="194"/>
        <v>25.776253187633131</v>
      </c>
      <c r="M763" s="110">
        <f t="shared" si="195"/>
        <v>52.413159041292111</v>
      </c>
      <c r="N763" s="110">
        <f t="shared" ca="1" si="196"/>
        <v>-108.0352669407368</v>
      </c>
      <c r="O763" s="110">
        <f t="shared" ca="1" si="197"/>
        <v>-134.67217279439578</v>
      </c>
      <c r="P763" s="110">
        <f t="shared" ca="1" si="200"/>
        <v>-25.206151265795818</v>
      </c>
      <c r="Q763" s="110">
        <f>'prueba 1'!I760</f>
        <v>0</v>
      </c>
      <c r="R763" s="105">
        <f>'prueba 1'!AN760</f>
        <v>7.4479356091792051E-4</v>
      </c>
      <c r="S763" s="105">
        <f t="shared" si="201"/>
        <v>1.8361703321822527</v>
      </c>
      <c r="T763" s="177">
        <f t="shared" si="202"/>
        <v>5.3428296678177478</v>
      </c>
      <c r="U763" s="161">
        <f t="shared" si="188"/>
        <v>1.0948995620068685E-2</v>
      </c>
      <c r="V763" s="178">
        <f t="shared" si="198"/>
        <v>3.1541670000000002</v>
      </c>
    </row>
    <row r="764" spans="1:22" x14ac:dyDescent="0.25">
      <c r="A764" s="200">
        <v>3.1583329999999998</v>
      </c>
      <c r="B764" s="105">
        <v>1.9183873632358632</v>
      </c>
      <c r="D764" s="194">
        <f t="shared" si="203"/>
        <v>4.16599999999967E-3</v>
      </c>
      <c r="E764" s="174">
        <f t="shared" ca="1" si="204"/>
        <v>-0.1103673588849084</v>
      </c>
      <c r="F764" s="179">
        <f t="shared" ca="1" si="189"/>
        <v>0.98087687170270665</v>
      </c>
      <c r="G764" s="272">
        <f t="shared" si="190"/>
        <v>3.1583329999999998</v>
      </c>
      <c r="H764" s="181">
        <f t="shared" ca="1" si="191"/>
        <v>-26.492404917166859</v>
      </c>
      <c r="I764" s="182">
        <f t="shared" ca="1" si="192"/>
        <v>235.44812090801352</v>
      </c>
      <c r="J764" s="181">
        <f t="shared" ca="1" si="193"/>
        <v>462.9847972354425</v>
      </c>
      <c r="K764" s="7">
        <f t="shared" ca="1" si="199"/>
        <v>-11.002954828151998</v>
      </c>
      <c r="L764" s="110">
        <f t="shared" si="194"/>
        <v>18.819380033343819</v>
      </c>
      <c r="M764" s="110">
        <f t="shared" si="195"/>
        <v>52.406313559189776</v>
      </c>
      <c r="N764" s="110">
        <f t="shared" ca="1" si="196"/>
        <v>-107.9389868641711</v>
      </c>
      <c r="O764" s="110">
        <f t="shared" ca="1" si="197"/>
        <v>-141.52592039001706</v>
      </c>
      <c r="P764" s="110">
        <f t="shared" ca="1" si="200"/>
        <v>-26.492404917166859</v>
      </c>
      <c r="Q764" s="110">
        <f>'prueba 1'!I761</f>
        <v>0</v>
      </c>
      <c r="R764" s="105">
        <f>'prueba 1'!AN761</f>
        <v>6.9780653438677185E-4</v>
      </c>
      <c r="S764" s="105">
        <f t="shared" si="201"/>
        <v>1.8368681387166395</v>
      </c>
      <c r="T764" s="177">
        <f t="shared" si="202"/>
        <v>5.3421318612833613</v>
      </c>
      <c r="U764" s="161">
        <f t="shared" si="188"/>
        <v>7.9920017552399733E-3</v>
      </c>
      <c r="V764" s="178">
        <f t="shared" si="198"/>
        <v>3.1583329999999998</v>
      </c>
    </row>
    <row r="765" spans="1:22" x14ac:dyDescent="0.25">
      <c r="A765" s="200">
        <v>3.1625000000000001</v>
      </c>
      <c r="B765" s="105">
        <v>1.50470989058869</v>
      </c>
      <c r="D765" s="194">
        <f t="shared" si="203"/>
        <v>4.1670000000002538E-3</v>
      </c>
      <c r="E765" s="174">
        <f t="shared" ca="1" si="204"/>
        <v>-0.11348856974125433</v>
      </c>
      <c r="F765" s="179">
        <f t="shared" ca="1" si="189"/>
        <v>0.98063941295364021</v>
      </c>
      <c r="G765" s="272">
        <f t="shared" si="190"/>
        <v>3.1625000000000001</v>
      </c>
      <c r="H765" s="181">
        <f t="shared" ca="1" si="191"/>
        <v>-27.235077931664847</v>
      </c>
      <c r="I765" s="182">
        <f t="shared" ca="1" si="192"/>
        <v>235.33463233827226</v>
      </c>
      <c r="J765" s="181">
        <f t="shared" ca="1" si="193"/>
        <v>463.96543664839612</v>
      </c>
      <c r="K765" s="7">
        <f t="shared" ca="1" si="199"/>
        <v>-10.992646708189046</v>
      </c>
      <c r="L765" s="110">
        <f t="shared" si="194"/>
        <v>14.761204026675049</v>
      </c>
      <c r="M765" s="110">
        <f t="shared" si="195"/>
        <v>52.400456396985035</v>
      </c>
      <c r="N765" s="110">
        <f t="shared" ca="1" si="196"/>
        <v>-107.83786420733455</v>
      </c>
      <c r="O765" s="110">
        <f t="shared" ca="1" si="197"/>
        <v>-145.47711657764455</v>
      </c>
      <c r="P765" s="110">
        <f t="shared" ca="1" si="200"/>
        <v>-27.235077931664847</v>
      </c>
      <c r="Q765" s="110">
        <f>'prueba 1'!I762</f>
        <v>0</v>
      </c>
      <c r="R765" s="105">
        <f>'prueba 1'!AN762</f>
        <v>5.9706036745554197E-4</v>
      </c>
      <c r="S765" s="105">
        <f t="shared" si="201"/>
        <v>1.8374651990840949</v>
      </c>
      <c r="T765" s="177">
        <f t="shared" si="202"/>
        <v>5.3415348009159054</v>
      </c>
      <c r="U765" s="161">
        <f t="shared" si="188"/>
        <v>6.2701261140834528E-3</v>
      </c>
      <c r="V765" s="178">
        <f t="shared" si="198"/>
        <v>3.1625000000000001</v>
      </c>
    </row>
    <row r="766" spans="1:22" x14ac:dyDescent="0.25">
      <c r="A766" s="200">
        <v>3.1666669999999999</v>
      </c>
      <c r="B766" s="105">
        <v>1.1501291997482572</v>
      </c>
      <c r="D766" s="194">
        <f t="shared" si="203"/>
        <v>4.1669999999998097E-3</v>
      </c>
      <c r="E766" s="174">
        <f t="shared" ca="1" si="204"/>
        <v>-0.11612910436872692</v>
      </c>
      <c r="F766" s="179">
        <f t="shared" ca="1" si="189"/>
        <v>0.98015550297563125</v>
      </c>
      <c r="G766" s="272">
        <f t="shared" si="190"/>
        <v>3.1666669999999999</v>
      </c>
      <c r="H766" s="181">
        <f t="shared" ca="1" si="191"/>
        <v>-27.86875554805189</v>
      </c>
      <c r="I766" s="182">
        <f t="shared" ca="1" si="192"/>
        <v>235.21850323390353</v>
      </c>
      <c r="J766" s="181">
        <f t="shared" ca="1" si="193"/>
        <v>464.94559215137173</v>
      </c>
      <c r="K766" s="7">
        <f t="shared" ca="1" si="199"/>
        <v>-10.982052110246453</v>
      </c>
      <c r="L766" s="110">
        <f t="shared" si="194"/>
        <v>11.282767449530404</v>
      </c>
      <c r="M766" s="110">
        <f t="shared" si="195"/>
        <v>52.394857103487752</v>
      </c>
      <c r="N766" s="110">
        <f t="shared" ca="1" si="196"/>
        <v>-107.73393120151771</v>
      </c>
      <c r="O766" s="110">
        <f t="shared" ca="1" si="197"/>
        <v>-148.84602085547505</v>
      </c>
      <c r="P766" s="110">
        <f t="shared" ca="1" si="200"/>
        <v>-27.86875554805189</v>
      </c>
      <c r="Q766" s="110">
        <f>'prueba 1'!I763</f>
        <v>0</v>
      </c>
      <c r="R766" s="105">
        <f>'prueba 1'!AN763</f>
        <v>5.7077405680820009E-4</v>
      </c>
      <c r="S766" s="105">
        <f t="shared" si="201"/>
        <v>1.8380359731409031</v>
      </c>
      <c r="T766" s="177">
        <f t="shared" si="202"/>
        <v>5.3409640268590977</v>
      </c>
      <c r="U766" s="161">
        <f t="shared" si="188"/>
        <v>4.7925883753507691E-3</v>
      </c>
      <c r="V766" s="178">
        <f t="shared" si="198"/>
        <v>3.1666669999999999</v>
      </c>
    </row>
    <row r="767" spans="1:22" x14ac:dyDescent="0.25">
      <c r="A767" s="200">
        <v>3.170833</v>
      </c>
      <c r="B767" s="105">
        <v>1.0910324179415178</v>
      </c>
      <c r="D767" s="194">
        <f t="shared" si="203"/>
        <v>4.1660000000001141E-3</v>
      </c>
      <c r="E767" s="174">
        <f t="shared" ca="1" si="204"/>
        <v>-0.1164785354760923</v>
      </c>
      <c r="F767" s="179">
        <f t="shared" ca="1" si="189"/>
        <v>0.97943503489367556</v>
      </c>
      <c r="G767" s="272">
        <f t="shared" si="190"/>
        <v>3.170833</v>
      </c>
      <c r="H767" s="181">
        <f t="shared" ca="1" si="191"/>
        <v>-27.959322005782312</v>
      </c>
      <c r="I767" s="182">
        <f t="shared" ca="1" si="192"/>
        <v>235.10202469842744</v>
      </c>
      <c r="J767" s="181">
        <f t="shared" ca="1" si="193"/>
        <v>465.92502718626542</v>
      </c>
      <c r="K767" s="7">
        <f t="shared" ca="1" si="199"/>
        <v>-10.971216295755157</v>
      </c>
      <c r="L767" s="110">
        <f t="shared" si="194"/>
        <v>10.70302802000629</v>
      </c>
      <c r="M767" s="110">
        <f t="shared" si="195"/>
        <v>52.389304866635243</v>
      </c>
      <c r="N767" s="110">
        <f t="shared" ca="1" si="196"/>
        <v>-107.6276318613581</v>
      </c>
      <c r="O767" s="110">
        <f t="shared" ca="1" si="197"/>
        <v>-149.31390870798705</v>
      </c>
      <c r="P767" s="110">
        <f t="shared" ca="1" si="200"/>
        <v>-27.959322005782312</v>
      </c>
      <c r="Q767" s="110">
        <f>'prueba 1'!I764</f>
        <v>0</v>
      </c>
      <c r="R767" s="105">
        <f>'prueba 1'!AN764</f>
        <v>5.6597725305836675E-4</v>
      </c>
      <c r="S767" s="105">
        <f t="shared" si="201"/>
        <v>1.8386019503939615</v>
      </c>
      <c r="T767" s="177">
        <f t="shared" si="202"/>
        <v>5.3403980496060388</v>
      </c>
      <c r="U767" s="161">
        <f t="shared" si="188"/>
        <v>4.5452410531444882E-3</v>
      </c>
      <c r="V767" s="178">
        <f t="shared" si="198"/>
        <v>3.170833</v>
      </c>
    </row>
    <row r="768" spans="1:22" x14ac:dyDescent="0.25">
      <c r="A768" s="200">
        <v>3.1749999999999998</v>
      </c>
      <c r="B768" s="105">
        <v>1.0910324179415178</v>
      </c>
      <c r="D768" s="194">
        <f t="shared" si="203"/>
        <v>4.1669999999998097E-3</v>
      </c>
      <c r="E768" s="174">
        <f t="shared" ca="1" si="204"/>
        <v>-0.11643134386817326</v>
      </c>
      <c r="F768" s="179">
        <f t="shared" ca="1" si="189"/>
        <v>0.97918496750840367</v>
      </c>
      <c r="G768" s="272">
        <f t="shared" si="190"/>
        <v>3.1749999999999998</v>
      </c>
      <c r="H768" s="181">
        <f t="shared" ca="1" si="191"/>
        <v>-27.941287225384826</v>
      </c>
      <c r="I768" s="182">
        <f t="shared" ca="1" si="192"/>
        <v>234.98559335455926</v>
      </c>
      <c r="J768" s="181">
        <f t="shared" ca="1" si="193"/>
        <v>466.90421215377381</v>
      </c>
      <c r="K768" s="7">
        <f t="shared" ca="1" si="199"/>
        <v>-10.960353248990804</v>
      </c>
      <c r="L768" s="110">
        <f t="shared" si="194"/>
        <v>10.70302802000629</v>
      </c>
      <c r="M768" s="110">
        <f t="shared" si="195"/>
        <v>52.38375712780006</v>
      </c>
      <c r="N768" s="110">
        <f t="shared" ca="1" si="196"/>
        <v>-107.52106537259979</v>
      </c>
      <c r="O768" s="110">
        <f t="shared" ca="1" si="197"/>
        <v>-149.20179448039357</v>
      </c>
      <c r="P768" s="110">
        <f t="shared" ca="1" si="200"/>
        <v>-27.941287225384826</v>
      </c>
      <c r="Q768" s="110">
        <f>'prueba 1'!I765</f>
        <v>0</v>
      </c>
      <c r="R768" s="105">
        <f>'prueba 1'!AN765</f>
        <v>5.6551873957066056E-4</v>
      </c>
      <c r="S768" s="105">
        <f t="shared" si="201"/>
        <v>1.839167469133532</v>
      </c>
      <c r="T768" s="177">
        <f t="shared" si="202"/>
        <v>5.3398325308664685</v>
      </c>
      <c r="U768" s="161">
        <f t="shared" si="188"/>
        <v>4.5463320855620975E-3</v>
      </c>
      <c r="V768" s="178">
        <f t="shared" si="198"/>
        <v>3.1749999999999998</v>
      </c>
    </row>
    <row r="769" spans="1:22" x14ac:dyDescent="0.25">
      <c r="A769" s="200">
        <v>3.1791670000000001</v>
      </c>
      <c r="B769" s="105">
        <v>0.61825816348760643</v>
      </c>
      <c r="D769" s="194">
        <f t="shared" si="203"/>
        <v>4.1670000000002538E-3</v>
      </c>
      <c r="E769" s="174">
        <f t="shared" ca="1" si="204"/>
        <v>-0.11997545921038215</v>
      </c>
      <c r="F769" s="179">
        <f t="shared" ca="1" si="189"/>
        <v>0.97868502976997829</v>
      </c>
      <c r="G769" s="272">
        <f t="shared" si="190"/>
        <v>3.1791670000000001</v>
      </c>
      <c r="H769" s="181">
        <f t="shared" ca="1" si="191"/>
        <v>-28.791806865940686</v>
      </c>
      <c r="I769" s="182">
        <f t="shared" ca="1" si="192"/>
        <v>234.86561789534886</v>
      </c>
      <c r="J769" s="181">
        <f t="shared" ca="1" si="193"/>
        <v>467.88289718354378</v>
      </c>
      <c r="K769" s="7">
        <f t="shared" ca="1" si="199"/>
        <v>-10.949499980787008</v>
      </c>
      <c r="L769" s="110">
        <f t="shared" si="194"/>
        <v>6.065112583813419</v>
      </c>
      <c r="M769" s="110">
        <f t="shared" si="195"/>
        <v>52.378492083268576</v>
      </c>
      <c r="N769" s="110">
        <f t="shared" ca="1" si="196"/>
        <v>-107.41459481152056</v>
      </c>
      <c r="O769" s="110">
        <f t="shared" ca="1" si="197"/>
        <v>-153.72797431097572</v>
      </c>
      <c r="P769" s="110">
        <f t="shared" ca="1" si="200"/>
        <v>-28.791806865940686</v>
      </c>
      <c r="Q769" s="110">
        <f>'prueba 1'!I766</f>
        <v>0</v>
      </c>
      <c r="R769" s="105">
        <f>'prueba 1'!AN766</f>
        <v>5.3670178710373093E-4</v>
      </c>
      <c r="S769" s="105">
        <f t="shared" si="201"/>
        <v>1.8397041709206357</v>
      </c>
      <c r="T769" s="177">
        <f t="shared" si="202"/>
        <v>5.3392958290793651</v>
      </c>
      <c r="U769" s="161">
        <f t="shared" si="188"/>
        <v>2.576281767253013E-3</v>
      </c>
      <c r="V769" s="178">
        <f t="shared" si="198"/>
        <v>3.1791670000000001</v>
      </c>
    </row>
    <row r="770" spans="1:22" x14ac:dyDescent="0.25">
      <c r="A770" s="200">
        <v>3.1833330000000002</v>
      </c>
      <c r="B770" s="105">
        <v>0.14548390903369454</v>
      </c>
      <c r="D770" s="194">
        <f t="shared" si="203"/>
        <v>4.1660000000001141E-3</v>
      </c>
      <c r="E770" s="174">
        <f t="shared" ca="1" si="204"/>
        <v>-0.12348791000329996</v>
      </c>
      <c r="F770" s="179">
        <f t="shared" ca="1" si="189"/>
        <v>0.97793571351897646</v>
      </c>
      <c r="G770" s="272">
        <f t="shared" si="190"/>
        <v>3.1833330000000002</v>
      </c>
      <c r="H770" s="181">
        <f t="shared" ca="1" si="191"/>
        <v>-29.641841095366438</v>
      </c>
      <c r="I770" s="182">
        <f t="shared" ca="1" si="192"/>
        <v>234.74212998534557</v>
      </c>
      <c r="J770" s="181">
        <f t="shared" ca="1" si="193"/>
        <v>468.86083289706278</v>
      </c>
      <c r="K770" s="7">
        <f t="shared" ca="1" si="199"/>
        <v>-10.938321968448731</v>
      </c>
      <c r="L770" s="110">
        <f t="shared" si="194"/>
        <v>1.4271971476205436</v>
      </c>
      <c r="M770" s="110">
        <f t="shared" si="195"/>
        <v>52.373384688542451</v>
      </c>
      <c r="N770" s="110">
        <f t="shared" ca="1" si="196"/>
        <v>-107.30493851048206</v>
      </c>
      <c r="O770" s="110">
        <f t="shared" ca="1" si="197"/>
        <v>-158.25112605140396</v>
      </c>
      <c r="P770" s="110">
        <f t="shared" ca="1" si="200"/>
        <v>-29.641841095366438</v>
      </c>
      <c r="Q770" s="110">
        <f>'prueba 1'!I767</f>
        <v>0</v>
      </c>
      <c r="R770" s="105">
        <f>'prueba 1'!AN767</f>
        <v>5.2063147055254964E-4</v>
      </c>
      <c r="S770" s="105">
        <f t="shared" si="201"/>
        <v>1.8402248023911882</v>
      </c>
      <c r="T770" s="177">
        <f t="shared" si="202"/>
        <v>5.338775197608812</v>
      </c>
      <c r="U770" s="161">
        <f t="shared" si="188"/>
        <v>6.0608596503438803E-4</v>
      </c>
      <c r="V770" s="178">
        <f t="shared" si="198"/>
        <v>3.1833330000000002</v>
      </c>
    </row>
    <row r="771" spans="1:22" x14ac:dyDescent="0.25">
      <c r="A771" s="200">
        <v>3.1875</v>
      </c>
      <c r="B771" s="105">
        <v>0</v>
      </c>
      <c r="D771" s="194">
        <f t="shared" si="203"/>
        <v>4.1669999999998097E-3</v>
      </c>
      <c r="E771" s="174">
        <f t="shared" ca="1" si="204"/>
        <v>-0.12455159200847429</v>
      </c>
      <c r="F771" s="179">
        <f t="shared" ca="1" si="189"/>
        <v>0.97765144916499103</v>
      </c>
      <c r="G771" s="272">
        <f t="shared" si="190"/>
        <v>3.1875</v>
      </c>
      <c r="H771" s="181">
        <f t="shared" ca="1" si="191"/>
        <v>-29.889990882764575</v>
      </c>
      <c r="I771" s="182">
        <f t="shared" ca="1" si="192"/>
        <v>234.61757839333708</v>
      </c>
      <c r="J771" s="181">
        <f t="shared" ca="1" si="193"/>
        <v>469.83848434622774</v>
      </c>
      <c r="K771" s="7">
        <f t="shared" ca="1" si="199"/>
        <v>-10.926822665729494</v>
      </c>
      <c r="L771" s="110">
        <f t="shared" si="194"/>
        <v>0</v>
      </c>
      <c r="M771" s="110">
        <f t="shared" si="195"/>
        <v>52.368290647183507</v>
      </c>
      <c r="N771" s="110">
        <f t="shared" ca="1" si="196"/>
        <v>-107.19213035080634</v>
      </c>
      <c r="O771" s="110">
        <f t="shared" ca="1" si="197"/>
        <v>-159.56042099798984</v>
      </c>
      <c r="P771" s="110">
        <f t="shared" ca="1" si="200"/>
        <v>-29.889990882764575</v>
      </c>
      <c r="Q771" s="110">
        <f>'prueba 1'!I768</f>
        <v>0</v>
      </c>
      <c r="R771" s="105">
        <f>'prueba 1'!AN768</f>
        <v>5.1927027104388922E-4</v>
      </c>
      <c r="S771" s="105">
        <f t="shared" si="201"/>
        <v>1.8407440726622322</v>
      </c>
      <c r="T771" s="177">
        <f t="shared" si="202"/>
        <v>5.3382559273377677</v>
      </c>
      <c r="U771" s="161">
        <f t="shared" si="188"/>
        <v>0</v>
      </c>
      <c r="V771" s="178">
        <f t="shared" si="198"/>
        <v>3.1875</v>
      </c>
    </row>
    <row r="772" spans="1:22" x14ac:dyDescent="0.25">
      <c r="A772" s="200">
        <f>+A771+$D$771</f>
        <v>3.1916669999999998</v>
      </c>
      <c r="B772" s="105">
        <v>0</v>
      </c>
      <c r="D772" s="194">
        <f t="shared" si="203"/>
        <v>4.1669999999998097E-3</v>
      </c>
      <c r="E772" s="174">
        <f t="shared" ca="1" si="204"/>
        <v>-0.12446282327607659</v>
      </c>
      <c r="F772" s="179">
        <f t="shared" ca="1" si="189"/>
        <v>0.97713281258039963</v>
      </c>
      <c r="G772" s="272">
        <f t="shared" si="190"/>
        <v>3.1916669999999998</v>
      </c>
      <c r="H772" s="181">
        <f t="shared" ca="1" si="191"/>
        <v>-29.868688091212448</v>
      </c>
      <c r="I772" s="182">
        <f t="shared" ca="1" si="192"/>
        <v>234.49311557006101</v>
      </c>
      <c r="J772" s="181">
        <f t="shared" ca="1" si="193"/>
        <v>470.81561715880815</v>
      </c>
      <c r="K772" s="7">
        <f t="shared" ca="1" si="199"/>
        <v>-10.915230438076893</v>
      </c>
      <c r="L772" s="110">
        <f t="shared" si="194"/>
        <v>0</v>
      </c>
      <c r="M772" s="110">
        <f t="shared" si="195"/>
        <v>52.368290647183507</v>
      </c>
      <c r="N772" s="110">
        <f t="shared" ca="1" si="196"/>
        <v>-107.07841059753433</v>
      </c>
      <c r="O772" s="110">
        <f t="shared" ca="1" si="197"/>
        <v>-159.44670124471784</v>
      </c>
      <c r="P772" s="110">
        <f t="shared" ca="1" si="200"/>
        <v>-29.868688091212448</v>
      </c>
      <c r="Q772" s="110"/>
      <c r="R772" s="105">
        <f>'prueba 1'!AN769</f>
        <v>0</v>
      </c>
      <c r="S772" s="105">
        <f t="shared" si="201"/>
        <v>1.8407440726622322</v>
      </c>
      <c r="T772" s="177">
        <f t="shared" si="202"/>
        <v>5.3382559273377677</v>
      </c>
      <c r="U772" s="161">
        <f t="shared" si="188"/>
        <v>0</v>
      </c>
      <c r="V772" s="178">
        <f t="shared" si="198"/>
        <v>3.1916669999999998</v>
      </c>
    </row>
    <row r="773" spans="1:22" x14ac:dyDescent="0.25">
      <c r="A773" s="200"/>
      <c r="B773" s="105"/>
      <c r="D773" s="201">
        <f t="shared" ref="D773:D838" si="205">+$H$1</f>
        <v>0.2</v>
      </c>
      <c r="E773" s="174">
        <f t="shared" ca="1" si="204"/>
        <v>-5.9694823552482434</v>
      </c>
      <c r="F773" s="179">
        <f t="shared" ca="1" si="189"/>
        <v>45.704726642962555</v>
      </c>
      <c r="G773" s="272">
        <f t="shared" si="190"/>
        <v>3.391667</v>
      </c>
      <c r="H773" s="181">
        <f t="shared" ca="1" si="191"/>
        <v>-29.847411776241216</v>
      </c>
      <c r="I773" s="182">
        <f t="shared" ca="1" si="192"/>
        <v>228.52363321481278</v>
      </c>
      <c r="J773" s="181">
        <f t="shared" ca="1" si="193"/>
        <v>516.52034380177065</v>
      </c>
      <c r="K773" s="7">
        <f t="shared" ca="1" si="199"/>
        <v>-10.903652618045591</v>
      </c>
      <c r="L773" s="110">
        <f t="shared" si="194"/>
        <v>0</v>
      </c>
      <c r="M773" s="110">
        <f t="shared" si="195"/>
        <v>52.368290647183507</v>
      </c>
      <c r="N773" s="110">
        <f t="shared" ca="1" si="196"/>
        <v>-106.96483218302726</v>
      </c>
      <c r="O773" s="110">
        <f t="shared" ca="1" si="197"/>
        <v>-159.33312283021075</v>
      </c>
      <c r="P773" s="110">
        <f t="shared" ca="1" si="200"/>
        <v>-29.847411776241216</v>
      </c>
      <c r="Q773" s="110"/>
      <c r="R773" s="105">
        <f>'prueba 1'!AN770</f>
        <v>0</v>
      </c>
      <c r="S773" s="105">
        <f t="shared" si="201"/>
        <v>1.8407440726622322</v>
      </c>
      <c r="T773" s="177">
        <f t="shared" si="202"/>
        <v>5.3382559273377677</v>
      </c>
      <c r="U773" s="161">
        <f t="shared" si="188"/>
        <v>0</v>
      </c>
      <c r="V773" s="178">
        <f t="shared" si="198"/>
        <v>3.391667</v>
      </c>
    </row>
    <row r="774" spans="1:22" x14ac:dyDescent="0.25">
      <c r="A774" s="200"/>
      <c r="B774" s="105"/>
      <c r="D774" s="201">
        <f t="shared" si="205"/>
        <v>0.2</v>
      </c>
      <c r="E774" s="174">
        <f t="shared" ca="1" si="204"/>
        <v>-5.7680427790674775</v>
      </c>
      <c r="F774" s="179">
        <f t="shared" ca="1" si="189"/>
        <v>44.551118087149064</v>
      </c>
      <c r="G774" s="272">
        <f t="shared" si="190"/>
        <v>3.5916670000000002</v>
      </c>
      <c r="H774" s="181">
        <f t="shared" ca="1" si="191"/>
        <v>-28.840213895337385</v>
      </c>
      <c r="I774" s="182">
        <f t="shared" ca="1" si="192"/>
        <v>222.75559043574529</v>
      </c>
      <c r="J774" s="181">
        <f t="shared" ca="1" si="193"/>
        <v>561.07146188891966</v>
      </c>
      <c r="K774" s="7">
        <f t="shared" ca="1" si="199"/>
        <v>-10.355571062720728</v>
      </c>
      <c r="L774" s="110">
        <f t="shared" si="194"/>
        <v>0</v>
      </c>
      <c r="M774" s="110">
        <f t="shared" si="195"/>
        <v>52.368290647183507</v>
      </c>
      <c r="N774" s="110">
        <f t="shared" ca="1" si="196"/>
        <v>-101.58815212529035</v>
      </c>
      <c r="O774" s="110">
        <f t="shared" ca="1" si="197"/>
        <v>-153.95644277247385</v>
      </c>
      <c r="P774" s="110">
        <f t="shared" ca="1" si="200"/>
        <v>-28.840213895337385</v>
      </c>
      <c r="Q774" s="110"/>
      <c r="R774" s="105">
        <f>'prueba 1'!AN771</f>
        <v>0</v>
      </c>
      <c r="S774" s="105">
        <f t="shared" si="201"/>
        <v>1.8407440726622322</v>
      </c>
      <c r="T774" s="177">
        <f t="shared" si="202"/>
        <v>5.3382559273377677</v>
      </c>
      <c r="U774" s="161">
        <f t="shared" ref="U774:U837" si="206">IF(B774&lt;0,0,+D774*B774)</f>
        <v>0</v>
      </c>
      <c r="V774" s="178">
        <f t="shared" si="198"/>
        <v>3.5916670000000002</v>
      </c>
    </row>
    <row r="775" spans="1:22" x14ac:dyDescent="0.25">
      <c r="A775" s="200"/>
      <c r="B775" s="105"/>
      <c r="D775" s="201">
        <f t="shared" si="205"/>
        <v>0.2</v>
      </c>
      <c r="E775" s="174">
        <f t="shared" ca="1" si="204"/>
        <v>-5.5783349573497567</v>
      </c>
      <c r="F775" s="179">
        <f t="shared" ref="F775:F838" ca="1" si="207">IF(AND(I774&lt;=0,J774&lt;=0),0,+I775*D775)</f>
        <v>43.435451095679106</v>
      </c>
      <c r="G775" s="272">
        <f t="shared" ref="G775:G838" si="208">+G774+D775</f>
        <v>3.7916670000000003</v>
      </c>
      <c r="H775" s="181">
        <f t="shared" ref="H775:H838" ca="1" si="209">IF(CELL("tipo",T775)="b",+(B775*9.81+K775*9.81-$E$2*9.81)/$E$2,+(B775*9.81+K775*9.81-T775*9.81)/T775)</f>
        <v>-27.89167478674878</v>
      </c>
      <c r="I775" s="182">
        <f t="shared" ref="I775:I838" ca="1" si="210">+I774+E775</f>
        <v>217.17725547839552</v>
      </c>
      <c r="J775" s="181">
        <f t="shared" ref="J775:J838" ca="1" si="211">IF(AND(I775&lt;=0,J774&lt;=0),0,+J774+F775)</f>
        <v>604.50691298459878</v>
      </c>
      <c r="K775" s="7">
        <f t="shared" ca="1" si="199"/>
        <v>-9.839409541952655</v>
      </c>
      <c r="L775" s="110">
        <f t="shared" ref="L775:L838" si="212">+B775*9.81</f>
        <v>0</v>
      </c>
      <c r="M775" s="110">
        <f t="shared" ref="M775:M838" si="213">+T775*9.81</f>
        <v>52.368290647183507</v>
      </c>
      <c r="N775" s="110">
        <f t="shared" ref="N775:N838" ca="1" si="214">+K775*9.81</f>
        <v>-96.524607606555549</v>
      </c>
      <c r="O775" s="110">
        <f t="shared" ref="O775:O838" ca="1" si="215">+L775-M775+N775</f>
        <v>-148.89289825373905</v>
      </c>
      <c r="P775" s="110">
        <f t="shared" ca="1" si="200"/>
        <v>-27.89167478674878</v>
      </c>
      <c r="Q775" s="110"/>
      <c r="R775" s="105">
        <f>'prueba 1'!AN772</f>
        <v>0</v>
      </c>
      <c r="S775" s="105">
        <f t="shared" si="201"/>
        <v>1.8407440726622322</v>
      </c>
      <c r="T775" s="177">
        <f t="shared" si="202"/>
        <v>5.3382559273377677</v>
      </c>
      <c r="U775" s="161">
        <f t="shared" si="206"/>
        <v>0</v>
      </c>
      <c r="V775" s="178">
        <f t="shared" ref="V775:V838" si="216">+G775</f>
        <v>3.7916670000000003</v>
      </c>
    </row>
    <row r="776" spans="1:22" x14ac:dyDescent="0.25">
      <c r="A776" s="200"/>
      <c r="B776" s="105"/>
      <c r="D776" s="201">
        <f t="shared" si="205"/>
        <v>0.2</v>
      </c>
      <c r="E776" s="174">
        <f t="shared" ca="1" si="204"/>
        <v>-5.3994794153797958</v>
      </c>
      <c r="F776" s="179">
        <f t="shared" ca="1" si="207"/>
        <v>42.35555521260315</v>
      </c>
      <c r="G776" s="272">
        <f t="shared" si="208"/>
        <v>3.9916670000000005</v>
      </c>
      <c r="H776" s="181">
        <f t="shared" ca="1" si="209"/>
        <v>-26.997397076898977</v>
      </c>
      <c r="I776" s="182">
        <f t="shared" ca="1" si="210"/>
        <v>211.77777606301572</v>
      </c>
      <c r="J776" s="181">
        <f t="shared" ca="1" si="211"/>
        <v>646.86246819720191</v>
      </c>
      <c r="K776" s="7">
        <f t="shared" ref="K776:K839" ca="1" si="217">IF(I775&lt;0,+(+(0.5*1.29*$H$2*PI()/4*$E$1^2*I775^2)/9.81),+(-(0.5*1.29*$H$2*PI()/4*$E$1^2*I775^2)/9.81))</f>
        <v>-9.3527751601696014</v>
      </c>
      <c r="L776" s="110">
        <f t="shared" si="212"/>
        <v>0</v>
      </c>
      <c r="M776" s="110">
        <f t="shared" si="213"/>
        <v>52.368290647183507</v>
      </c>
      <c r="N776" s="110">
        <f t="shared" ca="1" si="214"/>
        <v>-91.750724321263789</v>
      </c>
      <c r="O776" s="110">
        <f t="shared" ca="1" si="215"/>
        <v>-144.11901496844729</v>
      </c>
      <c r="P776" s="110">
        <f t="shared" ref="P776:P839" ca="1" si="218">+O776/T776</f>
        <v>-26.997397076898977</v>
      </c>
      <c r="Q776" s="110"/>
      <c r="R776" s="105">
        <f>'prueba 1'!AN773</f>
        <v>0</v>
      </c>
      <c r="S776" s="105">
        <f t="shared" ref="S776:S839" si="219">R776+S775</f>
        <v>1.8407440726622322</v>
      </c>
      <c r="T776" s="177">
        <f t="shared" ref="T776:T839" si="220">+$E$2-S776</f>
        <v>5.3382559273377677</v>
      </c>
      <c r="U776" s="161">
        <f t="shared" si="206"/>
        <v>0</v>
      </c>
      <c r="V776" s="178">
        <f t="shared" si="216"/>
        <v>3.9916670000000005</v>
      </c>
    </row>
    <row r="777" spans="1:22" x14ac:dyDescent="0.25">
      <c r="A777" s="200"/>
      <c r="B777" s="105"/>
      <c r="D777" s="201">
        <f t="shared" si="205"/>
        <v>0.2</v>
      </c>
      <c r="E777" s="174">
        <f t="shared" ca="1" si="204"/>
        <v>-5.2306783896626179</v>
      </c>
      <c r="F777" s="179">
        <f t="shared" ca="1" si="207"/>
        <v>41.309419534670624</v>
      </c>
      <c r="G777" s="272">
        <f t="shared" si="208"/>
        <v>4.1916670000000007</v>
      </c>
      <c r="H777" s="181">
        <f t="shared" ca="1" si="209"/>
        <v>-26.153391948313089</v>
      </c>
      <c r="I777" s="182">
        <f t="shared" ca="1" si="210"/>
        <v>206.54709767335311</v>
      </c>
      <c r="J777" s="181">
        <f t="shared" ca="1" si="211"/>
        <v>688.17188773187252</v>
      </c>
      <c r="K777" s="7">
        <f t="shared" ca="1" si="217"/>
        <v>-8.8934973436173994</v>
      </c>
      <c r="L777" s="110">
        <f t="shared" si="212"/>
        <v>0</v>
      </c>
      <c r="M777" s="110">
        <f t="shared" si="213"/>
        <v>52.368290647183507</v>
      </c>
      <c r="N777" s="110">
        <f t="shared" ca="1" si="214"/>
        <v>-87.245208940886698</v>
      </c>
      <c r="O777" s="110">
        <f t="shared" ca="1" si="215"/>
        <v>-139.6134995880702</v>
      </c>
      <c r="P777" s="110">
        <f t="shared" ca="1" si="218"/>
        <v>-26.153391948313089</v>
      </c>
      <c r="Q777" s="110"/>
      <c r="R777" s="105">
        <f>'prueba 1'!AN774</f>
        <v>0</v>
      </c>
      <c r="S777" s="105">
        <f t="shared" si="219"/>
        <v>1.8407440726622322</v>
      </c>
      <c r="T777" s="177">
        <f t="shared" si="220"/>
        <v>5.3382559273377677</v>
      </c>
      <c r="U777" s="161">
        <f t="shared" si="206"/>
        <v>0</v>
      </c>
      <c r="V777" s="178">
        <f t="shared" si="216"/>
        <v>4.1916670000000007</v>
      </c>
    </row>
    <row r="778" spans="1:22" x14ac:dyDescent="0.25">
      <c r="A778" s="200"/>
      <c r="B778" s="105"/>
      <c r="D778" s="201">
        <f t="shared" si="205"/>
        <v>0.2</v>
      </c>
      <c r="E778" s="174">
        <f t="shared" ca="1" si="204"/>
        <v>-5.0712068703652227</v>
      </c>
      <c r="F778" s="179">
        <f t="shared" ca="1" si="207"/>
        <v>40.29517816059758</v>
      </c>
      <c r="G778" s="272">
        <f t="shared" si="208"/>
        <v>4.3916670000000009</v>
      </c>
      <c r="H778" s="181">
        <f t="shared" ca="1" si="209"/>
        <v>-25.356034351826111</v>
      </c>
      <c r="I778" s="182">
        <f t="shared" ca="1" si="210"/>
        <v>201.47589080298789</v>
      </c>
      <c r="J778" s="181">
        <f t="shared" ca="1" si="211"/>
        <v>728.46706589247015</v>
      </c>
      <c r="K778" s="7">
        <f t="shared" ca="1" si="217"/>
        <v>-8.4596034684232677</v>
      </c>
      <c r="L778" s="110">
        <f t="shared" si="212"/>
        <v>0</v>
      </c>
      <c r="M778" s="110">
        <f t="shared" si="213"/>
        <v>52.368290647183507</v>
      </c>
      <c r="N778" s="110">
        <f t="shared" ca="1" si="214"/>
        <v>-82.988710025232265</v>
      </c>
      <c r="O778" s="110">
        <f t="shared" ca="1" si="215"/>
        <v>-135.35700067241578</v>
      </c>
      <c r="P778" s="110">
        <f t="shared" ca="1" si="218"/>
        <v>-25.356034351826111</v>
      </c>
      <c r="Q778" s="110"/>
      <c r="R778" s="105">
        <f>'prueba 1'!AN775</f>
        <v>0</v>
      </c>
      <c r="S778" s="105">
        <f t="shared" si="219"/>
        <v>1.8407440726622322</v>
      </c>
      <c r="T778" s="177">
        <f t="shared" si="220"/>
        <v>5.3382559273377677</v>
      </c>
      <c r="U778" s="161">
        <f t="shared" si="206"/>
        <v>0</v>
      </c>
      <c r="V778" s="178">
        <f t="shared" si="216"/>
        <v>4.3916670000000009</v>
      </c>
    </row>
    <row r="779" spans="1:22" x14ac:dyDescent="0.25">
      <c r="A779" s="200"/>
      <c r="B779" s="105"/>
      <c r="D779" s="201">
        <f t="shared" si="205"/>
        <v>0.2</v>
      </c>
      <c r="E779" s="174">
        <f t="shared" ca="1" si="204"/>
        <v>-4.9204047720037849</v>
      </c>
      <c r="F779" s="179">
        <f t="shared" ca="1" si="207"/>
        <v>39.31109720619682</v>
      </c>
      <c r="G779" s="272">
        <f t="shared" si="208"/>
        <v>4.5916670000000011</v>
      </c>
      <c r="H779" s="181">
        <f t="shared" ca="1" si="209"/>
        <v>-24.602023860018921</v>
      </c>
      <c r="I779" s="182">
        <f t="shared" ca="1" si="210"/>
        <v>196.5554860309841</v>
      </c>
      <c r="J779" s="181">
        <f t="shared" ca="1" si="211"/>
        <v>767.77816309866694</v>
      </c>
      <c r="K779" s="7">
        <f t="shared" ca="1" si="217"/>
        <v>-8.0492975584166846</v>
      </c>
      <c r="L779" s="110">
        <f t="shared" si="212"/>
        <v>0</v>
      </c>
      <c r="M779" s="110">
        <f t="shared" si="213"/>
        <v>52.368290647183507</v>
      </c>
      <c r="N779" s="110">
        <f t="shared" ca="1" si="214"/>
        <v>-78.963609048067681</v>
      </c>
      <c r="O779" s="110">
        <f t="shared" ca="1" si="215"/>
        <v>-131.3318996952512</v>
      </c>
      <c r="P779" s="110">
        <f t="shared" ca="1" si="218"/>
        <v>-24.602023860018921</v>
      </c>
      <c r="Q779" s="110"/>
      <c r="R779" s="105">
        <f>'prueba 1'!AN776</f>
        <v>0</v>
      </c>
      <c r="S779" s="105">
        <f t="shared" si="219"/>
        <v>1.8407440726622322</v>
      </c>
      <c r="T779" s="177">
        <f t="shared" si="220"/>
        <v>5.3382559273377677</v>
      </c>
      <c r="U779" s="161">
        <f t="shared" si="206"/>
        <v>0</v>
      </c>
      <c r="V779" s="178">
        <f t="shared" si="216"/>
        <v>4.5916670000000011</v>
      </c>
    </row>
    <row r="780" spans="1:22" x14ac:dyDescent="0.25">
      <c r="A780" s="200"/>
      <c r="B780" s="105"/>
      <c r="D780" s="201">
        <f t="shared" si="205"/>
        <v>0.2</v>
      </c>
      <c r="E780" s="174">
        <f t="shared" ca="1" si="204"/>
        <v>-4.7776700725261207</v>
      </c>
      <c r="F780" s="179">
        <f t="shared" ca="1" si="207"/>
        <v>38.355563191691594</v>
      </c>
      <c r="G780" s="272">
        <f t="shared" si="208"/>
        <v>4.7916670000000012</v>
      </c>
      <c r="H780" s="181">
        <f t="shared" ca="1" si="209"/>
        <v>-23.888350362630604</v>
      </c>
      <c r="I780" s="182">
        <f t="shared" ca="1" si="210"/>
        <v>191.77781595845798</v>
      </c>
      <c r="J780" s="181">
        <f t="shared" ca="1" si="211"/>
        <v>806.13372629035848</v>
      </c>
      <c r="K780" s="7">
        <f t="shared" ca="1" si="217"/>
        <v>-7.6609416177829361</v>
      </c>
      <c r="L780" s="110">
        <f t="shared" si="212"/>
        <v>0</v>
      </c>
      <c r="M780" s="110">
        <f t="shared" si="213"/>
        <v>52.368290647183507</v>
      </c>
      <c r="N780" s="110">
        <f t="shared" ca="1" si="214"/>
        <v>-75.153837270450609</v>
      </c>
      <c r="O780" s="110">
        <f t="shared" ca="1" si="215"/>
        <v>-127.52212791763412</v>
      </c>
      <c r="P780" s="110">
        <f t="shared" ca="1" si="218"/>
        <v>-23.888350362630604</v>
      </c>
      <c r="Q780" s="110"/>
      <c r="R780" s="105">
        <f>'prueba 1'!AN777</f>
        <v>0</v>
      </c>
      <c r="S780" s="105">
        <f t="shared" si="219"/>
        <v>1.8407440726622322</v>
      </c>
      <c r="T780" s="177">
        <f t="shared" si="220"/>
        <v>5.3382559273377677</v>
      </c>
      <c r="U780" s="161">
        <f t="shared" si="206"/>
        <v>0</v>
      </c>
      <c r="V780" s="178">
        <f t="shared" si="216"/>
        <v>4.7916670000000012</v>
      </c>
    </row>
    <row r="781" spans="1:22" x14ac:dyDescent="0.25">
      <c r="A781" s="200"/>
      <c r="B781" s="105"/>
      <c r="D781" s="201">
        <f t="shared" si="205"/>
        <v>0.2</v>
      </c>
      <c r="E781" s="174">
        <f t="shared" ca="1" si="204"/>
        <v>-4.6424527860194758</v>
      </c>
      <c r="F781" s="179">
        <f t="shared" ca="1" si="207"/>
        <v>37.4270726344877</v>
      </c>
      <c r="G781" s="272">
        <f t="shared" si="208"/>
        <v>4.9916670000000014</v>
      </c>
      <c r="H781" s="181">
        <f t="shared" ca="1" si="209"/>
        <v>-23.212263930097379</v>
      </c>
      <c r="I781" s="182">
        <f t="shared" ca="1" si="210"/>
        <v>187.1353631724385</v>
      </c>
      <c r="J781" s="181">
        <f t="shared" ca="1" si="211"/>
        <v>843.56079892484615</v>
      </c>
      <c r="K781" s="7">
        <f t="shared" ca="1" si="217"/>
        <v>-7.2930392318641664</v>
      </c>
      <c r="L781" s="110">
        <f t="shared" si="212"/>
        <v>0</v>
      </c>
      <c r="M781" s="110">
        <f t="shared" si="213"/>
        <v>52.368290647183507</v>
      </c>
      <c r="N781" s="110">
        <f t="shared" ca="1" si="214"/>
        <v>-71.544714864587476</v>
      </c>
      <c r="O781" s="110">
        <f t="shared" ca="1" si="215"/>
        <v>-123.91300551177099</v>
      </c>
      <c r="P781" s="110">
        <f t="shared" ca="1" si="218"/>
        <v>-23.212263930097379</v>
      </c>
      <c r="Q781" s="110"/>
      <c r="R781" s="105">
        <f>'prueba 1'!AN778</f>
        <v>0</v>
      </c>
      <c r="S781" s="105">
        <f t="shared" si="219"/>
        <v>1.8407440726622322</v>
      </c>
      <c r="T781" s="177">
        <f t="shared" si="220"/>
        <v>5.3382559273377677</v>
      </c>
      <c r="U781" s="161">
        <f t="shared" si="206"/>
        <v>0</v>
      </c>
      <c r="V781" s="178">
        <f t="shared" si="216"/>
        <v>4.9916670000000014</v>
      </c>
    </row>
    <row r="782" spans="1:22" x14ac:dyDescent="0.25">
      <c r="A782" s="200"/>
      <c r="B782" s="105"/>
      <c r="D782" s="201">
        <f t="shared" si="205"/>
        <v>0.2</v>
      </c>
      <c r="E782" s="174">
        <f t="shared" ca="1" si="204"/>
        <v>-4.5142496550500937</v>
      </c>
      <c r="F782" s="179">
        <f t="shared" ca="1" si="207"/>
        <v>36.524222703477683</v>
      </c>
      <c r="G782" s="272">
        <f t="shared" si="208"/>
        <v>5.1916670000000016</v>
      </c>
      <c r="H782" s="181">
        <f t="shared" ca="1" si="209"/>
        <v>-22.571248275250468</v>
      </c>
      <c r="I782" s="182">
        <f t="shared" ca="1" si="210"/>
        <v>182.62111351738841</v>
      </c>
      <c r="J782" s="181">
        <f t="shared" ca="1" si="211"/>
        <v>880.08502162832383</v>
      </c>
      <c r="K782" s="7">
        <f t="shared" ca="1" si="217"/>
        <v>-6.9442211259515467</v>
      </c>
      <c r="L782" s="110">
        <f t="shared" si="212"/>
        <v>0</v>
      </c>
      <c r="M782" s="110">
        <f t="shared" si="213"/>
        <v>52.368290647183507</v>
      </c>
      <c r="N782" s="110">
        <f t="shared" ca="1" si="214"/>
        <v>-68.122809245584676</v>
      </c>
      <c r="O782" s="110">
        <f t="shared" ca="1" si="215"/>
        <v>-120.49109989276818</v>
      </c>
      <c r="P782" s="110">
        <f t="shared" ca="1" si="218"/>
        <v>-22.571248275250468</v>
      </c>
      <c r="Q782" s="110"/>
      <c r="R782" s="105">
        <f>'prueba 1'!AN779</f>
        <v>0</v>
      </c>
      <c r="S782" s="105">
        <f t="shared" si="219"/>
        <v>1.8407440726622322</v>
      </c>
      <c r="T782" s="177">
        <f t="shared" si="220"/>
        <v>5.3382559273377677</v>
      </c>
      <c r="U782" s="161">
        <f t="shared" si="206"/>
        <v>0</v>
      </c>
      <c r="V782" s="178">
        <f t="shared" si="216"/>
        <v>5.1916670000000016</v>
      </c>
    </row>
    <row r="783" spans="1:22" x14ac:dyDescent="0.25">
      <c r="A783" s="200"/>
      <c r="B783" s="105"/>
      <c r="D783" s="201">
        <f t="shared" si="205"/>
        <v>0.2</v>
      </c>
      <c r="E783" s="174">
        <f t="shared" ca="1" si="204"/>
        <v>-4.3925994659131558</v>
      </c>
      <c r="F783" s="179">
        <f t="shared" ca="1" si="207"/>
        <v>35.645702810295056</v>
      </c>
      <c r="G783" s="272">
        <f t="shared" si="208"/>
        <v>5.3916670000000018</v>
      </c>
      <c r="H783" s="181">
        <f t="shared" ca="1" si="209"/>
        <v>-21.962997329565777</v>
      </c>
      <c r="I783" s="182">
        <f t="shared" ca="1" si="210"/>
        <v>178.22851405147526</v>
      </c>
      <c r="J783" s="181">
        <f t="shared" ca="1" si="211"/>
        <v>915.73072443861884</v>
      </c>
      <c r="K783" s="7">
        <f t="shared" ca="1" si="217"/>
        <v>-6.6132324189066827</v>
      </c>
      <c r="L783" s="110">
        <f t="shared" si="212"/>
        <v>0</v>
      </c>
      <c r="M783" s="110">
        <f t="shared" si="213"/>
        <v>52.368290647183507</v>
      </c>
      <c r="N783" s="110">
        <f t="shared" ca="1" si="214"/>
        <v>-64.875810029474565</v>
      </c>
      <c r="O783" s="110">
        <f t="shared" ca="1" si="215"/>
        <v>-117.24410067665806</v>
      </c>
      <c r="P783" s="110">
        <f t="shared" ca="1" si="218"/>
        <v>-21.962997329565777</v>
      </c>
      <c r="Q783" s="110"/>
      <c r="R783" s="105">
        <f>'prueba 1'!AN780</f>
        <v>0</v>
      </c>
      <c r="S783" s="105">
        <f t="shared" si="219"/>
        <v>1.8407440726622322</v>
      </c>
      <c r="T783" s="177">
        <f t="shared" si="220"/>
        <v>5.3382559273377677</v>
      </c>
      <c r="U783" s="161">
        <f t="shared" si="206"/>
        <v>0</v>
      </c>
      <c r="V783" s="178">
        <f t="shared" si="216"/>
        <v>5.3916670000000018</v>
      </c>
    </row>
    <row r="784" spans="1:22" x14ac:dyDescent="0.25">
      <c r="A784" s="200"/>
      <c r="B784" s="105"/>
      <c r="D784" s="201">
        <f t="shared" si="205"/>
        <v>0.2</v>
      </c>
      <c r="E784" s="174">
        <f t="shared" ca="1" si="204"/>
        <v>-4.2770789044798532</v>
      </c>
      <c r="F784" s="179">
        <f t="shared" ca="1" si="207"/>
        <v>34.790287029399082</v>
      </c>
      <c r="G784" s="272">
        <f t="shared" si="208"/>
        <v>5.5916670000000019</v>
      </c>
      <c r="H784" s="181">
        <f t="shared" ca="1" si="209"/>
        <v>-21.385394522399263</v>
      </c>
      <c r="I784" s="182">
        <f t="shared" ca="1" si="210"/>
        <v>173.95143514699541</v>
      </c>
      <c r="J784" s="181">
        <f t="shared" ca="1" si="211"/>
        <v>950.52101146801795</v>
      </c>
      <c r="K784" s="7">
        <f t="shared" ca="1" si="217"/>
        <v>-6.2989213476524961</v>
      </c>
      <c r="L784" s="110">
        <f t="shared" si="212"/>
        <v>0</v>
      </c>
      <c r="M784" s="110">
        <f t="shared" si="213"/>
        <v>52.368290647183507</v>
      </c>
      <c r="N784" s="110">
        <f t="shared" ca="1" si="214"/>
        <v>-61.792418420470987</v>
      </c>
      <c r="O784" s="110">
        <f t="shared" ca="1" si="215"/>
        <v>-114.16070906765449</v>
      </c>
      <c r="P784" s="110">
        <f t="shared" ca="1" si="218"/>
        <v>-21.385394522399263</v>
      </c>
      <c r="Q784" s="110"/>
      <c r="R784" s="105">
        <f>'prueba 1'!AN781</f>
        <v>0</v>
      </c>
      <c r="S784" s="105">
        <f t="shared" si="219"/>
        <v>1.8407440726622322</v>
      </c>
      <c r="T784" s="177">
        <f t="shared" si="220"/>
        <v>5.3382559273377677</v>
      </c>
      <c r="U784" s="161">
        <f t="shared" si="206"/>
        <v>0</v>
      </c>
      <c r="V784" s="178">
        <f t="shared" si="216"/>
        <v>5.5916670000000019</v>
      </c>
    </row>
    <row r="785" spans="1:22" x14ac:dyDescent="0.25">
      <c r="A785" s="200"/>
      <c r="B785" s="105"/>
      <c r="D785" s="201">
        <f t="shared" si="205"/>
        <v>0.2</v>
      </c>
      <c r="E785" s="174">
        <f t="shared" ca="1" si="204"/>
        <v>-4.1672988823871462</v>
      </c>
      <c r="F785" s="179">
        <f t="shared" ca="1" si="207"/>
        <v>33.956827252921656</v>
      </c>
      <c r="G785" s="272">
        <f t="shared" si="208"/>
        <v>5.7916670000000021</v>
      </c>
      <c r="H785" s="181">
        <f t="shared" ca="1" si="209"/>
        <v>-20.836494411935728</v>
      </c>
      <c r="I785" s="182">
        <f t="shared" ca="1" si="210"/>
        <v>169.78413626460826</v>
      </c>
      <c r="J785" s="181">
        <f t="shared" ca="1" si="211"/>
        <v>984.47783872093964</v>
      </c>
      <c r="K785" s="7">
        <f t="shared" ca="1" si="217"/>
        <v>-6.000229271383553</v>
      </c>
      <c r="L785" s="110">
        <f t="shared" si="212"/>
        <v>0</v>
      </c>
      <c r="M785" s="110">
        <f t="shared" si="213"/>
        <v>52.368290647183507</v>
      </c>
      <c r="N785" s="110">
        <f t="shared" ca="1" si="214"/>
        <v>-58.862249152272661</v>
      </c>
      <c r="O785" s="110">
        <f t="shared" ca="1" si="215"/>
        <v>-111.23053979945617</v>
      </c>
      <c r="P785" s="110">
        <f t="shared" ca="1" si="218"/>
        <v>-20.836494411935728</v>
      </c>
      <c r="Q785" s="110"/>
      <c r="R785" s="105">
        <f>'prueba 1'!AN782</f>
        <v>0</v>
      </c>
      <c r="S785" s="105">
        <f t="shared" si="219"/>
        <v>1.8407440726622322</v>
      </c>
      <c r="T785" s="177">
        <f t="shared" si="220"/>
        <v>5.3382559273377677</v>
      </c>
      <c r="U785" s="161">
        <f t="shared" si="206"/>
        <v>0</v>
      </c>
      <c r="V785" s="178">
        <f t="shared" si="216"/>
        <v>5.7916670000000021</v>
      </c>
    </row>
    <row r="786" spans="1:22" x14ac:dyDescent="0.25">
      <c r="A786" s="200"/>
      <c r="B786" s="105"/>
      <c r="D786" s="201">
        <f t="shared" si="205"/>
        <v>0.2</v>
      </c>
      <c r="E786" s="174">
        <f t="shared" ca="1" si="204"/>
        <v>-4.0629012734402599</v>
      </c>
      <c r="F786" s="179">
        <f t="shared" ca="1" si="207"/>
        <v>33.144246998233605</v>
      </c>
      <c r="G786" s="272">
        <f t="shared" si="208"/>
        <v>5.9916670000000023</v>
      </c>
      <c r="H786" s="181">
        <f t="shared" ca="1" si="209"/>
        <v>-20.3145063672013</v>
      </c>
      <c r="I786" s="182">
        <f t="shared" ca="1" si="210"/>
        <v>165.72123499116802</v>
      </c>
      <c r="J786" s="181">
        <f t="shared" ca="1" si="211"/>
        <v>1017.6220857191732</v>
      </c>
      <c r="K786" s="7">
        <f t="shared" ca="1" si="217"/>
        <v>-5.7161817918929305</v>
      </c>
      <c r="L786" s="110">
        <f t="shared" si="212"/>
        <v>0</v>
      </c>
      <c r="M786" s="110">
        <f t="shared" si="213"/>
        <v>52.368290647183507</v>
      </c>
      <c r="N786" s="110">
        <f t="shared" ca="1" si="214"/>
        <v>-56.075743378469653</v>
      </c>
      <c r="O786" s="110">
        <f t="shared" ca="1" si="215"/>
        <v>-108.44403402565317</v>
      </c>
      <c r="P786" s="110">
        <f t="shared" ca="1" si="218"/>
        <v>-20.3145063672013</v>
      </c>
      <c r="Q786" s="110"/>
      <c r="R786" s="105">
        <f>'prueba 1'!AN783</f>
        <v>0</v>
      </c>
      <c r="S786" s="105">
        <f t="shared" si="219"/>
        <v>1.8407440726622322</v>
      </c>
      <c r="T786" s="177">
        <f t="shared" si="220"/>
        <v>5.3382559273377677</v>
      </c>
      <c r="U786" s="161">
        <f t="shared" si="206"/>
        <v>0</v>
      </c>
      <c r="V786" s="178">
        <f t="shared" si="216"/>
        <v>5.9916670000000023</v>
      </c>
    </row>
    <row r="787" spans="1:22" x14ac:dyDescent="0.25">
      <c r="A787" s="200"/>
      <c r="B787" s="105"/>
      <c r="D787" s="201">
        <f t="shared" si="205"/>
        <v>0.2</v>
      </c>
      <c r="E787" s="174">
        <f t="shared" ca="1" si="204"/>
        <v>-3.9635560086246269</v>
      </c>
      <c r="F787" s="179">
        <f t="shared" ca="1" si="207"/>
        <v>32.351535796508678</v>
      </c>
      <c r="G787" s="272">
        <f t="shared" si="208"/>
        <v>6.1916670000000025</v>
      </c>
      <c r="H787" s="181">
        <f t="shared" ca="1" si="209"/>
        <v>-19.817780043123133</v>
      </c>
      <c r="I787" s="182">
        <f t="shared" ca="1" si="210"/>
        <v>161.75767898254338</v>
      </c>
      <c r="J787" s="181">
        <f t="shared" ca="1" si="211"/>
        <v>1049.973621515682</v>
      </c>
      <c r="K787" s="7">
        <f t="shared" ca="1" si="217"/>
        <v>-5.445880849612097</v>
      </c>
      <c r="L787" s="110">
        <f t="shared" si="212"/>
        <v>0</v>
      </c>
      <c r="M787" s="110">
        <f t="shared" si="213"/>
        <v>52.368290647183507</v>
      </c>
      <c r="N787" s="110">
        <f t="shared" ca="1" si="214"/>
        <v>-53.42409113469467</v>
      </c>
      <c r="O787" s="110">
        <f t="shared" ca="1" si="215"/>
        <v>-105.79238178187818</v>
      </c>
      <c r="P787" s="110">
        <f t="shared" ca="1" si="218"/>
        <v>-19.817780043123133</v>
      </c>
      <c r="Q787" s="110"/>
      <c r="R787" s="105">
        <f>'prueba 1'!AN784</f>
        <v>0</v>
      </c>
      <c r="S787" s="105">
        <f t="shared" si="219"/>
        <v>1.8407440726622322</v>
      </c>
      <c r="T787" s="177">
        <f t="shared" si="220"/>
        <v>5.3382559273377677</v>
      </c>
      <c r="U787" s="161">
        <f t="shared" si="206"/>
        <v>0</v>
      </c>
      <c r="V787" s="178">
        <f t="shared" si="216"/>
        <v>6.1916670000000025</v>
      </c>
    </row>
    <row r="788" spans="1:22" x14ac:dyDescent="0.25">
      <c r="A788" s="200"/>
      <c r="B788" s="105"/>
      <c r="D788" s="201">
        <f t="shared" si="205"/>
        <v>0.2</v>
      </c>
      <c r="E788" s="174">
        <f t="shared" ca="1" si="204"/>
        <v>-3.8689584853261128</v>
      </c>
      <c r="F788" s="179">
        <f t="shared" ca="1" si="207"/>
        <v>31.577744099443454</v>
      </c>
      <c r="G788" s="272">
        <f t="shared" si="208"/>
        <v>6.3916670000000027</v>
      </c>
      <c r="H788" s="181">
        <f t="shared" ca="1" si="209"/>
        <v>-19.344792426630562</v>
      </c>
      <c r="I788" s="182">
        <f t="shared" ca="1" si="210"/>
        <v>157.88872049721726</v>
      </c>
      <c r="J788" s="181">
        <f t="shared" ca="1" si="211"/>
        <v>1081.5513656151254</v>
      </c>
      <c r="K788" s="7">
        <f t="shared" ca="1" si="217"/>
        <v>-5.1884976745561513</v>
      </c>
      <c r="L788" s="110">
        <f t="shared" si="212"/>
        <v>0</v>
      </c>
      <c r="M788" s="110">
        <f t="shared" si="213"/>
        <v>52.368290647183507</v>
      </c>
      <c r="N788" s="110">
        <f t="shared" ca="1" si="214"/>
        <v>-50.899162187395845</v>
      </c>
      <c r="O788" s="110">
        <f t="shared" ca="1" si="215"/>
        <v>-103.26745283457936</v>
      </c>
      <c r="P788" s="110">
        <f t="shared" ca="1" si="218"/>
        <v>-19.344792426630562</v>
      </c>
      <c r="Q788" s="110"/>
      <c r="R788" s="105">
        <f>'prueba 1'!AN785</f>
        <v>0</v>
      </c>
      <c r="S788" s="105">
        <f t="shared" si="219"/>
        <v>1.8407440726622322</v>
      </c>
      <c r="T788" s="177">
        <f t="shared" si="220"/>
        <v>5.3382559273377677</v>
      </c>
      <c r="U788" s="161">
        <f t="shared" si="206"/>
        <v>0</v>
      </c>
      <c r="V788" s="178">
        <f t="shared" si="216"/>
        <v>6.3916670000000027</v>
      </c>
    </row>
    <row r="789" spans="1:22" x14ac:dyDescent="0.25">
      <c r="A789" s="200"/>
      <c r="B789" s="105"/>
      <c r="D789" s="201">
        <f t="shared" si="205"/>
        <v>0.2</v>
      </c>
      <c r="E789" s="174">
        <f t="shared" ca="1" si="204"/>
        <v>-3.7788272524592665</v>
      </c>
      <c r="F789" s="179">
        <f t="shared" ca="1" si="207"/>
        <v>30.8219786489516</v>
      </c>
      <c r="G789" s="272">
        <f t="shared" si="208"/>
        <v>6.5916670000000028</v>
      </c>
      <c r="H789" s="181">
        <f t="shared" ca="1" si="209"/>
        <v>-18.894136262296332</v>
      </c>
      <c r="I789" s="182">
        <f t="shared" ca="1" si="210"/>
        <v>154.10989324475798</v>
      </c>
      <c r="J789" s="181">
        <f t="shared" ca="1" si="211"/>
        <v>1112.3733442640771</v>
      </c>
      <c r="K789" s="7">
        <f t="shared" ca="1" si="217"/>
        <v>-4.9432664879660893</v>
      </c>
      <c r="L789" s="110">
        <f t="shared" si="212"/>
        <v>0</v>
      </c>
      <c r="M789" s="110">
        <f t="shared" si="213"/>
        <v>52.368290647183507</v>
      </c>
      <c r="N789" s="110">
        <f t="shared" ca="1" si="214"/>
        <v>-48.493444246947341</v>
      </c>
      <c r="O789" s="110">
        <f t="shared" ca="1" si="215"/>
        <v>-100.86173489413085</v>
      </c>
      <c r="P789" s="110">
        <f t="shared" ca="1" si="218"/>
        <v>-18.894136262296332</v>
      </c>
      <c r="Q789" s="110"/>
      <c r="R789" s="105">
        <f>'prueba 1'!AN786</f>
        <v>0</v>
      </c>
      <c r="S789" s="105">
        <f t="shared" si="219"/>
        <v>1.8407440726622322</v>
      </c>
      <c r="T789" s="177">
        <f t="shared" si="220"/>
        <v>5.3382559273377677</v>
      </c>
      <c r="U789" s="161">
        <f t="shared" si="206"/>
        <v>0</v>
      </c>
      <c r="V789" s="178">
        <f t="shared" si="216"/>
        <v>6.5916670000000028</v>
      </c>
    </row>
    <row r="790" spans="1:22" x14ac:dyDescent="0.25">
      <c r="A790" s="200"/>
      <c r="B790" s="105"/>
      <c r="D790" s="201">
        <f t="shared" si="205"/>
        <v>0.2</v>
      </c>
      <c r="E790" s="174">
        <f t="shared" ca="1" si="204"/>
        <v>-3.6929019383854733</v>
      </c>
      <c r="F790" s="179">
        <f t="shared" ca="1" si="207"/>
        <v>30.083398261274507</v>
      </c>
      <c r="G790" s="272">
        <f t="shared" si="208"/>
        <v>6.791667000000003</v>
      </c>
      <c r="H790" s="181">
        <f t="shared" ca="1" si="209"/>
        <v>-18.464509691927365</v>
      </c>
      <c r="I790" s="182">
        <f t="shared" ca="1" si="210"/>
        <v>150.41699130637252</v>
      </c>
      <c r="J790" s="181">
        <f t="shared" ca="1" si="211"/>
        <v>1142.4567425253515</v>
      </c>
      <c r="K790" s="7">
        <f t="shared" ca="1" si="217"/>
        <v>-4.7094788645395935</v>
      </c>
      <c r="L790" s="110">
        <f t="shared" si="212"/>
        <v>0</v>
      </c>
      <c r="M790" s="110">
        <f t="shared" si="213"/>
        <v>52.368290647183507</v>
      </c>
      <c r="N790" s="110">
        <f t="shared" ca="1" si="214"/>
        <v>-46.199987661133413</v>
      </c>
      <c r="O790" s="110">
        <f t="shared" ca="1" si="215"/>
        <v>-98.56827830831692</v>
      </c>
      <c r="P790" s="110">
        <f t="shared" ca="1" si="218"/>
        <v>-18.464509691927365</v>
      </c>
      <c r="Q790" s="110"/>
      <c r="R790" s="105">
        <f>'prueba 1'!AN787</f>
        <v>0</v>
      </c>
      <c r="S790" s="105">
        <f t="shared" si="219"/>
        <v>1.8407440726622322</v>
      </c>
      <c r="T790" s="177">
        <f t="shared" si="220"/>
        <v>5.3382559273377677</v>
      </c>
      <c r="U790" s="161">
        <f t="shared" si="206"/>
        <v>0</v>
      </c>
      <c r="V790" s="178">
        <f t="shared" si="216"/>
        <v>6.791667000000003</v>
      </c>
    </row>
    <row r="791" spans="1:22" x14ac:dyDescent="0.25">
      <c r="A791" s="200"/>
      <c r="B791" s="105"/>
      <c r="D791" s="201">
        <f t="shared" si="205"/>
        <v>0.2</v>
      </c>
      <c r="E791" s="174">
        <f t="shared" ca="1" si="204"/>
        <v>-3.6109413929165779</v>
      </c>
      <c r="F791" s="179">
        <f t="shared" ca="1" si="207"/>
        <v>29.361209982691193</v>
      </c>
      <c r="G791" s="272">
        <f t="shared" si="208"/>
        <v>6.9916670000000032</v>
      </c>
      <c r="H791" s="181">
        <f t="shared" ca="1" si="209"/>
        <v>-18.054706964582888</v>
      </c>
      <c r="I791" s="182">
        <f t="shared" ca="1" si="210"/>
        <v>146.80604991345595</v>
      </c>
      <c r="J791" s="181">
        <f t="shared" ca="1" si="211"/>
        <v>1171.8179525080427</v>
      </c>
      <c r="K791" s="7">
        <f t="shared" ca="1" si="217"/>
        <v>-4.4864786771506191</v>
      </c>
      <c r="L791" s="110">
        <f t="shared" si="212"/>
        <v>0</v>
      </c>
      <c r="M791" s="110">
        <f t="shared" si="213"/>
        <v>52.368290647183507</v>
      </c>
      <c r="N791" s="110">
        <f t="shared" ca="1" si="214"/>
        <v>-44.012355822847574</v>
      </c>
      <c r="O791" s="110">
        <f t="shared" ca="1" si="215"/>
        <v>-96.380646470031081</v>
      </c>
      <c r="P791" s="110">
        <f t="shared" ca="1" si="218"/>
        <v>-18.054706964582888</v>
      </c>
      <c r="Q791" s="110"/>
      <c r="R791" s="105">
        <f>'prueba 1'!AN788</f>
        <v>0</v>
      </c>
      <c r="S791" s="105">
        <f t="shared" si="219"/>
        <v>1.8407440726622322</v>
      </c>
      <c r="T791" s="177">
        <f t="shared" si="220"/>
        <v>5.3382559273377677</v>
      </c>
      <c r="U791" s="161">
        <f t="shared" si="206"/>
        <v>0</v>
      </c>
      <c r="V791" s="178">
        <f t="shared" si="216"/>
        <v>6.9916670000000032</v>
      </c>
    </row>
    <row r="792" spans="1:22" x14ac:dyDescent="0.25">
      <c r="A792" s="200"/>
      <c r="B792" s="105"/>
      <c r="D792" s="201">
        <f t="shared" si="205"/>
        <v>0.2</v>
      </c>
      <c r="E792" s="174">
        <f t="shared" ca="1" si="204"/>
        <v>-3.5327220184683408</v>
      </c>
      <c r="F792" s="179">
        <f t="shared" ca="1" si="207"/>
        <v>28.654665578997523</v>
      </c>
      <c r="G792" s="272">
        <f t="shared" si="208"/>
        <v>7.1916670000000034</v>
      </c>
      <c r="H792" s="181">
        <f t="shared" ca="1" si="209"/>
        <v>-17.663610092341703</v>
      </c>
      <c r="I792" s="182">
        <f t="shared" ca="1" si="210"/>
        <v>143.2733278949876</v>
      </c>
      <c r="J792" s="181">
        <f t="shared" ca="1" si="211"/>
        <v>1200.4726180870402</v>
      </c>
      <c r="K792" s="7">
        <f t="shared" ca="1" si="217"/>
        <v>-4.2736575562123145</v>
      </c>
      <c r="L792" s="110">
        <f t="shared" si="212"/>
        <v>0</v>
      </c>
      <c r="M792" s="110">
        <f t="shared" si="213"/>
        <v>52.368290647183507</v>
      </c>
      <c r="N792" s="110">
        <f t="shared" ca="1" si="214"/>
        <v>-41.924580626442804</v>
      </c>
      <c r="O792" s="110">
        <f t="shared" ca="1" si="215"/>
        <v>-94.292871273626304</v>
      </c>
      <c r="P792" s="110">
        <f t="shared" ca="1" si="218"/>
        <v>-17.663610092341703</v>
      </c>
      <c r="Q792" s="110"/>
      <c r="R792" s="105">
        <f>'prueba 1'!AN789</f>
        <v>0</v>
      </c>
      <c r="S792" s="105">
        <f t="shared" si="219"/>
        <v>1.8407440726622322</v>
      </c>
      <c r="T792" s="177">
        <f t="shared" si="220"/>
        <v>5.3382559273377677</v>
      </c>
      <c r="U792" s="161">
        <f t="shared" si="206"/>
        <v>0</v>
      </c>
      <c r="V792" s="178">
        <f t="shared" si="216"/>
        <v>7.1916670000000034</v>
      </c>
    </row>
    <row r="793" spans="1:22" x14ac:dyDescent="0.25">
      <c r="A793" s="200"/>
      <c r="B793" s="105"/>
      <c r="D793" s="201">
        <f t="shared" si="205"/>
        <v>0.2</v>
      </c>
      <c r="E793" s="174">
        <f t="shared" ca="1" si="204"/>
        <v>-3.4580362686542849</v>
      </c>
      <c r="F793" s="179">
        <f t="shared" ca="1" si="207"/>
        <v>27.963058325266662</v>
      </c>
      <c r="G793" s="272">
        <f t="shared" si="208"/>
        <v>7.3916670000000035</v>
      </c>
      <c r="H793" s="181">
        <f t="shared" ca="1" si="209"/>
        <v>-17.290181343271424</v>
      </c>
      <c r="I793" s="182">
        <f t="shared" ca="1" si="210"/>
        <v>139.81529162633331</v>
      </c>
      <c r="J793" s="181">
        <f t="shared" ca="1" si="211"/>
        <v>1228.435676412307</v>
      </c>
      <c r="K793" s="7">
        <f t="shared" ca="1" si="217"/>
        <v>-4.070450804615704</v>
      </c>
      <c r="L793" s="110">
        <f t="shared" si="212"/>
        <v>0</v>
      </c>
      <c r="M793" s="110">
        <f t="shared" si="213"/>
        <v>52.368290647183507</v>
      </c>
      <c r="N793" s="110">
        <f t="shared" ca="1" si="214"/>
        <v>-39.931122393280056</v>
      </c>
      <c r="O793" s="110">
        <f t="shared" ca="1" si="215"/>
        <v>-92.299413040463563</v>
      </c>
      <c r="P793" s="110">
        <f t="shared" ca="1" si="218"/>
        <v>-17.290181343271424</v>
      </c>
      <c r="Q793" s="110"/>
      <c r="R793" s="105">
        <f>'prueba 1'!AN790</f>
        <v>0</v>
      </c>
      <c r="S793" s="105">
        <f t="shared" si="219"/>
        <v>1.8407440726622322</v>
      </c>
      <c r="T793" s="177">
        <f t="shared" si="220"/>
        <v>5.3382559273377677</v>
      </c>
      <c r="U793" s="161">
        <f t="shared" si="206"/>
        <v>0</v>
      </c>
      <c r="V793" s="178">
        <f t="shared" si="216"/>
        <v>7.3916670000000035</v>
      </c>
    </row>
    <row r="794" spans="1:22" x14ac:dyDescent="0.25">
      <c r="A794" s="200"/>
      <c r="B794" s="105"/>
      <c r="D794" s="201">
        <f t="shared" si="205"/>
        <v>0.2</v>
      </c>
      <c r="E794" s="174">
        <f t="shared" ca="1" si="204"/>
        <v>-3.3866912953789452</v>
      </c>
      <c r="F794" s="179">
        <f t="shared" ca="1" si="207"/>
        <v>27.285720066190876</v>
      </c>
      <c r="G794" s="272">
        <f t="shared" si="208"/>
        <v>7.5916670000000037</v>
      </c>
      <c r="H794" s="181">
        <f t="shared" ca="1" si="209"/>
        <v>-16.933456476894726</v>
      </c>
      <c r="I794" s="182">
        <f t="shared" ca="1" si="210"/>
        <v>136.42860033095437</v>
      </c>
      <c r="J794" s="181">
        <f t="shared" ca="1" si="211"/>
        <v>1255.7213964784978</v>
      </c>
      <c r="K794" s="7">
        <f t="shared" ca="1" si="217"/>
        <v>-3.8763337167090604</v>
      </c>
      <c r="L794" s="110">
        <f t="shared" si="212"/>
        <v>0</v>
      </c>
      <c r="M794" s="110">
        <f t="shared" si="213"/>
        <v>52.368290647183507</v>
      </c>
      <c r="N794" s="110">
        <f t="shared" ca="1" si="214"/>
        <v>-38.026833760915885</v>
      </c>
      <c r="O794" s="110">
        <f t="shared" ca="1" si="215"/>
        <v>-90.395124408099392</v>
      </c>
      <c r="P794" s="110">
        <f t="shared" ca="1" si="218"/>
        <v>-16.933456476894726</v>
      </c>
      <c r="Q794" s="110"/>
      <c r="R794" s="105">
        <f>'prueba 1'!AN791</f>
        <v>0</v>
      </c>
      <c r="S794" s="105">
        <f t="shared" si="219"/>
        <v>1.8407440726622322</v>
      </c>
      <c r="T794" s="177">
        <f t="shared" si="220"/>
        <v>5.3382559273377677</v>
      </c>
      <c r="U794" s="161">
        <f t="shared" si="206"/>
        <v>0</v>
      </c>
      <c r="V794" s="178">
        <f t="shared" si="216"/>
        <v>7.5916670000000037</v>
      </c>
    </row>
    <row r="795" spans="1:22" x14ac:dyDescent="0.25">
      <c r="A795" s="200"/>
      <c r="B795" s="105"/>
      <c r="D795" s="201">
        <f t="shared" si="205"/>
        <v>0.2</v>
      </c>
      <c r="E795" s="174">
        <f t="shared" ca="1" si="204"/>
        <v>-3.3185077278707178</v>
      </c>
      <c r="F795" s="179">
        <f t="shared" ca="1" si="207"/>
        <v>26.622018520616731</v>
      </c>
      <c r="G795" s="272">
        <f t="shared" si="208"/>
        <v>7.7916670000000039</v>
      </c>
      <c r="H795" s="181">
        <f t="shared" ca="1" si="209"/>
        <v>-16.592538639353588</v>
      </c>
      <c r="I795" s="182">
        <f t="shared" ca="1" si="210"/>
        <v>133.11009260308364</v>
      </c>
      <c r="J795" s="181">
        <f t="shared" ca="1" si="211"/>
        <v>1282.3434149991144</v>
      </c>
      <c r="K795" s="7">
        <f t="shared" ca="1" si="217"/>
        <v>-3.6908182562616449</v>
      </c>
      <c r="L795" s="110">
        <f t="shared" si="212"/>
        <v>0</v>
      </c>
      <c r="M795" s="110">
        <f t="shared" si="213"/>
        <v>52.368290647183507</v>
      </c>
      <c r="N795" s="110">
        <f t="shared" ca="1" si="214"/>
        <v>-36.206927093926737</v>
      </c>
      <c r="O795" s="110">
        <f t="shared" ca="1" si="215"/>
        <v>-88.575217741110237</v>
      </c>
      <c r="P795" s="110">
        <f t="shared" ca="1" si="218"/>
        <v>-16.592538639353588</v>
      </c>
      <c r="Q795" s="110"/>
      <c r="R795" s="105">
        <f>'prueba 1'!AN792</f>
        <v>0</v>
      </c>
      <c r="S795" s="105">
        <f t="shared" si="219"/>
        <v>1.8407440726622322</v>
      </c>
      <c r="T795" s="177">
        <f t="shared" si="220"/>
        <v>5.3382559273377677</v>
      </c>
      <c r="U795" s="161">
        <f t="shared" si="206"/>
        <v>0</v>
      </c>
      <c r="V795" s="178">
        <f t="shared" si="216"/>
        <v>7.7916670000000039</v>
      </c>
    </row>
    <row r="796" spans="1:22" x14ac:dyDescent="0.25">
      <c r="A796" s="200"/>
      <c r="B796" s="105"/>
      <c r="D796" s="201">
        <f t="shared" si="205"/>
        <v>0.2</v>
      </c>
      <c r="E796" s="174">
        <f t="shared" ca="1" si="204"/>
        <v>-3.2533185691472961</v>
      </c>
      <c r="F796" s="179">
        <f t="shared" ca="1" si="207"/>
        <v>25.971354806787271</v>
      </c>
      <c r="G796" s="272">
        <f t="shared" si="208"/>
        <v>7.9916670000000041</v>
      </c>
      <c r="H796" s="181">
        <f t="shared" ca="1" si="209"/>
        <v>-16.266592845736479</v>
      </c>
      <c r="I796" s="182">
        <f t="shared" ca="1" si="210"/>
        <v>129.85677403393635</v>
      </c>
      <c r="J796" s="181">
        <f t="shared" ca="1" si="211"/>
        <v>1308.3147698059017</v>
      </c>
      <c r="K796" s="7">
        <f t="shared" ca="1" si="217"/>
        <v>-3.5134500539408138</v>
      </c>
      <c r="L796" s="110">
        <f t="shared" si="212"/>
        <v>0</v>
      </c>
      <c r="M796" s="110">
        <f t="shared" si="213"/>
        <v>52.368290647183507</v>
      </c>
      <c r="N796" s="110">
        <f t="shared" ca="1" si="214"/>
        <v>-34.466945029159383</v>
      </c>
      <c r="O796" s="110">
        <f t="shared" ca="1" si="215"/>
        <v>-86.83523567634289</v>
      </c>
      <c r="P796" s="110">
        <f t="shared" ca="1" si="218"/>
        <v>-16.266592845736479</v>
      </c>
      <c r="Q796" s="110"/>
      <c r="R796" s="105">
        <f>'prueba 1'!AN793</f>
        <v>0</v>
      </c>
      <c r="S796" s="105">
        <f t="shared" si="219"/>
        <v>1.8407440726622322</v>
      </c>
      <c r="T796" s="177">
        <f t="shared" si="220"/>
        <v>5.3382559273377677</v>
      </c>
      <c r="U796" s="161">
        <f t="shared" si="206"/>
        <v>0</v>
      </c>
      <c r="V796" s="178">
        <f t="shared" si="216"/>
        <v>7.9916670000000041</v>
      </c>
    </row>
    <row r="797" spans="1:22" x14ac:dyDescent="0.25">
      <c r="A797" s="200"/>
      <c r="B797" s="105"/>
      <c r="D797" s="201">
        <f t="shared" si="205"/>
        <v>0.2</v>
      </c>
      <c r="E797" s="174">
        <f t="shared" ca="1" si="204"/>
        <v>-3.1909681971802795</v>
      </c>
      <c r="F797" s="179">
        <f t="shared" ca="1" si="207"/>
        <v>25.333161167351214</v>
      </c>
      <c r="G797" s="272">
        <f t="shared" si="208"/>
        <v>8.1916670000000043</v>
      </c>
      <c r="H797" s="181">
        <f t="shared" ca="1" si="209"/>
        <v>-15.954840985901397</v>
      </c>
      <c r="I797" s="182">
        <f t="shared" ca="1" si="210"/>
        <v>126.66580583675606</v>
      </c>
      <c r="J797" s="181">
        <f t="shared" ca="1" si="211"/>
        <v>1333.6479309732529</v>
      </c>
      <c r="K797" s="7">
        <f t="shared" ca="1" si="217"/>
        <v>-3.3438056896571018</v>
      </c>
      <c r="L797" s="110">
        <f t="shared" si="212"/>
        <v>0</v>
      </c>
      <c r="M797" s="110">
        <f t="shared" si="213"/>
        <v>52.368290647183507</v>
      </c>
      <c r="N797" s="110">
        <f t="shared" ca="1" si="214"/>
        <v>-32.802733815536172</v>
      </c>
      <c r="O797" s="110">
        <f t="shared" ca="1" si="215"/>
        <v>-85.171024462719686</v>
      </c>
      <c r="P797" s="110">
        <f t="shared" ca="1" si="218"/>
        <v>-15.954840985901397</v>
      </c>
      <c r="Q797" s="110"/>
      <c r="R797" s="105">
        <f>'prueba 1'!AN794</f>
        <v>0</v>
      </c>
      <c r="S797" s="105">
        <f t="shared" si="219"/>
        <v>1.8407440726622322</v>
      </c>
      <c r="T797" s="177">
        <f t="shared" si="220"/>
        <v>5.3382559273377677</v>
      </c>
      <c r="U797" s="161">
        <f t="shared" si="206"/>
        <v>0</v>
      </c>
      <c r="V797" s="178">
        <f t="shared" si="216"/>
        <v>8.1916670000000043</v>
      </c>
    </row>
    <row r="798" spans="1:22" x14ac:dyDescent="0.25">
      <c r="A798" s="200"/>
      <c r="B798" s="105"/>
      <c r="D798" s="201">
        <f t="shared" si="205"/>
        <v>0.2</v>
      </c>
      <c r="E798" s="174">
        <f t="shared" ca="1" si="204"/>
        <v>-3.1313114595611502</v>
      </c>
      <c r="F798" s="179">
        <f t="shared" ca="1" si="207"/>
        <v>24.706898875438984</v>
      </c>
      <c r="G798" s="272">
        <f t="shared" si="208"/>
        <v>8.3916670000000035</v>
      </c>
      <c r="H798" s="181">
        <f t="shared" ca="1" si="209"/>
        <v>-15.656557297805751</v>
      </c>
      <c r="I798" s="182">
        <f t="shared" ca="1" si="210"/>
        <v>123.53449437719492</v>
      </c>
      <c r="J798" s="181">
        <f t="shared" ca="1" si="211"/>
        <v>1358.3548298486919</v>
      </c>
      <c r="K798" s="7">
        <f t="shared" ca="1" si="217"/>
        <v>-3.1814902293100329</v>
      </c>
      <c r="L798" s="110">
        <f t="shared" si="212"/>
        <v>0</v>
      </c>
      <c r="M798" s="110">
        <f t="shared" si="213"/>
        <v>52.368290647183507</v>
      </c>
      <c r="N798" s="110">
        <f t="shared" ca="1" si="214"/>
        <v>-31.210419149531425</v>
      </c>
      <c r="O798" s="110">
        <f t="shared" ca="1" si="215"/>
        <v>-83.578709796714932</v>
      </c>
      <c r="P798" s="110">
        <f t="shared" ca="1" si="218"/>
        <v>-15.656557297805751</v>
      </c>
      <c r="Q798" s="110"/>
      <c r="R798" s="105">
        <f>'prueba 1'!AN795</f>
        <v>0</v>
      </c>
      <c r="S798" s="105">
        <f t="shared" si="219"/>
        <v>1.8407440726622322</v>
      </c>
      <c r="T798" s="177">
        <f t="shared" si="220"/>
        <v>5.3382559273377677</v>
      </c>
      <c r="U798" s="161">
        <f t="shared" si="206"/>
        <v>0</v>
      </c>
      <c r="V798" s="178">
        <f t="shared" si="216"/>
        <v>8.3916670000000035</v>
      </c>
    </row>
    <row r="799" spans="1:22" x14ac:dyDescent="0.25">
      <c r="A799" s="200"/>
      <c r="B799" s="105"/>
      <c r="D799" s="201">
        <f t="shared" si="205"/>
        <v>0.2</v>
      </c>
      <c r="E799" s="174">
        <f t="shared" ca="1" si="204"/>
        <v>-3.0742128518032237</v>
      </c>
      <c r="F799" s="179">
        <f t="shared" ca="1" si="207"/>
        <v>24.092056305078341</v>
      </c>
      <c r="G799" s="272">
        <f t="shared" si="208"/>
        <v>8.5916670000000028</v>
      </c>
      <c r="H799" s="181">
        <f t="shared" ca="1" si="209"/>
        <v>-15.371064259016118</v>
      </c>
      <c r="I799" s="182">
        <f t="shared" ca="1" si="210"/>
        <v>120.46028152539169</v>
      </c>
      <c r="J799" s="181">
        <f t="shared" ca="1" si="211"/>
        <v>1382.4468861537703</v>
      </c>
      <c r="K799" s="7">
        <f t="shared" ca="1" si="217"/>
        <v>-3.0261349890926588</v>
      </c>
      <c r="L799" s="110">
        <f t="shared" si="212"/>
        <v>0</v>
      </c>
      <c r="M799" s="110">
        <f t="shared" si="213"/>
        <v>52.368290647183507</v>
      </c>
      <c r="N799" s="110">
        <f t="shared" ca="1" si="214"/>
        <v>-29.686384242998983</v>
      </c>
      <c r="O799" s="110">
        <f t="shared" ca="1" si="215"/>
        <v>-82.054674890182497</v>
      </c>
      <c r="P799" s="110">
        <f t="shared" ca="1" si="218"/>
        <v>-15.371064259016118</v>
      </c>
      <c r="Q799" s="110"/>
      <c r="R799" s="105">
        <f>'prueba 1'!AN796</f>
        <v>0</v>
      </c>
      <c r="S799" s="105">
        <f t="shared" si="219"/>
        <v>1.8407440726622322</v>
      </c>
      <c r="T799" s="177">
        <f t="shared" si="220"/>
        <v>5.3382559273377677</v>
      </c>
      <c r="U799" s="161">
        <f t="shared" si="206"/>
        <v>0</v>
      </c>
      <c r="V799" s="178">
        <f t="shared" si="216"/>
        <v>8.5916670000000028</v>
      </c>
    </row>
    <row r="800" spans="1:22" x14ac:dyDescent="0.25">
      <c r="A800" s="200"/>
      <c r="B800" s="105"/>
      <c r="D800" s="201">
        <f t="shared" si="205"/>
        <v>0.2</v>
      </c>
      <c r="E800" s="174">
        <f t="shared" ca="1" si="204"/>
        <v>-3.0195457705725275</v>
      </c>
      <c r="F800" s="179">
        <f t="shared" ca="1" si="207"/>
        <v>23.488147150963837</v>
      </c>
      <c r="G800" s="272">
        <f t="shared" si="208"/>
        <v>8.7916670000000021</v>
      </c>
      <c r="H800" s="181">
        <f t="shared" ca="1" si="209"/>
        <v>-15.097728852862637</v>
      </c>
      <c r="I800" s="182">
        <f t="shared" ca="1" si="210"/>
        <v>117.44073575481917</v>
      </c>
      <c r="J800" s="181">
        <f t="shared" ca="1" si="211"/>
        <v>1405.9350333047341</v>
      </c>
      <c r="K800" s="7">
        <f t="shared" ca="1" si="217"/>
        <v>-2.8773955036645167</v>
      </c>
      <c r="L800" s="110">
        <f t="shared" si="212"/>
        <v>0</v>
      </c>
      <c r="M800" s="110">
        <f t="shared" si="213"/>
        <v>52.368290647183507</v>
      </c>
      <c r="N800" s="110">
        <f t="shared" ca="1" si="214"/>
        <v>-28.227249890948912</v>
      </c>
      <c r="O800" s="110">
        <f t="shared" ca="1" si="215"/>
        <v>-80.595540538132411</v>
      </c>
      <c r="P800" s="110">
        <f t="shared" ca="1" si="218"/>
        <v>-15.097728852862637</v>
      </c>
      <c r="Q800" s="110"/>
      <c r="R800" s="105">
        <f>'prueba 1'!AN797</f>
        <v>0</v>
      </c>
      <c r="S800" s="105">
        <f t="shared" si="219"/>
        <v>1.8407440726622322</v>
      </c>
      <c r="T800" s="177">
        <f t="shared" si="220"/>
        <v>5.3382559273377677</v>
      </c>
      <c r="U800" s="161">
        <f t="shared" si="206"/>
        <v>0</v>
      </c>
      <c r="V800" s="178">
        <f t="shared" si="216"/>
        <v>8.7916670000000021</v>
      </c>
    </row>
    <row r="801" spans="1:22" x14ac:dyDescent="0.25">
      <c r="A801" s="200"/>
      <c r="B801" s="105"/>
      <c r="D801" s="201">
        <f t="shared" si="205"/>
        <v>0.2</v>
      </c>
      <c r="E801" s="174">
        <f t="shared" ref="E801:E864" ca="1" si="221">IF( AND(J800&lt;=0,I800&lt;=0,H801&lt;=0),0,+D801*H801)</f>
        <v>-2.9671918341496699</v>
      </c>
      <c r="F801" s="179">
        <f t="shared" ca="1" si="207"/>
        <v>22.894708784133901</v>
      </c>
      <c r="G801" s="272">
        <f t="shared" si="208"/>
        <v>8.9916670000000014</v>
      </c>
      <c r="H801" s="181">
        <f t="shared" ca="1" si="209"/>
        <v>-14.835959170748348</v>
      </c>
      <c r="I801" s="182">
        <f t="shared" ca="1" si="210"/>
        <v>114.4735439206695</v>
      </c>
      <c r="J801" s="181">
        <f t="shared" ca="1" si="211"/>
        <v>1428.829742088868</v>
      </c>
      <c r="K801" s="7">
        <f t="shared" ca="1" si="217"/>
        <v>-2.7349496772482134</v>
      </c>
      <c r="L801" s="110">
        <f t="shared" si="212"/>
        <v>0</v>
      </c>
      <c r="M801" s="110">
        <f t="shared" si="213"/>
        <v>52.368290647183507</v>
      </c>
      <c r="N801" s="110">
        <f t="shared" ca="1" si="214"/>
        <v>-26.829856333804976</v>
      </c>
      <c r="O801" s="110">
        <f t="shared" ca="1" si="215"/>
        <v>-79.198146980988483</v>
      </c>
      <c r="P801" s="110">
        <f t="shared" ca="1" si="218"/>
        <v>-14.835959170748348</v>
      </c>
      <c r="Q801" s="110"/>
      <c r="R801" s="105">
        <f>'prueba 1'!AN798</f>
        <v>0</v>
      </c>
      <c r="S801" s="105">
        <f t="shared" si="219"/>
        <v>1.8407440726622322</v>
      </c>
      <c r="T801" s="177">
        <f t="shared" si="220"/>
        <v>5.3382559273377677</v>
      </c>
      <c r="U801" s="161">
        <f t="shared" si="206"/>
        <v>0</v>
      </c>
      <c r="V801" s="178">
        <f t="shared" si="216"/>
        <v>8.9916670000000014</v>
      </c>
    </row>
    <row r="802" spans="1:22" x14ac:dyDescent="0.25">
      <c r="A802" s="200"/>
      <c r="B802" s="105"/>
      <c r="D802" s="201">
        <f t="shared" si="205"/>
        <v>0.2</v>
      </c>
      <c r="E802" s="174">
        <f t="shared" ca="1" si="221"/>
        <v>-2.9170402633053811</v>
      </c>
      <c r="F802" s="179">
        <f t="shared" ca="1" si="207"/>
        <v>22.311300731472826</v>
      </c>
      <c r="G802" s="272">
        <f t="shared" si="208"/>
        <v>9.1916670000000007</v>
      </c>
      <c r="H802" s="181">
        <f t="shared" ca="1" si="209"/>
        <v>-14.585201316526906</v>
      </c>
      <c r="I802" s="182">
        <f t="shared" ca="1" si="210"/>
        <v>111.55650365736412</v>
      </c>
      <c r="J802" s="181">
        <f t="shared" ca="1" si="211"/>
        <v>1451.1410428203408</v>
      </c>
      <c r="K802" s="7">
        <f t="shared" ca="1" si="217"/>
        <v>-2.5984960991010047</v>
      </c>
      <c r="L802" s="110">
        <f t="shared" si="212"/>
        <v>0</v>
      </c>
      <c r="M802" s="110">
        <f t="shared" si="213"/>
        <v>52.368290647183507</v>
      </c>
      <c r="N802" s="110">
        <f t="shared" ca="1" si="214"/>
        <v>-25.491246732180858</v>
      </c>
      <c r="O802" s="110">
        <f t="shared" ca="1" si="215"/>
        <v>-77.859537379364369</v>
      </c>
      <c r="P802" s="110">
        <f t="shared" ca="1" si="218"/>
        <v>-14.585201316526906</v>
      </c>
      <c r="Q802" s="110"/>
      <c r="R802" s="105">
        <f>'prueba 1'!AN799</f>
        <v>0</v>
      </c>
      <c r="S802" s="105">
        <f t="shared" si="219"/>
        <v>1.8407440726622322</v>
      </c>
      <c r="T802" s="177">
        <f t="shared" si="220"/>
        <v>5.3382559273377677</v>
      </c>
      <c r="U802" s="161">
        <f t="shared" si="206"/>
        <v>0</v>
      </c>
      <c r="V802" s="178">
        <f t="shared" si="216"/>
        <v>9.1916670000000007</v>
      </c>
    </row>
    <row r="803" spans="1:22" x14ac:dyDescent="0.25">
      <c r="A803" s="200"/>
      <c r="B803" s="105"/>
      <c r="D803" s="201">
        <f t="shared" si="205"/>
        <v>0.2</v>
      </c>
      <c r="E803" s="174">
        <f t="shared" ca="1" si="221"/>
        <v>-2.8689873165425603</v>
      </c>
      <c r="F803" s="179">
        <f t="shared" ca="1" si="207"/>
        <v>21.737503268164314</v>
      </c>
      <c r="G803" s="272">
        <f t="shared" si="208"/>
        <v>9.391667</v>
      </c>
      <c r="H803" s="181">
        <f t="shared" ca="1" si="209"/>
        <v>-14.344936582712801</v>
      </c>
      <c r="I803" s="182">
        <f t="shared" ca="1" si="210"/>
        <v>108.68751634082156</v>
      </c>
      <c r="J803" s="181">
        <f t="shared" ca="1" si="211"/>
        <v>1472.8785460885051</v>
      </c>
      <c r="K803" s="7">
        <f t="shared" ca="1" si="217"/>
        <v>-2.467752506908</v>
      </c>
      <c r="L803" s="110">
        <f t="shared" si="212"/>
        <v>0</v>
      </c>
      <c r="M803" s="110">
        <f t="shared" si="213"/>
        <v>52.368290647183507</v>
      </c>
      <c r="N803" s="110">
        <f t="shared" ca="1" si="214"/>
        <v>-24.20865209276748</v>
      </c>
      <c r="O803" s="110">
        <f t="shared" ca="1" si="215"/>
        <v>-76.576942739950994</v>
      </c>
      <c r="P803" s="110">
        <f t="shared" ca="1" si="218"/>
        <v>-14.344936582712801</v>
      </c>
      <c r="Q803" s="110"/>
      <c r="R803" s="105">
        <f>'prueba 1'!AN800</f>
        <v>0</v>
      </c>
      <c r="S803" s="105">
        <f t="shared" si="219"/>
        <v>1.8407440726622322</v>
      </c>
      <c r="T803" s="177">
        <f t="shared" si="220"/>
        <v>5.3382559273377677</v>
      </c>
      <c r="U803" s="161">
        <f t="shared" si="206"/>
        <v>0</v>
      </c>
      <c r="V803" s="178">
        <f t="shared" si="216"/>
        <v>9.391667</v>
      </c>
    </row>
    <row r="804" spans="1:22" x14ac:dyDescent="0.25">
      <c r="A804" s="200"/>
      <c r="B804" s="105"/>
      <c r="D804" s="201">
        <f t="shared" si="205"/>
        <v>0.2</v>
      </c>
      <c r="E804" s="174">
        <f t="shared" ca="1" si="221"/>
        <v>-2.8229357743321488</v>
      </c>
      <c r="F804" s="179">
        <f t="shared" ca="1" si="207"/>
        <v>21.172916113297884</v>
      </c>
      <c r="G804" s="272">
        <f t="shared" si="208"/>
        <v>9.5916669999999993</v>
      </c>
      <c r="H804" s="181">
        <f t="shared" ca="1" si="209"/>
        <v>-14.114678871660743</v>
      </c>
      <c r="I804" s="182">
        <f t="shared" ca="1" si="210"/>
        <v>105.86458056648941</v>
      </c>
      <c r="J804" s="181">
        <f t="shared" ca="1" si="211"/>
        <v>1494.0514622018029</v>
      </c>
      <c r="K804" s="7">
        <f t="shared" ca="1" si="217"/>
        <v>-2.3424543834789602</v>
      </c>
      <c r="L804" s="110">
        <f t="shared" si="212"/>
        <v>0</v>
      </c>
      <c r="M804" s="110">
        <f t="shared" si="213"/>
        <v>52.368290647183507</v>
      </c>
      <c r="N804" s="110">
        <f t="shared" ca="1" si="214"/>
        <v>-22.979477501928599</v>
      </c>
      <c r="O804" s="110">
        <f t="shared" ca="1" si="215"/>
        <v>-75.347768149112113</v>
      </c>
      <c r="P804" s="110">
        <f t="shared" ca="1" si="218"/>
        <v>-14.114678871660743</v>
      </c>
      <c r="Q804" s="110"/>
      <c r="R804" s="105">
        <f>'prueba 1'!AN801</f>
        <v>0</v>
      </c>
      <c r="S804" s="105">
        <f t="shared" si="219"/>
        <v>1.8407440726622322</v>
      </c>
      <c r="T804" s="177">
        <f t="shared" si="220"/>
        <v>5.3382559273377677</v>
      </c>
      <c r="U804" s="161">
        <f t="shared" si="206"/>
        <v>0</v>
      </c>
      <c r="V804" s="178">
        <f t="shared" si="216"/>
        <v>9.5916669999999993</v>
      </c>
    </row>
    <row r="805" spans="1:22" x14ac:dyDescent="0.25">
      <c r="A805" s="200"/>
      <c r="B805" s="105"/>
      <c r="D805" s="201">
        <f t="shared" si="205"/>
        <v>0.2</v>
      </c>
      <c r="E805" s="174">
        <f t="shared" ca="1" si="221"/>
        <v>-2.7787944675621472</v>
      </c>
      <c r="F805" s="179">
        <f t="shared" ca="1" si="207"/>
        <v>20.617157219785454</v>
      </c>
      <c r="G805" s="272">
        <f t="shared" si="208"/>
        <v>9.7916669999999986</v>
      </c>
      <c r="H805" s="181">
        <f t="shared" ca="1" si="209"/>
        <v>-13.893972337810736</v>
      </c>
      <c r="I805" s="182">
        <f t="shared" ca="1" si="210"/>
        <v>103.08578609892726</v>
      </c>
      <c r="J805" s="181">
        <f t="shared" ca="1" si="211"/>
        <v>1514.6686194215883</v>
      </c>
      <c r="K805" s="7">
        <f t="shared" ca="1" si="217"/>
        <v>-2.2223536737412459</v>
      </c>
      <c r="L805" s="110">
        <f t="shared" si="212"/>
        <v>0</v>
      </c>
      <c r="M805" s="110">
        <f t="shared" si="213"/>
        <v>52.368290647183507</v>
      </c>
      <c r="N805" s="110">
        <f t="shared" ca="1" si="214"/>
        <v>-21.801289539401623</v>
      </c>
      <c r="O805" s="110">
        <f t="shared" ca="1" si="215"/>
        <v>-74.169580186585137</v>
      </c>
      <c r="P805" s="110">
        <f t="shared" ca="1" si="218"/>
        <v>-13.893972337810736</v>
      </c>
      <c r="Q805" s="110"/>
      <c r="R805" s="105">
        <f>'prueba 1'!AN802</f>
        <v>0</v>
      </c>
      <c r="S805" s="105">
        <f t="shared" si="219"/>
        <v>1.8407440726622322</v>
      </c>
      <c r="T805" s="177">
        <f t="shared" si="220"/>
        <v>5.3382559273377677</v>
      </c>
      <c r="U805" s="161">
        <f t="shared" si="206"/>
        <v>0</v>
      </c>
      <c r="V805" s="178">
        <f t="shared" si="216"/>
        <v>9.7916669999999986</v>
      </c>
    </row>
    <row r="806" spans="1:22" x14ac:dyDescent="0.25">
      <c r="A806" s="200"/>
      <c r="B806" s="105"/>
      <c r="D806" s="201">
        <f t="shared" si="205"/>
        <v>0.2</v>
      </c>
      <c r="E806" s="174">
        <f t="shared" ca="1" si="221"/>
        <v>-2.7364778459394135</v>
      </c>
      <c r="F806" s="179">
        <f t="shared" ca="1" si="207"/>
        <v>20.06986165059757</v>
      </c>
      <c r="G806" s="272">
        <f t="shared" si="208"/>
        <v>9.9916669999999979</v>
      </c>
      <c r="H806" s="181">
        <f t="shared" ca="1" si="209"/>
        <v>-13.682389229697067</v>
      </c>
      <c r="I806" s="182">
        <f t="shared" ca="1" si="210"/>
        <v>100.34930825298784</v>
      </c>
      <c r="J806" s="181">
        <f t="shared" ca="1" si="211"/>
        <v>1534.738481072186</v>
      </c>
      <c r="K806" s="7">
        <f t="shared" ca="1" si="217"/>
        <v>-2.1072176104372375</v>
      </c>
      <c r="L806" s="110">
        <f t="shared" si="212"/>
        <v>0</v>
      </c>
      <c r="M806" s="110">
        <f t="shared" si="213"/>
        <v>52.368290647183507</v>
      </c>
      <c r="N806" s="110">
        <f t="shared" ca="1" si="214"/>
        <v>-20.6718047583893</v>
      </c>
      <c r="O806" s="110">
        <f t="shared" ca="1" si="215"/>
        <v>-73.040095405572799</v>
      </c>
      <c r="P806" s="110">
        <f t="shared" ca="1" si="218"/>
        <v>-13.682389229697067</v>
      </c>
      <c r="Q806" s="110"/>
      <c r="R806" s="105">
        <f>'prueba 1'!AN803</f>
        <v>0</v>
      </c>
      <c r="S806" s="105">
        <f t="shared" si="219"/>
        <v>1.8407440726622322</v>
      </c>
      <c r="T806" s="177">
        <f t="shared" si="220"/>
        <v>5.3382559273377677</v>
      </c>
      <c r="U806" s="161">
        <f t="shared" si="206"/>
        <v>0</v>
      </c>
      <c r="V806" s="178">
        <f t="shared" si="216"/>
        <v>9.9916669999999979</v>
      </c>
    </row>
    <row r="807" spans="1:22" x14ac:dyDescent="0.25">
      <c r="A807" s="200"/>
      <c r="B807" s="105"/>
      <c r="D807" s="201">
        <f t="shared" si="205"/>
        <v>0.2</v>
      </c>
      <c r="E807" s="174">
        <f t="shared" ca="1" si="221"/>
        <v>-2.6959055825420375</v>
      </c>
      <c r="F807" s="179">
        <f t="shared" ca="1" si="207"/>
        <v>19.530680534089161</v>
      </c>
      <c r="G807" s="272">
        <f t="shared" si="208"/>
        <v>10.191666999999997</v>
      </c>
      <c r="H807" s="181">
        <f t="shared" ca="1" si="209"/>
        <v>-13.479527912710187</v>
      </c>
      <c r="I807" s="182">
        <f t="shared" ca="1" si="210"/>
        <v>97.6534026704458</v>
      </c>
      <c r="J807" s="181">
        <f t="shared" ca="1" si="211"/>
        <v>1554.2691616062752</v>
      </c>
      <c r="K807" s="7">
        <f t="shared" ca="1" si="217"/>
        <v>-1.996827638181095</v>
      </c>
      <c r="L807" s="110">
        <f t="shared" si="212"/>
        <v>0</v>
      </c>
      <c r="M807" s="110">
        <f t="shared" si="213"/>
        <v>52.368290647183507</v>
      </c>
      <c r="N807" s="110">
        <f t="shared" ca="1" si="214"/>
        <v>-19.588879130556542</v>
      </c>
      <c r="O807" s="110">
        <f t="shared" ca="1" si="215"/>
        <v>-71.957169777740049</v>
      </c>
      <c r="P807" s="110">
        <f t="shared" ca="1" si="218"/>
        <v>-13.479527912710187</v>
      </c>
      <c r="Q807" s="110"/>
      <c r="R807" s="105">
        <f>'prueba 1'!AN804</f>
        <v>0</v>
      </c>
      <c r="S807" s="105">
        <f t="shared" si="219"/>
        <v>1.8407440726622322</v>
      </c>
      <c r="T807" s="177">
        <f t="shared" si="220"/>
        <v>5.3382559273377677</v>
      </c>
      <c r="U807" s="161">
        <f t="shared" si="206"/>
        <v>0</v>
      </c>
      <c r="V807" s="178">
        <f t="shared" si="216"/>
        <v>10.191666999999997</v>
      </c>
    </row>
    <row r="808" spans="1:22" x14ac:dyDescent="0.25">
      <c r="A808" s="200"/>
      <c r="B808" s="105"/>
      <c r="D808" s="201">
        <f t="shared" si="205"/>
        <v>0.2</v>
      </c>
      <c r="E808" s="174">
        <f t="shared" ca="1" si="221"/>
        <v>-2.6570022111241571</v>
      </c>
      <c r="F808" s="179">
        <f t="shared" ca="1" si="207"/>
        <v>18.999280091864332</v>
      </c>
      <c r="G808" s="272">
        <f t="shared" si="208"/>
        <v>10.391666999999996</v>
      </c>
      <c r="H808" s="181">
        <f t="shared" ca="1" si="209"/>
        <v>-13.285011055620785</v>
      </c>
      <c r="I808" s="182">
        <f t="shared" ca="1" si="210"/>
        <v>94.996400459321649</v>
      </c>
      <c r="J808" s="181">
        <f t="shared" ca="1" si="211"/>
        <v>1573.2684416981397</v>
      </c>
      <c r="K808" s="7">
        <f t="shared" ca="1" si="217"/>
        <v>-1.8909784266291467</v>
      </c>
      <c r="L808" s="110">
        <f t="shared" si="212"/>
        <v>0</v>
      </c>
      <c r="M808" s="110">
        <f t="shared" si="213"/>
        <v>52.368290647183507</v>
      </c>
      <c r="N808" s="110">
        <f t="shared" ca="1" si="214"/>
        <v>-18.550498365231931</v>
      </c>
      <c r="O808" s="110">
        <f t="shared" ca="1" si="215"/>
        <v>-70.918789012415431</v>
      </c>
      <c r="P808" s="110">
        <f t="shared" ca="1" si="218"/>
        <v>-13.285011055620785</v>
      </c>
      <c r="Q808" s="110"/>
      <c r="R808" s="105">
        <f>'prueba 1'!AN805</f>
        <v>0</v>
      </c>
      <c r="S808" s="105">
        <f t="shared" si="219"/>
        <v>1.8407440726622322</v>
      </c>
      <c r="T808" s="177">
        <f t="shared" si="220"/>
        <v>5.3382559273377677</v>
      </c>
      <c r="U808" s="161">
        <f t="shared" si="206"/>
        <v>0</v>
      </c>
      <c r="V808" s="178">
        <f t="shared" si="216"/>
        <v>10.391666999999996</v>
      </c>
    </row>
    <row r="809" spans="1:22" x14ac:dyDescent="0.25">
      <c r="A809" s="200"/>
      <c r="B809" s="105"/>
      <c r="D809" s="201">
        <f t="shared" si="205"/>
        <v>0.2</v>
      </c>
      <c r="E809" s="174">
        <f t="shared" ca="1" si="221"/>
        <v>-2.619696793132023</v>
      </c>
      <c r="F809" s="179">
        <f t="shared" ca="1" si="207"/>
        <v>18.475340733237925</v>
      </c>
      <c r="G809" s="272">
        <f t="shared" si="208"/>
        <v>10.591666999999996</v>
      </c>
      <c r="H809" s="181">
        <f t="shared" ca="1" si="209"/>
        <v>-13.098483965660114</v>
      </c>
      <c r="I809" s="182">
        <f t="shared" ca="1" si="210"/>
        <v>92.376703666189627</v>
      </c>
      <c r="J809" s="181">
        <f t="shared" ca="1" si="211"/>
        <v>1591.7437824313777</v>
      </c>
      <c r="K809" s="7">
        <f t="shared" ca="1" si="217"/>
        <v>-1.7894769644893271</v>
      </c>
      <c r="L809" s="110">
        <f t="shared" si="212"/>
        <v>0</v>
      </c>
      <c r="M809" s="110">
        <f t="shared" si="213"/>
        <v>52.368290647183507</v>
      </c>
      <c r="N809" s="110">
        <f t="shared" ca="1" si="214"/>
        <v>-17.554769021640301</v>
      </c>
      <c r="O809" s="110">
        <f t="shared" ca="1" si="215"/>
        <v>-69.923059668823811</v>
      </c>
      <c r="P809" s="110">
        <f t="shared" ca="1" si="218"/>
        <v>-13.098483965660114</v>
      </c>
      <c r="Q809" s="110"/>
      <c r="R809" s="105">
        <f>'prueba 1'!AN806</f>
        <v>0</v>
      </c>
      <c r="S809" s="105">
        <f t="shared" si="219"/>
        <v>1.8407440726622322</v>
      </c>
      <c r="T809" s="177">
        <f t="shared" si="220"/>
        <v>5.3382559273377677</v>
      </c>
      <c r="U809" s="161">
        <f t="shared" si="206"/>
        <v>0</v>
      </c>
      <c r="V809" s="178">
        <f t="shared" si="216"/>
        <v>10.591666999999996</v>
      </c>
    </row>
    <row r="810" spans="1:22" x14ac:dyDescent="0.25">
      <c r="A810" s="200"/>
      <c r="B810" s="105"/>
      <c r="D810" s="201">
        <f t="shared" si="205"/>
        <v>0.2</v>
      </c>
      <c r="E810" s="174">
        <f t="shared" ca="1" si="221"/>
        <v>-2.5839226117058849</v>
      </c>
      <c r="F810" s="179">
        <f t="shared" ca="1" si="207"/>
        <v>17.958556210896749</v>
      </c>
      <c r="G810" s="272">
        <f t="shared" si="208"/>
        <v>10.791666999999995</v>
      </c>
      <c r="H810" s="181">
        <f t="shared" ca="1" si="209"/>
        <v>-12.919613058529423</v>
      </c>
      <c r="I810" s="182">
        <f t="shared" ca="1" si="210"/>
        <v>89.79278105448374</v>
      </c>
      <c r="J810" s="181">
        <f t="shared" ca="1" si="211"/>
        <v>1609.7023386422745</v>
      </c>
      <c r="K810" s="7">
        <f t="shared" ca="1" si="217"/>
        <v>-1.6921417269542931</v>
      </c>
      <c r="L810" s="110">
        <f t="shared" si="212"/>
        <v>0</v>
      </c>
      <c r="M810" s="110">
        <f t="shared" si="213"/>
        <v>52.368290647183507</v>
      </c>
      <c r="N810" s="110">
        <f t="shared" ca="1" si="214"/>
        <v>-16.599910341421616</v>
      </c>
      <c r="O810" s="110">
        <f t="shared" ca="1" si="215"/>
        <v>-68.968200988605119</v>
      </c>
      <c r="P810" s="110">
        <f t="shared" ca="1" si="218"/>
        <v>-12.919613058529423</v>
      </c>
      <c r="Q810" s="110"/>
      <c r="R810" s="105">
        <f>'prueba 1'!AN807</f>
        <v>0</v>
      </c>
      <c r="S810" s="105">
        <f t="shared" si="219"/>
        <v>1.8407440726622322</v>
      </c>
      <c r="T810" s="177">
        <f t="shared" si="220"/>
        <v>5.3382559273377677</v>
      </c>
      <c r="U810" s="161">
        <f t="shared" si="206"/>
        <v>0</v>
      </c>
      <c r="V810" s="178">
        <f t="shared" si="216"/>
        <v>10.791666999999995</v>
      </c>
    </row>
    <row r="811" spans="1:22" x14ac:dyDescent="0.25">
      <c r="A811" s="200"/>
      <c r="B811" s="105"/>
      <c r="D811" s="201">
        <f t="shared" si="205"/>
        <v>0.2</v>
      </c>
      <c r="E811" s="174">
        <f t="shared" ca="1" si="221"/>
        <v>-2.5496168902221008</v>
      </c>
      <c r="F811" s="179">
        <f t="shared" ca="1" si="207"/>
        <v>17.448632832852329</v>
      </c>
      <c r="G811" s="272">
        <f t="shared" si="208"/>
        <v>10.991666999999994</v>
      </c>
      <c r="H811" s="181">
        <f t="shared" ca="1" si="209"/>
        <v>-12.748084451110504</v>
      </c>
      <c r="I811" s="182">
        <f t="shared" ca="1" si="210"/>
        <v>87.243164164261643</v>
      </c>
      <c r="J811" s="181">
        <f t="shared" ca="1" si="211"/>
        <v>1627.1509714751269</v>
      </c>
      <c r="K811" s="7">
        <f t="shared" ca="1" si="217"/>
        <v>-1.5988019099041357</v>
      </c>
      <c r="L811" s="110">
        <f t="shared" si="212"/>
        <v>0</v>
      </c>
      <c r="M811" s="110">
        <f t="shared" si="213"/>
        <v>52.368290647183507</v>
      </c>
      <c r="N811" s="110">
        <f t="shared" ca="1" si="214"/>
        <v>-15.684246736159572</v>
      </c>
      <c r="O811" s="110">
        <f t="shared" ca="1" si="215"/>
        <v>-68.052537383343079</v>
      </c>
      <c r="P811" s="110">
        <f t="shared" ca="1" si="218"/>
        <v>-12.748084451110504</v>
      </c>
      <c r="Q811" s="110"/>
      <c r="R811" s="105">
        <f>'prueba 1'!AN808</f>
        <v>0</v>
      </c>
      <c r="S811" s="105">
        <f t="shared" si="219"/>
        <v>1.8407440726622322</v>
      </c>
      <c r="T811" s="177">
        <f t="shared" si="220"/>
        <v>5.3382559273377677</v>
      </c>
      <c r="U811" s="161">
        <f t="shared" si="206"/>
        <v>0</v>
      </c>
      <c r="V811" s="178">
        <f t="shared" si="216"/>
        <v>10.991666999999994</v>
      </c>
    </row>
    <row r="812" spans="1:22" x14ac:dyDescent="0.25">
      <c r="A812" s="200"/>
      <c r="B812" s="105"/>
      <c r="D812" s="201">
        <f t="shared" si="205"/>
        <v>0.2</v>
      </c>
      <c r="E812" s="174">
        <f t="shared" ca="1" si="221"/>
        <v>-2.5167205331781339</v>
      </c>
      <c r="F812" s="179">
        <f t="shared" ca="1" si="207"/>
        <v>16.945288726216702</v>
      </c>
      <c r="G812" s="272">
        <f t="shared" si="208"/>
        <v>11.191666999999994</v>
      </c>
      <c r="H812" s="181">
        <f t="shared" ca="1" si="209"/>
        <v>-12.58360266589067</v>
      </c>
      <c r="I812" s="182">
        <f t="shared" ca="1" si="210"/>
        <v>84.726443631083512</v>
      </c>
      <c r="J812" s="181">
        <f t="shared" ca="1" si="211"/>
        <v>1644.0962602013435</v>
      </c>
      <c r="K812" s="7">
        <f t="shared" ca="1" si="217"/>
        <v>-1.5092967249001725</v>
      </c>
      <c r="L812" s="110">
        <f t="shared" si="212"/>
        <v>0</v>
      </c>
      <c r="M812" s="110">
        <f t="shared" si="213"/>
        <v>52.368290647183507</v>
      </c>
      <c r="N812" s="110">
        <f t="shared" ca="1" si="214"/>
        <v>-14.806200871270693</v>
      </c>
      <c r="O812" s="110">
        <f t="shared" ca="1" si="215"/>
        <v>-67.174491518454204</v>
      </c>
      <c r="P812" s="110">
        <f t="shared" ca="1" si="218"/>
        <v>-12.58360266589067</v>
      </c>
      <c r="Q812" s="110"/>
      <c r="R812" s="105">
        <f>'prueba 1'!AN809</f>
        <v>0</v>
      </c>
      <c r="S812" s="105">
        <f t="shared" si="219"/>
        <v>1.8407440726622322</v>
      </c>
      <c r="T812" s="177">
        <f t="shared" si="220"/>
        <v>5.3382559273377677</v>
      </c>
      <c r="U812" s="161">
        <f t="shared" si="206"/>
        <v>0</v>
      </c>
      <c r="V812" s="178">
        <f t="shared" si="216"/>
        <v>11.191666999999994</v>
      </c>
    </row>
    <row r="813" spans="1:22" x14ac:dyDescent="0.25">
      <c r="A813" s="200"/>
      <c r="B813" s="105"/>
      <c r="D813" s="201">
        <f t="shared" si="205"/>
        <v>0.2</v>
      </c>
      <c r="E813" s="174">
        <f t="shared" ca="1" si="221"/>
        <v>-2.4851778874437787</v>
      </c>
      <c r="F813" s="179">
        <f t="shared" ca="1" si="207"/>
        <v>16.448253148727947</v>
      </c>
      <c r="G813" s="272">
        <f t="shared" si="208"/>
        <v>11.391666999999993</v>
      </c>
      <c r="H813" s="181">
        <f t="shared" ca="1" si="209"/>
        <v>-12.425889437218892</v>
      </c>
      <c r="I813" s="182">
        <f t="shared" ca="1" si="210"/>
        <v>82.24126574363973</v>
      </c>
      <c r="J813" s="181">
        <f t="shared" ca="1" si="211"/>
        <v>1660.5445133500714</v>
      </c>
      <c r="K813" s="7">
        <f t="shared" ca="1" si="217"/>
        <v>-1.4234747495916413</v>
      </c>
      <c r="L813" s="110">
        <f t="shared" si="212"/>
        <v>0</v>
      </c>
      <c r="M813" s="110">
        <f t="shared" si="213"/>
        <v>52.368290647183507</v>
      </c>
      <c r="N813" s="110">
        <f t="shared" ca="1" si="214"/>
        <v>-13.964287293494003</v>
      </c>
      <c r="O813" s="110">
        <f t="shared" ca="1" si="215"/>
        <v>-66.33257794067751</v>
      </c>
      <c r="P813" s="110">
        <f t="shared" ca="1" si="218"/>
        <v>-12.425889437218892</v>
      </c>
      <c r="Q813" s="110"/>
      <c r="R813" s="105">
        <f>'prueba 1'!AN810</f>
        <v>0</v>
      </c>
      <c r="S813" s="105">
        <f t="shared" si="219"/>
        <v>1.8407440726622322</v>
      </c>
      <c r="T813" s="177">
        <f t="shared" si="220"/>
        <v>5.3382559273377677</v>
      </c>
      <c r="U813" s="161">
        <f t="shared" si="206"/>
        <v>0</v>
      </c>
      <c r="V813" s="178">
        <f t="shared" si="216"/>
        <v>11.391666999999993</v>
      </c>
    </row>
    <row r="814" spans="1:22" x14ac:dyDescent="0.25">
      <c r="A814" s="200"/>
      <c r="B814" s="105"/>
      <c r="D814" s="201">
        <f t="shared" si="205"/>
        <v>0.2</v>
      </c>
      <c r="E814" s="174">
        <f t="shared" ca="1" si="221"/>
        <v>-2.4549365220983028</v>
      </c>
      <c r="F814" s="179">
        <f t="shared" ca="1" si="207"/>
        <v>15.957265844308285</v>
      </c>
      <c r="G814" s="272">
        <f t="shared" si="208"/>
        <v>11.591666999999992</v>
      </c>
      <c r="H814" s="181">
        <f t="shared" ca="1" si="209"/>
        <v>-12.274682610491514</v>
      </c>
      <c r="I814" s="182">
        <f t="shared" ca="1" si="210"/>
        <v>79.786329221541422</v>
      </c>
      <c r="J814" s="181">
        <f t="shared" ca="1" si="211"/>
        <v>1676.5017791943797</v>
      </c>
      <c r="K814" s="7">
        <f t="shared" ca="1" si="217"/>
        <v>-1.3411933286914006</v>
      </c>
      <c r="L814" s="110">
        <f t="shared" si="212"/>
        <v>0</v>
      </c>
      <c r="M814" s="110">
        <f t="shared" si="213"/>
        <v>52.368290647183507</v>
      </c>
      <c r="N814" s="110">
        <f t="shared" ca="1" si="214"/>
        <v>-13.15710655446264</v>
      </c>
      <c r="O814" s="110">
        <f t="shared" ca="1" si="215"/>
        <v>-65.525397201646143</v>
      </c>
      <c r="P814" s="110">
        <f t="shared" ca="1" si="218"/>
        <v>-12.274682610491514</v>
      </c>
      <c r="Q814" s="110"/>
      <c r="R814" s="105">
        <f>'prueba 1'!AN811</f>
        <v>0</v>
      </c>
      <c r="S814" s="105">
        <f t="shared" si="219"/>
        <v>1.8407440726622322</v>
      </c>
      <c r="T814" s="177">
        <f t="shared" si="220"/>
        <v>5.3382559273377677</v>
      </c>
      <c r="U814" s="161">
        <f t="shared" si="206"/>
        <v>0</v>
      </c>
      <c r="V814" s="178">
        <f t="shared" si="216"/>
        <v>11.591666999999992</v>
      </c>
    </row>
    <row r="815" spans="1:22" x14ac:dyDescent="0.25">
      <c r="A815" s="200"/>
      <c r="B815" s="105"/>
      <c r="D815" s="201">
        <f t="shared" si="205"/>
        <v>0.2</v>
      </c>
      <c r="E815" s="174">
        <f t="shared" ca="1" si="221"/>
        <v>-2.4259470252481958</v>
      </c>
      <c r="F815" s="179">
        <f t="shared" ca="1" si="207"/>
        <v>15.472076439258647</v>
      </c>
      <c r="G815" s="272">
        <f t="shared" si="208"/>
        <v>11.791666999999991</v>
      </c>
      <c r="H815" s="181">
        <f t="shared" ca="1" si="209"/>
        <v>-12.129735126240979</v>
      </c>
      <c r="I815" s="182">
        <f t="shared" ca="1" si="210"/>
        <v>77.36038219629323</v>
      </c>
      <c r="J815" s="181">
        <f t="shared" ca="1" si="211"/>
        <v>1691.9738556336383</v>
      </c>
      <c r="K815" s="7">
        <f t="shared" ca="1" si="217"/>
        <v>-1.2623180211528564</v>
      </c>
      <c r="L815" s="110">
        <f t="shared" si="212"/>
        <v>0</v>
      </c>
      <c r="M815" s="110">
        <f t="shared" si="213"/>
        <v>52.368290647183507</v>
      </c>
      <c r="N815" s="110">
        <f t="shared" ca="1" si="214"/>
        <v>-12.383339787509522</v>
      </c>
      <c r="O815" s="110">
        <f t="shared" ca="1" si="215"/>
        <v>-64.751630434693027</v>
      </c>
      <c r="P815" s="110">
        <f t="shared" ca="1" si="218"/>
        <v>-12.129735126240979</v>
      </c>
      <c r="Q815" s="110"/>
      <c r="R815" s="105">
        <f>'prueba 1'!AN812</f>
        <v>0</v>
      </c>
      <c r="S815" s="105">
        <f t="shared" si="219"/>
        <v>1.8407440726622322</v>
      </c>
      <c r="T815" s="177">
        <f t="shared" si="220"/>
        <v>5.3382559273377677</v>
      </c>
      <c r="U815" s="161">
        <f t="shared" si="206"/>
        <v>0</v>
      </c>
      <c r="V815" s="178">
        <f t="shared" si="216"/>
        <v>11.791666999999991</v>
      </c>
    </row>
    <row r="816" spans="1:22" x14ac:dyDescent="0.25">
      <c r="A816" s="200"/>
      <c r="B816" s="105"/>
      <c r="D816" s="201">
        <f t="shared" si="205"/>
        <v>0.2</v>
      </c>
      <c r="E816" s="174">
        <f t="shared" ca="1" si="221"/>
        <v>-2.3981628163763622</v>
      </c>
      <c r="F816" s="179">
        <f t="shared" ca="1" si="207"/>
        <v>14.992443875983376</v>
      </c>
      <c r="G816" s="272">
        <f t="shared" si="208"/>
        <v>11.991666999999991</v>
      </c>
      <c r="H816" s="181">
        <f t="shared" ca="1" si="209"/>
        <v>-11.99081408188181</v>
      </c>
      <c r="I816" s="182">
        <f t="shared" ca="1" si="210"/>
        <v>74.962219379916874</v>
      </c>
      <c r="J816" s="181">
        <f t="shared" ca="1" si="211"/>
        <v>1706.9662995096216</v>
      </c>
      <c r="K816" s="7">
        <f t="shared" ca="1" si="217"/>
        <v>-1.1867220896052237</v>
      </c>
      <c r="L816" s="110">
        <f t="shared" si="212"/>
        <v>0</v>
      </c>
      <c r="M816" s="110">
        <f t="shared" si="213"/>
        <v>52.368290647183507</v>
      </c>
      <c r="N816" s="110">
        <f t="shared" ca="1" si="214"/>
        <v>-11.641743699027245</v>
      </c>
      <c r="O816" s="110">
        <f t="shared" ca="1" si="215"/>
        <v>-64.010034346210745</v>
      </c>
      <c r="P816" s="110">
        <f t="shared" ca="1" si="218"/>
        <v>-11.99081408188181</v>
      </c>
      <c r="Q816" s="110"/>
      <c r="R816" s="105">
        <f>'prueba 1'!AN813</f>
        <v>0</v>
      </c>
      <c r="S816" s="105">
        <f t="shared" si="219"/>
        <v>1.8407440726622322</v>
      </c>
      <c r="T816" s="177">
        <f t="shared" si="220"/>
        <v>5.3382559273377677</v>
      </c>
      <c r="U816" s="161">
        <f t="shared" si="206"/>
        <v>0</v>
      </c>
      <c r="V816" s="178">
        <f t="shared" si="216"/>
        <v>11.991666999999991</v>
      </c>
    </row>
    <row r="817" spans="1:22" x14ac:dyDescent="0.25">
      <c r="A817" s="200"/>
      <c r="B817" s="105"/>
      <c r="D817" s="201">
        <f t="shared" si="205"/>
        <v>0.2</v>
      </c>
      <c r="E817" s="174">
        <f t="shared" ca="1" si="221"/>
        <v>-2.3715399729131583</v>
      </c>
      <c r="F817" s="179">
        <f t="shared" ca="1" si="207"/>
        <v>14.518135881400745</v>
      </c>
      <c r="G817" s="272">
        <f t="shared" si="208"/>
        <v>12.19166699999999</v>
      </c>
      <c r="H817" s="181">
        <f t="shared" ca="1" si="209"/>
        <v>-11.857699864565792</v>
      </c>
      <c r="I817" s="182">
        <f t="shared" ca="1" si="210"/>
        <v>72.590679407003719</v>
      </c>
      <c r="J817" s="181">
        <f t="shared" ca="1" si="211"/>
        <v>1721.4844353910223</v>
      </c>
      <c r="K817" s="7">
        <f t="shared" ca="1" si="217"/>
        <v>-1.1142860284839013</v>
      </c>
      <c r="L817" s="110">
        <f t="shared" si="212"/>
        <v>0</v>
      </c>
      <c r="M817" s="110">
        <f t="shared" si="213"/>
        <v>52.368290647183507</v>
      </c>
      <c r="N817" s="110">
        <f t="shared" ca="1" si="214"/>
        <v>-10.931145939427072</v>
      </c>
      <c r="O817" s="110">
        <f t="shared" ca="1" si="215"/>
        <v>-63.299436586610582</v>
      </c>
      <c r="P817" s="110">
        <f t="shared" ca="1" si="218"/>
        <v>-11.857699864565792</v>
      </c>
      <c r="Q817" s="110"/>
      <c r="R817" s="105">
        <f>'prueba 1'!AN814</f>
        <v>0</v>
      </c>
      <c r="S817" s="105">
        <f t="shared" si="219"/>
        <v>1.8407440726622322</v>
      </c>
      <c r="T817" s="177">
        <f t="shared" si="220"/>
        <v>5.3382559273377677</v>
      </c>
      <c r="U817" s="161">
        <f t="shared" si="206"/>
        <v>0</v>
      </c>
      <c r="V817" s="178">
        <f t="shared" si="216"/>
        <v>12.19166699999999</v>
      </c>
    </row>
    <row r="818" spans="1:22" x14ac:dyDescent="0.25">
      <c r="A818" s="200"/>
      <c r="B818" s="105"/>
      <c r="D818" s="201">
        <f t="shared" si="205"/>
        <v>0.2</v>
      </c>
      <c r="E818" s="174">
        <f t="shared" ca="1" si="221"/>
        <v>-2.3460370698445145</v>
      </c>
      <c r="F818" s="179">
        <f t="shared" ca="1" si="207"/>
        <v>14.048928467431843</v>
      </c>
      <c r="G818" s="272">
        <f t="shared" si="208"/>
        <v>12.391666999999989</v>
      </c>
      <c r="H818" s="181">
        <f t="shared" ca="1" si="209"/>
        <v>-11.730185349222573</v>
      </c>
      <c r="I818" s="182">
        <f t="shared" ca="1" si="210"/>
        <v>70.244642337159206</v>
      </c>
      <c r="J818" s="181">
        <f t="shared" ca="1" si="211"/>
        <v>1735.5333638584541</v>
      </c>
      <c r="K818" s="7">
        <f t="shared" ca="1" si="217"/>
        <v>-1.0448971276324708</v>
      </c>
      <c r="L818" s="110">
        <f t="shared" si="212"/>
        <v>0</v>
      </c>
      <c r="M818" s="110">
        <f t="shared" si="213"/>
        <v>52.368290647183507</v>
      </c>
      <c r="N818" s="110">
        <f t="shared" ca="1" si="214"/>
        <v>-10.250440822074539</v>
      </c>
      <c r="O818" s="110">
        <f t="shared" ca="1" si="215"/>
        <v>-62.618731469258044</v>
      </c>
      <c r="P818" s="110">
        <f t="shared" ca="1" si="218"/>
        <v>-11.730185349222573</v>
      </c>
      <c r="Q818" s="110"/>
      <c r="R818" s="105">
        <f>'prueba 1'!AN815</f>
        <v>0</v>
      </c>
      <c r="S818" s="105">
        <f t="shared" si="219"/>
        <v>1.8407440726622322</v>
      </c>
      <c r="T818" s="177">
        <f t="shared" si="220"/>
        <v>5.3382559273377677</v>
      </c>
      <c r="U818" s="161">
        <f t="shared" si="206"/>
        <v>0</v>
      </c>
      <c r="V818" s="178">
        <f t="shared" si="216"/>
        <v>12.391666999999989</v>
      </c>
    </row>
    <row r="819" spans="1:22" x14ac:dyDescent="0.25">
      <c r="A819" s="200"/>
      <c r="B819" s="105"/>
      <c r="D819" s="201">
        <f t="shared" si="205"/>
        <v>0.2</v>
      </c>
      <c r="E819" s="174">
        <f t="shared" ca="1" si="221"/>
        <v>-2.3216150312842618</v>
      </c>
      <c r="F819" s="179">
        <f t="shared" ca="1" si="207"/>
        <v>13.584605461174988</v>
      </c>
      <c r="G819" s="272">
        <f t="shared" si="208"/>
        <v>12.591666999999989</v>
      </c>
      <c r="H819" s="181">
        <f t="shared" ca="1" si="209"/>
        <v>-11.608075156421309</v>
      </c>
      <c r="I819" s="182">
        <f t="shared" ca="1" si="210"/>
        <v>67.923027305874939</v>
      </c>
      <c r="J819" s="181">
        <f t="shared" ca="1" si="211"/>
        <v>1749.1179693196291</v>
      </c>
      <c r="K819" s="7">
        <f t="shared" ca="1" si="217"/>
        <v>-0.97844906845716917</v>
      </c>
      <c r="L819" s="110">
        <f t="shared" si="212"/>
        <v>0</v>
      </c>
      <c r="M819" s="110">
        <f t="shared" si="213"/>
        <v>52.368290647183507</v>
      </c>
      <c r="N819" s="110">
        <f t="shared" ca="1" si="214"/>
        <v>-9.5985853615648296</v>
      </c>
      <c r="O819" s="110">
        <f t="shared" ca="1" si="215"/>
        <v>-61.966876008748336</v>
      </c>
      <c r="P819" s="110">
        <f t="shared" ca="1" si="218"/>
        <v>-11.608075156421309</v>
      </c>
      <c r="Q819" s="110"/>
      <c r="R819" s="105">
        <f>'prueba 1'!AN816</f>
        <v>0</v>
      </c>
      <c r="S819" s="105">
        <f t="shared" si="219"/>
        <v>1.8407440726622322</v>
      </c>
      <c r="T819" s="177">
        <f t="shared" si="220"/>
        <v>5.3382559273377677</v>
      </c>
      <c r="U819" s="161">
        <f t="shared" si="206"/>
        <v>0</v>
      </c>
      <c r="V819" s="178">
        <f t="shared" si="216"/>
        <v>12.591666999999989</v>
      </c>
    </row>
    <row r="820" spans="1:22" x14ac:dyDescent="0.25">
      <c r="A820" s="200"/>
      <c r="B820" s="105"/>
      <c r="D820" s="201">
        <f t="shared" si="205"/>
        <v>0.2</v>
      </c>
      <c r="E820" s="174">
        <f t="shared" ca="1" si="221"/>
        <v>-2.2982369930381141</v>
      </c>
      <c r="F820" s="179">
        <f t="shared" ca="1" si="207"/>
        <v>13.124958062567366</v>
      </c>
      <c r="G820" s="272">
        <f t="shared" si="208"/>
        <v>12.791666999999988</v>
      </c>
      <c r="H820" s="181">
        <f t="shared" ca="1" si="209"/>
        <v>-11.49118496519057</v>
      </c>
      <c r="I820" s="182">
        <f t="shared" ca="1" si="210"/>
        <v>65.624790312836822</v>
      </c>
      <c r="J820" s="181">
        <f t="shared" ca="1" si="211"/>
        <v>1762.2429273821965</v>
      </c>
      <c r="K820" s="7">
        <f t="shared" ca="1" si="217"/>
        <v>-0.91484154998773581</v>
      </c>
      <c r="L820" s="110">
        <f t="shared" si="212"/>
        <v>0</v>
      </c>
      <c r="M820" s="110">
        <f t="shared" si="213"/>
        <v>52.368290647183507</v>
      </c>
      <c r="N820" s="110">
        <f t="shared" ca="1" si="214"/>
        <v>-8.9745956053796885</v>
      </c>
      <c r="O820" s="110">
        <f t="shared" ca="1" si="215"/>
        <v>-61.342886252563197</v>
      </c>
      <c r="P820" s="110">
        <f t="shared" ca="1" si="218"/>
        <v>-11.49118496519057</v>
      </c>
      <c r="Q820" s="110"/>
      <c r="R820" s="105">
        <f>'prueba 1'!AN817</f>
        <v>0</v>
      </c>
      <c r="S820" s="105">
        <f t="shared" si="219"/>
        <v>1.8407440726622322</v>
      </c>
      <c r="T820" s="177">
        <f t="shared" si="220"/>
        <v>5.3382559273377677</v>
      </c>
      <c r="U820" s="161">
        <f t="shared" si="206"/>
        <v>0</v>
      </c>
      <c r="V820" s="178">
        <f t="shared" si="216"/>
        <v>12.791666999999988</v>
      </c>
    </row>
    <row r="821" spans="1:22" x14ac:dyDescent="0.25">
      <c r="A821" s="200"/>
      <c r="B821" s="105"/>
      <c r="D821" s="201">
        <f t="shared" si="205"/>
        <v>0.2</v>
      </c>
      <c r="E821" s="174">
        <f t="shared" ca="1" si="221"/>
        <v>-2.2758681752769134</v>
      </c>
      <c r="F821" s="179">
        <f t="shared" ca="1" si="207"/>
        <v>12.669784427511983</v>
      </c>
      <c r="G821" s="272">
        <f t="shared" si="208"/>
        <v>12.991666999999987</v>
      </c>
      <c r="H821" s="181">
        <f t="shared" ca="1" si="209"/>
        <v>-11.379340876384566</v>
      </c>
      <c r="I821" s="182">
        <f t="shared" ca="1" si="210"/>
        <v>63.34892213755991</v>
      </c>
      <c r="J821" s="181">
        <f t="shared" ca="1" si="211"/>
        <v>1774.9127118097085</v>
      </c>
      <c r="K821" s="7">
        <f t="shared" ca="1" si="217"/>
        <v>-0.85397994244376585</v>
      </c>
      <c r="L821" s="110">
        <f t="shared" si="212"/>
        <v>0</v>
      </c>
      <c r="M821" s="110">
        <f t="shared" si="213"/>
        <v>52.368290647183507</v>
      </c>
      <c r="N821" s="110">
        <f t="shared" ca="1" si="214"/>
        <v>-8.3775432353733432</v>
      </c>
      <c r="O821" s="110">
        <f t="shared" ca="1" si="215"/>
        <v>-60.745833882556852</v>
      </c>
      <c r="P821" s="110">
        <f t="shared" ca="1" si="218"/>
        <v>-11.379340876384566</v>
      </c>
      <c r="Q821" s="110"/>
      <c r="R821" s="105">
        <f>'prueba 1'!AN818</f>
        <v>0</v>
      </c>
      <c r="S821" s="105">
        <f t="shared" si="219"/>
        <v>1.8407440726622322</v>
      </c>
      <c r="T821" s="177">
        <f t="shared" si="220"/>
        <v>5.3382559273377677</v>
      </c>
      <c r="U821" s="161">
        <f t="shared" si="206"/>
        <v>0</v>
      </c>
      <c r="V821" s="178">
        <f t="shared" si="216"/>
        <v>12.991666999999987</v>
      </c>
    </row>
    <row r="822" spans="1:22" x14ac:dyDescent="0.25">
      <c r="A822" s="200"/>
      <c r="B822" s="105"/>
      <c r="D822" s="201">
        <f t="shared" si="205"/>
        <v>0.2</v>
      </c>
      <c r="E822" s="174">
        <f t="shared" ca="1" si="221"/>
        <v>-2.2544757645177826</v>
      </c>
      <c r="F822" s="179">
        <f t="shared" ca="1" si="207"/>
        <v>12.218889274608426</v>
      </c>
      <c r="G822" s="272">
        <f t="shared" si="208"/>
        <v>13.191666999999986</v>
      </c>
      <c r="H822" s="181">
        <f t="shared" ca="1" si="209"/>
        <v>-11.272378822588912</v>
      </c>
      <c r="I822" s="182">
        <f t="shared" ca="1" si="210"/>
        <v>61.094446373042125</v>
      </c>
      <c r="J822" s="181">
        <f t="shared" ca="1" si="211"/>
        <v>1787.131601084317</v>
      </c>
      <c r="K822" s="7">
        <f t="shared" ca="1" si="217"/>
        <v>-0.79577496612624599</v>
      </c>
      <c r="L822" s="110">
        <f t="shared" si="212"/>
        <v>0</v>
      </c>
      <c r="M822" s="110">
        <f t="shared" si="213"/>
        <v>52.368290647183507</v>
      </c>
      <c r="N822" s="110">
        <f t="shared" ca="1" si="214"/>
        <v>-7.8065524176984731</v>
      </c>
      <c r="O822" s="110">
        <f t="shared" ca="1" si="215"/>
        <v>-60.174843064881983</v>
      </c>
      <c r="P822" s="110">
        <f t="shared" ca="1" si="218"/>
        <v>-11.272378822588912</v>
      </c>
      <c r="Q822" s="110"/>
      <c r="R822" s="105">
        <f>'prueba 1'!AN819</f>
        <v>0</v>
      </c>
      <c r="S822" s="105">
        <f t="shared" si="219"/>
        <v>1.8407440726622322</v>
      </c>
      <c r="T822" s="177">
        <f t="shared" si="220"/>
        <v>5.3382559273377677</v>
      </c>
      <c r="U822" s="161">
        <f t="shared" si="206"/>
        <v>0</v>
      </c>
      <c r="V822" s="178">
        <f t="shared" si="216"/>
        <v>13.191666999999986</v>
      </c>
    </row>
    <row r="823" spans="1:22" x14ac:dyDescent="0.25">
      <c r="A823" s="200"/>
      <c r="B823" s="105"/>
      <c r="D823" s="201">
        <f t="shared" si="205"/>
        <v>0.2</v>
      </c>
      <c r="E823" s="174">
        <f t="shared" ca="1" si="221"/>
        <v>-2.234028804184836</v>
      </c>
      <c r="F823" s="179">
        <f t="shared" ca="1" si="207"/>
        <v>11.772083513771458</v>
      </c>
      <c r="G823" s="272">
        <f t="shared" si="208"/>
        <v>13.391666999999986</v>
      </c>
      <c r="H823" s="181">
        <f t="shared" ca="1" si="209"/>
        <v>-11.170144020924178</v>
      </c>
      <c r="I823" s="182">
        <f t="shared" ca="1" si="210"/>
        <v>58.860417568857287</v>
      </c>
      <c r="J823" s="181">
        <f t="shared" ca="1" si="211"/>
        <v>1798.9036845980884</v>
      </c>
      <c r="K823" s="7">
        <f t="shared" ca="1" si="217"/>
        <v>-0.74014239365254963</v>
      </c>
      <c r="L823" s="110">
        <f t="shared" si="212"/>
        <v>0</v>
      </c>
      <c r="M823" s="110">
        <f t="shared" si="213"/>
        <v>52.368290647183507</v>
      </c>
      <c r="N823" s="110">
        <f t="shared" ca="1" si="214"/>
        <v>-7.2607968817315127</v>
      </c>
      <c r="O823" s="110">
        <f t="shared" ca="1" si="215"/>
        <v>-59.629087528915022</v>
      </c>
      <c r="P823" s="110">
        <f t="shared" ca="1" si="218"/>
        <v>-11.170144020924178</v>
      </c>
      <c r="Q823" s="110"/>
      <c r="R823" s="105">
        <f>'prueba 1'!AN820</f>
        <v>0</v>
      </c>
      <c r="S823" s="105">
        <f t="shared" si="219"/>
        <v>1.8407440726622322</v>
      </c>
      <c r="T823" s="177">
        <f t="shared" si="220"/>
        <v>5.3382559273377677</v>
      </c>
      <c r="U823" s="161">
        <f t="shared" si="206"/>
        <v>0</v>
      </c>
      <c r="V823" s="178">
        <f t="shared" si="216"/>
        <v>13.391666999999986</v>
      </c>
    </row>
    <row r="824" spans="1:22" x14ac:dyDescent="0.25">
      <c r="A824" s="200"/>
      <c r="B824" s="105"/>
      <c r="D824" s="201">
        <f t="shared" si="205"/>
        <v>0.2</v>
      </c>
      <c r="E824" s="174">
        <f t="shared" ca="1" si="221"/>
        <v>-2.2144980930868878</v>
      </c>
      <c r="F824" s="179">
        <f t="shared" ca="1" si="207"/>
        <v>11.329183895154081</v>
      </c>
      <c r="G824" s="272">
        <f t="shared" si="208"/>
        <v>13.591666999999985</v>
      </c>
      <c r="H824" s="181">
        <f t="shared" ca="1" si="209"/>
        <v>-11.07249046543444</v>
      </c>
      <c r="I824" s="182">
        <f t="shared" ca="1" si="210"/>
        <v>56.645919475770398</v>
      </c>
      <c r="J824" s="181">
        <f t="shared" ca="1" si="211"/>
        <v>1810.2328684932424</v>
      </c>
      <c r="K824" s="7">
        <f t="shared" ca="1" si="217"/>
        <v>-0.68700277373219321</v>
      </c>
      <c r="L824" s="110">
        <f t="shared" si="212"/>
        <v>0</v>
      </c>
      <c r="M824" s="110">
        <f t="shared" si="213"/>
        <v>52.368290647183507</v>
      </c>
      <c r="N824" s="110">
        <f t="shared" ca="1" si="214"/>
        <v>-6.7394972103128161</v>
      </c>
      <c r="O824" s="110">
        <f t="shared" ca="1" si="215"/>
        <v>-59.107787857496319</v>
      </c>
      <c r="P824" s="110">
        <f t="shared" ca="1" si="218"/>
        <v>-11.07249046543444</v>
      </c>
      <c r="Q824" s="110"/>
      <c r="R824" s="105">
        <v>0</v>
      </c>
      <c r="S824" s="105">
        <f t="shared" si="219"/>
        <v>1.8407440726622322</v>
      </c>
      <c r="T824" s="177">
        <f t="shared" si="220"/>
        <v>5.3382559273377677</v>
      </c>
      <c r="U824" s="161">
        <f t="shared" si="206"/>
        <v>0</v>
      </c>
      <c r="V824" s="178">
        <f t="shared" si="216"/>
        <v>13.591666999999985</v>
      </c>
    </row>
    <row r="825" spans="1:22" x14ac:dyDescent="0.25">
      <c r="A825" s="200"/>
      <c r="B825" s="105"/>
      <c r="D825" s="201">
        <f t="shared" si="205"/>
        <v>0.2</v>
      </c>
      <c r="E825" s="174">
        <f t="shared" ca="1" si="221"/>
        <v>-2.1958560912090097</v>
      </c>
      <c r="F825" s="179">
        <f t="shared" ca="1" si="207"/>
        <v>10.890012676912278</v>
      </c>
      <c r="G825" s="272">
        <f t="shared" si="208"/>
        <v>13.791666999999984</v>
      </c>
      <c r="H825" s="181">
        <f t="shared" ca="1" si="209"/>
        <v>-10.979280456045048</v>
      </c>
      <c r="I825" s="182">
        <f t="shared" ca="1" si="210"/>
        <v>54.450063384561389</v>
      </c>
      <c r="J825" s="181">
        <f t="shared" ca="1" si="211"/>
        <v>1821.1228811701546</v>
      </c>
      <c r="K825" s="7">
        <f t="shared" ca="1" si="217"/>
        <v>-0.63628117484227142</v>
      </c>
      <c r="L825" s="110">
        <f t="shared" si="212"/>
        <v>0</v>
      </c>
      <c r="M825" s="110">
        <f t="shared" si="213"/>
        <v>52.368290647183507</v>
      </c>
      <c r="N825" s="110">
        <f t="shared" ca="1" si="214"/>
        <v>-6.2419183252026826</v>
      </c>
      <c r="O825" s="110">
        <f t="shared" ca="1" si="215"/>
        <v>-58.610208972386189</v>
      </c>
      <c r="P825" s="110">
        <f t="shared" ca="1" si="218"/>
        <v>-10.979280456045048</v>
      </c>
      <c r="Q825" s="110"/>
      <c r="R825" s="105">
        <v>0</v>
      </c>
      <c r="S825" s="105">
        <f t="shared" si="219"/>
        <v>1.8407440726622322</v>
      </c>
      <c r="T825" s="177">
        <f t="shared" si="220"/>
        <v>5.3382559273377677</v>
      </c>
      <c r="U825" s="161">
        <f t="shared" si="206"/>
        <v>0</v>
      </c>
      <c r="V825" s="178">
        <f t="shared" si="216"/>
        <v>13.791666999999984</v>
      </c>
    </row>
    <row r="826" spans="1:22" x14ac:dyDescent="0.25">
      <c r="A826" s="200"/>
      <c r="B826" s="105"/>
      <c r="D826" s="201">
        <f t="shared" si="205"/>
        <v>0.2</v>
      </c>
      <c r="E826" s="174">
        <f t="shared" ca="1" si="221"/>
        <v>-2.1780768322684447</v>
      </c>
      <c r="F826" s="179">
        <f t="shared" ca="1" si="207"/>
        <v>10.454397310458589</v>
      </c>
      <c r="G826" s="272">
        <f t="shared" si="208"/>
        <v>13.991666999999984</v>
      </c>
      <c r="H826" s="181">
        <f t="shared" ca="1" si="209"/>
        <v>-10.890384161342222</v>
      </c>
      <c r="I826" s="182">
        <f t="shared" ca="1" si="210"/>
        <v>52.271986552292944</v>
      </c>
      <c r="J826" s="181">
        <f t="shared" ca="1" si="211"/>
        <v>1831.5772784806131</v>
      </c>
      <c r="K826" s="7">
        <f t="shared" ca="1" si="217"/>
        <v>-0.58790694730753845</v>
      </c>
      <c r="L826" s="110">
        <f t="shared" si="212"/>
        <v>0</v>
      </c>
      <c r="M826" s="110">
        <f t="shared" si="213"/>
        <v>52.368290647183507</v>
      </c>
      <c r="N826" s="110">
        <f t="shared" ca="1" si="214"/>
        <v>-5.7673671530869521</v>
      </c>
      <c r="O826" s="110">
        <f t="shared" ca="1" si="215"/>
        <v>-58.135657800270458</v>
      </c>
      <c r="P826" s="110">
        <f t="shared" ca="1" si="218"/>
        <v>-10.890384161342222</v>
      </c>
      <c r="Q826" s="110"/>
      <c r="R826" s="105">
        <v>0</v>
      </c>
      <c r="S826" s="105">
        <f t="shared" si="219"/>
        <v>1.8407440726622322</v>
      </c>
      <c r="T826" s="177">
        <f t="shared" si="220"/>
        <v>5.3382559273377677</v>
      </c>
      <c r="U826" s="161">
        <f t="shared" si="206"/>
        <v>0</v>
      </c>
      <c r="V826" s="178">
        <f t="shared" si="216"/>
        <v>13.991666999999984</v>
      </c>
    </row>
    <row r="827" spans="1:22" x14ac:dyDescent="0.25">
      <c r="A827" s="200"/>
      <c r="B827" s="105"/>
      <c r="D827" s="201">
        <f t="shared" si="205"/>
        <v>0.2</v>
      </c>
      <c r="E827" s="174">
        <f t="shared" ca="1" si="221"/>
        <v>-2.1611358425339904</v>
      </c>
      <c r="F827" s="179">
        <f t="shared" ca="1" si="207"/>
        <v>10.022170141951792</v>
      </c>
      <c r="G827" s="272">
        <f t="shared" si="208"/>
        <v>14.191666999999983</v>
      </c>
      <c r="H827" s="181">
        <f t="shared" ca="1" si="209"/>
        <v>-10.805679212669952</v>
      </c>
      <c r="I827" s="182">
        <f t="shared" ca="1" si="210"/>
        <v>50.110850709758957</v>
      </c>
      <c r="J827" s="181">
        <f t="shared" ca="1" si="211"/>
        <v>1841.599448622565</v>
      </c>
      <c r="K827" s="7">
        <f t="shared" ca="1" si="217"/>
        <v>-0.54181350242226001</v>
      </c>
      <c r="L827" s="110">
        <f t="shared" si="212"/>
        <v>0</v>
      </c>
      <c r="M827" s="110">
        <f t="shared" si="213"/>
        <v>52.368290647183507</v>
      </c>
      <c r="N827" s="110">
        <f t="shared" ca="1" si="214"/>
        <v>-5.3151904587623706</v>
      </c>
      <c r="O827" s="110">
        <f t="shared" ca="1" si="215"/>
        <v>-57.68348110594588</v>
      </c>
      <c r="P827" s="110">
        <f t="shared" ca="1" si="218"/>
        <v>-10.805679212669952</v>
      </c>
      <c r="Q827" s="110"/>
      <c r="R827" s="105">
        <v>0</v>
      </c>
      <c r="S827" s="105">
        <f t="shared" si="219"/>
        <v>1.8407440726622322</v>
      </c>
      <c r="T827" s="177">
        <f t="shared" si="220"/>
        <v>5.3382559273377677</v>
      </c>
      <c r="U827" s="161">
        <f t="shared" si="206"/>
        <v>0</v>
      </c>
      <c r="V827" s="178">
        <f t="shared" si="216"/>
        <v>14.191666999999983</v>
      </c>
    </row>
    <row r="828" spans="1:22" x14ac:dyDescent="0.25">
      <c r="A828" s="200"/>
      <c r="B828" s="105"/>
      <c r="D828" s="201">
        <f t="shared" si="205"/>
        <v>0.2</v>
      </c>
      <c r="E828" s="174">
        <f t="shared" ca="1" si="221"/>
        <v>-2.1450100654519435</v>
      </c>
      <c r="F828" s="179">
        <f t="shared" ca="1" si="207"/>
        <v>9.5931681288614037</v>
      </c>
      <c r="G828" s="272">
        <f t="shared" si="208"/>
        <v>14.391666999999982</v>
      </c>
      <c r="H828" s="181">
        <f t="shared" ca="1" si="209"/>
        <v>-10.725050327259718</v>
      </c>
      <c r="I828" s="182">
        <f t="shared" ca="1" si="210"/>
        <v>47.965840644307015</v>
      </c>
      <c r="J828" s="181">
        <f t="shared" ca="1" si="211"/>
        <v>1851.1926167514264</v>
      </c>
      <c r="K828" s="7">
        <f t="shared" ca="1" si="217"/>
        <v>-0.49793810737069821</v>
      </c>
      <c r="L828" s="110">
        <f t="shared" si="212"/>
        <v>0</v>
      </c>
      <c r="M828" s="110">
        <f t="shared" si="213"/>
        <v>52.368290647183507</v>
      </c>
      <c r="N828" s="110">
        <f t="shared" ca="1" si="214"/>
        <v>-4.8847728333065499</v>
      </c>
      <c r="O828" s="110">
        <f t="shared" ca="1" si="215"/>
        <v>-57.253063480490056</v>
      </c>
      <c r="P828" s="110">
        <f t="shared" ca="1" si="218"/>
        <v>-10.725050327259718</v>
      </c>
      <c r="Q828" s="110"/>
      <c r="R828" s="105">
        <v>0</v>
      </c>
      <c r="S828" s="105">
        <f t="shared" si="219"/>
        <v>1.8407440726622322</v>
      </c>
      <c r="T828" s="177">
        <f t="shared" si="220"/>
        <v>5.3382559273377677</v>
      </c>
      <c r="U828" s="161">
        <f t="shared" si="206"/>
        <v>0</v>
      </c>
      <c r="V828" s="178">
        <f t="shared" si="216"/>
        <v>14.391666999999982</v>
      </c>
    </row>
    <row r="829" spans="1:22" x14ac:dyDescent="0.25">
      <c r="A829" s="200"/>
      <c r="B829" s="105"/>
      <c r="D829" s="201">
        <f t="shared" si="205"/>
        <v>0.2</v>
      </c>
      <c r="E829" s="174">
        <f t="shared" ca="1" si="221"/>
        <v>-2.1296777916616207</v>
      </c>
      <c r="F829" s="179">
        <f t="shared" ca="1" si="207"/>
        <v>9.1672325705290785</v>
      </c>
      <c r="G829" s="272">
        <f t="shared" si="208"/>
        <v>14.591666999999982</v>
      </c>
      <c r="H829" s="181">
        <f t="shared" ca="1" si="209"/>
        <v>-10.648388958308104</v>
      </c>
      <c r="I829" s="182">
        <f t="shared" ca="1" si="210"/>
        <v>45.836162852645394</v>
      </c>
      <c r="J829" s="181">
        <f t="shared" ca="1" si="211"/>
        <v>1860.3598493219554</v>
      </c>
      <c r="K829" s="7">
        <f t="shared" ca="1" si="217"/>
        <v>-0.45622169481169861</v>
      </c>
      <c r="L829" s="110">
        <f t="shared" si="212"/>
        <v>0</v>
      </c>
      <c r="M829" s="110">
        <f t="shared" si="213"/>
        <v>52.368290647183507</v>
      </c>
      <c r="N829" s="110">
        <f t="shared" ca="1" si="214"/>
        <v>-4.4755348261027637</v>
      </c>
      <c r="O829" s="110">
        <f t="shared" ca="1" si="215"/>
        <v>-56.843825473286273</v>
      </c>
      <c r="P829" s="110">
        <f t="shared" ca="1" si="218"/>
        <v>-10.648388958308104</v>
      </c>
      <c r="Q829" s="110"/>
      <c r="R829" s="105">
        <v>0</v>
      </c>
      <c r="S829" s="105">
        <f t="shared" si="219"/>
        <v>1.8407440726622322</v>
      </c>
      <c r="T829" s="177">
        <f t="shared" si="220"/>
        <v>5.3382559273377677</v>
      </c>
      <c r="U829" s="161">
        <f t="shared" si="206"/>
        <v>0</v>
      </c>
      <c r="V829" s="178">
        <f t="shared" si="216"/>
        <v>14.591666999999982</v>
      </c>
    </row>
    <row r="830" spans="1:22" x14ac:dyDescent="0.25">
      <c r="A830" s="200"/>
      <c r="B830" s="105"/>
      <c r="D830" s="201">
        <f t="shared" si="205"/>
        <v>0.2</v>
      </c>
      <c r="E830" s="174">
        <f t="shared" ca="1" si="221"/>
        <v>-2.1151185940197443</v>
      </c>
      <c r="F830" s="179">
        <f t="shared" ca="1" si="207"/>
        <v>8.7442088517251317</v>
      </c>
      <c r="G830" s="272">
        <f t="shared" si="208"/>
        <v>14.791666999999981</v>
      </c>
      <c r="H830" s="181">
        <f t="shared" ca="1" si="209"/>
        <v>-10.575592970098722</v>
      </c>
      <c r="I830" s="182">
        <f t="shared" ca="1" si="210"/>
        <v>43.721044258625653</v>
      </c>
      <c r="J830" s="181">
        <f t="shared" ca="1" si="211"/>
        <v>1869.1040581736804</v>
      </c>
      <c r="K830" s="7">
        <f t="shared" ca="1" si="217"/>
        <v>-0.41660868609150087</v>
      </c>
      <c r="L830" s="110">
        <f t="shared" si="212"/>
        <v>0</v>
      </c>
      <c r="M830" s="110">
        <f t="shared" si="213"/>
        <v>52.368290647183507</v>
      </c>
      <c r="N830" s="110">
        <f t="shared" ca="1" si="214"/>
        <v>-4.0869312105576237</v>
      </c>
      <c r="O830" s="110">
        <f t="shared" ca="1" si="215"/>
        <v>-56.45522185774113</v>
      </c>
      <c r="P830" s="110">
        <f t="shared" ca="1" si="218"/>
        <v>-10.575592970098722</v>
      </c>
      <c r="Q830" s="110"/>
      <c r="R830" s="105">
        <v>0</v>
      </c>
      <c r="S830" s="105">
        <f t="shared" si="219"/>
        <v>1.8407440726622322</v>
      </c>
      <c r="T830" s="177">
        <f t="shared" si="220"/>
        <v>5.3382559273377677</v>
      </c>
      <c r="U830" s="161">
        <f t="shared" si="206"/>
        <v>0</v>
      </c>
      <c r="V830" s="178">
        <f t="shared" si="216"/>
        <v>14.791666999999981</v>
      </c>
    </row>
    <row r="831" spans="1:22" x14ac:dyDescent="0.25">
      <c r="A831" s="200"/>
      <c r="B831" s="105"/>
      <c r="D831" s="201">
        <f t="shared" si="205"/>
        <v>0.2</v>
      </c>
      <c r="E831" s="174">
        <f t="shared" ca="1" si="221"/>
        <v>-2.1013132672859389</v>
      </c>
      <c r="F831" s="179">
        <f t="shared" ca="1" si="207"/>
        <v>8.3239461982679437</v>
      </c>
      <c r="G831" s="272">
        <f t="shared" si="208"/>
        <v>14.99166699999998</v>
      </c>
      <c r="H831" s="181">
        <f t="shared" ca="1" si="209"/>
        <v>-10.506566336429694</v>
      </c>
      <c r="I831" s="182">
        <f t="shared" ca="1" si="210"/>
        <v>41.619730991339715</v>
      </c>
      <c r="J831" s="181">
        <f t="shared" ca="1" si="211"/>
        <v>1877.4280043719484</v>
      </c>
      <c r="K831" s="7">
        <f t="shared" ca="1" si="217"/>
        <v>-0.3790468271386101</v>
      </c>
      <c r="L831" s="110">
        <f t="shared" si="212"/>
        <v>0</v>
      </c>
      <c r="M831" s="110">
        <f t="shared" si="213"/>
        <v>52.368290647183507</v>
      </c>
      <c r="N831" s="110">
        <f t="shared" ca="1" si="214"/>
        <v>-3.7184493742297651</v>
      </c>
      <c r="O831" s="110">
        <f t="shared" ca="1" si="215"/>
        <v>-56.08674002141327</v>
      </c>
      <c r="P831" s="110">
        <f t="shared" ca="1" si="218"/>
        <v>-10.506566336429694</v>
      </c>
      <c r="Q831" s="110"/>
      <c r="R831" s="105">
        <v>0</v>
      </c>
      <c r="S831" s="105">
        <f t="shared" si="219"/>
        <v>1.8407440726622322</v>
      </c>
      <c r="T831" s="177">
        <f t="shared" si="220"/>
        <v>5.3382559273377677</v>
      </c>
      <c r="U831" s="161">
        <f t="shared" si="206"/>
        <v>0</v>
      </c>
      <c r="V831" s="178">
        <f t="shared" si="216"/>
        <v>14.99166699999998</v>
      </c>
    </row>
    <row r="832" spans="1:22" x14ac:dyDescent="0.25">
      <c r="A832" s="200"/>
      <c r="B832" s="105"/>
      <c r="D832" s="201">
        <f t="shared" si="205"/>
        <v>0.2</v>
      </c>
      <c r="E832" s="174">
        <f t="shared" ca="1" si="221"/>
        <v>-2.0882437721516154</v>
      </c>
      <c r="F832" s="179">
        <f t="shared" ca="1" si="207"/>
        <v>7.9062974438376203</v>
      </c>
      <c r="G832" s="272">
        <f t="shared" si="208"/>
        <v>15.191666999999979</v>
      </c>
      <c r="H832" s="181">
        <f t="shared" ca="1" si="209"/>
        <v>-10.441218860758076</v>
      </c>
      <c r="I832" s="182">
        <f t="shared" ca="1" si="210"/>
        <v>39.531487219188101</v>
      </c>
      <c r="J832" s="181">
        <f t="shared" ca="1" si="211"/>
        <v>1885.3343018157861</v>
      </c>
      <c r="K832" s="7">
        <f t="shared" ca="1" si="217"/>
        <v>-0.34348703617626752</v>
      </c>
      <c r="L832" s="110">
        <f t="shared" si="212"/>
        <v>0</v>
      </c>
      <c r="M832" s="110">
        <f t="shared" si="213"/>
        <v>52.368290647183507</v>
      </c>
      <c r="N832" s="110">
        <f t="shared" ca="1" si="214"/>
        <v>-3.3696078248891848</v>
      </c>
      <c r="O832" s="110">
        <f t="shared" ca="1" si="215"/>
        <v>-55.737898472072693</v>
      </c>
      <c r="P832" s="110">
        <f t="shared" ca="1" si="218"/>
        <v>-10.441218860758076</v>
      </c>
      <c r="Q832" s="110"/>
      <c r="R832" s="105">
        <v>0</v>
      </c>
      <c r="S832" s="105">
        <f t="shared" si="219"/>
        <v>1.8407440726622322</v>
      </c>
      <c r="T832" s="177">
        <f t="shared" si="220"/>
        <v>5.3382559273377677</v>
      </c>
      <c r="U832" s="161">
        <f t="shared" si="206"/>
        <v>0</v>
      </c>
      <c r="V832" s="178">
        <f t="shared" si="216"/>
        <v>15.191666999999979</v>
      </c>
    </row>
    <row r="833" spans="1:22" x14ac:dyDescent="0.25">
      <c r="A833" s="200"/>
      <c r="B833" s="105"/>
      <c r="D833" s="201">
        <f t="shared" si="205"/>
        <v>0.2</v>
      </c>
      <c r="E833" s="174">
        <f t="shared" ca="1" si="221"/>
        <v>-2.0758931833219094</v>
      </c>
      <c r="F833" s="179">
        <f t="shared" ca="1" si="207"/>
        <v>7.4911188071732386</v>
      </c>
      <c r="G833" s="272">
        <f t="shared" si="208"/>
        <v>15.391666999999979</v>
      </c>
      <c r="H833" s="181">
        <f t="shared" ca="1" si="209"/>
        <v>-10.379465916609547</v>
      </c>
      <c r="I833" s="182">
        <f t="shared" ca="1" si="210"/>
        <v>37.455594035866191</v>
      </c>
      <c r="J833" s="181">
        <f t="shared" ca="1" si="211"/>
        <v>1892.8254206229594</v>
      </c>
      <c r="K833" s="7">
        <f t="shared" ca="1" si="217"/>
        <v>-0.30988326246256381</v>
      </c>
      <c r="L833" s="110">
        <f t="shared" si="212"/>
        <v>0</v>
      </c>
      <c r="M833" s="110">
        <f t="shared" si="213"/>
        <v>52.368290647183507</v>
      </c>
      <c r="N833" s="110">
        <f t="shared" ca="1" si="214"/>
        <v>-3.0399548047577514</v>
      </c>
      <c r="O833" s="110">
        <f t="shared" ca="1" si="215"/>
        <v>-55.408245451941255</v>
      </c>
      <c r="P833" s="110">
        <f t="shared" ca="1" si="218"/>
        <v>-10.379465916609547</v>
      </c>
      <c r="Q833" s="110"/>
      <c r="R833" s="105">
        <v>0</v>
      </c>
      <c r="S833" s="105">
        <f t="shared" si="219"/>
        <v>1.8407440726622322</v>
      </c>
      <c r="T833" s="177">
        <f t="shared" si="220"/>
        <v>5.3382559273377677</v>
      </c>
      <c r="U833" s="161">
        <f t="shared" si="206"/>
        <v>0</v>
      </c>
      <c r="V833" s="178">
        <f t="shared" si="216"/>
        <v>15.391666999999979</v>
      </c>
    </row>
    <row r="834" spans="1:22" x14ac:dyDescent="0.25">
      <c r="A834" s="200"/>
      <c r="B834" s="105"/>
      <c r="D834" s="201">
        <f t="shared" si="205"/>
        <v>0.2</v>
      </c>
      <c r="E834" s="174">
        <f t="shared" ca="1" si="221"/>
        <v>-2.0642456413853467</v>
      </c>
      <c r="F834" s="179">
        <f t="shared" ca="1" si="207"/>
        <v>7.0782696788961692</v>
      </c>
      <c r="G834" s="272">
        <f t="shared" si="208"/>
        <v>15.591666999999978</v>
      </c>
      <c r="H834" s="181">
        <f t="shared" ca="1" si="209"/>
        <v>-10.321228206926733</v>
      </c>
      <c r="I834" s="182">
        <f t="shared" ca="1" si="210"/>
        <v>35.391348394480843</v>
      </c>
      <c r="J834" s="181">
        <f t="shared" ca="1" si="211"/>
        <v>1899.9036903018557</v>
      </c>
      <c r="K834" s="7">
        <f t="shared" ca="1" si="217"/>
        <v>-0.27819235533627801</v>
      </c>
      <c r="L834" s="110">
        <f t="shared" si="212"/>
        <v>0</v>
      </c>
      <c r="M834" s="110">
        <f t="shared" si="213"/>
        <v>52.368290647183507</v>
      </c>
      <c r="N834" s="110">
        <f t="shared" ca="1" si="214"/>
        <v>-2.7290670058488873</v>
      </c>
      <c r="O834" s="110">
        <f t="shared" ca="1" si="215"/>
        <v>-55.097357653032397</v>
      </c>
      <c r="P834" s="110">
        <f t="shared" ca="1" si="218"/>
        <v>-10.321228206926733</v>
      </c>
      <c r="Q834" s="110"/>
      <c r="R834" s="105">
        <v>0</v>
      </c>
      <c r="S834" s="105">
        <f t="shared" si="219"/>
        <v>1.8407440726622322</v>
      </c>
      <c r="T834" s="177">
        <f t="shared" si="220"/>
        <v>5.3382559273377677</v>
      </c>
      <c r="U834" s="161">
        <f t="shared" si="206"/>
        <v>0</v>
      </c>
      <c r="V834" s="178">
        <f t="shared" si="216"/>
        <v>15.591666999999978</v>
      </c>
    </row>
    <row r="835" spans="1:22" x14ac:dyDescent="0.25">
      <c r="A835" s="200"/>
      <c r="B835" s="105"/>
      <c r="D835" s="201">
        <f t="shared" si="205"/>
        <v>0.2</v>
      </c>
      <c r="E835" s="174">
        <f t="shared" ca="1" si="221"/>
        <v>-2.0532863082287616</v>
      </c>
      <c r="F835" s="179">
        <f t="shared" ca="1" si="207"/>
        <v>6.6676124172504165</v>
      </c>
      <c r="G835" s="272">
        <f t="shared" si="208"/>
        <v>15.791666999999977</v>
      </c>
      <c r="H835" s="181">
        <f t="shared" ca="1" si="209"/>
        <v>-10.266431541143808</v>
      </c>
      <c r="I835" s="182">
        <f t="shared" ca="1" si="210"/>
        <v>33.33806208625208</v>
      </c>
      <c r="J835" s="181">
        <f t="shared" ca="1" si="211"/>
        <v>1906.5713027191061</v>
      </c>
      <c r="K835" s="7">
        <f t="shared" ca="1" si="217"/>
        <v>-0.24837394290875073</v>
      </c>
      <c r="L835" s="110">
        <f t="shared" si="212"/>
        <v>0</v>
      </c>
      <c r="M835" s="110">
        <f t="shared" si="213"/>
        <v>52.368290647183507</v>
      </c>
      <c r="N835" s="110">
        <f t="shared" ca="1" si="214"/>
        <v>-2.4365483799348446</v>
      </c>
      <c r="O835" s="110">
        <f t="shared" ca="1" si="215"/>
        <v>-54.804839027118348</v>
      </c>
      <c r="P835" s="110">
        <f t="shared" ca="1" si="218"/>
        <v>-10.266431541143808</v>
      </c>
      <c r="Q835" s="110"/>
      <c r="R835" s="105">
        <v>0</v>
      </c>
      <c r="S835" s="105">
        <f t="shared" si="219"/>
        <v>1.8407440726622322</v>
      </c>
      <c r="T835" s="177">
        <f t="shared" si="220"/>
        <v>5.3382559273377677</v>
      </c>
      <c r="U835" s="161">
        <f t="shared" si="206"/>
        <v>0</v>
      </c>
      <c r="V835" s="178">
        <f t="shared" si="216"/>
        <v>15.791666999999977</v>
      </c>
    </row>
    <row r="836" spans="1:22" x14ac:dyDescent="0.25">
      <c r="A836" s="200"/>
      <c r="B836" s="105"/>
      <c r="D836" s="201">
        <f t="shared" si="205"/>
        <v>0.2</v>
      </c>
      <c r="E836" s="174">
        <f t="shared" ca="1" si="221"/>
        <v>-2.0430013257759803</v>
      </c>
      <c r="F836" s="179">
        <f t="shared" ca="1" si="207"/>
        <v>6.2590121520952202</v>
      </c>
      <c r="G836" s="272">
        <f t="shared" si="208"/>
        <v>15.991666999999977</v>
      </c>
      <c r="H836" s="181">
        <f t="shared" ca="1" si="209"/>
        <v>-10.2150066288799</v>
      </c>
      <c r="I836" s="182">
        <f t="shared" ca="1" si="210"/>
        <v>31.295060760476101</v>
      </c>
      <c r="J836" s="181">
        <f t="shared" ca="1" si="211"/>
        <v>1912.8303148712014</v>
      </c>
      <c r="K836" s="7">
        <f t="shared" ca="1" si="217"/>
        <v>-0.22039031979910437</v>
      </c>
      <c r="L836" s="110">
        <f t="shared" si="212"/>
        <v>0</v>
      </c>
      <c r="M836" s="110">
        <f t="shared" si="213"/>
        <v>52.368290647183507</v>
      </c>
      <c r="N836" s="110">
        <f t="shared" ca="1" si="214"/>
        <v>-2.1620290372292139</v>
      </c>
      <c r="O836" s="110">
        <f t="shared" ca="1" si="215"/>
        <v>-54.530319684412717</v>
      </c>
      <c r="P836" s="110">
        <f t="shared" ca="1" si="218"/>
        <v>-10.2150066288799</v>
      </c>
      <c r="Q836" s="110"/>
      <c r="R836" s="105">
        <v>0</v>
      </c>
      <c r="S836" s="105">
        <f t="shared" si="219"/>
        <v>1.8407440726622322</v>
      </c>
      <c r="T836" s="177">
        <f t="shared" si="220"/>
        <v>5.3382559273377677</v>
      </c>
      <c r="U836" s="161">
        <f t="shared" si="206"/>
        <v>0</v>
      </c>
      <c r="V836" s="178">
        <f t="shared" si="216"/>
        <v>15.991666999999977</v>
      </c>
    </row>
    <row r="837" spans="1:22" x14ac:dyDescent="0.25">
      <c r="A837" s="200"/>
      <c r="B837" s="105"/>
      <c r="D837" s="201">
        <f t="shared" si="205"/>
        <v>0.2</v>
      </c>
      <c r="E837" s="174">
        <f t="shared" ca="1" si="221"/>
        <v>-2.03337777784796</v>
      </c>
      <c r="F837" s="179">
        <f t="shared" ca="1" si="207"/>
        <v>5.8523365965256282</v>
      </c>
      <c r="G837" s="272">
        <f t="shared" si="208"/>
        <v>16.191666999999978</v>
      </c>
      <c r="H837" s="181">
        <f t="shared" ca="1" si="209"/>
        <v>-10.1668888892398</v>
      </c>
      <c r="I837" s="182">
        <f t="shared" ca="1" si="210"/>
        <v>29.261682982628141</v>
      </c>
      <c r="J837" s="181">
        <f t="shared" ca="1" si="211"/>
        <v>1918.6826514677271</v>
      </c>
      <c r="K837" s="7">
        <f t="shared" ca="1" si="217"/>
        <v>-0.19420634336242126</v>
      </c>
      <c r="L837" s="110">
        <f t="shared" si="212"/>
        <v>0</v>
      </c>
      <c r="M837" s="110">
        <f t="shared" si="213"/>
        <v>52.368290647183507</v>
      </c>
      <c r="N837" s="110">
        <f t="shared" ca="1" si="214"/>
        <v>-1.9051642283853527</v>
      </c>
      <c r="O837" s="110">
        <f t="shared" ca="1" si="215"/>
        <v>-54.273454875568859</v>
      </c>
      <c r="P837" s="110">
        <f t="shared" ca="1" si="218"/>
        <v>-10.1668888892398</v>
      </c>
      <c r="Q837" s="110"/>
      <c r="R837" s="105">
        <v>0</v>
      </c>
      <c r="S837" s="105">
        <f t="shared" si="219"/>
        <v>1.8407440726622322</v>
      </c>
      <c r="T837" s="177">
        <f t="shared" si="220"/>
        <v>5.3382559273377677</v>
      </c>
      <c r="U837" s="161">
        <f t="shared" si="206"/>
        <v>0</v>
      </c>
      <c r="V837" s="178">
        <f t="shared" si="216"/>
        <v>16.191666999999978</v>
      </c>
    </row>
    <row r="838" spans="1:22" x14ac:dyDescent="0.25">
      <c r="A838" s="200"/>
      <c r="B838" s="105"/>
      <c r="D838" s="201">
        <f t="shared" si="205"/>
        <v>0.2</v>
      </c>
      <c r="E838" s="174">
        <f t="shared" ca="1" si="221"/>
        <v>-2.0244036549597832</v>
      </c>
      <c r="F838" s="179">
        <f t="shared" ca="1" si="207"/>
        <v>5.447455865533672</v>
      </c>
      <c r="G838" s="272">
        <f t="shared" si="208"/>
        <v>16.391666999999977</v>
      </c>
      <c r="H838" s="181">
        <f t="shared" ca="1" si="209"/>
        <v>-10.122018274798917</v>
      </c>
      <c r="I838" s="182">
        <f t="shared" ca="1" si="210"/>
        <v>27.237279327668357</v>
      </c>
      <c r="J838" s="181">
        <f t="shared" ca="1" si="211"/>
        <v>1924.1301073332606</v>
      </c>
      <c r="K838" s="7">
        <f t="shared" ca="1" si="217"/>
        <v>-0.16978933790856465</v>
      </c>
      <c r="L838" s="110">
        <f t="shared" si="212"/>
        <v>0</v>
      </c>
      <c r="M838" s="110">
        <f t="shared" si="213"/>
        <v>52.368290647183507</v>
      </c>
      <c r="N838" s="110">
        <f t="shared" ca="1" si="214"/>
        <v>-1.6656334048830193</v>
      </c>
      <c r="O838" s="110">
        <f t="shared" ca="1" si="215"/>
        <v>-54.033924052066524</v>
      </c>
      <c r="P838" s="110">
        <f t="shared" ca="1" si="218"/>
        <v>-10.122018274798917</v>
      </c>
      <c r="Q838" s="110"/>
      <c r="R838" s="105">
        <v>0</v>
      </c>
      <c r="S838" s="105">
        <f t="shared" si="219"/>
        <v>1.8407440726622322</v>
      </c>
      <c r="T838" s="177">
        <f t="shared" si="220"/>
        <v>5.3382559273377677</v>
      </c>
      <c r="U838" s="161">
        <f t="shared" ref="U838:U901" si="222">IF(B838&lt;0,0,+D838*B838)</f>
        <v>0</v>
      </c>
      <c r="V838" s="178">
        <f t="shared" si="216"/>
        <v>16.391666999999977</v>
      </c>
    </row>
    <row r="839" spans="1:22" x14ac:dyDescent="0.25">
      <c r="A839" s="200"/>
      <c r="B839" s="105"/>
      <c r="D839" s="201">
        <f t="shared" ref="D839:D902" si="223">+$H$1</f>
        <v>0.2</v>
      </c>
      <c r="E839" s="174">
        <f t="shared" ca="1" si="221"/>
        <v>-2.0160678218861459</v>
      </c>
      <c r="F839" s="179">
        <f t="shared" ref="F839:F902" ca="1" si="224">IF(AND(I838&lt;=0,J838&lt;=0),0,+I839*D839)</f>
        <v>5.0442423011564426</v>
      </c>
      <c r="G839" s="272">
        <f t="shared" ref="G839:G902" si="225">+G838+D839</f>
        <v>16.591666999999976</v>
      </c>
      <c r="H839" s="181">
        <f t="shared" ref="H839:H902" ca="1" si="226">IF(CELL("tipo",T839)="b",+(B839*9.81+K839*9.81-$E$2*9.81)/$E$2,+(B839*9.81+K839*9.81-T839*9.81)/T839)</f>
        <v>-10.080339109430728</v>
      </c>
      <c r="I839" s="182">
        <f t="shared" ref="I839:I902" ca="1" si="227">+I838+E839</f>
        <v>25.221211505782211</v>
      </c>
      <c r="J839" s="181">
        <f t="shared" ref="J839:J902" ca="1" si="228">IF(AND(I839&lt;=0,J838&lt;=0),0,+J838+F839)</f>
        <v>1929.174349634417</v>
      </c>
      <c r="K839" s="7">
        <f t="shared" ca="1" si="217"/>
        <v>-0.14710900645359715</v>
      </c>
      <c r="L839" s="110">
        <f t="shared" ref="L839:L902" si="229">+B839*9.81</f>
        <v>0</v>
      </c>
      <c r="M839" s="110">
        <f t="shared" ref="M839:M902" si="230">+T839*9.81</f>
        <v>52.368290647183507</v>
      </c>
      <c r="N839" s="110">
        <f t="shared" ref="N839:N902" ca="1" si="231">+K839*9.81</f>
        <v>-1.443139353309788</v>
      </c>
      <c r="O839" s="110">
        <f t="shared" ref="O839:O902" ca="1" si="232">+L839-M839+N839</f>
        <v>-53.811430000493296</v>
      </c>
      <c r="P839" s="110">
        <f t="shared" ca="1" si="218"/>
        <v>-10.080339109430728</v>
      </c>
      <c r="Q839" s="110"/>
      <c r="R839" s="105">
        <v>0</v>
      </c>
      <c r="S839" s="105">
        <f t="shared" si="219"/>
        <v>1.8407440726622322</v>
      </c>
      <c r="T839" s="177">
        <f t="shared" si="220"/>
        <v>5.3382559273377677</v>
      </c>
      <c r="U839" s="161">
        <f t="shared" si="222"/>
        <v>0</v>
      </c>
      <c r="V839" s="178">
        <f t="shared" ref="V839:V902" si="233">+G839</f>
        <v>16.591666999999976</v>
      </c>
    </row>
    <row r="840" spans="1:22" x14ac:dyDescent="0.25">
      <c r="A840" s="200"/>
      <c r="B840" s="105"/>
      <c r="D840" s="201">
        <f t="shared" si="223"/>
        <v>0.2</v>
      </c>
      <c r="E840" s="174">
        <f t="shared" ca="1" si="221"/>
        <v>-2.0083599878420091</v>
      </c>
      <c r="F840" s="179">
        <f t="shared" ca="1" si="224"/>
        <v>4.6425703035880401</v>
      </c>
      <c r="G840" s="272">
        <f t="shared" si="225"/>
        <v>16.791666999999975</v>
      </c>
      <c r="H840" s="181">
        <f t="shared" ca="1" si="226"/>
        <v>-10.041799939210044</v>
      </c>
      <c r="I840" s="182">
        <f t="shared" ca="1" si="227"/>
        <v>23.212851517940202</v>
      </c>
      <c r="J840" s="181">
        <f t="shared" ca="1" si="228"/>
        <v>1933.816919938005</v>
      </c>
      <c r="K840" s="7">
        <f t="shared" ref="K840:K903" ca="1" si="234">IF(I839&lt;0,+(+(0.5*1.29*$H$2*PI()/4*$E$1^2*I839^2)/9.81),+(-(0.5*1.29*$H$2*PI()/4*$E$1^2*I839^2)/9.81))</f>
        <v>-0.12613734958659978</v>
      </c>
      <c r="L840" s="110">
        <f t="shared" si="229"/>
        <v>0</v>
      </c>
      <c r="M840" s="110">
        <f t="shared" si="230"/>
        <v>52.368290647183507</v>
      </c>
      <c r="N840" s="110">
        <f t="shared" ca="1" si="231"/>
        <v>-1.2374073994445438</v>
      </c>
      <c r="O840" s="110">
        <f t="shared" ca="1" si="232"/>
        <v>-53.605698046628049</v>
      </c>
      <c r="P840" s="110">
        <f t="shared" ref="P840:P903" ca="1" si="235">+O840/T840</f>
        <v>-10.041799939210044</v>
      </c>
      <c r="Q840" s="110"/>
      <c r="R840" s="105">
        <v>0</v>
      </c>
      <c r="S840" s="105">
        <f t="shared" ref="S840:S903" si="236">R840+S839</f>
        <v>1.8407440726622322</v>
      </c>
      <c r="T840" s="177">
        <f t="shared" ref="T840:T903" si="237">+$E$2-S840</f>
        <v>5.3382559273377677</v>
      </c>
      <c r="U840" s="161">
        <f t="shared" si="222"/>
        <v>0</v>
      </c>
      <c r="V840" s="178">
        <f t="shared" si="233"/>
        <v>16.791666999999975</v>
      </c>
    </row>
    <row r="841" spans="1:22" x14ac:dyDescent="0.25">
      <c r="A841" s="200"/>
      <c r="B841" s="105"/>
      <c r="D841" s="201">
        <f t="shared" si="223"/>
        <v>0.2</v>
      </c>
      <c r="E841" s="174">
        <f t="shared" ca="1" si="221"/>
        <v>-2.0012706791389712</v>
      </c>
      <c r="F841" s="179">
        <f t="shared" ca="1" si="224"/>
        <v>4.2423161677602463</v>
      </c>
      <c r="G841" s="272">
        <f t="shared" si="225"/>
        <v>16.991666999999975</v>
      </c>
      <c r="H841" s="181">
        <f t="shared" ca="1" si="226"/>
        <v>-10.006353395694855</v>
      </c>
      <c r="I841" s="182">
        <f t="shared" ca="1" si="227"/>
        <v>21.211580838801229</v>
      </c>
      <c r="J841" s="181">
        <f t="shared" ca="1" si="228"/>
        <v>1938.0592361057652</v>
      </c>
      <c r="K841" s="7">
        <f t="shared" ca="1" si="234"/>
        <v>-0.10684859107247231</v>
      </c>
      <c r="L841" s="110">
        <f t="shared" si="229"/>
        <v>0</v>
      </c>
      <c r="M841" s="110">
        <f t="shared" si="230"/>
        <v>52.368290647183507</v>
      </c>
      <c r="N841" s="110">
        <f t="shared" ca="1" si="231"/>
        <v>-1.0481846784209534</v>
      </c>
      <c r="O841" s="110">
        <f t="shared" ca="1" si="232"/>
        <v>-53.416475325604459</v>
      </c>
      <c r="P841" s="110">
        <f t="shared" ca="1" si="235"/>
        <v>-10.006353395694855</v>
      </c>
      <c r="Q841" s="110"/>
      <c r="R841" s="105">
        <v>0</v>
      </c>
      <c r="S841" s="105">
        <f t="shared" si="236"/>
        <v>1.8407440726622322</v>
      </c>
      <c r="T841" s="177">
        <f t="shared" si="237"/>
        <v>5.3382559273377677</v>
      </c>
      <c r="U841" s="161">
        <f t="shared" si="222"/>
        <v>0</v>
      </c>
      <c r="V841" s="178">
        <f t="shared" si="233"/>
        <v>16.991666999999975</v>
      </c>
    </row>
    <row r="842" spans="1:22" x14ac:dyDescent="0.25">
      <c r="A842" s="200"/>
      <c r="B842" s="105"/>
      <c r="D842" s="201">
        <f t="shared" si="223"/>
        <v>0.2</v>
      </c>
      <c r="E842" s="174">
        <f t="shared" ca="1" si="221"/>
        <v>-1.9947912141907673</v>
      </c>
      <c r="F842" s="179">
        <f t="shared" ca="1" si="224"/>
        <v>3.8433579249220928</v>
      </c>
      <c r="G842" s="272">
        <f t="shared" si="225"/>
        <v>17.191666999999974</v>
      </c>
      <c r="H842" s="181">
        <f t="shared" ca="1" si="226"/>
        <v>-9.973956070953836</v>
      </c>
      <c r="I842" s="182">
        <f t="shared" ca="1" si="227"/>
        <v>19.216789624610463</v>
      </c>
      <c r="J842" s="181">
        <f t="shared" ca="1" si="228"/>
        <v>1941.9025940306874</v>
      </c>
      <c r="K842" s="7">
        <f t="shared" ca="1" si="234"/>
        <v>-8.9219109846312553E-2</v>
      </c>
      <c r="L842" s="110">
        <f t="shared" si="229"/>
        <v>0</v>
      </c>
      <c r="M842" s="110">
        <f t="shared" si="230"/>
        <v>52.368290647183507</v>
      </c>
      <c r="N842" s="110">
        <f t="shared" ca="1" si="231"/>
        <v>-0.87523946759232618</v>
      </c>
      <c r="O842" s="110">
        <f t="shared" ca="1" si="232"/>
        <v>-53.24353011477583</v>
      </c>
      <c r="P842" s="110">
        <f t="shared" ca="1" si="235"/>
        <v>-9.973956070953836</v>
      </c>
      <c r="Q842" s="110"/>
      <c r="R842" s="105">
        <v>0</v>
      </c>
      <c r="S842" s="105">
        <f t="shared" si="236"/>
        <v>1.8407440726622322</v>
      </c>
      <c r="T842" s="177">
        <f t="shared" si="237"/>
        <v>5.3382559273377677</v>
      </c>
      <c r="U842" s="161">
        <f t="shared" si="222"/>
        <v>0</v>
      </c>
      <c r="V842" s="178">
        <f t="shared" si="233"/>
        <v>17.191666999999974</v>
      </c>
    </row>
    <row r="843" spans="1:22" x14ac:dyDescent="0.25">
      <c r="A843" s="200"/>
      <c r="B843" s="105"/>
      <c r="D843" s="201">
        <f t="shared" si="223"/>
        <v>0.2</v>
      </c>
      <c r="E843" s="174">
        <f t="shared" ca="1" si="221"/>
        <v>-1.9889136807532859</v>
      </c>
      <c r="F843" s="179">
        <f t="shared" ca="1" si="224"/>
        <v>3.4455751887714356</v>
      </c>
      <c r="G843" s="272">
        <f t="shared" si="225"/>
        <v>17.391666999999973</v>
      </c>
      <c r="H843" s="181">
        <f t="shared" ca="1" si="226"/>
        <v>-9.9445684037664286</v>
      </c>
      <c r="I843" s="182">
        <f t="shared" ca="1" si="227"/>
        <v>17.227875943857178</v>
      </c>
      <c r="J843" s="181">
        <f t="shared" ca="1" si="228"/>
        <v>1945.3481692194589</v>
      </c>
      <c r="K843" s="7">
        <f t="shared" ca="1" si="234"/>
        <v>-7.3227378087514158E-2</v>
      </c>
      <c r="L843" s="110">
        <f t="shared" si="229"/>
        <v>0</v>
      </c>
      <c r="M843" s="110">
        <f t="shared" si="230"/>
        <v>52.368290647183507</v>
      </c>
      <c r="N843" s="110">
        <f t="shared" ca="1" si="231"/>
        <v>-0.71836057903851391</v>
      </c>
      <c r="O843" s="110">
        <f t="shared" ca="1" si="232"/>
        <v>-53.086651226222024</v>
      </c>
      <c r="P843" s="110">
        <f t="shared" ca="1" si="235"/>
        <v>-9.9445684037664286</v>
      </c>
      <c r="Q843" s="110"/>
      <c r="R843" s="105">
        <v>0</v>
      </c>
      <c r="S843" s="105">
        <f t="shared" si="236"/>
        <v>1.8407440726622322</v>
      </c>
      <c r="T843" s="177">
        <f t="shared" si="237"/>
        <v>5.3382559273377677</v>
      </c>
      <c r="U843" s="161">
        <f t="shared" si="222"/>
        <v>0</v>
      </c>
      <c r="V843" s="178">
        <f t="shared" si="233"/>
        <v>17.391666999999973</v>
      </c>
    </row>
    <row r="844" spans="1:22" x14ac:dyDescent="0.25">
      <c r="A844" s="200"/>
      <c r="B844" s="105"/>
      <c r="D844" s="201">
        <f t="shared" si="223"/>
        <v>0.2</v>
      </c>
      <c r="E844" s="174">
        <f t="shared" ca="1" si="221"/>
        <v>-1.9836309152956233</v>
      </c>
      <c r="F844" s="179">
        <f t="shared" ca="1" si="224"/>
        <v>3.0488490057123112</v>
      </c>
      <c r="G844" s="272">
        <f t="shared" si="225"/>
        <v>17.591666999999973</v>
      </c>
      <c r="H844" s="181">
        <f t="shared" ca="1" si="226"/>
        <v>-9.9181545764781163</v>
      </c>
      <c r="I844" s="182">
        <f t="shared" ca="1" si="227"/>
        <v>15.244245028561554</v>
      </c>
      <c r="J844" s="181">
        <f t="shared" ca="1" si="228"/>
        <v>1948.3970182251712</v>
      </c>
      <c r="K844" s="7">
        <f t="shared" ca="1" si="234"/>
        <v>-5.8853905092049845E-2</v>
      </c>
      <c r="L844" s="110">
        <f t="shared" si="229"/>
        <v>0</v>
      </c>
      <c r="M844" s="110">
        <f t="shared" si="230"/>
        <v>52.368290647183507</v>
      </c>
      <c r="N844" s="110">
        <f t="shared" ca="1" si="231"/>
        <v>-0.577356808953009</v>
      </c>
      <c r="O844" s="110">
        <f t="shared" ca="1" si="232"/>
        <v>-52.945647456136513</v>
      </c>
      <c r="P844" s="110">
        <f t="shared" ca="1" si="235"/>
        <v>-9.9181545764781163</v>
      </c>
      <c r="Q844" s="110"/>
      <c r="R844" s="105">
        <v>0</v>
      </c>
      <c r="S844" s="105">
        <f t="shared" si="236"/>
        <v>1.8407440726622322</v>
      </c>
      <c r="T844" s="177">
        <f t="shared" si="237"/>
        <v>5.3382559273377677</v>
      </c>
      <c r="U844" s="161">
        <f t="shared" si="222"/>
        <v>0</v>
      </c>
      <c r="V844" s="178">
        <f t="shared" si="233"/>
        <v>17.591666999999973</v>
      </c>
    </row>
    <row r="845" spans="1:22" x14ac:dyDescent="0.25">
      <c r="A845" s="200"/>
      <c r="B845" s="105"/>
      <c r="D845" s="201">
        <f t="shared" si="223"/>
        <v>0.2</v>
      </c>
      <c r="E845" s="174">
        <f t="shared" ca="1" si="221"/>
        <v>-1.9789364844091299</v>
      </c>
      <c r="F845" s="179">
        <f t="shared" ca="1" si="224"/>
        <v>2.6530617088304851</v>
      </c>
      <c r="G845" s="272">
        <f t="shared" si="225"/>
        <v>17.791666999999972</v>
      </c>
      <c r="H845" s="181">
        <f t="shared" ca="1" si="226"/>
        <v>-9.8946824220456495</v>
      </c>
      <c r="I845" s="182">
        <f t="shared" ca="1" si="227"/>
        <v>13.265308544152424</v>
      </c>
      <c r="J845" s="181">
        <f t="shared" ca="1" si="228"/>
        <v>1951.0500799340018</v>
      </c>
      <c r="K845" s="7">
        <f t="shared" ca="1" si="234"/>
        <v>-4.6081186689755152E-2</v>
      </c>
      <c r="L845" s="110">
        <f t="shared" si="229"/>
        <v>0</v>
      </c>
      <c r="M845" s="110">
        <f t="shared" si="230"/>
        <v>52.368290647183507</v>
      </c>
      <c r="N845" s="110">
        <f t="shared" ca="1" si="231"/>
        <v>-0.45205644142649809</v>
      </c>
      <c r="O845" s="110">
        <f t="shared" ca="1" si="232"/>
        <v>-52.820347088610006</v>
      </c>
      <c r="P845" s="110">
        <f t="shared" ca="1" si="235"/>
        <v>-9.8946824220456495</v>
      </c>
      <c r="Q845" s="110"/>
      <c r="R845" s="105">
        <v>0</v>
      </c>
      <c r="S845" s="105">
        <f t="shared" si="236"/>
        <v>1.8407440726622322</v>
      </c>
      <c r="T845" s="177">
        <f t="shared" si="237"/>
        <v>5.3382559273377677</v>
      </c>
      <c r="U845" s="161">
        <f t="shared" si="222"/>
        <v>0</v>
      </c>
      <c r="V845" s="178">
        <f t="shared" si="233"/>
        <v>17.791666999999972</v>
      </c>
    </row>
    <row r="846" spans="1:22" x14ac:dyDescent="0.25">
      <c r="A846" s="200"/>
      <c r="B846" s="105"/>
      <c r="D846" s="201">
        <f t="shared" si="223"/>
        <v>0.2</v>
      </c>
      <c r="E846" s="174">
        <f t="shared" ca="1" si="221"/>
        <v>-1.9748246681711512</v>
      </c>
      <c r="F846" s="179">
        <f t="shared" ca="1" si="224"/>
        <v>2.2580967751962548</v>
      </c>
      <c r="G846" s="272">
        <f t="shared" si="225"/>
        <v>17.991666999999971</v>
      </c>
      <c r="H846" s="181">
        <f t="shared" ca="1" si="226"/>
        <v>-9.8741233408557552</v>
      </c>
      <c r="I846" s="182">
        <f t="shared" ca="1" si="227"/>
        <v>11.290483875981273</v>
      </c>
      <c r="J846" s="181">
        <f t="shared" ca="1" si="228"/>
        <v>1953.3081767091981</v>
      </c>
      <c r="K846" s="7">
        <f t="shared" ca="1" si="234"/>
        <v>-3.4893659980013238E-2</v>
      </c>
      <c r="L846" s="110">
        <f t="shared" si="229"/>
        <v>0</v>
      </c>
      <c r="M846" s="110">
        <f t="shared" si="230"/>
        <v>52.368290647183507</v>
      </c>
      <c r="N846" s="110">
        <f t="shared" ca="1" si="231"/>
        <v>-0.34230680440392985</v>
      </c>
      <c r="O846" s="110">
        <f t="shared" ca="1" si="232"/>
        <v>-52.710597451587439</v>
      </c>
      <c r="P846" s="110">
        <f t="shared" ca="1" si="235"/>
        <v>-9.8741233408557552</v>
      </c>
      <c r="Q846" s="110"/>
      <c r="R846" s="105">
        <v>0</v>
      </c>
      <c r="S846" s="105">
        <f t="shared" si="236"/>
        <v>1.8407440726622322</v>
      </c>
      <c r="T846" s="177">
        <f t="shared" si="237"/>
        <v>5.3382559273377677</v>
      </c>
      <c r="U846" s="161">
        <f t="shared" si="222"/>
        <v>0</v>
      </c>
      <c r="V846" s="178">
        <f t="shared" si="233"/>
        <v>17.991666999999971</v>
      </c>
    </row>
    <row r="847" spans="1:22" x14ac:dyDescent="0.25">
      <c r="A847" s="200"/>
      <c r="B847" s="105"/>
      <c r="D847" s="201">
        <f t="shared" si="223"/>
        <v>0.2</v>
      </c>
      <c r="E847" s="174">
        <f t="shared" ca="1" si="221"/>
        <v>-1.9712904453893918</v>
      </c>
      <c r="F847" s="179">
        <f t="shared" ca="1" si="224"/>
        <v>1.8638386861183762</v>
      </c>
      <c r="G847" s="272">
        <f t="shared" si="225"/>
        <v>18.19166699999997</v>
      </c>
      <c r="H847" s="181">
        <f t="shared" ca="1" si="226"/>
        <v>-9.8564522269469581</v>
      </c>
      <c r="I847" s="182">
        <f t="shared" ca="1" si="227"/>
        <v>9.3191934305918807</v>
      </c>
      <c r="J847" s="181">
        <f t="shared" ca="1" si="228"/>
        <v>1955.1720153953165</v>
      </c>
      <c r="K847" s="7">
        <f t="shared" ca="1" si="234"/>
        <v>-2.527766318426378E-2</v>
      </c>
      <c r="L847" s="110">
        <f t="shared" si="229"/>
        <v>0</v>
      </c>
      <c r="M847" s="110">
        <f t="shared" si="230"/>
        <v>52.368290647183507</v>
      </c>
      <c r="N847" s="110">
        <f t="shared" ca="1" si="231"/>
        <v>-0.2479738758376277</v>
      </c>
      <c r="O847" s="110">
        <f t="shared" ca="1" si="232"/>
        <v>-52.616264523021137</v>
      </c>
      <c r="P847" s="110">
        <f t="shared" ca="1" si="235"/>
        <v>-9.8564522269469581</v>
      </c>
      <c r="Q847" s="110"/>
      <c r="R847" s="105">
        <v>0</v>
      </c>
      <c r="S847" s="105">
        <f t="shared" si="236"/>
        <v>1.8407440726622322</v>
      </c>
      <c r="T847" s="177">
        <f t="shared" si="237"/>
        <v>5.3382559273377677</v>
      </c>
      <c r="U847" s="161">
        <f t="shared" si="222"/>
        <v>0</v>
      </c>
      <c r="V847" s="178">
        <f t="shared" si="233"/>
        <v>18.19166699999997</v>
      </c>
    </row>
    <row r="848" spans="1:22" x14ac:dyDescent="0.25">
      <c r="A848" s="200"/>
      <c r="B848" s="105"/>
      <c r="D848" s="201">
        <f t="shared" si="223"/>
        <v>0.2</v>
      </c>
      <c r="E848" s="174">
        <f t="shared" ca="1" si="221"/>
        <v>-1.9683294806614928</v>
      </c>
      <c r="F848" s="179">
        <f t="shared" ca="1" si="224"/>
        <v>1.4701727899860777</v>
      </c>
      <c r="G848" s="272">
        <f t="shared" si="225"/>
        <v>18.39166699999997</v>
      </c>
      <c r="H848" s="181">
        <f t="shared" ca="1" si="226"/>
        <v>-9.8416474033074639</v>
      </c>
      <c r="I848" s="182">
        <f t="shared" ca="1" si="227"/>
        <v>7.3508639499303881</v>
      </c>
      <c r="J848" s="181">
        <f t="shared" ca="1" si="228"/>
        <v>1956.6421881853025</v>
      </c>
      <c r="K848" s="7">
        <f t="shared" ca="1" si="234"/>
        <v>-1.7221400437402234E-2</v>
      </c>
      <c r="L848" s="110">
        <f t="shared" si="229"/>
        <v>0</v>
      </c>
      <c r="M848" s="110">
        <f t="shared" si="230"/>
        <v>52.368290647183507</v>
      </c>
      <c r="N848" s="110">
        <f t="shared" ca="1" si="231"/>
        <v>-0.16894193829091592</v>
      </c>
      <c r="O848" s="110">
        <f t="shared" ca="1" si="232"/>
        <v>-52.53723258547442</v>
      </c>
      <c r="P848" s="110">
        <f t="shared" ca="1" si="235"/>
        <v>-9.8416474033074639</v>
      </c>
      <c r="Q848" s="110"/>
      <c r="R848" s="105">
        <v>0</v>
      </c>
      <c r="S848" s="105">
        <f t="shared" si="236"/>
        <v>1.8407440726622322</v>
      </c>
      <c r="T848" s="177">
        <f t="shared" si="237"/>
        <v>5.3382559273377677</v>
      </c>
      <c r="U848" s="161">
        <f t="shared" si="222"/>
        <v>0</v>
      </c>
      <c r="V848" s="178">
        <f t="shared" si="233"/>
        <v>18.39166699999997</v>
      </c>
    </row>
    <row r="849" spans="1:22" x14ac:dyDescent="0.25">
      <c r="A849" s="200"/>
      <c r="B849" s="105"/>
      <c r="D849" s="201">
        <f t="shared" si="223"/>
        <v>0.2</v>
      </c>
      <c r="E849" s="174">
        <f t="shared" ca="1" si="221"/>
        <v>-1.9659381131926819</v>
      </c>
      <c r="F849" s="179">
        <f t="shared" ca="1" si="224"/>
        <v>1.0769851673475412</v>
      </c>
      <c r="G849" s="272">
        <f t="shared" si="225"/>
        <v>18.591666999999969</v>
      </c>
      <c r="H849" s="181">
        <f t="shared" ca="1" si="226"/>
        <v>-9.8296905659634088</v>
      </c>
      <c r="I849" s="182">
        <f t="shared" ca="1" si="227"/>
        <v>5.3849258367377058</v>
      </c>
      <c r="J849" s="181">
        <f t="shared" ca="1" si="228"/>
        <v>1957.7191733526502</v>
      </c>
      <c r="K849" s="7">
        <f t="shared" ca="1" si="234"/>
        <v>-1.0714911362568537E-2</v>
      </c>
      <c r="L849" s="110">
        <f t="shared" si="229"/>
        <v>0</v>
      </c>
      <c r="M849" s="110">
        <f t="shared" si="230"/>
        <v>52.368290647183507</v>
      </c>
      <c r="N849" s="110">
        <f t="shared" ca="1" si="231"/>
        <v>-0.10511328046679735</v>
      </c>
      <c r="O849" s="110">
        <f t="shared" ca="1" si="232"/>
        <v>-52.473403927650303</v>
      </c>
      <c r="P849" s="110">
        <f t="shared" ca="1" si="235"/>
        <v>-9.8296905659634088</v>
      </c>
      <c r="Q849" s="110"/>
      <c r="R849" s="105">
        <v>0</v>
      </c>
      <c r="S849" s="105">
        <f t="shared" si="236"/>
        <v>1.8407440726622322</v>
      </c>
      <c r="T849" s="177">
        <f t="shared" si="237"/>
        <v>5.3382559273377677</v>
      </c>
      <c r="U849" s="161">
        <f t="shared" si="222"/>
        <v>0</v>
      </c>
      <c r="V849" s="178">
        <f t="shared" si="233"/>
        <v>18.591666999999969</v>
      </c>
    </row>
    <row r="850" spans="1:22" x14ac:dyDescent="0.25">
      <c r="A850" s="200"/>
      <c r="B850" s="105"/>
      <c r="D850" s="201">
        <f t="shared" si="223"/>
        <v>0.2</v>
      </c>
      <c r="E850" s="174">
        <f t="shared" ca="1" si="221"/>
        <v>-1.9641133473221886</v>
      </c>
      <c r="F850" s="179">
        <f t="shared" ca="1" si="224"/>
        <v>0.68416249788310346</v>
      </c>
      <c r="G850" s="272">
        <f t="shared" si="225"/>
        <v>18.791666999999968</v>
      </c>
      <c r="H850" s="181">
        <f t="shared" ca="1" si="226"/>
        <v>-9.8205667366109424</v>
      </c>
      <c r="I850" s="182">
        <f t="shared" ca="1" si="227"/>
        <v>3.4208124894155172</v>
      </c>
      <c r="J850" s="181">
        <f t="shared" ca="1" si="228"/>
        <v>1958.4033358505333</v>
      </c>
      <c r="K850" s="7">
        <f t="shared" ca="1" si="234"/>
        <v>-5.7500452952063711E-3</v>
      </c>
      <c r="L850" s="110">
        <f t="shared" si="229"/>
        <v>0</v>
      </c>
      <c r="M850" s="110">
        <f t="shared" si="230"/>
        <v>52.368290647183507</v>
      </c>
      <c r="N850" s="110">
        <f t="shared" ca="1" si="231"/>
        <v>-5.6407944345974501E-2</v>
      </c>
      <c r="O850" s="110">
        <f t="shared" ca="1" si="232"/>
        <v>-52.424698591529484</v>
      </c>
      <c r="P850" s="110">
        <f t="shared" ca="1" si="235"/>
        <v>-9.8205667366109424</v>
      </c>
      <c r="Q850" s="110"/>
      <c r="R850" s="105">
        <v>0</v>
      </c>
      <c r="S850" s="105">
        <f t="shared" si="236"/>
        <v>1.8407440726622322</v>
      </c>
      <c r="T850" s="177">
        <f t="shared" si="237"/>
        <v>5.3382559273377677</v>
      </c>
      <c r="U850" s="161">
        <f t="shared" si="222"/>
        <v>0</v>
      </c>
      <c r="V850" s="178">
        <f t="shared" si="233"/>
        <v>18.791666999999968</v>
      </c>
    </row>
    <row r="851" spans="1:22" x14ac:dyDescent="0.25">
      <c r="A851" s="200"/>
      <c r="B851" s="105"/>
      <c r="D851" s="201">
        <f t="shared" si="223"/>
        <v>0.2</v>
      </c>
      <c r="E851" s="174">
        <f t="shared" ca="1" si="221"/>
        <v>-1.9628528447166742</v>
      </c>
      <c r="F851" s="179">
        <f t="shared" ca="1" si="224"/>
        <v>0.2915919289397686</v>
      </c>
      <c r="G851" s="272">
        <f t="shared" si="225"/>
        <v>18.991666999999968</v>
      </c>
      <c r="H851" s="181">
        <f t="shared" ca="1" si="226"/>
        <v>-9.8142642235833701</v>
      </c>
      <c r="I851" s="182">
        <f t="shared" ca="1" si="227"/>
        <v>1.457959644698843</v>
      </c>
      <c r="J851" s="181">
        <f t="shared" ca="1" si="228"/>
        <v>1958.6949277794731</v>
      </c>
      <c r="K851" s="7">
        <f t="shared" ca="1" si="234"/>
        <v>-2.3204400427533586E-3</v>
      </c>
      <c r="L851" s="110">
        <f t="shared" si="229"/>
        <v>0</v>
      </c>
      <c r="M851" s="110">
        <f t="shared" si="230"/>
        <v>52.368290647183507</v>
      </c>
      <c r="N851" s="110">
        <f t="shared" ca="1" si="231"/>
        <v>-2.276351681941045E-2</v>
      </c>
      <c r="O851" s="110">
        <f t="shared" ca="1" si="232"/>
        <v>-52.391054164002917</v>
      </c>
      <c r="P851" s="110">
        <f t="shared" ca="1" si="235"/>
        <v>-9.8142642235833701</v>
      </c>
      <c r="Q851" s="110"/>
      <c r="R851" s="105">
        <v>0</v>
      </c>
      <c r="S851" s="105">
        <f t="shared" si="236"/>
        <v>1.8407440726622322</v>
      </c>
      <c r="T851" s="177">
        <f t="shared" si="237"/>
        <v>5.3382559273377677</v>
      </c>
      <c r="U851" s="161">
        <f t="shared" si="222"/>
        <v>0</v>
      </c>
      <c r="V851" s="178">
        <f t="shared" si="233"/>
        <v>18.991666999999968</v>
      </c>
    </row>
    <row r="852" spans="1:22" x14ac:dyDescent="0.25">
      <c r="A852" s="200"/>
      <c r="B852" s="105"/>
      <c r="D852" s="201">
        <f t="shared" si="223"/>
        <v>0.2</v>
      </c>
      <c r="E852" s="174">
        <f t="shared" ca="1" si="221"/>
        <v>-1.9621549181961422</v>
      </c>
      <c r="F852" s="179">
        <f t="shared" ca="1" si="224"/>
        <v>-0.10083905469945985</v>
      </c>
      <c r="G852" s="272">
        <f t="shared" si="225"/>
        <v>19.191666999999967</v>
      </c>
      <c r="H852" s="181">
        <f t="shared" ca="1" si="226"/>
        <v>-9.81077459098071</v>
      </c>
      <c r="I852" s="182">
        <f t="shared" ca="1" si="227"/>
        <v>-0.5041952734972992</v>
      </c>
      <c r="J852" s="181">
        <f t="shared" ca="1" si="228"/>
        <v>1958.5940887247737</v>
      </c>
      <c r="K852" s="7">
        <f t="shared" ca="1" si="234"/>
        <v>-4.2150508603788246E-4</v>
      </c>
      <c r="L852" s="110">
        <f t="shared" si="229"/>
        <v>0</v>
      </c>
      <c r="M852" s="110">
        <f t="shared" si="230"/>
        <v>52.368290647183507</v>
      </c>
      <c r="N852" s="110">
        <f t="shared" ca="1" si="231"/>
        <v>-4.134964894031627E-3</v>
      </c>
      <c r="O852" s="110">
        <f t="shared" ca="1" si="232"/>
        <v>-52.372425612077535</v>
      </c>
      <c r="P852" s="110">
        <f t="shared" ca="1" si="235"/>
        <v>-9.81077459098071</v>
      </c>
      <c r="Q852" s="110"/>
      <c r="R852" s="105">
        <v>0</v>
      </c>
      <c r="S852" s="105">
        <f t="shared" si="236"/>
        <v>1.8407440726622322</v>
      </c>
      <c r="T852" s="177">
        <f t="shared" si="237"/>
        <v>5.3382559273377677</v>
      </c>
      <c r="U852" s="161">
        <f t="shared" si="222"/>
        <v>0</v>
      </c>
      <c r="V852" s="178">
        <f t="shared" si="233"/>
        <v>19.191666999999967</v>
      </c>
    </row>
    <row r="853" spans="1:22" x14ac:dyDescent="0.25">
      <c r="A853" s="200"/>
      <c r="B853" s="105"/>
      <c r="D853" s="201">
        <f t="shared" si="223"/>
        <v>0.2</v>
      </c>
      <c r="E853" s="174">
        <f t="shared" ca="1" si="221"/>
        <v>-1.9619814728351685</v>
      </c>
      <c r="F853" s="179">
        <f t="shared" ca="1" si="224"/>
        <v>-0.49323534926649359</v>
      </c>
      <c r="G853" s="272">
        <f t="shared" si="225"/>
        <v>19.391666999999966</v>
      </c>
      <c r="H853" s="181">
        <f t="shared" ca="1" si="226"/>
        <v>-9.8099073641758423</v>
      </c>
      <c r="I853" s="182">
        <f t="shared" ca="1" si="227"/>
        <v>-2.4661767463324678</v>
      </c>
      <c r="J853" s="181">
        <f t="shared" ca="1" si="228"/>
        <v>1958.1008533755071</v>
      </c>
      <c r="K853" s="7">
        <f t="shared" ca="1" si="234"/>
        <v>5.0409147543125102E-5</v>
      </c>
      <c r="L853" s="110">
        <f t="shared" si="229"/>
        <v>0</v>
      </c>
      <c r="M853" s="110">
        <f t="shared" si="230"/>
        <v>52.368290647183507</v>
      </c>
      <c r="N853" s="110">
        <f t="shared" ca="1" si="231"/>
        <v>4.9451373739805725E-4</v>
      </c>
      <c r="O853" s="110">
        <f t="shared" ca="1" si="232"/>
        <v>-52.367796133446106</v>
      </c>
      <c r="P853" s="110">
        <f t="shared" ca="1" si="235"/>
        <v>-9.8099073641758423</v>
      </c>
      <c r="Q853" s="110"/>
      <c r="R853" s="105">
        <v>0</v>
      </c>
      <c r="S853" s="105">
        <f t="shared" si="236"/>
        <v>1.8407440726622322</v>
      </c>
      <c r="T853" s="177">
        <f t="shared" si="237"/>
        <v>5.3382559273377677</v>
      </c>
      <c r="U853" s="161">
        <f t="shared" si="222"/>
        <v>0</v>
      </c>
      <c r="V853" s="178">
        <f t="shared" si="233"/>
        <v>19.391666999999966</v>
      </c>
    </row>
    <row r="854" spans="1:22" x14ac:dyDescent="0.25">
      <c r="A854" s="200"/>
      <c r="B854" s="105"/>
      <c r="D854" s="201">
        <f t="shared" si="223"/>
        <v>0.2</v>
      </c>
      <c r="E854" s="174">
        <f t="shared" ca="1" si="221"/>
        <v>-1.9615567386936985</v>
      </c>
      <c r="F854" s="179">
        <f t="shared" ca="1" si="224"/>
        <v>-0.88554669700523336</v>
      </c>
      <c r="G854" s="272">
        <f t="shared" si="225"/>
        <v>19.591666999999966</v>
      </c>
      <c r="H854" s="181">
        <f t="shared" ca="1" si="226"/>
        <v>-9.8077836934684921</v>
      </c>
      <c r="I854" s="182">
        <f t="shared" ca="1" si="227"/>
        <v>-4.4277334850261667</v>
      </c>
      <c r="J854" s="181">
        <f t="shared" ca="1" si="228"/>
        <v>1957.2153066785017</v>
      </c>
      <c r="K854" s="7">
        <f t="shared" ca="1" si="234"/>
        <v>1.2060358286062757E-3</v>
      </c>
      <c r="L854" s="110">
        <f t="shared" si="229"/>
        <v>0</v>
      </c>
      <c r="M854" s="110">
        <f t="shared" si="230"/>
        <v>52.368290647183507</v>
      </c>
      <c r="N854" s="110">
        <f t="shared" ca="1" si="231"/>
        <v>1.1831211478627564E-2</v>
      </c>
      <c r="O854" s="110">
        <f t="shared" ca="1" si="232"/>
        <v>-52.356459435704878</v>
      </c>
      <c r="P854" s="110">
        <f t="shared" ca="1" si="235"/>
        <v>-9.8077836934684921</v>
      </c>
      <c r="Q854" s="110"/>
      <c r="R854" s="105">
        <v>0</v>
      </c>
      <c r="S854" s="105">
        <f t="shared" si="236"/>
        <v>1.8407440726622322</v>
      </c>
      <c r="T854" s="177">
        <f t="shared" si="237"/>
        <v>5.3382559273377677</v>
      </c>
      <c r="U854" s="161">
        <f t="shared" si="222"/>
        <v>0</v>
      </c>
      <c r="V854" s="178">
        <f t="shared" si="233"/>
        <v>19.591666999999966</v>
      </c>
    </row>
    <row r="855" spans="1:22" x14ac:dyDescent="0.25">
      <c r="A855" s="200"/>
      <c r="B855" s="105"/>
      <c r="D855" s="201">
        <f t="shared" si="223"/>
        <v>0.2</v>
      </c>
      <c r="E855" s="174">
        <f t="shared" ca="1" si="221"/>
        <v>-1.9605711903695024</v>
      </c>
      <c r="F855" s="179">
        <f t="shared" ca="1" si="224"/>
        <v>-1.2776609350791339</v>
      </c>
      <c r="G855" s="272">
        <f t="shared" si="225"/>
        <v>19.791666999999965</v>
      </c>
      <c r="H855" s="181">
        <f t="shared" ca="1" si="226"/>
        <v>-9.802855951847512</v>
      </c>
      <c r="I855" s="182">
        <f t="shared" ca="1" si="227"/>
        <v>-6.3883046753956689</v>
      </c>
      <c r="J855" s="181">
        <f t="shared" ca="1" si="228"/>
        <v>1955.9376457434225</v>
      </c>
      <c r="K855" s="7">
        <f t="shared" ca="1" si="234"/>
        <v>3.8875389801443548E-3</v>
      </c>
      <c r="L855" s="110">
        <f t="shared" si="229"/>
        <v>0</v>
      </c>
      <c r="M855" s="110">
        <f t="shared" si="230"/>
        <v>52.368290647183507</v>
      </c>
      <c r="N855" s="110">
        <f t="shared" ca="1" si="231"/>
        <v>3.8136757395216124E-2</v>
      </c>
      <c r="O855" s="110">
        <f t="shared" ca="1" si="232"/>
        <v>-52.330153889788292</v>
      </c>
      <c r="P855" s="110">
        <f t="shared" ca="1" si="235"/>
        <v>-9.802855951847512</v>
      </c>
      <c r="Q855" s="110"/>
      <c r="R855" s="105">
        <v>0</v>
      </c>
      <c r="S855" s="105">
        <f t="shared" si="236"/>
        <v>1.8407440726622322</v>
      </c>
      <c r="T855" s="177">
        <f t="shared" si="237"/>
        <v>5.3382559273377677</v>
      </c>
      <c r="U855" s="161">
        <f t="shared" si="222"/>
        <v>0</v>
      </c>
      <c r="V855" s="178">
        <f t="shared" si="233"/>
        <v>19.791666999999965</v>
      </c>
    </row>
    <row r="856" spans="1:22" x14ac:dyDescent="0.25">
      <c r="A856" s="200"/>
      <c r="B856" s="105"/>
      <c r="D856" s="201">
        <f t="shared" si="223"/>
        <v>0.2</v>
      </c>
      <c r="E856" s="174">
        <f t="shared" ca="1" si="221"/>
        <v>-1.9590257144145973</v>
      </c>
      <c r="F856" s="179">
        <f t="shared" ca="1" si="224"/>
        <v>-1.6694660779620536</v>
      </c>
      <c r="G856" s="272">
        <f t="shared" si="225"/>
        <v>19.991666999999964</v>
      </c>
      <c r="H856" s="181">
        <f t="shared" ca="1" si="226"/>
        <v>-9.7951285720729864</v>
      </c>
      <c r="I856" s="182">
        <f t="shared" ca="1" si="227"/>
        <v>-8.3473303898102671</v>
      </c>
      <c r="J856" s="181">
        <f t="shared" ca="1" si="228"/>
        <v>1954.2681796654606</v>
      </c>
      <c r="K856" s="7">
        <f t="shared" ca="1" si="234"/>
        <v>8.0925064504961501E-3</v>
      </c>
      <c r="L856" s="110">
        <f t="shared" si="229"/>
        <v>0</v>
      </c>
      <c r="M856" s="110">
        <f t="shared" si="230"/>
        <v>52.368290647183507</v>
      </c>
      <c r="N856" s="110">
        <f t="shared" ca="1" si="231"/>
        <v>7.938748827936723E-2</v>
      </c>
      <c r="O856" s="110">
        <f t="shared" ca="1" si="232"/>
        <v>-52.288903158904141</v>
      </c>
      <c r="P856" s="110">
        <f t="shared" ca="1" si="235"/>
        <v>-9.7951285720729864</v>
      </c>
      <c r="Q856" s="110"/>
      <c r="R856" s="105">
        <v>0</v>
      </c>
      <c r="S856" s="105">
        <f t="shared" si="236"/>
        <v>1.8407440726622322</v>
      </c>
      <c r="T856" s="177">
        <f t="shared" si="237"/>
        <v>5.3382559273377677</v>
      </c>
      <c r="U856" s="161">
        <f t="shared" si="222"/>
        <v>0</v>
      </c>
      <c r="V856" s="178">
        <f t="shared" si="233"/>
        <v>19.991666999999964</v>
      </c>
    </row>
    <row r="857" spans="1:22" x14ac:dyDescent="0.25">
      <c r="A857" s="200"/>
      <c r="B857" s="105"/>
      <c r="D857" s="201">
        <f t="shared" si="223"/>
        <v>0.2</v>
      </c>
      <c r="E857" s="174">
        <f t="shared" ca="1" si="221"/>
        <v>-1.9569218370592694</v>
      </c>
      <c r="F857" s="179">
        <f t="shared" ca="1" si="224"/>
        <v>-2.0608504453739074</v>
      </c>
      <c r="G857" s="272">
        <f t="shared" si="225"/>
        <v>20.191666999999963</v>
      </c>
      <c r="H857" s="181">
        <f t="shared" ca="1" si="226"/>
        <v>-9.7846091852963468</v>
      </c>
      <c r="I857" s="182">
        <f t="shared" ca="1" si="227"/>
        <v>-10.304252226869536</v>
      </c>
      <c r="J857" s="181">
        <f t="shared" ca="1" si="228"/>
        <v>1952.2073292200866</v>
      </c>
      <c r="K857" s="7">
        <f t="shared" ca="1" si="234"/>
        <v>1.3816785636261238E-2</v>
      </c>
      <c r="L857" s="110">
        <f t="shared" si="229"/>
        <v>0</v>
      </c>
      <c r="M857" s="110">
        <f t="shared" si="230"/>
        <v>52.368290647183507</v>
      </c>
      <c r="N857" s="110">
        <f t="shared" ca="1" si="231"/>
        <v>0.13554266709172275</v>
      </c>
      <c r="O857" s="110">
        <f t="shared" ca="1" si="232"/>
        <v>-52.232747980091787</v>
      </c>
      <c r="P857" s="110">
        <f t="shared" ca="1" si="235"/>
        <v>-9.7846091852963468</v>
      </c>
      <c r="Q857" s="110"/>
      <c r="R857" s="105">
        <v>0</v>
      </c>
      <c r="S857" s="105">
        <f t="shared" si="236"/>
        <v>1.8407440726622322</v>
      </c>
      <c r="T857" s="177">
        <f t="shared" si="237"/>
        <v>5.3382559273377677</v>
      </c>
      <c r="U857" s="161">
        <f t="shared" si="222"/>
        <v>0</v>
      </c>
      <c r="V857" s="178">
        <f t="shared" si="233"/>
        <v>20.191666999999963</v>
      </c>
    </row>
    <row r="858" spans="1:22" x14ac:dyDescent="0.25">
      <c r="A858" s="200"/>
      <c r="B858" s="105"/>
      <c r="D858" s="201">
        <f t="shared" si="223"/>
        <v>0.2</v>
      </c>
      <c r="E858" s="174">
        <f t="shared" ca="1" si="221"/>
        <v>-1.9542617209520383</v>
      </c>
      <c r="F858" s="179">
        <f t="shared" ca="1" si="224"/>
        <v>-2.4517027895643153</v>
      </c>
      <c r="G858" s="272">
        <f t="shared" si="225"/>
        <v>20.391666999999963</v>
      </c>
      <c r="H858" s="181">
        <f t="shared" ca="1" si="226"/>
        <v>-9.7713086047601916</v>
      </c>
      <c r="I858" s="182">
        <f t="shared" ca="1" si="227"/>
        <v>-12.258513947821575</v>
      </c>
      <c r="J858" s="181">
        <f t="shared" ca="1" si="228"/>
        <v>1949.7556264305224</v>
      </c>
      <c r="K858" s="7">
        <f t="shared" ca="1" si="234"/>
        <v>2.1054492352281375E-2</v>
      </c>
      <c r="L858" s="110">
        <f t="shared" si="229"/>
        <v>0</v>
      </c>
      <c r="M858" s="110">
        <f t="shared" si="230"/>
        <v>52.368290647183507</v>
      </c>
      <c r="N858" s="110">
        <f t="shared" ca="1" si="231"/>
        <v>0.2065445699758803</v>
      </c>
      <c r="O858" s="110">
        <f t="shared" ca="1" si="232"/>
        <v>-52.161746077207624</v>
      </c>
      <c r="P858" s="110">
        <f t="shared" ca="1" si="235"/>
        <v>-9.7713086047601916</v>
      </c>
      <c r="Q858" s="110"/>
      <c r="R858" s="105">
        <v>0</v>
      </c>
      <c r="S858" s="105">
        <f t="shared" si="236"/>
        <v>1.8407440726622322</v>
      </c>
      <c r="T858" s="177">
        <f t="shared" si="237"/>
        <v>5.3382559273377677</v>
      </c>
      <c r="U858" s="161">
        <f t="shared" si="222"/>
        <v>0</v>
      </c>
      <c r="V858" s="178">
        <f t="shared" si="233"/>
        <v>20.391666999999963</v>
      </c>
    </row>
    <row r="859" spans="1:22" x14ac:dyDescent="0.25">
      <c r="A859" s="200"/>
      <c r="B859" s="105"/>
      <c r="D859" s="201">
        <f t="shared" si="223"/>
        <v>0.2</v>
      </c>
      <c r="E859" s="174">
        <f t="shared" ca="1" si="221"/>
        <v>-1.9510481603588847</v>
      </c>
      <c r="F859" s="179">
        <f t="shared" ca="1" si="224"/>
        <v>-2.841912421636092</v>
      </c>
      <c r="G859" s="272">
        <f t="shared" si="225"/>
        <v>20.591666999999962</v>
      </c>
      <c r="H859" s="181">
        <f t="shared" ca="1" si="226"/>
        <v>-9.7552408017944234</v>
      </c>
      <c r="I859" s="182">
        <f t="shared" ca="1" si="227"/>
        <v>-14.20956210818046</v>
      </c>
      <c r="J859" s="181">
        <f t="shared" ca="1" si="228"/>
        <v>1946.9137140088862</v>
      </c>
      <c r="K859" s="7">
        <f t="shared" ca="1" si="234"/>
        <v>2.9798023893699378E-2</v>
      </c>
      <c r="L859" s="110">
        <f t="shared" si="229"/>
        <v>0</v>
      </c>
      <c r="M859" s="110">
        <f t="shared" si="230"/>
        <v>52.368290647183507</v>
      </c>
      <c r="N859" s="110">
        <f t="shared" ca="1" si="231"/>
        <v>0.29231861439719092</v>
      </c>
      <c r="O859" s="110">
        <f t="shared" ca="1" si="232"/>
        <v>-52.075972032786318</v>
      </c>
      <c r="P859" s="110">
        <f t="shared" ca="1" si="235"/>
        <v>-9.7552408017944234</v>
      </c>
      <c r="Q859" s="110"/>
      <c r="R859" s="105">
        <v>0</v>
      </c>
      <c r="S859" s="105">
        <f t="shared" si="236"/>
        <v>1.8407440726622322</v>
      </c>
      <c r="T859" s="177">
        <f t="shared" si="237"/>
        <v>5.3382559273377677</v>
      </c>
      <c r="U859" s="161">
        <f t="shared" si="222"/>
        <v>0</v>
      </c>
      <c r="V859" s="178">
        <f t="shared" si="233"/>
        <v>20.591666999999962</v>
      </c>
    </row>
    <row r="860" spans="1:22" x14ac:dyDescent="0.25">
      <c r="A860" s="200"/>
      <c r="B860" s="105"/>
      <c r="D860" s="201">
        <f t="shared" si="223"/>
        <v>0.2</v>
      </c>
      <c r="E860" s="174">
        <f t="shared" ca="1" si="221"/>
        <v>-1.9472845748402436</v>
      </c>
      <c r="F860" s="179">
        <f t="shared" ca="1" si="224"/>
        <v>-3.2313693366041409</v>
      </c>
      <c r="G860" s="272">
        <f t="shared" si="225"/>
        <v>20.791666999999961</v>
      </c>
      <c r="H860" s="181">
        <f t="shared" ca="1" si="226"/>
        <v>-9.7364228742012173</v>
      </c>
      <c r="I860" s="182">
        <f t="shared" ca="1" si="227"/>
        <v>-16.156846683020703</v>
      </c>
      <c r="J860" s="181">
        <f t="shared" ca="1" si="228"/>
        <v>1943.6823446722822</v>
      </c>
      <c r="K860" s="7">
        <f t="shared" ca="1" si="234"/>
        <v>4.0038076239738658E-2</v>
      </c>
      <c r="L860" s="110">
        <f t="shared" si="229"/>
        <v>0</v>
      </c>
      <c r="M860" s="110">
        <f t="shared" si="230"/>
        <v>52.368290647183507</v>
      </c>
      <c r="N860" s="110">
        <f t="shared" ca="1" si="231"/>
        <v>0.39277352791183628</v>
      </c>
      <c r="O860" s="110">
        <f t="shared" ca="1" si="232"/>
        <v>-51.975517119271672</v>
      </c>
      <c r="P860" s="110">
        <f t="shared" ca="1" si="235"/>
        <v>-9.7364228742012173</v>
      </c>
      <c r="Q860" s="110"/>
      <c r="R860" s="105">
        <v>0</v>
      </c>
      <c r="S860" s="105">
        <f t="shared" si="236"/>
        <v>1.8407440726622322</v>
      </c>
      <c r="T860" s="177">
        <f t="shared" si="237"/>
        <v>5.3382559273377677</v>
      </c>
      <c r="U860" s="161">
        <f t="shared" si="222"/>
        <v>0</v>
      </c>
      <c r="V860" s="178">
        <f t="shared" si="233"/>
        <v>20.791666999999961</v>
      </c>
    </row>
    <row r="861" spans="1:22" x14ac:dyDescent="0.25">
      <c r="A861" s="200"/>
      <c r="B861" s="105"/>
      <c r="D861" s="201">
        <f t="shared" si="223"/>
        <v>0.2</v>
      </c>
      <c r="E861" s="174">
        <f t="shared" ca="1" si="221"/>
        <v>-1.9429750014305682</v>
      </c>
      <c r="F861" s="179">
        <f t="shared" ca="1" si="224"/>
        <v>-3.6199643368902543</v>
      </c>
      <c r="G861" s="272">
        <f t="shared" si="225"/>
        <v>20.991666999999961</v>
      </c>
      <c r="H861" s="181">
        <f t="shared" ca="1" si="226"/>
        <v>-9.7148750071528411</v>
      </c>
      <c r="I861" s="182">
        <f t="shared" ca="1" si="227"/>
        <v>-18.099821684451271</v>
      </c>
      <c r="J861" s="181">
        <f t="shared" ca="1" si="228"/>
        <v>1940.0623803353919</v>
      </c>
      <c r="K861" s="7">
        <f t="shared" ca="1" si="234"/>
        <v>5.1763665331734425E-2</v>
      </c>
      <c r="L861" s="110">
        <f t="shared" si="229"/>
        <v>0</v>
      </c>
      <c r="M861" s="110">
        <f t="shared" si="230"/>
        <v>52.368290647183507</v>
      </c>
      <c r="N861" s="110">
        <f t="shared" ca="1" si="231"/>
        <v>0.50780155690431472</v>
      </c>
      <c r="O861" s="110">
        <f t="shared" ca="1" si="232"/>
        <v>-51.860489090279195</v>
      </c>
      <c r="P861" s="110">
        <f t="shared" ca="1" si="235"/>
        <v>-9.7148750071528411</v>
      </c>
      <c r="Q861" s="110"/>
      <c r="R861" s="105">
        <v>0</v>
      </c>
      <c r="S861" s="105">
        <f t="shared" si="236"/>
        <v>1.8407440726622322</v>
      </c>
      <c r="T861" s="177">
        <f t="shared" si="237"/>
        <v>5.3382559273377677</v>
      </c>
      <c r="U861" s="161">
        <f t="shared" si="222"/>
        <v>0</v>
      </c>
      <c r="V861" s="178">
        <f t="shared" si="233"/>
        <v>20.991666999999961</v>
      </c>
    </row>
    <row r="862" spans="1:22" x14ac:dyDescent="0.25">
      <c r="A862" s="200"/>
      <c r="B862" s="105"/>
      <c r="D862" s="201">
        <f t="shared" si="223"/>
        <v>0.2</v>
      </c>
      <c r="E862" s="174">
        <f t="shared" ca="1" si="221"/>
        <v>-1.938124085351397</v>
      </c>
      <c r="F862" s="179">
        <f t="shared" ca="1" si="224"/>
        <v>-4.0075891539605335</v>
      </c>
      <c r="G862" s="272">
        <f t="shared" si="225"/>
        <v>21.19166699999996</v>
      </c>
      <c r="H862" s="181">
        <f t="shared" ca="1" si="226"/>
        <v>-9.6906204267569844</v>
      </c>
      <c r="I862" s="182">
        <f t="shared" ca="1" si="227"/>
        <v>-20.037945769802668</v>
      </c>
      <c r="J862" s="181">
        <f t="shared" ca="1" si="228"/>
        <v>1936.0547911814315</v>
      </c>
      <c r="K862" s="7">
        <f t="shared" ca="1" si="234"/>
        <v>6.4962152341242599E-2</v>
      </c>
      <c r="L862" s="110">
        <f t="shared" si="229"/>
        <v>0</v>
      </c>
      <c r="M862" s="110">
        <f t="shared" si="230"/>
        <v>52.368290647183507</v>
      </c>
      <c r="N862" s="110">
        <f t="shared" ca="1" si="231"/>
        <v>0.63727871446758988</v>
      </c>
      <c r="O862" s="110">
        <f t="shared" ca="1" si="232"/>
        <v>-51.731011932715916</v>
      </c>
      <c r="P862" s="110">
        <f t="shared" ca="1" si="235"/>
        <v>-9.6906204267569844</v>
      </c>
      <c r="Q862" s="110"/>
      <c r="R862" s="105">
        <v>0</v>
      </c>
      <c r="S862" s="105">
        <f t="shared" si="236"/>
        <v>1.8407440726622322</v>
      </c>
      <c r="T862" s="177">
        <f t="shared" si="237"/>
        <v>5.3382559273377677</v>
      </c>
      <c r="U862" s="161">
        <f t="shared" si="222"/>
        <v>0</v>
      </c>
      <c r="V862" s="178">
        <f t="shared" si="233"/>
        <v>21.19166699999996</v>
      </c>
    </row>
    <row r="863" spans="1:22" x14ac:dyDescent="0.25">
      <c r="A863" s="200"/>
      <c r="B863" s="105"/>
      <c r="D863" s="201">
        <f t="shared" si="223"/>
        <v>0.2</v>
      </c>
      <c r="E863" s="174">
        <f t="shared" ca="1" si="221"/>
        <v>-1.9327370692948094</v>
      </c>
      <c r="F863" s="179">
        <f t="shared" ca="1" si="224"/>
        <v>-4.3941365678194959</v>
      </c>
      <c r="G863" s="272">
        <f t="shared" si="225"/>
        <v>21.391666999999959</v>
      </c>
      <c r="H863" s="181">
        <f t="shared" ca="1" si="226"/>
        <v>-9.6636853464740469</v>
      </c>
      <c r="I863" s="182">
        <f t="shared" ca="1" si="227"/>
        <v>-21.970682839097478</v>
      </c>
      <c r="J863" s="181">
        <f t="shared" ca="1" si="228"/>
        <v>1931.660654613612</v>
      </c>
      <c r="K863" s="7">
        <f t="shared" ca="1" si="234"/>
        <v>7.9619272827858911E-2</v>
      </c>
      <c r="L863" s="110">
        <f t="shared" si="229"/>
        <v>0</v>
      </c>
      <c r="M863" s="110">
        <f t="shared" si="230"/>
        <v>52.368290647183507</v>
      </c>
      <c r="N863" s="110">
        <f t="shared" ca="1" si="231"/>
        <v>0.78106506644129592</v>
      </c>
      <c r="O863" s="110">
        <f t="shared" ca="1" si="232"/>
        <v>-51.587225580742214</v>
      </c>
      <c r="P863" s="110">
        <f t="shared" ca="1" si="235"/>
        <v>-9.6636853464740469</v>
      </c>
      <c r="Q863" s="110"/>
      <c r="R863" s="105">
        <v>0</v>
      </c>
      <c r="S863" s="105">
        <f t="shared" si="236"/>
        <v>1.8407440726622322</v>
      </c>
      <c r="T863" s="177">
        <f t="shared" si="237"/>
        <v>5.3382559273377677</v>
      </c>
      <c r="U863" s="161">
        <f t="shared" si="222"/>
        <v>0</v>
      </c>
      <c r="V863" s="178">
        <f t="shared" si="233"/>
        <v>21.391666999999959</v>
      </c>
    </row>
    <row r="864" spans="1:22" x14ac:dyDescent="0.25">
      <c r="A864" s="200"/>
      <c r="B864" s="105"/>
      <c r="D864" s="201">
        <f t="shared" si="223"/>
        <v>0.2</v>
      </c>
      <c r="E864" s="174">
        <f t="shared" ca="1" si="221"/>
        <v>-1.926819781319896</v>
      </c>
      <c r="F864" s="179">
        <f t="shared" ca="1" si="224"/>
        <v>-4.7795005240834749</v>
      </c>
      <c r="G864" s="272">
        <f t="shared" si="225"/>
        <v>21.591666999999958</v>
      </c>
      <c r="H864" s="181">
        <f t="shared" ca="1" si="226"/>
        <v>-9.6340989065994798</v>
      </c>
      <c r="I864" s="182">
        <f t="shared" ca="1" si="227"/>
        <v>-23.897502620417374</v>
      </c>
      <c r="J864" s="181">
        <f t="shared" ca="1" si="228"/>
        <v>1926.8811540895285</v>
      </c>
      <c r="K864" s="7">
        <f t="shared" ca="1" si="234"/>
        <v>9.5719169670798229E-2</v>
      </c>
      <c r="L864" s="110">
        <f t="shared" si="229"/>
        <v>0</v>
      </c>
      <c r="M864" s="110">
        <f t="shared" si="230"/>
        <v>52.368290647183507</v>
      </c>
      <c r="N864" s="110">
        <f t="shared" ca="1" si="231"/>
        <v>0.93900505447053073</v>
      </c>
      <c r="O864" s="110">
        <f t="shared" ca="1" si="232"/>
        <v>-51.429285592712979</v>
      </c>
      <c r="P864" s="110">
        <f t="shared" ca="1" si="235"/>
        <v>-9.6340989065994798</v>
      </c>
      <c r="Q864" s="110"/>
      <c r="R864" s="105">
        <v>0</v>
      </c>
      <c r="S864" s="105">
        <f t="shared" si="236"/>
        <v>1.8407440726622322</v>
      </c>
      <c r="T864" s="177">
        <f t="shared" si="237"/>
        <v>5.3382559273377677</v>
      </c>
      <c r="U864" s="161">
        <f t="shared" si="222"/>
        <v>0</v>
      </c>
      <c r="V864" s="178">
        <f t="shared" si="233"/>
        <v>21.591666999999958</v>
      </c>
    </row>
    <row r="865" spans="1:22" x14ac:dyDescent="0.25">
      <c r="A865" s="200"/>
      <c r="B865" s="105"/>
      <c r="D865" s="201">
        <f t="shared" si="223"/>
        <v>0.2</v>
      </c>
      <c r="E865" s="174">
        <f t="shared" ref="E865:E928" ca="1" si="238">IF( AND(J864&lt;=0,I864&lt;=0,H865&lt;=0),0,+D865*H865)</f>
        <v>-1.9203786214103129</v>
      </c>
      <c r="F865" s="179">
        <f t="shared" ca="1" si="224"/>
        <v>-5.163576248365537</v>
      </c>
      <c r="G865" s="272">
        <f t="shared" si="225"/>
        <v>21.791666999999958</v>
      </c>
      <c r="H865" s="181">
        <f t="shared" ca="1" si="226"/>
        <v>-9.6018931070515645</v>
      </c>
      <c r="I865" s="182">
        <f t="shared" ca="1" si="227"/>
        <v>-25.817881241827685</v>
      </c>
      <c r="J865" s="181">
        <f t="shared" ca="1" si="228"/>
        <v>1921.7175778411629</v>
      </c>
      <c r="K865" s="7">
        <f t="shared" ca="1" si="234"/>
        <v>0.11324442964340863</v>
      </c>
      <c r="L865" s="110">
        <f t="shared" si="229"/>
        <v>0</v>
      </c>
      <c r="M865" s="110">
        <f t="shared" si="230"/>
        <v>52.368290647183507</v>
      </c>
      <c r="N865" s="110">
        <f t="shared" ca="1" si="231"/>
        <v>1.1109278548018386</v>
      </c>
      <c r="O865" s="110">
        <f t="shared" ca="1" si="232"/>
        <v>-51.25736279238167</v>
      </c>
      <c r="P865" s="110">
        <f t="shared" ca="1" si="235"/>
        <v>-9.6018931070515645</v>
      </c>
      <c r="Q865" s="110"/>
      <c r="R865" s="105">
        <v>0</v>
      </c>
      <c r="S865" s="105">
        <f t="shared" si="236"/>
        <v>1.8407440726622322</v>
      </c>
      <c r="T865" s="177">
        <f t="shared" si="237"/>
        <v>5.3382559273377677</v>
      </c>
      <c r="U865" s="161">
        <f t="shared" si="222"/>
        <v>0</v>
      </c>
      <c r="V865" s="178">
        <f t="shared" si="233"/>
        <v>21.791666999999958</v>
      </c>
    </row>
    <row r="866" spans="1:22" x14ac:dyDescent="0.25">
      <c r="A866" s="200"/>
      <c r="B866" s="105"/>
      <c r="D866" s="201">
        <f t="shared" si="223"/>
        <v>0.2</v>
      </c>
      <c r="E866" s="174">
        <f t="shared" ca="1" si="238"/>
        <v>-1.9134205467461922</v>
      </c>
      <c r="F866" s="179">
        <f t="shared" ca="1" si="224"/>
        <v>-5.5462603577147753</v>
      </c>
      <c r="G866" s="272">
        <f t="shared" si="225"/>
        <v>21.991666999999957</v>
      </c>
      <c r="H866" s="181">
        <f t="shared" ca="1" si="226"/>
        <v>-9.5671027337309607</v>
      </c>
      <c r="I866" s="182">
        <f t="shared" ca="1" si="227"/>
        <v>-27.731301788573877</v>
      </c>
      <c r="J866" s="181">
        <f t="shared" ca="1" si="228"/>
        <v>1916.1713174834481</v>
      </c>
      <c r="K866" s="7">
        <f t="shared" ca="1" si="234"/>
        <v>0.13217612348571317</v>
      </c>
      <c r="L866" s="110">
        <f t="shared" si="229"/>
        <v>0</v>
      </c>
      <c r="M866" s="110">
        <f t="shared" si="230"/>
        <v>52.368290647183507</v>
      </c>
      <c r="N866" s="110">
        <f t="shared" ca="1" si="231"/>
        <v>1.2966477713948463</v>
      </c>
      <c r="O866" s="110">
        <f t="shared" ca="1" si="232"/>
        <v>-51.071642875788662</v>
      </c>
      <c r="P866" s="110">
        <f t="shared" ca="1" si="235"/>
        <v>-9.5671027337309607</v>
      </c>
      <c r="Q866" s="110"/>
      <c r="R866" s="105">
        <v>0</v>
      </c>
      <c r="S866" s="105">
        <f t="shared" si="236"/>
        <v>1.8407440726622322</v>
      </c>
      <c r="T866" s="177">
        <f t="shared" si="237"/>
        <v>5.3382559273377677</v>
      </c>
      <c r="U866" s="161">
        <f t="shared" si="222"/>
        <v>0</v>
      </c>
      <c r="V866" s="178">
        <f t="shared" si="233"/>
        <v>21.991666999999957</v>
      </c>
    </row>
    <row r="867" spans="1:22" x14ac:dyDescent="0.25">
      <c r="A867" s="200"/>
      <c r="B867" s="105"/>
      <c r="D867" s="201">
        <f t="shared" si="223"/>
        <v>0.2</v>
      </c>
      <c r="E867" s="174">
        <f t="shared" ca="1" si="238"/>
        <v>-1.9059530557485087</v>
      </c>
      <c r="F867" s="179">
        <f t="shared" ca="1" si="224"/>
        <v>-5.927450968864477</v>
      </c>
      <c r="G867" s="272">
        <f t="shared" si="225"/>
        <v>22.191666999999956</v>
      </c>
      <c r="H867" s="181">
        <f t="shared" ca="1" si="226"/>
        <v>-9.5297652787425431</v>
      </c>
      <c r="I867" s="182">
        <f t="shared" ca="1" si="227"/>
        <v>-29.637254844322385</v>
      </c>
      <c r="J867" s="181">
        <f t="shared" ca="1" si="228"/>
        <v>1910.2438665145837</v>
      </c>
      <c r="K867" s="7">
        <f t="shared" ca="1" si="234"/>
        <v>0.15249384931686766</v>
      </c>
      <c r="L867" s="110">
        <f t="shared" si="229"/>
        <v>0</v>
      </c>
      <c r="M867" s="110">
        <f t="shared" si="230"/>
        <v>52.368290647183507</v>
      </c>
      <c r="N867" s="110">
        <f t="shared" ca="1" si="231"/>
        <v>1.4959646617984719</v>
      </c>
      <c r="O867" s="110">
        <f t="shared" ca="1" si="232"/>
        <v>-50.872325985385032</v>
      </c>
      <c r="P867" s="110">
        <f t="shared" ca="1" si="235"/>
        <v>-9.5297652787425431</v>
      </c>
      <c r="Q867" s="110"/>
      <c r="R867" s="105">
        <v>0</v>
      </c>
      <c r="S867" s="105">
        <f t="shared" si="236"/>
        <v>1.8407440726622322</v>
      </c>
      <c r="T867" s="177">
        <f t="shared" si="237"/>
        <v>5.3382559273377677</v>
      </c>
      <c r="U867" s="161">
        <f t="shared" si="222"/>
        <v>0</v>
      </c>
      <c r="V867" s="178">
        <f t="shared" si="233"/>
        <v>22.191666999999956</v>
      </c>
    </row>
    <row r="868" spans="1:22" x14ac:dyDescent="0.25">
      <c r="A868" s="200"/>
      <c r="B868" s="105"/>
      <c r="D868" s="201">
        <f t="shared" si="223"/>
        <v>0.2</v>
      </c>
      <c r="E868" s="174">
        <f t="shared" ca="1" si="238"/>
        <v>-1.8979841709585275</v>
      </c>
      <c r="F868" s="179">
        <f t="shared" ca="1" si="224"/>
        <v>-6.3070478030561823</v>
      </c>
      <c r="G868" s="272">
        <f t="shared" si="225"/>
        <v>22.391666999999956</v>
      </c>
      <c r="H868" s="181">
        <f t="shared" ca="1" si="226"/>
        <v>-9.4899208547926364</v>
      </c>
      <c r="I868" s="182">
        <f t="shared" ca="1" si="227"/>
        <v>-31.535239015280911</v>
      </c>
      <c r="J868" s="181">
        <f t="shared" ca="1" si="228"/>
        <v>1903.9368187115276</v>
      </c>
      <c r="K868" s="7">
        <f t="shared" ca="1" si="234"/>
        <v>0.17417577921716829</v>
      </c>
      <c r="L868" s="110">
        <f t="shared" si="229"/>
        <v>0</v>
      </c>
      <c r="M868" s="110">
        <f t="shared" si="230"/>
        <v>52.368290647183507</v>
      </c>
      <c r="N868" s="110">
        <f t="shared" ca="1" si="231"/>
        <v>1.7086643941204209</v>
      </c>
      <c r="O868" s="110">
        <f t="shared" ca="1" si="232"/>
        <v>-50.659626253063088</v>
      </c>
      <c r="P868" s="110">
        <f t="shared" ca="1" si="235"/>
        <v>-9.4899208547926364</v>
      </c>
      <c r="Q868" s="110"/>
      <c r="R868" s="105">
        <v>0</v>
      </c>
      <c r="S868" s="105">
        <f t="shared" si="236"/>
        <v>1.8407440726622322</v>
      </c>
      <c r="T868" s="177">
        <f t="shared" si="237"/>
        <v>5.3382559273377677</v>
      </c>
      <c r="U868" s="161">
        <f t="shared" si="222"/>
        <v>0</v>
      </c>
      <c r="V868" s="178">
        <f t="shared" si="233"/>
        <v>22.391666999999956</v>
      </c>
    </row>
    <row r="869" spans="1:22" x14ac:dyDescent="0.25">
      <c r="A869" s="200"/>
      <c r="B869" s="105"/>
      <c r="D869" s="201">
        <f t="shared" si="223"/>
        <v>0.2</v>
      </c>
      <c r="E869" s="174">
        <f t="shared" ca="1" si="238"/>
        <v>-1.8895224208190706</v>
      </c>
      <c r="F869" s="179">
        <f t="shared" ca="1" si="224"/>
        <v>-6.6849522872199971</v>
      </c>
      <c r="G869" s="272">
        <f t="shared" si="225"/>
        <v>22.591666999999955</v>
      </c>
      <c r="H869" s="181">
        <f t="shared" ca="1" si="226"/>
        <v>-9.4476121040953522</v>
      </c>
      <c r="I869" s="182">
        <f t="shared" ca="1" si="227"/>
        <v>-33.424761436099985</v>
      </c>
      <c r="J869" s="181">
        <f t="shared" ca="1" si="228"/>
        <v>1897.2518664243075</v>
      </c>
      <c r="K869" s="7">
        <f t="shared" ca="1" si="234"/>
        <v>0.19719870879800686</v>
      </c>
      <c r="L869" s="110">
        <f t="shared" si="229"/>
        <v>0</v>
      </c>
      <c r="M869" s="110">
        <f t="shared" si="230"/>
        <v>52.368290647183507</v>
      </c>
      <c r="N869" s="110">
        <f t="shared" ca="1" si="231"/>
        <v>1.9345193333084474</v>
      </c>
      <c r="O869" s="110">
        <f t="shared" ca="1" si="232"/>
        <v>-50.433771313875056</v>
      </c>
      <c r="P869" s="110">
        <f t="shared" ca="1" si="235"/>
        <v>-9.4476121040953522</v>
      </c>
      <c r="Q869" s="110"/>
      <c r="R869" s="105">
        <v>0</v>
      </c>
      <c r="S869" s="105">
        <f t="shared" si="236"/>
        <v>1.8407440726622322</v>
      </c>
      <c r="T869" s="177">
        <f t="shared" si="237"/>
        <v>5.3382559273377677</v>
      </c>
      <c r="U869" s="161">
        <f t="shared" si="222"/>
        <v>0</v>
      </c>
      <c r="V869" s="178">
        <f t="shared" si="233"/>
        <v>22.591666999999955</v>
      </c>
    </row>
    <row r="870" spans="1:22" x14ac:dyDescent="0.25">
      <c r="A870" s="200"/>
      <c r="B870" s="105"/>
      <c r="D870" s="201">
        <f t="shared" si="223"/>
        <v>0.2</v>
      </c>
      <c r="E870" s="174">
        <f t="shared" ca="1" si="238"/>
        <v>-1.880576820428091</v>
      </c>
      <c r="F870" s="179">
        <f t="shared" ca="1" si="224"/>
        <v>-7.0610676513056152</v>
      </c>
      <c r="G870" s="272">
        <f t="shared" si="225"/>
        <v>22.791666999999954</v>
      </c>
      <c r="H870" s="181">
        <f t="shared" ca="1" si="226"/>
        <v>-9.4028841021404546</v>
      </c>
      <c r="I870" s="182">
        <f t="shared" ca="1" si="227"/>
        <v>-35.305338256528074</v>
      </c>
      <c r="J870" s="181">
        <f t="shared" ca="1" si="228"/>
        <v>1890.1907987730019</v>
      </c>
      <c r="K870" s="7">
        <f t="shared" ca="1" si="234"/>
        <v>0.22153810956800779</v>
      </c>
      <c r="L870" s="110">
        <f t="shared" si="229"/>
        <v>0</v>
      </c>
      <c r="M870" s="110">
        <f t="shared" si="230"/>
        <v>52.368290647183507</v>
      </c>
      <c r="N870" s="110">
        <f t="shared" ca="1" si="231"/>
        <v>2.1732888548621565</v>
      </c>
      <c r="O870" s="110">
        <f t="shared" ca="1" si="232"/>
        <v>-50.195001792321349</v>
      </c>
      <c r="P870" s="110">
        <f t="shared" ca="1" si="235"/>
        <v>-9.4028841021404546</v>
      </c>
      <c r="Q870" s="110"/>
      <c r="R870" s="105">
        <v>0</v>
      </c>
      <c r="S870" s="105">
        <f t="shared" si="236"/>
        <v>1.8407440726622322</v>
      </c>
      <c r="T870" s="177">
        <f t="shared" si="237"/>
        <v>5.3382559273377677</v>
      </c>
      <c r="U870" s="161">
        <f t="shared" si="222"/>
        <v>0</v>
      </c>
      <c r="V870" s="178">
        <f t="shared" si="233"/>
        <v>22.791666999999954</v>
      </c>
    </row>
    <row r="871" spans="1:22" x14ac:dyDescent="0.25">
      <c r="A871" s="200"/>
      <c r="B871" s="105"/>
      <c r="D871" s="201">
        <f t="shared" si="223"/>
        <v>0.2</v>
      </c>
      <c r="E871" s="174">
        <f t="shared" ca="1" si="238"/>
        <v>-1.8711568513383481</v>
      </c>
      <c r="F871" s="179">
        <f t="shared" ca="1" si="224"/>
        <v>-7.435299021573285</v>
      </c>
      <c r="G871" s="272">
        <f t="shared" si="225"/>
        <v>22.991666999999953</v>
      </c>
      <c r="H871" s="181">
        <f t="shared" ca="1" si="226"/>
        <v>-9.3557842566917397</v>
      </c>
      <c r="I871" s="182">
        <f t="shared" ca="1" si="227"/>
        <v>-37.176495107866423</v>
      </c>
      <c r="J871" s="181">
        <f t="shared" ca="1" si="228"/>
        <v>1882.7554997514287</v>
      </c>
      <c r="K871" s="7">
        <f t="shared" ca="1" si="234"/>
        <v>0.24716818389454162</v>
      </c>
      <c r="L871" s="110">
        <f t="shared" si="229"/>
        <v>0</v>
      </c>
      <c r="M871" s="110">
        <f t="shared" si="230"/>
        <v>52.368290647183507</v>
      </c>
      <c r="N871" s="110">
        <f t="shared" ca="1" si="231"/>
        <v>2.4247198840054534</v>
      </c>
      <c r="O871" s="110">
        <f t="shared" ca="1" si="232"/>
        <v>-49.943570763178052</v>
      </c>
      <c r="P871" s="110">
        <f t="shared" ca="1" si="235"/>
        <v>-9.3557842566917397</v>
      </c>
      <c r="Q871" s="110"/>
      <c r="R871" s="105">
        <v>0</v>
      </c>
      <c r="S871" s="105">
        <f t="shared" si="236"/>
        <v>1.8407440726622322</v>
      </c>
      <c r="T871" s="177">
        <f t="shared" si="237"/>
        <v>5.3382559273377677</v>
      </c>
      <c r="U871" s="161">
        <f t="shared" si="222"/>
        <v>0</v>
      </c>
      <c r="V871" s="178">
        <f t="shared" si="233"/>
        <v>22.991666999999953</v>
      </c>
    </row>
    <row r="872" spans="1:22" x14ac:dyDescent="0.25">
      <c r="A872" s="200"/>
      <c r="B872" s="105"/>
      <c r="D872" s="201">
        <f t="shared" si="223"/>
        <v>0.2</v>
      </c>
      <c r="E872" s="174">
        <f t="shared" ca="1" si="238"/>
        <v>-1.8612724404798904</v>
      </c>
      <c r="F872" s="179">
        <f t="shared" ca="1" si="224"/>
        <v>-7.8075535096692619</v>
      </c>
      <c r="G872" s="272">
        <f t="shared" si="225"/>
        <v>23.191666999999953</v>
      </c>
      <c r="H872" s="181">
        <f t="shared" ca="1" si="226"/>
        <v>-9.3063622023994519</v>
      </c>
      <c r="I872" s="182">
        <f t="shared" ca="1" si="227"/>
        <v>-39.037767548346309</v>
      </c>
      <c r="J872" s="181">
        <f t="shared" ca="1" si="228"/>
        <v>1874.9479462417594</v>
      </c>
      <c r="K872" s="7">
        <f t="shared" ca="1" si="234"/>
        <v>0.27406192235193383</v>
      </c>
      <c r="L872" s="110">
        <f t="shared" si="229"/>
        <v>0</v>
      </c>
      <c r="M872" s="110">
        <f t="shared" si="230"/>
        <v>52.368290647183507</v>
      </c>
      <c r="N872" s="110">
        <f t="shared" ca="1" si="231"/>
        <v>2.6885474582724709</v>
      </c>
      <c r="O872" s="110">
        <f t="shared" ca="1" si="232"/>
        <v>-49.679743188911033</v>
      </c>
      <c r="P872" s="110">
        <f t="shared" ca="1" si="235"/>
        <v>-9.3063622023994519</v>
      </c>
      <c r="Q872" s="110"/>
      <c r="R872" s="105">
        <v>0</v>
      </c>
      <c r="S872" s="105">
        <f t="shared" si="236"/>
        <v>1.8407440726622322</v>
      </c>
      <c r="T872" s="177">
        <f t="shared" si="237"/>
        <v>5.3382559273377677</v>
      </c>
      <c r="U872" s="161">
        <f t="shared" si="222"/>
        <v>0</v>
      </c>
      <c r="V872" s="178">
        <f t="shared" si="233"/>
        <v>23.191666999999953</v>
      </c>
    </row>
    <row r="873" spans="1:22" x14ac:dyDescent="0.25">
      <c r="A873" s="200"/>
      <c r="B873" s="105"/>
      <c r="D873" s="201">
        <f t="shared" si="223"/>
        <v>0.2</v>
      </c>
      <c r="E873" s="174">
        <f t="shared" ca="1" si="238"/>
        <v>-1.8509339382844971</v>
      </c>
      <c r="F873" s="179">
        <f t="shared" ca="1" si="224"/>
        <v>-8.1777402973261619</v>
      </c>
      <c r="G873" s="272">
        <f t="shared" si="225"/>
        <v>23.391666999999952</v>
      </c>
      <c r="H873" s="181">
        <f t="shared" ca="1" si="226"/>
        <v>-9.2546696914224853</v>
      </c>
      <c r="I873" s="182">
        <f t="shared" ca="1" si="227"/>
        <v>-40.888701486630808</v>
      </c>
      <c r="J873" s="181">
        <f t="shared" ca="1" si="228"/>
        <v>1866.7702059444332</v>
      </c>
      <c r="K873" s="7">
        <f t="shared" ca="1" si="234"/>
        <v>0.30219116324100243</v>
      </c>
      <c r="L873" s="110">
        <f t="shared" si="229"/>
        <v>0</v>
      </c>
      <c r="M873" s="110">
        <f t="shared" si="230"/>
        <v>52.368290647183507</v>
      </c>
      <c r="N873" s="110">
        <f t="shared" ca="1" si="231"/>
        <v>2.9644953113942338</v>
      </c>
      <c r="O873" s="110">
        <f t="shared" ca="1" si="232"/>
        <v>-49.403795335789276</v>
      </c>
      <c r="P873" s="110">
        <f t="shared" ca="1" si="235"/>
        <v>-9.2546696914224853</v>
      </c>
      <c r="Q873" s="110"/>
      <c r="R873" s="105">
        <v>0</v>
      </c>
      <c r="S873" s="105">
        <f t="shared" si="236"/>
        <v>1.8407440726622322</v>
      </c>
      <c r="T873" s="177">
        <f t="shared" si="237"/>
        <v>5.3382559273377677</v>
      </c>
      <c r="U873" s="161">
        <f t="shared" si="222"/>
        <v>0</v>
      </c>
      <c r="V873" s="178">
        <f t="shared" si="233"/>
        <v>23.391666999999952</v>
      </c>
    </row>
    <row r="874" spans="1:22" x14ac:dyDescent="0.25">
      <c r="A874" s="200"/>
      <c r="B874" s="105"/>
      <c r="D874" s="201">
        <f t="shared" si="223"/>
        <v>0.2</v>
      </c>
      <c r="E874" s="174">
        <f t="shared" ca="1" si="238"/>
        <v>-1.8401520960932432</v>
      </c>
      <c r="F874" s="179">
        <f t="shared" ca="1" si="224"/>
        <v>-8.5457707165448102</v>
      </c>
      <c r="G874" s="272">
        <f t="shared" si="225"/>
        <v>23.591666999999951</v>
      </c>
      <c r="H874" s="181">
        <f t="shared" ca="1" si="226"/>
        <v>-9.2007604804662151</v>
      </c>
      <c r="I874" s="182">
        <f t="shared" ca="1" si="227"/>
        <v>-42.728853582724049</v>
      </c>
      <c r="J874" s="181">
        <f t="shared" ca="1" si="228"/>
        <v>1858.2244352278883</v>
      </c>
      <c r="K874" s="7">
        <f t="shared" ca="1" si="234"/>
        <v>0.33152665405908799</v>
      </c>
      <c r="L874" s="110">
        <f t="shared" si="229"/>
        <v>0</v>
      </c>
      <c r="M874" s="110">
        <f t="shared" si="230"/>
        <v>52.368290647183507</v>
      </c>
      <c r="N874" s="110">
        <f t="shared" ca="1" si="231"/>
        <v>3.2522764763196532</v>
      </c>
      <c r="O874" s="110">
        <f t="shared" ca="1" si="232"/>
        <v>-49.116014170863856</v>
      </c>
      <c r="P874" s="110">
        <f t="shared" ca="1" si="235"/>
        <v>-9.2007604804662151</v>
      </c>
      <c r="Q874" s="110"/>
      <c r="R874" s="105">
        <v>0</v>
      </c>
      <c r="S874" s="105">
        <f t="shared" si="236"/>
        <v>1.8407440726622322</v>
      </c>
      <c r="T874" s="177">
        <f t="shared" si="237"/>
        <v>5.3382559273377677</v>
      </c>
      <c r="U874" s="161">
        <f t="shared" si="222"/>
        <v>0</v>
      </c>
      <c r="V874" s="178">
        <f t="shared" si="233"/>
        <v>23.591666999999951</v>
      </c>
    </row>
    <row r="875" spans="1:22" x14ac:dyDescent="0.25">
      <c r="A875" s="200"/>
      <c r="B875" s="105"/>
      <c r="D875" s="201">
        <f t="shared" si="223"/>
        <v>0.2</v>
      </c>
      <c r="E875" s="174">
        <f t="shared" ca="1" si="238"/>
        <v>-1.8289380429299138</v>
      </c>
      <c r="F875" s="179">
        <f t="shared" ca="1" si="224"/>
        <v>-8.9115583251307928</v>
      </c>
      <c r="G875" s="272">
        <f t="shared" si="225"/>
        <v>23.791666999999951</v>
      </c>
      <c r="H875" s="181">
        <f t="shared" ca="1" si="226"/>
        <v>-9.1446902146495681</v>
      </c>
      <c r="I875" s="182">
        <f t="shared" ca="1" si="227"/>
        <v>-44.557791625653962</v>
      </c>
      <c r="J875" s="181">
        <f t="shared" ca="1" si="228"/>
        <v>1849.3128769027576</v>
      </c>
      <c r="K875" s="7">
        <f t="shared" ca="1" si="234"/>
        <v>0.3620381146954908</v>
      </c>
      <c r="L875" s="110">
        <f t="shared" si="229"/>
        <v>0</v>
      </c>
      <c r="M875" s="110">
        <f t="shared" si="230"/>
        <v>52.368290647183507</v>
      </c>
      <c r="N875" s="110">
        <f t="shared" ca="1" si="231"/>
        <v>3.5515939051627647</v>
      </c>
      <c r="O875" s="110">
        <f t="shared" ca="1" si="232"/>
        <v>-48.816696742020738</v>
      </c>
      <c r="P875" s="110">
        <f t="shared" ca="1" si="235"/>
        <v>-9.1446902146495681</v>
      </c>
      <c r="Q875" s="110"/>
      <c r="R875" s="105">
        <v>0</v>
      </c>
      <c r="S875" s="105">
        <f t="shared" si="236"/>
        <v>1.8407440726622322</v>
      </c>
      <c r="T875" s="177">
        <f t="shared" si="237"/>
        <v>5.3382559273377677</v>
      </c>
      <c r="U875" s="161">
        <f t="shared" si="222"/>
        <v>0</v>
      </c>
      <c r="V875" s="178">
        <f t="shared" si="233"/>
        <v>23.791666999999951</v>
      </c>
    </row>
    <row r="876" spans="1:22" x14ac:dyDescent="0.25">
      <c r="A876" s="200"/>
      <c r="B876" s="105"/>
      <c r="D876" s="201">
        <f t="shared" si="223"/>
        <v>0.2</v>
      </c>
      <c r="E876" s="174">
        <f t="shared" ca="1" si="238"/>
        <v>-1.8173032617241116</v>
      </c>
      <c r="F876" s="179">
        <f t="shared" ca="1" si="224"/>
        <v>-9.2750189774756162</v>
      </c>
      <c r="G876" s="272">
        <f t="shared" si="225"/>
        <v>23.99166699999995</v>
      </c>
      <c r="H876" s="181">
        <f t="shared" ca="1" si="226"/>
        <v>-9.086516308620558</v>
      </c>
      <c r="I876" s="182">
        <f t="shared" ca="1" si="227"/>
        <v>-46.375094887378076</v>
      </c>
      <c r="J876" s="181">
        <f t="shared" ca="1" si="228"/>
        <v>1840.037857925282</v>
      </c>
      <c r="K876" s="7">
        <f t="shared" ca="1" si="234"/>
        <v>0.39369430212421197</v>
      </c>
      <c r="L876" s="110">
        <f t="shared" si="229"/>
        <v>0</v>
      </c>
      <c r="M876" s="110">
        <f t="shared" si="230"/>
        <v>52.368290647183507</v>
      </c>
      <c r="N876" s="110">
        <f t="shared" ca="1" si="231"/>
        <v>3.8621411038385198</v>
      </c>
      <c r="O876" s="110">
        <f t="shared" ca="1" si="232"/>
        <v>-48.506149543344989</v>
      </c>
      <c r="P876" s="110">
        <f t="shared" ca="1" si="235"/>
        <v>-9.086516308620558</v>
      </c>
      <c r="Q876" s="110"/>
      <c r="R876" s="105">
        <v>0</v>
      </c>
      <c r="S876" s="105">
        <f t="shared" si="236"/>
        <v>1.8407440726622322</v>
      </c>
      <c r="T876" s="177">
        <f t="shared" si="237"/>
        <v>5.3382559273377677</v>
      </c>
      <c r="U876" s="161">
        <f t="shared" si="222"/>
        <v>0</v>
      </c>
      <c r="V876" s="178">
        <f t="shared" si="233"/>
        <v>23.99166699999995</v>
      </c>
    </row>
    <row r="877" spans="1:22" x14ac:dyDescent="0.25">
      <c r="A877" s="200"/>
      <c r="B877" s="105"/>
      <c r="D877" s="201">
        <f t="shared" si="223"/>
        <v>0.2</v>
      </c>
      <c r="E877" s="174">
        <f t="shared" ca="1" si="238"/>
        <v>-1.8052595650685443</v>
      </c>
      <c r="F877" s="179">
        <f t="shared" ca="1" si="224"/>
        <v>-9.6360708904893251</v>
      </c>
      <c r="G877" s="272">
        <f t="shared" si="225"/>
        <v>24.191666999999949</v>
      </c>
      <c r="H877" s="181">
        <f t="shared" ca="1" si="226"/>
        <v>-9.0262978253427217</v>
      </c>
      <c r="I877" s="182">
        <f t="shared" ca="1" si="227"/>
        <v>-48.180354452446622</v>
      </c>
      <c r="J877" s="181">
        <f t="shared" ca="1" si="228"/>
        <v>1830.4017870347927</v>
      </c>
      <c r="K877" s="7">
        <f t="shared" ca="1" si="234"/>
        <v>0.42646307636408964</v>
      </c>
      <c r="L877" s="110">
        <f t="shared" si="229"/>
        <v>0</v>
      </c>
      <c r="M877" s="110">
        <f t="shared" si="230"/>
        <v>52.368290647183507</v>
      </c>
      <c r="N877" s="110">
        <f t="shared" ca="1" si="231"/>
        <v>4.1836027791317196</v>
      </c>
      <c r="O877" s="110">
        <f t="shared" ca="1" si="232"/>
        <v>-48.184687868051789</v>
      </c>
      <c r="P877" s="110">
        <f t="shared" ca="1" si="235"/>
        <v>-9.0262978253427217</v>
      </c>
      <c r="Q877" s="110"/>
      <c r="R877" s="105">
        <v>0</v>
      </c>
      <c r="S877" s="105">
        <f t="shared" si="236"/>
        <v>1.8407440726622322</v>
      </c>
      <c r="T877" s="177">
        <f t="shared" si="237"/>
        <v>5.3382559273377677</v>
      </c>
      <c r="U877" s="161">
        <f t="shared" si="222"/>
        <v>0</v>
      </c>
      <c r="V877" s="178">
        <f t="shared" si="233"/>
        <v>24.191666999999949</v>
      </c>
    </row>
    <row r="878" spans="1:22" x14ac:dyDescent="0.25">
      <c r="A878" s="200"/>
      <c r="B878" s="105"/>
      <c r="D878" s="201">
        <f t="shared" si="223"/>
        <v>0.2</v>
      </c>
      <c r="E878" s="174">
        <f t="shared" ca="1" si="238"/>
        <v>-1.7928190705952234</v>
      </c>
      <c r="F878" s="179">
        <f t="shared" ca="1" si="224"/>
        <v>-9.9946347046083694</v>
      </c>
      <c r="G878" s="272">
        <f t="shared" si="225"/>
        <v>24.391666999999948</v>
      </c>
      <c r="H878" s="181">
        <f t="shared" ca="1" si="226"/>
        <v>-8.9640953529761163</v>
      </c>
      <c r="I878" s="182">
        <f t="shared" ca="1" si="227"/>
        <v>-49.973173523041844</v>
      </c>
      <c r="J878" s="181">
        <f t="shared" ca="1" si="228"/>
        <v>1820.4071523301843</v>
      </c>
      <c r="K878" s="7">
        <f t="shared" ca="1" si="234"/>
        <v>0.46031146747582163</v>
      </c>
      <c r="L878" s="110">
        <f t="shared" si="229"/>
        <v>0</v>
      </c>
      <c r="M878" s="110">
        <f t="shared" si="230"/>
        <v>52.368290647183507</v>
      </c>
      <c r="N878" s="110">
        <f t="shared" ca="1" si="231"/>
        <v>4.5156554959378106</v>
      </c>
      <c r="O878" s="110">
        <f t="shared" ca="1" si="232"/>
        <v>-47.852635151245693</v>
      </c>
      <c r="P878" s="110">
        <f t="shared" ca="1" si="235"/>
        <v>-8.9640953529761163</v>
      </c>
      <c r="Q878" s="110"/>
      <c r="R878" s="105">
        <v>0</v>
      </c>
      <c r="S878" s="105">
        <f t="shared" si="236"/>
        <v>1.8407440726622322</v>
      </c>
      <c r="T878" s="177">
        <f t="shared" si="237"/>
        <v>5.3382559273377677</v>
      </c>
      <c r="U878" s="161">
        <f t="shared" si="222"/>
        <v>0</v>
      </c>
      <c r="V878" s="178">
        <f t="shared" si="233"/>
        <v>24.391666999999948</v>
      </c>
    </row>
    <row r="879" spans="1:22" x14ac:dyDescent="0.25">
      <c r="A879" s="200"/>
      <c r="B879" s="105"/>
      <c r="D879" s="201">
        <f t="shared" si="223"/>
        <v>0.2</v>
      </c>
      <c r="E879" s="174">
        <f t="shared" ca="1" si="238"/>
        <v>-1.779994176055077</v>
      </c>
      <c r="F879" s="179">
        <f t="shared" ca="1" si="224"/>
        <v>-10.350633539819384</v>
      </c>
      <c r="G879" s="272">
        <f t="shared" si="225"/>
        <v>24.591666999999948</v>
      </c>
      <c r="H879" s="181">
        <f t="shared" ca="1" si="226"/>
        <v>-8.8999708802753847</v>
      </c>
      <c r="I879" s="182">
        <f t="shared" ca="1" si="227"/>
        <v>-51.75316769909692</v>
      </c>
      <c r="J879" s="181">
        <f t="shared" ca="1" si="228"/>
        <v>1810.0565187903649</v>
      </c>
      <c r="K879" s="7">
        <f t="shared" ca="1" si="234"/>
        <v>0.49520574336594408</v>
      </c>
      <c r="L879" s="110">
        <f t="shared" si="229"/>
        <v>0</v>
      </c>
      <c r="M879" s="110">
        <f t="shared" si="230"/>
        <v>52.368290647183507</v>
      </c>
      <c r="N879" s="110">
        <f t="shared" ca="1" si="231"/>
        <v>4.8579683424199116</v>
      </c>
      <c r="O879" s="110">
        <f t="shared" ca="1" si="232"/>
        <v>-47.510322304763598</v>
      </c>
      <c r="P879" s="110">
        <f t="shared" ca="1" si="235"/>
        <v>-8.8999708802753847</v>
      </c>
      <c r="Q879" s="110"/>
      <c r="R879" s="105">
        <v>0</v>
      </c>
      <c r="S879" s="105">
        <f t="shared" si="236"/>
        <v>1.8407440726622322</v>
      </c>
      <c r="T879" s="177">
        <f t="shared" si="237"/>
        <v>5.3382559273377677</v>
      </c>
      <c r="U879" s="161">
        <f t="shared" si="222"/>
        <v>0</v>
      </c>
      <c r="V879" s="178">
        <f t="shared" si="233"/>
        <v>24.591666999999948</v>
      </c>
    </row>
    <row r="880" spans="1:22" x14ac:dyDescent="0.25">
      <c r="A880" s="200"/>
      <c r="B880" s="105"/>
      <c r="D880" s="201">
        <f t="shared" si="223"/>
        <v>0.2</v>
      </c>
      <c r="E880" s="174">
        <f t="shared" ca="1" si="238"/>
        <v>-1.7667975341848519</v>
      </c>
      <c r="F880" s="179">
        <f t="shared" ca="1" si="224"/>
        <v>-10.703993046656356</v>
      </c>
      <c r="G880" s="272">
        <f t="shared" si="225"/>
        <v>24.791666999999947</v>
      </c>
      <c r="H880" s="181">
        <f t="shared" ca="1" si="226"/>
        <v>-8.8339876709242589</v>
      </c>
      <c r="I880" s="182">
        <f t="shared" ca="1" si="227"/>
        <v>-53.519965233281773</v>
      </c>
      <c r="J880" s="181">
        <f t="shared" ca="1" si="228"/>
        <v>1799.3525257437086</v>
      </c>
      <c r="K880" s="7">
        <f t="shared" ca="1" si="234"/>
        <v>0.53111147816955362</v>
      </c>
      <c r="L880" s="110">
        <f t="shared" si="229"/>
        <v>0</v>
      </c>
      <c r="M880" s="110">
        <f t="shared" si="230"/>
        <v>52.368290647183507</v>
      </c>
      <c r="N880" s="110">
        <f t="shared" ca="1" si="231"/>
        <v>5.2102036008433217</v>
      </c>
      <c r="O880" s="110">
        <f t="shared" ca="1" si="232"/>
        <v>-47.158087046340185</v>
      </c>
      <c r="P880" s="110">
        <f t="shared" ca="1" si="235"/>
        <v>-8.8339876709242589</v>
      </c>
      <c r="Q880" s="110"/>
      <c r="R880" s="105">
        <v>0</v>
      </c>
      <c r="S880" s="105">
        <f t="shared" si="236"/>
        <v>1.8407440726622322</v>
      </c>
      <c r="T880" s="177">
        <f t="shared" si="237"/>
        <v>5.3382559273377677</v>
      </c>
      <c r="U880" s="161">
        <f t="shared" si="222"/>
        <v>0</v>
      </c>
      <c r="V880" s="178">
        <f t="shared" si="233"/>
        <v>24.791666999999947</v>
      </c>
    </row>
    <row r="881" spans="1:22" x14ac:dyDescent="0.25">
      <c r="A881" s="200"/>
      <c r="B881" s="105"/>
      <c r="D881" s="201">
        <f t="shared" si="223"/>
        <v>0.2</v>
      </c>
      <c r="E881" s="174">
        <f t="shared" ca="1" si="238"/>
        <v>-1.7532420274441489</v>
      </c>
      <c r="F881" s="179">
        <f t="shared" ca="1" si="224"/>
        <v>-11.054641452145185</v>
      </c>
      <c r="G881" s="272">
        <f t="shared" si="225"/>
        <v>24.991666999999946</v>
      </c>
      <c r="H881" s="181">
        <f t="shared" ca="1" si="226"/>
        <v>-8.7662101372207442</v>
      </c>
      <c r="I881" s="182">
        <f t="shared" ca="1" si="227"/>
        <v>-55.273207260725925</v>
      </c>
      <c r="J881" s="181">
        <f t="shared" ca="1" si="228"/>
        <v>1788.2978842915634</v>
      </c>
      <c r="K881" s="7">
        <f t="shared" ca="1" si="234"/>
        <v>0.56799362098638595</v>
      </c>
      <c r="L881" s="110">
        <f t="shared" si="229"/>
        <v>0</v>
      </c>
      <c r="M881" s="110">
        <f t="shared" si="230"/>
        <v>52.368290647183507</v>
      </c>
      <c r="N881" s="110">
        <f t="shared" ca="1" si="231"/>
        <v>5.5720174218764464</v>
      </c>
      <c r="O881" s="110">
        <f t="shared" ca="1" si="232"/>
        <v>-46.796273225307061</v>
      </c>
      <c r="P881" s="110">
        <f t="shared" ca="1" si="235"/>
        <v>-8.7662101372207442</v>
      </c>
      <c r="Q881" s="110"/>
      <c r="R881" s="105">
        <v>0</v>
      </c>
      <c r="S881" s="105">
        <f t="shared" si="236"/>
        <v>1.8407440726622322</v>
      </c>
      <c r="T881" s="177">
        <f t="shared" si="237"/>
        <v>5.3382559273377677</v>
      </c>
      <c r="U881" s="161">
        <f t="shared" si="222"/>
        <v>0</v>
      </c>
      <c r="V881" s="178">
        <f t="shared" si="233"/>
        <v>24.991666999999946</v>
      </c>
    </row>
    <row r="882" spans="1:22" x14ac:dyDescent="0.25">
      <c r="A882" s="200"/>
      <c r="B882" s="105"/>
      <c r="D882" s="201">
        <f t="shared" si="223"/>
        <v>0.2</v>
      </c>
      <c r="E882" s="174">
        <f t="shared" ca="1" si="238"/>
        <v>-1.7393407427039922</v>
      </c>
      <c r="F882" s="179">
        <f t="shared" ca="1" si="224"/>
        <v>-11.402509600685985</v>
      </c>
      <c r="G882" s="272">
        <f t="shared" si="225"/>
        <v>25.191666999999946</v>
      </c>
      <c r="H882" s="181">
        <f t="shared" ca="1" si="226"/>
        <v>-8.6967037135199607</v>
      </c>
      <c r="I882" s="182">
        <f t="shared" ca="1" si="227"/>
        <v>-57.01254800342992</v>
      </c>
      <c r="J882" s="181">
        <f t="shared" ca="1" si="228"/>
        <v>1776.8953746908774</v>
      </c>
      <c r="K882" s="7">
        <f t="shared" ca="1" si="234"/>
        <v>0.60581656474874601</v>
      </c>
      <c r="L882" s="110">
        <f t="shared" si="229"/>
        <v>0</v>
      </c>
      <c r="M882" s="110">
        <f t="shared" si="230"/>
        <v>52.368290647183507</v>
      </c>
      <c r="N882" s="110">
        <f t="shared" ca="1" si="231"/>
        <v>5.943060500185199</v>
      </c>
      <c r="O882" s="110">
        <f t="shared" ca="1" si="232"/>
        <v>-46.42523014699831</v>
      </c>
      <c r="P882" s="110">
        <f t="shared" ca="1" si="235"/>
        <v>-8.6967037135199607</v>
      </c>
      <c r="Q882" s="110"/>
      <c r="R882" s="105">
        <v>0</v>
      </c>
      <c r="S882" s="105">
        <f t="shared" si="236"/>
        <v>1.8407440726622322</v>
      </c>
      <c r="T882" s="177">
        <f t="shared" si="237"/>
        <v>5.3382559273377677</v>
      </c>
      <c r="U882" s="161">
        <f t="shared" si="222"/>
        <v>0</v>
      </c>
      <c r="V882" s="178">
        <f t="shared" si="233"/>
        <v>25.191666999999946</v>
      </c>
    </row>
    <row r="883" spans="1:22" x14ac:dyDescent="0.25">
      <c r="A883" s="200"/>
      <c r="B883" s="105"/>
      <c r="D883" s="201">
        <f t="shared" si="223"/>
        <v>0.2</v>
      </c>
      <c r="E883" s="174">
        <f t="shared" ca="1" si="238"/>
        <v>-1.7251069459665604</v>
      </c>
      <c r="F883" s="179">
        <f t="shared" ca="1" si="224"/>
        <v>-11.747530989879296</v>
      </c>
      <c r="G883" s="272">
        <f t="shared" si="225"/>
        <v>25.391666999999945</v>
      </c>
      <c r="H883" s="181">
        <f t="shared" ca="1" si="226"/>
        <v>-8.6255347298328022</v>
      </c>
      <c r="I883" s="182">
        <f t="shared" ca="1" si="227"/>
        <v>-58.737654949396479</v>
      </c>
      <c r="J883" s="181">
        <f t="shared" ca="1" si="228"/>
        <v>1765.147843700998</v>
      </c>
      <c r="K883" s="7">
        <f t="shared" ca="1" si="234"/>
        <v>0.64454421500466597</v>
      </c>
      <c r="L883" s="110">
        <f t="shared" si="229"/>
        <v>0</v>
      </c>
      <c r="M883" s="110">
        <f t="shared" si="230"/>
        <v>52.368290647183507</v>
      </c>
      <c r="N883" s="110">
        <f t="shared" ca="1" si="231"/>
        <v>6.3229787491957739</v>
      </c>
      <c r="O883" s="110">
        <f t="shared" ca="1" si="232"/>
        <v>-46.04531189798773</v>
      </c>
      <c r="P883" s="110">
        <f t="shared" ca="1" si="235"/>
        <v>-8.6255347298328022</v>
      </c>
      <c r="Q883" s="110"/>
      <c r="R883" s="105">
        <v>0</v>
      </c>
      <c r="S883" s="105">
        <f t="shared" si="236"/>
        <v>1.8407440726622322</v>
      </c>
      <c r="T883" s="177">
        <f t="shared" si="237"/>
        <v>5.3382559273377677</v>
      </c>
      <c r="U883" s="161">
        <f t="shared" si="222"/>
        <v>0</v>
      </c>
      <c r="V883" s="178">
        <f t="shared" si="233"/>
        <v>25.391666999999945</v>
      </c>
    </row>
    <row r="884" spans="1:22" x14ac:dyDescent="0.25">
      <c r="A884" s="200"/>
      <c r="B884" s="105"/>
      <c r="D884" s="201">
        <f t="shared" si="223"/>
        <v>0.2</v>
      </c>
      <c r="E884" s="174">
        <f t="shared" ca="1" si="238"/>
        <v>-1.7105540571935465</v>
      </c>
      <c r="F884" s="179">
        <f t="shared" ca="1" si="224"/>
        <v>-12.089641801318006</v>
      </c>
      <c r="G884" s="272">
        <f t="shared" si="225"/>
        <v>25.591666999999944</v>
      </c>
      <c r="H884" s="181">
        <f t="shared" ca="1" si="226"/>
        <v>-8.5527702859677319</v>
      </c>
      <c r="I884" s="182">
        <f t="shared" ca="1" si="227"/>
        <v>-60.448209006590027</v>
      </c>
      <c r="J884" s="181">
        <f t="shared" ca="1" si="228"/>
        <v>1753.0582018996799</v>
      </c>
      <c r="K884" s="7">
        <f t="shared" ca="1" si="234"/>
        <v>0.68414005840549719</v>
      </c>
      <c r="L884" s="110">
        <f t="shared" si="229"/>
        <v>0</v>
      </c>
      <c r="M884" s="110">
        <f t="shared" si="230"/>
        <v>52.368290647183507</v>
      </c>
      <c r="N884" s="110">
        <f t="shared" ca="1" si="231"/>
        <v>6.7114139729579279</v>
      </c>
      <c r="O884" s="110">
        <f t="shared" ca="1" si="232"/>
        <v>-45.656876674225579</v>
      </c>
      <c r="P884" s="110">
        <f t="shared" ca="1" si="235"/>
        <v>-8.5527702859677319</v>
      </c>
      <c r="Q884" s="110"/>
      <c r="R884" s="105">
        <v>0</v>
      </c>
      <c r="S884" s="105">
        <f t="shared" si="236"/>
        <v>1.8407440726622322</v>
      </c>
      <c r="T884" s="177">
        <f t="shared" si="237"/>
        <v>5.3382559273377677</v>
      </c>
      <c r="U884" s="161">
        <f t="shared" si="222"/>
        <v>0</v>
      </c>
      <c r="V884" s="178">
        <f t="shared" si="233"/>
        <v>25.591666999999944</v>
      </c>
    </row>
    <row r="885" spans="1:22" x14ac:dyDescent="0.25">
      <c r="A885" s="200"/>
      <c r="B885" s="105"/>
      <c r="D885" s="201">
        <f t="shared" si="223"/>
        <v>0.2</v>
      </c>
      <c r="E885" s="174">
        <f t="shared" ca="1" si="238"/>
        <v>-1.6956956253181574</v>
      </c>
      <c r="F885" s="179">
        <f t="shared" ca="1" si="224"/>
        <v>-12.428780926381638</v>
      </c>
      <c r="G885" s="272">
        <f t="shared" si="225"/>
        <v>25.791666999999943</v>
      </c>
      <c r="H885" s="181">
        <f t="shared" ca="1" si="226"/>
        <v>-8.4784781265907867</v>
      </c>
      <c r="I885" s="182">
        <f t="shared" ca="1" si="227"/>
        <v>-62.143904631908185</v>
      </c>
      <c r="J885" s="181">
        <f t="shared" ca="1" si="228"/>
        <v>1740.6294209732982</v>
      </c>
      <c r="K885" s="7">
        <f t="shared" ca="1" si="234"/>
        <v>0.7245672306938461</v>
      </c>
      <c r="L885" s="110">
        <f t="shared" si="229"/>
        <v>0</v>
      </c>
      <c r="M885" s="110">
        <f t="shared" si="230"/>
        <v>52.368290647183507</v>
      </c>
      <c r="N885" s="110">
        <f t="shared" ca="1" si="231"/>
        <v>7.1080045331066302</v>
      </c>
      <c r="O885" s="110">
        <f t="shared" ca="1" si="232"/>
        <v>-45.260286114076877</v>
      </c>
      <c r="P885" s="110">
        <f t="shared" ca="1" si="235"/>
        <v>-8.4784781265907867</v>
      </c>
      <c r="Q885" s="110"/>
      <c r="R885" s="105">
        <v>0</v>
      </c>
      <c r="S885" s="105">
        <f t="shared" si="236"/>
        <v>1.8407440726622322</v>
      </c>
      <c r="T885" s="177">
        <f t="shared" si="237"/>
        <v>5.3382559273377677</v>
      </c>
      <c r="U885" s="161">
        <f t="shared" si="222"/>
        <v>0</v>
      </c>
      <c r="V885" s="178">
        <f t="shared" si="233"/>
        <v>25.791666999999943</v>
      </c>
    </row>
    <row r="886" spans="1:22" x14ac:dyDescent="0.25">
      <c r="A886" s="200"/>
      <c r="B886" s="105"/>
      <c r="D886" s="201">
        <f t="shared" si="223"/>
        <v>0.2</v>
      </c>
      <c r="E886" s="174">
        <f t="shared" ca="1" si="238"/>
        <v>-1.6805453035130069</v>
      </c>
      <c r="F886" s="179">
        <f t="shared" ca="1" si="224"/>
        <v>-12.764889987084238</v>
      </c>
      <c r="G886" s="272">
        <f t="shared" si="225"/>
        <v>25.991666999999943</v>
      </c>
      <c r="H886" s="181">
        <f t="shared" ca="1" si="226"/>
        <v>-8.4027265175650339</v>
      </c>
      <c r="I886" s="182">
        <f t="shared" ca="1" si="227"/>
        <v>-63.824449935421192</v>
      </c>
      <c r="J886" s="181">
        <f t="shared" ca="1" si="228"/>
        <v>1727.864530986214</v>
      </c>
      <c r="K886" s="7">
        <f t="shared" ca="1" si="234"/>
        <v>0.76578858399528293</v>
      </c>
      <c r="L886" s="110">
        <f t="shared" si="229"/>
        <v>0</v>
      </c>
      <c r="M886" s="110">
        <f t="shared" si="230"/>
        <v>52.368290647183507</v>
      </c>
      <c r="N886" s="110">
        <f t="shared" ca="1" si="231"/>
        <v>7.512386008993726</v>
      </c>
      <c r="O886" s="110">
        <f t="shared" ca="1" si="232"/>
        <v>-44.855904638189784</v>
      </c>
      <c r="P886" s="110">
        <f t="shared" ca="1" si="235"/>
        <v>-8.4027265175650339</v>
      </c>
      <c r="Q886" s="110"/>
      <c r="R886" s="105">
        <v>0</v>
      </c>
      <c r="S886" s="105">
        <f t="shared" si="236"/>
        <v>1.8407440726622322</v>
      </c>
      <c r="T886" s="177">
        <f t="shared" si="237"/>
        <v>5.3382559273377677</v>
      </c>
      <c r="U886" s="161">
        <f t="shared" si="222"/>
        <v>0</v>
      </c>
      <c r="V886" s="178">
        <f t="shared" si="233"/>
        <v>25.991666999999943</v>
      </c>
    </row>
    <row r="887" spans="1:22" x14ac:dyDescent="0.25">
      <c r="A887" s="200"/>
      <c r="B887" s="105"/>
      <c r="D887" s="201">
        <f t="shared" si="223"/>
        <v>0.2</v>
      </c>
      <c r="E887" s="174">
        <f t="shared" ca="1" si="238"/>
        <v>-1.6651168247831052</v>
      </c>
      <c r="F887" s="179">
        <f t="shared" ca="1" si="224"/>
        <v>-13.097913352040861</v>
      </c>
      <c r="G887" s="272">
        <f t="shared" si="225"/>
        <v>26.191666999999942</v>
      </c>
      <c r="H887" s="181">
        <f t="shared" ca="1" si="226"/>
        <v>-8.3255841239155259</v>
      </c>
      <c r="I887" s="182">
        <f t="shared" ca="1" si="227"/>
        <v>-65.489566760204298</v>
      </c>
      <c r="J887" s="181">
        <f t="shared" ca="1" si="228"/>
        <v>1714.7666176341731</v>
      </c>
      <c r="K887" s="7">
        <f t="shared" ca="1" si="234"/>
        <v>0.80776675322550806</v>
      </c>
      <c r="L887" s="110">
        <f t="shared" si="229"/>
        <v>0</v>
      </c>
      <c r="M887" s="110">
        <f t="shared" si="230"/>
        <v>52.368290647183507</v>
      </c>
      <c r="N887" s="110">
        <f t="shared" ca="1" si="231"/>
        <v>7.9241918491422343</v>
      </c>
      <c r="O887" s="110">
        <f t="shared" ca="1" si="232"/>
        <v>-44.444098798041274</v>
      </c>
      <c r="P887" s="110">
        <f t="shared" ca="1" si="235"/>
        <v>-8.3255841239155259</v>
      </c>
      <c r="Q887" s="110"/>
      <c r="R887" s="105">
        <v>0</v>
      </c>
      <c r="S887" s="105">
        <f t="shared" si="236"/>
        <v>1.8407440726622322</v>
      </c>
      <c r="T887" s="177">
        <f t="shared" si="237"/>
        <v>5.3382559273377677</v>
      </c>
      <c r="U887" s="161">
        <f t="shared" si="222"/>
        <v>0</v>
      </c>
      <c r="V887" s="178">
        <f t="shared" si="233"/>
        <v>26.191666999999942</v>
      </c>
    </row>
    <row r="888" spans="1:22" x14ac:dyDescent="0.25">
      <c r="A888" s="200"/>
      <c r="B888" s="105"/>
      <c r="D888" s="201">
        <f t="shared" si="223"/>
        <v>0.2</v>
      </c>
      <c r="E888" s="174">
        <f t="shared" ca="1" si="238"/>
        <v>-1.649423977949886</v>
      </c>
      <c r="F888" s="179">
        <f t="shared" ca="1" si="224"/>
        <v>-13.427798147630837</v>
      </c>
      <c r="G888" s="272">
        <f t="shared" si="225"/>
        <v>26.391666999999941</v>
      </c>
      <c r="H888" s="181">
        <f t="shared" ca="1" si="226"/>
        <v>-8.2471198897494293</v>
      </c>
      <c r="I888" s="182">
        <f t="shared" ca="1" si="227"/>
        <v>-67.138990738154178</v>
      </c>
      <c r="J888" s="181">
        <f t="shared" ca="1" si="228"/>
        <v>1701.3388194865422</v>
      </c>
      <c r="K888" s="7">
        <f t="shared" ca="1" si="234"/>
        <v>0.85046422143358003</v>
      </c>
      <c r="L888" s="110">
        <f t="shared" si="229"/>
        <v>0</v>
      </c>
      <c r="M888" s="110">
        <f t="shared" si="230"/>
        <v>52.368290647183507</v>
      </c>
      <c r="N888" s="110">
        <f t="shared" ca="1" si="231"/>
        <v>8.3430540122634209</v>
      </c>
      <c r="O888" s="110">
        <f t="shared" ca="1" si="232"/>
        <v>-44.025236634920084</v>
      </c>
      <c r="P888" s="110">
        <f t="shared" ca="1" si="235"/>
        <v>-8.2471198897494293</v>
      </c>
      <c r="Q888" s="110"/>
      <c r="R888" s="105">
        <v>0</v>
      </c>
      <c r="S888" s="105">
        <f t="shared" si="236"/>
        <v>1.8407440726622322</v>
      </c>
      <c r="T888" s="177">
        <f t="shared" si="237"/>
        <v>5.3382559273377677</v>
      </c>
      <c r="U888" s="161">
        <f t="shared" si="222"/>
        <v>0</v>
      </c>
      <c r="V888" s="178">
        <f t="shared" si="233"/>
        <v>26.391666999999941</v>
      </c>
    </row>
    <row r="889" spans="1:22" x14ac:dyDescent="0.25">
      <c r="A889" s="200"/>
      <c r="B889" s="105"/>
      <c r="D889" s="201">
        <f t="shared" si="223"/>
        <v>0.2</v>
      </c>
      <c r="E889" s="174">
        <f t="shared" ca="1" si="238"/>
        <v>-1.6334805840887066</v>
      </c>
      <c r="F889" s="179">
        <f t="shared" ca="1" si="224"/>
        <v>-13.754494264448576</v>
      </c>
      <c r="G889" s="272">
        <f t="shared" si="225"/>
        <v>26.591666999999941</v>
      </c>
      <c r="H889" s="181">
        <f t="shared" ca="1" si="226"/>
        <v>-8.1674029204435321</v>
      </c>
      <c r="I889" s="182">
        <f t="shared" ca="1" si="227"/>
        <v>-68.772471322242879</v>
      </c>
      <c r="J889" s="181">
        <f t="shared" ca="1" si="228"/>
        <v>1687.5843252220936</v>
      </c>
      <c r="K889" s="7">
        <f t="shared" ca="1" si="234"/>
        <v>0.89384338391131835</v>
      </c>
      <c r="L889" s="110">
        <f t="shared" si="229"/>
        <v>0</v>
      </c>
      <c r="M889" s="110">
        <f t="shared" si="230"/>
        <v>52.368290647183507</v>
      </c>
      <c r="N889" s="110">
        <f t="shared" ca="1" si="231"/>
        <v>8.768603596170033</v>
      </c>
      <c r="O889" s="110">
        <f t="shared" ca="1" si="232"/>
        <v>-43.599687051013476</v>
      </c>
      <c r="P889" s="110">
        <f t="shared" ca="1" si="235"/>
        <v>-8.1674029204435321</v>
      </c>
      <c r="Q889" s="110"/>
      <c r="R889" s="105">
        <v>0</v>
      </c>
      <c r="S889" s="105">
        <f t="shared" si="236"/>
        <v>1.8407440726622322</v>
      </c>
      <c r="T889" s="177">
        <f t="shared" si="237"/>
        <v>5.3382559273377677</v>
      </c>
      <c r="U889" s="161">
        <f t="shared" si="222"/>
        <v>0</v>
      </c>
      <c r="V889" s="178">
        <f t="shared" si="233"/>
        <v>26.591666999999941</v>
      </c>
    </row>
    <row r="890" spans="1:22" x14ac:dyDescent="0.25">
      <c r="A890" s="200"/>
      <c r="B890" s="105"/>
      <c r="D890" s="201">
        <f t="shared" si="223"/>
        <v>0.2</v>
      </c>
      <c r="E890" s="174">
        <f t="shared" ca="1" si="238"/>
        <v>-1.6173004734785819</v>
      </c>
      <c r="F890" s="179">
        <f t="shared" ca="1" si="224"/>
        <v>-14.077954359144293</v>
      </c>
      <c r="G890" s="272">
        <f t="shared" si="225"/>
        <v>26.79166699999994</v>
      </c>
      <c r="H890" s="181">
        <f t="shared" ca="1" si="226"/>
        <v>-8.0865023673929084</v>
      </c>
      <c r="I890" s="182">
        <f t="shared" ca="1" si="227"/>
        <v>-70.389771795721458</v>
      </c>
      <c r="J890" s="181">
        <f t="shared" ca="1" si="228"/>
        <v>1673.5063708629493</v>
      </c>
      <c r="K890" s="7">
        <f t="shared" ca="1" si="234"/>
        <v>0.93786661090901369</v>
      </c>
      <c r="L890" s="110">
        <f t="shared" si="229"/>
        <v>0</v>
      </c>
      <c r="M890" s="110">
        <f t="shared" si="230"/>
        <v>52.368290647183507</v>
      </c>
      <c r="N890" s="110">
        <f t="shared" ca="1" si="231"/>
        <v>9.2004714530174247</v>
      </c>
      <c r="O890" s="110">
        <f t="shared" ca="1" si="232"/>
        <v>-43.167819194166086</v>
      </c>
      <c r="P890" s="110">
        <f t="shared" ca="1" si="235"/>
        <v>-8.0865023673929084</v>
      </c>
      <c r="Q890" s="110"/>
      <c r="R890" s="105">
        <v>0</v>
      </c>
      <c r="S890" s="105">
        <f t="shared" si="236"/>
        <v>1.8407440726622322</v>
      </c>
      <c r="T890" s="177">
        <f t="shared" si="237"/>
        <v>5.3382559273377677</v>
      </c>
      <c r="U890" s="161">
        <f t="shared" si="222"/>
        <v>0</v>
      </c>
      <c r="V890" s="178">
        <f t="shared" si="233"/>
        <v>26.79166699999994</v>
      </c>
    </row>
    <row r="891" spans="1:22" x14ac:dyDescent="0.25">
      <c r="A891" s="200"/>
      <c r="B891" s="105"/>
      <c r="D891" s="201">
        <f t="shared" si="223"/>
        <v>0.2</v>
      </c>
      <c r="E891" s="174">
        <f t="shared" ca="1" si="238"/>
        <v>-1.6008974631190676</v>
      </c>
      <c r="F891" s="179">
        <f t="shared" ca="1" si="224"/>
        <v>-14.398133851768106</v>
      </c>
      <c r="G891" s="272">
        <f t="shared" si="225"/>
        <v>26.991666999999939</v>
      </c>
      <c r="H891" s="181">
        <f t="shared" ca="1" si="226"/>
        <v>-8.0044873155953375</v>
      </c>
      <c r="I891" s="182">
        <f t="shared" ca="1" si="227"/>
        <v>-71.990669258840526</v>
      </c>
      <c r="J891" s="181">
        <f t="shared" ca="1" si="228"/>
        <v>1659.1082370111812</v>
      </c>
      <c r="K891" s="7">
        <f t="shared" ca="1" si="234"/>
        <v>0.98249630880802452</v>
      </c>
      <c r="L891" s="110">
        <f t="shared" si="229"/>
        <v>0</v>
      </c>
      <c r="M891" s="110">
        <f t="shared" si="230"/>
        <v>52.368290647183507</v>
      </c>
      <c r="N891" s="110">
        <f t="shared" ca="1" si="231"/>
        <v>9.6382887894067206</v>
      </c>
      <c r="O891" s="110">
        <f t="shared" ca="1" si="232"/>
        <v>-42.730001857776784</v>
      </c>
      <c r="P891" s="110">
        <f t="shared" ca="1" si="235"/>
        <v>-8.0044873155953375</v>
      </c>
      <c r="Q891" s="110"/>
      <c r="R891" s="105">
        <v>0</v>
      </c>
      <c r="S891" s="105">
        <f t="shared" si="236"/>
        <v>1.8407440726622322</v>
      </c>
      <c r="T891" s="177">
        <f t="shared" si="237"/>
        <v>5.3382559273377677</v>
      </c>
      <c r="U891" s="161">
        <f t="shared" si="222"/>
        <v>0</v>
      </c>
      <c r="V891" s="178">
        <f t="shared" si="233"/>
        <v>26.991666999999939</v>
      </c>
    </row>
    <row r="892" spans="1:22" x14ac:dyDescent="0.25">
      <c r="A892" s="200"/>
      <c r="B892" s="105"/>
      <c r="D892" s="201">
        <f t="shared" si="223"/>
        <v>0.2</v>
      </c>
      <c r="E892" s="174">
        <f t="shared" ca="1" si="238"/>
        <v>-1.5842853348652379</v>
      </c>
      <c r="F892" s="179">
        <f t="shared" ca="1" si="224"/>
        <v>-14.714990918741155</v>
      </c>
      <c r="G892" s="272">
        <f t="shared" si="225"/>
        <v>27.191666999999939</v>
      </c>
      <c r="H892" s="181">
        <f t="shared" ca="1" si="226"/>
        <v>-7.921426674326189</v>
      </c>
      <c r="I892" s="182">
        <f t="shared" ca="1" si="227"/>
        <v>-73.574954593705769</v>
      </c>
      <c r="J892" s="181">
        <f t="shared" ca="1" si="228"/>
        <v>1644.39324609244</v>
      </c>
      <c r="K892" s="7">
        <f t="shared" ca="1" si="234"/>
        <v>1.0276949796116441</v>
      </c>
      <c r="L892" s="110">
        <f t="shared" si="229"/>
        <v>0</v>
      </c>
      <c r="M892" s="110">
        <f t="shared" si="230"/>
        <v>52.368290647183507</v>
      </c>
      <c r="N892" s="110">
        <f t="shared" ca="1" si="231"/>
        <v>10.081687749990229</v>
      </c>
      <c r="O892" s="110">
        <f t="shared" ca="1" si="232"/>
        <v>-42.286602897193276</v>
      </c>
      <c r="P892" s="110">
        <f t="shared" ca="1" si="235"/>
        <v>-7.921426674326189</v>
      </c>
      <c r="Q892" s="110"/>
      <c r="R892" s="105">
        <v>0</v>
      </c>
      <c r="S892" s="105">
        <f t="shared" si="236"/>
        <v>1.8407440726622322</v>
      </c>
      <c r="T892" s="177">
        <f t="shared" si="237"/>
        <v>5.3382559273377677</v>
      </c>
      <c r="U892" s="161">
        <f t="shared" si="222"/>
        <v>0</v>
      </c>
      <c r="V892" s="178">
        <f t="shared" si="233"/>
        <v>27.191666999999939</v>
      </c>
    </row>
    <row r="893" spans="1:22" x14ac:dyDescent="0.25">
      <c r="A893" s="200"/>
      <c r="B893" s="105"/>
      <c r="D893" s="201">
        <f t="shared" si="223"/>
        <v>0.2</v>
      </c>
      <c r="E893" s="174">
        <f t="shared" ca="1" si="238"/>
        <v>-1.5674778142276331</v>
      </c>
      <c r="F893" s="179">
        <f t="shared" ca="1" si="224"/>
        <v>-15.028486481586681</v>
      </c>
      <c r="G893" s="272">
        <f t="shared" si="225"/>
        <v>27.391666999999938</v>
      </c>
      <c r="H893" s="181">
        <f t="shared" ca="1" si="226"/>
        <v>-7.8373890711381655</v>
      </c>
      <c r="I893" s="182">
        <f t="shared" ca="1" si="227"/>
        <v>-75.142432407933399</v>
      </c>
      <c r="J893" s="181">
        <f t="shared" ca="1" si="228"/>
        <v>1629.3647596108533</v>
      </c>
      <c r="K893" s="7">
        <f t="shared" ca="1" si="234"/>
        <v>1.0734252786267022</v>
      </c>
      <c r="L893" s="110">
        <f t="shared" si="229"/>
        <v>0</v>
      </c>
      <c r="M893" s="110">
        <f t="shared" si="230"/>
        <v>52.368290647183507</v>
      </c>
      <c r="N893" s="110">
        <f t="shared" ca="1" si="231"/>
        <v>10.530301983327949</v>
      </c>
      <c r="O893" s="110">
        <f t="shared" ca="1" si="232"/>
        <v>-41.837988663855555</v>
      </c>
      <c r="P893" s="110">
        <f t="shared" ca="1" si="235"/>
        <v>-7.8373890711381655</v>
      </c>
      <c r="Q893" s="110"/>
      <c r="R893" s="105">
        <v>0</v>
      </c>
      <c r="S893" s="105">
        <f t="shared" si="236"/>
        <v>1.8407440726622322</v>
      </c>
      <c r="T893" s="177">
        <f t="shared" si="237"/>
        <v>5.3382559273377677</v>
      </c>
      <c r="U893" s="161">
        <f t="shared" si="222"/>
        <v>0</v>
      </c>
      <c r="V893" s="178">
        <f t="shared" si="233"/>
        <v>27.391666999999938</v>
      </c>
    </row>
    <row r="894" spans="1:22" x14ac:dyDescent="0.25">
      <c r="A894" s="200"/>
      <c r="B894" s="105"/>
      <c r="D894" s="201">
        <f t="shared" si="223"/>
        <v>0.2</v>
      </c>
      <c r="E894" s="174">
        <f t="shared" ca="1" si="238"/>
        <v>-1.5504885498799108</v>
      </c>
      <c r="F894" s="179">
        <f t="shared" ca="1" si="224"/>
        <v>-15.338584191562664</v>
      </c>
      <c r="G894" s="272">
        <f t="shared" si="225"/>
        <v>27.591666999999937</v>
      </c>
      <c r="H894" s="181">
        <f t="shared" ca="1" si="226"/>
        <v>-7.7524427493995534</v>
      </c>
      <c r="I894" s="182">
        <f t="shared" ca="1" si="227"/>
        <v>-76.692920957813314</v>
      </c>
      <c r="J894" s="181">
        <f t="shared" ca="1" si="228"/>
        <v>1614.0261754192907</v>
      </c>
      <c r="K894" s="7">
        <f t="shared" ca="1" si="234"/>
        <v>1.1196500702196375</v>
      </c>
      <c r="L894" s="110">
        <f t="shared" si="229"/>
        <v>0</v>
      </c>
      <c r="M894" s="110">
        <f t="shared" si="230"/>
        <v>52.368290647183507</v>
      </c>
      <c r="N894" s="110">
        <f t="shared" ca="1" si="231"/>
        <v>10.983767188854644</v>
      </c>
      <c r="O894" s="110">
        <f t="shared" ca="1" si="232"/>
        <v>-41.384523458328864</v>
      </c>
      <c r="P894" s="110">
        <f t="shared" ca="1" si="235"/>
        <v>-7.7524427493995534</v>
      </c>
      <c r="Q894" s="110"/>
      <c r="R894" s="105">
        <v>0</v>
      </c>
      <c r="S894" s="105">
        <f t="shared" si="236"/>
        <v>1.8407440726622322</v>
      </c>
      <c r="T894" s="177">
        <f t="shared" si="237"/>
        <v>5.3382559273377677</v>
      </c>
      <c r="U894" s="161">
        <f t="shared" si="222"/>
        <v>0</v>
      </c>
      <c r="V894" s="178">
        <f t="shared" si="233"/>
        <v>27.591666999999937</v>
      </c>
    </row>
    <row r="895" spans="1:22" x14ac:dyDescent="0.25">
      <c r="A895" s="200"/>
      <c r="B895" s="105"/>
      <c r="D895" s="201">
        <f t="shared" si="223"/>
        <v>0.2</v>
      </c>
      <c r="E895" s="174">
        <f t="shared" ca="1" si="238"/>
        <v>-1.533331093912726</v>
      </c>
      <c r="F895" s="179">
        <f t="shared" ca="1" si="224"/>
        <v>-15.645250410345207</v>
      </c>
      <c r="G895" s="272">
        <f t="shared" si="225"/>
        <v>27.791666999999936</v>
      </c>
      <c r="H895" s="181">
        <f t="shared" ca="1" si="226"/>
        <v>-7.6666554695636302</v>
      </c>
      <c r="I895" s="182">
        <f t="shared" ca="1" si="227"/>
        <v>-78.226252051726036</v>
      </c>
      <c r="J895" s="181">
        <f t="shared" ca="1" si="228"/>
        <v>1598.3809250089455</v>
      </c>
      <c r="K895" s="7">
        <f t="shared" ca="1" si="234"/>
        <v>1.1663324815421958</v>
      </c>
      <c r="L895" s="110">
        <f t="shared" si="229"/>
        <v>0</v>
      </c>
      <c r="M895" s="110">
        <f t="shared" si="230"/>
        <v>52.368290647183507</v>
      </c>
      <c r="N895" s="110">
        <f t="shared" ca="1" si="231"/>
        <v>11.441721643928942</v>
      </c>
      <c r="O895" s="110">
        <f t="shared" ca="1" si="232"/>
        <v>-40.926569003254563</v>
      </c>
      <c r="P895" s="110">
        <f t="shared" ca="1" si="235"/>
        <v>-7.6666554695636302</v>
      </c>
      <c r="Q895" s="110"/>
      <c r="R895" s="105">
        <v>0</v>
      </c>
      <c r="S895" s="105">
        <f t="shared" si="236"/>
        <v>1.8407440726622322</v>
      </c>
      <c r="T895" s="177">
        <f t="shared" si="237"/>
        <v>5.3382559273377677</v>
      </c>
      <c r="U895" s="161">
        <f t="shared" si="222"/>
        <v>0</v>
      </c>
      <c r="V895" s="178">
        <f t="shared" si="233"/>
        <v>27.791666999999936</v>
      </c>
    </row>
    <row r="896" spans="1:22" x14ac:dyDescent="0.25">
      <c r="A896" s="200"/>
      <c r="B896" s="105"/>
      <c r="D896" s="201">
        <f t="shared" si="223"/>
        <v>0.2</v>
      </c>
      <c r="E896" s="174">
        <f t="shared" ca="1" si="238"/>
        <v>-1.5160188828681866</v>
      </c>
      <c r="F896" s="179">
        <f t="shared" ca="1" si="224"/>
        <v>-15.948454186918845</v>
      </c>
      <c r="G896" s="272">
        <f t="shared" si="225"/>
        <v>27.991666999999936</v>
      </c>
      <c r="H896" s="181">
        <f t="shared" ca="1" si="226"/>
        <v>-7.580094414340933</v>
      </c>
      <c r="I896" s="182">
        <f t="shared" ca="1" si="227"/>
        <v>-79.742270934594217</v>
      </c>
      <c r="J896" s="181">
        <f t="shared" ca="1" si="228"/>
        <v>1582.4324708220267</v>
      </c>
      <c r="K896" s="7">
        <f t="shared" ca="1" si="234"/>
        <v>1.2134359541333448</v>
      </c>
      <c r="L896" s="110">
        <f t="shared" si="229"/>
        <v>0</v>
      </c>
      <c r="M896" s="110">
        <f t="shared" si="230"/>
        <v>52.368290647183507</v>
      </c>
      <c r="N896" s="110">
        <f t="shared" ca="1" si="231"/>
        <v>11.903806710048114</v>
      </c>
      <c r="O896" s="110">
        <f t="shared" ca="1" si="232"/>
        <v>-40.464483937135391</v>
      </c>
      <c r="P896" s="110">
        <f t="shared" ca="1" si="235"/>
        <v>-7.580094414340933</v>
      </c>
      <c r="Q896" s="110"/>
      <c r="R896" s="105">
        <v>0</v>
      </c>
      <c r="S896" s="105">
        <f t="shared" si="236"/>
        <v>1.8407440726622322</v>
      </c>
      <c r="T896" s="177">
        <f t="shared" si="237"/>
        <v>5.3382559273377677</v>
      </c>
      <c r="U896" s="161">
        <f t="shared" si="222"/>
        <v>0</v>
      </c>
      <c r="V896" s="178">
        <f t="shared" si="233"/>
        <v>27.991666999999936</v>
      </c>
    </row>
    <row r="897" spans="1:22" x14ac:dyDescent="0.25">
      <c r="A897" s="200"/>
      <c r="B897" s="105"/>
      <c r="D897" s="201">
        <f t="shared" si="223"/>
        <v>0.2</v>
      </c>
      <c r="E897" s="174">
        <f t="shared" ca="1" si="238"/>
        <v>-1.4985652195849828</v>
      </c>
      <c r="F897" s="179">
        <f t="shared" ca="1" si="224"/>
        <v>-16.248167230835843</v>
      </c>
      <c r="G897" s="272">
        <f t="shared" si="225"/>
        <v>28.191666999999935</v>
      </c>
      <c r="H897" s="181">
        <f t="shared" ca="1" si="226"/>
        <v>-7.4928260979249135</v>
      </c>
      <c r="I897" s="182">
        <f t="shared" ca="1" si="227"/>
        <v>-81.240836154179206</v>
      </c>
      <c r="J897" s="181">
        <f t="shared" ca="1" si="228"/>
        <v>1566.1843035911909</v>
      </c>
      <c r="K897" s="7">
        <f t="shared" ca="1" si="234"/>
        <v>1.2609242933154656</v>
      </c>
      <c r="L897" s="110">
        <f t="shared" si="229"/>
        <v>0</v>
      </c>
      <c r="M897" s="110">
        <f t="shared" si="230"/>
        <v>52.368290647183507</v>
      </c>
      <c r="N897" s="110">
        <f t="shared" ca="1" si="231"/>
        <v>12.369667317424719</v>
      </c>
      <c r="O897" s="110">
        <f t="shared" ca="1" si="232"/>
        <v>-39.998623329758786</v>
      </c>
      <c r="P897" s="110">
        <f t="shared" ca="1" si="235"/>
        <v>-7.4928260979249135</v>
      </c>
      <c r="Q897" s="110"/>
      <c r="R897" s="105">
        <v>0</v>
      </c>
      <c r="S897" s="105">
        <f t="shared" si="236"/>
        <v>1.8407440726622322</v>
      </c>
      <c r="T897" s="177">
        <f t="shared" si="237"/>
        <v>5.3382559273377677</v>
      </c>
      <c r="U897" s="161">
        <f t="shared" si="222"/>
        <v>0</v>
      </c>
      <c r="V897" s="178">
        <f t="shared" si="233"/>
        <v>28.191666999999935</v>
      </c>
    </row>
    <row r="898" spans="1:22" x14ac:dyDescent="0.25">
      <c r="A898" s="200"/>
      <c r="B898" s="105"/>
      <c r="D898" s="201">
        <f t="shared" si="223"/>
        <v>0.2</v>
      </c>
      <c r="E898" s="174">
        <f t="shared" ca="1" si="238"/>
        <v>-1.4809832558801492</v>
      </c>
      <c r="F898" s="179">
        <f t="shared" ca="1" si="224"/>
        <v>-16.544363882011872</v>
      </c>
      <c r="G898" s="272">
        <f t="shared" si="225"/>
        <v>28.391666999999934</v>
      </c>
      <c r="H898" s="181">
        <f t="shared" ca="1" si="226"/>
        <v>-7.4049162794007453</v>
      </c>
      <c r="I898" s="182">
        <f t="shared" ca="1" si="227"/>
        <v>-82.721819410059354</v>
      </c>
      <c r="J898" s="181">
        <f t="shared" ca="1" si="228"/>
        <v>1549.6399397091791</v>
      </c>
      <c r="K898" s="7">
        <f t="shared" ca="1" si="234"/>
        <v>1.3087617153142248</v>
      </c>
      <c r="L898" s="110">
        <f t="shared" si="229"/>
        <v>0</v>
      </c>
      <c r="M898" s="110">
        <f t="shared" si="230"/>
        <v>52.368290647183507</v>
      </c>
      <c r="N898" s="110">
        <f t="shared" ca="1" si="231"/>
        <v>12.838952427232545</v>
      </c>
      <c r="O898" s="110">
        <f t="shared" ca="1" si="232"/>
        <v>-39.529338219950958</v>
      </c>
      <c r="P898" s="110">
        <f t="shared" ca="1" si="235"/>
        <v>-7.4049162794007453</v>
      </c>
      <c r="Q898" s="110"/>
      <c r="R898" s="105">
        <v>0</v>
      </c>
      <c r="S898" s="105">
        <f t="shared" si="236"/>
        <v>1.8407440726622322</v>
      </c>
      <c r="T898" s="177">
        <f t="shared" si="237"/>
        <v>5.3382559273377677</v>
      </c>
      <c r="U898" s="161">
        <f t="shared" si="222"/>
        <v>0</v>
      </c>
      <c r="V898" s="178">
        <f t="shared" si="233"/>
        <v>28.391666999999934</v>
      </c>
    </row>
    <row r="899" spans="1:22" x14ac:dyDescent="0.25">
      <c r="A899" s="200"/>
      <c r="B899" s="105"/>
      <c r="D899" s="201">
        <f t="shared" si="223"/>
        <v>0.2</v>
      </c>
      <c r="E899" s="174">
        <f t="shared" ca="1" si="238"/>
        <v>-1.4632859760892745</v>
      </c>
      <c r="F899" s="179">
        <f t="shared" ca="1" si="224"/>
        <v>-16.837021077229728</v>
      </c>
      <c r="G899" s="272">
        <f t="shared" si="225"/>
        <v>28.591666999999934</v>
      </c>
      <c r="H899" s="181">
        <f t="shared" ca="1" si="226"/>
        <v>-7.3164298804463721</v>
      </c>
      <c r="I899" s="182">
        <f t="shared" ca="1" si="227"/>
        <v>-84.185105386148635</v>
      </c>
      <c r="J899" s="181">
        <f t="shared" ca="1" si="228"/>
        <v>1532.8029186319493</v>
      </c>
      <c r="K899" s="7">
        <f t="shared" ca="1" si="234"/>
        <v>1.3569128920427627</v>
      </c>
      <c r="L899" s="110">
        <f t="shared" si="229"/>
        <v>0</v>
      </c>
      <c r="M899" s="110">
        <f t="shared" si="230"/>
        <v>52.368290647183507</v>
      </c>
      <c r="N899" s="110">
        <f t="shared" ca="1" si="231"/>
        <v>13.311315470939503</v>
      </c>
      <c r="O899" s="110">
        <f t="shared" ca="1" si="232"/>
        <v>-39.056975176244002</v>
      </c>
      <c r="P899" s="110">
        <f t="shared" ca="1" si="235"/>
        <v>-7.3164298804463721</v>
      </c>
      <c r="Q899" s="110"/>
      <c r="R899" s="105">
        <v>0</v>
      </c>
      <c r="S899" s="105">
        <f t="shared" si="236"/>
        <v>1.8407440726622322</v>
      </c>
      <c r="T899" s="177">
        <f t="shared" si="237"/>
        <v>5.3382559273377677</v>
      </c>
      <c r="U899" s="161">
        <f t="shared" si="222"/>
        <v>0</v>
      </c>
      <c r="V899" s="178">
        <f t="shared" si="233"/>
        <v>28.591666999999934</v>
      </c>
    </row>
    <row r="900" spans="1:22" x14ac:dyDescent="0.25">
      <c r="A900" s="200"/>
      <c r="B900" s="105"/>
      <c r="D900" s="201">
        <f t="shared" si="223"/>
        <v>0.2</v>
      </c>
      <c r="E900" s="174">
        <f t="shared" ca="1" si="238"/>
        <v>-1.4454861814829227</v>
      </c>
      <c r="F900" s="179">
        <f t="shared" ca="1" si="224"/>
        <v>-17.126118313526312</v>
      </c>
      <c r="G900" s="272">
        <f t="shared" si="225"/>
        <v>28.791666999999933</v>
      </c>
      <c r="H900" s="181">
        <f t="shared" ca="1" si="226"/>
        <v>-7.2274309074146137</v>
      </c>
      <c r="I900" s="182">
        <f t="shared" ca="1" si="227"/>
        <v>-85.630591567631555</v>
      </c>
      <c r="J900" s="181">
        <f t="shared" ca="1" si="228"/>
        <v>1515.6768003184229</v>
      </c>
      <c r="K900" s="7">
        <f t="shared" ca="1" si="234"/>
        <v>1.4053429935018622</v>
      </c>
      <c r="L900" s="110">
        <f t="shared" si="229"/>
        <v>0</v>
      </c>
      <c r="M900" s="110">
        <f t="shared" si="230"/>
        <v>52.368290647183507</v>
      </c>
      <c r="N900" s="110">
        <f t="shared" ca="1" si="231"/>
        <v>13.786414766253269</v>
      </c>
      <c r="O900" s="110">
        <f t="shared" ca="1" si="232"/>
        <v>-38.581875880930241</v>
      </c>
      <c r="P900" s="110">
        <f t="shared" ca="1" si="235"/>
        <v>-7.2274309074146137</v>
      </c>
      <c r="Q900" s="110"/>
      <c r="R900" s="105">
        <v>0</v>
      </c>
      <c r="S900" s="105">
        <f t="shared" si="236"/>
        <v>1.8407440726622322</v>
      </c>
      <c r="T900" s="177">
        <f t="shared" si="237"/>
        <v>5.3382559273377677</v>
      </c>
      <c r="U900" s="161">
        <f t="shared" si="222"/>
        <v>0</v>
      </c>
      <c r="V900" s="178">
        <f t="shared" si="233"/>
        <v>28.791666999999933</v>
      </c>
    </row>
    <row r="901" spans="1:22" x14ac:dyDescent="0.25">
      <c r="A901" s="200"/>
      <c r="B901" s="105"/>
      <c r="D901" s="201">
        <f t="shared" si="223"/>
        <v>0.2</v>
      </c>
      <c r="E901" s="174">
        <f t="shared" ca="1" si="238"/>
        <v>-1.4275964755730777</v>
      </c>
      <c r="F901" s="179">
        <f t="shared" ca="1" si="224"/>
        <v>-17.411637608640927</v>
      </c>
      <c r="G901" s="272">
        <f t="shared" si="225"/>
        <v>28.991666999999932</v>
      </c>
      <c r="H901" s="181">
        <f t="shared" ca="1" si="226"/>
        <v>-7.1379823778653879</v>
      </c>
      <c r="I901" s="182">
        <f t="shared" ca="1" si="227"/>
        <v>-87.058188043204638</v>
      </c>
      <c r="J901" s="181">
        <f t="shared" ca="1" si="228"/>
        <v>1498.2651627097821</v>
      </c>
      <c r="K901" s="7">
        <f t="shared" ca="1" si="234"/>
        <v>1.4540177277585178</v>
      </c>
      <c r="L901" s="110">
        <f t="shared" si="229"/>
        <v>0</v>
      </c>
      <c r="M901" s="110">
        <f t="shared" si="230"/>
        <v>52.368290647183507</v>
      </c>
      <c r="N901" s="110">
        <f t="shared" ca="1" si="231"/>
        <v>14.263913909311061</v>
      </c>
      <c r="O901" s="110">
        <f t="shared" ca="1" si="232"/>
        <v>-38.104376737872443</v>
      </c>
      <c r="P901" s="110">
        <f t="shared" ca="1" si="235"/>
        <v>-7.1379823778653879</v>
      </c>
      <c r="Q901" s="110"/>
      <c r="R901" s="105">
        <v>0</v>
      </c>
      <c r="S901" s="105">
        <f t="shared" si="236"/>
        <v>1.8407440726622322</v>
      </c>
      <c r="T901" s="177">
        <f t="shared" si="237"/>
        <v>5.3382559273377677</v>
      </c>
      <c r="U901" s="161">
        <f t="shared" si="222"/>
        <v>0</v>
      </c>
      <c r="V901" s="178">
        <f t="shared" si="233"/>
        <v>28.991666999999932</v>
      </c>
    </row>
    <row r="902" spans="1:22" x14ac:dyDescent="0.25">
      <c r="A902" s="200"/>
      <c r="B902" s="105"/>
      <c r="D902" s="201">
        <f t="shared" si="223"/>
        <v>0.2</v>
      </c>
      <c r="E902" s="174">
        <f t="shared" ca="1" si="238"/>
        <v>-1.4096292503195729</v>
      </c>
      <c r="F902" s="179">
        <f t="shared" ca="1" si="224"/>
        <v>-17.69356345870484</v>
      </c>
      <c r="G902" s="272">
        <f t="shared" si="225"/>
        <v>29.191666999999931</v>
      </c>
      <c r="H902" s="181">
        <f t="shared" ca="1" si="226"/>
        <v>-7.0481462515978643</v>
      </c>
      <c r="I902" s="182">
        <f t="shared" ca="1" si="227"/>
        <v>-88.467817293524206</v>
      </c>
      <c r="J902" s="181">
        <f t="shared" ca="1" si="228"/>
        <v>1480.5715992510773</v>
      </c>
      <c r="K902" s="7">
        <f t="shared" ca="1" si="234"/>
        <v>1.5029033784758146</v>
      </c>
      <c r="L902" s="110">
        <f t="shared" si="229"/>
        <v>0</v>
      </c>
      <c r="M902" s="110">
        <f t="shared" si="230"/>
        <v>52.368290647183507</v>
      </c>
      <c r="N902" s="110">
        <f t="shared" ca="1" si="231"/>
        <v>14.743482142847741</v>
      </c>
      <c r="O902" s="110">
        <f t="shared" ca="1" si="232"/>
        <v>-37.624808504335768</v>
      </c>
      <c r="P902" s="110">
        <f t="shared" ca="1" si="235"/>
        <v>-7.0481462515978643</v>
      </c>
      <c r="Q902" s="110"/>
      <c r="R902" s="105">
        <v>0</v>
      </c>
      <c r="S902" s="105">
        <f t="shared" si="236"/>
        <v>1.8407440726622322</v>
      </c>
      <c r="T902" s="177">
        <f t="shared" si="237"/>
        <v>5.3382559273377677</v>
      </c>
      <c r="U902" s="161">
        <f t="shared" ref="U902:U965" si="239">IF(B902&lt;0,0,+D902*B902)</f>
        <v>0</v>
      </c>
      <c r="V902" s="178">
        <f t="shared" si="233"/>
        <v>29.191666999999931</v>
      </c>
    </row>
    <row r="903" spans="1:22" x14ac:dyDescent="0.25">
      <c r="A903" s="200"/>
      <c r="B903" s="105"/>
      <c r="D903" s="201">
        <f t="shared" ref="D903:D966" si="240">+$H$1</f>
        <v>0.2</v>
      </c>
      <c r="E903" s="174">
        <f t="shared" ca="1" si="238"/>
        <v>-1.3915966732427389</v>
      </c>
      <c r="F903" s="179">
        <f t="shared" ref="F903:F965" ca="1" si="241">IF(AND(I902&lt;=0,J902&lt;=0),0,+I903*D903)</f>
        <v>-17.971882793353391</v>
      </c>
      <c r="G903" s="272">
        <f t="shared" ref="G903:G965" si="242">+G902+D903</f>
        <v>29.391666999999931</v>
      </c>
      <c r="H903" s="181">
        <f t="shared" ref="H903:H965" ca="1" si="243">IF(CELL("tipo",T903)="b",+(B903*9.81+K903*9.81-$E$2*9.81)/$E$2,+(B903*9.81+K903*9.81-T903*9.81)/T903)</f>
        <v>-6.9579833662136945</v>
      </c>
      <c r="I903" s="182">
        <f t="shared" ref="I903:I965" ca="1" si="244">+I902+E903</f>
        <v>-89.859413966766951</v>
      </c>
      <c r="J903" s="181">
        <f t="shared" ref="J903:J965" ca="1" si="245">IF(AND(I903&lt;=0,J902&lt;=0),0,+J902+F903)</f>
        <v>1462.5997164577238</v>
      </c>
      <c r="K903" s="7">
        <f t="shared" ca="1" si="234"/>
        <v>1.5519668399771309</v>
      </c>
      <c r="L903" s="110">
        <f t="shared" ref="L903:L965" si="246">+B903*9.81</f>
        <v>0</v>
      </c>
      <c r="M903" s="110">
        <f t="shared" ref="M903:M965" si="247">+T903*9.81</f>
        <v>52.368290647183507</v>
      </c>
      <c r="N903" s="110">
        <f t="shared" ref="N903:N965" ca="1" si="248">+K903*9.81</f>
        <v>15.224794700175655</v>
      </c>
      <c r="O903" s="110">
        <f t="shared" ref="O903:O965" ca="1" si="249">+L903-M903+N903</f>
        <v>-37.14349594700785</v>
      </c>
      <c r="P903" s="110">
        <f t="shared" ca="1" si="235"/>
        <v>-6.9579833662136945</v>
      </c>
      <c r="Q903" s="110"/>
      <c r="R903" s="105">
        <v>0</v>
      </c>
      <c r="S903" s="105">
        <f t="shared" si="236"/>
        <v>1.8407440726622322</v>
      </c>
      <c r="T903" s="177">
        <f t="shared" si="237"/>
        <v>5.3382559273377677</v>
      </c>
      <c r="U903" s="161">
        <f t="shared" si="239"/>
        <v>0</v>
      </c>
      <c r="V903" s="178">
        <f t="shared" ref="V903:V965" si="250">+G903</f>
        <v>29.391666999999931</v>
      </c>
    </row>
    <row r="904" spans="1:22" x14ac:dyDescent="0.25">
      <c r="A904" s="200"/>
      <c r="B904" s="105"/>
      <c r="D904" s="201">
        <f t="shared" si="240"/>
        <v>0.2</v>
      </c>
      <c r="E904" s="174">
        <f t="shared" ca="1" si="238"/>
        <v>-1.3735106754449378</v>
      </c>
      <c r="F904" s="179">
        <f t="shared" ca="1" si="241"/>
        <v>-18.246584928442378</v>
      </c>
      <c r="G904" s="272">
        <f t="shared" si="242"/>
        <v>29.59166699999993</v>
      </c>
      <c r="H904" s="181">
        <f t="shared" ca="1" si="243"/>
        <v>-6.8675533772246879</v>
      </c>
      <c r="I904" s="182">
        <f t="shared" ca="1" si="244"/>
        <v>-91.232924642211884</v>
      </c>
      <c r="J904" s="181">
        <f t="shared" ca="1" si="245"/>
        <v>1444.3531315292814</v>
      </c>
      <c r="K904" s="7">
        <f t="shared" ref="K904:K965" ca="1" si="251">IF(I903&lt;0,+(+(0.5*1.29*$H$2*PI()/4*$E$1^2*I903^2)/9.81),+(-(0.5*1.29*$H$2*PI()/4*$E$1^2*I903^2)/9.81))</f>
        <v>1.6011756498374423</v>
      </c>
      <c r="L904" s="110">
        <f t="shared" si="246"/>
        <v>0</v>
      </c>
      <c r="M904" s="110">
        <f t="shared" si="247"/>
        <v>52.368290647183507</v>
      </c>
      <c r="N904" s="110">
        <f t="shared" ca="1" si="248"/>
        <v>15.707533124905311</v>
      </c>
      <c r="O904" s="110">
        <f t="shared" ca="1" si="249"/>
        <v>-36.660757522278196</v>
      </c>
      <c r="P904" s="110">
        <f t="shared" ref="P904:P965" ca="1" si="252">+O904/T904</f>
        <v>-6.8675533772246879</v>
      </c>
      <c r="Q904" s="110"/>
      <c r="R904" s="105">
        <v>0</v>
      </c>
      <c r="S904" s="105">
        <f t="shared" ref="S904:S965" si="253">R904+S903</f>
        <v>1.8407440726622322</v>
      </c>
      <c r="T904" s="177">
        <f t="shared" ref="T904:T965" si="254">+$E$2-S904</f>
        <v>5.3382559273377677</v>
      </c>
      <c r="U904" s="161">
        <f t="shared" si="239"/>
        <v>0</v>
      </c>
      <c r="V904" s="178">
        <f t="shared" si="250"/>
        <v>29.59166699999993</v>
      </c>
    </row>
    <row r="905" spans="1:22" x14ac:dyDescent="0.25">
      <c r="A905" s="200"/>
      <c r="B905" s="105"/>
      <c r="D905" s="201">
        <f t="shared" si="240"/>
        <v>0.2</v>
      </c>
      <c r="E905" s="174">
        <f t="shared" ca="1" si="238"/>
        <v>-1.3553829405402078</v>
      </c>
      <c r="F905" s="179">
        <f t="shared" ca="1" si="241"/>
        <v>-18.517661516550419</v>
      </c>
      <c r="G905" s="272">
        <f t="shared" si="242"/>
        <v>29.791666999999929</v>
      </c>
      <c r="H905" s="181">
        <f t="shared" ca="1" si="243"/>
        <v>-6.7769147027010384</v>
      </c>
      <c r="I905" s="182">
        <f t="shared" ca="1" si="244"/>
        <v>-92.588307582752094</v>
      </c>
      <c r="J905" s="181">
        <f t="shared" ca="1" si="245"/>
        <v>1425.8354700127311</v>
      </c>
      <c r="K905" s="7">
        <f t="shared" ca="1" si="251"/>
        <v>1.6504980190037946</v>
      </c>
      <c r="L905" s="110">
        <f t="shared" si="246"/>
        <v>0</v>
      </c>
      <c r="M905" s="110">
        <f t="shared" si="247"/>
        <v>52.368290647183507</v>
      </c>
      <c r="N905" s="110">
        <f t="shared" ca="1" si="248"/>
        <v>16.191385566427225</v>
      </c>
      <c r="O905" s="110">
        <f t="shared" ca="1" si="249"/>
        <v>-36.176905080756285</v>
      </c>
      <c r="P905" s="110">
        <f t="shared" ca="1" si="252"/>
        <v>-6.7769147027010384</v>
      </c>
      <c r="Q905" s="110"/>
      <c r="R905" s="105">
        <v>0</v>
      </c>
      <c r="S905" s="105">
        <f t="shared" si="253"/>
        <v>1.8407440726622322</v>
      </c>
      <c r="T905" s="177">
        <f t="shared" si="254"/>
        <v>5.3382559273377677</v>
      </c>
      <c r="U905" s="161">
        <f t="shared" si="239"/>
        <v>0</v>
      </c>
      <c r="V905" s="178">
        <f t="shared" si="250"/>
        <v>29.791666999999929</v>
      </c>
    </row>
    <row r="906" spans="1:22" x14ac:dyDescent="0.25">
      <c r="A906" s="200"/>
      <c r="B906" s="105"/>
      <c r="D906" s="201">
        <f t="shared" si="240"/>
        <v>0.2</v>
      </c>
      <c r="E906" s="174">
        <f t="shared" ca="1" si="238"/>
        <v>-1.337224894488001</v>
      </c>
      <c r="F906" s="179">
        <f t="shared" ca="1" si="241"/>
        <v>-18.785106495448019</v>
      </c>
      <c r="G906" s="272">
        <f t="shared" si="242"/>
        <v>29.991666999999929</v>
      </c>
      <c r="H906" s="181">
        <f t="shared" ca="1" si="243"/>
        <v>-6.686124472440004</v>
      </c>
      <c r="I906" s="182">
        <f t="shared" ca="1" si="244"/>
        <v>-93.925532477240097</v>
      </c>
      <c r="J906" s="181">
        <f t="shared" ca="1" si="245"/>
        <v>1407.0503635172831</v>
      </c>
      <c r="K906" s="7">
        <f t="shared" ca="1" si="251"/>
        <v>1.6999028594559178</v>
      </c>
      <c r="L906" s="110">
        <f t="shared" si="246"/>
        <v>0</v>
      </c>
      <c r="M906" s="110">
        <f t="shared" si="247"/>
        <v>52.368290647183507</v>
      </c>
      <c r="N906" s="110">
        <f t="shared" ca="1" si="248"/>
        <v>16.676047051262554</v>
      </c>
      <c r="O906" s="110">
        <f t="shared" ca="1" si="249"/>
        <v>-35.692243595920957</v>
      </c>
      <c r="P906" s="110">
        <f t="shared" ca="1" si="252"/>
        <v>-6.686124472440004</v>
      </c>
      <c r="Q906" s="110"/>
      <c r="R906" s="105">
        <v>0</v>
      </c>
      <c r="S906" s="105">
        <f t="shared" si="253"/>
        <v>1.8407440726622322</v>
      </c>
      <c r="T906" s="177">
        <f t="shared" si="254"/>
        <v>5.3382559273377677</v>
      </c>
      <c r="U906" s="161">
        <f t="shared" si="239"/>
        <v>0</v>
      </c>
      <c r="V906" s="178">
        <f t="shared" si="250"/>
        <v>29.991666999999929</v>
      </c>
    </row>
    <row r="907" spans="1:22" x14ac:dyDescent="0.25">
      <c r="A907" s="200"/>
      <c r="B907" s="105"/>
      <c r="D907" s="201">
        <f t="shared" si="240"/>
        <v>0.2</v>
      </c>
      <c r="E907" s="174">
        <f t="shared" ca="1" si="238"/>
        <v>-1.3190476963238977</v>
      </c>
      <c r="F907" s="179">
        <f t="shared" ca="1" si="241"/>
        <v>-19.0489160347128</v>
      </c>
      <c r="G907" s="272">
        <f t="shared" si="242"/>
        <v>30.191666999999928</v>
      </c>
      <c r="H907" s="181">
        <f t="shared" ca="1" si="243"/>
        <v>-6.5952384816194884</v>
      </c>
      <c r="I907" s="182">
        <f t="shared" ca="1" si="244"/>
        <v>-95.244580173563989</v>
      </c>
      <c r="J907" s="181">
        <f t="shared" ca="1" si="245"/>
        <v>1388.0014474825703</v>
      </c>
      <c r="K907" s="7">
        <f t="shared" ca="1" si="251"/>
        <v>1.7493598094263128</v>
      </c>
      <c r="L907" s="110">
        <f t="shared" si="246"/>
        <v>0</v>
      </c>
      <c r="M907" s="110">
        <f t="shared" si="247"/>
        <v>52.368290647183507</v>
      </c>
      <c r="N907" s="110">
        <f t="shared" ca="1" si="248"/>
        <v>17.16121973047213</v>
      </c>
      <c r="O907" s="110">
        <f t="shared" ca="1" si="249"/>
        <v>-35.207070916711373</v>
      </c>
      <c r="P907" s="110">
        <f t="shared" ca="1" si="252"/>
        <v>-6.5952384816194884</v>
      </c>
      <c r="Q907" s="110"/>
      <c r="R907" s="105">
        <v>0</v>
      </c>
      <c r="S907" s="105">
        <f t="shared" si="253"/>
        <v>1.8407440726622322</v>
      </c>
      <c r="T907" s="177">
        <f t="shared" si="254"/>
        <v>5.3382559273377677</v>
      </c>
      <c r="U907" s="161">
        <f t="shared" si="239"/>
        <v>0</v>
      </c>
      <c r="V907" s="178">
        <f t="shared" si="250"/>
        <v>30.191666999999928</v>
      </c>
    </row>
    <row r="908" spans="1:22" x14ac:dyDescent="0.25">
      <c r="A908" s="200"/>
      <c r="B908" s="105"/>
      <c r="D908" s="201">
        <f t="shared" si="240"/>
        <v>0.2</v>
      </c>
      <c r="E908" s="174">
        <f t="shared" ca="1" si="238"/>
        <v>-1.3008622297772872</v>
      </c>
      <c r="F908" s="179">
        <f t="shared" ca="1" si="241"/>
        <v>-19.309088480668255</v>
      </c>
      <c r="G908" s="272">
        <f t="shared" si="242"/>
        <v>30.391666999999927</v>
      </c>
      <c r="H908" s="181">
        <f t="shared" ca="1" si="243"/>
        <v>-6.5043111488864351</v>
      </c>
      <c r="I908" s="182">
        <f t="shared" ca="1" si="244"/>
        <v>-96.545442403341269</v>
      </c>
      <c r="J908" s="181">
        <f t="shared" ca="1" si="245"/>
        <v>1368.6923590019021</v>
      </c>
      <c r="K908" s="7">
        <f t="shared" ca="1" si="251"/>
        <v>1.7988392562070705</v>
      </c>
      <c r="L908" s="110">
        <f t="shared" si="246"/>
        <v>0</v>
      </c>
      <c r="M908" s="110">
        <f t="shared" si="247"/>
        <v>52.368290647183507</v>
      </c>
      <c r="N908" s="110">
        <f t="shared" ca="1" si="248"/>
        <v>17.646613103391363</v>
      </c>
      <c r="O908" s="110">
        <f t="shared" ca="1" si="249"/>
        <v>-34.72167754379214</v>
      </c>
      <c r="P908" s="110">
        <f t="shared" ca="1" si="252"/>
        <v>-6.5043111488864351</v>
      </c>
      <c r="Q908" s="110"/>
      <c r="R908" s="105">
        <v>0</v>
      </c>
      <c r="S908" s="105">
        <f t="shared" si="253"/>
        <v>1.8407440726622322</v>
      </c>
      <c r="T908" s="177">
        <f t="shared" si="254"/>
        <v>5.3382559273377677</v>
      </c>
      <c r="U908" s="161">
        <f t="shared" si="239"/>
        <v>0</v>
      </c>
      <c r="V908" s="178">
        <f t="shared" si="250"/>
        <v>30.391666999999927</v>
      </c>
    </row>
    <row r="909" spans="1:22" x14ac:dyDescent="0.25">
      <c r="A909" s="200"/>
      <c r="B909" s="105"/>
      <c r="D909" s="201">
        <f t="shared" si="240"/>
        <v>0.2</v>
      </c>
      <c r="E909" s="174">
        <f t="shared" ca="1" si="238"/>
        <v>-1.2826790957632781</v>
      </c>
      <c r="F909" s="179">
        <f t="shared" ca="1" si="241"/>
        <v>-19.565624299820911</v>
      </c>
      <c r="G909" s="272">
        <f t="shared" si="242"/>
        <v>30.591666999999926</v>
      </c>
      <c r="H909" s="181">
        <f t="shared" ca="1" si="243"/>
        <v>-6.4133954788163896</v>
      </c>
      <c r="I909" s="182">
        <f t="shared" ca="1" si="244"/>
        <v>-97.828121499104554</v>
      </c>
      <c r="J909" s="181">
        <f t="shared" ca="1" si="245"/>
        <v>1349.1267347020812</v>
      </c>
      <c r="K909" s="7">
        <f t="shared" ca="1" si="251"/>
        <v>1.8483123565780499</v>
      </c>
      <c r="L909" s="110">
        <f t="shared" si="246"/>
        <v>0</v>
      </c>
      <c r="M909" s="110">
        <f t="shared" si="247"/>
        <v>52.368290647183507</v>
      </c>
      <c r="N909" s="110">
        <f t="shared" ca="1" si="248"/>
        <v>18.131944218030672</v>
      </c>
      <c r="O909" s="110">
        <f t="shared" ca="1" si="249"/>
        <v>-34.236346429152832</v>
      </c>
      <c r="P909" s="110">
        <f t="shared" ca="1" si="252"/>
        <v>-6.4133954788163896</v>
      </c>
      <c r="Q909" s="110"/>
      <c r="R909" s="105">
        <v>0</v>
      </c>
      <c r="S909" s="105">
        <f t="shared" si="253"/>
        <v>1.8407440726622322</v>
      </c>
      <c r="T909" s="177">
        <f t="shared" si="254"/>
        <v>5.3382559273377677</v>
      </c>
      <c r="U909" s="161">
        <f t="shared" si="239"/>
        <v>0</v>
      </c>
      <c r="V909" s="178">
        <f t="shared" si="250"/>
        <v>30.591666999999926</v>
      </c>
    </row>
    <row r="910" spans="1:22" x14ac:dyDescent="0.25">
      <c r="A910" s="200"/>
      <c r="B910" s="105"/>
      <c r="D910" s="201">
        <f t="shared" si="240"/>
        <v>0.2</v>
      </c>
      <c r="E910" s="174">
        <f t="shared" ca="1" si="238"/>
        <v>-1.2645086057335995</v>
      </c>
      <c r="F910" s="179">
        <f t="shared" ca="1" si="241"/>
        <v>-19.818526020967631</v>
      </c>
      <c r="G910" s="272">
        <f t="shared" si="242"/>
        <v>30.791666999999926</v>
      </c>
      <c r="H910" s="181">
        <f t="shared" ca="1" si="243"/>
        <v>-6.3225430286679973</v>
      </c>
      <c r="I910" s="182">
        <f t="shared" ca="1" si="244"/>
        <v>-99.09263010483815</v>
      </c>
      <c r="J910" s="181">
        <f t="shared" ca="1" si="245"/>
        <v>1329.3082086811135</v>
      </c>
      <c r="K910" s="7">
        <f t="shared" ca="1" si="251"/>
        <v>1.8977510548979091</v>
      </c>
      <c r="L910" s="110">
        <f t="shared" si="246"/>
        <v>0</v>
      </c>
      <c r="M910" s="110">
        <f t="shared" si="247"/>
        <v>52.368290647183507</v>
      </c>
      <c r="N910" s="110">
        <f t="shared" ca="1" si="248"/>
        <v>18.616937848548488</v>
      </c>
      <c r="O910" s="110">
        <f t="shared" ca="1" si="249"/>
        <v>-33.751352798635018</v>
      </c>
      <c r="P910" s="110">
        <f t="shared" ca="1" si="252"/>
        <v>-6.3225430286679973</v>
      </c>
      <c r="Q910" s="110"/>
      <c r="R910" s="105">
        <v>0</v>
      </c>
      <c r="S910" s="105">
        <f t="shared" si="253"/>
        <v>1.8407440726622322</v>
      </c>
      <c r="T910" s="177">
        <f t="shared" si="254"/>
        <v>5.3382559273377677</v>
      </c>
      <c r="U910" s="161">
        <f t="shared" si="239"/>
        <v>0</v>
      </c>
      <c r="V910" s="178">
        <f t="shared" si="250"/>
        <v>30.791666999999926</v>
      </c>
    </row>
    <row r="911" spans="1:22" x14ac:dyDescent="0.25">
      <c r="A911" s="200"/>
      <c r="B911" s="105"/>
      <c r="D911" s="201">
        <f t="shared" si="240"/>
        <v>0.2</v>
      </c>
      <c r="E911" s="174">
        <f t="shared" ca="1" si="238"/>
        <v>-1.246360775868909</v>
      </c>
      <c r="F911" s="179">
        <f t="shared" ca="1" si="241"/>
        <v>-20.067798176141412</v>
      </c>
      <c r="G911" s="272">
        <f t="shared" si="242"/>
        <v>30.991666999999925</v>
      </c>
      <c r="H911" s="181">
        <f t="shared" ca="1" si="243"/>
        <v>-6.2318038793445449</v>
      </c>
      <c r="I911" s="182">
        <f t="shared" ca="1" si="244"/>
        <v>-100.33899088070706</v>
      </c>
      <c r="J911" s="181">
        <f t="shared" ca="1" si="245"/>
        <v>1309.240410504972</v>
      </c>
      <c r="K911" s="7">
        <f t="shared" ca="1" si="251"/>
        <v>1.94712809890581</v>
      </c>
      <c r="L911" s="110">
        <f t="shared" si="246"/>
        <v>0</v>
      </c>
      <c r="M911" s="110">
        <f t="shared" si="247"/>
        <v>52.368290647183507</v>
      </c>
      <c r="N911" s="110">
        <f t="shared" ca="1" si="248"/>
        <v>19.101326650265996</v>
      </c>
      <c r="O911" s="110">
        <f t="shared" ca="1" si="249"/>
        <v>-33.266963996917511</v>
      </c>
      <c r="P911" s="110">
        <f t="shared" ca="1" si="252"/>
        <v>-6.2318038793445449</v>
      </c>
      <c r="Q911" s="110"/>
      <c r="R911" s="105">
        <v>0</v>
      </c>
      <c r="S911" s="105">
        <f t="shared" si="253"/>
        <v>1.8407440726622322</v>
      </c>
      <c r="T911" s="177">
        <f t="shared" si="254"/>
        <v>5.3382559273377677</v>
      </c>
      <c r="U911" s="161">
        <f t="shared" si="239"/>
        <v>0</v>
      </c>
      <c r="V911" s="178">
        <f t="shared" si="250"/>
        <v>30.991666999999925</v>
      </c>
    </row>
    <row r="912" spans="1:22" x14ac:dyDescent="0.25">
      <c r="A912" s="200"/>
      <c r="B912" s="105"/>
      <c r="D912" s="201">
        <f t="shared" si="240"/>
        <v>0.2</v>
      </c>
      <c r="E912" s="174">
        <f t="shared" ca="1" si="238"/>
        <v>-1.2282453220928029</v>
      </c>
      <c r="F912" s="179">
        <f t="shared" ca="1" si="241"/>
        <v>-20.313447240559974</v>
      </c>
      <c r="G912" s="272">
        <f t="shared" si="242"/>
        <v>31.191666999999924</v>
      </c>
      <c r="H912" s="181">
        <f t="shared" ca="1" si="243"/>
        <v>-6.1412266104640141</v>
      </c>
      <c r="I912" s="182">
        <f t="shared" ca="1" si="244"/>
        <v>-101.56723620279986</v>
      </c>
      <c r="J912" s="181">
        <f t="shared" ca="1" si="245"/>
        <v>1288.9269632644121</v>
      </c>
      <c r="K912" s="7">
        <f t="shared" ca="1" si="251"/>
        <v>1.9964170532874159</v>
      </c>
      <c r="L912" s="110">
        <f t="shared" si="246"/>
        <v>0</v>
      </c>
      <c r="M912" s="110">
        <f t="shared" si="247"/>
        <v>52.368290647183507</v>
      </c>
      <c r="N912" s="110">
        <f t="shared" ca="1" si="248"/>
        <v>19.584851292749551</v>
      </c>
      <c r="O912" s="110">
        <f t="shared" ca="1" si="249"/>
        <v>-32.783439354433952</v>
      </c>
      <c r="P912" s="110">
        <f t="shared" ca="1" si="252"/>
        <v>-6.1412266104640141</v>
      </c>
      <c r="Q912" s="110"/>
      <c r="R912" s="105">
        <v>0</v>
      </c>
      <c r="S912" s="105">
        <f t="shared" si="253"/>
        <v>1.8407440726622322</v>
      </c>
      <c r="T912" s="177">
        <f t="shared" si="254"/>
        <v>5.3382559273377677</v>
      </c>
      <c r="U912" s="161">
        <f t="shared" si="239"/>
        <v>0</v>
      </c>
      <c r="V912" s="178">
        <f t="shared" si="250"/>
        <v>31.191666999999924</v>
      </c>
    </row>
    <row r="913" spans="1:22" x14ac:dyDescent="0.25">
      <c r="A913" s="200"/>
      <c r="B913" s="105"/>
      <c r="D913" s="201">
        <f t="shared" si="240"/>
        <v>0.2</v>
      </c>
      <c r="E913" s="174">
        <f t="shared" ca="1" si="238"/>
        <v>-1.2101716558858973</v>
      </c>
      <c r="F913" s="179">
        <f t="shared" ca="1" si="241"/>
        <v>-20.555481571737154</v>
      </c>
      <c r="G913" s="272">
        <f t="shared" si="242"/>
        <v>31.391666999999924</v>
      </c>
      <c r="H913" s="181">
        <f t="shared" ca="1" si="243"/>
        <v>-6.0508582794294856</v>
      </c>
      <c r="I913" s="182">
        <f t="shared" ca="1" si="244"/>
        <v>-102.77740785868576</v>
      </c>
      <c r="J913" s="181">
        <f t="shared" ca="1" si="245"/>
        <v>1268.3714816926749</v>
      </c>
      <c r="K913" s="7">
        <f t="shared" ca="1" si="251"/>
        <v>2.0455923110640417</v>
      </c>
      <c r="L913" s="110">
        <f t="shared" si="246"/>
        <v>0</v>
      </c>
      <c r="M913" s="110">
        <f t="shared" si="247"/>
        <v>52.368290647183507</v>
      </c>
      <c r="N913" s="110">
        <f t="shared" ca="1" si="248"/>
        <v>20.067260571538249</v>
      </c>
      <c r="O913" s="110">
        <f t="shared" ca="1" si="249"/>
        <v>-32.301030075645258</v>
      </c>
      <c r="P913" s="110">
        <f t="shared" ca="1" si="252"/>
        <v>-6.0508582794294856</v>
      </c>
      <c r="Q913" s="110"/>
      <c r="R913" s="105">
        <v>0</v>
      </c>
      <c r="S913" s="105">
        <f t="shared" si="253"/>
        <v>1.8407440726622322</v>
      </c>
      <c r="T913" s="177">
        <f t="shared" si="254"/>
        <v>5.3382559273377677</v>
      </c>
      <c r="U913" s="161">
        <f t="shared" si="239"/>
        <v>0</v>
      </c>
      <c r="V913" s="178">
        <f t="shared" si="250"/>
        <v>31.391666999999924</v>
      </c>
    </row>
    <row r="914" spans="1:22" x14ac:dyDescent="0.25">
      <c r="A914" s="200"/>
      <c r="B914" s="105"/>
      <c r="D914" s="201">
        <f t="shared" si="240"/>
        <v>0.2</v>
      </c>
      <c r="E914" s="174">
        <f t="shared" ca="1" si="238"/>
        <v>-1.1921488808766023</v>
      </c>
      <c r="F914" s="179">
        <f t="shared" ca="1" si="241"/>
        <v>-20.793911347912474</v>
      </c>
      <c r="G914" s="272">
        <f t="shared" si="242"/>
        <v>31.591666999999923</v>
      </c>
      <c r="H914" s="181">
        <f t="shared" ca="1" si="243"/>
        <v>-5.9607444043830116</v>
      </c>
      <c r="I914" s="182">
        <f t="shared" ca="1" si="244"/>
        <v>-103.96955673956236</v>
      </c>
      <c r="J914" s="181">
        <f t="shared" ca="1" si="245"/>
        <v>1247.5775703447625</v>
      </c>
      <c r="K914" s="7">
        <f t="shared" ca="1" si="251"/>
        <v>2.0946291028685486</v>
      </c>
      <c r="L914" s="110">
        <f t="shared" si="246"/>
        <v>0</v>
      </c>
      <c r="M914" s="110">
        <f t="shared" si="247"/>
        <v>52.368290647183507</v>
      </c>
      <c r="N914" s="110">
        <f t="shared" ca="1" si="248"/>
        <v>20.548311499140464</v>
      </c>
      <c r="O914" s="110">
        <f t="shared" ca="1" si="249"/>
        <v>-31.819979148043043</v>
      </c>
      <c r="P914" s="110">
        <f t="shared" ca="1" si="252"/>
        <v>-5.9607444043830116</v>
      </c>
      <c r="Q914" s="110"/>
      <c r="R914" s="105">
        <v>0</v>
      </c>
      <c r="S914" s="105">
        <f t="shared" si="253"/>
        <v>1.8407440726622322</v>
      </c>
      <c r="T914" s="177">
        <f t="shared" si="254"/>
        <v>5.3382559273377677</v>
      </c>
      <c r="U914" s="161">
        <f t="shared" si="239"/>
        <v>0</v>
      </c>
      <c r="V914" s="178">
        <f t="shared" si="250"/>
        <v>31.591666999999923</v>
      </c>
    </row>
    <row r="915" spans="1:22" x14ac:dyDescent="0.25">
      <c r="A915" s="200"/>
      <c r="B915" s="105"/>
      <c r="D915" s="201">
        <f t="shared" si="240"/>
        <v>0.2</v>
      </c>
      <c r="E915" s="174">
        <f t="shared" ca="1" si="238"/>
        <v>-1.1741857901836885</v>
      </c>
      <c r="F915" s="179">
        <f t="shared" ca="1" si="241"/>
        <v>-21.02874850594921</v>
      </c>
      <c r="G915" s="272">
        <f t="shared" si="242"/>
        <v>31.791666999999922</v>
      </c>
      <c r="H915" s="181">
        <f t="shared" ca="1" si="243"/>
        <v>-5.8709289509184428</v>
      </c>
      <c r="I915" s="182">
        <f t="shared" ca="1" si="244"/>
        <v>-105.14374252974605</v>
      </c>
      <c r="J915" s="181">
        <f t="shared" ca="1" si="245"/>
        <v>1226.5488218388134</v>
      </c>
      <c r="K915" s="7">
        <f t="shared" ca="1" si="251"/>
        <v>2.143503504175762</v>
      </c>
      <c r="L915" s="110">
        <f t="shared" si="246"/>
        <v>0</v>
      </c>
      <c r="M915" s="110">
        <f t="shared" si="247"/>
        <v>52.368290647183507</v>
      </c>
      <c r="N915" s="110">
        <f t="shared" ca="1" si="248"/>
        <v>21.027769375964226</v>
      </c>
      <c r="O915" s="110">
        <f t="shared" ca="1" si="249"/>
        <v>-31.340521271219281</v>
      </c>
      <c r="P915" s="110">
        <f t="shared" ca="1" si="252"/>
        <v>-5.8709289509184428</v>
      </c>
      <c r="Q915" s="110"/>
      <c r="R915" s="105">
        <v>0</v>
      </c>
      <c r="S915" s="105">
        <f t="shared" si="253"/>
        <v>1.8407440726622322</v>
      </c>
      <c r="T915" s="177">
        <f t="shared" si="254"/>
        <v>5.3382559273377677</v>
      </c>
      <c r="U915" s="161">
        <f t="shared" si="239"/>
        <v>0</v>
      </c>
      <c r="V915" s="178">
        <f t="shared" si="250"/>
        <v>31.791666999999922</v>
      </c>
    </row>
    <row r="916" spans="1:22" x14ac:dyDescent="0.25">
      <c r="A916" s="200"/>
      <c r="B916" s="105"/>
      <c r="D916" s="201">
        <f t="shared" si="240"/>
        <v>0.2</v>
      </c>
      <c r="E916" s="174">
        <f t="shared" ca="1" si="238"/>
        <v>-1.1562908644843704</v>
      </c>
      <c r="F916" s="179">
        <f t="shared" ca="1" si="241"/>
        <v>-21.260006678846086</v>
      </c>
      <c r="G916" s="272">
        <f t="shared" si="242"/>
        <v>31.991666999999921</v>
      </c>
      <c r="H916" s="181">
        <f t="shared" ca="1" si="243"/>
        <v>-5.7814543224218511</v>
      </c>
      <c r="I916" s="182">
        <f t="shared" ca="1" si="244"/>
        <v>-106.30003339423043</v>
      </c>
      <c r="J916" s="181">
        <f t="shared" ca="1" si="245"/>
        <v>1205.2888151599673</v>
      </c>
      <c r="K916" s="7">
        <f t="shared" ca="1" si="251"/>
        <v>2.1921924405588689</v>
      </c>
      <c r="L916" s="110">
        <f t="shared" si="246"/>
        <v>0</v>
      </c>
      <c r="M916" s="110">
        <f t="shared" si="247"/>
        <v>52.368290647183507</v>
      </c>
      <c r="N916" s="110">
        <f t="shared" ca="1" si="248"/>
        <v>21.505407841882505</v>
      </c>
      <c r="O916" s="110">
        <f t="shared" ca="1" si="249"/>
        <v>-30.862882805301002</v>
      </c>
      <c r="P916" s="110">
        <f t="shared" ca="1" si="252"/>
        <v>-5.7814543224218511</v>
      </c>
      <c r="Q916" s="110"/>
      <c r="R916" s="105">
        <v>0</v>
      </c>
      <c r="S916" s="105">
        <f t="shared" si="253"/>
        <v>1.8407440726622322</v>
      </c>
      <c r="T916" s="177">
        <f t="shared" si="254"/>
        <v>5.3382559273377677</v>
      </c>
      <c r="U916" s="161">
        <f t="shared" si="239"/>
        <v>0</v>
      </c>
      <c r="V916" s="178">
        <f t="shared" si="250"/>
        <v>31.991666999999921</v>
      </c>
    </row>
    <row r="917" spans="1:22" x14ac:dyDescent="0.25">
      <c r="A917" s="200"/>
      <c r="B917" s="105"/>
      <c r="D917" s="201">
        <f t="shared" si="240"/>
        <v>0.2</v>
      </c>
      <c r="E917" s="174">
        <f t="shared" ca="1" si="238"/>
        <v>-1.1384722707804897</v>
      </c>
      <c r="F917" s="179">
        <f t="shared" ca="1" si="241"/>
        <v>-21.487701133002187</v>
      </c>
      <c r="G917" s="272">
        <f t="shared" si="242"/>
        <v>32.191666999999924</v>
      </c>
      <c r="H917" s="181">
        <f t="shared" ca="1" si="243"/>
        <v>-5.6923613539024487</v>
      </c>
      <c r="I917" s="182">
        <f t="shared" ca="1" si="244"/>
        <v>-107.43850566501092</v>
      </c>
      <c r="J917" s="181">
        <f t="shared" ca="1" si="245"/>
        <v>1183.801114026965</v>
      </c>
      <c r="K917" s="7">
        <f t="shared" ca="1" si="251"/>
        <v>2.2406736910464136</v>
      </c>
      <c r="L917" s="110">
        <f t="shared" si="246"/>
        <v>0</v>
      </c>
      <c r="M917" s="110">
        <f t="shared" si="247"/>
        <v>52.368290647183507</v>
      </c>
      <c r="N917" s="110">
        <f t="shared" ca="1" si="248"/>
        <v>21.981008909165318</v>
      </c>
      <c r="O917" s="110">
        <f t="shared" ca="1" si="249"/>
        <v>-30.387281738018189</v>
      </c>
      <c r="P917" s="110">
        <f t="shared" ca="1" si="252"/>
        <v>-5.6923613539024487</v>
      </c>
      <c r="Q917" s="110"/>
      <c r="R917" s="105">
        <v>0</v>
      </c>
      <c r="S917" s="105">
        <f t="shared" si="253"/>
        <v>1.8407440726622322</v>
      </c>
      <c r="T917" s="177">
        <f t="shared" si="254"/>
        <v>5.3382559273377677</v>
      </c>
      <c r="U917" s="161">
        <f t="shared" si="239"/>
        <v>0</v>
      </c>
      <c r="V917" s="178">
        <f t="shared" si="250"/>
        <v>32.191666999999924</v>
      </c>
    </row>
    <row r="918" spans="1:22" x14ac:dyDescent="0.25">
      <c r="A918" s="200"/>
      <c r="B918" s="105"/>
      <c r="D918" s="201">
        <f t="shared" si="240"/>
        <v>0.2</v>
      </c>
      <c r="E918" s="174">
        <f t="shared" ca="1" si="238"/>
        <v>-1.1207378618343908</v>
      </c>
      <c r="F918" s="179">
        <f t="shared" ca="1" si="241"/>
        <v>-21.711848705369064</v>
      </c>
      <c r="G918" s="272">
        <f t="shared" si="242"/>
        <v>32.391666999999927</v>
      </c>
      <c r="H918" s="181">
        <f t="shared" ca="1" si="243"/>
        <v>-5.603689309171954</v>
      </c>
      <c r="I918" s="182">
        <f t="shared" ca="1" si="244"/>
        <v>-108.55924352684531</v>
      </c>
      <c r="J918" s="181">
        <f t="shared" ca="1" si="245"/>
        <v>1162.089265321596</v>
      </c>
      <c r="K918" s="7">
        <f t="shared" ca="1" si="251"/>
        <v>2.2889258896571905</v>
      </c>
      <c r="L918" s="110">
        <f t="shared" si="246"/>
        <v>0</v>
      </c>
      <c r="M918" s="110">
        <f t="shared" si="247"/>
        <v>52.368290647183507</v>
      </c>
      <c r="N918" s="110">
        <f t="shared" ca="1" si="248"/>
        <v>22.454362977537041</v>
      </c>
      <c r="O918" s="110">
        <f t="shared" ca="1" si="249"/>
        <v>-29.913927669646466</v>
      </c>
      <c r="P918" s="110">
        <f t="shared" ca="1" si="252"/>
        <v>-5.603689309171954</v>
      </c>
      <c r="Q918" s="110"/>
      <c r="R918" s="105">
        <v>0</v>
      </c>
      <c r="S918" s="105">
        <f t="shared" si="253"/>
        <v>1.8407440726622322</v>
      </c>
      <c r="T918" s="177">
        <f t="shared" si="254"/>
        <v>5.3382559273377677</v>
      </c>
      <c r="U918" s="161">
        <f t="shared" si="239"/>
        <v>0</v>
      </c>
      <c r="V918" s="178">
        <f t="shared" si="250"/>
        <v>32.391666999999927</v>
      </c>
    </row>
    <row r="919" spans="1:22" x14ac:dyDescent="0.25">
      <c r="A919" s="200"/>
      <c r="B919" s="105"/>
      <c r="D919" s="201">
        <f t="shared" si="240"/>
        <v>0.2</v>
      </c>
      <c r="E919" s="174">
        <f t="shared" ca="1" si="238"/>
        <v>-1.1030951762452614</v>
      </c>
      <c r="F919" s="179">
        <f t="shared" ca="1" si="241"/>
        <v>-21.932467740618115</v>
      </c>
      <c r="G919" s="272">
        <f t="shared" si="242"/>
        <v>32.59166699999993</v>
      </c>
      <c r="H919" s="181">
        <f t="shared" ca="1" si="243"/>
        <v>-5.5154758812263074</v>
      </c>
      <c r="I919" s="182">
        <f t="shared" ca="1" si="244"/>
        <v>-109.66233870309057</v>
      </c>
      <c r="J919" s="181">
        <f t="shared" ca="1" si="245"/>
        <v>1140.1567975809778</v>
      </c>
      <c r="K919" s="7">
        <f t="shared" ca="1" si="251"/>
        <v>2.3369285251925254</v>
      </c>
      <c r="L919" s="110">
        <f t="shared" si="246"/>
        <v>0</v>
      </c>
      <c r="M919" s="110">
        <f t="shared" si="247"/>
        <v>52.368290647183507</v>
      </c>
      <c r="N919" s="110">
        <f t="shared" ca="1" si="248"/>
        <v>22.925268832138674</v>
      </c>
      <c r="O919" s="110">
        <f t="shared" ca="1" si="249"/>
        <v>-29.443021815044833</v>
      </c>
      <c r="P919" s="110">
        <f t="shared" ca="1" si="252"/>
        <v>-5.5154758812263074</v>
      </c>
      <c r="Q919" s="110"/>
      <c r="R919" s="105">
        <v>0</v>
      </c>
      <c r="S919" s="105">
        <f t="shared" si="253"/>
        <v>1.8407440726622322</v>
      </c>
      <c r="T919" s="177">
        <f t="shared" si="254"/>
        <v>5.3382559273377677</v>
      </c>
      <c r="U919" s="161">
        <f t="shared" si="239"/>
        <v>0</v>
      </c>
      <c r="V919" s="178">
        <f t="shared" si="250"/>
        <v>32.59166699999993</v>
      </c>
    </row>
    <row r="920" spans="1:22" x14ac:dyDescent="0.25">
      <c r="A920" s="200"/>
      <c r="B920" s="105"/>
      <c r="D920" s="201">
        <f t="shared" si="240"/>
        <v>0.2</v>
      </c>
      <c r="E920" s="174">
        <f t="shared" ca="1" si="238"/>
        <v>-1.0855514391360914</v>
      </c>
      <c r="F920" s="179">
        <f t="shared" ca="1" si="241"/>
        <v>-22.149578028445333</v>
      </c>
      <c r="G920" s="272">
        <f t="shared" si="242"/>
        <v>32.791666999999933</v>
      </c>
      <c r="H920" s="181">
        <f t="shared" ca="1" si="243"/>
        <v>-5.4277571956804564</v>
      </c>
      <c r="I920" s="182">
        <f t="shared" ca="1" si="244"/>
        <v>-110.74789014222667</v>
      </c>
      <c r="J920" s="181">
        <f t="shared" ca="1" si="245"/>
        <v>1118.0072195525324</v>
      </c>
      <c r="K920" s="7">
        <f t="shared" ca="1" si="251"/>
        <v>2.3846619393671857</v>
      </c>
      <c r="L920" s="110">
        <f t="shared" si="246"/>
        <v>0</v>
      </c>
      <c r="M920" s="110">
        <f t="shared" si="247"/>
        <v>52.368290647183507</v>
      </c>
      <c r="N920" s="110">
        <f t="shared" ca="1" si="248"/>
        <v>23.393533625192092</v>
      </c>
      <c r="O920" s="110">
        <f t="shared" ca="1" si="249"/>
        <v>-28.974757021991415</v>
      </c>
      <c r="P920" s="110">
        <f t="shared" ca="1" si="252"/>
        <v>-5.4277571956804564</v>
      </c>
      <c r="Q920" s="110"/>
      <c r="R920" s="105">
        <v>0</v>
      </c>
      <c r="S920" s="105">
        <f t="shared" si="253"/>
        <v>1.8407440726622322</v>
      </c>
      <c r="T920" s="177">
        <f t="shared" si="254"/>
        <v>5.3382559273377677</v>
      </c>
      <c r="U920" s="161">
        <f t="shared" si="239"/>
        <v>0</v>
      </c>
      <c r="V920" s="178">
        <f t="shared" si="250"/>
        <v>32.791666999999933</v>
      </c>
    </row>
    <row r="921" spans="1:22" x14ac:dyDescent="0.25">
      <c r="A921" s="200"/>
      <c r="B921" s="105"/>
      <c r="D921" s="201">
        <f t="shared" si="240"/>
        <v>0.2</v>
      </c>
      <c r="E921" s="174">
        <f t="shared" ca="1" si="238"/>
        <v>-1.068113563420908</v>
      </c>
      <c r="F921" s="179">
        <f t="shared" ca="1" si="241"/>
        <v>-22.363200741129518</v>
      </c>
      <c r="G921" s="272">
        <f t="shared" si="242"/>
        <v>32.991666999999936</v>
      </c>
      <c r="H921" s="181">
        <f t="shared" ca="1" si="243"/>
        <v>-5.3405678171045396</v>
      </c>
      <c r="I921" s="182">
        <f t="shared" ca="1" si="244"/>
        <v>-111.81600370564757</v>
      </c>
      <c r="J921" s="181">
        <f t="shared" ca="1" si="245"/>
        <v>1095.6440188114029</v>
      </c>
      <c r="K921" s="7">
        <f t="shared" ca="1" si="251"/>
        <v>2.4321073233614547</v>
      </c>
      <c r="L921" s="110">
        <f t="shared" si="246"/>
        <v>0</v>
      </c>
      <c r="M921" s="110">
        <f t="shared" si="247"/>
        <v>52.368290647183507</v>
      </c>
      <c r="N921" s="110">
        <f t="shared" ca="1" si="248"/>
        <v>23.858972842175874</v>
      </c>
      <c r="O921" s="110">
        <f t="shared" ca="1" si="249"/>
        <v>-28.509317805007633</v>
      </c>
      <c r="P921" s="110">
        <f t="shared" ca="1" si="252"/>
        <v>-5.3405678171045396</v>
      </c>
      <c r="Q921" s="110"/>
      <c r="R921" s="105">
        <v>0</v>
      </c>
      <c r="S921" s="105">
        <f t="shared" si="253"/>
        <v>1.8407440726622322</v>
      </c>
      <c r="T921" s="177">
        <f t="shared" si="254"/>
        <v>5.3382559273377677</v>
      </c>
      <c r="U921" s="161">
        <f t="shared" si="239"/>
        <v>0</v>
      </c>
      <c r="V921" s="178">
        <f t="shared" si="250"/>
        <v>32.991666999999936</v>
      </c>
    </row>
    <row r="922" spans="1:22" x14ac:dyDescent="0.25">
      <c r="A922" s="200"/>
      <c r="B922" s="105"/>
      <c r="D922" s="201">
        <f t="shared" si="240"/>
        <v>0.2</v>
      </c>
      <c r="E922" s="174">
        <f t="shared" ca="1" si="238"/>
        <v>-1.0507881516216333</v>
      </c>
      <c r="F922" s="179">
        <f t="shared" ca="1" si="241"/>
        <v>-22.573358371453843</v>
      </c>
      <c r="G922" s="272">
        <f t="shared" si="242"/>
        <v>33.191666999999939</v>
      </c>
      <c r="H922" s="181">
        <f t="shared" ca="1" si="243"/>
        <v>-5.2539407581081665</v>
      </c>
      <c r="I922" s="182">
        <f t="shared" ca="1" si="244"/>
        <v>-112.86679185726921</v>
      </c>
      <c r="J922" s="181">
        <f t="shared" ca="1" si="245"/>
        <v>1073.0706604399491</v>
      </c>
      <c r="K922" s="7">
        <f t="shared" ca="1" si="251"/>
        <v>2.4792467128777882</v>
      </c>
      <c r="L922" s="110">
        <f t="shared" si="246"/>
        <v>0</v>
      </c>
      <c r="M922" s="110">
        <f t="shared" si="247"/>
        <v>52.368290647183507</v>
      </c>
      <c r="N922" s="110">
        <f t="shared" ca="1" si="248"/>
        <v>24.321410253331102</v>
      </c>
      <c r="O922" s="110">
        <f t="shared" ca="1" si="249"/>
        <v>-28.046880393852405</v>
      </c>
      <c r="P922" s="110">
        <f t="shared" ca="1" si="252"/>
        <v>-5.2539407581081665</v>
      </c>
      <c r="Q922" s="110"/>
      <c r="R922" s="105">
        <v>0</v>
      </c>
      <c r="S922" s="105">
        <f t="shared" si="253"/>
        <v>1.8407440726622322</v>
      </c>
      <c r="T922" s="177">
        <f t="shared" si="254"/>
        <v>5.3382559273377677</v>
      </c>
      <c r="U922" s="161">
        <f t="shared" si="239"/>
        <v>0</v>
      </c>
      <c r="V922" s="178">
        <f t="shared" si="250"/>
        <v>33.191666999999939</v>
      </c>
    </row>
    <row r="923" spans="1:22" x14ac:dyDescent="0.25">
      <c r="A923" s="200"/>
      <c r="B923" s="105"/>
      <c r="D923" s="201">
        <f t="shared" si="240"/>
        <v>0.2</v>
      </c>
      <c r="E923" s="174">
        <f t="shared" ca="1" si="238"/>
        <v>-1.0335814982037106</v>
      </c>
      <c r="F923" s="179">
        <f t="shared" ca="1" si="241"/>
        <v>-22.780074671094585</v>
      </c>
      <c r="G923" s="272">
        <f t="shared" si="242"/>
        <v>33.391666999999941</v>
      </c>
      <c r="H923" s="181">
        <f t="shared" ca="1" si="243"/>
        <v>-5.1679074910185525</v>
      </c>
      <c r="I923" s="182">
        <f t="shared" ca="1" si="244"/>
        <v>-113.90037335547292</v>
      </c>
      <c r="J923" s="181">
        <f t="shared" ca="1" si="245"/>
        <v>1050.2905857688545</v>
      </c>
      <c r="K923" s="7">
        <f t="shared" ca="1" si="251"/>
        <v>2.5260629817859801</v>
      </c>
      <c r="L923" s="110">
        <f t="shared" si="246"/>
        <v>0</v>
      </c>
      <c r="M923" s="110">
        <f t="shared" si="247"/>
        <v>52.368290647183507</v>
      </c>
      <c r="N923" s="110">
        <f t="shared" ca="1" si="248"/>
        <v>24.780677851320466</v>
      </c>
      <c r="O923" s="110">
        <f t="shared" ca="1" si="249"/>
        <v>-27.587612795863041</v>
      </c>
      <c r="P923" s="110">
        <f t="shared" ca="1" si="252"/>
        <v>-5.1679074910185525</v>
      </c>
      <c r="Q923" s="110"/>
      <c r="R923" s="105">
        <v>0</v>
      </c>
      <c r="S923" s="105">
        <f t="shared" si="253"/>
        <v>1.8407440726622322</v>
      </c>
      <c r="T923" s="177">
        <f t="shared" si="254"/>
        <v>5.3382559273377677</v>
      </c>
      <c r="U923" s="161">
        <f t="shared" si="239"/>
        <v>0</v>
      </c>
      <c r="V923" s="178">
        <f t="shared" si="250"/>
        <v>33.391666999999941</v>
      </c>
    </row>
    <row r="924" spans="1:22" x14ac:dyDescent="0.25">
      <c r="A924" s="200"/>
      <c r="B924" s="105"/>
      <c r="D924" s="201">
        <f t="shared" si="240"/>
        <v>0.2</v>
      </c>
      <c r="E924" s="174">
        <f t="shared" ca="1" si="238"/>
        <v>-1.0164995923996278</v>
      </c>
      <c r="F924" s="179">
        <f t="shared" ca="1" si="241"/>
        <v>-22.98337458957451</v>
      </c>
      <c r="G924" s="272">
        <f t="shared" si="242"/>
        <v>33.591666999999944</v>
      </c>
      <c r="H924" s="181">
        <f t="shared" ca="1" si="243"/>
        <v>-5.082497961998139</v>
      </c>
      <c r="I924" s="182">
        <f t="shared" ca="1" si="244"/>
        <v>-114.91687294787255</v>
      </c>
      <c r="J924" s="181">
        <f t="shared" ca="1" si="245"/>
        <v>1027.3072111792799</v>
      </c>
      <c r="K924" s="7">
        <f t="shared" ca="1" si="251"/>
        <v>2.5725398344408577</v>
      </c>
      <c r="L924" s="110">
        <f t="shared" si="246"/>
        <v>0</v>
      </c>
      <c r="M924" s="110">
        <f t="shared" si="247"/>
        <v>52.368290647183507</v>
      </c>
      <c r="N924" s="110">
        <f t="shared" ca="1" si="248"/>
        <v>25.236615775864816</v>
      </c>
      <c r="O924" s="110">
        <f t="shared" ca="1" si="249"/>
        <v>-27.13167487131869</v>
      </c>
      <c r="P924" s="110">
        <f t="shared" ca="1" si="252"/>
        <v>-5.082497961998139</v>
      </c>
      <c r="Q924" s="110"/>
      <c r="R924" s="105">
        <v>0</v>
      </c>
      <c r="S924" s="105">
        <f t="shared" si="253"/>
        <v>1.8407440726622322</v>
      </c>
      <c r="T924" s="177">
        <f t="shared" si="254"/>
        <v>5.3382559273377677</v>
      </c>
      <c r="U924" s="161">
        <f t="shared" si="239"/>
        <v>0</v>
      </c>
      <c r="V924" s="178">
        <f t="shared" si="250"/>
        <v>33.591666999999944</v>
      </c>
    </row>
    <row r="925" spans="1:22" x14ac:dyDescent="0.25">
      <c r="A925" s="200"/>
      <c r="B925" s="105"/>
      <c r="D925" s="201">
        <f t="shared" si="240"/>
        <v>0.2</v>
      </c>
      <c r="E925" s="174">
        <f t="shared" ca="1" si="238"/>
        <v>-0.99954812148953087</v>
      </c>
      <c r="F925" s="179">
        <f t="shared" ca="1" si="241"/>
        <v>-23.183284213872415</v>
      </c>
      <c r="G925" s="272">
        <f t="shared" si="242"/>
        <v>33.791666999999947</v>
      </c>
      <c r="H925" s="181">
        <f t="shared" ca="1" si="243"/>
        <v>-4.9977406074476542</v>
      </c>
      <c r="I925" s="182">
        <f t="shared" ca="1" si="244"/>
        <v>-115.91642106936207</v>
      </c>
      <c r="J925" s="181">
        <f t="shared" ca="1" si="245"/>
        <v>1004.1239269654075</v>
      </c>
      <c r="K925" s="7">
        <f t="shared" ca="1" si="251"/>
        <v>2.6186617967563106</v>
      </c>
      <c r="L925" s="110">
        <f t="shared" si="246"/>
        <v>0</v>
      </c>
      <c r="M925" s="110">
        <f t="shared" si="247"/>
        <v>52.368290647183507</v>
      </c>
      <c r="N925" s="110">
        <f t="shared" ca="1" si="248"/>
        <v>25.689072226179409</v>
      </c>
      <c r="O925" s="110">
        <f t="shared" ca="1" si="249"/>
        <v>-26.679218421004098</v>
      </c>
      <c r="P925" s="110">
        <f t="shared" ca="1" si="252"/>
        <v>-4.9977406074476542</v>
      </c>
      <c r="Q925" s="110"/>
      <c r="R925" s="105">
        <v>0</v>
      </c>
      <c r="S925" s="105">
        <f t="shared" si="253"/>
        <v>1.8407440726622322</v>
      </c>
      <c r="T925" s="177">
        <f t="shared" si="254"/>
        <v>5.3382559273377677</v>
      </c>
      <c r="U925" s="161">
        <f t="shared" si="239"/>
        <v>0</v>
      </c>
      <c r="V925" s="178">
        <f t="shared" si="250"/>
        <v>33.791666999999947</v>
      </c>
    </row>
    <row r="926" spans="1:22" x14ac:dyDescent="0.25">
      <c r="A926" s="200"/>
      <c r="B926" s="105"/>
      <c r="D926" s="201">
        <f t="shared" si="240"/>
        <v>0.2</v>
      </c>
      <c r="E926" s="174">
        <f t="shared" ca="1" si="238"/>
        <v>-0.98273247450833123</v>
      </c>
      <c r="F926" s="179">
        <f t="shared" ca="1" si="241"/>
        <v>-23.37983070877408</v>
      </c>
      <c r="G926" s="272">
        <f t="shared" si="242"/>
        <v>33.99166699999995</v>
      </c>
      <c r="H926" s="181">
        <f t="shared" ca="1" si="243"/>
        <v>-4.9136623725416557</v>
      </c>
      <c r="I926" s="182">
        <f t="shared" ca="1" si="244"/>
        <v>-116.8991535438704</v>
      </c>
      <c r="J926" s="181">
        <f t="shared" ca="1" si="245"/>
        <v>980.74409625663338</v>
      </c>
      <c r="K926" s="7">
        <f t="shared" ca="1" si="251"/>
        <v>2.6644142061189044</v>
      </c>
      <c r="L926" s="110">
        <f t="shared" si="246"/>
        <v>0</v>
      </c>
      <c r="M926" s="110">
        <f t="shared" si="247"/>
        <v>52.368290647183507</v>
      </c>
      <c r="N926" s="110">
        <f t="shared" ca="1" si="248"/>
        <v>26.137903362026453</v>
      </c>
      <c r="O926" s="110">
        <f t="shared" ca="1" si="249"/>
        <v>-26.230387285157054</v>
      </c>
      <c r="P926" s="110">
        <f t="shared" ca="1" si="252"/>
        <v>-4.9136623725416557</v>
      </c>
      <c r="Q926" s="110"/>
      <c r="R926" s="105">
        <v>0</v>
      </c>
      <c r="S926" s="105">
        <f t="shared" si="253"/>
        <v>1.8407440726622322</v>
      </c>
      <c r="T926" s="177">
        <f t="shared" si="254"/>
        <v>5.3382559273377677</v>
      </c>
      <c r="U926" s="161">
        <f t="shared" si="239"/>
        <v>0</v>
      </c>
      <c r="V926" s="178">
        <f t="shared" si="250"/>
        <v>33.99166699999995</v>
      </c>
    </row>
    <row r="927" spans="1:22" x14ac:dyDescent="0.25">
      <c r="A927" s="200"/>
      <c r="B927" s="105"/>
      <c r="D927" s="201">
        <f t="shared" si="240"/>
        <v>0.2</v>
      </c>
      <c r="E927" s="174">
        <f t="shared" ca="1" si="238"/>
        <v>-0.96605774634902686</v>
      </c>
      <c r="F927" s="179">
        <f t="shared" ca="1" si="241"/>
        <v>-23.573042258043884</v>
      </c>
      <c r="G927" s="272">
        <f t="shared" si="242"/>
        <v>34.191666999999953</v>
      </c>
      <c r="H927" s="181">
        <f t="shared" ca="1" si="243"/>
        <v>-4.8302887317451342</v>
      </c>
      <c r="I927" s="182">
        <f t="shared" ca="1" si="244"/>
        <v>-117.86521129021942</v>
      </c>
      <c r="J927" s="181">
        <f t="shared" ca="1" si="245"/>
        <v>957.17105399858951</v>
      </c>
      <c r="K927" s="7">
        <f t="shared" ca="1" si="251"/>
        <v>2.7097832002234674</v>
      </c>
      <c r="L927" s="110">
        <f t="shared" si="246"/>
        <v>0</v>
      </c>
      <c r="M927" s="110">
        <f t="shared" si="247"/>
        <v>52.368290647183507</v>
      </c>
      <c r="N927" s="110">
        <f t="shared" ca="1" si="248"/>
        <v>26.582973194192217</v>
      </c>
      <c r="O927" s="110">
        <f t="shared" ca="1" si="249"/>
        <v>-25.78531745299129</v>
      </c>
      <c r="P927" s="110">
        <f t="shared" ca="1" si="252"/>
        <v>-4.8302887317451342</v>
      </c>
      <c r="Q927" s="110"/>
      <c r="R927" s="105">
        <v>0</v>
      </c>
      <c r="S927" s="105">
        <f t="shared" si="253"/>
        <v>1.8407440726622322</v>
      </c>
      <c r="T927" s="177">
        <f t="shared" si="254"/>
        <v>5.3382559273377677</v>
      </c>
      <c r="U927" s="161">
        <f t="shared" si="239"/>
        <v>0</v>
      </c>
      <c r="V927" s="178">
        <f t="shared" si="250"/>
        <v>34.191666999999953</v>
      </c>
    </row>
    <row r="928" spans="1:22" x14ac:dyDescent="0.25">
      <c r="A928" s="200"/>
      <c r="B928" s="105"/>
      <c r="D928" s="201">
        <f t="shared" si="240"/>
        <v>0.2</v>
      </c>
      <c r="E928" s="174">
        <f t="shared" ca="1" si="238"/>
        <v>-0.94952874223236972</v>
      </c>
      <c r="F928" s="179">
        <f t="shared" ca="1" si="241"/>
        <v>-23.762948006490362</v>
      </c>
      <c r="G928" s="272">
        <f t="shared" si="242"/>
        <v>34.391666999999956</v>
      </c>
      <c r="H928" s="181">
        <f t="shared" ca="1" si="243"/>
        <v>-4.7476437111618486</v>
      </c>
      <c r="I928" s="182">
        <f t="shared" ca="1" si="244"/>
        <v>-118.81474003245179</v>
      </c>
      <c r="J928" s="181">
        <f t="shared" ca="1" si="245"/>
        <v>933.40810599209919</v>
      </c>
      <c r="K928" s="7">
        <f t="shared" ca="1" si="251"/>
        <v>2.7547557049119153</v>
      </c>
      <c r="L928" s="110">
        <f t="shared" si="246"/>
        <v>0</v>
      </c>
      <c r="M928" s="110">
        <f t="shared" si="247"/>
        <v>52.368290647183507</v>
      </c>
      <c r="N928" s="110">
        <f t="shared" ca="1" si="248"/>
        <v>27.02415346518589</v>
      </c>
      <c r="O928" s="110">
        <f t="shared" ca="1" si="249"/>
        <v>-25.344137181997617</v>
      </c>
      <c r="P928" s="110">
        <f t="shared" ca="1" si="252"/>
        <v>-4.7476437111618486</v>
      </c>
      <c r="Q928" s="110"/>
      <c r="R928" s="105">
        <v>0</v>
      </c>
      <c r="S928" s="105">
        <f t="shared" si="253"/>
        <v>1.8407440726622322</v>
      </c>
      <c r="T928" s="177">
        <f t="shared" si="254"/>
        <v>5.3382559273377677</v>
      </c>
      <c r="U928" s="161">
        <f t="shared" si="239"/>
        <v>0</v>
      </c>
      <c r="V928" s="178">
        <f t="shared" si="250"/>
        <v>34.391666999999956</v>
      </c>
    </row>
    <row r="929" spans="1:22" x14ac:dyDescent="0.25">
      <c r="A929" s="200"/>
      <c r="B929" s="105"/>
      <c r="D929" s="201">
        <f t="shared" si="240"/>
        <v>0.2</v>
      </c>
      <c r="E929" s="174">
        <f t="shared" ref="E929:E965" ca="1" si="255">IF( AND(J928&lt;=0,I928&lt;=0,H929&lt;=0),0,+D929*H929)</f>
        <v>-0.93314998251352321</v>
      </c>
      <c r="F929" s="179">
        <f t="shared" ca="1" si="241"/>
        <v>-23.949578002993064</v>
      </c>
      <c r="G929" s="272">
        <f t="shared" si="242"/>
        <v>34.591666999999958</v>
      </c>
      <c r="H929" s="181">
        <f t="shared" ca="1" si="243"/>
        <v>-4.6657499125676161</v>
      </c>
      <c r="I929" s="182">
        <f t="shared" ca="1" si="244"/>
        <v>-119.74789001496532</v>
      </c>
      <c r="J929" s="181">
        <f t="shared" ca="1" si="245"/>
        <v>909.45852798910619</v>
      </c>
      <c r="K929" s="7">
        <f t="shared" ca="1" si="251"/>
        <v>2.7993194210951846</v>
      </c>
      <c r="L929" s="110">
        <f t="shared" si="246"/>
        <v>0</v>
      </c>
      <c r="M929" s="110">
        <f t="shared" si="247"/>
        <v>52.368290647183507</v>
      </c>
      <c r="N929" s="110">
        <f t="shared" ca="1" si="248"/>
        <v>27.461323520943761</v>
      </c>
      <c r="O929" s="110">
        <f t="shared" ca="1" si="249"/>
        <v>-24.906967126239746</v>
      </c>
      <c r="P929" s="110">
        <f t="shared" ca="1" si="252"/>
        <v>-4.6657499125676161</v>
      </c>
      <c r="Q929" s="110"/>
      <c r="R929" s="105">
        <v>0</v>
      </c>
      <c r="S929" s="105">
        <f t="shared" si="253"/>
        <v>1.8407440726622322</v>
      </c>
      <c r="T929" s="177">
        <f t="shared" si="254"/>
        <v>5.3382559273377677</v>
      </c>
      <c r="U929" s="161">
        <f t="shared" si="239"/>
        <v>0</v>
      </c>
      <c r="V929" s="178">
        <f t="shared" si="250"/>
        <v>34.591666999999958</v>
      </c>
    </row>
    <row r="930" spans="1:22" x14ac:dyDescent="0.25">
      <c r="A930" s="200"/>
      <c r="B930" s="105"/>
      <c r="D930" s="201">
        <f t="shared" si="240"/>
        <v>0.2</v>
      </c>
      <c r="E930" s="174">
        <f t="shared" ca="1" si="255"/>
        <v>-0.9169257077969406</v>
      </c>
      <c r="F930" s="179">
        <f t="shared" ca="1" si="241"/>
        <v>-24.132963144552452</v>
      </c>
      <c r="G930" s="272">
        <f t="shared" si="242"/>
        <v>34.791666999999961</v>
      </c>
      <c r="H930" s="181">
        <f t="shared" ca="1" si="243"/>
        <v>-4.5846285389847026</v>
      </c>
      <c r="I930" s="182">
        <f t="shared" ca="1" si="244"/>
        <v>-120.66481572276226</v>
      </c>
      <c r="J930" s="181">
        <f t="shared" ca="1" si="245"/>
        <v>885.3255648445537</v>
      </c>
      <c r="K930" s="7">
        <f t="shared" ca="1" si="251"/>
        <v>2.843462810836547</v>
      </c>
      <c r="L930" s="110">
        <f t="shared" si="246"/>
        <v>0</v>
      </c>
      <c r="M930" s="110">
        <f t="shared" si="247"/>
        <v>52.368290647183507</v>
      </c>
      <c r="N930" s="110">
        <f t="shared" ca="1" si="248"/>
        <v>27.894370174306527</v>
      </c>
      <c r="O930" s="110">
        <f t="shared" ca="1" si="249"/>
        <v>-24.47392047287698</v>
      </c>
      <c r="P930" s="110">
        <f t="shared" ca="1" si="252"/>
        <v>-4.5846285389847026</v>
      </c>
      <c r="Q930" s="110"/>
      <c r="R930" s="105">
        <v>0</v>
      </c>
      <c r="S930" s="105">
        <f t="shared" si="253"/>
        <v>1.8407440726622322</v>
      </c>
      <c r="T930" s="177">
        <f t="shared" si="254"/>
        <v>5.3382559273377677</v>
      </c>
      <c r="U930" s="161">
        <f t="shared" si="239"/>
        <v>0</v>
      </c>
      <c r="V930" s="178">
        <f t="shared" si="250"/>
        <v>34.791666999999961</v>
      </c>
    </row>
    <row r="931" spans="1:22" x14ac:dyDescent="0.25">
      <c r="A931" s="200"/>
      <c r="B931" s="105"/>
      <c r="D931" s="201">
        <f t="shared" si="240"/>
        <v>0.2</v>
      </c>
      <c r="E931" s="174">
        <f t="shared" ca="1" si="255"/>
        <v>-0.90085988433137121</v>
      </c>
      <c r="F931" s="179">
        <f t="shared" ca="1" si="241"/>
        <v>-24.313135121418725</v>
      </c>
      <c r="G931" s="272">
        <f t="shared" si="242"/>
        <v>34.991666999999964</v>
      </c>
      <c r="H931" s="181">
        <f t="shared" ca="1" si="243"/>
        <v>-4.5042994216568557</v>
      </c>
      <c r="I931" s="182">
        <f t="shared" ca="1" si="244"/>
        <v>-121.56567560709362</v>
      </c>
      <c r="J931" s="181">
        <f t="shared" ca="1" si="245"/>
        <v>861.01242972313503</v>
      </c>
      <c r="K931" s="7">
        <f t="shared" ca="1" si="251"/>
        <v>2.887175082672754</v>
      </c>
      <c r="L931" s="110">
        <f t="shared" si="246"/>
        <v>0</v>
      </c>
      <c r="M931" s="110">
        <f t="shared" si="247"/>
        <v>52.368290647183507</v>
      </c>
      <c r="N931" s="110">
        <f t="shared" ca="1" si="248"/>
        <v>28.323187561019719</v>
      </c>
      <c r="O931" s="110">
        <f t="shared" ca="1" si="249"/>
        <v>-24.045103086163788</v>
      </c>
      <c r="P931" s="110">
        <f t="shared" ca="1" si="252"/>
        <v>-4.5042994216568557</v>
      </c>
      <c r="Q931" s="110"/>
      <c r="R931" s="105">
        <v>0</v>
      </c>
      <c r="S931" s="105">
        <f t="shared" si="253"/>
        <v>1.8407440726622322</v>
      </c>
      <c r="T931" s="177">
        <f t="shared" si="254"/>
        <v>5.3382559273377677</v>
      </c>
      <c r="U931" s="161">
        <f t="shared" si="239"/>
        <v>0</v>
      </c>
      <c r="V931" s="178">
        <f t="shared" si="250"/>
        <v>34.991666999999964</v>
      </c>
    </row>
    <row r="932" spans="1:22" x14ac:dyDescent="0.25">
      <c r="A932" s="200"/>
      <c r="B932" s="105"/>
      <c r="D932" s="201">
        <f t="shared" si="240"/>
        <v>0.2</v>
      </c>
      <c r="E932" s="174">
        <f t="shared" ca="1" si="255"/>
        <v>-0.88495620965762678</v>
      </c>
      <c r="F932" s="179">
        <f t="shared" ca="1" si="241"/>
        <v>-24.490126363350253</v>
      </c>
      <c r="G932" s="272">
        <f t="shared" si="242"/>
        <v>35.191666999999967</v>
      </c>
      <c r="H932" s="181">
        <f t="shared" ca="1" si="243"/>
        <v>-4.4247810482881338</v>
      </c>
      <c r="I932" s="182">
        <f t="shared" ca="1" si="244"/>
        <v>-122.45063181675125</v>
      </c>
      <c r="J932" s="181">
        <f t="shared" ca="1" si="245"/>
        <v>836.52230335978481</v>
      </c>
      <c r="K932" s="7">
        <f t="shared" ca="1" si="251"/>
        <v>2.930446176247457</v>
      </c>
      <c r="L932" s="110">
        <f t="shared" si="246"/>
        <v>0</v>
      </c>
      <c r="M932" s="110">
        <f t="shared" si="247"/>
        <v>52.368290647183507</v>
      </c>
      <c r="N932" s="110">
        <f t="shared" ca="1" si="248"/>
        <v>28.747676988987553</v>
      </c>
      <c r="O932" s="110">
        <f t="shared" ca="1" si="249"/>
        <v>-23.620613658195953</v>
      </c>
      <c r="P932" s="110">
        <f t="shared" ca="1" si="252"/>
        <v>-4.4247810482881338</v>
      </c>
      <c r="Q932" s="110"/>
      <c r="R932" s="105">
        <v>0</v>
      </c>
      <c r="S932" s="105">
        <f t="shared" si="253"/>
        <v>1.8407440726622322</v>
      </c>
      <c r="T932" s="177">
        <f t="shared" si="254"/>
        <v>5.3382559273377677</v>
      </c>
      <c r="U932" s="161">
        <f t="shared" si="239"/>
        <v>0</v>
      </c>
      <c r="V932" s="178">
        <f t="shared" si="250"/>
        <v>35.191666999999967</v>
      </c>
    </row>
    <row r="933" spans="1:22" x14ac:dyDescent="0.25">
      <c r="A933" s="200"/>
      <c r="B933" s="105"/>
      <c r="D933" s="201">
        <f t="shared" si="240"/>
        <v>0.2</v>
      </c>
      <c r="E933" s="174">
        <f t="shared" ca="1" si="255"/>
        <v>-0.86921811848254349</v>
      </c>
      <c r="F933" s="179">
        <f t="shared" ca="1" si="241"/>
        <v>-24.663969987046762</v>
      </c>
      <c r="G933" s="272">
        <f t="shared" si="242"/>
        <v>35.39166699999997</v>
      </c>
      <c r="H933" s="181">
        <f t="shared" ca="1" si="243"/>
        <v>-4.3460905924127173</v>
      </c>
      <c r="I933" s="182">
        <f t="shared" ca="1" si="244"/>
        <v>-123.3198499352338</v>
      </c>
      <c r="J933" s="181">
        <f t="shared" ca="1" si="245"/>
        <v>811.858333372738</v>
      </c>
      <c r="K933" s="7">
        <f t="shared" ca="1" si="251"/>
        <v>2.9732667463291955</v>
      </c>
      <c r="L933" s="110">
        <f t="shared" si="246"/>
        <v>0</v>
      </c>
      <c r="M933" s="110">
        <f t="shared" si="247"/>
        <v>52.368290647183507</v>
      </c>
      <c r="N933" s="110">
        <f t="shared" ca="1" si="248"/>
        <v>29.167746781489409</v>
      </c>
      <c r="O933" s="110">
        <f t="shared" ca="1" si="249"/>
        <v>-23.200543865694097</v>
      </c>
      <c r="P933" s="110">
        <f t="shared" ca="1" si="252"/>
        <v>-4.3460905924127173</v>
      </c>
      <c r="Q933" s="110"/>
      <c r="R933" s="105">
        <v>0</v>
      </c>
      <c r="S933" s="105">
        <f t="shared" si="253"/>
        <v>1.8407440726622322</v>
      </c>
      <c r="T933" s="177">
        <f t="shared" si="254"/>
        <v>5.3382559273377677</v>
      </c>
      <c r="U933" s="161">
        <f t="shared" si="239"/>
        <v>0</v>
      </c>
      <c r="V933" s="178">
        <f t="shared" si="250"/>
        <v>35.39166699999997</v>
      </c>
    </row>
    <row r="934" spans="1:22" x14ac:dyDescent="0.25">
      <c r="A934" s="200"/>
      <c r="B934" s="105"/>
      <c r="D934" s="201">
        <f t="shared" si="240"/>
        <v>0.2</v>
      </c>
      <c r="E934" s="174">
        <f t="shared" ca="1" si="255"/>
        <v>-0.85364878875341133</v>
      </c>
      <c r="F934" s="179">
        <f t="shared" ca="1" si="241"/>
        <v>-24.834699744797447</v>
      </c>
      <c r="G934" s="272">
        <f t="shared" si="242"/>
        <v>35.591666999999973</v>
      </c>
      <c r="H934" s="181">
        <f t="shared" ca="1" si="243"/>
        <v>-4.2682439437670565</v>
      </c>
      <c r="I934" s="182">
        <f t="shared" ca="1" si="244"/>
        <v>-124.17349872398722</v>
      </c>
      <c r="J934" s="181">
        <f t="shared" ca="1" si="245"/>
        <v>787.02363362794051</v>
      </c>
      <c r="K934" s="7">
        <f t="shared" ca="1" si="251"/>
        <v>3.0156281462839436</v>
      </c>
      <c r="L934" s="110">
        <f t="shared" si="246"/>
        <v>0</v>
      </c>
      <c r="M934" s="110">
        <f t="shared" si="247"/>
        <v>52.368290647183507</v>
      </c>
      <c r="N934" s="110">
        <f t="shared" ca="1" si="248"/>
        <v>29.583312115045487</v>
      </c>
      <c r="O934" s="110">
        <f t="shared" ca="1" si="249"/>
        <v>-22.78497853213802</v>
      </c>
      <c r="P934" s="110">
        <f t="shared" ca="1" si="252"/>
        <v>-4.2682439437670565</v>
      </c>
      <c r="Q934" s="110"/>
      <c r="R934" s="105">
        <v>0</v>
      </c>
      <c r="S934" s="105">
        <f t="shared" si="253"/>
        <v>1.8407440726622322</v>
      </c>
      <c r="T934" s="177">
        <f t="shared" si="254"/>
        <v>5.3382559273377677</v>
      </c>
      <c r="U934" s="161">
        <f t="shared" si="239"/>
        <v>0</v>
      </c>
      <c r="V934" s="178">
        <f t="shared" si="250"/>
        <v>35.591666999999973</v>
      </c>
    </row>
    <row r="935" spans="1:22" x14ac:dyDescent="0.25">
      <c r="A935" s="200"/>
      <c r="B935" s="105"/>
      <c r="D935" s="201">
        <f t="shared" si="240"/>
        <v>0.2</v>
      </c>
      <c r="E935" s="174">
        <f t="shared" ca="1" si="255"/>
        <v>-0.83825114790803701</v>
      </c>
      <c r="F935" s="179">
        <f t="shared" ca="1" si="241"/>
        <v>-25.002349974379054</v>
      </c>
      <c r="G935" s="272">
        <f t="shared" si="242"/>
        <v>35.791666999999975</v>
      </c>
      <c r="H935" s="181">
        <f t="shared" ca="1" si="243"/>
        <v>-4.1912557395401846</v>
      </c>
      <c r="I935" s="182">
        <f t="shared" ca="1" si="244"/>
        <v>-125.01174987189526</v>
      </c>
      <c r="J935" s="181">
        <f t="shared" ca="1" si="245"/>
        <v>762.02128365356145</v>
      </c>
      <c r="K935" s="7">
        <f t="shared" ca="1" si="251"/>
        <v>3.0575224110697938</v>
      </c>
      <c r="L935" s="110">
        <f t="shared" si="246"/>
        <v>0</v>
      </c>
      <c r="M935" s="110">
        <f t="shared" si="247"/>
        <v>52.368290647183507</v>
      </c>
      <c r="N935" s="110">
        <f t="shared" ca="1" si="248"/>
        <v>29.994294852594678</v>
      </c>
      <c r="O935" s="110">
        <f t="shared" ca="1" si="249"/>
        <v>-22.373995794588829</v>
      </c>
      <c r="P935" s="110">
        <f t="shared" ca="1" si="252"/>
        <v>-4.1912557395401846</v>
      </c>
      <c r="Q935" s="110"/>
      <c r="R935" s="105">
        <v>0</v>
      </c>
      <c r="S935" s="105">
        <f t="shared" si="253"/>
        <v>1.8407440726622322</v>
      </c>
      <c r="T935" s="177">
        <f t="shared" si="254"/>
        <v>5.3382559273377677</v>
      </c>
      <c r="U935" s="161">
        <f t="shared" si="239"/>
        <v>0</v>
      </c>
      <c r="V935" s="178">
        <f t="shared" si="250"/>
        <v>35.791666999999975</v>
      </c>
    </row>
    <row r="936" spans="1:22" x14ac:dyDescent="0.25">
      <c r="A936" s="200"/>
      <c r="B936" s="105"/>
      <c r="D936" s="201">
        <f t="shared" si="240"/>
        <v>0.2</v>
      </c>
      <c r="E936" s="174">
        <f t="shared" ca="1" si="255"/>
        <v>-0.82302787927652798</v>
      </c>
      <c r="F936" s="179">
        <f t="shared" ca="1" si="241"/>
        <v>-25.166955550234359</v>
      </c>
      <c r="G936" s="272">
        <f t="shared" si="242"/>
        <v>35.991666999999978</v>
      </c>
      <c r="H936" s="181">
        <f t="shared" ca="1" si="243"/>
        <v>-4.1151393963826397</v>
      </c>
      <c r="I936" s="182">
        <f t="shared" ca="1" si="244"/>
        <v>-125.83477775117179</v>
      </c>
      <c r="J936" s="181">
        <f t="shared" ca="1" si="245"/>
        <v>736.85432810332713</v>
      </c>
      <c r="K936" s="7">
        <f t="shared" ca="1" si="251"/>
        <v>3.0989422398188293</v>
      </c>
      <c r="L936" s="110">
        <f t="shared" si="246"/>
        <v>0</v>
      </c>
      <c r="M936" s="110">
        <f t="shared" si="247"/>
        <v>52.368290647183507</v>
      </c>
      <c r="N936" s="110">
        <f t="shared" ca="1" si="248"/>
        <v>30.400623372622718</v>
      </c>
      <c r="O936" s="110">
        <f t="shared" ca="1" si="249"/>
        <v>-21.967667274560789</v>
      </c>
      <c r="P936" s="110">
        <f t="shared" ca="1" si="252"/>
        <v>-4.1151393963826397</v>
      </c>
      <c r="Q936" s="110"/>
      <c r="R936" s="105">
        <v>0</v>
      </c>
      <c r="S936" s="105">
        <f t="shared" si="253"/>
        <v>1.8407440726622322</v>
      </c>
      <c r="T936" s="177">
        <f t="shared" si="254"/>
        <v>5.3382559273377677</v>
      </c>
      <c r="U936" s="161">
        <f t="shared" si="239"/>
        <v>0</v>
      </c>
      <c r="V936" s="178">
        <f t="shared" si="250"/>
        <v>35.991666999999978</v>
      </c>
    </row>
    <row r="937" spans="1:22" x14ac:dyDescent="0.25">
      <c r="A937" s="200"/>
      <c r="B937" s="105"/>
      <c r="D937" s="201">
        <f t="shared" si="240"/>
        <v>0.2</v>
      </c>
      <c r="E937" s="174">
        <f t="shared" ca="1" si="255"/>
        <v>-0.80798142861184419</v>
      </c>
      <c r="F937" s="179">
        <f t="shared" ca="1" si="241"/>
        <v>-25.328551835956727</v>
      </c>
      <c r="G937" s="272">
        <f t="shared" si="242"/>
        <v>36.191666999999981</v>
      </c>
      <c r="H937" s="181">
        <f t="shared" ca="1" si="243"/>
        <v>-4.0399071430592208</v>
      </c>
      <c r="I937" s="182">
        <f t="shared" ca="1" si="244"/>
        <v>-126.64275917978362</v>
      </c>
      <c r="J937" s="181">
        <f t="shared" ca="1" si="245"/>
        <v>711.52577626737036</v>
      </c>
      <c r="K937" s="7">
        <f t="shared" ca="1" si="251"/>
        <v>3.1398809780686476</v>
      </c>
      <c r="L937" s="110">
        <f t="shared" si="246"/>
        <v>0</v>
      </c>
      <c r="M937" s="110">
        <f t="shared" si="247"/>
        <v>52.368290647183507</v>
      </c>
      <c r="N937" s="110">
        <f t="shared" ca="1" si="248"/>
        <v>30.802232394853434</v>
      </c>
      <c r="O937" s="110">
        <f t="shared" ca="1" si="249"/>
        <v>-21.566058252330073</v>
      </c>
      <c r="P937" s="110">
        <f t="shared" ca="1" si="252"/>
        <v>-4.0399071430592208</v>
      </c>
      <c r="Q937" s="110"/>
      <c r="R937" s="105">
        <v>0</v>
      </c>
      <c r="S937" s="105">
        <f t="shared" si="253"/>
        <v>1.8407440726622322</v>
      </c>
      <c r="T937" s="177">
        <f t="shared" si="254"/>
        <v>5.3382559273377677</v>
      </c>
      <c r="U937" s="161">
        <f t="shared" si="239"/>
        <v>0</v>
      </c>
      <c r="V937" s="178">
        <f t="shared" si="250"/>
        <v>36.191666999999981</v>
      </c>
    </row>
    <row r="938" spans="1:22" x14ac:dyDescent="0.25">
      <c r="A938" s="200"/>
      <c r="B938" s="105"/>
      <c r="D938" s="201">
        <f t="shared" si="240"/>
        <v>0.2</v>
      </c>
      <c r="E938" s="174">
        <f t="shared" ca="1" si="255"/>
        <v>-0.79311401072713306</v>
      </c>
      <c r="F938" s="179">
        <f t="shared" ca="1" si="241"/>
        <v>-25.487174638102154</v>
      </c>
      <c r="G938" s="272">
        <f t="shared" si="242"/>
        <v>36.391666999999984</v>
      </c>
      <c r="H938" s="181">
        <f t="shared" ca="1" si="243"/>
        <v>-3.9655700536356653</v>
      </c>
      <c r="I938" s="182">
        <f t="shared" ca="1" si="244"/>
        <v>-127.43587319051076</v>
      </c>
      <c r="J938" s="181">
        <f t="shared" ca="1" si="245"/>
        <v>686.03860162926821</v>
      </c>
      <c r="K938" s="7">
        <f t="shared" ca="1" si="251"/>
        <v>3.1803325997033398</v>
      </c>
      <c r="L938" s="110">
        <f t="shared" si="246"/>
        <v>0</v>
      </c>
      <c r="M938" s="110">
        <f t="shared" si="247"/>
        <v>52.368290647183507</v>
      </c>
      <c r="N938" s="110">
        <f t="shared" ca="1" si="248"/>
        <v>31.199062803089767</v>
      </c>
      <c r="O938" s="110">
        <f t="shared" ca="1" si="249"/>
        <v>-21.16922784409374</v>
      </c>
      <c r="P938" s="110">
        <f t="shared" ca="1" si="252"/>
        <v>-3.9655700536356653</v>
      </c>
      <c r="Q938" s="110"/>
      <c r="R938" s="105">
        <v>0</v>
      </c>
      <c r="S938" s="105">
        <f t="shared" si="253"/>
        <v>1.8407440726622322</v>
      </c>
      <c r="T938" s="177">
        <f t="shared" si="254"/>
        <v>5.3382559273377677</v>
      </c>
      <c r="U938" s="161">
        <f t="shared" si="239"/>
        <v>0</v>
      </c>
      <c r="V938" s="178">
        <f t="shared" si="250"/>
        <v>36.391666999999984</v>
      </c>
    </row>
    <row r="939" spans="1:22" x14ac:dyDescent="0.25">
      <c r="A939" s="200"/>
      <c r="B939" s="105"/>
      <c r="D939" s="201">
        <f t="shared" si="240"/>
        <v>0.2</v>
      </c>
      <c r="E939" s="174">
        <f t="shared" ca="1" si="255"/>
        <v>-0.77842761621886869</v>
      </c>
      <c r="F939" s="179">
        <f t="shared" ca="1" si="241"/>
        <v>-25.642860161345926</v>
      </c>
      <c r="G939" s="272">
        <f t="shared" si="242"/>
        <v>36.591666999999987</v>
      </c>
      <c r="H939" s="181">
        <f t="shared" ca="1" si="243"/>
        <v>-3.8921380810943433</v>
      </c>
      <c r="I939" s="182">
        <f t="shared" ca="1" si="244"/>
        <v>-128.21430080672963</v>
      </c>
      <c r="J939" s="181">
        <f t="shared" ca="1" si="245"/>
        <v>660.39574146792233</v>
      </c>
      <c r="K939" s="7">
        <f t="shared" ca="1" si="251"/>
        <v>3.2202916886610176</v>
      </c>
      <c r="L939" s="110">
        <f t="shared" si="246"/>
        <v>0</v>
      </c>
      <c r="M939" s="110">
        <f t="shared" si="247"/>
        <v>52.368290647183507</v>
      </c>
      <c r="N939" s="110">
        <f t="shared" ca="1" si="248"/>
        <v>31.591061465764582</v>
      </c>
      <c r="O939" s="110">
        <f t="shared" ca="1" si="249"/>
        <v>-20.777229181418924</v>
      </c>
      <c r="P939" s="110">
        <f t="shared" ca="1" si="252"/>
        <v>-3.8921380810943433</v>
      </c>
      <c r="Q939" s="110"/>
      <c r="R939" s="105">
        <v>0</v>
      </c>
      <c r="S939" s="105">
        <f t="shared" si="253"/>
        <v>1.8407440726622322</v>
      </c>
      <c r="T939" s="177">
        <f t="shared" si="254"/>
        <v>5.3382559273377677</v>
      </c>
      <c r="U939" s="161">
        <f t="shared" si="239"/>
        <v>0</v>
      </c>
      <c r="V939" s="178">
        <f t="shared" si="250"/>
        <v>36.591666999999987</v>
      </c>
    </row>
    <row r="940" spans="1:22" x14ac:dyDescent="0.25">
      <c r="A940" s="200"/>
      <c r="B940" s="105"/>
      <c r="D940" s="201">
        <f t="shared" si="240"/>
        <v>0.2</v>
      </c>
      <c r="E940" s="174">
        <f t="shared" ca="1" si="255"/>
        <v>-0.76392401825581424</v>
      </c>
      <c r="F940" s="179">
        <f t="shared" ca="1" si="241"/>
        <v>-25.795644964997088</v>
      </c>
      <c r="G940" s="272">
        <f t="shared" si="242"/>
        <v>36.79166699999999</v>
      </c>
      <c r="H940" s="181">
        <f t="shared" ca="1" si="243"/>
        <v>-3.819620091279071</v>
      </c>
      <c r="I940" s="182">
        <f t="shared" ca="1" si="244"/>
        <v>-128.97822482498543</v>
      </c>
      <c r="J940" s="181">
        <f t="shared" ca="1" si="245"/>
        <v>634.60009650292523</v>
      </c>
      <c r="K940" s="7">
        <f t="shared" ca="1" si="251"/>
        <v>3.2597534204622405</v>
      </c>
      <c r="L940" s="110">
        <f t="shared" si="246"/>
        <v>0</v>
      </c>
      <c r="M940" s="110">
        <f t="shared" si="247"/>
        <v>52.368290647183507</v>
      </c>
      <c r="N940" s="110">
        <f t="shared" ca="1" si="248"/>
        <v>31.978181054734581</v>
      </c>
      <c r="O940" s="110">
        <f t="shared" ca="1" si="249"/>
        <v>-20.390109592448926</v>
      </c>
      <c r="P940" s="110">
        <f t="shared" ca="1" si="252"/>
        <v>-3.819620091279071</v>
      </c>
      <c r="Q940" s="110"/>
      <c r="R940" s="105">
        <v>0</v>
      </c>
      <c r="S940" s="105">
        <f t="shared" si="253"/>
        <v>1.8407440726622322</v>
      </c>
      <c r="T940" s="177">
        <f t="shared" si="254"/>
        <v>5.3382559273377677</v>
      </c>
      <c r="U940" s="161">
        <f t="shared" si="239"/>
        <v>0</v>
      </c>
      <c r="V940" s="178">
        <f t="shared" si="250"/>
        <v>36.79166699999999</v>
      </c>
    </row>
    <row r="941" spans="1:22" x14ac:dyDescent="0.25">
      <c r="A941" s="200"/>
      <c r="B941" s="105"/>
      <c r="D941" s="201">
        <f t="shared" si="240"/>
        <v>0.2</v>
      </c>
      <c r="E941" s="174">
        <f t="shared" ca="1" si="255"/>
        <v>-0.74960477941484227</v>
      </c>
      <c r="F941" s="179">
        <f t="shared" ca="1" si="241"/>
        <v>-25.945565920880057</v>
      </c>
      <c r="G941" s="272">
        <f t="shared" si="242"/>
        <v>36.991666999999993</v>
      </c>
      <c r="H941" s="181">
        <f t="shared" ca="1" si="243"/>
        <v>-3.7480238970742112</v>
      </c>
      <c r="I941" s="182">
        <f t="shared" ca="1" si="244"/>
        <v>-129.72782960440028</v>
      </c>
      <c r="J941" s="181">
        <f t="shared" ca="1" si="245"/>
        <v>608.65453058204514</v>
      </c>
      <c r="K941" s="7">
        <f t="shared" ca="1" si="251"/>
        <v>3.2987135436109578</v>
      </c>
      <c r="L941" s="110">
        <f t="shared" si="246"/>
        <v>0</v>
      </c>
      <c r="M941" s="110">
        <f t="shared" si="247"/>
        <v>52.368290647183507</v>
      </c>
      <c r="N941" s="110">
        <f t="shared" ca="1" si="248"/>
        <v>32.3603798628235</v>
      </c>
      <c r="O941" s="110">
        <f t="shared" ca="1" si="249"/>
        <v>-20.007910784360007</v>
      </c>
      <c r="P941" s="110">
        <f t="shared" ca="1" si="252"/>
        <v>-3.7480238970742112</v>
      </c>
      <c r="Q941" s="110"/>
      <c r="R941" s="105">
        <v>0</v>
      </c>
      <c r="S941" s="105">
        <f t="shared" si="253"/>
        <v>1.8407440726622322</v>
      </c>
      <c r="T941" s="177">
        <f t="shared" si="254"/>
        <v>5.3382559273377677</v>
      </c>
      <c r="U941" s="161">
        <f t="shared" si="239"/>
        <v>0</v>
      </c>
      <c r="V941" s="178">
        <f t="shared" si="250"/>
        <v>36.991666999999993</v>
      </c>
    </row>
    <row r="942" spans="1:22" x14ac:dyDescent="0.25">
      <c r="A942" s="200"/>
      <c r="B942" s="105"/>
      <c r="D942" s="201">
        <f t="shared" si="240"/>
        <v>0.2</v>
      </c>
      <c r="E942" s="174">
        <f t="shared" ca="1" si="255"/>
        <v>-0.73547125854565576</v>
      </c>
      <c r="F942" s="179">
        <f t="shared" ca="1" si="241"/>
        <v>-26.092660172589191</v>
      </c>
      <c r="G942" s="272">
        <f t="shared" si="242"/>
        <v>37.191666999999995</v>
      </c>
      <c r="H942" s="181">
        <f t="shared" ca="1" si="243"/>
        <v>-3.6773562927282786</v>
      </c>
      <c r="I942" s="182">
        <f t="shared" ca="1" si="244"/>
        <v>-130.46330086294594</v>
      </c>
      <c r="J942" s="181">
        <f t="shared" ca="1" si="245"/>
        <v>582.56187040945599</v>
      </c>
      <c r="K942" s="7">
        <f t="shared" ca="1" si="251"/>
        <v>3.3371683609168126</v>
      </c>
      <c r="L942" s="110">
        <f t="shared" si="246"/>
        <v>0</v>
      </c>
      <c r="M942" s="110">
        <f t="shared" si="247"/>
        <v>52.368290647183507</v>
      </c>
      <c r="N942" s="110">
        <f t="shared" ca="1" si="248"/>
        <v>32.737621620593934</v>
      </c>
      <c r="O942" s="110">
        <f t="shared" ca="1" si="249"/>
        <v>-19.630669026589572</v>
      </c>
      <c r="P942" s="110">
        <f t="shared" ca="1" si="252"/>
        <v>-3.6773562927282786</v>
      </c>
      <c r="Q942" s="110"/>
      <c r="R942" s="105">
        <v>0</v>
      </c>
      <c r="S942" s="105">
        <f t="shared" si="253"/>
        <v>1.8407440726622322</v>
      </c>
      <c r="T942" s="177">
        <f t="shared" si="254"/>
        <v>5.3382559273377677</v>
      </c>
      <c r="U942" s="161">
        <f t="shared" si="239"/>
        <v>0</v>
      </c>
      <c r="V942" s="178">
        <f t="shared" si="250"/>
        <v>37.191666999999995</v>
      </c>
    </row>
    <row r="943" spans="1:22" x14ac:dyDescent="0.25">
      <c r="A943" s="200"/>
      <c r="B943" s="105"/>
      <c r="D943" s="201">
        <f t="shared" si="240"/>
        <v>0.2</v>
      </c>
      <c r="E943" s="174">
        <f t="shared" ca="1" si="255"/>
        <v>-0.72152461764747422</v>
      </c>
      <c r="F943" s="179">
        <f t="shared" ca="1" si="241"/>
        <v>-26.236965096118684</v>
      </c>
      <c r="G943" s="272">
        <f t="shared" si="242"/>
        <v>37.391666999999998</v>
      </c>
      <c r="H943" s="181">
        <f t="shared" ca="1" si="243"/>
        <v>-3.607623088237371</v>
      </c>
      <c r="I943" s="182">
        <f t="shared" ca="1" si="244"/>
        <v>-131.18482548059342</v>
      </c>
      <c r="J943" s="181">
        <f t="shared" ca="1" si="245"/>
        <v>556.32490531333735</v>
      </c>
      <c r="K943" s="7">
        <f t="shared" ca="1" si="251"/>
        <v>3.3751147107848909</v>
      </c>
      <c r="L943" s="110">
        <f t="shared" si="246"/>
        <v>0</v>
      </c>
      <c r="M943" s="110">
        <f t="shared" si="247"/>
        <v>52.368290647183507</v>
      </c>
      <c r="N943" s="110">
        <f t="shared" ca="1" si="248"/>
        <v>33.10987531279978</v>
      </c>
      <c r="O943" s="110">
        <f t="shared" ca="1" si="249"/>
        <v>-19.258415334383727</v>
      </c>
      <c r="P943" s="110">
        <f t="shared" ca="1" si="252"/>
        <v>-3.607623088237371</v>
      </c>
      <c r="Q943" s="110"/>
      <c r="R943" s="105">
        <v>0</v>
      </c>
      <c r="S943" s="105">
        <f t="shared" si="253"/>
        <v>1.8407440726622322</v>
      </c>
      <c r="T943" s="177">
        <f t="shared" si="254"/>
        <v>5.3382559273377677</v>
      </c>
      <c r="U943" s="161">
        <f t="shared" si="239"/>
        <v>0</v>
      </c>
      <c r="V943" s="178">
        <f t="shared" si="250"/>
        <v>37.391666999999998</v>
      </c>
    </row>
    <row r="944" spans="1:22" x14ac:dyDescent="0.25">
      <c r="A944" s="200"/>
      <c r="B944" s="105"/>
      <c r="D944" s="201">
        <f t="shared" si="240"/>
        <v>0.2</v>
      </c>
      <c r="E944" s="174">
        <f t="shared" ca="1" si="255"/>
        <v>-0.70776582874173488</v>
      </c>
      <c r="F944" s="179">
        <f t="shared" ca="1" si="241"/>
        <v>-26.378518261867033</v>
      </c>
      <c r="G944" s="272">
        <f t="shared" si="242"/>
        <v>37.591667000000001</v>
      </c>
      <c r="H944" s="181">
        <f t="shared" ca="1" si="243"/>
        <v>-3.5388291437086741</v>
      </c>
      <c r="I944" s="182">
        <f t="shared" ca="1" si="244"/>
        <v>-131.89259130933516</v>
      </c>
      <c r="J944" s="181">
        <f t="shared" ca="1" si="245"/>
        <v>529.94638705147031</v>
      </c>
      <c r="K944" s="7">
        <f t="shared" ca="1" si="251"/>
        <v>3.4125499485163138</v>
      </c>
      <c r="L944" s="110">
        <f t="shared" si="246"/>
        <v>0</v>
      </c>
      <c r="M944" s="110">
        <f t="shared" si="247"/>
        <v>52.368290647183507</v>
      </c>
      <c r="N944" s="110">
        <f t="shared" ca="1" si="248"/>
        <v>33.47711499494504</v>
      </c>
      <c r="O944" s="110">
        <f t="shared" ca="1" si="249"/>
        <v>-18.891175652238466</v>
      </c>
      <c r="P944" s="110">
        <f t="shared" ca="1" si="252"/>
        <v>-3.5388291437086741</v>
      </c>
      <c r="Q944" s="110"/>
      <c r="R944" s="105">
        <v>0</v>
      </c>
      <c r="S944" s="105">
        <f t="shared" si="253"/>
        <v>1.8407440726622322</v>
      </c>
      <c r="T944" s="177">
        <f t="shared" si="254"/>
        <v>5.3382559273377677</v>
      </c>
      <c r="U944" s="161">
        <f t="shared" si="239"/>
        <v>0</v>
      </c>
      <c r="V944" s="178">
        <f t="shared" si="250"/>
        <v>37.591667000000001</v>
      </c>
    </row>
    <row r="945" spans="1:22" x14ac:dyDescent="0.25">
      <c r="A945" s="200"/>
      <c r="B945" s="105"/>
      <c r="D945" s="201">
        <f t="shared" si="240"/>
        <v>0.2</v>
      </c>
      <c r="E945" s="174">
        <f t="shared" ca="1" si="255"/>
        <v>-0.69419568072586113</v>
      </c>
      <c r="F945" s="179">
        <f t="shared" ca="1" si="241"/>
        <v>-26.517357398012209</v>
      </c>
      <c r="G945" s="272">
        <f t="shared" si="242"/>
        <v>37.791667000000004</v>
      </c>
      <c r="H945" s="181">
        <f t="shared" ca="1" si="243"/>
        <v>-3.4709784036293052</v>
      </c>
      <c r="I945" s="182">
        <f t="shared" ca="1" si="244"/>
        <v>-132.58678699006103</v>
      </c>
      <c r="J945" s="181">
        <f t="shared" ca="1" si="245"/>
        <v>503.42902965345809</v>
      </c>
      <c r="K945" s="7">
        <f t="shared" ca="1" si="251"/>
        <v>3.4494719276603449</v>
      </c>
      <c r="L945" s="110">
        <f t="shared" si="246"/>
        <v>0</v>
      </c>
      <c r="M945" s="110">
        <f t="shared" si="247"/>
        <v>52.368290647183507</v>
      </c>
      <c r="N945" s="110">
        <f t="shared" ca="1" si="248"/>
        <v>33.839319610347985</v>
      </c>
      <c r="O945" s="110">
        <f t="shared" ca="1" si="249"/>
        <v>-18.528971036835522</v>
      </c>
      <c r="P945" s="110">
        <f t="shared" ca="1" si="252"/>
        <v>-3.4709784036293052</v>
      </c>
      <c r="Q945" s="110"/>
      <c r="R945" s="105">
        <v>0</v>
      </c>
      <c r="S945" s="105">
        <f t="shared" si="253"/>
        <v>1.8407440726622322</v>
      </c>
      <c r="T945" s="177">
        <f t="shared" si="254"/>
        <v>5.3382559273377677</v>
      </c>
      <c r="U945" s="161">
        <f t="shared" si="239"/>
        <v>0</v>
      </c>
      <c r="V945" s="178">
        <f t="shared" si="250"/>
        <v>37.791667000000004</v>
      </c>
    </row>
    <row r="946" spans="1:22" x14ac:dyDescent="0.25">
      <c r="A946" s="200"/>
      <c r="B946" s="105"/>
      <c r="D946" s="201">
        <f t="shared" si="240"/>
        <v>0.2</v>
      </c>
      <c r="E946" s="174">
        <f t="shared" ca="1" si="255"/>
        <v>-0.6808147861941265</v>
      </c>
      <c r="F946" s="179">
        <f t="shared" ca="1" si="241"/>
        <v>-26.653520355251032</v>
      </c>
      <c r="G946" s="272">
        <f t="shared" si="242"/>
        <v>37.991667000000007</v>
      </c>
      <c r="H946" s="181">
        <f t="shared" ca="1" si="243"/>
        <v>-3.404073930970632</v>
      </c>
      <c r="I946" s="182">
        <f t="shared" ca="1" si="244"/>
        <v>-133.26760177625516</v>
      </c>
      <c r="J946" s="181">
        <f t="shared" ca="1" si="245"/>
        <v>476.77550929820706</v>
      </c>
      <c r="K946" s="7">
        <f t="shared" ca="1" si="251"/>
        <v>3.4858789814560196</v>
      </c>
      <c r="L946" s="110">
        <f t="shared" si="246"/>
        <v>0</v>
      </c>
      <c r="M946" s="110">
        <f t="shared" si="247"/>
        <v>52.368290647183507</v>
      </c>
      <c r="N946" s="110">
        <f t="shared" ca="1" si="248"/>
        <v>34.196472808083556</v>
      </c>
      <c r="O946" s="110">
        <f t="shared" ca="1" si="249"/>
        <v>-18.171817839099951</v>
      </c>
      <c r="P946" s="110">
        <f t="shared" ca="1" si="252"/>
        <v>-3.404073930970632</v>
      </c>
      <c r="Q946" s="110"/>
      <c r="R946" s="105">
        <v>0</v>
      </c>
      <c r="S946" s="105">
        <f t="shared" si="253"/>
        <v>1.8407440726622322</v>
      </c>
      <c r="T946" s="177">
        <f t="shared" si="254"/>
        <v>5.3382559273377677</v>
      </c>
      <c r="U946" s="161">
        <f t="shared" si="239"/>
        <v>0</v>
      </c>
      <c r="V946" s="178">
        <f t="shared" si="250"/>
        <v>37.991667000000007</v>
      </c>
    </row>
    <row r="947" spans="1:22" x14ac:dyDescent="0.25">
      <c r="A947" s="200"/>
      <c r="B947" s="105"/>
      <c r="D947" s="201">
        <f t="shared" si="240"/>
        <v>0.2</v>
      </c>
      <c r="E947" s="174">
        <f t="shared" ca="1" si="255"/>
        <v>-0.66762358821258927</v>
      </c>
      <c r="F947" s="179">
        <f t="shared" ca="1" si="241"/>
        <v>-26.787045072893552</v>
      </c>
      <c r="G947" s="272">
        <f t="shared" si="242"/>
        <v>38.19166700000001</v>
      </c>
      <c r="H947" s="181">
        <f t="shared" ca="1" si="243"/>
        <v>-3.3381179410629462</v>
      </c>
      <c r="I947" s="182">
        <f t="shared" ca="1" si="244"/>
        <v>-133.93522536446775</v>
      </c>
      <c r="J947" s="181">
        <f t="shared" ca="1" si="245"/>
        <v>449.98846422531352</v>
      </c>
      <c r="K947" s="7">
        <f t="shared" ca="1" si="251"/>
        <v>3.5217699043987452</v>
      </c>
      <c r="L947" s="110">
        <f t="shared" si="246"/>
        <v>0</v>
      </c>
      <c r="M947" s="110">
        <f t="shared" si="247"/>
        <v>52.368290647183507</v>
      </c>
      <c r="N947" s="110">
        <f t="shared" ca="1" si="248"/>
        <v>34.54856276215169</v>
      </c>
      <c r="O947" s="110">
        <f t="shared" ca="1" si="249"/>
        <v>-17.819727885031817</v>
      </c>
      <c r="P947" s="110">
        <f t="shared" ca="1" si="252"/>
        <v>-3.3381179410629462</v>
      </c>
      <c r="Q947" s="110"/>
      <c r="R947" s="105">
        <v>0</v>
      </c>
      <c r="S947" s="105">
        <f t="shared" si="253"/>
        <v>1.8407440726622322</v>
      </c>
      <c r="T947" s="177">
        <f t="shared" si="254"/>
        <v>5.3382559273377677</v>
      </c>
      <c r="U947" s="161">
        <f t="shared" si="239"/>
        <v>0</v>
      </c>
      <c r="V947" s="178">
        <f t="shared" si="250"/>
        <v>38.19166700000001</v>
      </c>
    </row>
    <row r="948" spans="1:22" x14ac:dyDescent="0.25">
      <c r="A948" s="200"/>
      <c r="B948" s="105"/>
      <c r="D948" s="201">
        <f t="shared" si="240"/>
        <v>0.2</v>
      </c>
      <c r="E948" s="174">
        <f t="shared" ca="1" si="255"/>
        <v>-0.65462236703602672</v>
      </c>
      <c r="F948" s="179">
        <f t="shared" ca="1" si="241"/>
        <v>-26.91796954630076</v>
      </c>
      <c r="G948" s="272">
        <f t="shared" si="242"/>
        <v>38.391667000000012</v>
      </c>
      <c r="H948" s="181">
        <f t="shared" ca="1" si="243"/>
        <v>-3.2731118351801332</v>
      </c>
      <c r="I948" s="182">
        <f t="shared" ca="1" si="244"/>
        <v>-134.5898477315038</v>
      </c>
      <c r="J948" s="181">
        <f t="shared" ca="1" si="245"/>
        <v>423.07049467901277</v>
      </c>
      <c r="K948" s="7">
        <f t="shared" ca="1" si="251"/>
        <v>3.5571439339647055</v>
      </c>
      <c r="L948" s="110">
        <f t="shared" si="246"/>
        <v>0</v>
      </c>
      <c r="M948" s="110">
        <f t="shared" si="247"/>
        <v>52.368290647183507</v>
      </c>
      <c r="N948" s="110">
        <f t="shared" ca="1" si="248"/>
        <v>34.895581992193762</v>
      </c>
      <c r="O948" s="110">
        <f t="shared" ca="1" si="249"/>
        <v>-17.472708654989745</v>
      </c>
      <c r="P948" s="110">
        <f t="shared" ca="1" si="252"/>
        <v>-3.2731118351801332</v>
      </c>
      <c r="Q948" s="110"/>
      <c r="R948" s="105">
        <v>0</v>
      </c>
      <c r="S948" s="105">
        <f t="shared" si="253"/>
        <v>1.8407440726622322</v>
      </c>
      <c r="T948" s="177">
        <f t="shared" si="254"/>
        <v>5.3382559273377677</v>
      </c>
      <c r="U948" s="161">
        <f t="shared" si="239"/>
        <v>0</v>
      </c>
      <c r="V948" s="178">
        <f t="shared" si="250"/>
        <v>38.391667000000012</v>
      </c>
    </row>
    <row r="949" spans="1:22" x14ac:dyDescent="0.25">
      <c r="A949" s="200"/>
      <c r="B949" s="105"/>
      <c r="D949" s="201">
        <f t="shared" si="240"/>
        <v>0.2</v>
      </c>
      <c r="E949" s="174">
        <f t="shared" ca="1" si="255"/>
        <v>-0.64181124675569545</v>
      </c>
      <c r="F949" s="179">
        <f t="shared" ca="1" si="241"/>
        <v>-27.046331795651902</v>
      </c>
      <c r="G949" s="272">
        <f t="shared" si="242"/>
        <v>38.591667000000015</v>
      </c>
      <c r="H949" s="181">
        <f t="shared" ca="1" si="243"/>
        <v>-3.2090562337784769</v>
      </c>
      <c r="I949" s="182">
        <f t="shared" ca="1" si="244"/>
        <v>-135.2316589782595</v>
      </c>
      <c r="J949" s="181">
        <f t="shared" ca="1" si="245"/>
        <v>396.02416288336087</v>
      </c>
      <c r="K949" s="7">
        <f t="shared" ca="1" si="251"/>
        <v>3.5920007325234797</v>
      </c>
      <c r="L949" s="110">
        <f t="shared" si="246"/>
        <v>0</v>
      </c>
      <c r="M949" s="110">
        <f t="shared" si="247"/>
        <v>52.368290647183507</v>
      </c>
      <c r="N949" s="110">
        <f t="shared" ca="1" si="248"/>
        <v>35.237527186055338</v>
      </c>
      <c r="O949" s="110">
        <f t="shared" ca="1" si="249"/>
        <v>-17.130763461128169</v>
      </c>
      <c r="P949" s="110">
        <f t="shared" ca="1" si="252"/>
        <v>-3.2090562337784769</v>
      </c>
      <c r="Q949" s="110"/>
      <c r="R949" s="105">
        <v>0</v>
      </c>
      <c r="S949" s="105">
        <f t="shared" si="253"/>
        <v>1.8407440726622322</v>
      </c>
      <c r="T949" s="177">
        <f t="shared" si="254"/>
        <v>5.3382559273377677</v>
      </c>
      <c r="U949" s="161">
        <f t="shared" si="239"/>
        <v>0</v>
      </c>
      <c r="V949" s="178">
        <f t="shared" si="250"/>
        <v>38.591667000000015</v>
      </c>
    </row>
    <row r="950" spans="1:22" x14ac:dyDescent="0.25">
      <c r="A950" s="200"/>
      <c r="B950" s="105"/>
      <c r="D950" s="201">
        <f t="shared" si="240"/>
        <v>0.2</v>
      </c>
      <c r="E950" s="174">
        <f t="shared" ca="1" si="255"/>
        <v>-0.62919020186764962</v>
      </c>
      <c r="F950" s="179">
        <f t="shared" ca="1" si="241"/>
        <v>-27.172169836025432</v>
      </c>
      <c r="G950" s="272">
        <f t="shared" si="242"/>
        <v>38.791667000000018</v>
      </c>
      <c r="H950" s="181">
        <f t="shared" ca="1" si="243"/>
        <v>-3.1459510093382481</v>
      </c>
      <c r="I950" s="182">
        <f t="shared" ca="1" si="244"/>
        <v>-135.86084918012716</v>
      </c>
      <c r="J950" s="181">
        <f t="shared" ca="1" si="245"/>
        <v>368.85199304733544</v>
      </c>
      <c r="K950" s="7">
        <f t="shared" ca="1" si="251"/>
        <v>3.6263403694668064</v>
      </c>
      <c r="L950" s="110">
        <f t="shared" si="246"/>
        <v>0</v>
      </c>
      <c r="M950" s="110">
        <f t="shared" si="247"/>
        <v>52.368290647183507</v>
      </c>
      <c r="N950" s="110">
        <f t="shared" ca="1" si="248"/>
        <v>35.574399024469372</v>
      </c>
      <c r="O950" s="110">
        <f t="shared" ca="1" si="249"/>
        <v>-16.793891622714135</v>
      </c>
      <c r="P950" s="110">
        <f t="shared" ca="1" si="252"/>
        <v>-3.1459510093382481</v>
      </c>
      <c r="Q950" s="110"/>
      <c r="R950" s="105">
        <v>0</v>
      </c>
      <c r="S950" s="105">
        <f t="shared" si="253"/>
        <v>1.8407440726622322</v>
      </c>
      <c r="T950" s="177">
        <f t="shared" si="254"/>
        <v>5.3382559273377677</v>
      </c>
      <c r="U950" s="161">
        <f t="shared" si="239"/>
        <v>0</v>
      </c>
      <c r="V950" s="178">
        <f t="shared" si="250"/>
        <v>38.791667000000018</v>
      </c>
    </row>
    <row r="951" spans="1:22" x14ac:dyDescent="0.25">
      <c r="A951" s="200"/>
      <c r="B951" s="105"/>
      <c r="D951" s="201">
        <f t="shared" si="240"/>
        <v>0.2</v>
      </c>
      <c r="E951" s="174">
        <f t="shared" ca="1" si="255"/>
        <v>-0.61675906375219369</v>
      </c>
      <c r="F951" s="179">
        <f t="shared" ca="1" si="241"/>
        <v>-27.295521648775875</v>
      </c>
      <c r="G951" s="272">
        <f t="shared" si="242"/>
        <v>38.991667000000021</v>
      </c>
      <c r="H951" s="181">
        <f t="shared" ca="1" si="243"/>
        <v>-3.0837953187609681</v>
      </c>
      <c r="I951" s="182">
        <f t="shared" ca="1" si="244"/>
        <v>-136.47760824387936</v>
      </c>
      <c r="J951" s="181">
        <f t="shared" ca="1" si="245"/>
        <v>341.55647139855955</v>
      </c>
      <c r="K951" s="7">
        <f t="shared" ca="1" si="251"/>
        <v>3.6601633035791341</v>
      </c>
      <c r="L951" s="110">
        <f t="shared" si="246"/>
        <v>0</v>
      </c>
      <c r="M951" s="110">
        <f t="shared" si="247"/>
        <v>52.368290647183507</v>
      </c>
      <c r="N951" s="110">
        <f t="shared" ca="1" si="248"/>
        <v>35.906202008111308</v>
      </c>
      <c r="O951" s="110">
        <f t="shared" ca="1" si="249"/>
        <v>-16.462088639072199</v>
      </c>
      <c r="P951" s="110">
        <f t="shared" ca="1" si="252"/>
        <v>-3.0837953187609681</v>
      </c>
      <c r="Q951" s="110"/>
      <c r="R951" s="105">
        <v>0</v>
      </c>
      <c r="S951" s="105">
        <f t="shared" si="253"/>
        <v>1.8407440726622322</v>
      </c>
      <c r="T951" s="177">
        <f t="shared" si="254"/>
        <v>5.3382559273377677</v>
      </c>
      <c r="U951" s="161">
        <f t="shared" si="239"/>
        <v>0</v>
      </c>
      <c r="V951" s="178">
        <f t="shared" si="250"/>
        <v>38.991667000000021</v>
      </c>
    </row>
    <row r="952" spans="1:22" x14ac:dyDescent="0.25">
      <c r="A952" s="200"/>
      <c r="B952" s="105"/>
      <c r="D952" s="201">
        <f t="shared" si="240"/>
        <v>0.2</v>
      </c>
      <c r="E952" s="174">
        <f t="shared" ca="1" si="255"/>
        <v>-0.60451752705590223</v>
      </c>
      <c r="F952" s="179">
        <f t="shared" ca="1" si="241"/>
        <v>-27.416425154187053</v>
      </c>
      <c r="G952" s="272">
        <f t="shared" si="242"/>
        <v>39.191667000000024</v>
      </c>
      <c r="H952" s="181">
        <f t="shared" ca="1" si="243"/>
        <v>-3.0225876352795109</v>
      </c>
      <c r="I952" s="182">
        <f t="shared" ca="1" si="244"/>
        <v>-137.08212577093525</v>
      </c>
      <c r="J952" s="181">
        <f t="shared" ca="1" si="245"/>
        <v>314.14004624437251</v>
      </c>
      <c r="K952" s="7">
        <f t="shared" ca="1" si="251"/>
        <v>3.693470365673273</v>
      </c>
      <c r="L952" s="110">
        <f t="shared" si="246"/>
        <v>0</v>
      </c>
      <c r="M952" s="110">
        <f t="shared" si="247"/>
        <v>52.368290647183507</v>
      </c>
      <c r="N952" s="110">
        <f t="shared" ca="1" si="248"/>
        <v>36.23294428725481</v>
      </c>
      <c r="O952" s="110">
        <f t="shared" ca="1" si="249"/>
        <v>-16.135346359928697</v>
      </c>
      <c r="P952" s="110">
        <f t="shared" ca="1" si="252"/>
        <v>-3.0225876352795109</v>
      </c>
      <c r="Q952" s="110"/>
      <c r="R952" s="105">
        <v>0</v>
      </c>
      <c r="S952" s="105">
        <f t="shared" si="253"/>
        <v>1.8407440726622322</v>
      </c>
      <c r="T952" s="177">
        <f t="shared" si="254"/>
        <v>5.3382559273377677</v>
      </c>
      <c r="U952" s="161">
        <f t="shared" si="239"/>
        <v>0</v>
      </c>
      <c r="V952" s="178">
        <f t="shared" si="250"/>
        <v>39.191667000000024</v>
      </c>
    </row>
    <row r="953" spans="1:22" x14ac:dyDescent="0.25">
      <c r="A953" s="200"/>
      <c r="B953" s="105"/>
      <c r="D953" s="201">
        <f t="shared" si="240"/>
        <v>0.2</v>
      </c>
      <c r="E953" s="174">
        <f t="shared" ca="1" si="255"/>
        <v>-0.59246515596841953</v>
      </c>
      <c r="F953" s="179">
        <f t="shared" ca="1" si="241"/>
        <v>-27.534918185380736</v>
      </c>
      <c r="G953" s="272">
        <f t="shared" si="242"/>
        <v>39.391667000000027</v>
      </c>
      <c r="H953" s="181">
        <f t="shared" ca="1" si="243"/>
        <v>-2.9623257798420974</v>
      </c>
      <c r="I953" s="182">
        <f t="shared" ca="1" si="244"/>
        <v>-137.67459092690368</v>
      </c>
      <c r="J953" s="181">
        <f t="shared" ca="1" si="245"/>
        <v>286.6051280589918</v>
      </c>
      <c r="K953" s="7">
        <f t="shared" ca="1" si="251"/>
        <v>3.7262627415123295</v>
      </c>
      <c r="L953" s="110">
        <f t="shared" si="246"/>
        <v>0</v>
      </c>
      <c r="M953" s="110">
        <f t="shared" si="247"/>
        <v>52.368290647183507</v>
      </c>
      <c r="N953" s="110">
        <f t="shared" ca="1" si="248"/>
        <v>36.554637494235955</v>
      </c>
      <c r="O953" s="110">
        <f t="shared" ca="1" si="249"/>
        <v>-15.813653152947552</v>
      </c>
      <c r="P953" s="110">
        <f t="shared" ca="1" si="252"/>
        <v>-2.9623257798420974</v>
      </c>
      <c r="Q953" s="110"/>
      <c r="R953" s="105">
        <v>0</v>
      </c>
      <c r="S953" s="105">
        <f t="shared" si="253"/>
        <v>1.8407440726622322</v>
      </c>
      <c r="T953" s="177">
        <f t="shared" si="254"/>
        <v>5.3382559273377677</v>
      </c>
      <c r="U953" s="161">
        <f t="shared" si="239"/>
        <v>0</v>
      </c>
      <c r="V953" s="178">
        <f t="shared" si="250"/>
        <v>39.391667000000027</v>
      </c>
    </row>
    <row r="954" spans="1:22" x14ac:dyDescent="0.25">
      <c r="A954" s="200"/>
      <c r="B954" s="105"/>
      <c r="D954" s="201">
        <f t="shared" si="240"/>
        <v>0.2</v>
      </c>
      <c r="E954" s="174">
        <f t="shared" ca="1" si="255"/>
        <v>-0.58060139038704361</v>
      </c>
      <c r="F954" s="179">
        <f t="shared" ca="1" si="241"/>
        <v>-27.651038463458146</v>
      </c>
      <c r="G954" s="272">
        <f t="shared" si="242"/>
        <v>39.591667000000029</v>
      </c>
      <c r="H954" s="181">
        <f t="shared" ca="1" si="243"/>
        <v>-2.9030069519352177</v>
      </c>
      <c r="I954" s="182">
        <f t="shared" ca="1" si="244"/>
        <v>-138.25519231729072</v>
      </c>
      <c r="J954" s="181">
        <f t="shared" ca="1" si="245"/>
        <v>258.95408959553367</v>
      </c>
      <c r="K954" s="7">
        <f t="shared" ca="1" si="251"/>
        <v>3.7585419550369603</v>
      </c>
      <c r="L954" s="110">
        <f t="shared" si="246"/>
        <v>0</v>
      </c>
      <c r="M954" s="110">
        <f t="shared" si="247"/>
        <v>52.368290647183507</v>
      </c>
      <c r="N954" s="110">
        <f t="shared" ca="1" si="248"/>
        <v>36.871296578912585</v>
      </c>
      <c r="O954" s="110">
        <f t="shared" ca="1" si="249"/>
        <v>-15.496994068270922</v>
      </c>
      <c r="P954" s="110">
        <f t="shared" ca="1" si="252"/>
        <v>-2.9030069519352177</v>
      </c>
      <c r="Q954" s="110"/>
      <c r="R954" s="105">
        <v>0</v>
      </c>
      <c r="S954" s="105">
        <f t="shared" si="253"/>
        <v>1.8407440726622322</v>
      </c>
      <c r="T954" s="177">
        <f t="shared" si="254"/>
        <v>5.3382559273377677</v>
      </c>
      <c r="U954" s="161">
        <f t="shared" si="239"/>
        <v>0</v>
      </c>
      <c r="V954" s="178">
        <f t="shared" si="250"/>
        <v>39.591667000000029</v>
      </c>
    </row>
    <row r="955" spans="1:22" x14ac:dyDescent="0.25">
      <c r="A955" s="200"/>
      <c r="B955" s="105"/>
      <c r="D955" s="201">
        <f t="shared" si="240"/>
        <v>0.2</v>
      </c>
      <c r="E955" s="174">
        <f t="shared" ca="1" si="255"/>
        <v>-0.56892555196284045</v>
      </c>
      <c r="F955" s="179">
        <f t="shared" ca="1" si="241"/>
        <v>-27.764823573850716</v>
      </c>
      <c r="G955" s="272">
        <f t="shared" si="242"/>
        <v>39.791667000000032</v>
      </c>
      <c r="H955" s="181">
        <f t="shared" ca="1" si="243"/>
        <v>-2.8446277598142022</v>
      </c>
      <c r="I955" s="182">
        <f t="shared" ca="1" si="244"/>
        <v>-138.82411786925357</v>
      </c>
      <c r="J955" s="181">
        <f t="shared" ca="1" si="245"/>
        <v>231.18926602168295</v>
      </c>
      <c r="K955" s="7">
        <f t="shared" ca="1" si="251"/>
        <v>3.7903098519149627</v>
      </c>
      <c r="L955" s="110">
        <f t="shared" si="246"/>
        <v>0</v>
      </c>
      <c r="M955" s="110">
        <f t="shared" si="247"/>
        <v>52.368290647183507</v>
      </c>
      <c r="N955" s="110">
        <f t="shared" ca="1" si="248"/>
        <v>37.182939647285785</v>
      </c>
      <c r="O955" s="110">
        <f t="shared" ca="1" si="249"/>
        <v>-15.185350999897722</v>
      </c>
      <c r="P955" s="110">
        <f t="shared" ca="1" si="252"/>
        <v>-2.8446277598142022</v>
      </c>
      <c r="Q955" s="110"/>
      <c r="R955" s="105">
        <v>0</v>
      </c>
      <c r="S955" s="105">
        <f t="shared" si="253"/>
        <v>1.8407440726622322</v>
      </c>
      <c r="T955" s="177">
        <f t="shared" si="254"/>
        <v>5.3382559273377677</v>
      </c>
      <c r="U955" s="161">
        <f t="shared" si="239"/>
        <v>0</v>
      </c>
      <c r="V955" s="178">
        <f t="shared" si="250"/>
        <v>39.791667000000032</v>
      </c>
    </row>
    <row r="956" spans="1:22" x14ac:dyDescent="0.25">
      <c r="A956" s="200"/>
      <c r="B956" s="105"/>
      <c r="D956" s="201">
        <f t="shared" si="240"/>
        <v>0.2</v>
      </c>
      <c r="E956" s="174">
        <f t="shared" ca="1" si="255"/>
        <v>-0.55743685002272814</v>
      </c>
      <c r="F956" s="179">
        <f t="shared" ca="1" si="241"/>
        <v>-27.876310943855259</v>
      </c>
      <c r="G956" s="272">
        <f t="shared" si="242"/>
        <v>39.991667000000035</v>
      </c>
      <c r="H956" s="181">
        <f t="shared" ca="1" si="243"/>
        <v>-2.7871842501136403</v>
      </c>
      <c r="I956" s="182">
        <f t="shared" ca="1" si="244"/>
        <v>-139.38155471927629</v>
      </c>
      <c r="J956" s="181">
        <f t="shared" ca="1" si="245"/>
        <v>203.3129550778277</v>
      </c>
      <c r="K956" s="7">
        <f t="shared" ca="1" si="251"/>
        <v>3.8215685834283275</v>
      </c>
      <c r="L956" s="110">
        <f t="shared" si="246"/>
        <v>0</v>
      </c>
      <c r="M956" s="110">
        <f t="shared" si="247"/>
        <v>52.368290647183507</v>
      </c>
      <c r="N956" s="110">
        <f t="shared" ca="1" si="248"/>
        <v>37.489587803431895</v>
      </c>
      <c r="O956" s="110">
        <f t="shared" ca="1" si="249"/>
        <v>-14.878702843751611</v>
      </c>
      <c r="P956" s="110">
        <f t="shared" ca="1" si="252"/>
        <v>-2.7871842501136403</v>
      </c>
      <c r="Q956" s="110"/>
      <c r="R956" s="105">
        <v>0</v>
      </c>
      <c r="S956" s="105">
        <f t="shared" si="253"/>
        <v>1.8407440726622322</v>
      </c>
      <c r="T956" s="177">
        <f t="shared" si="254"/>
        <v>5.3382559273377677</v>
      </c>
      <c r="U956" s="161">
        <f t="shared" si="239"/>
        <v>0</v>
      </c>
      <c r="V956" s="178">
        <f t="shared" si="250"/>
        <v>39.991667000000035</v>
      </c>
    </row>
    <row r="957" spans="1:22" x14ac:dyDescent="0.25">
      <c r="A957" s="200"/>
      <c r="B957" s="105"/>
      <c r="D957" s="201">
        <f t="shared" si="240"/>
        <v>0.2</v>
      </c>
      <c r="E957" s="174">
        <f t="shared" ca="1" si="255"/>
        <v>-0.54613438736266984</v>
      </c>
      <c r="F957" s="179">
        <f t="shared" ca="1" si="241"/>
        <v>-27.985537821327792</v>
      </c>
      <c r="G957" s="272">
        <f t="shared" si="242"/>
        <v>40.191667000000038</v>
      </c>
      <c r="H957" s="181">
        <f t="shared" ca="1" si="243"/>
        <v>-2.7306719368133492</v>
      </c>
      <c r="I957" s="182">
        <f t="shared" ca="1" si="244"/>
        <v>-139.92768910663895</v>
      </c>
      <c r="J957" s="181">
        <f t="shared" ca="1" si="245"/>
        <v>175.3274172564999</v>
      </c>
      <c r="K957" s="7">
        <f t="shared" ca="1" si="251"/>
        <v>3.852320590710983</v>
      </c>
      <c r="L957" s="110">
        <f t="shared" si="246"/>
        <v>0</v>
      </c>
      <c r="M957" s="110">
        <f t="shared" si="247"/>
        <v>52.368290647183507</v>
      </c>
      <c r="N957" s="110">
        <f t="shared" ca="1" si="248"/>
        <v>37.791264994874744</v>
      </c>
      <c r="O957" s="110">
        <f t="shared" ca="1" si="249"/>
        <v>-14.577025652308762</v>
      </c>
      <c r="P957" s="110">
        <f t="shared" ca="1" si="252"/>
        <v>-2.7306719368133492</v>
      </c>
      <c r="Q957" s="110"/>
      <c r="R957" s="105">
        <v>0</v>
      </c>
      <c r="S957" s="105">
        <f t="shared" si="253"/>
        <v>1.8407440726622322</v>
      </c>
      <c r="T957" s="177">
        <f t="shared" si="254"/>
        <v>5.3382559273377677</v>
      </c>
      <c r="U957" s="161">
        <f t="shared" si="239"/>
        <v>0</v>
      </c>
      <c r="V957" s="178">
        <f t="shared" si="250"/>
        <v>40.191667000000038</v>
      </c>
    </row>
    <row r="958" spans="1:22" x14ac:dyDescent="0.25">
      <c r="A958" s="200"/>
      <c r="B958" s="105"/>
      <c r="D958" s="201">
        <f t="shared" si="240"/>
        <v>0.2</v>
      </c>
      <c r="E958" s="174">
        <f t="shared" ca="1" si="255"/>
        <v>-0.53501716590775028</v>
      </c>
      <c r="F958" s="179">
        <f t="shared" ca="1" si="241"/>
        <v>-28.092541254509342</v>
      </c>
      <c r="G958" s="272">
        <f t="shared" si="242"/>
        <v>40.391667000000041</v>
      </c>
      <c r="H958" s="181">
        <f t="shared" ca="1" si="243"/>
        <v>-2.6750858295387512</v>
      </c>
      <c r="I958" s="182">
        <f t="shared" ca="1" si="244"/>
        <v>-140.46270627254671</v>
      </c>
      <c r="J958" s="181">
        <f t="shared" ca="1" si="245"/>
        <v>147.23487600199056</v>
      </c>
      <c r="K958" s="7">
        <f t="shared" ca="1" si="251"/>
        <v>3.8825685893487254</v>
      </c>
      <c r="L958" s="110">
        <f t="shared" si="246"/>
        <v>0</v>
      </c>
      <c r="M958" s="110">
        <f t="shared" si="247"/>
        <v>52.368290647183507</v>
      </c>
      <c r="N958" s="110">
        <f t="shared" ca="1" si="248"/>
        <v>38.087997861510999</v>
      </c>
      <c r="O958" s="110">
        <f t="shared" ca="1" si="249"/>
        <v>-14.280292785672508</v>
      </c>
      <c r="P958" s="110">
        <f t="shared" ca="1" si="252"/>
        <v>-2.6750858295387512</v>
      </c>
      <c r="Q958" s="110"/>
      <c r="R958" s="105">
        <v>0</v>
      </c>
      <c r="S958" s="105">
        <f t="shared" si="253"/>
        <v>1.8407440726622322</v>
      </c>
      <c r="T958" s="177">
        <f t="shared" si="254"/>
        <v>5.3382559273377677</v>
      </c>
      <c r="U958" s="161">
        <f t="shared" si="239"/>
        <v>0</v>
      </c>
      <c r="V958" s="178">
        <f t="shared" si="250"/>
        <v>40.391667000000041</v>
      </c>
    </row>
    <row r="959" spans="1:22" x14ac:dyDescent="0.25">
      <c r="A959" s="200"/>
      <c r="B959" s="105"/>
      <c r="D959" s="201">
        <f t="shared" si="240"/>
        <v>0.2</v>
      </c>
      <c r="E959" s="174">
        <f t="shared" ca="1" si="255"/>
        <v>-0.52408409223551755</v>
      </c>
      <c r="F959" s="179">
        <f t="shared" ca="1" si="241"/>
        <v>-28.197358072956447</v>
      </c>
      <c r="G959" s="272">
        <f t="shared" si="242"/>
        <v>40.591667000000044</v>
      </c>
      <c r="H959" s="181">
        <f t="shared" ca="1" si="243"/>
        <v>-2.6204204611775879</v>
      </c>
      <c r="I959" s="182">
        <f t="shared" ca="1" si="244"/>
        <v>-140.98679036478222</v>
      </c>
      <c r="J959" s="181">
        <f t="shared" ca="1" si="245"/>
        <v>119.03751792903411</v>
      </c>
      <c r="K959" s="7">
        <f t="shared" ca="1" si="251"/>
        <v>3.9123155543511805</v>
      </c>
      <c r="L959" s="110">
        <f t="shared" si="246"/>
        <v>0</v>
      </c>
      <c r="M959" s="110">
        <f t="shared" si="247"/>
        <v>52.368290647183507</v>
      </c>
      <c r="N959" s="110">
        <f t="shared" ca="1" si="248"/>
        <v>38.379815588185082</v>
      </c>
      <c r="O959" s="110">
        <f t="shared" ca="1" si="249"/>
        <v>-13.988475058998425</v>
      </c>
      <c r="P959" s="110">
        <f t="shared" ca="1" si="252"/>
        <v>-2.6204204611775879</v>
      </c>
      <c r="Q959" s="110"/>
      <c r="R959" s="105">
        <v>0</v>
      </c>
      <c r="S959" s="105">
        <f t="shared" si="253"/>
        <v>1.8407440726622322</v>
      </c>
      <c r="T959" s="177">
        <f t="shared" si="254"/>
        <v>5.3382559273377677</v>
      </c>
      <c r="U959" s="161">
        <f t="shared" si="239"/>
        <v>0</v>
      </c>
      <c r="V959" s="178">
        <f t="shared" si="250"/>
        <v>40.591667000000044</v>
      </c>
    </row>
    <row r="960" spans="1:22" x14ac:dyDescent="0.25">
      <c r="A960" s="200"/>
      <c r="B960" s="105"/>
      <c r="D960" s="201">
        <f t="shared" si="240"/>
        <v>0.2</v>
      </c>
      <c r="E960" s="174">
        <f t="shared" ca="1" si="255"/>
        <v>-0.51333398295957344</v>
      </c>
      <c r="F960" s="179">
        <f t="shared" ca="1" si="241"/>
        <v>-28.300024869548363</v>
      </c>
      <c r="G960" s="272">
        <f t="shared" si="242"/>
        <v>40.791667000000047</v>
      </c>
      <c r="H960" s="181">
        <f t="shared" ca="1" si="243"/>
        <v>-2.5666699147978669</v>
      </c>
      <c r="I960" s="182">
        <f t="shared" ca="1" si="244"/>
        <v>-141.5001243477418</v>
      </c>
      <c r="J960" s="181">
        <f t="shared" ca="1" si="245"/>
        <v>90.737493059485743</v>
      </c>
      <c r="K960" s="7">
        <f t="shared" ca="1" si="251"/>
        <v>3.9415647055040028</v>
      </c>
      <c r="L960" s="110">
        <f t="shared" si="246"/>
        <v>0</v>
      </c>
      <c r="M960" s="110">
        <f t="shared" si="247"/>
        <v>52.368290647183507</v>
      </c>
      <c r="N960" s="110">
        <f t="shared" ca="1" si="248"/>
        <v>38.666749760994271</v>
      </c>
      <c r="O960" s="110">
        <f t="shared" ca="1" si="249"/>
        <v>-13.701540886189235</v>
      </c>
      <c r="P960" s="110">
        <f t="shared" ca="1" si="252"/>
        <v>-2.5666699147978669</v>
      </c>
      <c r="Q960" s="110"/>
      <c r="R960" s="105">
        <v>0</v>
      </c>
      <c r="S960" s="105">
        <f t="shared" si="253"/>
        <v>1.8407440726622322</v>
      </c>
      <c r="T960" s="177">
        <f t="shared" si="254"/>
        <v>5.3382559273377677</v>
      </c>
      <c r="U960" s="161">
        <f t="shared" si="239"/>
        <v>0</v>
      </c>
      <c r="V960" s="178">
        <f t="shared" si="250"/>
        <v>40.791667000000047</v>
      </c>
    </row>
    <row r="961" spans="1:22" x14ac:dyDescent="0.25">
      <c r="A961" s="200"/>
      <c r="B961" s="105"/>
      <c r="D961" s="201">
        <f t="shared" si="240"/>
        <v>0.2</v>
      </c>
      <c r="E961" s="174">
        <f t="shared" ca="1" si="255"/>
        <v>-0.50276556997091493</v>
      </c>
      <c r="F961" s="179">
        <f t="shared" ca="1" si="241"/>
        <v>-28.400577983542544</v>
      </c>
      <c r="G961" s="272">
        <f t="shared" si="242"/>
        <v>40.991667000000049</v>
      </c>
      <c r="H961" s="181">
        <f t="shared" ca="1" si="243"/>
        <v>-2.5138278498545743</v>
      </c>
      <c r="I961" s="182">
        <f t="shared" ca="1" si="244"/>
        <v>-142.00288991771271</v>
      </c>
      <c r="J961" s="181">
        <f t="shared" ca="1" si="245"/>
        <v>62.336915075943196</v>
      </c>
      <c r="K961" s="7">
        <f t="shared" ca="1" si="251"/>
        <v>3.9703194931081107</v>
      </c>
      <c r="L961" s="110">
        <f t="shared" si="246"/>
        <v>0</v>
      </c>
      <c r="M961" s="110">
        <f t="shared" si="247"/>
        <v>52.368290647183507</v>
      </c>
      <c r="N961" s="110">
        <f t="shared" ca="1" si="248"/>
        <v>38.94883422739057</v>
      </c>
      <c r="O961" s="110">
        <f t="shared" ca="1" si="249"/>
        <v>-13.419456419792937</v>
      </c>
      <c r="P961" s="110">
        <f t="shared" ca="1" si="252"/>
        <v>-2.5138278498545743</v>
      </c>
      <c r="Q961" s="110"/>
      <c r="R961" s="105">
        <v>0</v>
      </c>
      <c r="S961" s="105">
        <f t="shared" si="253"/>
        <v>1.8407440726622322</v>
      </c>
      <c r="T961" s="177">
        <f t="shared" si="254"/>
        <v>5.3382559273377677</v>
      </c>
      <c r="U961" s="161">
        <f t="shared" si="239"/>
        <v>0</v>
      </c>
      <c r="V961" s="178">
        <f t="shared" si="250"/>
        <v>40.991667000000049</v>
      </c>
    </row>
    <row r="962" spans="1:22" x14ac:dyDescent="0.25">
      <c r="A962" s="200"/>
      <c r="B962" s="105"/>
      <c r="D962" s="201">
        <f t="shared" si="240"/>
        <v>0.2</v>
      </c>
      <c r="E962" s="174">
        <f t="shared" ca="1" si="255"/>
        <v>-0.49237750553507659</v>
      </c>
      <c r="F962" s="179">
        <f t="shared" ca="1" si="241"/>
        <v>-28.499053484649558</v>
      </c>
      <c r="G962" s="272">
        <f t="shared" si="242"/>
        <v>41.191667000000052</v>
      </c>
      <c r="H962" s="181">
        <f t="shared" ca="1" si="243"/>
        <v>-2.4618875276753829</v>
      </c>
      <c r="I962" s="182">
        <f t="shared" ca="1" si="244"/>
        <v>-142.49526742324778</v>
      </c>
      <c r="J962" s="181">
        <f t="shared" ca="1" si="245"/>
        <v>33.837861591293638</v>
      </c>
      <c r="K962" s="7">
        <f t="shared" ca="1" si="251"/>
        <v>3.9985835841112611</v>
      </c>
      <c r="L962" s="110">
        <f t="shared" si="246"/>
        <v>0</v>
      </c>
      <c r="M962" s="110">
        <f t="shared" si="247"/>
        <v>52.368290647183507</v>
      </c>
      <c r="N962" s="110">
        <f t="shared" ca="1" si="248"/>
        <v>39.226104960131472</v>
      </c>
      <c r="O962" s="110">
        <f t="shared" ca="1" si="249"/>
        <v>-13.142185687052034</v>
      </c>
      <c r="P962" s="110">
        <f t="shared" ca="1" si="252"/>
        <v>-2.4618875276753829</v>
      </c>
      <c r="Q962" s="110"/>
      <c r="R962" s="105">
        <v>0</v>
      </c>
      <c r="S962" s="105">
        <f t="shared" si="253"/>
        <v>1.8407440726622322</v>
      </c>
      <c r="T962" s="177">
        <f t="shared" si="254"/>
        <v>5.3382559273377677</v>
      </c>
      <c r="U962" s="161">
        <f t="shared" si="239"/>
        <v>0</v>
      </c>
      <c r="V962" s="178">
        <f t="shared" si="250"/>
        <v>41.191667000000052</v>
      </c>
    </row>
    <row r="963" spans="1:22" x14ac:dyDescent="0.25">
      <c r="A963" s="200"/>
      <c r="B963" s="105"/>
      <c r="D963" s="201">
        <f t="shared" si="240"/>
        <v>0.2</v>
      </c>
      <c r="E963" s="174">
        <f t="shared" ca="1" si="255"/>
        <v>-0.48216836724358825</v>
      </c>
      <c r="F963" s="179">
        <f t="shared" ca="1" si="241"/>
        <v>-28.595487158098276</v>
      </c>
      <c r="G963" s="272">
        <f t="shared" si="242"/>
        <v>41.391667000000055</v>
      </c>
      <c r="H963" s="181">
        <f t="shared" ca="1" si="243"/>
        <v>-2.4108418362179411</v>
      </c>
      <c r="I963" s="182">
        <f t="shared" ca="1" si="244"/>
        <v>-142.97743579049137</v>
      </c>
      <c r="J963" s="181">
        <f t="shared" ca="1" si="245"/>
        <v>5.2423744331953621</v>
      </c>
      <c r="K963" s="7">
        <f t="shared" ca="1" si="251"/>
        <v>4.0263608486360054</v>
      </c>
      <c r="L963" s="110">
        <f t="shared" si="246"/>
        <v>0</v>
      </c>
      <c r="M963" s="110">
        <f t="shared" si="247"/>
        <v>52.368290647183507</v>
      </c>
      <c r="N963" s="110">
        <f t="shared" ca="1" si="248"/>
        <v>39.498599925119215</v>
      </c>
      <c r="O963" s="110">
        <f t="shared" ca="1" si="249"/>
        <v>-12.869690722064291</v>
      </c>
      <c r="P963" s="110">
        <f t="shared" ca="1" si="252"/>
        <v>-2.4108418362179411</v>
      </c>
      <c r="Q963" s="110"/>
      <c r="R963" s="105">
        <v>0</v>
      </c>
      <c r="S963" s="105">
        <f t="shared" si="253"/>
        <v>1.8407440726622322</v>
      </c>
      <c r="T963" s="177">
        <f t="shared" si="254"/>
        <v>5.3382559273377677</v>
      </c>
      <c r="U963" s="161">
        <f t="shared" si="239"/>
        <v>0</v>
      </c>
      <c r="V963" s="178">
        <f t="shared" si="250"/>
        <v>41.391667000000055</v>
      </c>
    </row>
    <row r="964" spans="1:22" x14ac:dyDescent="0.25">
      <c r="A964" s="200"/>
      <c r="B964" s="105"/>
      <c r="D964" s="201">
        <f t="shared" si="240"/>
        <v>0.2</v>
      </c>
      <c r="E964" s="174">
        <f t="shared" ca="1" si="255"/>
        <v>-0.47213666281873101</v>
      </c>
      <c r="F964" s="179">
        <f t="shared" ca="1" si="241"/>
        <v>-28.689914490662023</v>
      </c>
      <c r="G964" s="272">
        <f t="shared" si="242"/>
        <v>41.591667000000058</v>
      </c>
      <c r="H964" s="181">
        <f t="shared" ca="1" si="243"/>
        <v>-2.3606833140936549</v>
      </c>
      <c r="I964" s="182">
        <f t="shared" ca="1" si="244"/>
        <v>-143.44957245331011</v>
      </c>
      <c r="J964" s="181">
        <f t="shared" ca="1" si="245"/>
        <v>-23.447540057466661</v>
      </c>
      <c r="K964" s="7">
        <f t="shared" ca="1" si="251"/>
        <v>4.0536553469067975</v>
      </c>
      <c r="L964" s="110">
        <f t="shared" si="246"/>
        <v>0</v>
      </c>
      <c r="M964" s="110">
        <f t="shared" si="247"/>
        <v>52.368290647183507</v>
      </c>
      <c r="N964" s="110">
        <f t="shared" ca="1" si="248"/>
        <v>39.766358953155688</v>
      </c>
      <c r="O964" s="110">
        <f t="shared" ca="1" si="249"/>
        <v>-12.601931694027819</v>
      </c>
      <c r="P964" s="110">
        <f t="shared" ca="1" si="252"/>
        <v>-2.3606833140936549</v>
      </c>
      <c r="Q964" s="110"/>
      <c r="R964" s="105">
        <v>0</v>
      </c>
      <c r="S964" s="105">
        <f t="shared" si="253"/>
        <v>1.8407440726622322</v>
      </c>
      <c r="T964" s="177">
        <f t="shared" si="254"/>
        <v>5.3382559273377677</v>
      </c>
      <c r="U964" s="161">
        <f t="shared" si="239"/>
        <v>0</v>
      </c>
      <c r="V964" s="178">
        <f t="shared" si="250"/>
        <v>41.591667000000058</v>
      </c>
    </row>
    <row r="965" spans="1:22" x14ac:dyDescent="0.25">
      <c r="A965" s="200"/>
      <c r="B965" s="105"/>
      <c r="D965" s="201">
        <f t="shared" si="240"/>
        <v>0.2</v>
      </c>
      <c r="E965" s="174">
        <f t="shared" ca="1" si="255"/>
        <v>0</v>
      </c>
      <c r="F965" s="179">
        <f t="shared" ca="1" si="241"/>
        <v>0</v>
      </c>
      <c r="G965" s="272">
        <f t="shared" si="242"/>
        <v>41.791667000000061</v>
      </c>
      <c r="H965" s="181">
        <f t="shared" ca="1" si="243"/>
        <v>-2.311404173854966</v>
      </c>
      <c r="I965" s="182">
        <f t="shared" ca="1" si="244"/>
        <v>-143.44957245331011</v>
      </c>
      <c r="J965" s="181">
        <f t="shared" ca="1" si="245"/>
        <v>0</v>
      </c>
      <c r="K965" s="7">
        <f t="shared" ca="1" si="251"/>
        <v>4.080471316577877</v>
      </c>
      <c r="L965" s="110">
        <f t="shared" si="246"/>
        <v>0</v>
      </c>
      <c r="M965" s="110">
        <f t="shared" si="247"/>
        <v>52.368290647183507</v>
      </c>
      <c r="N965" s="110">
        <f t="shared" ca="1" si="248"/>
        <v>40.029423615628978</v>
      </c>
      <c r="O965" s="110">
        <f t="shared" ca="1" si="249"/>
        <v>-12.338867031554528</v>
      </c>
      <c r="P965" s="110">
        <f t="shared" ca="1" si="252"/>
        <v>-2.311404173854966</v>
      </c>
      <c r="Q965" s="110"/>
      <c r="R965" s="105">
        <v>0</v>
      </c>
      <c r="S965" s="105">
        <f t="shared" si="253"/>
        <v>1.8407440726622322</v>
      </c>
      <c r="T965" s="177">
        <f t="shared" si="254"/>
        <v>5.3382559273377677</v>
      </c>
      <c r="U965" s="161">
        <f t="shared" si="239"/>
        <v>0</v>
      </c>
      <c r="V965" s="178">
        <f t="shared" si="250"/>
        <v>41.791667000000061</v>
      </c>
    </row>
    <row r="966" spans="1:22" x14ac:dyDescent="0.25">
      <c r="A966" s="200"/>
      <c r="B966" s="105"/>
      <c r="D966" s="201">
        <f t="shared" si="240"/>
        <v>0.2</v>
      </c>
      <c r="E966" s="174">
        <f ca="1">IF( AND(J965&lt;=0,I965&lt;=0,H966&lt;=0),0,+D966*H966)</f>
        <v>0</v>
      </c>
      <c r="F966" s="179">
        <f ca="1">IF(AND(I965&lt;=0,J965&lt;=0),0,+I966*D966)</f>
        <v>0</v>
      </c>
      <c r="G966" s="272">
        <f>+G965+D966</f>
        <v>41.991667000000064</v>
      </c>
      <c r="H966" s="181">
        <f ca="1">IF(CELL("tipo",T966)="b",+(B966*9.81+K966*9.81-$E$2*9.81)/$E$2,+(B966*9.81+K966*9.81-T966*9.81)/T966)</f>
        <v>-2.311404173854966</v>
      </c>
      <c r="I966" s="182">
        <f ca="1">+I965+E966</f>
        <v>-143.44957245331011</v>
      </c>
      <c r="J966" s="181">
        <f ca="1">IF(AND(I966&lt;=0,J965&lt;=0),0,+J965+F966)</f>
        <v>0</v>
      </c>
      <c r="K966" s="7">
        <f ca="1">IF(I965&lt;0,+(+(0.5*1.29*$H$2*PI()/4*$E$1^2*I965^2)/9.81),+(-(0.5*1.29*$H$2*PI()/4*$E$1^2*I965^2)/9.81))</f>
        <v>4.080471316577877</v>
      </c>
      <c r="L966" s="110">
        <f>+B966*9.81</f>
        <v>0</v>
      </c>
      <c r="M966" s="110">
        <f>+T966*9.81</f>
        <v>52.368290647183507</v>
      </c>
      <c r="N966" s="110">
        <f ca="1">+K966*9.81</f>
        <v>40.029423615628978</v>
      </c>
      <c r="O966" s="110">
        <f ca="1">+L966-M966+N966</f>
        <v>-12.338867031554528</v>
      </c>
      <c r="P966" s="110">
        <f ca="1">+O966/T966</f>
        <v>-2.311404173854966</v>
      </c>
      <c r="Q966" s="110"/>
      <c r="R966" s="105">
        <v>0</v>
      </c>
      <c r="S966" s="105">
        <f>R966+S965</f>
        <v>1.8407440726622322</v>
      </c>
      <c r="T966" s="177">
        <f>+$E$2-S966</f>
        <v>5.3382559273377677</v>
      </c>
      <c r="U966" s="161">
        <f>IF(B966&lt;0,0,+D966*B966)</f>
        <v>0</v>
      </c>
      <c r="V966" s="178">
        <f>+G966</f>
        <v>41.991667000000064</v>
      </c>
    </row>
    <row r="967" spans="1:22" x14ac:dyDescent="0.25">
      <c r="A967" s="200"/>
      <c r="B967" s="105"/>
      <c r="D967" s="201">
        <f>+$H$1</f>
        <v>0.2</v>
      </c>
      <c r="E967" s="174">
        <f ca="1">IF( AND(J966&lt;=0,I966&lt;=0,H967&lt;=0),0,+D967*H967)</f>
        <v>0</v>
      </c>
      <c r="F967" s="179">
        <f ca="1">IF(AND(I966&lt;=0,J966&lt;=0),0,+I967*D967)</f>
        <v>0</v>
      </c>
      <c r="G967" s="272">
        <f>+G966+D967</f>
        <v>42.191667000000066</v>
      </c>
      <c r="H967" s="181">
        <f ca="1">IF(CELL("tipo",T967)="b",+(B967*9.81+K967*9.81-$E$2*9.81)/$E$2,+(B967*9.81+K967*9.81-T967*9.81)/T967)</f>
        <v>-2.311404173854966</v>
      </c>
      <c r="I967" s="182">
        <f ca="1">+I966+E967</f>
        <v>-143.44957245331011</v>
      </c>
      <c r="J967" s="181">
        <f ca="1">IF(AND(I967&lt;=0,J966&lt;=0),0,+J966+F967)</f>
        <v>0</v>
      </c>
      <c r="K967" s="7">
        <f ca="1">IF(I966&lt;0,+(+(0.5*1.29*$H$2*PI()/4*$E$1^2*I966^2)/9.81),+(-(0.5*1.29*$H$2*PI()/4*$E$1^2*I966^2)/9.81))</f>
        <v>4.080471316577877</v>
      </c>
      <c r="L967" s="110">
        <f>+B967*9.81</f>
        <v>0</v>
      </c>
      <c r="M967" s="110">
        <f>+T967*9.81</f>
        <v>52.368290647183507</v>
      </c>
      <c r="N967" s="110">
        <f ca="1">+K967*9.81</f>
        <v>40.029423615628978</v>
      </c>
      <c r="O967" s="110">
        <f ca="1">+L967-M967+N967</f>
        <v>-12.338867031554528</v>
      </c>
      <c r="P967" s="110">
        <f ca="1">+O967/T967</f>
        <v>-2.311404173854966</v>
      </c>
      <c r="Q967" s="110"/>
      <c r="R967" s="105">
        <v>0</v>
      </c>
      <c r="S967" s="105">
        <f>R967+S966</f>
        <v>1.8407440726622322</v>
      </c>
      <c r="T967" s="177">
        <f>+$E$2-S967</f>
        <v>5.3382559273377677</v>
      </c>
      <c r="U967" s="161">
        <f>IF(B967&lt;0,0,+D967*B967)</f>
        <v>0</v>
      </c>
      <c r="V967" s="178">
        <f>+G967</f>
        <v>42.191667000000066</v>
      </c>
    </row>
    <row r="968" spans="1:22" x14ac:dyDescent="0.25">
      <c r="A968" s="200"/>
      <c r="B968" s="105"/>
      <c r="D968" s="201">
        <f>+$H$1</f>
        <v>0.2</v>
      </c>
      <c r="E968" s="174">
        <f ca="1">IF( AND(J967&lt;=0,I967&lt;=0,H968&lt;=0),0,+D968*H968)</f>
        <v>0</v>
      </c>
      <c r="F968" s="179">
        <f ca="1">IF(AND(I967&lt;=0,J967&lt;=0),0,+I968*D968)</f>
        <v>0</v>
      </c>
      <c r="G968" s="272">
        <f>+G967+D968</f>
        <v>42.391667000000069</v>
      </c>
      <c r="H968" s="181">
        <f ca="1">IF(CELL("tipo",T968)="b",+(B968*9.81+K968*9.81-$E$2*9.81)/$E$2,+(B968*9.81+K968*9.81-T968*9.81)/T968)</f>
        <v>-2.311404173854966</v>
      </c>
      <c r="I968" s="182">
        <f ca="1">+I967+E968</f>
        <v>-143.44957245331011</v>
      </c>
      <c r="J968" s="181">
        <f ca="1">IF(AND(I968&lt;=0,J967&lt;=0),0,+J967+F968)</f>
        <v>0</v>
      </c>
      <c r="K968" s="7">
        <f ca="1">IF(I967&lt;0,+(+(0.5*1.29*$H$2*PI()/4*$E$1^2*I967^2)/9.81),+(-(0.5*1.29*$H$2*PI()/4*$E$1^2*I967^2)/9.81))</f>
        <v>4.080471316577877</v>
      </c>
      <c r="L968" s="110">
        <f>+B968*9.81</f>
        <v>0</v>
      </c>
      <c r="M968" s="110">
        <f>+T968*9.81</f>
        <v>52.368290647183507</v>
      </c>
      <c r="N968" s="110">
        <f ca="1">+K968*9.81</f>
        <v>40.029423615628978</v>
      </c>
      <c r="O968" s="110">
        <f ca="1">+L968-M968+N968</f>
        <v>-12.338867031554528</v>
      </c>
      <c r="P968" s="110">
        <f ca="1">+O968/T968</f>
        <v>-2.311404173854966</v>
      </c>
      <c r="Q968" s="110"/>
      <c r="R968" s="105">
        <v>0</v>
      </c>
      <c r="S968" s="105">
        <f>R968+S967</f>
        <v>1.8407440726622322</v>
      </c>
      <c r="T968" s="177">
        <f>+$E$2-S968</f>
        <v>5.3382559273377677</v>
      </c>
      <c r="U968" s="161">
        <f>IF(B968&lt;0,0,+D968*B968)</f>
        <v>0</v>
      </c>
      <c r="V968" s="178">
        <f>+G968</f>
        <v>42.391667000000069</v>
      </c>
    </row>
    <row r="969" spans="1:22" x14ac:dyDescent="0.25">
      <c r="A969" s="200"/>
      <c r="B969" s="105"/>
      <c r="D969" s="201"/>
      <c r="E969" s="174"/>
      <c r="F969" s="179"/>
      <c r="G969" s="180"/>
      <c r="H969" s="181"/>
      <c r="I969" s="182"/>
      <c r="J969" s="181"/>
      <c r="K969" s="7"/>
      <c r="L969" s="110"/>
      <c r="M969" s="110"/>
      <c r="N969" s="110"/>
      <c r="O969" s="110"/>
      <c r="P969" s="110"/>
      <c r="Q969" s="110"/>
      <c r="R969" s="176"/>
      <c r="S969" s="176"/>
      <c r="T969" s="177"/>
      <c r="U969" s="161"/>
      <c r="V969" s="178"/>
    </row>
    <row r="970" spans="1:22" x14ac:dyDescent="0.25">
      <c r="A970" s="200"/>
      <c r="B970" s="105"/>
      <c r="D970" s="201"/>
      <c r="E970" s="174"/>
      <c r="F970" s="179"/>
      <c r="G970" s="180"/>
      <c r="H970" s="181"/>
      <c r="I970" s="182"/>
      <c r="J970" s="181"/>
      <c r="K970" s="7"/>
      <c r="L970" s="110"/>
      <c r="M970" s="110"/>
      <c r="N970" s="110"/>
      <c r="O970" s="110"/>
      <c r="P970" s="110"/>
      <c r="Q970" s="110"/>
      <c r="R970" s="176"/>
      <c r="S970" s="176"/>
      <c r="T970" s="177"/>
      <c r="U970" s="161"/>
      <c r="V970" s="178"/>
    </row>
    <row r="971" spans="1:22" x14ac:dyDescent="0.25">
      <c r="A971" s="200"/>
      <c r="B971" s="105"/>
      <c r="D971" s="201"/>
      <c r="E971" s="174"/>
      <c r="F971" s="179"/>
      <c r="G971" s="180"/>
      <c r="H971" s="181"/>
      <c r="I971" s="182"/>
      <c r="J971" s="181"/>
      <c r="K971" s="7"/>
      <c r="L971" s="110"/>
      <c r="M971" s="110"/>
      <c r="N971" s="110"/>
      <c r="O971" s="110"/>
      <c r="P971" s="110"/>
      <c r="Q971" s="110"/>
      <c r="R971" s="176"/>
      <c r="S971" s="176"/>
      <c r="T971" s="177"/>
      <c r="U971" s="161"/>
      <c r="V971" s="178"/>
    </row>
    <row r="972" spans="1:22" x14ac:dyDescent="0.25">
      <c r="A972" s="200"/>
      <c r="B972" s="105"/>
      <c r="D972" s="201"/>
      <c r="E972" s="174"/>
      <c r="F972" s="179"/>
      <c r="G972" s="180"/>
      <c r="H972" s="181"/>
      <c r="I972" s="182"/>
      <c r="J972" s="181"/>
      <c r="K972" s="7"/>
      <c r="L972" s="110"/>
      <c r="M972" s="110"/>
      <c r="N972" s="110"/>
      <c r="O972" s="110"/>
      <c r="P972" s="110"/>
      <c r="Q972" s="110"/>
      <c r="R972" s="176"/>
      <c r="S972" s="176"/>
      <c r="T972" s="177"/>
      <c r="U972" s="161"/>
      <c r="V972" s="178"/>
    </row>
    <row r="973" spans="1:22" x14ac:dyDescent="0.25">
      <c r="A973" s="200"/>
      <c r="B973" s="105"/>
      <c r="D973" s="201"/>
      <c r="E973" s="174"/>
      <c r="F973" s="179"/>
      <c r="G973" s="180"/>
      <c r="H973" s="181"/>
      <c r="I973" s="182"/>
      <c r="J973" s="181"/>
      <c r="K973" s="7"/>
      <c r="L973" s="110"/>
      <c r="M973" s="110"/>
      <c r="N973" s="110"/>
      <c r="O973" s="110"/>
      <c r="P973" s="110"/>
      <c r="Q973" s="110"/>
      <c r="R973" s="176"/>
      <c r="S973" s="176"/>
      <c r="T973" s="177"/>
      <c r="U973" s="161"/>
      <c r="V973" s="178"/>
    </row>
    <row r="974" spans="1:22" x14ac:dyDescent="0.25">
      <c r="A974" s="200"/>
      <c r="B974" s="105"/>
      <c r="D974" s="201"/>
      <c r="E974" s="174"/>
      <c r="F974" s="179"/>
      <c r="G974" s="180"/>
      <c r="H974" s="181"/>
      <c r="I974" s="182"/>
      <c r="J974" s="181"/>
      <c r="K974" s="7"/>
      <c r="L974" s="110"/>
      <c r="M974" s="110"/>
      <c r="N974" s="110"/>
      <c r="O974" s="110"/>
      <c r="P974" s="110"/>
      <c r="Q974" s="110"/>
      <c r="R974" s="176"/>
      <c r="S974" s="176"/>
      <c r="T974" s="177"/>
      <c r="U974" s="161"/>
      <c r="V974" s="178"/>
    </row>
    <row r="975" spans="1:22" x14ac:dyDescent="0.25">
      <c r="A975" s="200"/>
      <c r="B975" s="105"/>
      <c r="D975" s="201"/>
      <c r="E975" s="174"/>
      <c r="F975" s="179"/>
      <c r="G975" s="180"/>
      <c r="H975" s="181"/>
      <c r="I975" s="182"/>
      <c r="J975" s="181"/>
      <c r="K975" s="7"/>
      <c r="L975" s="110"/>
      <c r="M975" s="110"/>
      <c r="N975" s="110"/>
      <c r="O975" s="110"/>
      <c r="P975" s="110"/>
      <c r="Q975" s="110"/>
      <c r="R975" s="176"/>
      <c r="S975" s="176"/>
      <c r="T975" s="177"/>
      <c r="U975" s="161"/>
      <c r="V975" s="178"/>
    </row>
    <row r="976" spans="1:22" x14ac:dyDescent="0.25">
      <c r="A976" s="200"/>
      <c r="B976" s="105"/>
      <c r="D976" s="201"/>
      <c r="E976" s="174"/>
      <c r="F976" s="179"/>
      <c r="G976" s="180"/>
      <c r="H976" s="181"/>
      <c r="I976" s="182"/>
      <c r="J976" s="181"/>
      <c r="K976" s="7"/>
      <c r="L976" s="110"/>
      <c r="M976" s="110"/>
      <c r="N976" s="110"/>
      <c r="O976" s="110"/>
      <c r="P976" s="110"/>
      <c r="Q976" s="110"/>
      <c r="R976" s="176"/>
      <c r="S976" s="176"/>
      <c r="T976" s="177"/>
      <c r="U976" s="161"/>
      <c r="V976" s="178"/>
    </row>
    <row r="977" spans="1:22" x14ac:dyDescent="0.25">
      <c r="A977" s="200"/>
      <c r="B977" s="105"/>
      <c r="D977" s="201"/>
      <c r="E977" s="174"/>
      <c r="F977" s="179"/>
      <c r="G977" s="180"/>
      <c r="H977" s="181"/>
      <c r="I977" s="182"/>
      <c r="J977" s="181"/>
      <c r="K977" s="7"/>
      <c r="L977" s="110"/>
      <c r="M977" s="110"/>
      <c r="N977" s="110"/>
      <c r="O977" s="110"/>
      <c r="P977" s="110"/>
      <c r="Q977" s="110"/>
      <c r="R977" s="176"/>
      <c r="S977" s="176"/>
      <c r="T977" s="177"/>
      <c r="U977" s="161"/>
      <c r="V977" s="178"/>
    </row>
    <row r="978" spans="1:22" x14ac:dyDescent="0.25">
      <c r="A978" s="200"/>
      <c r="B978" s="105"/>
      <c r="D978" s="201"/>
      <c r="E978" s="174"/>
      <c r="F978" s="179"/>
      <c r="G978" s="180"/>
      <c r="H978" s="181"/>
      <c r="I978" s="182"/>
      <c r="J978" s="181"/>
      <c r="K978" s="7"/>
      <c r="L978" s="110"/>
      <c r="M978" s="110"/>
      <c r="N978" s="110"/>
      <c r="O978" s="110"/>
      <c r="P978" s="110"/>
      <c r="Q978" s="110"/>
      <c r="R978" s="176"/>
      <c r="S978" s="176"/>
      <c r="T978" s="177"/>
      <c r="U978" s="161"/>
      <c r="V978" s="178"/>
    </row>
    <row r="979" spans="1:22" x14ac:dyDescent="0.25">
      <c r="A979" s="200"/>
      <c r="B979" s="105"/>
      <c r="D979" s="201"/>
      <c r="E979" s="174"/>
      <c r="F979" s="179"/>
      <c r="G979" s="180"/>
      <c r="H979" s="181"/>
      <c r="I979" s="182"/>
      <c r="J979" s="181"/>
      <c r="K979" s="7"/>
      <c r="L979" s="110"/>
      <c r="M979" s="110"/>
      <c r="N979" s="110"/>
      <c r="O979" s="110"/>
      <c r="P979" s="110"/>
      <c r="Q979" s="110"/>
      <c r="R979" s="176"/>
      <c r="S979" s="176"/>
      <c r="T979" s="177"/>
      <c r="U979" s="161"/>
      <c r="V979" s="178"/>
    </row>
    <row r="980" spans="1:22" x14ac:dyDescent="0.25">
      <c r="A980" s="200"/>
      <c r="B980" s="105"/>
      <c r="D980" s="201"/>
      <c r="E980" s="174"/>
      <c r="F980" s="179"/>
      <c r="G980" s="180"/>
      <c r="H980" s="181"/>
      <c r="I980" s="182"/>
      <c r="J980" s="181"/>
      <c r="K980" s="7"/>
      <c r="L980" s="110"/>
      <c r="M980" s="110"/>
      <c r="N980" s="110"/>
      <c r="O980" s="110"/>
      <c r="P980" s="110"/>
      <c r="Q980" s="110"/>
      <c r="R980" s="176"/>
      <c r="S980" s="176"/>
      <c r="T980" s="177"/>
      <c r="U980" s="161"/>
      <c r="V980" s="178"/>
    </row>
    <row r="981" spans="1:22" x14ac:dyDescent="0.25">
      <c r="A981" s="200"/>
      <c r="B981" s="105"/>
      <c r="D981" s="201"/>
      <c r="E981" s="174"/>
      <c r="F981" s="179"/>
      <c r="G981" s="180"/>
      <c r="H981" s="181"/>
      <c r="I981" s="182"/>
      <c r="J981" s="181"/>
      <c r="K981" s="7"/>
      <c r="L981" s="110"/>
      <c r="M981" s="110"/>
      <c r="N981" s="110"/>
      <c r="O981" s="110"/>
      <c r="P981" s="110"/>
      <c r="Q981" s="110"/>
      <c r="R981" s="176"/>
      <c r="S981" s="176"/>
      <c r="T981" s="177"/>
      <c r="U981" s="161"/>
      <c r="V981" s="178"/>
    </row>
    <row r="982" spans="1:22" x14ac:dyDescent="0.25">
      <c r="A982" s="200"/>
      <c r="B982" s="105"/>
      <c r="D982" s="201"/>
      <c r="E982" s="174"/>
      <c r="F982" s="179"/>
      <c r="G982" s="180"/>
      <c r="H982" s="181"/>
      <c r="I982" s="182"/>
      <c r="J982" s="181"/>
      <c r="K982" s="7"/>
      <c r="L982" s="110"/>
      <c r="M982" s="110"/>
      <c r="N982" s="110"/>
      <c r="O982" s="110"/>
      <c r="P982" s="110"/>
      <c r="Q982" s="110"/>
      <c r="R982" s="176"/>
      <c r="S982" s="176"/>
      <c r="T982" s="177"/>
      <c r="U982" s="161"/>
      <c r="V982" s="178"/>
    </row>
    <row r="983" spans="1:22" x14ac:dyDescent="0.25">
      <c r="A983" s="200"/>
      <c r="B983" s="105"/>
      <c r="D983" s="201"/>
      <c r="E983" s="174"/>
      <c r="F983" s="179"/>
      <c r="G983" s="180"/>
      <c r="H983" s="181"/>
      <c r="I983" s="182"/>
      <c r="J983" s="181"/>
      <c r="K983" s="7"/>
      <c r="L983" s="110"/>
      <c r="M983" s="110"/>
      <c r="N983" s="110"/>
      <c r="O983" s="110"/>
      <c r="P983" s="110"/>
      <c r="Q983" s="110"/>
      <c r="R983" s="176"/>
      <c r="S983" s="176"/>
      <c r="T983" s="177"/>
      <c r="U983" s="161"/>
      <c r="V983" s="178"/>
    </row>
    <row r="984" spans="1:22" x14ac:dyDescent="0.25">
      <c r="A984" s="200"/>
      <c r="B984" s="105"/>
      <c r="D984" s="201"/>
      <c r="E984" s="174"/>
      <c r="F984" s="179"/>
      <c r="G984" s="180"/>
      <c r="H984" s="181"/>
      <c r="I984" s="182"/>
      <c r="J984" s="181"/>
      <c r="K984" s="7"/>
      <c r="L984" s="110"/>
      <c r="M984" s="110"/>
      <c r="N984" s="110"/>
      <c r="O984" s="110"/>
      <c r="P984" s="110"/>
      <c r="Q984" s="110"/>
      <c r="R984" s="176"/>
      <c r="S984" s="176"/>
      <c r="T984" s="177"/>
      <c r="U984" s="161"/>
      <c r="V984" s="178"/>
    </row>
    <row r="985" spans="1:22" x14ac:dyDescent="0.25">
      <c r="A985" s="200"/>
      <c r="B985" s="105"/>
      <c r="D985" s="201"/>
      <c r="E985" s="174"/>
      <c r="F985" s="179"/>
      <c r="G985" s="180"/>
      <c r="H985" s="181"/>
      <c r="I985" s="182"/>
      <c r="J985" s="181"/>
      <c r="K985" s="7"/>
      <c r="L985" s="110"/>
      <c r="M985" s="110"/>
      <c r="N985" s="110"/>
      <c r="O985" s="110"/>
      <c r="P985" s="110"/>
      <c r="Q985" s="110"/>
      <c r="R985" s="176"/>
      <c r="S985" s="176"/>
      <c r="T985" s="177"/>
      <c r="U985" s="161"/>
      <c r="V985" s="178"/>
    </row>
    <row r="986" spans="1:22" x14ac:dyDescent="0.25">
      <c r="A986" s="200"/>
      <c r="B986" s="105"/>
      <c r="D986" s="201"/>
      <c r="E986" s="174"/>
      <c r="F986" s="179"/>
      <c r="G986" s="180"/>
      <c r="H986" s="181"/>
      <c r="I986" s="182"/>
      <c r="J986" s="181"/>
      <c r="K986" s="7"/>
      <c r="L986" s="110"/>
      <c r="M986" s="110"/>
      <c r="N986" s="110"/>
      <c r="O986" s="110"/>
      <c r="P986" s="110"/>
      <c r="Q986" s="110"/>
      <c r="R986" s="176"/>
      <c r="S986" s="176"/>
      <c r="T986" s="177"/>
      <c r="U986" s="161"/>
      <c r="V986" s="178"/>
    </row>
    <row r="987" spans="1:22" x14ac:dyDescent="0.25">
      <c r="A987" s="200"/>
      <c r="B987" s="105"/>
      <c r="D987" s="201"/>
      <c r="E987" s="174"/>
      <c r="F987" s="179"/>
      <c r="G987" s="180"/>
      <c r="H987" s="181"/>
      <c r="I987" s="182"/>
      <c r="J987" s="181"/>
      <c r="K987" s="7"/>
      <c r="L987" s="110"/>
      <c r="M987" s="110"/>
      <c r="N987" s="110"/>
      <c r="O987" s="110"/>
      <c r="P987" s="110"/>
      <c r="Q987" s="110"/>
      <c r="R987" s="176"/>
      <c r="S987" s="176"/>
      <c r="T987" s="177"/>
      <c r="U987" s="161"/>
      <c r="V987" s="178"/>
    </row>
    <row r="988" spans="1:22" x14ac:dyDescent="0.25">
      <c r="A988" s="200"/>
      <c r="B988" s="105"/>
      <c r="D988" s="201"/>
      <c r="E988" s="174"/>
      <c r="F988" s="179"/>
      <c r="G988" s="180"/>
      <c r="H988" s="181"/>
      <c r="I988" s="182"/>
      <c r="J988" s="181"/>
      <c r="K988" s="7"/>
      <c r="L988" s="110"/>
      <c r="M988" s="110"/>
      <c r="N988" s="110"/>
      <c r="O988" s="110"/>
      <c r="P988" s="110"/>
      <c r="Q988" s="110"/>
      <c r="R988" s="176"/>
      <c r="S988" s="176"/>
      <c r="T988" s="177"/>
      <c r="U988" s="161"/>
      <c r="V988" s="178"/>
    </row>
    <row r="989" spans="1:22" x14ac:dyDescent="0.25">
      <c r="A989" s="200"/>
      <c r="B989" s="105"/>
      <c r="D989" s="201"/>
      <c r="E989" s="174"/>
      <c r="F989" s="179"/>
      <c r="G989" s="180"/>
      <c r="H989" s="181"/>
      <c r="I989" s="182"/>
      <c r="J989" s="181"/>
      <c r="K989" s="7"/>
      <c r="L989" s="110"/>
      <c r="M989" s="110"/>
      <c r="N989" s="110"/>
      <c r="O989" s="110"/>
      <c r="P989" s="110"/>
      <c r="Q989" s="110"/>
      <c r="R989" s="176"/>
      <c r="S989" s="176"/>
      <c r="T989" s="177"/>
      <c r="U989" s="161"/>
      <c r="V989" s="178"/>
    </row>
    <row r="990" spans="1:22" x14ac:dyDescent="0.25">
      <c r="A990" s="200"/>
      <c r="B990" s="105"/>
      <c r="D990" s="201"/>
      <c r="E990" s="174"/>
      <c r="F990" s="179"/>
      <c r="G990" s="180"/>
      <c r="H990" s="181"/>
      <c r="I990" s="182"/>
      <c r="J990" s="181"/>
      <c r="K990" s="7"/>
      <c r="L990" s="110"/>
      <c r="M990" s="110"/>
      <c r="N990" s="110"/>
      <c r="O990" s="110"/>
      <c r="P990" s="110"/>
      <c r="Q990" s="110"/>
      <c r="R990" s="176"/>
      <c r="S990" s="176"/>
      <c r="T990" s="177"/>
      <c r="U990" s="161"/>
      <c r="V990" s="178"/>
    </row>
    <row r="991" spans="1:22" x14ac:dyDescent="0.25">
      <c r="A991" s="200"/>
      <c r="B991" s="105"/>
      <c r="D991" s="201"/>
      <c r="E991" s="174"/>
      <c r="F991" s="179"/>
      <c r="G991" s="180"/>
      <c r="H991" s="181"/>
      <c r="I991" s="182"/>
      <c r="J991" s="181"/>
      <c r="K991" s="7"/>
      <c r="L991" s="110"/>
      <c r="M991" s="110"/>
      <c r="N991" s="110"/>
      <c r="O991" s="110"/>
      <c r="P991" s="110"/>
      <c r="Q991" s="110"/>
      <c r="R991" s="176"/>
      <c r="S991" s="176"/>
      <c r="T991" s="177"/>
      <c r="U991" s="161"/>
      <c r="V991" s="178"/>
    </row>
    <row r="992" spans="1:22" x14ac:dyDescent="0.25">
      <c r="A992" s="200"/>
      <c r="B992" s="105"/>
      <c r="D992" s="201"/>
      <c r="E992" s="174"/>
      <c r="F992" s="179"/>
      <c r="G992" s="180"/>
      <c r="H992" s="181"/>
      <c r="I992" s="182"/>
      <c r="J992" s="181"/>
      <c r="K992" s="7"/>
      <c r="L992" s="110"/>
      <c r="M992" s="110"/>
      <c r="N992" s="110"/>
      <c r="O992" s="110"/>
      <c r="P992" s="110"/>
      <c r="Q992" s="110"/>
      <c r="R992" s="176"/>
      <c r="S992" s="176"/>
      <c r="T992" s="177"/>
      <c r="U992" s="161"/>
      <c r="V992" s="178"/>
    </row>
    <row r="993" spans="1:22" x14ac:dyDescent="0.25">
      <c r="A993" s="200"/>
      <c r="B993" s="105"/>
      <c r="D993" s="201"/>
      <c r="E993" s="174"/>
      <c r="F993" s="179"/>
      <c r="G993" s="180"/>
      <c r="H993" s="181"/>
      <c r="I993" s="182"/>
      <c r="J993" s="181"/>
      <c r="K993" s="7"/>
      <c r="L993" s="110"/>
      <c r="M993" s="110"/>
      <c r="N993" s="110"/>
      <c r="O993" s="110"/>
      <c r="P993" s="110"/>
      <c r="Q993" s="110"/>
      <c r="R993" s="176"/>
      <c r="S993" s="176"/>
      <c r="T993" s="177"/>
      <c r="U993" s="161"/>
      <c r="V993" s="178"/>
    </row>
    <row r="994" spans="1:22" x14ac:dyDescent="0.25">
      <c r="A994" s="200"/>
      <c r="B994" s="105"/>
      <c r="D994" s="201"/>
      <c r="E994" s="174"/>
      <c r="F994" s="179"/>
      <c r="G994" s="180"/>
      <c r="H994" s="181"/>
      <c r="I994" s="182"/>
      <c r="J994" s="181"/>
      <c r="K994" s="7"/>
      <c r="L994" s="110"/>
      <c r="M994" s="110"/>
      <c r="N994" s="110"/>
      <c r="O994" s="110"/>
      <c r="P994" s="110"/>
      <c r="Q994" s="110"/>
      <c r="R994" s="176"/>
      <c r="S994" s="176"/>
      <c r="T994" s="177"/>
      <c r="U994" s="161"/>
      <c r="V994" s="178"/>
    </row>
    <row r="995" spans="1:22" x14ac:dyDescent="0.25">
      <c r="A995" s="200"/>
      <c r="B995" s="105"/>
      <c r="D995" s="201"/>
      <c r="E995" s="174"/>
      <c r="F995" s="179"/>
      <c r="G995" s="180"/>
      <c r="H995" s="181"/>
      <c r="I995" s="182"/>
      <c r="J995" s="181"/>
      <c r="K995" s="7"/>
      <c r="L995" s="110"/>
      <c r="M995" s="110"/>
      <c r="N995" s="110"/>
      <c r="O995" s="110"/>
      <c r="P995" s="110"/>
      <c r="Q995" s="110"/>
      <c r="R995" s="176"/>
      <c r="S995" s="176"/>
      <c r="T995" s="177"/>
      <c r="U995" s="161"/>
      <c r="V995" s="178"/>
    </row>
    <row r="996" spans="1:22" x14ac:dyDescent="0.25">
      <c r="A996" s="200"/>
      <c r="B996" s="105"/>
      <c r="D996" s="201"/>
      <c r="E996" s="174"/>
      <c r="F996" s="179"/>
      <c r="G996" s="180"/>
      <c r="H996" s="181"/>
      <c r="I996" s="182"/>
      <c r="J996" s="181"/>
      <c r="K996" s="7"/>
      <c r="L996" s="110"/>
      <c r="M996" s="110"/>
      <c r="N996" s="110"/>
      <c r="O996" s="110"/>
      <c r="P996" s="110"/>
      <c r="Q996" s="110"/>
      <c r="R996" s="176"/>
      <c r="S996" s="176"/>
      <c r="T996" s="177"/>
      <c r="U996" s="161"/>
      <c r="V996" s="178"/>
    </row>
    <row r="997" spans="1:22" x14ac:dyDescent="0.25">
      <c r="A997" s="200"/>
      <c r="B997" s="105"/>
      <c r="D997" s="201"/>
      <c r="E997" s="174"/>
      <c r="F997" s="179"/>
      <c r="G997" s="180"/>
      <c r="H997" s="181"/>
      <c r="I997" s="182"/>
      <c r="J997" s="181"/>
      <c r="K997" s="7"/>
      <c r="L997" s="110"/>
      <c r="M997" s="110"/>
      <c r="N997" s="110"/>
      <c r="O997" s="110"/>
      <c r="P997" s="110"/>
      <c r="Q997" s="110"/>
      <c r="R997" s="176"/>
      <c r="S997" s="176"/>
      <c r="T997" s="177"/>
      <c r="U997" s="161"/>
      <c r="V997" s="178"/>
    </row>
    <row r="998" spans="1:22" x14ac:dyDescent="0.25">
      <c r="A998" s="200"/>
      <c r="B998" s="105"/>
      <c r="D998" s="201"/>
      <c r="E998" s="174"/>
      <c r="F998" s="179"/>
      <c r="G998" s="180"/>
      <c r="H998" s="181"/>
      <c r="I998" s="182"/>
      <c r="J998" s="181"/>
      <c r="K998" s="7"/>
      <c r="L998" s="110"/>
      <c r="M998" s="110"/>
      <c r="N998" s="110"/>
      <c r="O998" s="110"/>
      <c r="P998" s="110"/>
      <c r="Q998" s="110"/>
      <c r="R998" s="176"/>
      <c r="S998" s="176"/>
      <c r="T998" s="177"/>
      <c r="U998" s="161"/>
      <c r="V998" s="178"/>
    </row>
    <row r="999" spans="1:22" x14ac:dyDescent="0.25">
      <c r="A999" s="200"/>
      <c r="B999" s="105"/>
      <c r="D999" s="201"/>
      <c r="E999" s="174"/>
      <c r="F999" s="179"/>
      <c r="G999" s="180"/>
      <c r="H999" s="181"/>
      <c r="I999" s="182"/>
      <c r="J999" s="181"/>
      <c r="K999" s="7"/>
      <c r="L999" s="110"/>
      <c r="M999" s="110"/>
      <c r="N999" s="110"/>
      <c r="O999" s="110"/>
      <c r="P999" s="110"/>
      <c r="Q999" s="110"/>
      <c r="R999" s="176"/>
      <c r="S999" s="176"/>
      <c r="T999" s="177"/>
      <c r="U999" s="161"/>
      <c r="V999" s="178"/>
    </row>
    <row r="1000" spans="1:22" x14ac:dyDescent="0.25">
      <c r="A1000" s="200"/>
      <c r="B1000" s="105"/>
      <c r="D1000" s="201"/>
      <c r="E1000" s="174"/>
      <c r="F1000" s="179"/>
      <c r="G1000" s="180"/>
      <c r="H1000" s="181"/>
      <c r="I1000" s="182"/>
      <c r="J1000" s="181"/>
      <c r="K1000" s="7"/>
      <c r="L1000" s="110"/>
      <c r="M1000" s="110"/>
      <c r="N1000" s="110"/>
      <c r="O1000" s="110"/>
      <c r="P1000" s="110"/>
      <c r="Q1000" s="110"/>
      <c r="R1000" s="176"/>
      <c r="S1000" s="176"/>
      <c r="T1000" s="177"/>
      <c r="U1000" s="161"/>
      <c r="V1000" s="178"/>
    </row>
    <row r="1001" spans="1:22" x14ac:dyDescent="0.25">
      <c r="A1001" s="200"/>
      <c r="B1001" s="105"/>
      <c r="D1001" s="201"/>
      <c r="E1001" s="174"/>
      <c r="F1001" s="179"/>
      <c r="G1001" s="180"/>
      <c r="H1001" s="181"/>
      <c r="I1001" s="182"/>
      <c r="J1001" s="181"/>
      <c r="K1001" s="7"/>
      <c r="L1001" s="110"/>
      <c r="M1001" s="110"/>
      <c r="N1001" s="110"/>
      <c r="O1001" s="110"/>
      <c r="P1001" s="110"/>
      <c r="Q1001" s="110"/>
      <c r="R1001" s="176"/>
      <c r="S1001" s="176"/>
      <c r="T1001" s="177"/>
      <c r="U1001" s="161"/>
      <c r="V1001" s="178"/>
    </row>
    <row r="1002" spans="1:22" x14ac:dyDescent="0.25">
      <c r="A1002" s="200"/>
      <c r="B1002" s="105"/>
      <c r="D1002" s="201"/>
      <c r="E1002" s="174"/>
      <c r="F1002" s="179"/>
      <c r="G1002" s="180"/>
      <c r="H1002" s="181"/>
      <c r="I1002" s="182"/>
      <c r="J1002" s="181"/>
      <c r="K1002" s="7"/>
      <c r="L1002" s="110"/>
      <c r="M1002" s="110"/>
      <c r="N1002" s="110"/>
      <c r="O1002" s="110"/>
      <c r="P1002" s="110"/>
      <c r="Q1002" s="110"/>
      <c r="R1002" s="176"/>
      <c r="S1002" s="176"/>
      <c r="T1002" s="177"/>
      <c r="U1002" s="161"/>
      <c r="V1002" s="178"/>
    </row>
    <row r="1003" spans="1:22" x14ac:dyDescent="0.25">
      <c r="A1003" s="200"/>
      <c r="B1003" s="105"/>
      <c r="D1003" s="201"/>
      <c r="E1003" s="174"/>
      <c r="F1003" s="179"/>
      <c r="G1003" s="180"/>
      <c r="H1003" s="181"/>
      <c r="I1003" s="182"/>
      <c r="J1003" s="181"/>
      <c r="K1003" s="7"/>
      <c r="L1003" s="110"/>
      <c r="M1003" s="110"/>
      <c r="N1003" s="110"/>
      <c r="O1003" s="110"/>
      <c r="P1003" s="110"/>
      <c r="Q1003" s="110"/>
      <c r="R1003" s="176"/>
      <c r="S1003" s="176"/>
      <c r="T1003" s="177"/>
      <c r="U1003" s="161"/>
      <c r="V1003" s="178"/>
    </row>
    <row r="1004" spans="1:22" x14ac:dyDescent="0.25">
      <c r="A1004" s="200"/>
      <c r="B1004" s="105"/>
      <c r="D1004" s="201"/>
      <c r="E1004" s="174"/>
      <c r="F1004" s="179"/>
      <c r="G1004" s="180"/>
      <c r="H1004" s="181"/>
      <c r="I1004" s="182"/>
      <c r="J1004" s="181"/>
      <c r="K1004" s="7"/>
      <c r="L1004" s="110"/>
      <c r="M1004" s="110"/>
      <c r="N1004" s="110"/>
      <c r="O1004" s="110"/>
      <c r="P1004" s="110"/>
      <c r="Q1004" s="110"/>
      <c r="R1004" s="176"/>
      <c r="S1004" s="176"/>
      <c r="T1004" s="177"/>
      <c r="U1004" s="161"/>
      <c r="V1004" s="178"/>
    </row>
    <row r="1005" spans="1:22" x14ac:dyDescent="0.25">
      <c r="A1005" s="200"/>
      <c r="B1005" s="105"/>
      <c r="D1005" s="201"/>
      <c r="E1005" s="174"/>
      <c r="F1005" s="179"/>
      <c r="G1005" s="180"/>
      <c r="H1005" s="181"/>
      <c r="I1005" s="182"/>
      <c r="J1005" s="181"/>
      <c r="K1005" s="7"/>
      <c r="L1005" s="110"/>
      <c r="M1005" s="110"/>
      <c r="N1005" s="110"/>
      <c r="O1005" s="110"/>
      <c r="P1005" s="110"/>
      <c r="Q1005" s="110"/>
      <c r="R1005" s="176"/>
      <c r="S1005" s="176"/>
      <c r="T1005" s="177"/>
      <c r="U1005" s="161"/>
      <c r="V1005" s="178"/>
    </row>
    <row r="1006" spans="1:22" x14ac:dyDescent="0.25">
      <c r="A1006" s="200"/>
      <c r="B1006" s="105"/>
      <c r="D1006" s="201"/>
      <c r="E1006" s="174"/>
      <c r="F1006" s="179"/>
      <c r="G1006" s="180"/>
      <c r="H1006" s="181"/>
      <c r="I1006" s="182"/>
      <c r="J1006" s="181"/>
      <c r="K1006" s="7"/>
      <c r="L1006" s="110"/>
      <c r="M1006" s="110"/>
      <c r="N1006" s="110"/>
      <c r="O1006" s="110"/>
      <c r="P1006" s="110"/>
      <c r="Q1006" s="110"/>
      <c r="R1006" s="176"/>
      <c r="S1006" s="176"/>
      <c r="T1006" s="177"/>
      <c r="U1006" s="161"/>
      <c r="V1006" s="178"/>
    </row>
    <row r="1007" spans="1:22" x14ac:dyDescent="0.25">
      <c r="A1007" s="200"/>
      <c r="B1007" s="105"/>
      <c r="D1007" s="201"/>
      <c r="E1007" s="174"/>
      <c r="F1007" s="179"/>
      <c r="G1007" s="180"/>
      <c r="H1007" s="181"/>
      <c r="I1007" s="182"/>
      <c r="J1007" s="181"/>
      <c r="K1007" s="7"/>
      <c r="L1007" s="110"/>
      <c r="M1007" s="110"/>
      <c r="N1007" s="110"/>
      <c r="O1007" s="110"/>
      <c r="P1007" s="110"/>
      <c r="Q1007" s="110"/>
      <c r="R1007" s="176"/>
      <c r="S1007" s="176"/>
      <c r="T1007" s="177"/>
      <c r="U1007" s="161"/>
      <c r="V1007" s="178"/>
    </row>
    <row r="1008" spans="1:22" x14ac:dyDescent="0.25">
      <c r="A1008" s="200"/>
      <c r="B1008" s="105"/>
      <c r="D1008" s="201"/>
      <c r="E1008" s="174"/>
      <c r="F1008" s="179"/>
      <c r="G1008" s="180"/>
      <c r="H1008" s="181"/>
      <c r="I1008" s="182"/>
      <c r="J1008" s="181"/>
      <c r="K1008" s="7"/>
      <c r="L1008" s="110"/>
      <c r="M1008" s="110"/>
      <c r="N1008" s="110"/>
      <c r="O1008" s="110"/>
      <c r="P1008" s="110"/>
      <c r="Q1008" s="110"/>
      <c r="R1008" s="176"/>
      <c r="S1008" s="176"/>
      <c r="T1008" s="177"/>
      <c r="U1008" s="161"/>
      <c r="V1008" s="178"/>
    </row>
    <row r="1009" spans="1:22" x14ac:dyDescent="0.25">
      <c r="A1009" s="200"/>
      <c r="B1009" s="105"/>
      <c r="D1009" s="201"/>
      <c r="E1009" s="174"/>
      <c r="F1009" s="179"/>
      <c r="G1009" s="180"/>
      <c r="H1009" s="181"/>
      <c r="I1009" s="182"/>
      <c r="J1009" s="181"/>
      <c r="K1009" s="7"/>
      <c r="L1009" s="110"/>
      <c r="M1009" s="110"/>
      <c r="N1009" s="110"/>
      <c r="O1009" s="110"/>
      <c r="P1009" s="110"/>
      <c r="Q1009" s="110"/>
      <c r="R1009" s="176"/>
      <c r="S1009" s="176"/>
      <c r="T1009" s="177"/>
      <c r="U1009" s="161"/>
      <c r="V1009" s="178"/>
    </row>
    <row r="1010" spans="1:22" x14ac:dyDescent="0.25">
      <c r="A1010" s="200"/>
      <c r="B1010" s="105"/>
      <c r="D1010" s="201"/>
      <c r="E1010" s="174"/>
      <c r="F1010" s="179"/>
      <c r="G1010" s="180"/>
      <c r="H1010" s="181"/>
      <c r="I1010" s="182"/>
      <c r="J1010" s="181"/>
      <c r="K1010" s="7"/>
      <c r="L1010" s="110"/>
      <c r="M1010" s="110"/>
      <c r="N1010" s="110"/>
      <c r="O1010" s="110"/>
      <c r="P1010" s="110"/>
      <c r="Q1010" s="110"/>
      <c r="R1010" s="176"/>
      <c r="S1010" s="176"/>
      <c r="T1010" s="177"/>
      <c r="U1010" s="161"/>
      <c r="V1010" s="178"/>
    </row>
    <row r="1011" spans="1:22" x14ac:dyDescent="0.25">
      <c r="A1011" s="200"/>
      <c r="B1011" s="105"/>
      <c r="D1011" s="201"/>
      <c r="E1011" s="174"/>
      <c r="F1011" s="179"/>
      <c r="G1011" s="180"/>
      <c r="H1011" s="181"/>
      <c r="I1011" s="182"/>
      <c r="J1011" s="181"/>
      <c r="K1011" s="7"/>
      <c r="L1011" s="110"/>
      <c r="M1011" s="110"/>
      <c r="N1011" s="110"/>
      <c r="O1011" s="110"/>
      <c r="P1011" s="110"/>
      <c r="Q1011" s="110"/>
      <c r="R1011" s="176"/>
      <c r="S1011" s="176"/>
      <c r="T1011" s="177"/>
      <c r="U1011" s="161"/>
      <c r="V1011" s="178"/>
    </row>
    <row r="1012" spans="1:22" x14ac:dyDescent="0.25">
      <c r="A1012" s="200"/>
      <c r="B1012" s="105"/>
      <c r="D1012" s="201"/>
      <c r="E1012" s="174"/>
      <c r="F1012" s="179"/>
      <c r="G1012" s="180"/>
      <c r="H1012" s="181"/>
      <c r="I1012" s="182"/>
      <c r="J1012" s="181"/>
      <c r="K1012" s="7"/>
      <c r="L1012" s="110"/>
      <c r="M1012" s="110"/>
      <c r="N1012" s="110"/>
      <c r="O1012" s="110"/>
      <c r="P1012" s="110"/>
      <c r="Q1012" s="110"/>
      <c r="R1012" s="176"/>
      <c r="S1012" s="176"/>
      <c r="T1012" s="177"/>
      <c r="U1012" s="161"/>
      <c r="V1012" s="178"/>
    </row>
    <row r="1013" spans="1:22" x14ac:dyDescent="0.25">
      <c r="A1013" s="200"/>
      <c r="B1013" s="105"/>
      <c r="D1013" s="201"/>
      <c r="E1013" s="174"/>
      <c r="F1013" s="179"/>
      <c r="G1013" s="180"/>
      <c r="H1013" s="181"/>
      <c r="I1013" s="182"/>
      <c r="J1013" s="181"/>
      <c r="K1013" s="7"/>
      <c r="L1013" s="110"/>
      <c r="M1013" s="110"/>
      <c r="N1013" s="110"/>
      <c r="O1013" s="110"/>
      <c r="P1013" s="110"/>
      <c r="Q1013" s="110"/>
      <c r="R1013" s="176"/>
      <c r="S1013" s="176"/>
      <c r="T1013" s="177"/>
      <c r="U1013" s="161"/>
      <c r="V1013" s="178"/>
    </row>
    <row r="1014" spans="1:22" x14ac:dyDescent="0.25">
      <c r="A1014" s="200"/>
      <c r="B1014" s="105"/>
      <c r="D1014" s="201"/>
      <c r="E1014" s="174"/>
      <c r="F1014" s="179"/>
      <c r="G1014" s="180"/>
      <c r="H1014" s="181"/>
      <c r="I1014" s="182"/>
      <c r="J1014" s="181"/>
      <c r="K1014" s="7"/>
      <c r="L1014" s="110"/>
      <c r="M1014" s="110"/>
      <c r="N1014" s="110"/>
      <c r="O1014" s="110"/>
      <c r="P1014" s="110"/>
      <c r="Q1014" s="110"/>
      <c r="R1014" s="176"/>
      <c r="S1014" s="176"/>
      <c r="T1014" s="177"/>
      <c r="U1014" s="161"/>
      <c r="V1014" s="178"/>
    </row>
    <row r="1015" spans="1:22" x14ac:dyDescent="0.25">
      <c r="A1015" s="200"/>
      <c r="B1015" s="105"/>
      <c r="D1015" s="201"/>
      <c r="E1015" s="174"/>
      <c r="F1015" s="179"/>
      <c r="G1015" s="180"/>
      <c r="H1015" s="181"/>
      <c r="I1015" s="182"/>
      <c r="J1015" s="181"/>
      <c r="K1015" s="7"/>
      <c r="L1015" s="110"/>
      <c r="M1015" s="110"/>
      <c r="N1015" s="110"/>
      <c r="O1015" s="110"/>
      <c r="P1015" s="110"/>
      <c r="Q1015" s="110"/>
      <c r="R1015" s="176"/>
      <c r="S1015" s="176"/>
      <c r="T1015" s="177"/>
      <c r="U1015" s="161"/>
      <c r="V1015" s="178"/>
    </row>
    <row r="1016" spans="1:22" x14ac:dyDescent="0.25">
      <c r="A1016" s="200"/>
      <c r="B1016" s="105"/>
      <c r="D1016" s="201"/>
      <c r="E1016" s="174"/>
      <c r="F1016" s="179"/>
      <c r="G1016" s="180"/>
      <c r="H1016" s="181"/>
      <c r="I1016" s="182"/>
      <c r="J1016" s="181"/>
      <c r="K1016" s="7"/>
      <c r="L1016" s="110"/>
      <c r="M1016" s="110"/>
      <c r="N1016" s="110"/>
      <c r="O1016" s="110"/>
      <c r="P1016" s="110"/>
      <c r="Q1016" s="110"/>
      <c r="R1016" s="176"/>
      <c r="S1016" s="176"/>
      <c r="T1016" s="177"/>
      <c r="U1016" s="161"/>
      <c r="V1016" s="178"/>
    </row>
    <row r="1017" spans="1:22" x14ac:dyDescent="0.25">
      <c r="A1017" s="200"/>
      <c r="B1017" s="105"/>
      <c r="D1017" s="201"/>
      <c r="E1017" s="174"/>
      <c r="F1017" s="179"/>
      <c r="G1017" s="180"/>
      <c r="H1017" s="181"/>
      <c r="I1017" s="182"/>
      <c r="J1017" s="181"/>
      <c r="K1017" s="7"/>
      <c r="L1017" s="110"/>
      <c r="M1017" s="110"/>
      <c r="N1017" s="110"/>
      <c r="O1017" s="110"/>
      <c r="P1017" s="110"/>
      <c r="Q1017" s="110"/>
      <c r="R1017" s="176"/>
      <c r="S1017" s="176"/>
      <c r="T1017" s="177"/>
      <c r="U1017" s="161"/>
      <c r="V1017" s="178"/>
    </row>
    <row r="1018" spans="1:22" x14ac:dyDescent="0.25">
      <c r="A1018" s="200"/>
      <c r="B1018" s="105"/>
      <c r="D1018" s="201"/>
      <c r="E1018" s="174"/>
      <c r="F1018" s="179"/>
      <c r="G1018" s="180"/>
      <c r="H1018" s="181"/>
      <c r="I1018" s="182"/>
      <c r="J1018" s="181"/>
      <c r="K1018" s="7"/>
      <c r="L1018" s="110"/>
      <c r="M1018" s="110"/>
      <c r="N1018" s="110"/>
      <c r="O1018" s="110"/>
      <c r="P1018" s="110"/>
      <c r="Q1018" s="110"/>
      <c r="R1018" s="176"/>
      <c r="S1018" s="176"/>
      <c r="T1018" s="177"/>
      <c r="U1018" s="161"/>
      <c r="V1018" s="178"/>
    </row>
    <row r="1019" spans="1:22" x14ac:dyDescent="0.25">
      <c r="A1019" s="200"/>
      <c r="B1019" s="105"/>
      <c r="D1019" s="201"/>
      <c r="E1019" s="174"/>
      <c r="F1019" s="179"/>
      <c r="G1019" s="180"/>
      <c r="H1019" s="181"/>
      <c r="I1019" s="182"/>
      <c r="J1019" s="181"/>
      <c r="K1019" s="7"/>
      <c r="L1019" s="110"/>
      <c r="M1019" s="110"/>
      <c r="N1019" s="110"/>
      <c r="O1019" s="110"/>
      <c r="P1019" s="110"/>
      <c r="Q1019" s="110"/>
      <c r="R1019" s="176"/>
      <c r="S1019" s="176"/>
      <c r="T1019" s="177"/>
      <c r="U1019" s="161"/>
      <c r="V1019" s="178"/>
    </row>
    <row r="1020" spans="1:22" x14ac:dyDescent="0.25">
      <c r="A1020" s="200"/>
      <c r="B1020" s="105"/>
      <c r="D1020" s="201"/>
      <c r="E1020" s="174"/>
      <c r="F1020" s="179"/>
      <c r="G1020" s="180"/>
      <c r="H1020" s="181"/>
      <c r="I1020" s="182"/>
      <c r="J1020" s="181"/>
      <c r="K1020" s="7"/>
      <c r="L1020" s="110"/>
      <c r="M1020" s="110"/>
      <c r="N1020" s="110"/>
      <c r="O1020" s="110"/>
      <c r="P1020" s="110"/>
      <c r="Q1020" s="110"/>
      <c r="R1020" s="176"/>
      <c r="S1020" s="176"/>
      <c r="T1020" s="177"/>
      <c r="U1020" s="161"/>
      <c r="V1020" s="178"/>
    </row>
    <row r="1021" spans="1:22" x14ac:dyDescent="0.25">
      <c r="A1021" s="200"/>
      <c r="B1021" s="105"/>
      <c r="D1021" s="201"/>
      <c r="E1021" s="174"/>
      <c r="F1021" s="179"/>
      <c r="G1021" s="180"/>
      <c r="H1021" s="181"/>
      <c r="I1021" s="182"/>
      <c r="J1021" s="181"/>
      <c r="K1021" s="7"/>
      <c r="L1021" s="110"/>
      <c r="M1021" s="110"/>
      <c r="N1021" s="110"/>
      <c r="O1021" s="110"/>
      <c r="P1021" s="110"/>
      <c r="Q1021" s="110"/>
      <c r="R1021" s="176"/>
      <c r="S1021" s="176"/>
      <c r="T1021" s="177"/>
      <c r="U1021" s="161"/>
      <c r="V1021" s="178"/>
    </row>
    <row r="1022" spans="1:22" x14ac:dyDescent="0.25">
      <c r="A1022" s="200"/>
      <c r="B1022" s="105"/>
      <c r="D1022" s="201"/>
      <c r="E1022" s="174"/>
      <c r="F1022" s="179"/>
      <c r="G1022" s="180"/>
      <c r="H1022" s="181"/>
      <c r="I1022" s="182"/>
      <c r="J1022" s="181"/>
      <c r="K1022" s="7"/>
      <c r="L1022" s="110"/>
      <c r="M1022" s="110"/>
      <c r="N1022" s="110"/>
      <c r="O1022" s="110"/>
      <c r="P1022" s="110"/>
      <c r="Q1022" s="110"/>
      <c r="R1022" s="176"/>
      <c r="S1022" s="176"/>
      <c r="T1022" s="177"/>
      <c r="U1022" s="161"/>
      <c r="V1022" s="178"/>
    </row>
    <row r="1023" spans="1:22" x14ac:dyDescent="0.25">
      <c r="A1023" s="200"/>
      <c r="B1023" s="105"/>
      <c r="D1023" s="201"/>
      <c r="E1023" s="174"/>
      <c r="F1023" s="179"/>
      <c r="G1023" s="180"/>
      <c r="H1023" s="181"/>
      <c r="I1023" s="182"/>
      <c r="J1023" s="181"/>
      <c r="K1023" s="7"/>
      <c r="L1023" s="110"/>
      <c r="M1023" s="110"/>
      <c r="N1023" s="110"/>
      <c r="O1023" s="110"/>
      <c r="P1023" s="110"/>
      <c r="Q1023" s="110"/>
      <c r="R1023" s="176"/>
      <c r="S1023" s="176"/>
      <c r="T1023" s="177"/>
      <c r="U1023" s="161"/>
      <c r="V1023" s="178"/>
    </row>
    <row r="1024" spans="1:22" x14ac:dyDescent="0.25">
      <c r="A1024" s="200"/>
      <c r="B1024" s="105"/>
      <c r="D1024" s="201"/>
      <c r="E1024" s="174"/>
      <c r="F1024" s="179"/>
      <c r="G1024" s="180"/>
      <c r="H1024" s="181"/>
      <c r="I1024" s="182"/>
      <c r="J1024" s="181"/>
      <c r="K1024" s="7"/>
      <c r="L1024" s="110"/>
      <c r="M1024" s="110"/>
      <c r="N1024" s="110"/>
      <c r="O1024" s="110"/>
      <c r="P1024" s="110"/>
      <c r="Q1024" s="110"/>
      <c r="R1024" s="176"/>
      <c r="S1024" s="176"/>
      <c r="T1024" s="177"/>
      <c r="U1024" s="161"/>
      <c r="V1024" s="178"/>
    </row>
    <row r="1025" spans="1:22" x14ac:dyDescent="0.25">
      <c r="A1025" s="200"/>
      <c r="B1025" s="105"/>
      <c r="D1025" s="201"/>
      <c r="E1025" s="174"/>
      <c r="F1025" s="179"/>
      <c r="G1025" s="180"/>
      <c r="H1025" s="181"/>
      <c r="I1025" s="182"/>
      <c r="J1025" s="181"/>
      <c r="K1025" s="7"/>
      <c r="L1025" s="110"/>
      <c r="M1025" s="110"/>
      <c r="N1025" s="110"/>
      <c r="O1025" s="110"/>
      <c r="P1025" s="110"/>
      <c r="Q1025" s="110"/>
      <c r="R1025" s="176"/>
      <c r="S1025" s="176"/>
      <c r="T1025" s="177"/>
      <c r="U1025" s="161"/>
      <c r="V1025" s="178"/>
    </row>
    <row r="1026" spans="1:22" x14ac:dyDescent="0.25">
      <c r="A1026" s="200"/>
      <c r="B1026" s="105"/>
      <c r="D1026" s="201"/>
      <c r="E1026" s="174"/>
      <c r="F1026" s="179"/>
      <c r="G1026" s="180"/>
      <c r="H1026" s="181"/>
      <c r="I1026" s="182"/>
      <c r="J1026" s="181"/>
      <c r="K1026" s="7"/>
      <c r="L1026" s="110"/>
      <c r="M1026" s="110"/>
      <c r="N1026" s="110"/>
      <c r="O1026" s="110"/>
      <c r="P1026" s="110"/>
      <c r="Q1026" s="110"/>
      <c r="R1026" s="176"/>
      <c r="S1026" s="176"/>
      <c r="T1026" s="177"/>
      <c r="U1026" s="161"/>
      <c r="V1026" s="178"/>
    </row>
    <row r="1027" spans="1:22" x14ac:dyDescent="0.25">
      <c r="A1027" s="200"/>
      <c r="B1027" s="105"/>
      <c r="D1027" s="201"/>
      <c r="E1027" s="174"/>
      <c r="F1027" s="179"/>
      <c r="G1027" s="180"/>
      <c r="H1027" s="181"/>
      <c r="I1027" s="182"/>
      <c r="J1027" s="181"/>
      <c r="K1027" s="7"/>
      <c r="L1027" s="110"/>
      <c r="M1027" s="110"/>
      <c r="N1027" s="110"/>
      <c r="O1027" s="110"/>
      <c r="P1027" s="110"/>
      <c r="Q1027" s="110"/>
      <c r="R1027" s="176"/>
      <c r="S1027" s="176"/>
      <c r="T1027" s="177"/>
      <c r="U1027" s="161"/>
      <c r="V1027" s="178"/>
    </row>
    <row r="1028" spans="1:22" x14ac:dyDescent="0.25">
      <c r="A1028" s="200"/>
      <c r="B1028" s="105"/>
      <c r="D1028" s="201"/>
      <c r="E1028" s="174"/>
      <c r="F1028" s="179"/>
      <c r="G1028" s="180"/>
      <c r="H1028" s="181"/>
      <c r="I1028" s="182"/>
      <c r="J1028" s="181"/>
      <c r="K1028" s="7"/>
      <c r="L1028" s="110"/>
      <c r="M1028" s="110"/>
      <c r="N1028" s="110"/>
      <c r="O1028" s="110"/>
      <c r="P1028" s="110"/>
      <c r="Q1028" s="110"/>
      <c r="R1028" s="176"/>
      <c r="S1028" s="176"/>
      <c r="T1028" s="177"/>
      <c r="U1028" s="161"/>
      <c r="V1028" s="178"/>
    </row>
    <row r="1029" spans="1:22" x14ac:dyDescent="0.25">
      <c r="A1029" s="200"/>
      <c r="B1029" s="105"/>
      <c r="D1029" s="201"/>
      <c r="E1029" s="174"/>
      <c r="F1029" s="179"/>
      <c r="G1029" s="180"/>
      <c r="H1029" s="181"/>
      <c r="I1029" s="182"/>
      <c r="J1029" s="181"/>
      <c r="K1029" s="7"/>
      <c r="L1029" s="110"/>
      <c r="M1029" s="110"/>
      <c r="N1029" s="110"/>
      <c r="O1029" s="110"/>
      <c r="P1029" s="110"/>
      <c r="Q1029" s="110"/>
      <c r="R1029" s="176"/>
      <c r="S1029" s="176"/>
      <c r="T1029" s="177"/>
      <c r="U1029" s="161"/>
      <c r="V1029" s="178"/>
    </row>
    <row r="1030" spans="1:22" x14ac:dyDescent="0.25">
      <c r="A1030" s="200"/>
      <c r="B1030" s="105"/>
      <c r="D1030" s="201"/>
      <c r="E1030" s="174"/>
      <c r="F1030" s="179"/>
      <c r="G1030" s="180"/>
      <c r="H1030" s="181"/>
      <c r="I1030" s="182"/>
      <c r="J1030" s="181"/>
      <c r="K1030" s="7"/>
      <c r="L1030" s="110"/>
      <c r="M1030" s="110"/>
      <c r="N1030" s="110"/>
      <c r="O1030" s="110"/>
      <c r="P1030" s="110"/>
      <c r="Q1030" s="110"/>
      <c r="R1030" s="176"/>
      <c r="S1030" s="176"/>
      <c r="T1030" s="177"/>
      <c r="U1030" s="161"/>
      <c r="V1030" s="178"/>
    </row>
    <row r="1031" spans="1:22" x14ac:dyDescent="0.25">
      <c r="A1031" s="200"/>
      <c r="B1031" s="105"/>
      <c r="D1031" s="201"/>
      <c r="E1031" s="174"/>
      <c r="F1031" s="179"/>
      <c r="G1031" s="180"/>
      <c r="H1031" s="181"/>
      <c r="I1031" s="182"/>
      <c r="J1031" s="181"/>
      <c r="K1031" s="7"/>
      <c r="L1031" s="110"/>
      <c r="M1031" s="110"/>
      <c r="N1031" s="110"/>
      <c r="O1031" s="110"/>
      <c r="P1031" s="110"/>
      <c r="Q1031" s="110"/>
      <c r="R1031" s="176"/>
      <c r="S1031" s="176"/>
      <c r="T1031" s="177"/>
      <c r="U1031" s="161"/>
      <c r="V1031" s="178"/>
    </row>
    <row r="1032" spans="1:22" x14ac:dyDescent="0.25">
      <c r="A1032" s="200"/>
      <c r="B1032" s="105"/>
      <c r="D1032" s="201"/>
      <c r="E1032" s="174"/>
      <c r="F1032" s="179"/>
      <c r="G1032" s="180"/>
      <c r="H1032" s="181"/>
      <c r="I1032" s="182"/>
      <c r="J1032" s="181"/>
      <c r="K1032" s="7"/>
      <c r="L1032" s="110"/>
      <c r="M1032" s="110"/>
      <c r="N1032" s="110"/>
      <c r="O1032" s="110"/>
      <c r="P1032" s="110"/>
      <c r="Q1032" s="110"/>
      <c r="R1032" s="176"/>
      <c r="S1032" s="176"/>
      <c r="T1032" s="177"/>
      <c r="U1032" s="161"/>
      <c r="V1032" s="178"/>
    </row>
    <row r="1033" spans="1:22" x14ac:dyDescent="0.25">
      <c r="A1033" s="200"/>
      <c r="B1033" s="105"/>
      <c r="D1033" s="201"/>
      <c r="E1033" s="174"/>
      <c r="F1033" s="179"/>
      <c r="G1033" s="180"/>
      <c r="H1033" s="181"/>
      <c r="I1033" s="182"/>
      <c r="J1033" s="181"/>
      <c r="K1033" s="7"/>
      <c r="L1033" s="110"/>
      <c r="M1033" s="110"/>
      <c r="N1033" s="110"/>
      <c r="O1033" s="110"/>
      <c r="P1033" s="110"/>
      <c r="Q1033" s="110"/>
      <c r="R1033" s="176"/>
      <c r="S1033" s="176"/>
      <c r="T1033" s="177"/>
      <c r="U1033" s="161"/>
      <c r="V1033" s="178"/>
    </row>
    <row r="1034" spans="1:22" x14ac:dyDescent="0.25">
      <c r="A1034" s="200"/>
      <c r="B1034" s="105"/>
      <c r="D1034" s="201"/>
      <c r="E1034" s="174"/>
      <c r="F1034" s="179"/>
      <c r="G1034" s="180"/>
      <c r="H1034" s="181"/>
      <c r="I1034" s="182"/>
      <c r="J1034" s="181"/>
      <c r="K1034" s="7"/>
      <c r="L1034" s="110"/>
      <c r="M1034" s="110"/>
      <c r="N1034" s="110"/>
      <c r="O1034" s="110"/>
      <c r="P1034" s="110"/>
      <c r="Q1034" s="110"/>
      <c r="R1034" s="176"/>
      <c r="S1034" s="176"/>
      <c r="T1034" s="177"/>
      <c r="U1034" s="161"/>
      <c r="V1034" s="178"/>
    </row>
    <row r="1035" spans="1:22" x14ac:dyDescent="0.25">
      <c r="A1035" s="200"/>
      <c r="B1035" s="105"/>
      <c r="D1035" s="201"/>
      <c r="E1035" s="174"/>
      <c r="F1035" s="179"/>
      <c r="G1035" s="180"/>
      <c r="H1035" s="181"/>
      <c r="I1035" s="182"/>
      <c r="J1035" s="181"/>
      <c r="K1035" s="7"/>
      <c r="L1035" s="110"/>
      <c r="M1035" s="110"/>
      <c r="N1035" s="110"/>
      <c r="O1035" s="110"/>
      <c r="P1035" s="110"/>
      <c r="Q1035" s="110"/>
      <c r="R1035" s="176"/>
      <c r="S1035" s="176"/>
      <c r="T1035" s="177"/>
      <c r="U1035" s="161"/>
      <c r="V1035" s="178"/>
    </row>
    <row r="1036" spans="1:22" x14ac:dyDescent="0.25">
      <c r="A1036" s="200"/>
      <c r="B1036" s="105"/>
      <c r="D1036" s="201"/>
      <c r="E1036" s="174"/>
      <c r="F1036" s="179"/>
      <c r="G1036" s="180"/>
      <c r="H1036" s="181"/>
      <c r="I1036" s="182"/>
      <c r="J1036" s="181"/>
      <c r="K1036" s="7"/>
      <c r="L1036" s="110"/>
      <c r="M1036" s="110"/>
      <c r="N1036" s="110"/>
      <c r="O1036" s="110"/>
      <c r="P1036" s="110"/>
      <c r="Q1036" s="110"/>
      <c r="R1036" s="176"/>
      <c r="S1036" s="176"/>
      <c r="T1036" s="177"/>
      <c r="U1036" s="161"/>
      <c r="V1036" s="178"/>
    </row>
    <row r="1037" spans="1:22" x14ac:dyDescent="0.25">
      <c r="A1037" s="200"/>
      <c r="B1037" s="105"/>
      <c r="D1037" s="201"/>
      <c r="E1037" s="174"/>
      <c r="F1037" s="179"/>
      <c r="G1037" s="180"/>
      <c r="H1037" s="181"/>
      <c r="I1037" s="182"/>
      <c r="J1037" s="181"/>
      <c r="K1037" s="7"/>
      <c r="L1037" s="110"/>
      <c r="M1037" s="110"/>
      <c r="N1037" s="110"/>
      <c r="O1037" s="110"/>
      <c r="P1037" s="110"/>
      <c r="Q1037" s="110"/>
      <c r="R1037" s="176"/>
      <c r="S1037" s="176"/>
      <c r="T1037" s="177"/>
      <c r="U1037" s="161"/>
      <c r="V1037" s="178"/>
    </row>
    <row r="1038" spans="1:22" x14ac:dyDescent="0.25">
      <c r="A1038" s="200"/>
      <c r="B1038" s="105"/>
      <c r="D1038" s="201"/>
      <c r="E1038" s="174"/>
      <c r="F1038" s="179"/>
      <c r="G1038" s="180"/>
      <c r="H1038" s="181"/>
      <c r="I1038" s="182"/>
      <c r="J1038" s="181"/>
      <c r="K1038" s="7"/>
      <c r="L1038" s="110"/>
      <c r="M1038" s="110"/>
      <c r="N1038" s="110"/>
      <c r="O1038" s="110"/>
      <c r="P1038" s="110"/>
      <c r="Q1038" s="110"/>
      <c r="R1038" s="176"/>
      <c r="S1038" s="176"/>
      <c r="T1038" s="177"/>
      <c r="U1038" s="161"/>
      <c r="V1038" s="178"/>
    </row>
    <row r="1039" spans="1:22" x14ac:dyDescent="0.25">
      <c r="A1039" s="200"/>
      <c r="B1039" s="105"/>
      <c r="D1039" s="201"/>
      <c r="E1039" s="174"/>
      <c r="F1039" s="179"/>
      <c r="G1039" s="180"/>
      <c r="H1039" s="181"/>
      <c r="I1039" s="182"/>
      <c r="J1039" s="181"/>
      <c r="K1039" s="7"/>
      <c r="L1039" s="110"/>
      <c r="M1039" s="110"/>
      <c r="N1039" s="110"/>
      <c r="O1039" s="110"/>
      <c r="P1039" s="110"/>
      <c r="Q1039" s="110"/>
      <c r="R1039" s="176"/>
      <c r="S1039" s="176"/>
      <c r="T1039" s="177"/>
      <c r="U1039" s="161"/>
      <c r="V1039" s="178"/>
    </row>
    <row r="1040" spans="1:22" x14ac:dyDescent="0.25">
      <c r="A1040" s="200"/>
      <c r="B1040" s="105"/>
      <c r="D1040" s="201"/>
      <c r="E1040" s="174"/>
      <c r="F1040" s="179"/>
      <c r="G1040" s="180"/>
      <c r="H1040" s="181"/>
      <c r="I1040" s="182"/>
      <c r="J1040" s="181"/>
      <c r="K1040" s="7"/>
      <c r="L1040" s="110"/>
      <c r="M1040" s="110"/>
      <c r="N1040" s="110"/>
      <c r="O1040" s="110"/>
      <c r="P1040" s="110"/>
      <c r="Q1040" s="110"/>
      <c r="R1040" s="176"/>
      <c r="S1040" s="176"/>
      <c r="T1040" s="177"/>
      <c r="U1040" s="161"/>
      <c r="V1040" s="178"/>
    </row>
    <row r="1041" spans="1:22" x14ac:dyDescent="0.25">
      <c r="A1041" s="200"/>
      <c r="B1041" s="105"/>
      <c r="D1041" s="201"/>
      <c r="E1041" s="174"/>
      <c r="F1041" s="179"/>
      <c r="G1041" s="180"/>
      <c r="H1041" s="181"/>
      <c r="I1041" s="182"/>
      <c r="J1041" s="181"/>
      <c r="K1041" s="7"/>
      <c r="L1041" s="110"/>
      <c r="M1041" s="110"/>
      <c r="N1041" s="110"/>
      <c r="O1041" s="110"/>
      <c r="P1041" s="110"/>
      <c r="Q1041" s="110"/>
      <c r="R1041" s="176"/>
      <c r="S1041" s="176"/>
      <c r="T1041" s="177"/>
      <c r="U1041" s="161"/>
      <c r="V1041" s="178"/>
    </row>
    <row r="1042" spans="1:22" x14ac:dyDescent="0.25">
      <c r="A1042" s="200"/>
      <c r="B1042" s="105"/>
      <c r="D1042" s="201"/>
      <c r="E1042" s="174"/>
      <c r="F1042" s="179"/>
      <c r="G1042" s="180"/>
      <c r="H1042" s="181"/>
      <c r="I1042" s="182"/>
      <c r="J1042" s="181"/>
      <c r="K1042" s="7"/>
      <c r="L1042" s="110"/>
      <c r="M1042" s="110"/>
      <c r="N1042" s="110"/>
      <c r="O1042" s="110"/>
      <c r="P1042" s="110"/>
      <c r="Q1042" s="110"/>
      <c r="R1042" s="176"/>
      <c r="S1042" s="176"/>
      <c r="T1042" s="177"/>
      <c r="U1042" s="161"/>
      <c r="V1042" s="178"/>
    </row>
    <row r="1043" spans="1:22" x14ac:dyDescent="0.25">
      <c r="A1043" s="200"/>
      <c r="B1043" s="105"/>
      <c r="D1043" s="201"/>
      <c r="E1043" s="174"/>
      <c r="F1043" s="179"/>
      <c r="G1043" s="180"/>
      <c r="H1043" s="181"/>
      <c r="I1043" s="182"/>
      <c r="J1043" s="181"/>
      <c r="K1043" s="7"/>
      <c r="L1043" s="110"/>
      <c r="M1043" s="110"/>
      <c r="N1043" s="110"/>
      <c r="O1043" s="110"/>
      <c r="P1043" s="110"/>
      <c r="Q1043" s="110"/>
      <c r="R1043" s="176"/>
      <c r="S1043" s="176"/>
      <c r="T1043" s="177"/>
      <c r="U1043" s="161"/>
      <c r="V1043" s="178"/>
    </row>
    <row r="1044" spans="1:22" x14ac:dyDescent="0.25">
      <c r="A1044" s="200"/>
      <c r="B1044" s="105"/>
      <c r="D1044" s="201"/>
      <c r="E1044" s="174"/>
      <c r="F1044" s="179"/>
      <c r="G1044" s="180"/>
      <c r="H1044" s="181"/>
      <c r="I1044" s="182"/>
      <c r="J1044" s="181"/>
      <c r="K1044" s="7"/>
      <c r="L1044" s="110"/>
      <c r="M1044" s="110"/>
      <c r="N1044" s="110"/>
      <c r="O1044" s="110"/>
      <c r="P1044" s="110"/>
      <c r="Q1044" s="110"/>
      <c r="R1044" s="176"/>
      <c r="S1044" s="176"/>
      <c r="T1044" s="177"/>
      <c r="U1044" s="161"/>
      <c r="V1044" s="178"/>
    </row>
    <row r="1045" spans="1:22" x14ac:dyDescent="0.25">
      <c r="A1045" s="200"/>
      <c r="B1045" s="105"/>
      <c r="D1045" s="201"/>
      <c r="E1045" s="174"/>
      <c r="F1045" s="179"/>
      <c r="G1045" s="180"/>
      <c r="H1045" s="181"/>
      <c r="I1045" s="182"/>
      <c r="J1045" s="181"/>
      <c r="K1045" s="7"/>
      <c r="L1045" s="110"/>
      <c r="M1045" s="110"/>
      <c r="N1045" s="110"/>
      <c r="O1045" s="110"/>
      <c r="P1045" s="110"/>
      <c r="Q1045" s="110"/>
      <c r="R1045" s="176"/>
      <c r="S1045" s="176"/>
      <c r="T1045" s="177"/>
      <c r="U1045" s="161"/>
      <c r="V1045" s="178"/>
    </row>
    <row r="1046" spans="1:22" x14ac:dyDescent="0.25">
      <c r="D1046" s="201"/>
      <c r="E1046" s="174"/>
      <c r="F1046" s="179"/>
      <c r="G1046" s="180"/>
      <c r="H1046" s="181"/>
      <c r="I1046" s="182"/>
      <c r="J1046" s="181"/>
      <c r="K1046" s="7"/>
      <c r="L1046" s="110"/>
      <c r="M1046" s="110"/>
      <c r="N1046" s="110"/>
      <c r="O1046" s="110"/>
      <c r="P1046" s="110"/>
      <c r="Q1046" s="110"/>
      <c r="R1046" s="176"/>
      <c r="S1046" s="176"/>
      <c r="T1046" s="177"/>
      <c r="U1046" s="161"/>
      <c r="V1046" s="178"/>
    </row>
    <row r="1047" spans="1:22" x14ac:dyDescent="0.25">
      <c r="D1047" s="201"/>
      <c r="E1047" s="179"/>
      <c r="F1047" s="179"/>
      <c r="G1047" s="180"/>
      <c r="H1047" s="181"/>
      <c r="I1047" s="182"/>
      <c r="J1047" s="181"/>
      <c r="K1047" s="7"/>
      <c r="L1047" s="110"/>
      <c r="M1047" s="110"/>
      <c r="N1047" s="110"/>
      <c r="O1047" s="110"/>
      <c r="P1047" s="110"/>
      <c r="Q1047" s="110"/>
      <c r="R1047" s="176"/>
      <c r="S1047" s="176"/>
      <c r="T1047" s="177"/>
      <c r="V1047" s="178"/>
    </row>
    <row r="1048" spans="1:22" x14ac:dyDescent="0.25">
      <c r="D1048" s="201"/>
      <c r="E1048" s="179"/>
      <c r="F1048" s="179"/>
      <c r="G1048" s="180"/>
      <c r="H1048" s="181"/>
      <c r="I1048" s="182"/>
      <c r="J1048" s="181"/>
      <c r="K1048" s="7"/>
      <c r="L1048" s="110"/>
      <c r="M1048" s="110"/>
      <c r="N1048" s="110"/>
      <c r="O1048" s="110"/>
      <c r="P1048" s="110"/>
      <c r="Q1048" s="110"/>
      <c r="R1048" s="176"/>
      <c r="S1048" s="176"/>
      <c r="T1048" s="177"/>
      <c r="V1048" s="178"/>
    </row>
    <row r="1049" spans="1:22" x14ac:dyDescent="0.25">
      <c r="D1049" s="201"/>
      <c r="E1049" s="179"/>
      <c r="F1049" s="179"/>
      <c r="G1049" s="180"/>
      <c r="H1049" s="181"/>
      <c r="I1049" s="182"/>
      <c r="J1049" s="181"/>
      <c r="K1049" s="7"/>
      <c r="L1049" s="110"/>
      <c r="M1049" s="110"/>
      <c r="N1049" s="110"/>
      <c r="O1049" s="110"/>
      <c r="P1049" s="110"/>
      <c r="Q1049" s="110"/>
      <c r="R1049" s="176"/>
      <c r="S1049" s="176"/>
      <c r="T1049" s="177"/>
      <c r="V1049" s="178"/>
    </row>
    <row r="1050" spans="1:22" x14ac:dyDescent="0.25">
      <c r="D1050" s="201"/>
      <c r="E1050" s="179"/>
      <c r="F1050" s="179"/>
      <c r="G1050" s="180"/>
      <c r="H1050" s="181"/>
      <c r="I1050" s="182"/>
      <c r="J1050" s="181"/>
      <c r="K1050" s="7"/>
      <c r="L1050" s="110"/>
      <c r="M1050" s="110"/>
      <c r="N1050" s="110"/>
      <c r="O1050" s="110"/>
      <c r="P1050" s="110"/>
      <c r="Q1050" s="110"/>
      <c r="R1050" s="176"/>
      <c r="S1050" s="176"/>
      <c r="T1050" s="177"/>
      <c r="V1050" s="178"/>
    </row>
    <row r="1051" spans="1:22" x14ac:dyDescent="0.25">
      <c r="D1051" s="201"/>
      <c r="E1051" s="179"/>
      <c r="F1051" s="179"/>
      <c r="G1051" s="180"/>
      <c r="H1051" s="181"/>
      <c r="I1051" s="182"/>
      <c r="J1051" s="181"/>
      <c r="K1051" s="7"/>
      <c r="L1051" s="110"/>
      <c r="M1051" s="110"/>
      <c r="N1051" s="110"/>
      <c r="O1051" s="110"/>
      <c r="P1051" s="110"/>
      <c r="Q1051" s="110"/>
      <c r="R1051" s="176"/>
      <c r="S1051" s="176"/>
      <c r="T1051" s="177"/>
      <c r="V1051" s="178"/>
    </row>
    <row r="1052" spans="1:22" x14ac:dyDescent="0.25">
      <c r="D1052" s="201"/>
      <c r="E1052" s="179"/>
      <c r="F1052" s="179"/>
      <c r="G1052" s="180"/>
      <c r="H1052" s="181"/>
      <c r="I1052" s="182"/>
      <c r="J1052" s="181"/>
      <c r="K1052" s="7"/>
      <c r="L1052" s="110"/>
      <c r="M1052" s="110"/>
      <c r="N1052" s="110"/>
      <c r="O1052" s="110"/>
      <c r="P1052" s="110"/>
      <c r="Q1052" s="110"/>
      <c r="R1052" s="176"/>
      <c r="S1052" s="176"/>
      <c r="T1052" s="177"/>
      <c r="V1052" s="178"/>
    </row>
    <row r="1053" spans="1:22" x14ac:dyDescent="0.25">
      <c r="D1053" s="201"/>
      <c r="E1053" s="179"/>
      <c r="F1053" s="179"/>
      <c r="G1053" s="180"/>
      <c r="H1053" s="181"/>
      <c r="I1053" s="182"/>
      <c r="J1053" s="181"/>
      <c r="K1053" s="7"/>
      <c r="L1053" s="110"/>
      <c r="M1053" s="110"/>
      <c r="N1053" s="110"/>
      <c r="O1053" s="110"/>
      <c r="P1053" s="110"/>
      <c r="Q1053" s="110"/>
      <c r="R1053" s="176"/>
      <c r="S1053" s="176"/>
      <c r="T1053" s="177"/>
      <c r="V1053" s="178"/>
    </row>
    <row r="1054" spans="1:22" x14ac:dyDescent="0.25">
      <c r="D1054" s="201"/>
      <c r="E1054" s="179"/>
      <c r="F1054" s="179"/>
      <c r="G1054" s="180"/>
      <c r="H1054" s="181"/>
      <c r="I1054" s="182"/>
      <c r="J1054" s="181"/>
      <c r="K1054" s="7"/>
      <c r="L1054" s="110"/>
      <c r="M1054" s="110"/>
      <c r="N1054" s="110"/>
      <c r="O1054" s="110"/>
      <c r="P1054" s="110"/>
      <c r="Q1054" s="110"/>
      <c r="R1054" s="176"/>
      <c r="S1054" s="176"/>
      <c r="T1054" s="177"/>
      <c r="V1054" s="178"/>
    </row>
    <row r="1055" spans="1:22" x14ac:dyDescent="0.25">
      <c r="D1055" s="201"/>
      <c r="E1055" s="179"/>
      <c r="F1055" s="179"/>
      <c r="G1055" s="180"/>
      <c r="H1055" s="181"/>
      <c r="I1055" s="182"/>
      <c r="J1055" s="181"/>
      <c r="K1055" s="7"/>
      <c r="L1055" s="110"/>
      <c r="M1055" s="110"/>
      <c r="N1055" s="110"/>
      <c r="O1055" s="110"/>
      <c r="P1055" s="110"/>
      <c r="Q1055" s="110"/>
      <c r="R1055" s="176"/>
      <c r="S1055" s="176"/>
      <c r="T1055" s="177"/>
      <c r="V1055" s="178"/>
    </row>
    <row r="1056" spans="1:22" x14ac:dyDescent="0.25">
      <c r="D1056" s="201"/>
      <c r="E1056" s="179"/>
      <c r="F1056" s="179"/>
      <c r="G1056" s="180"/>
      <c r="H1056" s="181"/>
      <c r="I1056" s="182"/>
      <c r="J1056" s="181"/>
      <c r="K1056" s="7"/>
      <c r="L1056" s="110"/>
      <c r="M1056" s="110"/>
      <c r="N1056" s="110"/>
      <c r="O1056" s="110"/>
      <c r="P1056" s="110"/>
      <c r="Q1056" s="110"/>
      <c r="R1056" s="176"/>
      <c r="S1056" s="176"/>
      <c r="T1056" s="177"/>
      <c r="V1056" s="178"/>
    </row>
    <row r="1057" spans="4:22" x14ac:dyDescent="0.25">
      <c r="D1057" s="201"/>
      <c r="E1057" s="179"/>
      <c r="F1057" s="179"/>
      <c r="G1057" s="180"/>
      <c r="H1057" s="181"/>
      <c r="I1057" s="182"/>
      <c r="J1057" s="181"/>
      <c r="K1057" s="7"/>
      <c r="L1057" s="110"/>
      <c r="M1057" s="110"/>
      <c r="N1057" s="110"/>
      <c r="O1057" s="110"/>
      <c r="P1057" s="110"/>
      <c r="Q1057" s="110"/>
      <c r="R1057" s="176"/>
      <c r="S1057" s="176"/>
      <c r="T1057" s="177"/>
      <c r="V1057" s="178"/>
    </row>
    <row r="1058" spans="4:22" x14ac:dyDescent="0.25">
      <c r="D1058" s="201"/>
      <c r="E1058" s="179"/>
      <c r="F1058" s="179"/>
      <c r="G1058" s="180"/>
      <c r="H1058" s="181"/>
      <c r="I1058" s="182"/>
      <c r="J1058" s="181"/>
      <c r="K1058" s="7"/>
      <c r="L1058" s="110"/>
      <c r="M1058" s="110"/>
      <c r="N1058" s="110"/>
      <c r="O1058" s="110"/>
      <c r="P1058" s="110"/>
      <c r="Q1058" s="110"/>
      <c r="R1058" s="176"/>
      <c r="S1058" s="176"/>
      <c r="T1058" s="177"/>
      <c r="V1058" s="178"/>
    </row>
    <row r="1059" spans="4:22" x14ac:dyDescent="0.25">
      <c r="D1059" s="201"/>
      <c r="E1059" s="179"/>
      <c r="F1059" s="179"/>
      <c r="G1059" s="180"/>
      <c r="H1059" s="181"/>
      <c r="I1059" s="182"/>
      <c r="J1059" s="181"/>
      <c r="K1059" s="7"/>
      <c r="L1059" s="110"/>
      <c r="M1059" s="110"/>
      <c r="N1059" s="110"/>
      <c r="O1059" s="110"/>
      <c r="P1059" s="110"/>
      <c r="Q1059" s="110"/>
      <c r="R1059" s="176"/>
      <c r="S1059" s="176"/>
      <c r="T1059" s="177"/>
      <c r="V1059" s="178"/>
    </row>
    <row r="1060" spans="4:22" x14ac:dyDescent="0.25">
      <c r="D1060" s="201"/>
      <c r="E1060" s="179"/>
      <c r="F1060" s="179"/>
      <c r="G1060" s="180"/>
      <c r="H1060" s="181"/>
      <c r="I1060" s="182"/>
      <c r="J1060" s="181"/>
      <c r="K1060" s="7"/>
      <c r="L1060" s="110"/>
      <c r="M1060" s="110"/>
      <c r="N1060" s="110"/>
      <c r="O1060" s="110"/>
      <c r="P1060" s="110"/>
      <c r="Q1060" s="110"/>
      <c r="R1060" s="176"/>
      <c r="S1060" s="176"/>
      <c r="T1060" s="177"/>
      <c r="V1060" s="178"/>
    </row>
    <row r="1061" spans="4:22" x14ac:dyDescent="0.25">
      <c r="D1061" s="201"/>
      <c r="E1061" s="179"/>
      <c r="F1061" s="179"/>
      <c r="G1061" s="180"/>
      <c r="H1061" s="181"/>
      <c r="I1061" s="182"/>
      <c r="J1061" s="181"/>
      <c r="K1061" s="7"/>
      <c r="L1061" s="110"/>
      <c r="M1061" s="110"/>
      <c r="N1061" s="110"/>
      <c r="O1061" s="110"/>
      <c r="P1061" s="110"/>
      <c r="Q1061" s="110"/>
      <c r="R1061" s="176"/>
      <c r="S1061" s="176"/>
      <c r="T1061" s="177"/>
      <c r="V1061" s="178"/>
    </row>
    <row r="1062" spans="4:22" x14ac:dyDescent="0.25">
      <c r="D1062" s="201"/>
      <c r="E1062" s="179"/>
      <c r="F1062" s="179"/>
      <c r="G1062" s="180"/>
      <c r="H1062" s="181"/>
      <c r="I1062" s="182"/>
      <c r="J1062" s="181"/>
      <c r="K1062" s="7"/>
      <c r="L1062" s="110"/>
      <c r="M1062" s="110"/>
      <c r="N1062" s="110"/>
      <c r="O1062" s="110"/>
      <c r="P1062" s="110"/>
      <c r="Q1062" s="110"/>
      <c r="R1062" s="176"/>
      <c r="S1062" s="176"/>
      <c r="T1062" s="177"/>
      <c r="V1062" s="178"/>
    </row>
    <row r="1063" spans="4:22" x14ac:dyDescent="0.25">
      <c r="D1063" s="201"/>
      <c r="E1063" s="179"/>
      <c r="F1063" s="179"/>
      <c r="G1063" s="180"/>
      <c r="H1063" s="181"/>
      <c r="I1063" s="182"/>
      <c r="J1063" s="181"/>
      <c r="K1063" s="7"/>
      <c r="L1063" s="110"/>
      <c r="M1063" s="110"/>
      <c r="N1063" s="110"/>
      <c r="O1063" s="110"/>
      <c r="P1063" s="110"/>
      <c r="Q1063" s="110"/>
      <c r="R1063" s="176"/>
      <c r="S1063" s="176"/>
      <c r="T1063" s="177"/>
      <c r="V1063" s="178"/>
    </row>
    <row r="1064" spans="4:22" x14ac:dyDescent="0.25">
      <c r="D1064" s="201"/>
      <c r="E1064" s="179"/>
      <c r="F1064" s="179"/>
      <c r="G1064" s="180"/>
      <c r="H1064" s="181"/>
      <c r="I1064" s="182"/>
      <c r="J1064" s="181"/>
      <c r="K1064" s="7"/>
      <c r="L1064" s="110"/>
      <c r="M1064" s="110"/>
      <c r="N1064" s="110"/>
      <c r="O1064" s="110"/>
      <c r="P1064" s="110"/>
      <c r="Q1064" s="110"/>
      <c r="R1064" s="176"/>
      <c r="S1064" s="176"/>
      <c r="T1064" s="177"/>
      <c r="V1064" s="178"/>
    </row>
    <row r="1065" spans="4:22" x14ac:dyDescent="0.25">
      <c r="D1065" s="201"/>
      <c r="E1065" s="179"/>
      <c r="F1065" s="179"/>
      <c r="G1065" s="180"/>
      <c r="H1065" s="181"/>
      <c r="I1065" s="182"/>
      <c r="J1065" s="181"/>
      <c r="K1065" s="7"/>
      <c r="L1065" s="110"/>
      <c r="M1065" s="110"/>
      <c r="N1065" s="110"/>
      <c r="O1065" s="110"/>
      <c r="P1065" s="110"/>
      <c r="Q1065" s="110"/>
      <c r="R1065" s="176"/>
      <c r="S1065" s="176"/>
      <c r="T1065" s="177"/>
      <c r="V1065" s="178"/>
    </row>
    <row r="1066" spans="4:22" x14ac:dyDescent="0.25">
      <c r="D1066" s="201"/>
      <c r="E1066" s="179"/>
      <c r="F1066" s="179"/>
      <c r="G1066" s="180"/>
      <c r="H1066" s="181"/>
      <c r="I1066" s="182"/>
      <c r="J1066" s="181"/>
      <c r="K1066" s="7"/>
      <c r="L1066" s="110"/>
      <c r="M1066" s="110"/>
      <c r="N1066" s="110"/>
      <c r="O1066" s="110"/>
      <c r="P1066" s="110"/>
      <c r="Q1066" s="110"/>
      <c r="R1066" s="176"/>
      <c r="S1066" s="176"/>
      <c r="T1066" s="177"/>
      <c r="V1066" s="178"/>
    </row>
    <row r="1067" spans="4:22" x14ac:dyDescent="0.25">
      <c r="D1067" s="201"/>
      <c r="E1067" s="179"/>
      <c r="F1067" s="179"/>
      <c r="G1067" s="180"/>
      <c r="H1067" s="181"/>
      <c r="I1067" s="182"/>
      <c r="J1067" s="181"/>
      <c r="K1067" s="7"/>
      <c r="L1067" s="110"/>
      <c r="M1067" s="110"/>
      <c r="N1067" s="110"/>
      <c r="O1067" s="110"/>
      <c r="P1067" s="110"/>
      <c r="Q1067" s="110"/>
      <c r="R1067" s="176"/>
      <c r="S1067" s="176"/>
      <c r="T1067" s="177"/>
      <c r="V1067" s="178"/>
    </row>
    <row r="1068" spans="4:22" x14ac:dyDescent="0.25">
      <c r="D1068" s="201"/>
      <c r="E1068" s="179"/>
      <c r="F1068" s="179"/>
      <c r="G1068" s="180"/>
      <c r="H1068" s="181"/>
      <c r="I1068" s="182"/>
      <c r="J1068" s="181"/>
      <c r="K1068" s="7"/>
      <c r="L1068" s="110"/>
      <c r="M1068" s="110"/>
      <c r="N1068" s="110"/>
      <c r="O1068" s="110"/>
      <c r="P1068" s="110"/>
      <c r="Q1068" s="110"/>
      <c r="R1068" s="176"/>
      <c r="S1068" s="176"/>
      <c r="T1068" s="177"/>
      <c r="V1068" s="178"/>
    </row>
    <row r="1069" spans="4:22" x14ac:dyDescent="0.25">
      <c r="D1069" s="201"/>
      <c r="E1069" s="179"/>
      <c r="F1069" s="179"/>
      <c r="G1069" s="180"/>
      <c r="H1069" s="181"/>
      <c r="I1069" s="182"/>
      <c r="J1069" s="181"/>
      <c r="K1069" s="7"/>
      <c r="L1069" s="110"/>
      <c r="M1069" s="110"/>
      <c r="N1069" s="110"/>
      <c r="O1069" s="110"/>
      <c r="P1069" s="110"/>
      <c r="Q1069" s="110"/>
      <c r="R1069" s="176"/>
      <c r="S1069" s="176"/>
      <c r="T1069" s="177"/>
      <c r="V1069" s="178"/>
    </row>
    <row r="1070" spans="4:22" x14ac:dyDescent="0.25">
      <c r="D1070" s="201"/>
      <c r="E1070" s="179"/>
      <c r="F1070" s="179"/>
      <c r="G1070" s="180"/>
      <c r="H1070" s="181"/>
      <c r="I1070" s="182"/>
      <c r="J1070" s="181"/>
      <c r="K1070" s="7"/>
      <c r="L1070" s="110"/>
      <c r="M1070" s="110"/>
      <c r="N1070" s="110"/>
      <c r="O1070" s="110"/>
      <c r="P1070" s="110"/>
      <c r="Q1070" s="110"/>
      <c r="R1070" s="176"/>
      <c r="S1070" s="176"/>
      <c r="T1070" s="177"/>
      <c r="V1070" s="178"/>
    </row>
    <row r="1071" spans="4:22" x14ac:dyDescent="0.25">
      <c r="D1071" s="201"/>
      <c r="E1071" s="179"/>
      <c r="F1071" s="179"/>
      <c r="G1071" s="180"/>
      <c r="H1071" s="181"/>
      <c r="I1071" s="182"/>
      <c r="J1071" s="181"/>
      <c r="K1071" s="7"/>
      <c r="L1071" s="110"/>
      <c r="M1071" s="110"/>
      <c r="N1071" s="110"/>
      <c r="O1071" s="110"/>
      <c r="P1071" s="110"/>
      <c r="Q1071" s="110"/>
      <c r="R1071" s="176"/>
      <c r="S1071" s="176"/>
      <c r="T1071" s="177"/>
      <c r="V1071" s="178"/>
    </row>
    <row r="1072" spans="4:22" x14ac:dyDescent="0.25">
      <c r="D1072" s="201"/>
      <c r="E1072" s="179"/>
      <c r="F1072" s="179"/>
      <c r="G1072" s="180"/>
      <c r="H1072" s="181"/>
      <c r="I1072" s="182"/>
      <c r="J1072" s="181"/>
      <c r="K1072" s="7"/>
      <c r="L1072" s="110"/>
      <c r="M1072" s="110"/>
      <c r="N1072" s="110"/>
      <c r="O1072" s="110"/>
      <c r="P1072" s="110"/>
      <c r="Q1072" s="110"/>
      <c r="R1072" s="176"/>
      <c r="S1072" s="176"/>
      <c r="T1072" s="177"/>
      <c r="V1072" s="178"/>
    </row>
    <row r="1073" spans="4:22" x14ac:dyDescent="0.25">
      <c r="D1073" s="201"/>
      <c r="E1073" s="179"/>
      <c r="F1073" s="179"/>
      <c r="G1073" s="180"/>
      <c r="H1073" s="181"/>
      <c r="I1073" s="182"/>
      <c r="J1073" s="181"/>
      <c r="K1073" s="7"/>
      <c r="L1073" s="110"/>
      <c r="M1073" s="110"/>
      <c r="N1073" s="110"/>
      <c r="O1073" s="110"/>
      <c r="P1073" s="110"/>
      <c r="Q1073" s="110"/>
      <c r="R1073" s="176"/>
      <c r="S1073" s="176"/>
      <c r="T1073" s="177"/>
      <c r="V1073" s="178"/>
    </row>
    <row r="1074" spans="4:22" x14ac:dyDescent="0.25">
      <c r="D1074" s="201"/>
      <c r="E1074" s="179"/>
      <c r="F1074" s="179"/>
      <c r="G1074" s="180"/>
      <c r="H1074" s="181"/>
      <c r="I1074" s="182"/>
      <c r="J1074" s="181"/>
      <c r="K1074" s="7"/>
      <c r="L1074" s="110"/>
      <c r="M1074" s="110"/>
      <c r="N1074" s="110"/>
      <c r="O1074" s="110"/>
      <c r="P1074" s="110"/>
      <c r="Q1074" s="110"/>
      <c r="R1074" s="176"/>
      <c r="S1074" s="176"/>
      <c r="T1074" s="177"/>
      <c r="V1074" s="178"/>
    </row>
    <row r="1075" spans="4:22" x14ac:dyDescent="0.25">
      <c r="D1075" s="201"/>
      <c r="E1075" s="179"/>
      <c r="F1075" s="179"/>
      <c r="G1075" s="180"/>
      <c r="H1075" s="181"/>
      <c r="I1075" s="182"/>
      <c r="J1075" s="181"/>
      <c r="K1075" s="7"/>
      <c r="L1075" s="110"/>
      <c r="M1075" s="110"/>
      <c r="N1075" s="110"/>
      <c r="O1075" s="110"/>
      <c r="P1075" s="110"/>
      <c r="Q1075" s="110"/>
      <c r="R1075" s="176"/>
      <c r="S1075" s="176"/>
      <c r="T1075" s="177"/>
      <c r="V1075" s="178"/>
    </row>
    <row r="1076" spans="4:22" x14ac:dyDescent="0.25">
      <c r="D1076" s="201"/>
      <c r="E1076" s="179"/>
      <c r="F1076" s="179"/>
      <c r="G1076" s="180"/>
      <c r="H1076" s="181"/>
      <c r="I1076" s="182"/>
      <c r="J1076" s="181"/>
      <c r="K1076" s="7"/>
      <c r="L1076" s="110"/>
      <c r="M1076" s="110"/>
      <c r="N1076" s="110"/>
      <c r="O1076" s="110"/>
      <c r="P1076" s="110"/>
      <c r="Q1076" s="110"/>
      <c r="R1076" s="176"/>
      <c r="S1076" s="176"/>
      <c r="T1076" s="177"/>
      <c r="V1076" s="178"/>
    </row>
    <row r="1077" spans="4:22" x14ac:dyDescent="0.25">
      <c r="D1077" s="201"/>
      <c r="E1077" s="179"/>
      <c r="F1077" s="179"/>
      <c r="G1077" s="180"/>
      <c r="H1077" s="181"/>
      <c r="I1077" s="182"/>
      <c r="J1077" s="181"/>
      <c r="K1077" s="7"/>
      <c r="L1077" s="110"/>
      <c r="M1077" s="110"/>
      <c r="N1077" s="110"/>
      <c r="O1077" s="110"/>
      <c r="P1077" s="110"/>
      <c r="Q1077" s="110"/>
      <c r="R1077" s="176"/>
      <c r="S1077" s="176"/>
      <c r="T1077" s="177"/>
      <c r="V1077" s="178"/>
    </row>
    <row r="1078" spans="4:22" x14ac:dyDescent="0.25">
      <c r="D1078" s="201"/>
      <c r="E1078" s="179"/>
      <c r="F1078" s="179"/>
      <c r="G1078" s="180"/>
      <c r="H1078" s="181"/>
      <c r="I1078" s="182"/>
      <c r="J1078" s="181"/>
      <c r="K1078" s="7"/>
      <c r="L1078" s="110"/>
      <c r="M1078" s="110"/>
      <c r="N1078" s="110"/>
      <c r="O1078" s="110"/>
      <c r="P1078" s="110"/>
      <c r="Q1078" s="110"/>
      <c r="R1078" s="176"/>
      <c r="S1078" s="176"/>
      <c r="T1078" s="177"/>
      <c r="V1078" s="178"/>
    </row>
    <row r="1079" spans="4:22" x14ac:dyDescent="0.25">
      <c r="D1079" s="201"/>
      <c r="E1079" s="179"/>
      <c r="F1079" s="179"/>
      <c r="G1079" s="180"/>
      <c r="H1079" s="181"/>
      <c r="I1079" s="182"/>
      <c r="J1079" s="181"/>
      <c r="K1079" s="7"/>
      <c r="L1079" s="110"/>
      <c r="M1079" s="110"/>
      <c r="N1079" s="110"/>
      <c r="O1079" s="110"/>
      <c r="P1079" s="110"/>
      <c r="Q1079" s="110"/>
      <c r="R1079" s="176"/>
      <c r="S1079" s="176"/>
      <c r="T1079" s="177"/>
      <c r="V1079" s="178"/>
    </row>
    <row r="1080" spans="4:22" x14ac:dyDescent="0.25">
      <c r="D1080" s="201"/>
      <c r="E1080" s="179"/>
      <c r="F1080" s="179"/>
      <c r="G1080" s="180"/>
      <c r="H1080" s="181"/>
      <c r="I1080" s="182"/>
      <c r="J1080" s="181"/>
      <c r="K1080" s="7"/>
      <c r="L1080" s="110"/>
      <c r="M1080" s="110"/>
      <c r="N1080" s="110"/>
      <c r="O1080" s="110"/>
      <c r="P1080" s="110"/>
      <c r="Q1080" s="110"/>
      <c r="R1080" s="176"/>
      <c r="S1080" s="176"/>
      <c r="T1080" s="177"/>
      <c r="V1080" s="178"/>
    </row>
    <row r="1081" spans="4:22" x14ac:dyDescent="0.25">
      <c r="D1081" s="201"/>
      <c r="E1081" s="179"/>
      <c r="F1081" s="179"/>
      <c r="G1081" s="180"/>
      <c r="H1081" s="181"/>
      <c r="I1081" s="182"/>
      <c r="J1081" s="181"/>
      <c r="K1081" s="7"/>
      <c r="L1081" s="110"/>
      <c r="M1081" s="110"/>
      <c r="N1081" s="110"/>
      <c r="O1081" s="110"/>
      <c r="P1081" s="110"/>
      <c r="Q1081" s="110"/>
      <c r="R1081" s="176"/>
      <c r="S1081" s="176"/>
      <c r="T1081" s="177"/>
      <c r="V1081" s="178"/>
    </row>
    <row r="1082" spans="4:22" x14ac:dyDescent="0.25">
      <c r="D1082" s="201"/>
      <c r="E1082" s="179"/>
      <c r="F1082" s="179"/>
      <c r="G1082" s="180"/>
      <c r="H1082" s="181"/>
      <c r="I1082" s="182"/>
      <c r="J1082" s="181"/>
      <c r="K1082" s="7"/>
      <c r="L1082" s="110"/>
      <c r="M1082" s="110"/>
      <c r="N1082" s="110"/>
      <c r="O1082" s="110"/>
      <c r="P1082" s="110"/>
      <c r="Q1082" s="110"/>
      <c r="R1082" s="176"/>
      <c r="S1082" s="176"/>
      <c r="T1082" s="177"/>
      <c r="V1082" s="178"/>
    </row>
    <row r="1083" spans="4:22" x14ac:dyDescent="0.25">
      <c r="D1083" s="201"/>
      <c r="E1083" s="179"/>
      <c r="F1083" s="179"/>
      <c r="G1083" s="180"/>
      <c r="H1083" s="181"/>
      <c r="I1083" s="182"/>
      <c r="J1083" s="181"/>
      <c r="K1083" s="7"/>
      <c r="L1083" s="110"/>
      <c r="M1083" s="110"/>
      <c r="N1083" s="110"/>
      <c r="O1083" s="110"/>
      <c r="P1083" s="110"/>
      <c r="Q1083" s="110"/>
      <c r="R1083" s="176"/>
      <c r="S1083" s="176"/>
      <c r="T1083" s="177"/>
      <c r="V1083" s="178"/>
    </row>
    <row r="1084" spans="4:22" x14ac:dyDescent="0.25">
      <c r="D1084" s="201"/>
      <c r="E1084" s="179"/>
      <c r="F1084" s="179"/>
      <c r="G1084" s="180"/>
      <c r="H1084" s="181"/>
      <c r="I1084" s="182"/>
      <c r="J1084" s="181"/>
      <c r="K1084" s="7"/>
      <c r="L1084" s="110"/>
      <c r="M1084" s="110"/>
      <c r="N1084" s="110"/>
      <c r="O1084" s="110"/>
      <c r="P1084" s="110"/>
      <c r="Q1084" s="110"/>
      <c r="R1084" s="176"/>
      <c r="S1084" s="176"/>
      <c r="T1084" s="177"/>
      <c r="V1084" s="178"/>
    </row>
    <row r="1085" spans="4:22" x14ac:dyDescent="0.25">
      <c r="D1085" s="201"/>
      <c r="E1085" s="179"/>
      <c r="F1085" s="179"/>
      <c r="G1085" s="180"/>
      <c r="H1085" s="181"/>
      <c r="I1085" s="182"/>
      <c r="J1085" s="181"/>
      <c r="K1085" s="7"/>
      <c r="L1085" s="110"/>
      <c r="M1085" s="110"/>
      <c r="N1085" s="110"/>
      <c r="O1085" s="110"/>
      <c r="P1085" s="110"/>
      <c r="Q1085" s="110"/>
      <c r="R1085" s="176"/>
      <c r="S1085" s="176"/>
      <c r="T1085" s="177"/>
      <c r="V1085" s="178"/>
    </row>
    <row r="1086" spans="4:22" x14ac:dyDescent="0.25">
      <c r="D1086" s="201"/>
      <c r="E1086" s="179"/>
      <c r="F1086" s="179"/>
      <c r="G1086" s="180"/>
      <c r="H1086" s="181"/>
      <c r="I1086" s="182"/>
      <c r="J1086" s="181"/>
      <c r="K1086" s="7"/>
      <c r="L1086" s="110"/>
      <c r="M1086" s="110"/>
      <c r="N1086" s="110"/>
      <c r="O1086" s="110"/>
      <c r="P1086" s="110"/>
      <c r="Q1086" s="110"/>
      <c r="R1086" s="176"/>
      <c r="S1086" s="176"/>
      <c r="T1086" s="177"/>
      <c r="V1086" s="178"/>
    </row>
    <row r="1087" spans="4:22" x14ac:dyDescent="0.25">
      <c r="D1087" s="201"/>
      <c r="E1087" s="179"/>
      <c r="F1087" s="179"/>
      <c r="G1087" s="180"/>
      <c r="H1087" s="181"/>
      <c r="I1087" s="182"/>
      <c r="J1087" s="181"/>
      <c r="K1087" s="7"/>
      <c r="L1087" s="110"/>
      <c r="M1087" s="110"/>
      <c r="N1087" s="110"/>
      <c r="O1087" s="110"/>
      <c r="P1087" s="110"/>
      <c r="Q1087" s="110"/>
      <c r="R1087" s="176"/>
      <c r="S1087" s="176"/>
      <c r="T1087" s="177"/>
      <c r="V1087" s="178"/>
    </row>
    <row r="1088" spans="4:22" x14ac:dyDescent="0.25">
      <c r="D1088" s="201"/>
      <c r="E1088" s="179"/>
      <c r="F1088" s="179"/>
      <c r="G1088" s="180"/>
      <c r="H1088" s="181"/>
      <c r="I1088" s="182"/>
      <c r="J1088" s="181"/>
      <c r="K1088" s="7"/>
      <c r="L1088" s="110"/>
      <c r="M1088" s="110"/>
      <c r="N1088" s="110"/>
      <c r="O1088" s="110"/>
      <c r="P1088" s="110"/>
      <c r="Q1088" s="110"/>
      <c r="R1088" s="176"/>
      <c r="S1088" s="176"/>
      <c r="T1088" s="177"/>
      <c r="V1088" s="178"/>
    </row>
    <row r="1089" spans="4:22" x14ac:dyDescent="0.25">
      <c r="D1089" s="201"/>
      <c r="E1089" s="179"/>
      <c r="F1089" s="179"/>
      <c r="G1089" s="180"/>
      <c r="H1089" s="181"/>
      <c r="I1089" s="182"/>
      <c r="J1089" s="181"/>
      <c r="K1089" s="7"/>
      <c r="L1089" s="110"/>
      <c r="M1089" s="110"/>
      <c r="N1089" s="110"/>
      <c r="O1089" s="110"/>
      <c r="P1089" s="110"/>
      <c r="Q1089" s="110"/>
      <c r="R1089" s="176"/>
      <c r="S1089" s="176"/>
      <c r="T1089" s="177"/>
      <c r="V1089" s="178"/>
    </row>
    <row r="1090" spans="4:22" x14ac:dyDescent="0.25">
      <c r="D1090" s="201"/>
      <c r="E1090" s="179"/>
      <c r="F1090" s="179"/>
      <c r="G1090" s="180"/>
      <c r="H1090" s="181"/>
      <c r="I1090" s="182"/>
      <c r="J1090" s="181"/>
      <c r="K1090" s="7"/>
      <c r="L1090" s="110"/>
      <c r="M1090" s="110"/>
      <c r="N1090" s="110"/>
      <c r="O1090" s="110"/>
      <c r="P1090" s="110"/>
      <c r="Q1090" s="110"/>
      <c r="R1090" s="176"/>
      <c r="S1090" s="176"/>
      <c r="T1090" s="177"/>
      <c r="V1090" s="178"/>
    </row>
    <row r="1091" spans="4:22" x14ac:dyDescent="0.25">
      <c r="D1091" s="201"/>
      <c r="E1091" s="179"/>
      <c r="F1091" s="179"/>
      <c r="G1091" s="180"/>
      <c r="H1091" s="181"/>
      <c r="I1091" s="182"/>
      <c r="J1091" s="181"/>
      <c r="K1091" s="7"/>
      <c r="L1091" s="110"/>
      <c r="M1091" s="110"/>
      <c r="N1091" s="110"/>
      <c r="O1091" s="110"/>
      <c r="P1091" s="110"/>
      <c r="Q1091" s="110"/>
      <c r="R1091" s="176"/>
      <c r="S1091" s="176"/>
      <c r="T1091" s="177"/>
      <c r="V1091" s="178"/>
    </row>
    <row r="1092" spans="4:22" x14ac:dyDescent="0.25">
      <c r="D1092" s="201"/>
      <c r="E1092" s="179"/>
      <c r="F1092" s="179"/>
      <c r="G1092" s="180"/>
      <c r="H1092" s="181"/>
      <c r="I1092" s="182"/>
      <c r="J1092" s="181"/>
      <c r="K1092" s="7"/>
      <c r="L1092" s="110"/>
      <c r="M1092" s="110"/>
      <c r="N1092" s="110"/>
      <c r="O1092" s="110"/>
      <c r="P1092" s="110"/>
      <c r="Q1092" s="110"/>
      <c r="R1092" s="176"/>
      <c r="S1092" s="176"/>
      <c r="T1092" s="177"/>
      <c r="V1092" s="178"/>
    </row>
    <row r="1093" spans="4:22" x14ac:dyDescent="0.25">
      <c r="D1093" s="201"/>
      <c r="E1093" s="179"/>
      <c r="F1093" s="179"/>
      <c r="G1093" s="180"/>
      <c r="H1093" s="181"/>
      <c r="I1093" s="182"/>
      <c r="J1093" s="181"/>
      <c r="K1093" s="7"/>
      <c r="L1093" s="110"/>
      <c r="M1093" s="110"/>
      <c r="N1093" s="110"/>
      <c r="O1093" s="110"/>
      <c r="P1093" s="110"/>
      <c r="Q1093" s="110"/>
      <c r="R1093" s="176"/>
      <c r="S1093" s="176"/>
      <c r="T1093" s="177"/>
      <c r="V1093" s="178"/>
    </row>
    <row r="1094" spans="4:22" x14ac:dyDescent="0.25">
      <c r="D1094" s="201"/>
      <c r="E1094" s="179"/>
      <c r="F1094" s="179"/>
      <c r="G1094" s="180"/>
      <c r="H1094" s="181"/>
      <c r="I1094" s="182"/>
      <c r="J1094" s="181"/>
      <c r="K1094" s="7"/>
      <c r="L1094" s="110"/>
      <c r="M1094" s="110"/>
      <c r="N1094" s="110"/>
      <c r="O1094" s="110"/>
      <c r="P1094" s="110"/>
      <c r="Q1094" s="110"/>
      <c r="R1094" s="176"/>
      <c r="S1094" s="176"/>
      <c r="T1094" s="177"/>
      <c r="V1094" s="178"/>
    </row>
    <row r="1095" spans="4:22" x14ac:dyDescent="0.25">
      <c r="D1095" s="201"/>
      <c r="E1095" s="179"/>
      <c r="F1095" s="179"/>
      <c r="G1095" s="180"/>
      <c r="H1095" s="181"/>
      <c r="I1095" s="182"/>
      <c r="J1095" s="181"/>
      <c r="K1095" s="7"/>
      <c r="L1095" s="110"/>
      <c r="M1095" s="110"/>
      <c r="N1095" s="110"/>
      <c r="O1095" s="110"/>
      <c r="P1095" s="110"/>
      <c r="Q1095" s="110"/>
      <c r="R1095" s="176"/>
      <c r="S1095" s="176"/>
      <c r="T1095" s="177"/>
      <c r="V1095" s="178"/>
    </row>
    <row r="1096" spans="4:22" x14ac:dyDescent="0.25">
      <c r="D1096" s="201"/>
      <c r="E1096" s="179"/>
      <c r="F1096" s="179"/>
      <c r="G1096" s="180"/>
      <c r="H1096" s="181"/>
      <c r="I1096" s="182"/>
      <c r="J1096" s="181"/>
      <c r="K1096" s="7"/>
      <c r="L1096" s="110"/>
      <c r="M1096" s="110"/>
      <c r="N1096" s="110"/>
      <c r="O1096" s="110"/>
      <c r="P1096" s="110"/>
      <c r="Q1096" s="110"/>
      <c r="R1096" s="176"/>
      <c r="S1096" s="176"/>
      <c r="T1096" s="177"/>
      <c r="V1096" s="178"/>
    </row>
    <row r="1097" spans="4:22" x14ac:dyDescent="0.25">
      <c r="D1097" s="201"/>
      <c r="E1097" s="179"/>
      <c r="F1097" s="179"/>
      <c r="G1097" s="180"/>
      <c r="H1097" s="181"/>
      <c r="I1097" s="182"/>
      <c r="J1097" s="181"/>
      <c r="K1097" s="7"/>
      <c r="L1097" s="110"/>
      <c r="M1097" s="110"/>
      <c r="N1097" s="110"/>
      <c r="O1097" s="110"/>
      <c r="P1097" s="110"/>
      <c r="Q1097" s="110"/>
      <c r="R1097" s="176"/>
      <c r="S1097" s="176"/>
      <c r="T1097" s="177"/>
      <c r="V1097" s="178"/>
    </row>
    <row r="1098" spans="4:22" x14ac:dyDescent="0.25">
      <c r="D1098" s="201"/>
      <c r="E1098" s="179"/>
      <c r="F1098" s="179"/>
      <c r="G1098" s="180"/>
      <c r="H1098" s="181"/>
      <c r="I1098" s="182"/>
      <c r="J1098" s="181"/>
      <c r="K1098" s="7"/>
      <c r="L1098" s="110"/>
      <c r="M1098" s="110"/>
      <c r="N1098" s="110"/>
      <c r="O1098" s="110"/>
      <c r="P1098" s="110"/>
      <c r="Q1098" s="110"/>
      <c r="R1098" s="176"/>
      <c r="S1098" s="176"/>
      <c r="T1098" s="177"/>
      <c r="V1098" s="178"/>
    </row>
    <row r="1099" spans="4:22" x14ac:dyDescent="0.25">
      <c r="D1099" s="201"/>
      <c r="E1099" s="179"/>
      <c r="F1099" s="179"/>
      <c r="G1099" s="180"/>
      <c r="H1099" s="181"/>
      <c r="I1099" s="182"/>
      <c r="J1099" s="181"/>
      <c r="K1099" s="7"/>
      <c r="L1099" s="110"/>
      <c r="M1099" s="110"/>
      <c r="N1099" s="110"/>
      <c r="O1099" s="110"/>
      <c r="P1099" s="110"/>
      <c r="Q1099" s="110"/>
      <c r="R1099" s="176"/>
      <c r="S1099" s="176"/>
      <c r="T1099" s="177"/>
      <c r="V1099" s="178"/>
    </row>
    <row r="1100" spans="4:22" x14ac:dyDescent="0.25">
      <c r="D1100" s="201"/>
      <c r="E1100" s="179"/>
      <c r="F1100" s="179"/>
      <c r="G1100" s="180"/>
      <c r="H1100" s="181"/>
      <c r="I1100" s="182"/>
      <c r="J1100" s="181"/>
      <c r="K1100" s="7"/>
      <c r="L1100" s="110"/>
      <c r="M1100" s="110"/>
      <c r="N1100" s="110"/>
      <c r="O1100" s="110"/>
      <c r="P1100" s="110"/>
      <c r="Q1100" s="110"/>
      <c r="R1100" s="176"/>
      <c r="S1100" s="176"/>
      <c r="T1100" s="177"/>
      <c r="V1100" s="178"/>
    </row>
    <row r="1101" spans="4:22" x14ac:dyDescent="0.25">
      <c r="D1101" s="201"/>
      <c r="E1101" s="179"/>
      <c r="F1101" s="179"/>
      <c r="G1101" s="180"/>
      <c r="H1101" s="181"/>
      <c r="I1101" s="182"/>
      <c r="J1101" s="181"/>
      <c r="K1101" s="7"/>
      <c r="L1101" s="110"/>
      <c r="M1101" s="110"/>
      <c r="N1101" s="110"/>
      <c r="O1101" s="110"/>
      <c r="P1101" s="110"/>
      <c r="Q1101" s="110"/>
      <c r="R1101" s="176"/>
      <c r="S1101" s="176"/>
      <c r="T1101" s="177"/>
      <c r="V1101" s="178"/>
    </row>
    <row r="1102" spans="4:22" x14ac:dyDescent="0.25">
      <c r="D1102" s="201"/>
      <c r="E1102" s="179"/>
      <c r="F1102" s="179"/>
      <c r="G1102" s="180"/>
      <c r="H1102" s="181"/>
      <c r="I1102" s="182"/>
      <c r="J1102" s="181"/>
      <c r="K1102" s="7"/>
      <c r="L1102" s="110"/>
      <c r="M1102" s="110"/>
      <c r="N1102" s="110"/>
      <c r="O1102" s="110"/>
      <c r="P1102" s="110"/>
      <c r="Q1102" s="110"/>
      <c r="R1102" s="176"/>
      <c r="S1102" s="176"/>
      <c r="T1102" s="177"/>
      <c r="V1102" s="178"/>
    </row>
    <row r="1103" spans="4:22" x14ac:dyDescent="0.25">
      <c r="D1103" s="201"/>
      <c r="E1103" s="179"/>
      <c r="F1103" s="179"/>
      <c r="G1103" s="180"/>
      <c r="H1103" s="181"/>
      <c r="I1103" s="182"/>
      <c r="J1103" s="181"/>
      <c r="K1103" s="7"/>
      <c r="L1103" s="110"/>
      <c r="M1103" s="110"/>
      <c r="N1103" s="110"/>
      <c r="O1103" s="110"/>
      <c r="P1103" s="110"/>
      <c r="Q1103" s="110"/>
      <c r="R1103" s="176"/>
      <c r="S1103" s="176"/>
      <c r="T1103" s="177"/>
      <c r="V1103" s="178"/>
    </row>
    <row r="1104" spans="4:22" x14ac:dyDescent="0.25">
      <c r="D1104" s="201"/>
      <c r="E1104" s="179"/>
      <c r="F1104" s="179"/>
      <c r="G1104" s="180"/>
      <c r="H1104" s="181"/>
      <c r="I1104" s="182"/>
      <c r="J1104" s="181"/>
      <c r="K1104" s="7"/>
      <c r="L1104" s="110"/>
      <c r="M1104" s="110"/>
      <c r="N1104" s="110"/>
      <c r="O1104" s="110"/>
      <c r="P1104" s="110"/>
      <c r="Q1104" s="110"/>
      <c r="R1104" s="176"/>
      <c r="S1104" s="176"/>
      <c r="T1104" s="177"/>
      <c r="V1104" s="178"/>
    </row>
    <row r="1105" spans="4:22" x14ac:dyDescent="0.25">
      <c r="D1105" s="201"/>
      <c r="E1105" s="179"/>
      <c r="F1105" s="179"/>
      <c r="G1105" s="180"/>
      <c r="H1105" s="181"/>
      <c r="I1105" s="182"/>
      <c r="J1105" s="181"/>
      <c r="K1105" s="7"/>
      <c r="L1105" s="110"/>
      <c r="M1105" s="110"/>
      <c r="N1105" s="110"/>
      <c r="O1105" s="110"/>
      <c r="P1105" s="110"/>
      <c r="Q1105" s="110"/>
      <c r="R1105" s="176"/>
      <c r="S1105" s="176"/>
      <c r="T1105" s="177"/>
      <c r="V1105" s="178"/>
    </row>
    <row r="1106" spans="4:22" x14ac:dyDescent="0.25">
      <c r="D1106" s="201"/>
      <c r="E1106" s="179"/>
      <c r="F1106" s="179"/>
      <c r="G1106" s="180"/>
      <c r="H1106" s="181"/>
      <c r="I1106" s="182"/>
      <c r="J1106" s="181"/>
      <c r="K1106" s="7"/>
      <c r="L1106" s="110"/>
      <c r="M1106" s="110"/>
      <c r="N1106" s="110"/>
      <c r="O1106" s="110"/>
      <c r="P1106" s="110"/>
      <c r="Q1106" s="110"/>
      <c r="R1106" s="176"/>
      <c r="S1106" s="176"/>
      <c r="T1106" s="177"/>
      <c r="V1106" s="178"/>
    </row>
    <row r="1107" spans="4:22" x14ac:dyDescent="0.25">
      <c r="D1107" s="201"/>
      <c r="E1107" s="179"/>
      <c r="F1107" s="179"/>
      <c r="G1107" s="180"/>
      <c r="H1107" s="181"/>
      <c r="I1107" s="182"/>
      <c r="J1107" s="181"/>
      <c r="K1107" s="7"/>
      <c r="L1107" s="110"/>
      <c r="M1107" s="110"/>
      <c r="N1107" s="110"/>
      <c r="O1107" s="110"/>
      <c r="P1107" s="110"/>
      <c r="Q1107" s="110"/>
      <c r="R1107" s="176"/>
      <c r="S1107" s="176"/>
      <c r="T1107" s="177"/>
      <c r="V1107" s="178"/>
    </row>
    <row r="1108" spans="4:22" x14ac:dyDescent="0.25">
      <c r="D1108" s="201"/>
      <c r="E1108" s="179"/>
      <c r="F1108" s="179"/>
      <c r="G1108" s="180"/>
      <c r="H1108" s="181"/>
      <c r="I1108" s="182"/>
      <c r="J1108" s="181"/>
      <c r="K1108" s="7"/>
      <c r="L1108" s="110"/>
      <c r="M1108" s="110"/>
      <c r="N1108" s="110"/>
      <c r="O1108" s="110"/>
      <c r="P1108" s="110"/>
      <c r="Q1108" s="110"/>
      <c r="R1108" s="176"/>
      <c r="S1108" s="176"/>
      <c r="T1108" s="177"/>
      <c r="V1108" s="178"/>
    </row>
    <row r="1109" spans="4:22" x14ac:dyDescent="0.25">
      <c r="D1109" s="201"/>
      <c r="E1109" s="179"/>
      <c r="F1109" s="179"/>
      <c r="G1109" s="180"/>
      <c r="H1109" s="181"/>
      <c r="I1109" s="182"/>
      <c r="J1109" s="181"/>
      <c r="K1109" s="7"/>
      <c r="L1109" s="110"/>
      <c r="M1109" s="110"/>
      <c r="N1109" s="110"/>
      <c r="O1109" s="110"/>
      <c r="P1109" s="110"/>
      <c r="Q1109" s="110"/>
      <c r="R1109" s="176"/>
      <c r="S1109" s="176"/>
      <c r="T1109" s="177"/>
      <c r="V1109" s="178"/>
    </row>
    <row r="1110" spans="4:22" x14ac:dyDescent="0.25">
      <c r="D1110" s="201"/>
      <c r="E1110" s="179"/>
      <c r="F1110" s="179"/>
      <c r="G1110" s="180"/>
      <c r="H1110" s="181"/>
      <c r="I1110" s="182"/>
      <c r="J1110" s="181"/>
      <c r="K1110" s="7"/>
      <c r="L1110" s="110"/>
      <c r="M1110" s="110"/>
      <c r="N1110" s="110"/>
      <c r="O1110" s="110"/>
      <c r="P1110" s="110"/>
      <c r="Q1110" s="110"/>
      <c r="R1110" s="176"/>
      <c r="S1110" s="176"/>
      <c r="T1110" s="177"/>
      <c r="V1110" s="178"/>
    </row>
    <row r="1111" spans="4:22" x14ac:dyDescent="0.25">
      <c r="D1111" s="201"/>
      <c r="E1111" s="179"/>
      <c r="F1111" s="179"/>
      <c r="G1111" s="180"/>
      <c r="H1111" s="181"/>
      <c r="I1111" s="182"/>
      <c r="J1111" s="181"/>
      <c r="K1111" s="7"/>
      <c r="L1111" s="110"/>
      <c r="M1111" s="110"/>
      <c r="N1111" s="110"/>
      <c r="O1111" s="110"/>
      <c r="P1111" s="110"/>
      <c r="Q1111" s="110"/>
      <c r="R1111" s="176"/>
      <c r="S1111" s="176"/>
      <c r="T1111" s="177"/>
      <c r="V1111" s="178"/>
    </row>
    <row r="1112" spans="4:22" x14ac:dyDescent="0.25">
      <c r="D1112" s="201"/>
      <c r="E1112" s="179"/>
      <c r="F1112" s="179"/>
      <c r="G1112" s="180"/>
      <c r="H1112" s="181"/>
      <c r="I1112" s="182"/>
      <c r="J1112" s="181"/>
      <c r="K1112" s="7"/>
      <c r="L1112" s="110"/>
      <c r="M1112" s="110"/>
      <c r="N1112" s="110"/>
      <c r="O1112" s="110"/>
      <c r="P1112" s="110"/>
      <c r="Q1112" s="110"/>
      <c r="R1112" s="176"/>
      <c r="S1112" s="176"/>
      <c r="T1112" s="177"/>
      <c r="V1112" s="178"/>
    </row>
    <row r="1113" spans="4:22" x14ac:dyDescent="0.25">
      <c r="D1113" s="201"/>
      <c r="E1113" s="179"/>
      <c r="F1113" s="179"/>
      <c r="G1113" s="180"/>
      <c r="H1113" s="181"/>
      <c r="I1113" s="182"/>
      <c r="J1113" s="181"/>
      <c r="K1113" s="7"/>
      <c r="L1113" s="110"/>
      <c r="M1113" s="110"/>
      <c r="N1113" s="110"/>
      <c r="O1113" s="110"/>
      <c r="P1113" s="110"/>
      <c r="Q1113" s="110"/>
      <c r="R1113" s="176"/>
      <c r="S1113" s="176"/>
      <c r="T1113" s="177"/>
      <c r="V1113" s="178"/>
    </row>
    <row r="1114" spans="4:22" x14ac:dyDescent="0.25">
      <c r="D1114" s="201"/>
      <c r="E1114" s="179"/>
      <c r="F1114" s="179"/>
      <c r="G1114" s="180"/>
      <c r="H1114" s="181"/>
      <c r="I1114" s="182"/>
      <c r="J1114" s="181"/>
      <c r="K1114" s="7"/>
      <c r="L1114" s="110"/>
      <c r="M1114" s="110"/>
      <c r="N1114" s="110"/>
      <c r="O1114" s="110"/>
      <c r="P1114" s="110"/>
      <c r="Q1114" s="110"/>
      <c r="R1114" s="176"/>
      <c r="S1114" s="176"/>
      <c r="T1114" s="177"/>
      <c r="V1114" s="178"/>
    </row>
    <row r="1115" spans="4:22" x14ac:dyDescent="0.25">
      <c r="D1115" s="201"/>
      <c r="E1115" s="179"/>
      <c r="F1115" s="179"/>
      <c r="G1115" s="180"/>
      <c r="H1115" s="181"/>
      <c r="I1115" s="182"/>
      <c r="J1115" s="181"/>
      <c r="K1115" s="7"/>
      <c r="L1115" s="110"/>
      <c r="M1115" s="110"/>
      <c r="N1115" s="110"/>
      <c r="O1115" s="110"/>
      <c r="P1115" s="110"/>
      <c r="Q1115" s="110"/>
      <c r="R1115" s="176"/>
      <c r="S1115" s="176"/>
      <c r="T1115" s="177"/>
      <c r="V1115" s="178"/>
    </row>
    <row r="1116" spans="4:22" x14ac:dyDescent="0.25">
      <c r="D1116" s="201"/>
      <c r="E1116" s="179"/>
      <c r="F1116" s="179"/>
      <c r="G1116" s="180"/>
      <c r="H1116" s="181"/>
      <c r="I1116" s="182"/>
      <c r="J1116" s="181"/>
      <c r="K1116" s="7"/>
      <c r="L1116" s="110"/>
      <c r="M1116" s="110"/>
      <c r="N1116" s="110"/>
      <c r="O1116" s="110"/>
      <c r="P1116" s="110"/>
      <c r="Q1116" s="110"/>
      <c r="R1116" s="176"/>
      <c r="S1116" s="176"/>
      <c r="T1116" s="177"/>
      <c r="V1116" s="178"/>
    </row>
    <row r="1117" spans="4:22" x14ac:dyDescent="0.25">
      <c r="D1117" s="201"/>
      <c r="E1117" s="179"/>
      <c r="F1117" s="179"/>
      <c r="G1117" s="180"/>
      <c r="H1117" s="181"/>
      <c r="I1117" s="182"/>
      <c r="J1117" s="181"/>
      <c r="K1117" s="7"/>
      <c r="L1117" s="110"/>
      <c r="M1117" s="110"/>
      <c r="N1117" s="110"/>
      <c r="O1117" s="110"/>
      <c r="P1117" s="110"/>
      <c r="Q1117" s="110"/>
      <c r="R1117" s="176"/>
      <c r="S1117" s="176"/>
      <c r="T1117" s="177"/>
      <c r="V1117" s="178"/>
    </row>
    <row r="1118" spans="4:22" x14ac:dyDescent="0.25">
      <c r="D1118" s="201"/>
      <c r="E1118" s="179"/>
      <c r="F1118" s="179"/>
      <c r="G1118" s="180"/>
      <c r="H1118" s="181"/>
      <c r="I1118" s="182"/>
      <c r="J1118" s="181"/>
      <c r="K1118" s="7"/>
      <c r="L1118" s="110"/>
      <c r="M1118" s="110"/>
      <c r="N1118" s="110"/>
      <c r="O1118" s="110"/>
      <c r="P1118" s="110"/>
      <c r="Q1118" s="110"/>
      <c r="R1118" s="176"/>
      <c r="S1118" s="176"/>
      <c r="T1118" s="177"/>
      <c r="V1118" s="178"/>
    </row>
    <row r="1119" spans="4:22" x14ac:dyDescent="0.25">
      <c r="D1119" s="201"/>
      <c r="E1119" s="179"/>
      <c r="F1119" s="179"/>
      <c r="G1119" s="180"/>
      <c r="H1119" s="181"/>
      <c r="I1119" s="182"/>
      <c r="J1119" s="181"/>
      <c r="K1119" s="7"/>
      <c r="L1119" s="110"/>
      <c r="M1119" s="110"/>
      <c r="N1119" s="110"/>
      <c r="O1119" s="110"/>
      <c r="P1119" s="110"/>
      <c r="Q1119" s="110"/>
      <c r="R1119" s="176"/>
      <c r="S1119" s="176"/>
      <c r="T1119" s="177"/>
      <c r="V1119" s="178"/>
    </row>
    <row r="1120" spans="4:22" x14ac:dyDescent="0.25">
      <c r="D1120" s="201"/>
      <c r="E1120" s="179"/>
      <c r="F1120" s="179"/>
      <c r="G1120" s="180"/>
      <c r="H1120" s="181"/>
      <c r="I1120" s="182"/>
      <c r="J1120" s="181"/>
      <c r="K1120" s="7"/>
      <c r="L1120" s="110"/>
      <c r="M1120" s="110"/>
      <c r="N1120" s="110"/>
      <c r="O1120" s="110"/>
      <c r="P1120" s="110"/>
      <c r="Q1120" s="110"/>
      <c r="R1120" s="176"/>
      <c r="S1120" s="176"/>
      <c r="T1120" s="177"/>
      <c r="V1120" s="178"/>
    </row>
    <row r="1121" spans="4:22" x14ac:dyDescent="0.25">
      <c r="D1121" s="201"/>
      <c r="E1121" s="179"/>
      <c r="F1121" s="179"/>
      <c r="G1121" s="180"/>
      <c r="H1121" s="181"/>
      <c r="I1121" s="182"/>
      <c r="J1121" s="181"/>
      <c r="K1121" s="7"/>
      <c r="L1121" s="110"/>
      <c r="M1121" s="110"/>
      <c r="N1121" s="110"/>
      <c r="O1121" s="110"/>
      <c r="P1121" s="110"/>
      <c r="Q1121" s="110"/>
      <c r="R1121" s="176"/>
      <c r="S1121" s="176"/>
      <c r="T1121" s="177"/>
      <c r="V1121" s="178"/>
    </row>
    <row r="1122" spans="4:22" x14ac:dyDescent="0.25">
      <c r="D1122" s="201"/>
      <c r="E1122" s="179"/>
      <c r="F1122" s="179"/>
      <c r="G1122" s="180"/>
      <c r="H1122" s="181"/>
      <c r="I1122" s="182"/>
      <c r="J1122" s="181"/>
      <c r="K1122" s="7"/>
      <c r="L1122" s="110"/>
      <c r="M1122" s="110"/>
      <c r="N1122" s="110"/>
      <c r="O1122" s="110"/>
      <c r="P1122" s="110"/>
      <c r="Q1122" s="110"/>
      <c r="R1122" s="176"/>
      <c r="S1122" s="176"/>
      <c r="T1122" s="177"/>
      <c r="V1122" s="178"/>
    </row>
    <row r="1123" spans="4:22" x14ac:dyDescent="0.25">
      <c r="D1123" s="201"/>
      <c r="E1123" s="179"/>
      <c r="F1123" s="179"/>
      <c r="G1123" s="180"/>
      <c r="H1123" s="181"/>
      <c r="I1123" s="182"/>
      <c r="J1123" s="181"/>
      <c r="K1123" s="7"/>
      <c r="L1123" s="110"/>
      <c r="M1123" s="110"/>
      <c r="N1123" s="110"/>
      <c r="O1123" s="110"/>
      <c r="P1123" s="110"/>
      <c r="Q1123" s="110"/>
      <c r="R1123" s="176"/>
      <c r="S1123" s="176"/>
      <c r="T1123" s="177"/>
      <c r="V1123" s="178"/>
    </row>
    <row r="1124" spans="4:22" x14ac:dyDescent="0.25">
      <c r="D1124" s="201"/>
      <c r="E1124" s="179"/>
      <c r="F1124" s="179"/>
      <c r="G1124" s="180"/>
      <c r="H1124" s="181"/>
      <c r="I1124" s="182"/>
      <c r="J1124" s="181"/>
      <c r="K1124" s="7"/>
      <c r="L1124" s="110"/>
      <c r="M1124" s="110"/>
      <c r="N1124" s="110"/>
      <c r="O1124" s="110"/>
      <c r="P1124" s="110"/>
      <c r="Q1124" s="110"/>
      <c r="R1124" s="176"/>
      <c r="S1124" s="176"/>
      <c r="T1124" s="177"/>
      <c r="V1124" s="178"/>
    </row>
    <row r="1125" spans="4:22" x14ac:dyDescent="0.25">
      <c r="D1125" s="201"/>
      <c r="E1125" s="179"/>
      <c r="F1125" s="179"/>
      <c r="G1125" s="180"/>
      <c r="H1125" s="181"/>
      <c r="I1125" s="182"/>
      <c r="J1125" s="181"/>
      <c r="K1125" s="7"/>
      <c r="L1125" s="110"/>
      <c r="M1125" s="110"/>
      <c r="N1125" s="110"/>
      <c r="O1125" s="110"/>
      <c r="P1125" s="110"/>
      <c r="Q1125" s="110"/>
      <c r="R1125" s="176"/>
      <c r="S1125" s="176"/>
      <c r="T1125" s="177"/>
      <c r="V1125" s="178"/>
    </row>
    <row r="1126" spans="4:22" x14ac:dyDescent="0.25">
      <c r="D1126" s="201"/>
      <c r="E1126" s="179"/>
      <c r="F1126" s="179"/>
      <c r="G1126" s="180"/>
      <c r="H1126" s="181"/>
      <c r="I1126" s="182"/>
      <c r="J1126" s="181"/>
      <c r="K1126" s="7"/>
      <c r="L1126" s="110"/>
      <c r="M1126" s="110"/>
      <c r="N1126" s="110"/>
      <c r="O1126" s="110"/>
      <c r="P1126" s="110"/>
      <c r="Q1126" s="110"/>
      <c r="R1126" s="176"/>
      <c r="S1126" s="176"/>
      <c r="T1126" s="177"/>
      <c r="V1126" s="178"/>
    </row>
    <row r="1127" spans="4:22" x14ac:dyDescent="0.25">
      <c r="D1127" s="201"/>
      <c r="E1127" s="179"/>
      <c r="F1127" s="179"/>
      <c r="G1127" s="180"/>
      <c r="H1127" s="181"/>
      <c r="I1127" s="182"/>
      <c r="J1127" s="181"/>
      <c r="K1127" s="7"/>
      <c r="L1127" s="110"/>
      <c r="M1127" s="110"/>
      <c r="N1127" s="110"/>
      <c r="O1127" s="110"/>
      <c r="P1127" s="110"/>
      <c r="Q1127" s="110"/>
      <c r="R1127" s="176"/>
      <c r="S1127" s="176"/>
      <c r="T1127" s="177"/>
      <c r="V1127" s="178"/>
    </row>
    <row r="1128" spans="4:22" x14ac:dyDescent="0.25">
      <c r="D1128" s="201"/>
      <c r="E1128" s="179"/>
      <c r="F1128" s="179"/>
      <c r="G1128" s="180"/>
      <c r="H1128" s="181"/>
      <c r="I1128" s="182"/>
      <c r="J1128" s="181"/>
      <c r="K1128" s="7"/>
      <c r="L1128" s="110"/>
      <c r="M1128" s="110"/>
      <c r="N1128" s="110"/>
      <c r="O1128" s="110"/>
      <c r="P1128" s="110"/>
      <c r="Q1128" s="110"/>
      <c r="R1128" s="176"/>
      <c r="S1128" s="176"/>
      <c r="T1128" s="177"/>
      <c r="V1128" s="178"/>
    </row>
    <row r="1129" spans="4:22" x14ac:dyDescent="0.25">
      <c r="D1129" s="201"/>
      <c r="E1129" s="179"/>
      <c r="F1129" s="179"/>
      <c r="G1129" s="180"/>
      <c r="H1129" s="181"/>
      <c r="I1129" s="182"/>
      <c r="J1129" s="181"/>
      <c r="K1129" s="7"/>
      <c r="L1129" s="110"/>
      <c r="M1129" s="110"/>
      <c r="N1129" s="110"/>
      <c r="O1129" s="110"/>
      <c r="P1129" s="110"/>
      <c r="Q1129" s="110"/>
      <c r="R1129" s="176"/>
      <c r="S1129" s="176"/>
      <c r="T1129" s="177"/>
      <c r="V1129" s="178"/>
    </row>
    <row r="1130" spans="4:22" x14ac:dyDescent="0.25">
      <c r="D1130" s="201"/>
      <c r="E1130" s="179"/>
      <c r="F1130" s="179"/>
      <c r="G1130" s="180"/>
      <c r="H1130" s="181"/>
      <c r="I1130" s="182"/>
      <c r="J1130" s="181"/>
      <c r="K1130" s="7"/>
      <c r="L1130" s="110"/>
      <c r="M1130" s="110"/>
      <c r="N1130" s="110"/>
      <c r="O1130" s="110"/>
      <c r="P1130" s="110"/>
      <c r="Q1130" s="110"/>
      <c r="R1130" s="176"/>
      <c r="S1130" s="176"/>
      <c r="T1130" s="177"/>
      <c r="V1130" s="178"/>
    </row>
    <row r="1131" spans="4:22" x14ac:dyDescent="0.25">
      <c r="D1131" s="201"/>
      <c r="E1131" s="179"/>
      <c r="F1131" s="179"/>
      <c r="G1131" s="180"/>
      <c r="H1131" s="181"/>
      <c r="I1131" s="182"/>
      <c r="J1131" s="181"/>
      <c r="K1131" s="7"/>
      <c r="L1131" s="110"/>
      <c r="M1131" s="110"/>
      <c r="N1131" s="110"/>
      <c r="O1131" s="110"/>
      <c r="P1131" s="110"/>
      <c r="Q1131" s="110"/>
      <c r="R1131" s="176"/>
      <c r="S1131" s="176"/>
      <c r="T1131" s="177"/>
      <c r="V1131" s="178"/>
    </row>
    <row r="1132" spans="4:22" x14ac:dyDescent="0.25">
      <c r="D1132" s="201"/>
      <c r="E1132" s="179"/>
      <c r="F1132" s="179"/>
      <c r="G1132" s="180"/>
      <c r="H1132" s="181"/>
      <c r="I1132" s="182"/>
      <c r="J1132" s="181"/>
      <c r="K1132" s="7"/>
      <c r="L1132" s="110"/>
      <c r="M1132" s="110"/>
      <c r="N1132" s="110"/>
      <c r="O1132" s="110"/>
      <c r="P1132" s="110"/>
      <c r="Q1132" s="110"/>
      <c r="R1132" s="176"/>
      <c r="S1132" s="176"/>
      <c r="T1132" s="177"/>
      <c r="V1132" s="178"/>
    </row>
    <row r="1133" spans="4:22" x14ac:dyDescent="0.25">
      <c r="D1133" s="201"/>
      <c r="E1133" s="179"/>
      <c r="F1133" s="179"/>
      <c r="G1133" s="180"/>
      <c r="H1133" s="181"/>
      <c r="I1133" s="182"/>
      <c r="J1133" s="181"/>
      <c r="K1133" s="7"/>
      <c r="L1133" s="110"/>
      <c r="M1133" s="110"/>
      <c r="N1133" s="110"/>
      <c r="O1133" s="110"/>
      <c r="P1133" s="110"/>
      <c r="Q1133" s="110"/>
      <c r="R1133" s="176"/>
      <c r="S1133" s="176"/>
      <c r="T1133" s="177"/>
      <c r="V1133" s="178"/>
    </row>
    <row r="1134" spans="4:22" x14ac:dyDescent="0.25">
      <c r="D1134" s="201"/>
      <c r="E1134" s="179"/>
      <c r="F1134" s="179"/>
      <c r="G1134" s="180"/>
      <c r="H1134" s="181"/>
      <c r="I1134" s="182"/>
      <c r="J1134" s="181"/>
      <c r="K1134" s="7"/>
      <c r="L1134" s="110"/>
      <c r="M1134" s="110"/>
      <c r="N1134" s="110"/>
      <c r="O1134" s="110"/>
      <c r="P1134" s="110"/>
      <c r="Q1134" s="110"/>
      <c r="R1134" s="176"/>
      <c r="S1134" s="176"/>
      <c r="T1134" s="177"/>
      <c r="V1134" s="178"/>
    </row>
    <row r="1135" spans="4:22" x14ac:dyDescent="0.25">
      <c r="D1135" s="201"/>
      <c r="E1135" s="179"/>
      <c r="F1135" s="179"/>
      <c r="G1135" s="180"/>
      <c r="H1135" s="181"/>
      <c r="I1135" s="182"/>
      <c r="J1135" s="181"/>
      <c r="K1135" s="7"/>
      <c r="L1135" s="110"/>
      <c r="M1135" s="110"/>
      <c r="N1135" s="110"/>
      <c r="O1135" s="110"/>
      <c r="P1135" s="110"/>
      <c r="Q1135" s="110"/>
      <c r="R1135" s="176"/>
      <c r="S1135" s="176"/>
      <c r="T1135" s="177"/>
      <c r="V1135" s="178"/>
    </row>
    <row r="1136" spans="4:22" x14ac:dyDescent="0.25">
      <c r="D1136" s="201"/>
      <c r="E1136" s="179"/>
      <c r="F1136" s="179"/>
      <c r="G1136" s="180"/>
      <c r="H1136" s="181"/>
      <c r="I1136" s="182"/>
      <c r="J1136" s="181"/>
      <c r="K1136" s="7"/>
      <c r="L1136" s="110"/>
      <c r="M1136" s="110"/>
      <c r="N1136" s="110"/>
      <c r="O1136" s="110"/>
      <c r="P1136" s="110"/>
      <c r="Q1136" s="110"/>
      <c r="R1136" s="176"/>
      <c r="S1136" s="176"/>
      <c r="T1136" s="177"/>
      <c r="V1136" s="178"/>
    </row>
    <row r="1137" spans="4:22" x14ac:dyDescent="0.25">
      <c r="D1137" s="201"/>
      <c r="E1137" s="179"/>
      <c r="F1137" s="179"/>
      <c r="G1137" s="180"/>
      <c r="H1137" s="181"/>
      <c r="I1137" s="182"/>
      <c r="J1137" s="181"/>
      <c r="K1137" s="7"/>
      <c r="L1137" s="110"/>
      <c r="M1137" s="110"/>
      <c r="N1137" s="110"/>
      <c r="O1137" s="110"/>
      <c r="P1137" s="110"/>
      <c r="Q1137" s="110"/>
      <c r="R1137" s="176"/>
      <c r="S1137" s="176"/>
      <c r="T1137" s="177"/>
      <c r="V1137" s="178"/>
    </row>
    <row r="1138" spans="4:22" x14ac:dyDescent="0.25">
      <c r="D1138" s="201"/>
      <c r="E1138" s="179"/>
      <c r="F1138" s="179"/>
      <c r="G1138" s="180"/>
      <c r="H1138" s="181"/>
      <c r="I1138" s="182"/>
      <c r="J1138" s="181"/>
      <c r="K1138" s="7"/>
      <c r="L1138" s="110"/>
      <c r="M1138" s="110"/>
      <c r="N1138" s="110"/>
      <c r="O1138" s="110"/>
      <c r="P1138" s="110"/>
      <c r="Q1138" s="110"/>
      <c r="R1138" s="176"/>
      <c r="S1138" s="176"/>
      <c r="T1138" s="177"/>
      <c r="V1138" s="178"/>
    </row>
    <row r="1139" spans="4:22" x14ac:dyDescent="0.25">
      <c r="D1139" s="201"/>
      <c r="E1139" s="179"/>
      <c r="F1139" s="179"/>
      <c r="G1139" s="180"/>
      <c r="H1139" s="181"/>
      <c r="I1139" s="182"/>
      <c r="J1139" s="181"/>
      <c r="K1139" s="7"/>
      <c r="L1139" s="110"/>
      <c r="M1139" s="110"/>
      <c r="N1139" s="110"/>
      <c r="O1139" s="110"/>
      <c r="P1139" s="110"/>
      <c r="Q1139" s="110"/>
      <c r="R1139" s="176"/>
      <c r="S1139" s="176"/>
      <c r="T1139" s="177"/>
      <c r="V1139" s="178"/>
    </row>
    <row r="1140" spans="4:22" x14ac:dyDescent="0.25">
      <c r="D1140" s="201"/>
      <c r="E1140" s="179"/>
      <c r="F1140" s="179"/>
      <c r="G1140" s="180"/>
      <c r="H1140" s="181"/>
      <c r="I1140" s="182"/>
      <c r="J1140" s="181"/>
      <c r="K1140" s="7"/>
      <c r="L1140" s="110"/>
      <c r="M1140" s="110"/>
      <c r="N1140" s="110"/>
      <c r="O1140" s="110"/>
      <c r="P1140" s="110"/>
      <c r="Q1140" s="110"/>
      <c r="R1140" s="176"/>
      <c r="S1140" s="176"/>
      <c r="T1140" s="177"/>
      <c r="V1140" s="178"/>
    </row>
    <row r="1141" spans="4:22" x14ac:dyDescent="0.25">
      <c r="D1141" s="201"/>
      <c r="E1141" s="179"/>
      <c r="F1141" s="179"/>
      <c r="G1141" s="180"/>
      <c r="H1141" s="181"/>
      <c r="I1141" s="182"/>
      <c r="J1141" s="181"/>
      <c r="K1141" s="7"/>
      <c r="L1141" s="110"/>
      <c r="M1141" s="110"/>
      <c r="N1141" s="110"/>
      <c r="O1141" s="110"/>
      <c r="P1141" s="110"/>
      <c r="Q1141" s="110"/>
      <c r="R1141" s="176"/>
      <c r="S1141" s="176"/>
      <c r="T1141" s="177"/>
      <c r="V1141" s="178"/>
    </row>
    <row r="1142" spans="4:22" x14ac:dyDescent="0.25">
      <c r="D1142" s="201"/>
      <c r="E1142" s="179"/>
      <c r="F1142" s="179"/>
      <c r="G1142" s="180"/>
      <c r="H1142" s="181"/>
      <c r="I1142" s="182"/>
      <c r="J1142" s="181"/>
      <c r="K1142" s="7"/>
      <c r="L1142" s="110"/>
      <c r="M1142" s="110"/>
      <c r="N1142" s="110"/>
      <c r="O1142" s="110"/>
      <c r="P1142" s="110"/>
      <c r="Q1142" s="110"/>
      <c r="R1142" s="176"/>
      <c r="S1142" s="176"/>
      <c r="T1142" s="177"/>
      <c r="V1142" s="178"/>
    </row>
    <row r="1143" spans="4:22" x14ac:dyDescent="0.25">
      <c r="D1143" s="201"/>
      <c r="E1143" s="179"/>
      <c r="F1143" s="179"/>
      <c r="G1143" s="180"/>
      <c r="H1143" s="181"/>
      <c r="I1143" s="182"/>
      <c r="J1143" s="181"/>
      <c r="K1143" s="7"/>
      <c r="L1143" s="110"/>
      <c r="M1143" s="110"/>
      <c r="N1143" s="110"/>
      <c r="O1143" s="110"/>
      <c r="P1143" s="110"/>
      <c r="Q1143" s="110"/>
      <c r="R1143" s="176"/>
      <c r="S1143" s="176"/>
      <c r="T1143" s="177"/>
      <c r="V1143" s="178"/>
    </row>
    <row r="1144" spans="4:22" x14ac:dyDescent="0.25">
      <c r="D1144" s="201"/>
      <c r="E1144" s="179"/>
      <c r="F1144" s="179"/>
      <c r="G1144" s="180"/>
      <c r="H1144" s="181"/>
      <c r="I1144" s="182"/>
      <c r="J1144" s="181"/>
      <c r="K1144" s="7"/>
      <c r="L1144" s="110"/>
      <c r="M1144" s="110"/>
      <c r="N1144" s="110"/>
      <c r="O1144" s="110"/>
      <c r="P1144" s="110"/>
      <c r="Q1144" s="110"/>
      <c r="R1144" s="176"/>
      <c r="S1144" s="176"/>
      <c r="T1144" s="177"/>
      <c r="V1144" s="178"/>
    </row>
    <row r="1145" spans="4:22" x14ac:dyDescent="0.25">
      <c r="D1145" s="201"/>
      <c r="E1145" s="179"/>
      <c r="F1145" s="179"/>
      <c r="G1145" s="180"/>
      <c r="H1145" s="181"/>
      <c r="I1145" s="182"/>
      <c r="J1145" s="181"/>
      <c r="K1145" s="7"/>
      <c r="L1145" s="110"/>
      <c r="M1145" s="110"/>
      <c r="N1145" s="110"/>
      <c r="O1145" s="110"/>
      <c r="P1145" s="110"/>
      <c r="Q1145" s="110"/>
      <c r="R1145" s="176"/>
      <c r="S1145" s="176"/>
      <c r="T1145" s="177"/>
      <c r="V1145" s="178"/>
    </row>
    <row r="1146" spans="4:22" x14ac:dyDescent="0.25">
      <c r="D1146" s="201"/>
      <c r="E1146" s="179"/>
      <c r="F1146" s="179"/>
      <c r="G1146" s="180"/>
      <c r="H1146" s="181"/>
      <c r="I1146" s="182"/>
      <c r="J1146" s="181"/>
      <c r="K1146" s="7"/>
      <c r="L1146" s="110"/>
      <c r="M1146" s="110"/>
      <c r="N1146" s="110"/>
      <c r="O1146" s="110"/>
      <c r="P1146" s="110"/>
      <c r="Q1146" s="110"/>
      <c r="R1146" s="176"/>
      <c r="S1146" s="176"/>
      <c r="T1146" s="177"/>
      <c r="V1146" s="178"/>
    </row>
    <row r="1147" spans="4:22" x14ac:dyDescent="0.25">
      <c r="D1147" s="201"/>
      <c r="E1147" s="179"/>
      <c r="F1147" s="179"/>
      <c r="G1147" s="180"/>
      <c r="H1147" s="181"/>
      <c r="I1147" s="182"/>
      <c r="J1147" s="181"/>
      <c r="K1147" s="7"/>
      <c r="L1147" s="110"/>
      <c r="M1147" s="110"/>
      <c r="N1147" s="110"/>
      <c r="O1147" s="110"/>
      <c r="P1147" s="110"/>
      <c r="Q1147" s="110"/>
      <c r="R1147" s="176"/>
      <c r="S1147" s="176"/>
      <c r="T1147" s="177"/>
      <c r="V1147" s="178"/>
    </row>
    <row r="1148" spans="4:22" x14ac:dyDescent="0.25">
      <c r="D1148" s="201"/>
      <c r="E1148" s="179"/>
      <c r="F1148" s="179"/>
      <c r="G1148" s="180"/>
      <c r="H1148" s="181"/>
      <c r="I1148" s="182"/>
      <c r="J1148" s="181"/>
      <c r="K1148" s="7"/>
      <c r="L1148" s="110"/>
      <c r="M1148" s="110"/>
      <c r="N1148" s="110"/>
      <c r="O1148" s="110"/>
      <c r="P1148" s="110"/>
      <c r="Q1148" s="110"/>
      <c r="R1148" s="176"/>
      <c r="S1148" s="176"/>
      <c r="T1148" s="177"/>
      <c r="V1148" s="178"/>
    </row>
    <row r="1149" spans="4:22" x14ac:dyDescent="0.25">
      <c r="D1149" s="201"/>
      <c r="E1149" s="179"/>
      <c r="F1149" s="179"/>
      <c r="G1149" s="180"/>
      <c r="H1149" s="181"/>
      <c r="I1149" s="182"/>
      <c r="J1149" s="181"/>
      <c r="K1149" s="7"/>
      <c r="L1149" s="110"/>
      <c r="M1149" s="110"/>
      <c r="N1149" s="110"/>
      <c r="O1149" s="110"/>
      <c r="P1149" s="110"/>
      <c r="Q1149" s="110"/>
      <c r="R1149" s="176"/>
      <c r="S1149" s="176"/>
      <c r="T1149" s="177"/>
      <c r="V1149" s="178"/>
    </row>
    <row r="1150" spans="4:22" x14ac:dyDescent="0.25">
      <c r="D1150" s="201"/>
      <c r="E1150" s="179"/>
      <c r="F1150" s="179"/>
      <c r="G1150" s="180"/>
      <c r="H1150" s="181"/>
      <c r="I1150" s="182"/>
      <c r="J1150" s="181"/>
      <c r="K1150" s="7"/>
      <c r="L1150" s="110"/>
      <c r="M1150" s="110"/>
      <c r="N1150" s="110"/>
      <c r="O1150" s="110"/>
      <c r="P1150" s="110"/>
      <c r="Q1150" s="110"/>
      <c r="R1150" s="176"/>
      <c r="S1150" s="176"/>
      <c r="T1150" s="177"/>
      <c r="V1150" s="178"/>
    </row>
    <row r="1151" spans="4:22" x14ac:dyDescent="0.25">
      <c r="D1151" s="201"/>
      <c r="E1151" s="179"/>
      <c r="F1151" s="179"/>
      <c r="G1151" s="180"/>
      <c r="H1151" s="181"/>
      <c r="I1151" s="182"/>
      <c r="J1151" s="181"/>
      <c r="K1151" s="7"/>
      <c r="L1151" s="110"/>
      <c r="M1151" s="110"/>
      <c r="N1151" s="110"/>
      <c r="O1151" s="110"/>
      <c r="P1151" s="110"/>
      <c r="Q1151" s="110"/>
      <c r="R1151" s="176"/>
      <c r="S1151" s="176"/>
      <c r="T1151" s="177"/>
      <c r="V1151" s="178"/>
    </row>
    <row r="1152" spans="4:22" x14ac:dyDescent="0.25">
      <c r="D1152" s="201"/>
      <c r="E1152" s="179"/>
      <c r="F1152" s="179"/>
      <c r="G1152" s="180"/>
      <c r="H1152" s="181"/>
      <c r="I1152" s="182"/>
      <c r="J1152" s="181"/>
      <c r="K1152" s="7"/>
      <c r="L1152" s="110"/>
      <c r="M1152" s="110"/>
      <c r="N1152" s="110"/>
      <c r="O1152" s="110"/>
      <c r="P1152" s="110"/>
      <c r="Q1152" s="110"/>
      <c r="R1152" s="176"/>
      <c r="S1152" s="176"/>
      <c r="T1152" s="177"/>
      <c r="V1152" s="178"/>
    </row>
    <row r="1153" spans="4:22" x14ac:dyDescent="0.25">
      <c r="D1153" s="201"/>
      <c r="E1153" s="179"/>
      <c r="F1153" s="179"/>
      <c r="G1153" s="180"/>
      <c r="H1153" s="181"/>
      <c r="I1153" s="182"/>
      <c r="J1153" s="181"/>
      <c r="K1153" s="7"/>
      <c r="L1153" s="110"/>
      <c r="M1153" s="110"/>
      <c r="N1153" s="110"/>
      <c r="O1153" s="110"/>
      <c r="P1153" s="110"/>
      <c r="Q1153" s="110"/>
      <c r="R1153" s="176"/>
      <c r="S1153" s="176"/>
      <c r="T1153" s="177"/>
      <c r="V1153" s="178"/>
    </row>
    <row r="1154" spans="4:22" x14ac:dyDescent="0.25">
      <c r="D1154" s="201"/>
      <c r="E1154" s="179"/>
      <c r="F1154" s="179"/>
      <c r="G1154" s="180"/>
      <c r="H1154" s="181"/>
      <c r="I1154" s="182"/>
      <c r="J1154" s="181"/>
      <c r="K1154" s="7"/>
      <c r="L1154" s="110"/>
      <c r="M1154" s="110"/>
      <c r="N1154" s="110"/>
      <c r="O1154" s="110"/>
      <c r="P1154" s="110"/>
      <c r="Q1154" s="110"/>
      <c r="R1154" s="176"/>
      <c r="S1154" s="176"/>
      <c r="T1154" s="177"/>
      <c r="V1154" s="178"/>
    </row>
    <row r="1155" spans="4:22" x14ac:dyDescent="0.25">
      <c r="D1155" s="201"/>
      <c r="E1155" s="179"/>
      <c r="F1155" s="179"/>
      <c r="G1155" s="180"/>
      <c r="H1155" s="181"/>
      <c r="I1155" s="182"/>
      <c r="J1155" s="181"/>
      <c r="K1155" s="7"/>
      <c r="L1155" s="110"/>
      <c r="M1155" s="110"/>
      <c r="N1155" s="110"/>
      <c r="O1155" s="110"/>
      <c r="P1155" s="110"/>
      <c r="Q1155" s="110"/>
      <c r="R1155" s="176"/>
      <c r="S1155" s="176"/>
      <c r="T1155" s="177"/>
      <c r="V1155" s="178"/>
    </row>
    <row r="1156" spans="4:22" x14ac:dyDescent="0.25">
      <c r="D1156" s="201"/>
      <c r="E1156" s="179"/>
      <c r="F1156" s="179"/>
      <c r="G1156" s="180"/>
      <c r="H1156" s="181"/>
      <c r="I1156" s="182"/>
      <c r="J1156" s="181"/>
      <c r="K1156" s="7"/>
      <c r="L1156" s="110"/>
      <c r="M1156" s="110"/>
      <c r="N1156" s="110"/>
      <c r="O1156" s="110"/>
      <c r="P1156" s="110"/>
      <c r="Q1156" s="110"/>
      <c r="R1156" s="176"/>
      <c r="S1156" s="176"/>
      <c r="T1156" s="177"/>
      <c r="V1156" s="178"/>
    </row>
    <row r="1157" spans="4:22" x14ac:dyDescent="0.25">
      <c r="D1157" s="201"/>
      <c r="E1157" s="179"/>
      <c r="F1157" s="179"/>
      <c r="G1157" s="180"/>
      <c r="H1157" s="181"/>
      <c r="I1157" s="182"/>
      <c r="J1157" s="181"/>
      <c r="K1157" s="7"/>
      <c r="L1157" s="110"/>
      <c r="M1157" s="110"/>
      <c r="N1157" s="110"/>
      <c r="O1157" s="110"/>
      <c r="P1157" s="110"/>
      <c r="Q1157" s="110"/>
      <c r="R1157" s="176"/>
      <c r="S1157" s="176"/>
      <c r="T1157" s="177"/>
      <c r="V1157" s="178"/>
    </row>
    <row r="1158" spans="4:22" x14ac:dyDescent="0.25">
      <c r="D1158" s="201"/>
      <c r="E1158" s="179"/>
      <c r="F1158" s="179"/>
      <c r="G1158" s="180"/>
      <c r="H1158" s="181"/>
      <c r="I1158" s="182"/>
      <c r="J1158" s="181"/>
      <c r="K1158" s="7"/>
      <c r="L1158" s="110"/>
      <c r="M1158" s="110"/>
      <c r="N1158" s="110"/>
      <c r="O1158" s="110"/>
      <c r="P1158" s="110"/>
      <c r="Q1158" s="110"/>
      <c r="R1158" s="176"/>
      <c r="S1158" s="176"/>
      <c r="T1158" s="177"/>
      <c r="V1158" s="178"/>
    </row>
    <row r="1159" spans="4:22" x14ac:dyDescent="0.25">
      <c r="D1159" s="201"/>
      <c r="E1159" s="179"/>
      <c r="F1159" s="179"/>
      <c r="G1159" s="180"/>
      <c r="H1159" s="181"/>
      <c r="I1159" s="182"/>
      <c r="J1159" s="181"/>
      <c r="K1159" s="7"/>
      <c r="L1159" s="110"/>
      <c r="M1159" s="110"/>
      <c r="N1159" s="110"/>
      <c r="O1159" s="110"/>
      <c r="P1159" s="110"/>
      <c r="Q1159" s="110"/>
      <c r="R1159" s="176"/>
      <c r="S1159" s="176"/>
      <c r="T1159" s="177"/>
      <c r="V1159" s="178"/>
    </row>
    <row r="1160" spans="4:22" x14ac:dyDescent="0.25">
      <c r="D1160" s="201"/>
      <c r="E1160" s="179"/>
      <c r="F1160" s="179"/>
      <c r="G1160" s="180"/>
      <c r="H1160" s="181"/>
      <c r="I1160" s="182"/>
      <c r="J1160" s="181"/>
      <c r="K1160" s="7"/>
      <c r="L1160" s="110"/>
      <c r="M1160" s="110"/>
      <c r="N1160" s="110"/>
      <c r="O1160" s="110"/>
      <c r="P1160" s="110"/>
      <c r="Q1160" s="110"/>
      <c r="R1160" s="176"/>
      <c r="S1160" s="176"/>
      <c r="T1160" s="177"/>
      <c r="V1160" s="178"/>
    </row>
    <row r="1161" spans="4:22" x14ac:dyDescent="0.25">
      <c r="D1161" s="201"/>
      <c r="E1161" s="179"/>
      <c r="F1161" s="179"/>
      <c r="G1161" s="180"/>
      <c r="H1161" s="181"/>
      <c r="I1161" s="182"/>
      <c r="J1161" s="181"/>
      <c r="K1161" s="7"/>
      <c r="L1161" s="110"/>
      <c r="M1161" s="110"/>
      <c r="N1161" s="110"/>
      <c r="O1161" s="110"/>
      <c r="P1161" s="110"/>
      <c r="Q1161" s="110"/>
      <c r="R1161" s="176"/>
      <c r="S1161" s="176"/>
      <c r="T1161" s="177"/>
      <c r="V1161" s="178"/>
    </row>
    <row r="1162" spans="4:22" x14ac:dyDescent="0.25">
      <c r="D1162" s="201"/>
      <c r="E1162" s="179"/>
      <c r="F1162" s="179"/>
      <c r="G1162" s="180"/>
      <c r="H1162" s="181"/>
      <c r="I1162" s="182"/>
      <c r="J1162" s="181"/>
      <c r="K1162" s="7"/>
      <c r="L1162" s="110"/>
      <c r="M1162" s="110"/>
      <c r="N1162" s="110"/>
      <c r="O1162" s="110"/>
      <c r="P1162" s="110"/>
      <c r="Q1162" s="110"/>
      <c r="R1162" s="176"/>
      <c r="S1162" s="176"/>
      <c r="T1162" s="177"/>
      <c r="V1162" s="178"/>
    </row>
    <row r="1163" spans="4:22" x14ac:dyDescent="0.25">
      <c r="D1163" s="201"/>
      <c r="E1163" s="179"/>
      <c r="F1163" s="179"/>
      <c r="G1163" s="180"/>
      <c r="H1163" s="181"/>
      <c r="I1163" s="182"/>
      <c r="J1163" s="181"/>
      <c r="K1163" s="7"/>
      <c r="L1163" s="110"/>
      <c r="M1163" s="110"/>
      <c r="N1163" s="110"/>
      <c r="O1163" s="110"/>
      <c r="P1163" s="110"/>
      <c r="Q1163" s="110"/>
      <c r="R1163" s="176"/>
      <c r="S1163" s="176"/>
      <c r="T1163" s="177"/>
      <c r="V1163" s="178"/>
    </row>
    <row r="1164" spans="4:22" x14ac:dyDescent="0.25">
      <c r="D1164" s="201"/>
      <c r="E1164" s="179"/>
      <c r="F1164" s="179"/>
      <c r="G1164" s="180"/>
      <c r="H1164" s="181"/>
      <c r="I1164" s="182"/>
      <c r="J1164" s="181"/>
      <c r="K1164" s="7"/>
      <c r="L1164" s="110"/>
      <c r="M1164" s="110"/>
      <c r="N1164" s="110"/>
      <c r="O1164" s="110"/>
      <c r="P1164" s="110"/>
      <c r="Q1164" s="110"/>
      <c r="R1164" s="176"/>
      <c r="S1164" s="176"/>
      <c r="T1164" s="177"/>
      <c r="V1164" s="178"/>
    </row>
    <row r="1165" spans="4:22" x14ac:dyDescent="0.25">
      <c r="D1165" s="201"/>
      <c r="E1165" s="179"/>
      <c r="F1165" s="179"/>
      <c r="G1165" s="180"/>
      <c r="H1165" s="181"/>
      <c r="I1165" s="182"/>
      <c r="J1165" s="181"/>
      <c r="K1165" s="7"/>
      <c r="L1165" s="110"/>
      <c r="M1165" s="110"/>
      <c r="N1165" s="110"/>
      <c r="O1165" s="110"/>
      <c r="P1165" s="110"/>
      <c r="Q1165" s="110"/>
      <c r="R1165" s="176"/>
      <c r="S1165" s="176"/>
      <c r="T1165" s="177"/>
      <c r="V1165" s="178"/>
    </row>
    <row r="1166" spans="4:22" x14ac:dyDescent="0.25">
      <c r="D1166" s="201"/>
      <c r="E1166" s="179"/>
      <c r="F1166" s="179"/>
      <c r="G1166" s="180"/>
      <c r="H1166" s="181"/>
      <c r="I1166" s="182"/>
      <c r="J1166" s="181"/>
      <c r="K1166" s="7"/>
      <c r="L1166" s="110"/>
      <c r="M1166" s="110"/>
      <c r="N1166" s="110"/>
      <c r="O1166" s="110"/>
      <c r="P1166" s="110"/>
      <c r="Q1166" s="110"/>
      <c r="R1166" s="176"/>
      <c r="S1166" s="176"/>
      <c r="T1166" s="177"/>
      <c r="V1166" s="178"/>
    </row>
    <row r="1167" spans="4:22" x14ac:dyDescent="0.25">
      <c r="D1167" s="201"/>
      <c r="E1167" s="179"/>
      <c r="F1167" s="179"/>
      <c r="G1167" s="180"/>
      <c r="H1167" s="181"/>
      <c r="I1167" s="182"/>
      <c r="J1167" s="181"/>
      <c r="K1167" s="7"/>
      <c r="L1167" s="110"/>
      <c r="M1167" s="110"/>
      <c r="N1167" s="110"/>
      <c r="O1167" s="110"/>
      <c r="P1167" s="110"/>
      <c r="Q1167" s="110"/>
      <c r="R1167" s="176"/>
      <c r="S1167" s="176"/>
      <c r="T1167" s="177"/>
      <c r="V1167" s="178"/>
    </row>
    <row r="1168" spans="4:22" x14ac:dyDescent="0.25">
      <c r="D1168" s="201"/>
      <c r="E1168" s="179"/>
      <c r="F1168" s="179"/>
      <c r="G1168" s="180"/>
      <c r="H1168" s="181"/>
      <c r="I1168" s="182"/>
      <c r="J1168" s="181"/>
      <c r="K1168" s="7"/>
      <c r="L1168" s="110"/>
      <c r="M1168" s="110"/>
      <c r="N1168" s="110"/>
      <c r="O1168" s="110"/>
      <c r="P1168" s="110"/>
      <c r="Q1168" s="110"/>
      <c r="R1168" s="176"/>
      <c r="S1168" s="176"/>
      <c r="T1168" s="177"/>
      <c r="V1168" s="178"/>
    </row>
    <row r="1169" spans="4:22" x14ac:dyDescent="0.25">
      <c r="D1169" s="201"/>
      <c r="E1169" s="179"/>
      <c r="F1169" s="179"/>
      <c r="G1169" s="180"/>
      <c r="H1169" s="181"/>
      <c r="I1169" s="182"/>
      <c r="J1169" s="181"/>
      <c r="K1169" s="7"/>
      <c r="L1169" s="110"/>
      <c r="M1169" s="110"/>
      <c r="N1169" s="110"/>
      <c r="O1169" s="110"/>
      <c r="P1169" s="110"/>
      <c r="Q1169" s="110"/>
      <c r="R1169" s="176"/>
      <c r="S1169" s="176"/>
      <c r="T1169" s="177"/>
      <c r="V1169" s="178"/>
    </row>
    <row r="1170" spans="4:22" x14ac:dyDescent="0.25">
      <c r="D1170" s="201"/>
      <c r="E1170" s="179"/>
      <c r="F1170" s="179"/>
      <c r="G1170" s="180"/>
      <c r="H1170" s="181"/>
      <c r="I1170" s="182"/>
      <c r="J1170" s="181"/>
      <c r="K1170" s="7"/>
      <c r="L1170" s="110"/>
      <c r="M1170" s="110"/>
      <c r="N1170" s="110"/>
      <c r="O1170" s="110"/>
      <c r="P1170" s="110"/>
      <c r="Q1170" s="110"/>
      <c r="R1170" s="176"/>
      <c r="S1170" s="176"/>
      <c r="T1170" s="177"/>
      <c r="V1170" s="178"/>
    </row>
    <row r="1171" spans="4:22" x14ac:dyDescent="0.25">
      <c r="D1171" s="201"/>
      <c r="E1171" s="179"/>
      <c r="F1171" s="179"/>
      <c r="G1171" s="180"/>
      <c r="H1171" s="181"/>
      <c r="I1171" s="182"/>
      <c r="J1171" s="181"/>
      <c r="K1171" s="7"/>
      <c r="L1171" s="110"/>
      <c r="M1171" s="110"/>
      <c r="N1171" s="110"/>
      <c r="O1171" s="110"/>
      <c r="P1171" s="110"/>
      <c r="Q1171" s="110"/>
      <c r="R1171" s="176"/>
      <c r="S1171" s="176"/>
      <c r="T1171" s="177"/>
      <c r="V1171" s="178"/>
    </row>
    <row r="1172" spans="4:22" x14ac:dyDescent="0.25">
      <c r="D1172" s="201"/>
      <c r="E1172" s="179"/>
      <c r="F1172" s="179"/>
      <c r="G1172" s="180"/>
      <c r="H1172" s="181"/>
      <c r="I1172" s="182"/>
      <c r="J1172" s="181"/>
      <c r="K1172" s="7"/>
      <c r="L1172" s="110"/>
      <c r="M1172" s="110"/>
      <c r="N1172" s="110"/>
      <c r="O1172" s="110"/>
      <c r="P1172" s="110"/>
      <c r="Q1172" s="110"/>
      <c r="R1172" s="176"/>
      <c r="S1172" s="176"/>
      <c r="T1172" s="177"/>
      <c r="V1172" s="178"/>
    </row>
    <row r="1173" spans="4:22" x14ac:dyDescent="0.25">
      <c r="D1173" s="201"/>
      <c r="E1173" s="179"/>
      <c r="F1173" s="179"/>
      <c r="G1173" s="180"/>
      <c r="H1173" s="181"/>
      <c r="I1173" s="182"/>
      <c r="J1173" s="181"/>
      <c r="K1173" s="7"/>
      <c r="L1173" s="110"/>
      <c r="M1173" s="110"/>
      <c r="N1173" s="110"/>
      <c r="O1173" s="110"/>
      <c r="P1173" s="110"/>
      <c r="Q1173" s="110"/>
      <c r="R1173" s="176"/>
      <c r="S1173" s="176"/>
      <c r="T1173" s="177"/>
      <c r="V1173" s="178"/>
    </row>
    <row r="1174" spans="4:22" x14ac:dyDescent="0.25">
      <c r="D1174" s="201"/>
      <c r="E1174" s="179"/>
      <c r="F1174" s="179"/>
      <c r="G1174" s="180"/>
      <c r="H1174" s="181"/>
      <c r="I1174" s="182"/>
      <c r="J1174" s="181"/>
      <c r="K1174" s="7"/>
      <c r="L1174" s="110"/>
      <c r="M1174" s="110"/>
      <c r="N1174" s="110"/>
      <c r="O1174" s="110"/>
      <c r="P1174" s="110"/>
      <c r="Q1174" s="110"/>
      <c r="R1174" s="176"/>
      <c r="S1174" s="176"/>
      <c r="T1174" s="177"/>
      <c r="V1174" s="178"/>
    </row>
    <row r="1175" spans="4:22" x14ac:dyDescent="0.25">
      <c r="D1175" s="201"/>
      <c r="E1175" s="179"/>
      <c r="F1175" s="179"/>
      <c r="G1175" s="180"/>
      <c r="H1175" s="181"/>
      <c r="I1175" s="182"/>
      <c r="J1175" s="181"/>
      <c r="K1175" s="7"/>
      <c r="L1175" s="110"/>
      <c r="M1175" s="110"/>
      <c r="N1175" s="110"/>
      <c r="O1175" s="110"/>
      <c r="P1175" s="110"/>
      <c r="Q1175" s="110"/>
      <c r="R1175" s="176"/>
      <c r="S1175" s="176"/>
      <c r="T1175" s="177"/>
      <c r="V1175" s="178"/>
    </row>
    <row r="1176" spans="4:22" x14ac:dyDescent="0.25">
      <c r="D1176" s="201"/>
      <c r="E1176" s="179"/>
      <c r="F1176" s="179"/>
      <c r="G1176" s="180"/>
      <c r="H1176" s="181"/>
      <c r="I1176" s="182"/>
      <c r="J1176" s="181"/>
      <c r="K1176" s="7"/>
      <c r="L1176" s="110"/>
      <c r="M1176" s="110"/>
      <c r="N1176" s="110"/>
      <c r="O1176" s="110"/>
      <c r="P1176" s="110"/>
      <c r="Q1176" s="110"/>
      <c r="R1176" s="176"/>
      <c r="S1176" s="176"/>
      <c r="T1176" s="177"/>
      <c r="V1176" s="178"/>
    </row>
    <row r="1177" spans="4:22" x14ac:dyDescent="0.25">
      <c r="D1177" s="201"/>
      <c r="E1177" s="179"/>
      <c r="F1177" s="179"/>
      <c r="G1177" s="180"/>
      <c r="H1177" s="181"/>
      <c r="I1177" s="182"/>
      <c r="J1177" s="181"/>
      <c r="K1177" s="7"/>
      <c r="L1177" s="110"/>
      <c r="M1177" s="110"/>
      <c r="N1177" s="110"/>
      <c r="O1177" s="110"/>
      <c r="P1177" s="110"/>
      <c r="Q1177" s="110"/>
      <c r="R1177" s="176"/>
      <c r="S1177" s="176"/>
      <c r="T1177" s="177"/>
      <c r="V1177" s="178"/>
    </row>
    <row r="1178" spans="4:22" x14ac:dyDescent="0.25">
      <c r="D1178" s="201"/>
      <c r="E1178" s="179"/>
      <c r="F1178" s="179"/>
      <c r="G1178" s="180"/>
      <c r="H1178" s="181"/>
      <c r="I1178" s="182"/>
      <c r="J1178" s="181"/>
      <c r="K1178" s="7"/>
      <c r="L1178" s="110"/>
      <c r="M1178" s="110"/>
      <c r="N1178" s="110"/>
      <c r="O1178" s="110"/>
      <c r="P1178" s="110"/>
      <c r="Q1178" s="110"/>
      <c r="R1178" s="176"/>
      <c r="S1178" s="176"/>
      <c r="T1178" s="177"/>
      <c r="V1178" s="178"/>
    </row>
    <row r="1179" spans="4:22" x14ac:dyDescent="0.25">
      <c r="D1179" s="201"/>
      <c r="E1179" s="179"/>
      <c r="F1179" s="179"/>
      <c r="G1179" s="180"/>
      <c r="H1179" s="181"/>
      <c r="I1179" s="182"/>
      <c r="J1179" s="181"/>
      <c r="K1179" s="7"/>
      <c r="L1179" s="110"/>
      <c r="M1179" s="110"/>
      <c r="N1179" s="110"/>
      <c r="O1179" s="110"/>
      <c r="P1179" s="110"/>
      <c r="Q1179" s="110"/>
      <c r="R1179" s="176"/>
      <c r="S1179" s="176"/>
      <c r="T1179" s="177"/>
      <c r="V1179" s="178"/>
    </row>
    <row r="1180" spans="4:22" x14ac:dyDescent="0.25">
      <c r="D1180" s="201"/>
      <c r="E1180" s="179"/>
      <c r="F1180" s="179"/>
      <c r="G1180" s="180"/>
      <c r="H1180" s="181"/>
      <c r="I1180" s="182"/>
      <c r="J1180" s="181"/>
      <c r="K1180" s="7"/>
      <c r="L1180" s="110"/>
      <c r="M1180" s="110"/>
      <c r="N1180" s="110"/>
      <c r="O1180" s="110"/>
      <c r="P1180" s="110"/>
      <c r="Q1180" s="110"/>
      <c r="R1180" s="176"/>
      <c r="S1180" s="176"/>
      <c r="T1180" s="177"/>
      <c r="V1180" s="178"/>
    </row>
    <row r="1181" spans="4:22" x14ac:dyDescent="0.25">
      <c r="D1181" s="201"/>
      <c r="E1181" s="179"/>
      <c r="F1181" s="179"/>
      <c r="G1181" s="180"/>
      <c r="H1181" s="181"/>
      <c r="I1181" s="182"/>
      <c r="J1181" s="181"/>
      <c r="K1181" s="7"/>
      <c r="L1181" s="110"/>
      <c r="M1181" s="110"/>
      <c r="N1181" s="110"/>
      <c r="O1181" s="110"/>
      <c r="P1181" s="110"/>
      <c r="Q1181" s="110"/>
      <c r="R1181" s="176"/>
      <c r="S1181" s="176"/>
      <c r="T1181" s="177"/>
      <c r="V1181" s="178"/>
    </row>
    <row r="1182" spans="4:22" x14ac:dyDescent="0.25">
      <c r="D1182" s="201"/>
      <c r="E1182" s="179"/>
      <c r="F1182" s="179"/>
      <c r="G1182" s="180"/>
      <c r="H1182" s="181"/>
      <c r="I1182" s="182"/>
      <c r="J1182" s="181"/>
      <c r="K1182" s="7"/>
      <c r="L1182" s="110"/>
      <c r="M1182" s="110"/>
      <c r="N1182" s="110"/>
      <c r="O1182" s="110"/>
      <c r="P1182" s="110"/>
      <c r="Q1182" s="110"/>
      <c r="R1182" s="176"/>
      <c r="S1182" s="176"/>
      <c r="T1182" s="177"/>
      <c r="V1182" s="178"/>
    </row>
    <row r="1183" spans="4:22" x14ac:dyDescent="0.25">
      <c r="D1183" s="201"/>
      <c r="E1183" s="179"/>
      <c r="F1183" s="179"/>
      <c r="G1183" s="180"/>
      <c r="H1183" s="181"/>
      <c r="I1183" s="182"/>
      <c r="J1183" s="181"/>
      <c r="K1183" s="7"/>
      <c r="L1183" s="110"/>
      <c r="M1183" s="110"/>
      <c r="N1183" s="110"/>
      <c r="O1183" s="110"/>
      <c r="P1183" s="110"/>
      <c r="Q1183" s="110"/>
      <c r="R1183" s="176"/>
      <c r="S1183" s="176"/>
      <c r="T1183" s="177"/>
      <c r="V1183" s="178"/>
    </row>
    <row r="1184" spans="4:22" x14ac:dyDescent="0.25">
      <c r="D1184" s="201"/>
      <c r="E1184" s="179"/>
      <c r="F1184" s="179"/>
      <c r="G1184" s="180"/>
      <c r="H1184" s="181"/>
      <c r="I1184" s="182"/>
      <c r="J1184" s="181"/>
      <c r="K1184" s="7"/>
      <c r="L1184" s="110"/>
      <c r="M1184" s="110"/>
      <c r="N1184" s="110"/>
      <c r="O1184" s="110"/>
      <c r="P1184" s="110"/>
      <c r="Q1184" s="110"/>
      <c r="R1184" s="176"/>
      <c r="S1184" s="176"/>
      <c r="T1184" s="177"/>
      <c r="V1184" s="178"/>
    </row>
    <row r="1185" spans="4:22" x14ac:dyDescent="0.25">
      <c r="D1185" s="201"/>
      <c r="E1185" s="179"/>
      <c r="F1185" s="179"/>
      <c r="G1185" s="180"/>
      <c r="H1185" s="181"/>
      <c r="I1185" s="182"/>
      <c r="J1185" s="181"/>
      <c r="K1185" s="7"/>
      <c r="L1185" s="110"/>
      <c r="M1185" s="110"/>
      <c r="N1185" s="110"/>
      <c r="O1185" s="110"/>
      <c r="P1185" s="110"/>
      <c r="Q1185" s="110"/>
      <c r="R1185" s="176"/>
      <c r="S1185" s="176"/>
      <c r="T1185" s="177"/>
      <c r="V1185" s="178"/>
    </row>
    <row r="1186" spans="4:22" x14ac:dyDescent="0.25">
      <c r="D1186" s="201"/>
      <c r="E1186" s="179"/>
      <c r="F1186" s="179"/>
      <c r="G1186" s="180"/>
      <c r="H1186" s="181"/>
      <c r="I1186" s="182"/>
      <c r="J1186" s="181"/>
      <c r="K1186" s="7"/>
      <c r="L1186" s="110"/>
      <c r="M1186" s="110"/>
      <c r="N1186" s="110"/>
      <c r="O1186" s="110"/>
      <c r="P1186" s="110"/>
      <c r="Q1186" s="110"/>
      <c r="R1186" s="176"/>
      <c r="S1186" s="176"/>
      <c r="T1186" s="177"/>
      <c r="V1186" s="178"/>
    </row>
    <row r="1187" spans="4:22" x14ac:dyDescent="0.25">
      <c r="D1187" s="201"/>
      <c r="E1187" s="179"/>
      <c r="F1187" s="179"/>
      <c r="G1187" s="180"/>
      <c r="H1187" s="181"/>
      <c r="I1187" s="182"/>
      <c r="J1187" s="181"/>
      <c r="K1187" s="7"/>
      <c r="L1187" s="110"/>
      <c r="M1187" s="110"/>
      <c r="N1187" s="110"/>
      <c r="O1187" s="110"/>
      <c r="P1187" s="110"/>
      <c r="Q1187" s="110"/>
      <c r="R1187" s="176"/>
      <c r="S1187" s="176"/>
      <c r="T1187" s="177"/>
      <c r="V1187" s="178"/>
    </row>
    <row r="1188" spans="4:22" x14ac:dyDescent="0.25">
      <c r="D1188" s="201"/>
      <c r="E1188" s="179"/>
      <c r="F1188" s="179"/>
      <c r="G1188" s="180"/>
      <c r="H1188" s="181"/>
      <c r="I1188" s="182"/>
      <c r="J1188" s="181"/>
      <c r="K1188" s="7"/>
      <c r="L1188" s="110"/>
      <c r="M1188" s="110"/>
      <c r="N1188" s="110"/>
      <c r="O1188" s="110"/>
      <c r="P1188" s="110"/>
      <c r="Q1188" s="110"/>
      <c r="R1188" s="176"/>
      <c r="S1188" s="176"/>
      <c r="T1188" s="177"/>
      <c r="V1188" s="178"/>
    </row>
    <row r="1189" spans="4:22" x14ac:dyDescent="0.25">
      <c r="D1189" s="201"/>
      <c r="E1189" s="179"/>
      <c r="F1189" s="179"/>
      <c r="G1189" s="180"/>
      <c r="H1189" s="181"/>
      <c r="I1189" s="182"/>
      <c r="J1189" s="181"/>
      <c r="K1189" s="7"/>
      <c r="L1189" s="110"/>
      <c r="M1189" s="110"/>
      <c r="N1189" s="110"/>
      <c r="O1189" s="110"/>
      <c r="P1189" s="110"/>
      <c r="Q1189" s="110"/>
      <c r="R1189" s="176"/>
      <c r="S1189" s="176"/>
      <c r="T1189" s="177"/>
      <c r="V1189" s="178"/>
    </row>
    <row r="1190" spans="4:22" x14ac:dyDescent="0.25">
      <c r="D1190" s="201"/>
      <c r="E1190" s="179"/>
      <c r="F1190" s="179"/>
      <c r="G1190" s="180"/>
      <c r="H1190" s="181"/>
      <c r="I1190" s="182"/>
      <c r="J1190" s="181"/>
      <c r="K1190" s="7"/>
      <c r="L1190" s="110"/>
      <c r="M1190" s="110"/>
      <c r="N1190" s="110"/>
      <c r="O1190" s="110"/>
      <c r="P1190" s="110"/>
      <c r="Q1190" s="110"/>
      <c r="R1190" s="176"/>
      <c r="S1190" s="176"/>
      <c r="T1190" s="177"/>
      <c r="V1190" s="178"/>
    </row>
    <row r="1191" spans="4:22" x14ac:dyDescent="0.25">
      <c r="D1191" s="201"/>
      <c r="E1191" s="179"/>
      <c r="F1191" s="179"/>
      <c r="G1191" s="180"/>
      <c r="H1191" s="181"/>
      <c r="I1191" s="182"/>
      <c r="J1191" s="181"/>
      <c r="K1191" s="7"/>
      <c r="L1191" s="110"/>
      <c r="M1191" s="110"/>
      <c r="N1191" s="110"/>
      <c r="O1191" s="110"/>
      <c r="P1191" s="110"/>
      <c r="Q1191" s="110"/>
      <c r="R1191" s="176"/>
      <c r="S1191" s="176"/>
      <c r="T1191" s="177"/>
      <c r="V1191" s="178"/>
    </row>
    <row r="1192" spans="4:22" x14ac:dyDescent="0.25">
      <c r="D1192" s="201"/>
      <c r="E1192" s="179"/>
      <c r="F1192" s="179"/>
      <c r="G1192" s="180"/>
      <c r="H1192" s="181"/>
      <c r="I1192" s="182"/>
      <c r="J1192" s="181"/>
      <c r="K1192" s="7"/>
      <c r="L1192" s="110"/>
      <c r="M1192" s="110"/>
      <c r="N1192" s="110"/>
      <c r="O1192" s="110"/>
      <c r="P1192" s="110"/>
      <c r="Q1192" s="110"/>
      <c r="R1192" s="176"/>
      <c r="S1192" s="176"/>
      <c r="T1192" s="177"/>
      <c r="V1192" s="178"/>
    </row>
    <row r="1193" spans="4:22" x14ac:dyDescent="0.25">
      <c r="D1193" s="201"/>
      <c r="E1193" s="179"/>
      <c r="F1193" s="179"/>
      <c r="G1193" s="180"/>
      <c r="H1193" s="181"/>
      <c r="I1193" s="182"/>
      <c r="J1193" s="181"/>
      <c r="K1193" s="7"/>
      <c r="L1193" s="110"/>
      <c r="M1193" s="110"/>
      <c r="N1193" s="110"/>
      <c r="O1193" s="110"/>
      <c r="P1193" s="110"/>
      <c r="Q1193" s="110"/>
      <c r="R1193" s="176"/>
      <c r="S1193" s="176"/>
      <c r="T1193" s="177"/>
      <c r="V1193" s="178"/>
    </row>
    <row r="1194" spans="4:22" x14ac:dyDescent="0.25">
      <c r="D1194" s="201"/>
      <c r="E1194" s="179"/>
      <c r="F1194" s="179"/>
      <c r="G1194" s="180"/>
      <c r="H1194" s="181"/>
      <c r="I1194" s="182"/>
      <c r="J1194" s="181"/>
      <c r="K1194" s="7"/>
      <c r="L1194" s="110"/>
      <c r="M1194" s="110"/>
      <c r="N1194" s="110"/>
      <c r="O1194" s="110"/>
      <c r="P1194" s="110"/>
      <c r="Q1194" s="110"/>
      <c r="R1194" s="176"/>
      <c r="S1194" s="176"/>
      <c r="T1194" s="177"/>
      <c r="V1194" s="178"/>
    </row>
    <row r="1195" spans="4:22" x14ac:dyDescent="0.25">
      <c r="D1195" s="201"/>
      <c r="E1195" s="179"/>
      <c r="F1195" s="179"/>
      <c r="G1195" s="180"/>
      <c r="H1195" s="181"/>
      <c r="I1195" s="182"/>
      <c r="J1195" s="181"/>
      <c r="K1195" s="7"/>
      <c r="L1195" s="110"/>
      <c r="M1195" s="110"/>
      <c r="N1195" s="110"/>
      <c r="O1195" s="110"/>
      <c r="P1195" s="110"/>
      <c r="Q1195" s="110"/>
      <c r="R1195" s="176"/>
      <c r="S1195" s="176"/>
      <c r="T1195" s="177"/>
      <c r="V1195" s="178"/>
    </row>
    <row r="1196" spans="4:22" x14ac:dyDescent="0.25">
      <c r="D1196" s="201"/>
      <c r="E1196" s="179"/>
      <c r="F1196" s="179"/>
      <c r="G1196" s="180"/>
      <c r="H1196" s="181"/>
      <c r="I1196" s="182"/>
      <c r="J1196" s="181"/>
      <c r="K1196" s="7"/>
      <c r="L1196" s="110"/>
      <c r="M1196" s="110"/>
      <c r="N1196" s="110"/>
      <c r="O1196" s="110"/>
      <c r="P1196" s="110"/>
      <c r="Q1196" s="110"/>
      <c r="R1196" s="176"/>
      <c r="S1196" s="176"/>
      <c r="T1196" s="177"/>
      <c r="V1196" s="178"/>
    </row>
    <row r="1197" spans="4:22" x14ac:dyDescent="0.25">
      <c r="D1197" s="201"/>
      <c r="E1197" s="179"/>
      <c r="F1197" s="179"/>
      <c r="G1197" s="180"/>
      <c r="H1197" s="181"/>
      <c r="I1197" s="182"/>
      <c r="J1197" s="181"/>
      <c r="K1197" s="7"/>
      <c r="L1197" s="110"/>
      <c r="M1197" s="110"/>
      <c r="N1197" s="110"/>
      <c r="O1197" s="110"/>
      <c r="P1197" s="110"/>
      <c r="Q1197" s="110"/>
      <c r="V1197" s="178"/>
    </row>
    <row r="1198" spans="4:22" x14ac:dyDescent="0.25">
      <c r="D1198" s="201"/>
      <c r="E1198" s="179"/>
      <c r="F1198" s="179"/>
      <c r="G1198" s="180"/>
      <c r="H1198" s="181"/>
      <c r="I1198" s="182"/>
      <c r="J1198" s="181"/>
      <c r="K1198" s="7"/>
      <c r="L1198" s="110"/>
      <c r="M1198" s="110"/>
      <c r="N1198" s="110"/>
      <c r="O1198" s="110"/>
      <c r="P1198" s="110"/>
      <c r="Q1198" s="110"/>
      <c r="V1198" s="178"/>
    </row>
    <row r="1199" spans="4:22" x14ac:dyDescent="0.25">
      <c r="D1199" s="201"/>
      <c r="E1199" s="179"/>
      <c r="F1199" s="179"/>
      <c r="G1199" s="180"/>
      <c r="H1199" s="181"/>
      <c r="I1199" s="182"/>
      <c r="J1199" s="181"/>
      <c r="K1199" s="7"/>
      <c r="L1199" s="110"/>
      <c r="M1199" s="110"/>
      <c r="N1199" s="110"/>
      <c r="O1199" s="110"/>
      <c r="P1199" s="110"/>
      <c r="Q1199" s="110"/>
      <c r="V1199" s="178"/>
    </row>
    <row r="1200" spans="4:22" x14ac:dyDescent="0.25">
      <c r="D1200" s="201"/>
      <c r="E1200" s="179"/>
      <c r="F1200" s="179"/>
      <c r="G1200" s="180"/>
      <c r="H1200" s="181"/>
      <c r="I1200" s="182"/>
      <c r="J1200" s="181"/>
      <c r="K1200" s="7"/>
      <c r="L1200" s="110"/>
      <c r="M1200" s="110"/>
      <c r="N1200" s="110"/>
      <c r="O1200" s="110"/>
      <c r="P1200" s="110"/>
      <c r="Q1200" s="110"/>
      <c r="V1200" s="178"/>
    </row>
    <row r="1201" spans="4:22" x14ac:dyDescent="0.25">
      <c r="D1201" s="201"/>
      <c r="E1201" s="179"/>
      <c r="F1201" s="179"/>
      <c r="G1201" s="180"/>
      <c r="H1201" s="181"/>
      <c r="I1201" s="182"/>
      <c r="J1201" s="181"/>
      <c r="K1201" s="7"/>
      <c r="L1201" s="110"/>
      <c r="M1201" s="110"/>
      <c r="N1201" s="110"/>
      <c r="O1201" s="110"/>
      <c r="P1201" s="110"/>
      <c r="Q1201" s="110"/>
      <c r="V1201" s="178"/>
    </row>
    <row r="1202" spans="4:22" x14ac:dyDescent="0.25">
      <c r="D1202" s="201"/>
      <c r="E1202" s="179"/>
      <c r="F1202" s="179"/>
      <c r="G1202" s="180"/>
      <c r="H1202" s="181"/>
      <c r="I1202" s="182"/>
      <c r="J1202" s="181"/>
      <c r="K1202" s="7"/>
      <c r="L1202" s="110"/>
      <c r="M1202" s="110"/>
      <c r="N1202" s="110"/>
      <c r="O1202" s="110"/>
      <c r="P1202" s="110"/>
      <c r="Q1202" s="110"/>
      <c r="V1202" s="178"/>
    </row>
    <row r="1203" spans="4:22" x14ac:dyDescent="0.25">
      <c r="D1203" s="201"/>
      <c r="E1203" s="179"/>
      <c r="F1203" s="179"/>
      <c r="G1203" s="180"/>
      <c r="H1203" s="181"/>
      <c r="I1203" s="182"/>
      <c r="J1203" s="181"/>
      <c r="K1203" s="7"/>
      <c r="L1203" s="110"/>
      <c r="M1203" s="110"/>
      <c r="N1203" s="110"/>
      <c r="O1203" s="110"/>
      <c r="P1203" s="110"/>
      <c r="Q1203" s="110"/>
      <c r="V1203" s="178"/>
    </row>
    <row r="1204" spans="4:22" x14ac:dyDescent="0.25">
      <c r="D1204" s="201"/>
      <c r="E1204" s="179"/>
      <c r="F1204" s="179"/>
      <c r="G1204" s="180"/>
      <c r="H1204" s="181"/>
      <c r="I1204" s="182"/>
      <c r="J1204" s="181"/>
      <c r="K1204" s="7"/>
      <c r="L1204" s="110"/>
      <c r="M1204" s="110"/>
      <c r="N1204" s="110"/>
      <c r="O1204" s="110"/>
      <c r="P1204" s="110"/>
      <c r="Q1204" s="110"/>
      <c r="V1204" s="178"/>
    </row>
    <row r="1205" spans="4:22" x14ac:dyDescent="0.25">
      <c r="D1205" s="201"/>
      <c r="E1205" s="179"/>
      <c r="F1205" s="179"/>
      <c r="G1205" s="180"/>
      <c r="H1205" s="181"/>
      <c r="I1205" s="182"/>
      <c r="J1205" s="181"/>
      <c r="K1205" s="7"/>
      <c r="L1205" s="110"/>
      <c r="M1205" s="110"/>
      <c r="N1205" s="110"/>
      <c r="O1205" s="110"/>
      <c r="P1205" s="110"/>
      <c r="Q1205" s="110"/>
      <c r="V1205" s="178"/>
    </row>
    <row r="1206" spans="4:22" x14ac:dyDescent="0.25">
      <c r="D1206" s="201"/>
      <c r="E1206" s="179"/>
      <c r="F1206" s="179"/>
      <c r="G1206" s="180"/>
      <c r="H1206" s="181"/>
      <c r="I1206" s="182"/>
      <c r="J1206" s="181"/>
      <c r="K1206" s="7"/>
      <c r="L1206" s="110"/>
      <c r="M1206" s="110"/>
      <c r="N1206" s="110"/>
      <c r="O1206" s="110"/>
      <c r="P1206" s="110"/>
      <c r="Q1206" s="110"/>
      <c r="V1206" s="178"/>
    </row>
    <row r="1207" spans="4:22" x14ac:dyDescent="0.25">
      <c r="D1207" s="201"/>
      <c r="E1207" s="179"/>
      <c r="F1207" s="179"/>
      <c r="G1207" s="180"/>
      <c r="H1207" s="181"/>
      <c r="I1207" s="182"/>
      <c r="J1207" s="181"/>
      <c r="K1207" s="7"/>
      <c r="L1207" s="110"/>
      <c r="M1207" s="110"/>
      <c r="N1207" s="110"/>
      <c r="O1207" s="110"/>
      <c r="P1207" s="110"/>
      <c r="Q1207" s="110"/>
      <c r="V1207" s="178"/>
    </row>
    <row r="1208" spans="4:22" x14ac:dyDescent="0.25">
      <c r="D1208" s="201"/>
      <c r="E1208" s="179"/>
      <c r="F1208" s="179"/>
      <c r="G1208" s="180"/>
      <c r="H1208" s="181"/>
      <c r="I1208" s="182"/>
      <c r="J1208" s="181"/>
      <c r="K1208" s="7"/>
      <c r="L1208" s="110"/>
      <c r="M1208" s="110"/>
      <c r="N1208" s="110"/>
      <c r="O1208" s="110"/>
      <c r="P1208" s="110"/>
      <c r="Q1208" s="110"/>
      <c r="V1208" s="178"/>
    </row>
    <row r="1209" spans="4:22" x14ac:dyDescent="0.25">
      <c r="D1209" s="201"/>
      <c r="E1209" s="179"/>
      <c r="F1209" s="179"/>
      <c r="G1209" s="180"/>
      <c r="H1209" s="181"/>
      <c r="I1209" s="182"/>
      <c r="J1209" s="181"/>
      <c r="K1209" s="7"/>
      <c r="L1209" s="110"/>
      <c r="M1209" s="110"/>
      <c r="N1209" s="110"/>
      <c r="O1209" s="110"/>
      <c r="P1209" s="110"/>
      <c r="Q1209" s="110"/>
      <c r="V1209" s="178"/>
    </row>
    <row r="1210" spans="4:22" x14ac:dyDescent="0.25">
      <c r="D1210" s="201"/>
      <c r="E1210" s="179"/>
      <c r="F1210" s="179"/>
      <c r="G1210" s="180"/>
      <c r="H1210" s="181"/>
      <c r="I1210" s="182"/>
      <c r="J1210" s="181"/>
      <c r="K1210" s="7"/>
      <c r="L1210" s="110"/>
      <c r="M1210" s="110"/>
      <c r="N1210" s="110"/>
      <c r="O1210" s="110"/>
      <c r="P1210" s="110"/>
      <c r="Q1210" s="110"/>
      <c r="V1210" s="178"/>
    </row>
    <row r="1211" spans="4:22" x14ac:dyDescent="0.25">
      <c r="D1211" s="201"/>
      <c r="E1211" s="179"/>
      <c r="F1211" s="179"/>
      <c r="G1211" s="180"/>
      <c r="H1211" s="181"/>
      <c r="I1211" s="182"/>
      <c r="J1211" s="181"/>
      <c r="K1211" s="7"/>
      <c r="L1211" s="110"/>
      <c r="M1211" s="110"/>
      <c r="N1211" s="110"/>
      <c r="O1211" s="110"/>
      <c r="P1211" s="110"/>
      <c r="Q1211" s="110"/>
      <c r="V1211" s="178"/>
    </row>
    <row r="1212" spans="4:22" x14ac:dyDescent="0.25">
      <c r="D1212" s="201"/>
      <c r="E1212" s="179"/>
      <c r="F1212" s="179"/>
      <c r="G1212" s="180"/>
      <c r="H1212" s="181"/>
      <c r="I1212" s="182"/>
      <c r="J1212" s="181"/>
      <c r="K1212" s="7"/>
      <c r="L1212" s="110"/>
      <c r="M1212" s="110"/>
      <c r="N1212" s="110"/>
      <c r="O1212" s="110"/>
      <c r="P1212" s="110"/>
      <c r="Q1212" s="110"/>
      <c r="V1212" s="178"/>
    </row>
    <row r="1213" spans="4:22" x14ac:dyDescent="0.25">
      <c r="D1213" s="201"/>
      <c r="E1213" s="179"/>
      <c r="F1213" s="179"/>
      <c r="G1213" s="180"/>
      <c r="H1213" s="181"/>
      <c r="I1213" s="182"/>
      <c r="J1213" s="181"/>
      <c r="K1213" s="7"/>
      <c r="L1213" s="110"/>
      <c r="M1213" s="110"/>
      <c r="N1213" s="110"/>
      <c r="O1213" s="110"/>
      <c r="P1213" s="110"/>
      <c r="Q1213" s="110"/>
      <c r="V1213" s="178"/>
    </row>
    <row r="1214" spans="4:22" x14ac:dyDescent="0.25">
      <c r="D1214" s="201"/>
      <c r="E1214" s="179"/>
      <c r="F1214" s="179"/>
      <c r="G1214" s="180"/>
      <c r="H1214" s="181"/>
      <c r="I1214" s="182"/>
      <c r="J1214" s="181"/>
      <c r="K1214" s="7"/>
      <c r="L1214" s="110"/>
      <c r="M1214" s="110"/>
      <c r="N1214" s="110"/>
      <c r="O1214" s="110"/>
      <c r="P1214" s="110"/>
      <c r="Q1214" s="110"/>
      <c r="V1214" s="178"/>
    </row>
    <row r="1215" spans="4:22" x14ac:dyDescent="0.25">
      <c r="D1215" s="201"/>
      <c r="E1215" s="179"/>
      <c r="F1215" s="179"/>
      <c r="G1215" s="180"/>
      <c r="H1215" s="181"/>
      <c r="I1215" s="182"/>
      <c r="J1215" s="181"/>
      <c r="K1215" s="7"/>
      <c r="L1215" s="110"/>
      <c r="M1215" s="110"/>
      <c r="N1215" s="110"/>
      <c r="O1215" s="110"/>
      <c r="P1215" s="110"/>
      <c r="Q1215" s="110"/>
      <c r="V1215" s="178"/>
    </row>
    <row r="1216" spans="4:22" x14ac:dyDescent="0.25">
      <c r="D1216" s="201"/>
      <c r="E1216" s="179"/>
      <c r="F1216" s="179"/>
      <c r="G1216" s="180"/>
      <c r="H1216" s="181"/>
      <c r="I1216" s="182"/>
      <c r="J1216" s="181"/>
      <c r="K1216" s="7"/>
      <c r="L1216" s="110"/>
      <c r="M1216" s="110"/>
      <c r="N1216" s="110"/>
      <c r="O1216" s="110"/>
      <c r="P1216" s="110"/>
      <c r="Q1216" s="110"/>
      <c r="V1216" s="178"/>
    </row>
    <row r="1217" spans="4:22" x14ac:dyDescent="0.25">
      <c r="D1217" s="201"/>
      <c r="E1217" s="179"/>
      <c r="F1217" s="179"/>
      <c r="G1217" s="180"/>
      <c r="H1217" s="181"/>
      <c r="I1217" s="182"/>
      <c r="J1217" s="181"/>
      <c r="K1217" s="7"/>
      <c r="L1217" s="110"/>
      <c r="M1217" s="110"/>
      <c r="N1217" s="110"/>
      <c r="O1217" s="110"/>
      <c r="P1217" s="110"/>
      <c r="Q1217" s="110"/>
      <c r="V1217" s="178"/>
    </row>
    <row r="1218" spans="4:22" x14ac:dyDescent="0.25">
      <c r="D1218" s="201"/>
      <c r="E1218" s="179"/>
      <c r="F1218" s="179"/>
      <c r="G1218" s="180"/>
      <c r="H1218" s="181"/>
      <c r="I1218" s="182"/>
      <c r="J1218" s="181"/>
      <c r="K1218" s="7"/>
      <c r="L1218" s="110"/>
      <c r="M1218" s="110"/>
      <c r="N1218" s="110"/>
      <c r="O1218" s="110"/>
      <c r="P1218" s="110"/>
      <c r="Q1218" s="110"/>
      <c r="V1218" s="178"/>
    </row>
    <row r="1219" spans="4:22" x14ac:dyDescent="0.25">
      <c r="D1219" s="201"/>
      <c r="E1219" s="179"/>
      <c r="F1219" s="179"/>
      <c r="G1219" s="180"/>
      <c r="H1219" s="181"/>
      <c r="I1219" s="182"/>
      <c r="J1219" s="181"/>
      <c r="K1219" s="7"/>
      <c r="L1219" s="110"/>
      <c r="M1219" s="110"/>
      <c r="N1219" s="110"/>
      <c r="O1219" s="110"/>
      <c r="P1219" s="110"/>
      <c r="Q1219" s="110"/>
      <c r="V1219" s="178"/>
    </row>
    <row r="1220" spans="4:22" x14ac:dyDescent="0.25">
      <c r="D1220" s="201"/>
      <c r="E1220" s="179"/>
      <c r="F1220" s="179"/>
      <c r="G1220" s="180"/>
      <c r="H1220" s="181"/>
      <c r="I1220" s="182"/>
      <c r="J1220" s="181"/>
      <c r="K1220" s="7"/>
      <c r="L1220" s="110"/>
      <c r="M1220" s="110"/>
      <c r="N1220" s="110"/>
      <c r="O1220" s="110"/>
      <c r="P1220" s="110"/>
      <c r="Q1220" s="110"/>
      <c r="V1220" s="178"/>
    </row>
    <row r="1221" spans="4:22" x14ac:dyDescent="0.25">
      <c r="D1221" s="201"/>
      <c r="E1221" s="179"/>
      <c r="F1221" s="179"/>
      <c r="G1221" s="180"/>
      <c r="H1221" s="181"/>
      <c r="I1221" s="182"/>
      <c r="J1221" s="181"/>
      <c r="K1221" s="7"/>
      <c r="L1221" s="110"/>
      <c r="M1221" s="110"/>
      <c r="N1221" s="110"/>
      <c r="O1221" s="110"/>
      <c r="P1221" s="110"/>
      <c r="Q1221" s="110"/>
      <c r="V1221" s="178"/>
    </row>
    <row r="1222" spans="4:22" x14ac:dyDescent="0.25">
      <c r="D1222" s="201"/>
      <c r="E1222" s="179"/>
      <c r="F1222" s="179"/>
      <c r="G1222" s="180"/>
      <c r="H1222" s="181"/>
      <c r="I1222" s="182"/>
      <c r="J1222" s="181"/>
      <c r="K1222" s="7"/>
      <c r="L1222" s="110"/>
      <c r="M1222" s="110"/>
      <c r="N1222" s="110"/>
      <c r="O1222" s="110"/>
      <c r="P1222" s="110"/>
      <c r="Q1222" s="110"/>
      <c r="V1222" s="178"/>
    </row>
    <row r="1223" spans="4:22" x14ac:dyDescent="0.25">
      <c r="D1223" s="201"/>
      <c r="E1223" s="179"/>
      <c r="F1223" s="179"/>
      <c r="G1223" s="180"/>
      <c r="H1223" s="181"/>
      <c r="I1223" s="182"/>
      <c r="J1223" s="181"/>
      <c r="K1223" s="7"/>
      <c r="L1223" s="110"/>
      <c r="M1223" s="110"/>
      <c r="N1223" s="110"/>
      <c r="O1223" s="110"/>
      <c r="P1223" s="110"/>
      <c r="Q1223" s="110"/>
      <c r="V1223" s="178"/>
    </row>
    <row r="1224" spans="4:22" x14ac:dyDescent="0.25">
      <c r="D1224" s="201"/>
      <c r="E1224" s="179"/>
      <c r="F1224" s="179"/>
      <c r="G1224" s="180"/>
      <c r="H1224" s="181"/>
      <c r="I1224" s="182"/>
      <c r="J1224" s="181"/>
      <c r="K1224" s="7"/>
      <c r="L1224" s="110"/>
      <c r="M1224" s="110"/>
      <c r="N1224" s="110"/>
      <c r="O1224" s="110"/>
      <c r="P1224" s="110"/>
      <c r="Q1224" s="110"/>
      <c r="V1224" s="178"/>
    </row>
    <row r="1225" spans="4:22" x14ac:dyDescent="0.25">
      <c r="D1225" s="201"/>
      <c r="E1225" s="179"/>
      <c r="F1225" s="179"/>
      <c r="G1225" s="180"/>
      <c r="H1225" s="181"/>
      <c r="I1225" s="182"/>
      <c r="J1225" s="181"/>
      <c r="K1225" s="7"/>
      <c r="L1225" s="110"/>
      <c r="M1225" s="110"/>
      <c r="N1225" s="110"/>
      <c r="O1225" s="110"/>
      <c r="P1225" s="110"/>
      <c r="Q1225" s="110"/>
      <c r="V1225" s="178"/>
    </row>
    <row r="1226" spans="4:22" x14ac:dyDescent="0.25">
      <c r="D1226" s="201"/>
      <c r="E1226" s="179"/>
      <c r="F1226" s="179"/>
      <c r="G1226" s="180"/>
      <c r="H1226" s="181"/>
      <c r="I1226" s="182"/>
      <c r="J1226" s="181"/>
      <c r="K1226" s="7"/>
      <c r="L1226" s="110"/>
      <c r="M1226" s="110"/>
      <c r="N1226" s="110"/>
      <c r="O1226" s="110"/>
      <c r="P1226" s="110"/>
      <c r="Q1226" s="110"/>
      <c r="V1226" s="178"/>
    </row>
    <row r="1227" spans="4:22" x14ac:dyDescent="0.25">
      <c r="D1227" s="201"/>
      <c r="E1227" s="179"/>
      <c r="F1227" s="179"/>
      <c r="G1227" s="180"/>
      <c r="H1227" s="181"/>
      <c r="I1227" s="182"/>
      <c r="J1227" s="181"/>
      <c r="K1227" s="7"/>
      <c r="L1227" s="110"/>
      <c r="M1227" s="110"/>
      <c r="N1227" s="110"/>
      <c r="O1227" s="110"/>
      <c r="P1227" s="110"/>
      <c r="Q1227" s="110"/>
      <c r="V1227" s="178"/>
    </row>
    <row r="1228" spans="4:22" x14ac:dyDescent="0.25">
      <c r="D1228" s="201"/>
      <c r="E1228" s="179"/>
      <c r="F1228" s="179"/>
      <c r="G1228" s="180"/>
      <c r="H1228" s="181"/>
      <c r="I1228" s="182"/>
      <c r="J1228" s="181"/>
      <c r="K1228" s="7"/>
      <c r="L1228" s="110"/>
      <c r="M1228" s="110"/>
      <c r="N1228" s="110"/>
      <c r="O1228" s="110"/>
      <c r="P1228" s="110"/>
      <c r="Q1228" s="110"/>
      <c r="V1228" s="178"/>
    </row>
    <row r="1229" spans="4:22" x14ac:dyDescent="0.25">
      <c r="D1229" s="201"/>
      <c r="E1229" s="179"/>
      <c r="F1229" s="179"/>
      <c r="G1229" s="180"/>
      <c r="H1229" s="181"/>
      <c r="I1229" s="182"/>
      <c r="J1229" s="181"/>
      <c r="K1229" s="7"/>
      <c r="L1229" s="110"/>
      <c r="M1229" s="110"/>
      <c r="N1229" s="110"/>
      <c r="O1229" s="110"/>
      <c r="P1229" s="110"/>
      <c r="Q1229" s="110"/>
      <c r="V1229" s="178"/>
    </row>
    <row r="1230" spans="4:22" x14ac:dyDescent="0.25">
      <c r="D1230" s="201"/>
      <c r="E1230" s="179"/>
      <c r="F1230" s="179"/>
      <c r="G1230" s="180"/>
      <c r="H1230" s="181"/>
      <c r="I1230" s="182"/>
      <c r="J1230" s="181"/>
      <c r="K1230" s="7"/>
      <c r="L1230" s="110"/>
      <c r="M1230" s="110"/>
      <c r="N1230" s="110"/>
      <c r="O1230" s="110"/>
      <c r="P1230" s="110"/>
      <c r="Q1230" s="110"/>
      <c r="V1230" s="178"/>
    </row>
    <row r="1231" spans="4:22" x14ac:dyDescent="0.25">
      <c r="D1231" s="201"/>
      <c r="E1231" s="179"/>
      <c r="F1231" s="179"/>
      <c r="G1231" s="180"/>
      <c r="H1231" s="181"/>
      <c r="I1231" s="182"/>
      <c r="J1231" s="181"/>
      <c r="K1231" s="7"/>
      <c r="L1231" s="110"/>
      <c r="M1231" s="110"/>
      <c r="N1231" s="110"/>
      <c r="O1231" s="110"/>
      <c r="P1231" s="110"/>
      <c r="Q1231" s="110"/>
      <c r="V1231" s="178"/>
    </row>
    <row r="1232" spans="4:22" x14ac:dyDescent="0.25">
      <c r="D1232" s="201"/>
      <c r="E1232" s="179"/>
      <c r="F1232" s="179"/>
      <c r="G1232" s="180"/>
      <c r="H1232" s="181"/>
      <c r="I1232" s="182"/>
      <c r="J1232" s="181"/>
      <c r="K1232" s="7"/>
      <c r="L1232" s="110"/>
      <c r="M1232" s="110"/>
      <c r="N1232" s="110"/>
      <c r="O1232" s="110"/>
      <c r="P1232" s="110"/>
      <c r="Q1232" s="110"/>
      <c r="V1232" s="178"/>
    </row>
    <row r="1233" spans="4:22" x14ac:dyDescent="0.25">
      <c r="D1233" s="201"/>
      <c r="E1233" s="179"/>
      <c r="F1233" s="179"/>
      <c r="G1233" s="180"/>
      <c r="H1233" s="181"/>
      <c r="I1233" s="182"/>
      <c r="J1233" s="181"/>
      <c r="K1233" s="7"/>
      <c r="L1233" s="110"/>
      <c r="M1233" s="110"/>
      <c r="N1233" s="110"/>
      <c r="O1233" s="110"/>
      <c r="P1233" s="110"/>
      <c r="Q1233" s="110"/>
      <c r="V1233" s="178"/>
    </row>
    <row r="1234" spans="4:22" x14ac:dyDescent="0.25">
      <c r="D1234" s="201"/>
      <c r="E1234" s="179"/>
      <c r="F1234" s="179"/>
      <c r="G1234" s="180"/>
      <c r="H1234" s="181"/>
      <c r="I1234" s="182"/>
      <c r="J1234" s="181"/>
      <c r="K1234" s="7"/>
      <c r="L1234" s="110"/>
      <c r="M1234" s="110"/>
      <c r="N1234" s="110"/>
      <c r="O1234" s="110"/>
      <c r="P1234" s="110"/>
      <c r="Q1234" s="110"/>
      <c r="V1234" s="178"/>
    </row>
    <row r="1235" spans="4:22" x14ac:dyDescent="0.25">
      <c r="D1235" s="201"/>
      <c r="E1235" s="179"/>
      <c r="F1235" s="179"/>
      <c r="G1235" s="180"/>
      <c r="H1235" s="181"/>
      <c r="I1235" s="182"/>
      <c r="J1235" s="181"/>
      <c r="K1235" s="7"/>
      <c r="L1235" s="110"/>
      <c r="M1235" s="110"/>
      <c r="N1235" s="110"/>
      <c r="O1235" s="110"/>
      <c r="P1235" s="110"/>
      <c r="Q1235" s="110"/>
      <c r="V1235" s="178"/>
    </row>
    <row r="1236" spans="4:22" x14ac:dyDescent="0.25">
      <c r="D1236" s="201"/>
      <c r="E1236" s="179"/>
      <c r="F1236" s="179"/>
      <c r="G1236" s="180"/>
      <c r="H1236" s="181"/>
      <c r="I1236" s="182"/>
      <c r="J1236" s="181"/>
      <c r="K1236" s="7"/>
      <c r="L1236" s="110"/>
      <c r="M1236" s="110"/>
      <c r="N1236" s="110"/>
      <c r="O1236" s="110"/>
      <c r="P1236" s="110"/>
      <c r="Q1236" s="110"/>
      <c r="V1236" s="178"/>
    </row>
    <row r="1237" spans="4:22" x14ac:dyDescent="0.25">
      <c r="D1237" s="201"/>
      <c r="E1237" s="179"/>
      <c r="F1237" s="179"/>
      <c r="G1237" s="180"/>
      <c r="H1237" s="181"/>
      <c r="I1237" s="182"/>
      <c r="J1237" s="181"/>
      <c r="K1237" s="7"/>
      <c r="L1237" s="110"/>
      <c r="M1237" s="110"/>
      <c r="N1237" s="110"/>
      <c r="O1237" s="110"/>
      <c r="P1237" s="110"/>
      <c r="Q1237" s="110"/>
      <c r="V1237" s="178"/>
    </row>
    <row r="1238" spans="4:22" x14ac:dyDescent="0.25">
      <c r="D1238" s="201"/>
      <c r="E1238" s="179"/>
      <c r="F1238" s="179"/>
      <c r="G1238" s="180"/>
      <c r="H1238" s="181"/>
      <c r="I1238" s="182"/>
      <c r="J1238" s="181"/>
      <c r="K1238" s="7"/>
      <c r="L1238" s="110"/>
      <c r="M1238" s="110"/>
      <c r="N1238" s="110"/>
      <c r="O1238" s="110"/>
      <c r="P1238" s="110"/>
      <c r="Q1238" s="110"/>
      <c r="V1238" s="178"/>
    </row>
    <row r="1239" spans="4:22" x14ac:dyDescent="0.25">
      <c r="D1239" s="201"/>
      <c r="E1239" s="179"/>
      <c r="F1239" s="179"/>
      <c r="G1239" s="180"/>
      <c r="H1239" s="181"/>
      <c r="I1239" s="182"/>
      <c r="J1239" s="181"/>
      <c r="K1239" s="7"/>
      <c r="L1239" s="110"/>
      <c r="M1239" s="110"/>
      <c r="N1239" s="110"/>
      <c r="O1239" s="110"/>
      <c r="P1239" s="110"/>
      <c r="Q1239" s="110"/>
      <c r="V1239" s="178"/>
    </row>
    <row r="1240" spans="4:22" x14ac:dyDescent="0.25">
      <c r="D1240" s="201"/>
      <c r="E1240" s="179"/>
      <c r="F1240" s="179"/>
      <c r="G1240" s="180"/>
      <c r="H1240" s="181"/>
      <c r="I1240" s="182"/>
      <c r="J1240" s="181"/>
      <c r="K1240" s="7"/>
      <c r="L1240" s="110"/>
      <c r="M1240" s="110"/>
      <c r="N1240" s="110"/>
      <c r="O1240" s="110"/>
      <c r="P1240" s="110"/>
      <c r="Q1240" s="110"/>
      <c r="V1240" s="178"/>
    </row>
    <row r="1241" spans="4:22" x14ac:dyDescent="0.25">
      <c r="D1241" s="201"/>
      <c r="E1241" s="179"/>
      <c r="F1241" s="179"/>
      <c r="G1241" s="180"/>
      <c r="H1241" s="181"/>
      <c r="I1241" s="182"/>
      <c r="J1241" s="181"/>
      <c r="K1241" s="7"/>
      <c r="L1241" s="110"/>
      <c r="M1241" s="110"/>
      <c r="N1241" s="110"/>
      <c r="O1241" s="110"/>
      <c r="P1241" s="110"/>
      <c r="Q1241" s="110"/>
      <c r="V1241" s="178"/>
    </row>
    <row r="1242" spans="4:22" x14ac:dyDescent="0.25">
      <c r="D1242" s="201"/>
      <c r="E1242" s="179"/>
      <c r="F1242" s="179"/>
      <c r="G1242" s="180"/>
      <c r="H1242" s="181"/>
      <c r="I1242" s="182"/>
      <c r="J1242" s="181"/>
      <c r="K1242" s="7"/>
      <c r="L1242" s="110"/>
      <c r="M1242" s="110"/>
      <c r="N1242" s="110"/>
      <c r="O1242" s="110"/>
      <c r="P1242" s="110"/>
      <c r="Q1242" s="110"/>
      <c r="V1242" s="178"/>
    </row>
    <row r="1243" spans="4:22" x14ac:dyDescent="0.25">
      <c r="D1243" s="201"/>
      <c r="E1243" s="179"/>
      <c r="F1243" s="179"/>
      <c r="G1243" s="180"/>
      <c r="H1243" s="181"/>
      <c r="I1243" s="182"/>
      <c r="J1243" s="181"/>
      <c r="K1243" s="7"/>
      <c r="L1243" s="110"/>
      <c r="M1243" s="110"/>
      <c r="N1243" s="110"/>
      <c r="O1243" s="110"/>
      <c r="P1243" s="110"/>
      <c r="Q1243" s="110"/>
      <c r="V1243" s="178"/>
    </row>
    <row r="1244" spans="4:22" x14ac:dyDescent="0.25">
      <c r="D1244" s="201"/>
      <c r="E1244" s="179"/>
      <c r="F1244" s="179"/>
      <c r="G1244" s="180"/>
      <c r="H1244" s="181"/>
      <c r="I1244" s="182"/>
      <c r="J1244" s="181"/>
      <c r="K1244" s="7"/>
      <c r="L1244" s="110"/>
      <c r="M1244" s="110"/>
      <c r="N1244" s="110"/>
      <c r="O1244" s="110"/>
      <c r="P1244" s="110"/>
      <c r="Q1244" s="110"/>
      <c r="V1244" s="178"/>
    </row>
    <row r="1245" spans="4:22" x14ac:dyDescent="0.25">
      <c r="D1245" s="201"/>
      <c r="E1245" s="179"/>
      <c r="F1245" s="179"/>
      <c r="G1245" s="180"/>
      <c r="H1245" s="181"/>
      <c r="I1245" s="182"/>
      <c r="J1245" s="181"/>
      <c r="K1245" s="7"/>
      <c r="L1245" s="110"/>
      <c r="M1245" s="110"/>
      <c r="N1245" s="110"/>
      <c r="O1245" s="110"/>
      <c r="P1245" s="110"/>
      <c r="Q1245" s="110"/>
      <c r="V1245" s="178"/>
    </row>
    <row r="1246" spans="4:22" x14ac:dyDescent="0.25">
      <c r="D1246" s="201"/>
      <c r="E1246" s="179"/>
      <c r="F1246" s="179"/>
      <c r="G1246" s="180"/>
      <c r="H1246" s="181"/>
      <c r="I1246" s="182"/>
      <c r="J1246" s="181"/>
      <c r="K1246" s="7"/>
      <c r="L1246" s="110"/>
      <c r="M1246" s="110"/>
      <c r="N1246" s="110"/>
      <c r="O1246" s="110"/>
      <c r="P1246" s="110"/>
      <c r="Q1246" s="110"/>
      <c r="V1246" s="178"/>
    </row>
    <row r="1247" spans="4:22" x14ac:dyDescent="0.25">
      <c r="D1247" s="201"/>
      <c r="E1247" s="179"/>
      <c r="F1247" s="179"/>
      <c r="G1247" s="180"/>
      <c r="H1247" s="181"/>
      <c r="I1247" s="182"/>
      <c r="J1247" s="181"/>
      <c r="K1247" s="7"/>
      <c r="L1247" s="110"/>
      <c r="M1247" s="110"/>
      <c r="N1247" s="110"/>
      <c r="O1247" s="110"/>
      <c r="P1247" s="110"/>
      <c r="Q1247" s="110"/>
      <c r="V1247" s="178"/>
    </row>
    <row r="1248" spans="4:22" x14ac:dyDescent="0.25">
      <c r="D1248" s="201"/>
      <c r="E1248" s="179"/>
      <c r="F1248" s="179"/>
      <c r="G1248" s="180"/>
      <c r="H1248" s="181"/>
      <c r="I1248" s="182"/>
      <c r="J1248" s="181"/>
      <c r="K1248" s="7"/>
      <c r="L1248" s="110"/>
      <c r="M1248" s="110"/>
      <c r="N1248" s="110"/>
      <c r="O1248" s="110"/>
      <c r="P1248" s="110"/>
      <c r="Q1248" s="110"/>
      <c r="V1248" s="178"/>
    </row>
    <row r="1249" spans="4:22" x14ac:dyDescent="0.25">
      <c r="D1249" s="201"/>
      <c r="E1249" s="179"/>
      <c r="F1249" s="179"/>
      <c r="G1249" s="180"/>
      <c r="H1249" s="181"/>
      <c r="I1249" s="182"/>
      <c r="J1249" s="181"/>
      <c r="K1249" s="7"/>
      <c r="L1249" s="110"/>
      <c r="M1249" s="110"/>
      <c r="N1249" s="110"/>
      <c r="O1249" s="110"/>
      <c r="P1249" s="110"/>
      <c r="Q1249" s="110"/>
      <c r="V1249" s="178"/>
    </row>
    <row r="1250" spans="4:22" x14ac:dyDescent="0.25">
      <c r="D1250" s="201"/>
      <c r="E1250" s="179"/>
      <c r="F1250" s="179"/>
      <c r="G1250" s="180"/>
      <c r="H1250" s="181"/>
      <c r="I1250" s="182"/>
      <c r="J1250" s="181"/>
      <c r="K1250" s="7"/>
      <c r="L1250" s="110"/>
      <c r="M1250" s="110"/>
      <c r="N1250" s="110"/>
      <c r="O1250" s="110"/>
      <c r="P1250" s="110"/>
      <c r="Q1250" s="110"/>
      <c r="V1250" s="178"/>
    </row>
    <row r="1251" spans="4:22" x14ac:dyDescent="0.25">
      <c r="D1251" s="201"/>
      <c r="E1251" s="179"/>
      <c r="F1251" s="179"/>
      <c r="G1251" s="180"/>
      <c r="H1251" s="181"/>
      <c r="I1251" s="182"/>
      <c r="J1251" s="181"/>
      <c r="K1251" s="7"/>
      <c r="L1251" s="110"/>
      <c r="M1251" s="110"/>
      <c r="N1251" s="110"/>
      <c r="O1251" s="110"/>
      <c r="P1251" s="110"/>
      <c r="Q1251" s="110"/>
      <c r="V1251" s="178"/>
    </row>
    <row r="1252" spans="4:22" x14ac:dyDescent="0.25">
      <c r="D1252" s="201"/>
      <c r="E1252" s="179"/>
      <c r="F1252" s="179"/>
      <c r="G1252" s="180"/>
      <c r="H1252" s="181"/>
      <c r="I1252" s="182"/>
      <c r="J1252" s="181"/>
      <c r="K1252" s="7"/>
      <c r="L1252" s="110"/>
      <c r="M1252" s="110"/>
      <c r="N1252" s="110"/>
      <c r="O1252" s="110"/>
      <c r="P1252" s="110"/>
      <c r="Q1252" s="110"/>
      <c r="V1252" s="178"/>
    </row>
    <row r="1253" spans="4:22" x14ac:dyDescent="0.25">
      <c r="D1253" s="201"/>
      <c r="E1253" s="179"/>
      <c r="F1253" s="179"/>
      <c r="G1253" s="180"/>
      <c r="H1253" s="181"/>
      <c r="I1253" s="182"/>
      <c r="J1253" s="181"/>
      <c r="K1253" s="7"/>
      <c r="L1253" s="110"/>
      <c r="M1253" s="110"/>
      <c r="N1253" s="110"/>
      <c r="O1253" s="110"/>
      <c r="P1253" s="110"/>
      <c r="Q1253" s="110"/>
      <c r="V1253" s="178"/>
    </row>
    <row r="1254" spans="4:22" x14ac:dyDescent="0.25">
      <c r="D1254" s="201"/>
      <c r="E1254" s="179"/>
      <c r="F1254" s="179"/>
      <c r="G1254" s="180"/>
      <c r="H1254" s="181"/>
      <c r="I1254" s="182"/>
      <c r="J1254" s="181"/>
      <c r="K1254" s="7"/>
      <c r="L1254" s="110"/>
      <c r="M1254" s="110"/>
      <c r="N1254" s="110"/>
      <c r="O1254" s="110"/>
      <c r="P1254" s="110"/>
      <c r="Q1254" s="110"/>
      <c r="V1254" s="178"/>
    </row>
    <row r="1255" spans="4:22" x14ac:dyDescent="0.25">
      <c r="D1255" s="201"/>
      <c r="E1255" s="179"/>
      <c r="F1255" s="179"/>
      <c r="G1255" s="180"/>
      <c r="H1255" s="181"/>
      <c r="I1255" s="182"/>
      <c r="J1255" s="181"/>
      <c r="K1255" s="7"/>
      <c r="L1255" s="110"/>
      <c r="M1255" s="110"/>
      <c r="N1255" s="110"/>
      <c r="O1255" s="110"/>
      <c r="P1255" s="110"/>
      <c r="Q1255" s="110"/>
      <c r="V1255" s="178"/>
    </row>
    <row r="1256" spans="4:22" x14ac:dyDescent="0.25">
      <c r="D1256" s="201"/>
      <c r="E1256" s="179"/>
      <c r="F1256" s="179"/>
      <c r="G1256" s="180"/>
      <c r="H1256" s="181"/>
      <c r="I1256" s="182"/>
      <c r="J1256" s="181"/>
      <c r="K1256" s="7"/>
      <c r="L1256" s="110"/>
      <c r="M1256" s="110"/>
      <c r="N1256" s="110"/>
      <c r="O1256" s="110"/>
      <c r="P1256" s="110"/>
      <c r="Q1256" s="110"/>
      <c r="V1256" s="178"/>
    </row>
    <row r="1257" spans="4:22" x14ac:dyDescent="0.25">
      <c r="D1257" s="201"/>
      <c r="E1257" s="179"/>
      <c r="F1257" s="179"/>
      <c r="G1257" s="180"/>
      <c r="H1257" s="181"/>
      <c r="I1257" s="182"/>
      <c r="J1257" s="181"/>
      <c r="K1257" s="7"/>
      <c r="L1257" s="110"/>
      <c r="M1257" s="110"/>
      <c r="N1257" s="110"/>
      <c r="O1257" s="110"/>
      <c r="P1257" s="110"/>
      <c r="Q1257" s="110"/>
      <c r="V1257" s="178"/>
    </row>
    <row r="1258" spans="4:22" x14ac:dyDescent="0.25">
      <c r="D1258" s="201"/>
      <c r="E1258" s="179"/>
      <c r="F1258" s="179"/>
      <c r="G1258" s="180"/>
      <c r="H1258" s="181"/>
      <c r="I1258" s="182"/>
      <c r="J1258" s="181"/>
      <c r="K1258" s="7"/>
      <c r="L1258" s="110"/>
      <c r="M1258" s="110"/>
      <c r="N1258" s="110"/>
      <c r="O1258" s="110"/>
      <c r="P1258" s="110"/>
      <c r="Q1258" s="110"/>
      <c r="V1258" s="178"/>
    </row>
    <row r="1259" spans="4:22" x14ac:dyDescent="0.25">
      <c r="D1259" s="201"/>
      <c r="E1259" s="179"/>
      <c r="F1259" s="179"/>
      <c r="G1259" s="180"/>
      <c r="H1259" s="181"/>
      <c r="I1259" s="182"/>
      <c r="J1259" s="181"/>
      <c r="K1259" s="7"/>
      <c r="L1259" s="110"/>
      <c r="M1259" s="110"/>
      <c r="N1259" s="110"/>
      <c r="O1259" s="110"/>
      <c r="P1259" s="110"/>
      <c r="Q1259" s="110"/>
      <c r="V1259" s="178"/>
    </row>
    <row r="1260" spans="4:22" x14ac:dyDescent="0.25">
      <c r="D1260" s="201"/>
      <c r="E1260" s="179"/>
      <c r="F1260" s="179"/>
      <c r="G1260" s="180"/>
      <c r="H1260" s="181"/>
      <c r="I1260" s="182"/>
      <c r="J1260" s="181"/>
      <c r="K1260" s="7"/>
      <c r="L1260" s="110"/>
      <c r="M1260" s="110"/>
      <c r="N1260" s="110"/>
      <c r="O1260" s="110"/>
      <c r="P1260" s="110"/>
      <c r="Q1260" s="110"/>
      <c r="V1260" s="178"/>
    </row>
    <row r="1261" spans="4:22" x14ac:dyDescent="0.25">
      <c r="D1261" s="201"/>
      <c r="E1261" s="179"/>
      <c r="F1261" s="179"/>
      <c r="G1261" s="180"/>
      <c r="H1261" s="181"/>
      <c r="I1261" s="182"/>
      <c r="J1261" s="181"/>
      <c r="K1261" s="7"/>
      <c r="L1261" s="110"/>
      <c r="M1261" s="110"/>
      <c r="N1261" s="110"/>
      <c r="O1261" s="110"/>
      <c r="P1261" s="110"/>
      <c r="Q1261" s="110"/>
      <c r="V1261" s="178"/>
    </row>
    <row r="1262" spans="4:22" x14ac:dyDescent="0.25">
      <c r="D1262" s="201"/>
      <c r="E1262" s="179"/>
      <c r="F1262" s="179"/>
      <c r="G1262" s="180"/>
      <c r="H1262" s="181"/>
      <c r="I1262" s="182"/>
      <c r="J1262" s="181"/>
      <c r="K1262" s="7"/>
      <c r="L1262" s="110"/>
      <c r="M1262" s="110"/>
      <c r="N1262" s="110"/>
      <c r="O1262" s="110"/>
      <c r="P1262" s="110"/>
      <c r="Q1262" s="110"/>
      <c r="V1262" s="178"/>
    </row>
    <row r="1263" spans="4:22" x14ac:dyDescent="0.25">
      <c r="D1263" s="201"/>
      <c r="E1263" s="179"/>
      <c r="F1263" s="179"/>
      <c r="G1263" s="180"/>
      <c r="H1263" s="182"/>
      <c r="I1263" s="182"/>
      <c r="J1263" s="182"/>
      <c r="K1263" s="110"/>
      <c r="L1263" s="110"/>
      <c r="M1263" s="110"/>
      <c r="N1263" s="110"/>
      <c r="O1263" s="110"/>
      <c r="P1263" s="110"/>
      <c r="Q1263" s="110"/>
    </row>
    <row r="1264" spans="4:22" x14ac:dyDescent="0.25">
      <c r="D1264" s="201"/>
      <c r="E1264" s="179"/>
      <c r="F1264" s="179"/>
      <c r="G1264" s="180"/>
      <c r="H1264" s="182"/>
      <c r="I1264" s="182"/>
      <c r="J1264" s="182"/>
      <c r="K1264" s="110"/>
      <c r="L1264" s="110"/>
      <c r="M1264" s="110"/>
      <c r="N1264" s="110"/>
      <c r="O1264" s="110"/>
      <c r="P1264" s="110"/>
      <c r="Q1264" s="110"/>
    </row>
    <row r="1265" spans="4:17" x14ac:dyDescent="0.25">
      <c r="D1265" s="201"/>
      <c r="E1265" s="179"/>
      <c r="F1265" s="179"/>
      <c r="G1265" s="180"/>
      <c r="H1265" s="182"/>
      <c r="I1265" s="182"/>
      <c r="J1265" s="182"/>
      <c r="K1265" s="110"/>
      <c r="L1265" s="110"/>
      <c r="M1265" s="110"/>
      <c r="N1265" s="110"/>
      <c r="O1265" s="110"/>
      <c r="P1265" s="110"/>
      <c r="Q1265" s="110"/>
    </row>
    <row r="1266" spans="4:17" x14ac:dyDescent="0.25">
      <c r="D1266" s="201"/>
      <c r="E1266" s="179"/>
      <c r="F1266" s="179"/>
      <c r="G1266" s="180"/>
      <c r="H1266" s="182"/>
      <c r="I1266" s="182"/>
      <c r="J1266" s="182"/>
      <c r="K1266" s="110"/>
      <c r="L1266" s="110"/>
      <c r="M1266" s="110"/>
      <c r="N1266" s="110"/>
      <c r="O1266" s="110"/>
      <c r="P1266" s="110"/>
      <c r="Q1266" s="110"/>
    </row>
    <row r="1267" spans="4:17" x14ac:dyDescent="0.25">
      <c r="D1267" s="201"/>
      <c r="E1267" s="179"/>
      <c r="F1267" s="179"/>
      <c r="G1267" s="180"/>
      <c r="H1267" s="182"/>
      <c r="I1267" s="182"/>
      <c r="J1267" s="182"/>
      <c r="K1267" s="110"/>
      <c r="L1267" s="110"/>
      <c r="M1267" s="110"/>
      <c r="N1267" s="110"/>
      <c r="O1267" s="110"/>
      <c r="P1267" s="110"/>
      <c r="Q1267" s="110"/>
    </row>
    <row r="1268" spans="4:17" x14ac:dyDescent="0.25">
      <c r="D1268" s="201"/>
      <c r="E1268" s="179"/>
      <c r="F1268" s="179"/>
      <c r="G1268" s="180"/>
      <c r="H1268" s="182"/>
      <c r="I1268" s="182"/>
      <c r="J1268" s="182"/>
      <c r="K1268" s="110"/>
      <c r="L1268" s="110"/>
      <c r="M1268" s="110"/>
      <c r="N1268" s="110"/>
      <c r="O1268" s="110"/>
      <c r="P1268" s="110"/>
      <c r="Q1268" s="110"/>
    </row>
    <row r="1269" spans="4:17" x14ac:dyDescent="0.25">
      <c r="D1269" s="201"/>
      <c r="E1269" s="179"/>
      <c r="F1269" s="179"/>
      <c r="G1269" s="180"/>
      <c r="H1269" s="182"/>
      <c r="I1269" s="182"/>
      <c r="J1269" s="182"/>
      <c r="K1269" s="110"/>
      <c r="L1269" s="110"/>
      <c r="M1269" s="110"/>
      <c r="N1269" s="110"/>
      <c r="O1269" s="110"/>
      <c r="P1269" s="110"/>
      <c r="Q1269" s="110"/>
    </row>
    <row r="1270" spans="4:17" x14ac:dyDescent="0.25">
      <c r="D1270" s="201"/>
      <c r="E1270" s="179"/>
      <c r="F1270" s="179"/>
      <c r="G1270" s="180"/>
      <c r="H1270" s="182"/>
      <c r="I1270" s="182"/>
      <c r="J1270" s="182"/>
      <c r="K1270" s="110"/>
      <c r="L1270" s="110"/>
      <c r="M1270" s="110"/>
      <c r="N1270" s="110"/>
      <c r="O1270" s="110"/>
      <c r="P1270" s="110"/>
      <c r="Q1270" s="110"/>
    </row>
    <row r="1271" spans="4:17" x14ac:dyDescent="0.25">
      <c r="D1271" s="201"/>
      <c r="E1271" s="179"/>
      <c r="F1271" s="179"/>
      <c r="G1271" s="180"/>
      <c r="H1271" s="182"/>
      <c r="I1271" s="182"/>
      <c r="J1271" s="182"/>
      <c r="K1271" s="110"/>
      <c r="L1271" s="110"/>
      <c r="M1271" s="110"/>
      <c r="N1271" s="110"/>
      <c r="O1271" s="110"/>
      <c r="P1271" s="110"/>
      <c r="Q1271" s="110"/>
    </row>
    <row r="1272" spans="4:17" x14ac:dyDescent="0.25">
      <c r="D1272" s="201"/>
      <c r="E1272" s="179"/>
      <c r="F1272" s="179"/>
      <c r="G1272" s="180"/>
      <c r="H1272" s="182"/>
      <c r="I1272" s="182"/>
      <c r="J1272" s="182"/>
      <c r="K1272" s="110"/>
      <c r="L1272" s="110"/>
      <c r="M1272" s="110"/>
      <c r="N1272" s="110"/>
      <c r="O1272" s="110"/>
      <c r="P1272" s="110"/>
      <c r="Q1272" s="110"/>
    </row>
    <row r="1273" spans="4:17" x14ac:dyDescent="0.25">
      <c r="D1273" s="201"/>
      <c r="E1273" s="179"/>
      <c r="F1273" s="179"/>
      <c r="G1273" s="180"/>
      <c r="H1273" s="182"/>
      <c r="I1273" s="182"/>
      <c r="J1273" s="182"/>
      <c r="K1273" s="110"/>
      <c r="L1273" s="110"/>
      <c r="M1273" s="110"/>
      <c r="N1273" s="110"/>
      <c r="O1273" s="110"/>
      <c r="P1273" s="110"/>
      <c r="Q1273" s="110"/>
    </row>
    <row r="1274" spans="4:17" x14ac:dyDescent="0.25">
      <c r="D1274" s="201"/>
      <c r="E1274" s="179"/>
      <c r="F1274" s="179"/>
      <c r="G1274" s="180"/>
      <c r="H1274" s="182"/>
      <c r="I1274" s="182"/>
      <c r="J1274" s="182"/>
      <c r="K1274" s="110"/>
      <c r="L1274" s="110"/>
      <c r="M1274" s="110"/>
      <c r="N1274" s="110"/>
      <c r="O1274" s="110"/>
      <c r="P1274" s="110"/>
      <c r="Q1274" s="110"/>
    </row>
    <row r="1275" spans="4:17" x14ac:dyDescent="0.25">
      <c r="D1275" s="201"/>
      <c r="E1275" s="179"/>
      <c r="F1275" s="179"/>
      <c r="G1275" s="180"/>
      <c r="H1275" s="182"/>
      <c r="I1275" s="182"/>
      <c r="J1275" s="182"/>
      <c r="K1275" s="110"/>
      <c r="L1275" s="110"/>
      <c r="M1275" s="110"/>
      <c r="N1275" s="110"/>
      <c r="O1275" s="110"/>
      <c r="P1275" s="110"/>
      <c r="Q1275" s="110"/>
    </row>
    <row r="1276" spans="4:17" x14ac:dyDescent="0.25">
      <c r="D1276" s="201"/>
      <c r="E1276" s="179"/>
      <c r="F1276" s="179"/>
      <c r="G1276" s="180"/>
      <c r="H1276" s="182"/>
      <c r="I1276" s="182"/>
      <c r="J1276" s="182"/>
      <c r="K1276" s="110"/>
      <c r="L1276" s="110"/>
      <c r="M1276" s="110"/>
      <c r="N1276" s="110"/>
      <c r="O1276" s="110"/>
      <c r="P1276" s="110"/>
      <c r="Q1276" s="110"/>
    </row>
    <row r="1277" spans="4:17" x14ac:dyDescent="0.25">
      <c r="D1277" s="201"/>
      <c r="E1277" s="179"/>
      <c r="F1277" s="179"/>
      <c r="G1277" s="180"/>
      <c r="H1277" s="182"/>
      <c r="I1277" s="182"/>
      <c r="J1277" s="182"/>
      <c r="K1277" s="110"/>
      <c r="L1277" s="110"/>
      <c r="M1277" s="110"/>
      <c r="N1277" s="110"/>
      <c r="O1277" s="110"/>
      <c r="P1277" s="110"/>
      <c r="Q1277" s="110"/>
    </row>
    <row r="1278" spans="4:17" x14ac:dyDescent="0.25">
      <c r="D1278" s="201"/>
      <c r="E1278" s="179"/>
      <c r="F1278" s="179"/>
      <c r="G1278" s="180"/>
      <c r="H1278" s="182"/>
      <c r="I1278" s="182"/>
      <c r="J1278" s="182"/>
      <c r="K1278" s="110"/>
      <c r="L1278" s="110"/>
      <c r="M1278" s="110"/>
      <c r="N1278" s="110"/>
      <c r="O1278" s="110"/>
      <c r="P1278" s="110"/>
      <c r="Q1278" s="110"/>
    </row>
    <row r="1279" spans="4:17" x14ac:dyDescent="0.25">
      <c r="D1279" s="201"/>
      <c r="E1279" s="179"/>
      <c r="F1279" s="179"/>
      <c r="G1279" s="180"/>
      <c r="H1279" s="182"/>
      <c r="I1279" s="182"/>
      <c r="J1279" s="182"/>
      <c r="K1279" s="110"/>
      <c r="L1279" s="110"/>
      <c r="M1279" s="110"/>
      <c r="N1279" s="110"/>
      <c r="O1279" s="110"/>
      <c r="P1279" s="110"/>
      <c r="Q1279" s="110"/>
    </row>
    <row r="1280" spans="4:17" x14ac:dyDescent="0.25">
      <c r="D1280" s="201"/>
      <c r="E1280" s="179"/>
      <c r="F1280" s="179"/>
      <c r="G1280" s="180"/>
      <c r="H1280" s="182"/>
      <c r="I1280" s="182"/>
      <c r="J1280" s="182"/>
      <c r="K1280" s="110"/>
      <c r="L1280" s="110"/>
      <c r="M1280" s="110"/>
      <c r="N1280" s="110"/>
      <c r="O1280" s="110"/>
      <c r="P1280" s="110"/>
      <c r="Q1280" s="110"/>
    </row>
    <row r="1281" spans="4:17" x14ac:dyDescent="0.25">
      <c r="D1281" s="201"/>
      <c r="E1281" s="179"/>
      <c r="F1281" s="179"/>
      <c r="G1281" s="180"/>
      <c r="H1281" s="182"/>
      <c r="I1281" s="182"/>
      <c r="J1281" s="182"/>
      <c r="K1281" s="110"/>
      <c r="L1281" s="110"/>
      <c r="M1281" s="110"/>
      <c r="N1281" s="110"/>
      <c r="O1281" s="110"/>
      <c r="P1281" s="110"/>
      <c r="Q1281" s="110"/>
    </row>
    <row r="1282" spans="4:17" x14ac:dyDescent="0.25">
      <c r="D1282" s="201"/>
      <c r="E1282" s="179"/>
      <c r="F1282" s="179"/>
      <c r="G1282" s="180"/>
      <c r="H1282" s="182"/>
      <c r="I1282" s="182"/>
      <c r="J1282" s="182"/>
      <c r="K1282" s="110"/>
      <c r="L1282" s="110"/>
      <c r="M1282" s="110"/>
      <c r="N1282" s="110"/>
      <c r="O1282" s="110"/>
      <c r="P1282" s="110"/>
      <c r="Q1282" s="110"/>
    </row>
    <row r="1283" spans="4:17" x14ac:dyDescent="0.25">
      <c r="D1283" s="201"/>
      <c r="E1283" s="179"/>
      <c r="F1283" s="179"/>
      <c r="G1283" s="180"/>
      <c r="H1283" s="182"/>
      <c r="I1283" s="182"/>
      <c r="J1283" s="182"/>
      <c r="K1283" s="110"/>
      <c r="L1283" s="110"/>
      <c r="M1283" s="110"/>
      <c r="N1283" s="110"/>
      <c r="O1283" s="110"/>
      <c r="P1283" s="110"/>
      <c r="Q1283" s="110"/>
    </row>
    <row r="1284" spans="4:17" x14ac:dyDescent="0.25">
      <c r="D1284" s="201"/>
      <c r="E1284" s="179"/>
      <c r="F1284" s="179"/>
      <c r="G1284" s="180"/>
      <c r="H1284" s="182"/>
      <c r="I1284" s="182"/>
      <c r="J1284" s="182"/>
      <c r="K1284" s="110"/>
      <c r="L1284" s="110"/>
      <c r="M1284" s="110"/>
      <c r="N1284" s="110"/>
      <c r="O1284" s="110"/>
      <c r="P1284" s="110"/>
      <c r="Q1284" s="110"/>
    </row>
    <row r="1285" spans="4:17" x14ac:dyDescent="0.25">
      <c r="D1285" s="201"/>
      <c r="E1285" s="179"/>
      <c r="F1285" s="179"/>
      <c r="G1285" s="180"/>
      <c r="H1285" s="182"/>
      <c r="I1285" s="182"/>
      <c r="J1285" s="182"/>
      <c r="K1285" s="110"/>
      <c r="L1285" s="110"/>
      <c r="M1285" s="110"/>
      <c r="N1285" s="110"/>
      <c r="O1285" s="110"/>
      <c r="P1285" s="110"/>
      <c r="Q1285" s="110"/>
    </row>
    <row r="1286" spans="4:17" x14ac:dyDescent="0.25">
      <c r="D1286" s="201"/>
      <c r="E1286" s="179"/>
      <c r="F1286" s="179"/>
      <c r="G1286" s="180"/>
      <c r="H1286" s="182"/>
      <c r="I1286" s="182"/>
      <c r="J1286" s="182"/>
      <c r="K1286" s="110"/>
      <c r="L1286" s="110"/>
      <c r="M1286" s="110"/>
      <c r="N1286" s="110"/>
      <c r="O1286" s="110"/>
      <c r="P1286" s="110"/>
      <c r="Q1286" s="110"/>
    </row>
    <row r="1287" spans="4:17" x14ac:dyDescent="0.25">
      <c r="D1287" s="201"/>
      <c r="E1287" s="179"/>
      <c r="F1287" s="179"/>
      <c r="G1287" s="180"/>
      <c r="H1287" s="182"/>
      <c r="I1287" s="182"/>
      <c r="J1287" s="182"/>
      <c r="K1287" s="110"/>
      <c r="L1287" s="110"/>
      <c r="M1287" s="110"/>
      <c r="N1287" s="110"/>
      <c r="O1287" s="110"/>
      <c r="P1287" s="110"/>
      <c r="Q1287" s="110"/>
    </row>
    <row r="1288" spans="4:17" x14ac:dyDescent="0.25">
      <c r="D1288" s="201"/>
      <c r="E1288" s="179"/>
      <c r="F1288" s="179"/>
      <c r="G1288" s="180"/>
      <c r="H1288" s="182"/>
      <c r="I1288" s="182"/>
      <c r="J1288" s="182"/>
      <c r="K1288" s="110"/>
      <c r="L1288" s="110"/>
      <c r="M1288" s="110"/>
      <c r="N1288" s="110"/>
      <c r="O1288" s="110"/>
      <c r="P1288" s="110"/>
      <c r="Q1288" s="110"/>
    </row>
    <row r="1289" spans="4:17" x14ac:dyDescent="0.25">
      <c r="D1289" s="201"/>
      <c r="E1289" s="179"/>
      <c r="F1289" s="179"/>
      <c r="G1289" s="180"/>
      <c r="H1289" s="182"/>
      <c r="I1289" s="182"/>
      <c r="J1289" s="182"/>
      <c r="K1289" s="110"/>
      <c r="L1289" s="110"/>
      <c r="M1289" s="110"/>
      <c r="N1289" s="110"/>
      <c r="O1289" s="110"/>
      <c r="P1289" s="110"/>
      <c r="Q1289" s="110"/>
    </row>
    <row r="1290" spans="4:17" x14ac:dyDescent="0.25">
      <c r="D1290" s="201"/>
      <c r="E1290" s="179"/>
      <c r="F1290" s="179"/>
      <c r="G1290" s="180"/>
      <c r="H1290" s="182"/>
      <c r="I1290" s="182"/>
      <c r="J1290" s="182"/>
      <c r="K1290" s="110"/>
      <c r="L1290" s="110"/>
      <c r="M1290" s="110"/>
      <c r="N1290" s="110"/>
      <c r="O1290" s="110"/>
      <c r="P1290" s="110"/>
      <c r="Q1290" s="110"/>
    </row>
    <row r="1291" spans="4:17" x14ac:dyDescent="0.25">
      <c r="D1291" s="201"/>
      <c r="E1291" s="179"/>
      <c r="F1291" s="179"/>
      <c r="G1291" s="180"/>
      <c r="H1291" s="182"/>
      <c r="I1291" s="182"/>
      <c r="J1291" s="182"/>
      <c r="K1291" s="110"/>
      <c r="L1291" s="110"/>
      <c r="M1291" s="110"/>
      <c r="N1291" s="110"/>
      <c r="O1291" s="110"/>
      <c r="P1291" s="110"/>
      <c r="Q1291" s="110"/>
    </row>
    <row r="1292" spans="4:17" x14ac:dyDescent="0.25">
      <c r="D1292" s="201"/>
      <c r="E1292" s="179"/>
      <c r="F1292" s="179"/>
      <c r="G1292" s="180"/>
      <c r="H1292" s="182"/>
      <c r="I1292" s="182"/>
      <c r="J1292" s="182"/>
      <c r="K1292" s="110"/>
      <c r="L1292" s="110"/>
      <c r="M1292" s="110"/>
      <c r="N1292" s="110"/>
      <c r="O1292" s="110"/>
      <c r="P1292" s="110"/>
      <c r="Q1292" s="110"/>
    </row>
    <row r="1293" spans="4:17" x14ac:dyDescent="0.25">
      <c r="D1293" s="201"/>
      <c r="E1293" s="179"/>
      <c r="F1293" s="179"/>
      <c r="G1293" s="180"/>
      <c r="H1293" s="182"/>
      <c r="I1293" s="182"/>
      <c r="J1293" s="182"/>
      <c r="K1293" s="110"/>
      <c r="L1293" s="110"/>
      <c r="M1293" s="110"/>
      <c r="N1293" s="110"/>
      <c r="O1293" s="110"/>
      <c r="P1293" s="110"/>
      <c r="Q1293" s="110"/>
    </row>
    <row r="1294" spans="4:17" x14ac:dyDescent="0.25">
      <c r="D1294" s="201"/>
      <c r="E1294" s="179"/>
      <c r="F1294" s="179"/>
      <c r="G1294" s="180"/>
      <c r="H1294" s="182"/>
      <c r="I1294" s="182"/>
      <c r="J1294" s="182"/>
      <c r="K1294" s="110"/>
      <c r="L1294" s="110"/>
      <c r="M1294" s="110"/>
      <c r="N1294" s="110"/>
      <c r="O1294" s="110"/>
      <c r="P1294" s="110"/>
      <c r="Q1294" s="110"/>
    </row>
    <row r="1295" spans="4:17" x14ac:dyDescent="0.25">
      <c r="D1295" s="201"/>
      <c r="E1295" s="179"/>
      <c r="F1295" s="179"/>
      <c r="G1295" s="180"/>
      <c r="H1295" s="182"/>
      <c r="I1295" s="182"/>
      <c r="J1295" s="182"/>
      <c r="K1295" s="110"/>
      <c r="L1295" s="110"/>
      <c r="M1295" s="110"/>
      <c r="N1295" s="110"/>
      <c r="O1295" s="110"/>
      <c r="P1295" s="110"/>
      <c r="Q1295" s="110"/>
    </row>
    <row r="1296" spans="4:17" x14ac:dyDescent="0.25">
      <c r="D1296" s="201"/>
      <c r="E1296" s="179"/>
      <c r="F1296" s="179"/>
      <c r="G1296" s="180"/>
      <c r="H1296" s="182"/>
      <c r="I1296" s="182"/>
      <c r="J1296" s="182"/>
      <c r="K1296" s="110"/>
      <c r="L1296" s="110"/>
      <c r="M1296" s="110"/>
      <c r="N1296" s="110"/>
      <c r="O1296" s="110"/>
      <c r="P1296" s="110"/>
      <c r="Q1296" s="110"/>
    </row>
    <row r="1297" spans="4:17" x14ac:dyDescent="0.25">
      <c r="D1297" s="201"/>
      <c r="E1297" s="179"/>
      <c r="F1297" s="179"/>
      <c r="G1297" s="180"/>
      <c r="H1297" s="182"/>
      <c r="I1297" s="182"/>
      <c r="J1297" s="182"/>
      <c r="K1297" s="110"/>
      <c r="L1297" s="110"/>
      <c r="M1297" s="110"/>
      <c r="N1297" s="110"/>
      <c r="O1297" s="110"/>
      <c r="P1297" s="110"/>
      <c r="Q1297" s="110"/>
    </row>
    <row r="1298" spans="4:17" x14ac:dyDescent="0.25">
      <c r="D1298" s="201"/>
      <c r="E1298" s="179"/>
      <c r="F1298" s="179"/>
      <c r="G1298" s="180"/>
      <c r="H1298" s="182"/>
      <c r="I1298" s="182"/>
      <c r="J1298" s="182"/>
      <c r="K1298" s="110"/>
      <c r="L1298" s="110"/>
      <c r="M1298" s="110"/>
      <c r="N1298" s="110"/>
      <c r="O1298" s="110"/>
      <c r="P1298" s="110"/>
      <c r="Q1298" s="110"/>
    </row>
    <row r="1299" spans="4:17" x14ac:dyDescent="0.25">
      <c r="D1299" s="201"/>
      <c r="E1299" s="179"/>
      <c r="F1299" s="179"/>
      <c r="G1299" s="180"/>
      <c r="H1299" s="182"/>
      <c r="I1299" s="182"/>
      <c r="J1299" s="182"/>
      <c r="K1299" s="110"/>
      <c r="L1299" s="110"/>
      <c r="M1299" s="110"/>
      <c r="N1299" s="110"/>
      <c r="O1299" s="110"/>
      <c r="P1299" s="110"/>
      <c r="Q1299" s="110"/>
    </row>
    <row r="1300" spans="4:17" x14ac:dyDescent="0.25">
      <c r="D1300" s="201"/>
      <c r="E1300" s="179"/>
      <c r="F1300" s="179"/>
      <c r="G1300" s="180"/>
      <c r="H1300" s="182"/>
      <c r="I1300" s="182"/>
      <c r="J1300" s="182"/>
      <c r="K1300" s="110"/>
      <c r="L1300" s="110"/>
      <c r="M1300" s="110"/>
      <c r="N1300" s="110"/>
      <c r="O1300" s="110"/>
      <c r="P1300" s="110"/>
      <c r="Q1300" s="110"/>
    </row>
    <row r="1301" spans="4:17" x14ac:dyDescent="0.25">
      <c r="D1301" s="201"/>
      <c r="E1301" s="179"/>
      <c r="F1301" s="179"/>
      <c r="G1301" s="180"/>
      <c r="H1301" s="182"/>
      <c r="I1301" s="182"/>
      <c r="J1301" s="182"/>
      <c r="K1301" s="110"/>
      <c r="L1301" s="110"/>
      <c r="M1301" s="110"/>
      <c r="N1301" s="110"/>
      <c r="O1301" s="110"/>
      <c r="P1301" s="110"/>
      <c r="Q1301" s="110"/>
    </row>
    <row r="1302" spans="4:17" x14ac:dyDescent="0.25">
      <c r="D1302" s="201"/>
      <c r="E1302" s="179"/>
      <c r="F1302" s="179"/>
      <c r="G1302" s="180"/>
      <c r="H1302" s="182"/>
      <c r="I1302" s="182"/>
      <c r="J1302" s="182"/>
      <c r="K1302" s="110"/>
      <c r="L1302" s="110"/>
      <c r="M1302" s="110"/>
      <c r="N1302" s="110"/>
      <c r="O1302" s="110"/>
      <c r="P1302" s="110"/>
      <c r="Q1302" s="110"/>
    </row>
    <row r="1303" spans="4:17" x14ac:dyDescent="0.25">
      <c r="D1303" s="201"/>
      <c r="E1303" s="179"/>
      <c r="F1303" s="179"/>
      <c r="G1303" s="180"/>
      <c r="H1303" s="182"/>
      <c r="I1303" s="182"/>
      <c r="J1303" s="182"/>
      <c r="K1303" s="110"/>
      <c r="L1303" s="110"/>
      <c r="M1303" s="110"/>
      <c r="N1303" s="110"/>
      <c r="O1303" s="110"/>
      <c r="P1303" s="110"/>
      <c r="Q1303" s="110"/>
    </row>
    <row r="1304" spans="4:17" x14ac:dyDescent="0.25">
      <c r="D1304" s="201"/>
      <c r="E1304" s="179"/>
      <c r="F1304" s="179"/>
      <c r="G1304" s="180"/>
      <c r="H1304" s="182"/>
      <c r="I1304" s="182"/>
      <c r="J1304" s="182"/>
      <c r="K1304" s="110"/>
      <c r="L1304" s="110"/>
      <c r="M1304" s="110"/>
      <c r="N1304" s="110"/>
      <c r="O1304" s="110"/>
      <c r="P1304" s="110"/>
      <c r="Q1304" s="110"/>
    </row>
    <row r="1305" spans="4:17" x14ac:dyDescent="0.25">
      <c r="D1305" s="201"/>
      <c r="E1305" s="179"/>
      <c r="F1305" s="179"/>
      <c r="G1305" s="180"/>
      <c r="H1305" s="182"/>
      <c r="I1305" s="182"/>
      <c r="J1305" s="182"/>
      <c r="K1305" s="110"/>
      <c r="L1305" s="110"/>
      <c r="M1305" s="110"/>
      <c r="N1305" s="110"/>
      <c r="O1305" s="110"/>
      <c r="P1305" s="110"/>
      <c r="Q1305" s="110"/>
    </row>
    <row r="1306" spans="4:17" x14ac:dyDescent="0.25">
      <c r="D1306" s="201"/>
      <c r="E1306" s="179"/>
      <c r="F1306" s="179"/>
      <c r="G1306" s="180"/>
      <c r="H1306" s="182"/>
      <c r="I1306" s="182"/>
      <c r="J1306" s="182"/>
      <c r="K1306" s="110"/>
      <c r="L1306" s="110"/>
      <c r="M1306" s="110"/>
      <c r="N1306" s="110"/>
      <c r="O1306" s="110"/>
      <c r="P1306" s="110"/>
      <c r="Q1306" s="110"/>
    </row>
    <row r="1307" spans="4:17" x14ac:dyDescent="0.25">
      <c r="D1307" s="201"/>
      <c r="E1307" s="179"/>
      <c r="F1307" s="179"/>
      <c r="G1307" s="180"/>
      <c r="H1307" s="182"/>
      <c r="I1307" s="182"/>
      <c r="J1307" s="182"/>
      <c r="K1307" s="110"/>
      <c r="L1307" s="110"/>
      <c r="M1307" s="110"/>
      <c r="N1307" s="110"/>
      <c r="O1307" s="110"/>
      <c r="P1307" s="110"/>
      <c r="Q1307" s="110"/>
    </row>
    <row r="1308" spans="4:17" x14ac:dyDescent="0.25">
      <c r="D1308" s="201"/>
      <c r="E1308" s="179"/>
      <c r="F1308" s="179"/>
      <c r="G1308" s="180"/>
      <c r="H1308" s="182"/>
      <c r="I1308" s="182"/>
      <c r="J1308" s="182"/>
      <c r="K1308" s="110"/>
      <c r="L1308" s="110"/>
      <c r="M1308" s="110"/>
      <c r="N1308" s="110"/>
      <c r="O1308" s="110"/>
      <c r="P1308" s="110"/>
      <c r="Q1308" s="110"/>
    </row>
    <row r="1309" spans="4:17" x14ac:dyDescent="0.25">
      <c r="D1309" s="201"/>
      <c r="E1309" s="179"/>
      <c r="F1309" s="179"/>
      <c r="G1309" s="180"/>
      <c r="H1309" s="182"/>
      <c r="I1309" s="182"/>
      <c r="J1309" s="182"/>
      <c r="K1309" s="110"/>
      <c r="L1309" s="110"/>
      <c r="M1309" s="110"/>
      <c r="N1309" s="110"/>
      <c r="O1309" s="110"/>
      <c r="P1309" s="110"/>
      <c r="Q1309" s="110"/>
    </row>
    <row r="1310" spans="4:17" x14ac:dyDescent="0.25">
      <c r="D1310" s="201"/>
      <c r="E1310" s="179"/>
      <c r="F1310" s="179"/>
      <c r="G1310" s="180"/>
      <c r="H1310" s="182"/>
      <c r="I1310" s="182"/>
      <c r="J1310" s="182"/>
      <c r="K1310" s="110"/>
      <c r="L1310" s="110"/>
      <c r="M1310" s="110"/>
      <c r="N1310" s="110"/>
      <c r="O1310" s="110"/>
      <c r="P1310" s="110"/>
      <c r="Q1310" s="110"/>
    </row>
    <row r="1311" spans="4:17" x14ac:dyDescent="0.25">
      <c r="D1311" s="201"/>
      <c r="E1311" s="179"/>
      <c r="F1311" s="179"/>
      <c r="G1311" s="180"/>
      <c r="H1311" s="182"/>
      <c r="I1311" s="182"/>
      <c r="J1311" s="182"/>
      <c r="K1311" s="110"/>
      <c r="L1311" s="110"/>
      <c r="M1311" s="110"/>
      <c r="N1311" s="110"/>
      <c r="O1311" s="110"/>
      <c r="P1311" s="110"/>
      <c r="Q1311" s="110"/>
    </row>
    <row r="1312" spans="4:17" x14ac:dyDescent="0.25">
      <c r="D1312" s="201"/>
      <c r="E1312" s="179"/>
      <c r="F1312" s="179"/>
      <c r="G1312" s="180"/>
      <c r="H1312" s="182"/>
      <c r="I1312" s="182"/>
      <c r="J1312" s="182"/>
      <c r="K1312" s="110"/>
      <c r="L1312" s="110"/>
      <c r="M1312" s="110"/>
      <c r="N1312" s="110"/>
      <c r="O1312" s="110"/>
      <c r="P1312" s="110"/>
      <c r="Q1312" s="110"/>
    </row>
    <row r="1313" spans="4:17" x14ac:dyDescent="0.25">
      <c r="D1313" s="201"/>
      <c r="E1313" s="179"/>
      <c r="F1313" s="179"/>
      <c r="G1313" s="180"/>
      <c r="H1313" s="182"/>
      <c r="I1313" s="182"/>
      <c r="J1313" s="182"/>
      <c r="K1313" s="110"/>
      <c r="L1313" s="110"/>
      <c r="M1313" s="110"/>
      <c r="N1313" s="110"/>
      <c r="O1313" s="110"/>
      <c r="P1313" s="110"/>
      <c r="Q1313" s="110"/>
    </row>
    <row r="1314" spans="4:17" x14ac:dyDescent="0.25">
      <c r="D1314" s="201"/>
      <c r="E1314" s="179"/>
      <c r="F1314" s="179"/>
      <c r="G1314" s="180"/>
      <c r="H1314" s="182"/>
      <c r="I1314" s="182"/>
      <c r="J1314" s="182"/>
      <c r="K1314" s="110"/>
      <c r="L1314" s="110"/>
      <c r="M1314" s="110"/>
      <c r="N1314" s="110"/>
      <c r="O1314" s="110"/>
      <c r="P1314" s="110"/>
      <c r="Q1314" s="110"/>
    </row>
    <row r="1315" spans="4:17" x14ac:dyDescent="0.25">
      <c r="D1315" s="201"/>
      <c r="E1315" s="179"/>
      <c r="F1315" s="179"/>
      <c r="G1315" s="180"/>
      <c r="H1315" s="182"/>
      <c r="I1315" s="182"/>
      <c r="J1315" s="182"/>
      <c r="K1315" s="110"/>
      <c r="L1315" s="110"/>
      <c r="M1315" s="110"/>
      <c r="N1315" s="110"/>
      <c r="O1315" s="110"/>
      <c r="P1315" s="110"/>
      <c r="Q1315" s="110"/>
    </row>
    <row r="1316" spans="4:17" x14ac:dyDescent="0.25">
      <c r="D1316" s="201"/>
      <c r="E1316" s="179"/>
      <c r="F1316" s="179"/>
      <c r="G1316" s="180"/>
      <c r="H1316" s="182"/>
      <c r="I1316" s="182"/>
      <c r="J1316" s="182"/>
      <c r="K1316" s="110"/>
      <c r="L1316" s="110"/>
      <c r="M1316" s="110"/>
      <c r="N1316" s="110"/>
      <c r="O1316" s="110"/>
      <c r="P1316" s="110"/>
      <c r="Q1316" s="110"/>
    </row>
    <row r="1317" spans="4:17" x14ac:dyDescent="0.25">
      <c r="D1317" s="201"/>
      <c r="E1317" s="179"/>
      <c r="F1317" s="179"/>
      <c r="G1317" s="180"/>
      <c r="H1317" s="182"/>
      <c r="I1317" s="182"/>
      <c r="J1317" s="182"/>
      <c r="K1317" s="110"/>
      <c r="L1317" s="110"/>
      <c r="M1317" s="110"/>
      <c r="N1317" s="110"/>
      <c r="O1317" s="110"/>
      <c r="P1317" s="110"/>
      <c r="Q1317" s="110"/>
    </row>
    <row r="1318" spans="4:17" x14ac:dyDescent="0.25">
      <c r="D1318" s="201"/>
      <c r="E1318" s="179"/>
      <c r="F1318" s="179"/>
      <c r="G1318" s="180"/>
      <c r="H1318" s="182"/>
      <c r="I1318" s="182"/>
      <c r="J1318" s="182"/>
      <c r="K1318" s="110"/>
      <c r="L1318" s="110"/>
      <c r="M1318" s="110"/>
      <c r="N1318" s="110"/>
      <c r="O1318" s="110"/>
      <c r="P1318" s="110"/>
      <c r="Q1318" s="110"/>
    </row>
    <row r="1319" spans="4:17" x14ac:dyDescent="0.25">
      <c r="D1319" s="201"/>
      <c r="E1319" s="179"/>
      <c r="F1319" s="179"/>
      <c r="G1319" s="180"/>
      <c r="H1319" s="182"/>
      <c r="I1319" s="182"/>
      <c r="J1319" s="182"/>
      <c r="K1319" s="110"/>
      <c r="L1319" s="110"/>
      <c r="M1319" s="110"/>
      <c r="N1319" s="110"/>
      <c r="O1319" s="110"/>
      <c r="P1319" s="110"/>
      <c r="Q1319" s="110"/>
    </row>
    <row r="1320" spans="4:17" x14ac:dyDescent="0.25">
      <c r="D1320" s="201"/>
      <c r="E1320" s="179"/>
      <c r="F1320" s="179"/>
      <c r="G1320" s="180"/>
      <c r="H1320" s="182"/>
      <c r="I1320" s="182"/>
      <c r="J1320" s="182"/>
      <c r="K1320" s="110"/>
      <c r="L1320" s="110"/>
      <c r="M1320" s="110"/>
      <c r="N1320" s="110"/>
      <c r="O1320" s="110"/>
      <c r="P1320" s="110"/>
      <c r="Q1320" s="110"/>
    </row>
    <row r="1321" spans="4:17" x14ac:dyDescent="0.25">
      <c r="D1321" s="201"/>
      <c r="E1321" s="179"/>
      <c r="F1321" s="179"/>
      <c r="G1321" s="180"/>
      <c r="H1321" s="182"/>
      <c r="I1321" s="182"/>
      <c r="J1321" s="182"/>
      <c r="K1321" s="110"/>
      <c r="L1321" s="110"/>
      <c r="M1321" s="110"/>
      <c r="N1321" s="110"/>
      <c r="O1321" s="110"/>
      <c r="P1321" s="110"/>
      <c r="Q1321" s="110"/>
    </row>
    <row r="1322" spans="4:17" x14ac:dyDescent="0.25">
      <c r="D1322" s="201"/>
      <c r="E1322" s="179"/>
      <c r="F1322" s="179"/>
      <c r="G1322" s="180"/>
      <c r="H1322" s="182"/>
      <c r="I1322" s="182"/>
      <c r="J1322" s="182"/>
      <c r="K1322" s="110"/>
      <c r="L1322" s="110"/>
      <c r="M1322" s="110"/>
      <c r="N1322" s="110"/>
      <c r="O1322" s="110"/>
      <c r="P1322" s="110"/>
      <c r="Q1322" s="110"/>
    </row>
    <row r="1323" spans="4:17" x14ac:dyDescent="0.25">
      <c r="D1323" s="201"/>
      <c r="E1323" s="179"/>
      <c r="F1323" s="179"/>
      <c r="G1323" s="180"/>
      <c r="H1323" s="182"/>
      <c r="I1323" s="182"/>
      <c r="J1323" s="182"/>
      <c r="K1323" s="110"/>
      <c r="L1323" s="110"/>
      <c r="M1323" s="110"/>
      <c r="N1323" s="110"/>
      <c r="O1323" s="110"/>
      <c r="P1323" s="110"/>
      <c r="Q1323" s="110"/>
    </row>
    <row r="1324" spans="4:17" x14ac:dyDescent="0.25">
      <c r="D1324" s="201"/>
      <c r="E1324" s="179"/>
      <c r="F1324" s="179"/>
      <c r="G1324" s="180"/>
      <c r="H1324" s="182"/>
      <c r="I1324" s="182"/>
      <c r="J1324" s="182"/>
      <c r="K1324" s="110"/>
      <c r="L1324" s="110"/>
      <c r="M1324" s="110"/>
      <c r="N1324" s="110"/>
      <c r="O1324" s="110"/>
      <c r="P1324" s="110"/>
      <c r="Q1324" s="110"/>
    </row>
    <row r="1325" spans="4:17" x14ac:dyDescent="0.25">
      <c r="D1325" s="201"/>
      <c r="E1325" s="179"/>
      <c r="F1325" s="179"/>
      <c r="G1325" s="180"/>
      <c r="H1325" s="182"/>
      <c r="I1325" s="182"/>
      <c r="J1325" s="182"/>
      <c r="K1325" s="110"/>
      <c r="L1325" s="110"/>
      <c r="M1325" s="110"/>
      <c r="N1325" s="110"/>
      <c r="O1325" s="110"/>
      <c r="P1325" s="110"/>
      <c r="Q1325" s="110"/>
    </row>
    <row r="1326" spans="4:17" x14ac:dyDescent="0.25">
      <c r="D1326" s="201"/>
      <c r="E1326" s="179"/>
      <c r="F1326" s="179"/>
      <c r="G1326" s="180"/>
      <c r="H1326" s="182"/>
      <c r="I1326" s="182"/>
      <c r="J1326" s="182"/>
      <c r="K1326" s="110"/>
      <c r="L1326" s="110"/>
      <c r="M1326" s="110"/>
      <c r="N1326" s="110"/>
      <c r="O1326" s="110"/>
      <c r="P1326" s="110"/>
      <c r="Q1326" s="110"/>
    </row>
    <row r="1327" spans="4:17" x14ac:dyDescent="0.25">
      <c r="D1327" s="201"/>
      <c r="E1327" s="179"/>
      <c r="F1327" s="179"/>
      <c r="G1327" s="180"/>
      <c r="H1327" s="182"/>
      <c r="I1327" s="182"/>
      <c r="J1327" s="182"/>
      <c r="K1327" s="110"/>
      <c r="L1327" s="110"/>
      <c r="M1327" s="110"/>
      <c r="N1327" s="110"/>
      <c r="O1327" s="110"/>
      <c r="P1327" s="110"/>
      <c r="Q1327" s="110"/>
    </row>
    <row r="1328" spans="4:17" x14ac:dyDescent="0.25">
      <c r="D1328" s="201"/>
      <c r="E1328" s="179"/>
      <c r="F1328" s="179"/>
      <c r="G1328" s="180"/>
      <c r="H1328" s="182"/>
      <c r="I1328" s="182"/>
      <c r="J1328" s="182"/>
      <c r="K1328" s="110"/>
      <c r="L1328" s="110"/>
      <c r="M1328" s="110"/>
      <c r="N1328" s="110"/>
      <c r="O1328" s="110"/>
      <c r="P1328" s="110"/>
      <c r="Q1328" s="110"/>
    </row>
    <row r="1329" spans="4:17" x14ac:dyDescent="0.25">
      <c r="D1329" s="201"/>
      <c r="E1329" s="179"/>
      <c r="F1329" s="179"/>
      <c r="G1329" s="180"/>
      <c r="H1329" s="182"/>
      <c r="I1329" s="182"/>
      <c r="J1329" s="182"/>
      <c r="K1329" s="110"/>
      <c r="L1329" s="110"/>
      <c r="M1329" s="110"/>
      <c r="N1329" s="110"/>
      <c r="O1329" s="110"/>
      <c r="P1329" s="110"/>
      <c r="Q1329" s="110"/>
    </row>
    <row r="1330" spans="4:17" x14ac:dyDescent="0.25">
      <c r="D1330" s="201"/>
      <c r="E1330" s="179"/>
      <c r="F1330" s="179"/>
      <c r="G1330" s="180"/>
      <c r="H1330" s="182"/>
      <c r="I1330" s="182"/>
      <c r="J1330" s="182"/>
      <c r="K1330" s="110"/>
      <c r="L1330" s="110"/>
      <c r="M1330" s="110"/>
      <c r="N1330" s="110"/>
      <c r="O1330" s="110"/>
      <c r="P1330" s="110"/>
      <c r="Q1330" s="110"/>
    </row>
    <row r="1331" spans="4:17" x14ac:dyDescent="0.25">
      <c r="D1331" s="201"/>
      <c r="E1331" s="179"/>
      <c r="F1331" s="179"/>
      <c r="G1331" s="180"/>
      <c r="H1331" s="182"/>
      <c r="I1331" s="182"/>
      <c r="J1331" s="182"/>
      <c r="K1331" s="110"/>
      <c r="L1331" s="110"/>
      <c r="M1331" s="110"/>
      <c r="N1331" s="110"/>
      <c r="O1331" s="110"/>
      <c r="P1331" s="110"/>
      <c r="Q1331" s="110"/>
    </row>
    <row r="1332" spans="4:17" x14ac:dyDescent="0.25">
      <c r="D1332" s="201"/>
      <c r="E1332" s="179"/>
      <c r="F1332" s="179"/>
      <c r="G1332" s="180"/>
      <c r="H1332" s="182"/>
      <c r="I1332" s="182"/>
      <c r="J1332" s="182"/>
      <c r="K1332" s="110"/>
      <c r="L1332" s="110"/>
      <c r="M1332" s="110"/>
      <c r="N1332" s="110"/>
      <c r="O1332" s="110"/>
      <c r="P1332" s="110"/>
      <c r="Q1332" s="110"/>
    </row>
    <row r="1333" spans="4:17" x14ac:dyDescent="0.25">
      <c r="D1333" s="201"/>
      <c r="E1333" s="179"/>
      <c r="F1333" s="179"/>
      <c r="G1333" s="180"/>
      <c r="H1333" s="182"/>
      <c r="I1333" s="182"/>
      <c r="J1333" s="182"/>
      <c r="K1333" s="110"/>
      <c r="L1333" s="110"/>
      <c r="M1333" s="110"/>
      <c r="N1333" s="110"/>
      <c r="O1333" s="110"/>
      <c r="P1333" s="110"/>
      <c r="Q1333" s="110"/>
    </row>
    <row r="1334" spans="4:17" x14ac:dyDescent="0.25">
      <c r="D1334" s="201"/>
      <c r="E1334" s="179"/>
      <c r="F1334" s="179"/>
      <c r="G1334" s="180"/>
      <c r="H1334" s="182"/>
      <c r="I1334" s="182"/>
      <c r="J1334" s="182"/>
      <c r="K1334" s="110"/>
      <c r="L1334" s="110"/>
      <c r="M1334" s="110"/>
      <c r="N1334" s="110"/>
      <c r="O1334" s="110"/>
      <c r="P1334" s="110"/>
      <c r="Q1334" s="110"/>
    </row>
    <row r="1335" spans="4:17" x14ac:dyDescent="0.25">
      <c r="D1335" s="201"/>
      <c r="E1335" s="179"/>
      <c r="F1335" s="179"/>
      <c r="G1335" s="180"/>
      <c r="H1335" s="182"/>
      <c r="I1335" s="182"/>
      <c r="J1335" s="182"/>
    </row>
    <row r="1336" spans="4:17" x14ac:dyDescent="0.25">
      <c r="D1336" s="201"/>
      <c r="E1336" s="179"/>
      <c r="F1336" s="179"/>
      <c r="G1336" s="180"/>
      <c r="H1336" s="182"/>
      <c r="I1336" s="182"/>
      <c r="J1336" s="182"/>
    </row>
    <row r="1337" spans="4:17" x14ac:dyDescent="0.25">
      <c r="D1337" s="201"/>
      <c r="E1337" s="179"/>
      <c r="F1337" s="179"/>
      <c r="G1337" s="180"/>
      <c r="H1337" s="182"/>
      <c r="I1337" s="182"/>
      <c r="J1337" s="182"/>
    </row>
    <row r="1338" spans="4:17" x14ac:dyDescent="0.25">
      <c r="D1338" s="201"/>
      <c r="E1338" s="179"/>
      <c r="F1338" s="179"/>
      <c r="G1338" s="180"/>
      <c r="H1338" s="182"/>
      <c r="I1338" s="182"/>
      <c r="J1338" s="182"/>
    </row>
    <row r="1339" spans="4:17" x14ac:dyDescent="0.25">
      <c r="D1339" s="201"/>
      <c r="E1339" s="179"/>
      <c r="F1339" s="179"/>
      <c r="G1339" s="180"/>
      <c r="H1339" s="182"/>
      <c r="I1339" s="182"/>
      <c r="J1339" s="182"/>
    </row>
    <row r="1340" spans="4:17" x14ac:dyDescent="0.25">
      <c r="D1340" s="201"/>
      <c r="E1340" s="179"/>
      <c r="F1340" s="179"/>
      <c r="G1340" s="180"/>
      <c r="H1340" s="182"/>
      <c r="I1340" s="182"/>
      <c r="J1340" s="182"/>
    </row>
    <row r="1341" spans="4:17" x14ac:dyDescent="0.25">
      <c r="D1341" s="201"/>
      <c r="E1341" s="179"/>
      <c r="F1341" s="179"/>
      <c r="G1341" s="180"/>
      <c r="H1341" s="182"/>
      <c r="I1341" s="182"/>
      <c r="J1341" s="182"/>
    </row>
    <row r="1342" spans="4:17" x14ac:dyDescent="0.25">
      <c r="D1342" s="201"/>
      <c r="E1342" s="179"/>
      <c r="F1342" s="179"/>
      <c r="G1342" s="180"/>
      <c r="H1342" s="182"/>
      <c r="I1342" s="182"/>
      <c r="J1342" s="182"/>
    </row>
    <row r="1343" spans="4:17" x14ac:dyDescent="0.25">
      <c r="D1343" s="201"/>
      <c r="E1343" s="179"/>
      <c r="F1343" s="179"/>
      <c r="G1343" s="180"/>
      <c r="H1343" s="182"/>
      <c r="I1343" s="182"/>
      <c r="J1343" s="182"/>
    </row>
    <row r="1344" spans="4:17" x14ac:dyDescent="0.25">
      <c r="D1344" s="201"/>
      <c r="E1344" s="179"/>
      <c r="F1344" s="179"/>
      <c r="G1344" s="180"/>
      <c r="H1344" s="182"/>
      <c r="I1344" s="182"/>
      <c r="J1344" s="182"/>
    </row>
    <row r="1345" spans="4:10" x14ac:dyDescent="0.25">
      <c r="D1345" s="201"/>
      <c r="E1345" s="179"/>
      <c r="F1345" s="179"/>
      <c r="G1345" s="180"/>
      <c r="H1345" s="182"/>
      <c r="I1345" s="182"/>
      <c r="J1345" s="182"/>
    </row>
    <row r="1346" spans="4:10" x14ac:dyDescent="0.25">
      <c r="D1346" s="201"/>
      <c r="E1346" s="179"/>
      <c r="F1346" s="179"/>
      <c r="G1346" s="180"/>
      <c r="H1346" s="182"/>
      <c r="I1346" s="182"/>
      <c r="J1346" s="182"/>
    </row>
    <row r="1347" spans="4:10" x14ac:dyDescent="0.25">
      <c r="D1347" s="201"/>
      <c r="E1347" s="179"/>
      <c r="F1347" s="179"/>
      <c r="G1347" s="180"/>
      <c r="H1347" s="182"/>
      <c r="I1347" s="182"/>
      <c r="J1347" s="182"/>
    </row>
    <row r="1348" spans="4:10" x14ac:dyDescent="0.25">
      <c r="D1348" s="201"/>
      <c r="E1348" s="179"/>
      <c r="F1348" s="179"/>
      <c r="G1348" s="180"/>
      <c r="H1348" s="182"/>
      <c r="I1348" s="182"/>
      <c r="J1348" s="182"/>
    </row>
    <row r="1349" spans="4:10" x14ac:dyDescent="0.25">
      <c r="D1349" s="201"/>
      <c r="E1349" s="179"/>
      <c r="F1349" s="179"/>
      <c r="G1349" s="180"/>
      <c r="H1349" s="182"/>
      <c r="I1349" s="182"/>
      <c r="J1349" s="182"/>
    </row>
    <row r="1350" spans="4:10" x14ac:dyDescent="0.25">
      <c r="D1350" s="201"/>
      <c r="E1350" s="179"/>
      <c r="F1350" s="179"/>
      <c r="G1350" s="180"/>
      <c r="H1350" s="182"/>
      <c r="I1350" s="182"/>
      <c r="J1350" s="182"/>
    </row>
    <row r="1351" spans="4:10" x14ac:dyDescent="0.25">
      <c r="D1351" s="201"/>
      <c r="E1351" s="179"/>
      <c r="F1351" s="179"/>
      <c r="G1351" s="180"/>
      <c r="H1351" s="182"/>
      <c r="I1351" s="182"/>
      <c r="J1351" s="182"/>
    </row>
    <row r="1352" spans="4:10" x14ac:dyDescent="0.25">
      <c r="D1352" s="201"/>
      <c r="E1352" s="179"/>
      <c r="F1352" s="179"/>
      <c r="G1352" s="180"/>
      <c r="H1352" s="182"/>
      <c r="I1352" s="182"/>
      <c r="J1352" s="182"/>
    </row>
    <row r="1353" spans="4:10" x14ac:dyDescent="0.25">
      <c r="D1353" s="201"/>
      <c r="E1353" s="179"/>
      <c r="F1353" s="179"/>
      <c r="G1353" s="180"/>
      <c r="H1353" s="182"/>
      <c r="I1353" s="182"/>
      <c r="J1353" s="182"/>
    </row>
    <row r="1354" spans="4:10" x14ac:dyDescent="0.25">
      <c r="D1354" s="201"/>
      <c r="E1354" s="179"/>
      <c r="F1354" s="179"/>
      <c r="G1354" s="180"/>
      <c r="H1354" s="182"/>
      <c r="I1354" s="182"/>
      <c r="J1354" s="182"/>
    </row>
    <row r="1355" spans="4:10" x14ac:dyDescent="0.25">
      <c r="D1355" s="201"/>
      <c r="E1355" s="179"/>
      <c r="F1355" s="179"/>
      <c r="G1355" s="180"/>
      <c r="H1355" s="182"/>
      <c r="I1355" s="182"/>
      <c r="J1355" s="182"/>
    </row>
    <row r="1356" spans="4:10" x14ac:dyDescent="0.25">
      <c r="D1356" s="201"/>
      <c r="E1356" s="179"/>
      <c r="F1356" s="179"/>
      <c r="G1356" s="180"/>
      <c r="H1356" s="182"/>
      <c r="I1356" s="182"/>
      <c r="J1356" s="182"/>
    </row>
    <row r="1357" spans="4:10" x14ac:dyDescent="0.25">
      <c r="D1357" s="201"/>
      <c r="E1357" s="179"/>
      <c r="F1357" s="179"/>
      <c r="G1357" s="180"/>
      <c r="H1357" s="182"/>
      <c r="I1357" s="182"/>
      <c r="J1357" s="182"/>
    </row>
    <row r="1358" spans="4:10" x14ac:dyDescent="0.25">
      <c r="D1358" s="201"/>
      <c r="E1358" s="179"/>
      <c r="F1358" s="179"/>
      <c r="G1358" s="180"/>
      <c r="H1358" s="182"/>
      <c r="I1358" s="182"/>
      <c r="J1358" s="182"/>
    </row>
    <row r="1359" spans="4:10" x14ac:dyDescent="0.25">
      <c r="D1359" s="201"/>
      <c r="E1359" s="179"/>
      <c r="F1359" s="179"/>
      <c r="G1359" s="180"/>
      <c r="H1359" s="182"/>
      <c r="I1359" s="182"/>
      <c r="J1359" s="182"/>
    </row>
    <row r="1360" spans="4:10" x14ac:dyDescent="0.25">
      <c r="D1360" s="201"/>
      <c r="E1360" s="179"/>
      <c r="F1360" s="179"/>
      <c r="G1360" s="180"/>
      <c r="H1360" s="182"/>
      <c r="I1360" s="182"/>
      <c r="J1360" s="182"/>
    </row>
    <row r="1361" spans="4:10" x14ac:dyDescent="0.25">
      <c r="D1361" s="201"/>
      <c r="E1361" s="179"/>
      <c r="F1361" s="179"/>
      <c r="G1361" s="180"/>
      <c r="H1361" s="182"/>
      <c r="I1361" s="182"/>
      <c r="J1361" s="182"/>
    </row>
    <row r="1362" spans="4:10" x14ac:dyDescent="0.25">
      <c r="D1362" s="201"/>
      <c r="E1362" s="179"/>
      <c r="F1362" s="179"/>
      <c r="G1362" s="180"/>
      <c r="H1362" s="182"/>
      <c r="I1362" s="182"/>
      <c r="J1362" s="182"/>
    </row>
    <row r="1363" spans="4:10" x14ac:dyDescent="0.25">
      <c r="D1363" s="201"/>
      <c r="E1363" s="179"/>
      <c r="F1363" s="179"/>
      <c r="G1363" s="180"/>
      <c r="H1363" s="182"/>
      <c r="I1363" s="182"/>
      <c r="J1363" s="182"/>
    </row>
    <row r="1364" spans="4:10" x14ac:dyDescent="0.25">
      <c r="D1364" s="201"/>
      <c r="E1364" s="179"/>
      <c r="F1364" s="179"/>
      <c r="G1364" s="180"/>
      <c r="H1364" s="182"/>
      <c r="I1364" s="182"/>
      <c r="J1364" s="182"/>
    </row>
    <row r="1365" spans="4:10" x14ac:dyDescent="0.25">
      <c r="D1365" s="201"/>
      <c r="E1365" s="179"/>
      <c r="F1365" s="179"/>
      <c r="G1365" s="180"/>
      <c r="H1365" s="182"/>
      <c r="I1365" s="182"/>
      <c r="J1365" s="182"/>
    </row>
    <row r="1366" spans="4:10" x14ac:dyDescent="0.25">
      <c r="D1366" s="201"/>
      <c r="E1366" s="179"/>
      <c r="F1366" s="179"/>
      <c r="G1366" s="180"/>
      <c r="H1366" s="182"/>
      <c r="I1366" s="182"/>
      <c r="J1366" s="182"/>
    </row>
    <row r="1367" spans="4:10" x14ac:dyDescent="0.25">
      <c r="D1367" s="201"/>
      <c r="E1367" s="179"/>
      <c r="F1367" s="179"/>
      <c r="G1367" s="180"/>
      <c r="H1367" s="182"/>
      <c r="I1367" s="182"/>
      <c r="J1367" s="182"/>
    </row>
    <row r="1368" spans="4:10" x14ac:dyDescent="0.25">
      <c r="D1368" s="201"/>
      <c r="E1368" s="179"/>
      <c r="F1368" s="179"/>
      <c r="G1368" s="180"/>
      <c r="H1368" s="182"/>
      <c r="I1368" s="182"/>
      <c r="J1368" s="182"/>
    </row>
    <row r="1369" spans="4:10" x14ac:dyDescent="0.25">
      <c r="D1369" s="201"/>
      <c r="E1369" s="179"/>
      <c r="F1369" s="179"/>
      <c r="G1369" s="180"/>
      <c r="H1369" s="182"/>
      <c r="I1369" s="182"/>
      <c r="J1369" s="182"/>
    </row>
    <row r="1370" spans="4:10" x14ac:dyDescent="0.25">
      <c r="D1370" s="201"/>
      <c r="E1370" s="179"/>
      <c r="F1370" s="179"/>
      <c r="G1370" s="180"/>
      <c r="H1370" s="182"/>
      <c r="I1370" s="182"/>
      <c r="J1370" s="182"/>
    </row>
    <row r="1371" spans="4:10" x14ac:dyDescent="0.25">
      <c r="D1371" s="201"/>
      <c r="E1371" s="179"/>
      <c r="F1371" s="179"/>
      <c r="G1371" s="180"/>
      <c r="H1371" s="182"/>
      <c r="I1371" s="182"/>
      <c r="J1371" s="182"/>
    </row>
    <row r="1372" spans="4:10" x14ac:dyDescent="0.25">
      <c r="D1372" s="201"/>
      <c r="E1372" s="179"/>
      <c r="F1372" s="179"/>
      <c r="G1372" s="180"/>
      <c r="H1372" s="182"/>
      <c r="I1372" s="182"/>
      <c r="J1372" s="182"/>
    </row>
    <row r="1373" spans="4:10" x14ac:dyDescent="0.25">
      <c r="D1373" s="201"/>
      <c r="E1373" s="179"/>
      <c r="F1373" s="179"/>
      <c r="G1373" s="180"/>
      <c r="H1373" s="182"/>
      <c r="I1373" s="182"/>
      <c r="J1373" s="182"/>
    </row>
    <row r="1374" spans="4:10" x14ac:dyDescent="0.25">
      <c r="D1374" s="201"/>
      <c r="E1374" s="179"/>
      <c r="F1374" s="179"/>
      <c r="G1374" s="180"/>
      <c r="H1374" s="182"/>
      <c r="I1374" s="182"/>
      <c r="J1374" s="182"/>
    </row>
    <row r="1375" spans="4:10" x14ac:dyDescent="0.25">
      <c r="D1375" s="201"/>
      <c r="E1375" s="179"/>
      <c r="F1375" s="179"/>
      <c r="G1375" s="180"/>
      <c r="H1375" s="182"/>
      <c r="I1375" s="182"/>
      <c r="J1375" s="182"/>
    </row>
    <row r="1376" spans="4:10" x14ac:dyDescent="0.25">
      <c r="D1376" s="201"/>
      <c r="E1376" s="179"/>
      <c r="F1376" s="179"/>
      <c r="G1376" s="180"/>
      <c r="H1376" s="182"/>
      <c r="I1376" s="182"/>
      <c r="J1376" s="182"/>
    </row>
    <row r="1377" spans="4:10" x14ac:dyDescent="0.25">
      <c r="D1377" s="201"/>
      <c r="E1377" s="179"/>
      <c r="F1377" s="179"/>
      <c r="G1377" s="180"/>
      <c r="H1377" s="182"/>
      <c r="I1377" s="182"/>
      <c r="J1377" s="182"/>
    </row>
    <row r="1378" spans="4:10" x14ac:dyDescent="0.25">
      <c r="D1378" s="201"/>
      <c r="E1378" s="179"/>
      <c r="F1378" s="179"/>
      <c r="G1378" s="180"/>
      <c r="H1378" s="182"/>
      <c r="I1378" s="182"/>
      <c r="J1378" s="182"/>
    </row>
    <row r="1379" spans="4:10" x14ac:dyDescent="0.25">
      <c r="D1379" s="201"/>
      <c r="E1379" s="179"/>
      <c r="F1379" s="179"/>
      <c r="G1379" s="180"/>
      <c r="H1379" s="182"/>
      <c r="I1379" s="182"/>
      <c r="J1379" s="182"/>
    </row>
    <row r="1380" spans="4:10" x14ac:dyDescent="0.25">
      <c r="D1380" s="201"/>
      <c r="E1380" s="179"/>
      <c r="F1380" s="179"/>
      <c r="G1380" s="180"/>
      <c r="H1380" s="182"/>
      <c r="I1380" s="182"/>
      <c r="J1380" s="182"/>
    </row>
    <row r="1381" spans="4:10" x14ac:dyDescent="0.25">
      <c r="D1381" s="201"/>
      <c r="E1381" s="179"/>
      <c r="F1381" s="179"/>
      <c r="G1381" s="180"/>
      <c r="H1381" s="182"/>
      <c r="I1381" s="182"/>
      <c r="J1381" s="182"/>
    </row>
    <row r="1382" spans="4:10" x14ac:dyDescent="0.25">
      <c r="D1382" s="201"/>
      <c r="E1382" s="179"/>
      <c r="F1382" s="179"/>
      <c r="G1382" s="180"/>
      <c r="H1382" s="182"/>
      <c r="I1382" s="182"/>
      <c r="J1382" s="182"/>
    </row>
    <row r="1383" spans="4:10" x14ac:dyDescent="0.25">
      <c r="D1383" s="201"/>
      <c r="E1383" s="179"/>
      <c r="F1383" s="179"/>
      <c r="G1383" s="180"/>
      <c r="H1383" s="182"/>
      <c r="I1383" s="182"/>
      <c r="J1383" s="182"/>
    </row>
    <row r="1384" spans="4:10" x14ac:dyDescent="0.25">
      <c r="D1384" s="201"/>
      <c r="E1384" s="179"/>
      <c r="F1384" s="179"/>
      <c r="G1384" s="180"/>
      <c r="H1384" s="182"/>
      <c r="I1384" s="182"/>
      <c r="J1384" s="182"/>
    </row>
    <row r="1385" spans="4:10" x14ac:dyDescent="0.25">
      <c r="D1385" s="201"/>
      <c r="E1385" s="179"/>
      <c r="F1385" s="179"/>
      <c r="G1385" s="180"/>
      <c r="H1385" s="182"/>
      <c r="I1385" s="182"/>
      <c r="J1385" s="182"/>
    </row>
    <row r="1386" spans="4:10" x14ac:dyDescent="0.25">
      <c r="D1386" s="201"/>
      <c r="E1386" s="179"/>
      <c r="F1386" s="179"/>
      <c r="G1386" s="180"/>
      <c r="H1386" s="182"/>
      <c r="I1386" s="182"/>
      <c r="J1386" s="182"/>
    </row>
    <row r="1387" spans="4:10" x14ac:dyDescent="0.25">
      <c r="D1387" s="201"/>
      <c r="E1387" s="179"/>
      <c r="F1387" s="179"/>
      <c r="G1387" s="180"/>
      <c r="H1387" s="182"/>
      <c r="I1387" s="182"/>
      <c r="J1387" s="182"/>
    </row>
    <row r="1388" spans="4:10" x14ac:dyDescent="0.25">
      <c r="D1388" s="201"/>
      <c r="E1388" s="179"/>
      <c r="F1388" s="179"/>
      <c r="G1388" s="180"/>
      <c r="H1388" s="182"/>
      <c r="I1388" s="182"/>
      <c r="J1388" s="182"/>
    </row>
    <row r="1389" spans="4:10" x14ac:dyDescent="0.25">
      <c r="D1389" s="201"/>
      <c r="E1389" s="179"/>
      <c r="F1389" s="179"/>
      <c r="G1389" s="180"/>
      <c r="H1389" s="182"/>
      <c r="I1389" s="182"/>
      <c r="J1389" s="182"/>
    </row>
    <row r="1390" spans="4:10" x14ac:dyDescent="0.25">
      <c r="D1390" s="201"/>
      <c r="E1390" s="179"/>
      <c r="F1390" s="179"/>
      <c r="G1390" s="180"/>
      <c r="H1390" s="182"/>
      <c r="I1390" s="182"/>
      <c r="J1390" s="182"/>
    </row>
    <row r="1391" spans="4:10" x14ac:dyDescent="0.25">
      <c r="D1391" s="201"/>
      <c r="E1391" s="179"/>
      <c r="F1391" s="179"/>
      <c r="G1391" s="180"/>
      <c r="H1391" s="182"/>
      <c r="I1391" s="182"/>
      <c r="J1391" s="182"/>
    </row>
    <row r="1392" spans="4:10" x14ac:dyDescent="0.25">
      <c r="D1392" s="201"/>
      <c r="E1392" s="179"/>
      <c r="F1392" s="179"/>
      <c r="G1392" s="180"/>
      <c r="H1392" s="182"/>
      <c r="I1392" s="182"/>
      <c r="J1392" s="182"/>
    </row>
    <row r="1393" spans="4:10" x14ac:dyDescent="0.25">
      <c r="D1393" s="201"/>
      <c r="E1393" s="179"/>
      <c r="F1393" s="179"/>
      <c r="G1393" s="180"/>
      <c r="H1393" s="182"/>
      <c r="I1393" s="182"/>
      <c r="J1393" s="182"/>
    </row>
    <row r="1394" spans="4:10" x14ac:dyDescent="0.25">
      <c r="D1394" s="201"/>
      <c r="E1394" s="179"/>
      <c r="F1394" s="179"/>
      <c r="G1394" s="180"/>
      <c r="H1394" s="182"/>
      <c r="I1394" s="182"/>
      <c r="J1394" s="182"/>
    </row>
    <row r="1395" spans="4:10" x14ac:dyDescent="0.25">
      <c r="D1395" s="201"/>
      <c r="E1395" s="179"/>
      <c r="F1395" s="179"/>
      <c r="G1395" s="180"/>
      <c r="H1395" s="182"/>
      <c r="I1395" s="182"/>
      <c r="J1395" s="182"/>
    </row>
    <row r="1396" spans="4:10" x14ac:dyDescent="0.25">
      <c r="D1396" s="201"/>
      <c r="E1396" s="179"/>
      <c r="F1396" s="179"/>
      <c r="G1396" s="180"/>
      <c r="H1396" s="182"/>
      <c r="I1396" s="182"/>
      <c r="J1396" s="182"/>
    </row>
    <row r="1397" spans="4:10" x14ac:dyDescent="0.25">
      <c r="D1397" s="201"/>
      <c r="E1397" s="179"/>
      <c r="F1397" s="179"/>
      <c r="G1397" s="180"/>
      <c r="H1397" s="182"/>
      <c r="I1397" s="182"/>
      <c r="J1397" s="182"/>
    </row>
    <row r="1398" spans="4:10" x14ac:dyDescent="0.25">
      <c r="D1398" s="201"/>
      <c r="E1398" s="179"/>
      <c r="F1398" s="179"/>
      <c r="G1398" s="180"/>
      <c r="H1398" s="182"/>
      <c r="I1398" s="182"/>
      <c r="J1398" s="182"/>
    </row>
    <row r="1399" spans="4:10" x14ac:dyDescent="0.25">
      <c r="D1399" s="201"/>
      <c r="E1399" s="179"/>
      <c r="F1399" s="179"/>
      <c r="G1399" s="180"/>
      <c r="H1399" s="182"/>
      <c r="I1399" s="182"/>
      <c r="J1399" s="182"/>
    </row>
    <row r="1400" spans="4:10" x14ac:dyDescent="0.25">
      <c r="D1400" s="201"/>
      <c r="E1400" s="179"/>
      <c r="F1400" s="179"/>
      <c r="G1400" s="180"/>
      <c r="H1400" s="182"/>
      <c r="I1400" s="182"/>
      <c r="J1400" s="182"/>
    </row>
    <row r="1401" spans="4:10" x14ac:dyDescent="0.25">
      <c r="D1401" s="201"/>
      <c r="E1401" s="179"/>
      <c r="F1401" s="179"/>
      <c r="G1401" s="180"/>
      <c r="H1401" s="182"/>
      <c r="I1401" s="182"/>
      <c r="J1401" s="182"/>
    </row>
    <row r="1402" spans="4:10" x14ac:dyDescent="0.25">
      <c r="D1402" s="201"/>
      <c r="E1402" s="179"/>
      <c r="F1402" s="179"/>
      <c r="G1402" s="180"/>
      <c r="H1402" s="182"/>
      <c r="I1402" s="182"/>
      <c r="J1402" s="182"/>
    </row>
    <row r="1403" spans="4:10" x14ac:dyDescent="0.25">
      <c r="D1403" s="201"/>
      <c r="E1403" s="179"/>
      <c r="F1403" s="179"/>
      <c r="G1403" s="180"/>
      <c r="H1403" s="182"/>
      <c r="I1403" s="182"/>
      <c r="J1403" s="182"/>
    </row>
    <row r="1404" spans="4:10" x14ac:dyDescent="0.25">
      <c r="D1404" s="201"/>
      <c r="E1404" s="179"/>
      <c r="F1404" s="179"/>
      <c r="G1404" s="180"/>
      <c r="H1404" s="182"/>
      <c r="I1404" s="182"/>
      <c r="J1404" s="182"/>
    </row>
    <row r="1405" spans="4:10" x14ac:dyDescent="0.25">
      <c r="D1405" s="201"/>
      <c r="E1405" s="179"/>
      <c r="F1405" s="179"/>
      <c r="G1405" s="180"/>
      <c r="H1405" s="182"/>
      <c r="I1405" s="182"/>
      <c r="J1405" s="182"/>
    </row>
    <row r="1406" spans="4:10" x14ac:dyDescent="0.25">
      <c r="D1406" s="201"/>
      <c r="E1406" s="179"/>
      <c r="F1406" s="179"/>
      <c r="G1406" s="180"/>
      <c r="H1406" s="182"/>
      <c r="I1406" s="182"/>
      <c r="J1406" s="182"/>
    </row>
    <row r="1407" spans="4:10" x14ac:dyDescent="0.25">
      <c r="D1407" s="201"/>
      <c r="E1407" s="179"/>
      <c r="F1407" s="179"/>
      <c r="G1407" s="180"/>
      <c r="H1407" s="182"/>
      <c r="I1407" s="182"/>
      <c r="J1407" s="182"/>
    </row>
    <row r="1408" spans="4:10" x14ac:dyDescent="0.25">
      <c r="D1408" s="201"/>
      <c r="E1408" s="179"/>
      <c r="F1408" s="179"/>
      <c r="G1408" s="180"/>
      <c r="H1408" s="182"/>
      <c r="I1408" s="182"/>
      <c r="J1408" s="182"/>
    </row>
    <row r="1409" spans="4:10" x14ac:dyDescent="0.25">
      <c r="D1409" s="201"/>
      <c r="E1409" s="179"/>
      <c r="F1409" s="179"/>
      <c r="G1409" s="180"/>
      <c r="H1409" s="182"/>
      <c r="I1409" s="182"/>
      <c r="J1409" s="182"/>
    </row>
    <row r="1410" spans="4:10" x14ac:dyDescent="0.25">
      <c r="D1410" s="201"/>
      <c r="E1410" s="179"/>
      <c r="F1410" s="179"/>
      <c r="G1410" s="180"/>
      <c r="H1410" s="182"/>
      <c r="I1410" s="182"/>
      <c r="J1410" s="182"/>
    </row>
    <row r="1411" spans="4:10" x14ac:dyDescent="0.25">
      <c r="D1411" s="201"/>
      <c r="E1411" s="179"/>
      <c r="F1411" s="179"/>
      <c r="G1411" s="180"/>
      <c r="H1411" s="182"/>
      <c r="I1411" s="182"/>
      <c r="J1411" s="182"/>
    </row>
    <row r="1412" spans="4:10" x14ac:dyDescent="0.25">
      <c r="D1412" s="201"/>
      <c r="E1412" s="179"/>
      <c r="F1412" s="179"/>
      <c r="G1412" s="180"/>
      <c r="H1412" s="182"/>
      <c r="I1412" s="182"/>
      <c r="J1412" s="182"/>
    </row>
    <row r="1413" spans="4:10" x14ac:dyDescent="0.25">
      <c r="D1413" s="201"/>
      <c r="E1413" s="179"/>
      <c r="F1413" s="179"/>
      <c r="G1413" s="180"/>
      <c r="H1413" s="182"/>
      <c r="I1413" s="182"/>
      <c r="J1413" s="182"/>
    </row>
    <row r="1414" spans="4:10" x14ac:dyDescent="0.25">
      <c r="D1414" s="201"/>
      <c r="E1414" s="179"/>
      <c r="F1414" s="179"/>
      <c r="G1414" s="180"/>
      <c r="H1414" s="182"/>
      <c r="I1414" s="182"/>
      <c r="J1414" s="182"/>
    </row>
    <row r="1415" spans="4:10" x14ac:dyDescent="0.25">
      <c r="D1415" s="201"/>
      <c r="E1415" s="179"/>
      <c r="F1415" s="179"/>
      <c r="G1415" s="180"/>
      <c r="H1415" s="182"/>
      <c r="I1415" s="182"/>
      <c r="J1415" s="182"/>
    </row>
    <row r="1416" spans="4:10" x14ac:dyDescent="0.25">
      <c r="D1416" s="201"/>
      <c r="E1416" s="179"/>
      <c r="F1416" s="179"/>
      <c r="G1416" s="180"/>
      <c r="H1416" s="182"/>
      <c r="I1416" s="182"/>
      <c r="J1416" s="182"/>
    </row>
    <row r="1417" spans="4:10" x14ac:dyDescent="0.25">
      <c r="D1417" s="201"/>
      <c r="E1417" s="179"/>
      <c r="F1417" s="179"/>
      <c r="G1417" s="180"/>
      <c r="H1417" s="182"/>
      <c r="I1417" s="182"/>
      <c r="J1417" s="182"/>
    </row>
    <row r="1418" spans="4:10" x14ac:dyDescent="0.25">
      <c r="D1418" s="201"/>
      <c r="E1418" s="179"/>
      <c r="F1418" s="179"/>
      <c r="G1418" s="180"/>
      <c r="H1418" s="182"/>
      <c r="I1418" s="182"/>
      <c r="J1418" s="182"/>
    </row>
    <row r="1419" spans="4:10" x14ac:dyDescent="0.25">
      <c r="D1419" s="201"/>
      <c r="E1419" s="179"/>
      <c r="F1419" s="179"/>
      <c r="G1419" s="180"/>
      <c r="H1419" s="182"/>
      <c r="I1419" s="182"/>
      <c r="J1419" s="182"/>
    </row>
    <row r="1420" spans="4:10" x14ac:dyDescent="0.25">
      <c r="D1420" s="201"/>
      <c r="E1420" s="179"/>
      <c r="F1420" s="179"/>
      <c r="G1420" s="180"/>
      <c r="H1420" s="182"/>
      <c r="I1420" s="182"/>
      <c r="J1420" s="182"/>
    </row>
    <row r="1421" spans="4:10" x14ac:dyDescent="0.25">
      <c r="D1421" s="201"/>
      <c r="E1421" s="179"/>
      <c r="F1421" s="179"/>
      <c r="G1421" s="180"/>
      <c r="H1421" s="182"/>
      <c r="I1421" s="182"/>
      <c r="J1421" s="182"/>
    </row>
    <row r="1422" spans="4:10" x14ac:dyDescent="0.25">
      <c r="D1422" s="201"/>
      <c r="E1422" s="179"/>
      <c r="F1422" s="179"/>
      <c r="G1422" s="180"/>
      <c r="H1422" s="182"/>
      <c r="I1422" s="182"/>
      <c r="J1422" s="182"/>
    </row>
    <row r="1423" spans="4:10" x14ac:dyDescent="0.25">
      <c r="D1423" s="201"/>
      <c r="E1423" s="179"/>
      <c r="F1423" s="179"/>
      <c r="G1423" s="180"/>
      <c r="H1423" s="182"/>
      <c r="I1423" s="182"/>
      <c r="J1423" s="182"/>
    </row>
    <row r="1424" spans="4:10" x14ac:dyDescent="0.25">
      <c r="D1424" s="201"/>
      <c r="E1424" s="179"/>
      <c r="F1424" s="179"/>
      <c r="G1424" s="180"/>
      <c r="H1424" s="182"/>
      <c r="I1424" s="182"/>
      <c r="J1424" s="182"/>
    </row>
    <row r="1425" spans="4:10" x14ac:dyDescent="0.25">
      <c r="D1425" s="201"/>
      <c r="E1425" s="179"/>
      <c r="F1425" s="179"/>
      <c r="G1425" s="180"/>
      <c r="H1425" s="182"/>
      <c r="I1425" s="182"/>
      <c r="J1425" s="182"/>
    </row>
    <row r="1426" spans="4:10" x14ac:dyDescent="0.25">
      <c r="D1426" s="201"/>
      <c r="E1426" s="179"/>
      <c r="F1426" s="179"/>
      <c r="G1426" s="180"/>
      <c r="H1426" s="182"/>
      <c r="I1426" s="182"/>
      <c r="J1426" s="182"/>
    </row>
    <row r="1427" spans="4:10" x14ac:dyDescent="0.25">
      <c r="D1427" s="201"/>
      <c r="E1427" s="179"/>
      <c r="F1427" s="179"/>
      <c r="G1427" s="180"/>
      <c r="H1427" s="182"/>
      <c r="I1427" s="182"/>
      <c r="J1427" s="182"/>
    </row>
    <row r="1428" spans="4:10" x14ac:dyDescent="0.25">
      <c r="D1428" s="201"/>
      <c r="E1428" s="179"/>
      <c r="F1428" s="179"/>
      <c r="G1428" s="180"/>
      <c r="H1428" s="182"/>
      <c r="I1428" s="182"/>
      <c r="J1428" s="182"/>
    </row>
    <row r="1429" spans="4:10" x14ac:dyDescent="0.25">
      <c r="D1429" s="201"/>
      <c r="E1429" s="179"/>
      <c r="F1429" s="179"/>
      <c r="G1429" s="180"/>
      <c r="H1429" s="182"/>
      <c r="I1429" s="182"/>
      <c r="J1429" s="182"/>
    </row>
    <row r="1430" spans="4:10" x14ac:dyDescent="0.25">
      <c r="D1430" s="201"/>
      <c r="E1430" s="179"/>
      <c r="F1430" s="179"/>
      <c r="G1430" s="180"/>
      <c r="H1430" s="182"/>
      <c r="I1430" s="182"/>
      <c r="J1430" s="182"/>
    </row>
    <row r="1431" spans="4:10" x14ac:dyDescent="0.25">
      <c r="D1431" s="201"/>
      <c r="E1431" s="179"/>
      <c r="F1431" s="179"/>
      <c r="G1431" s="180"/>
      <c r="H1431" s="182"/>
      <c r="I1431" s="182"/>
      <c r="J1431" s="182"/>
    </row>
    <row r="1432" spans="4:10" x14ac:dyDescent="0.25">
      <c r="D1432" s="201"/>
      <c r="E1432" s="179"/>
      <c r="F1432" s="179"/>
      <c r="G1432" s="180"/>
      <c r="H1432" s="182"/>
      <c r="I1432" s="182"/>
      <c r="J1432" s="182"/>
    </row>
    <row r="1433" spans="4:10" x14ac:dyDescent="0.25">
      <c r="D1433" s="201"/>
      <c r="E1433" s="179"/>
      <c r="F1433" s="179"/>
      <c r="G1433" s="180"/>
      <c r="H1433" s="182"/>
      <c r="I1433" s="182"/>
      <c r="J1433" s="182"/>
    </row>
    <row r="1434" spans="4:10" x14ac:dyDescent="0.25">
      <c r="D1434" s="201"/>
      <c r="E1434" s="179"/>
      <c r="F1434" s="179"/>
      <c r="G1434" s="180"/>
      <c r="H1434" s="182"/>
      <c r="I1434" s="182"/>
      <c r="J1434" s="182"/>
    </row>
    <row r="1435" spans="4:10" x14ac:dyDescent="0.25">
      <c r="D1435" s="201"/>
      <c r="E1435" s="179"/>
      <c r="F1435" s="179"/>
      <c r="G1435" s="180"/>
      <c r="H1435" s="182"/>
      <c r="I1435" s="182"/>
      <c r="J1435" s="182"/>
    </row>
    <row r="1436" spans="4:10" x14ac:dyDescent="0.25">
      <c r="D1436" s="201"/>
      <c r="E1436" s="179"/>
      <c r="F1436" s="179"/>
      <c r="G1436" s="180"/>
      <c r="H1436" s="182"/>
      <c r="I1436" s="182"/>
      <c r="J1436" s="182"/>
    </row>
    <row r="1437" spans="4:10" x14ac:dyDescent="0.25">
      <c r="D1437" s="201"/>
      <c r="E1437" s="179"/>
      <c r="F1437" s="179"/>
      <c r="G1437" s="180"/>
      <c r="H1437" s="182"/>
      <c r="I1437" s="182"/>
      <c r="J1437" s="182"/>
    </row>
    <row r="1438" spans="4:10" x14ac:dyDescent="0.25">
      <c r="D1438" s="201"/>
      <c r="E1438" s="179"/>
      <c r="F1438" s="179"/>
      <c r="G1438" s="180"/>
      <c r="H1438" s="182"/>
      <c r="I1438" s="182"/>
      <c r="J1438" s="182"/>
    </row>
    <row r="1439" spans="4:10" x14ac:dyDescent="0.25">
      <c r="D1439" s="201"/>
      <c r="E1439" s="179"/>
      <c r="F1439" s="179"/>
      <c r="G1439" s="180"/>
      <c r="H1439" s="182"/>
      <c r="I1439" s="182"/>
      <c r="J1439" s="182"/>
    </row>
    <row r="1440" spans="4:10" x14ac:dyDescent="0.25">
      <c r="D1440" s="201"/>
      <c r="E1440" s="179"/>
      <c r="F1440" s="179"/>
      <c r="G1440" s="180"/>
      <c r="H1440" s="182"/>
      <c r="I1440" s="182"/>
      <c r="J1440" s="182"/>
    </row>
    <row r="1441" spans="4:10" x14ac:dyDescent="0.25">
      <c r="D1441" s="201"/>
      <c r="E1441" s="179"/>
      <c r="F1441" s="179"/>
      <c r="G1441" s="180"/>
      <c r="H1441" s="182"/>
      <c r="I1441" s="182"/>
      <c r="J1441" s="182"/>
    </row>
    <row r="1442" spans="4:10" x14ac:dyDescent="0.25">
      <c r="D1442" s="201"/>
      <c r="E1442" s="179"/>
      <c r="F1442" s="179"/>
      <c r="G1442" s="180"/>
      <c r="H1442" s="182"/>
      <c r="I1442" s="182"/>
      <c r="J1442" s="182"/>
    </row>
    <row r="1443" spans="4:10" x14ac:dyDescent="0.25">
      <c r="D1443" s="201"/>
      <c r="E1443" s="179"/>
      <c r="F1443" s="179"/>
      <c r="G1443" s="180"/>
      <c r="H1443" s="182"/>
      <c r="I1443" s="182"/>
      <c r="J1443" s="182"/>
    </row>
    <row r="1444" spans="4:10" x14ac:dyDescent="0.25">
      <c r="D1444" s="201"/>
      <c r="E1444" s="179"/>
      <c r="F1444" s="179"/>
      <c r="G1444" s="180"/>
      <c r="H1444" s="182"/>
      <c r="I1444" s="182"/>
      <c r="J1444" s="182"/>
    </row>
    <row r="1445" spans="4:10" x14ac:dyDescent="0.25">
      <c r="D1445" s="201"/>
      <c r="E1445" s="179"/>
      <c r="F1445" s="179"/>
      <c r="G1445" s="180"/>
      <c r="H1445" s="182"/>
      <c r="I1445" s="182"/>
      <c r="J1445" s="182"/>
    </row>
    <row r="1446" spans="4:10" x14ac:dyDescent="0.25">
      <c r="D1446" s="201"/>
      <c r="E1446" s="179"/>
      <c r="F1446" s="179"/>
      <c r="G1446" s="180"/>
      <c r="H1446" s="182"/>
      <c r="I1446" s="182"/>
      <c r="J1446" s="182"/>
    </row>
    <row r="1447" spans="4:10" x14ac:dyDescent="0.25">
      <c r="D1447" s="201"/>
      <c r="E1447" s="179"/>
      <c r="F1447" s="179"/>
      <c r="G1447" s="180"/>
      <c r="H1447" s="182"/>
      <c r="I1447" s="182"/>
      <c r="J1447" s="182"/>
    </row>
    <row r="1448" spans="4:10" x14ac:dyDescent="0.25">
      <c r="D1448" s="201"/>
      <c r="E1448" s="179"/>
      <c r="F1448" s="179"/>
      <c r="G1448" s="180"/>
      <c r="H1448" s="182"/>
      <c r="I1448" s="182"/>
      <c r="J1448" s="182"/>
    </row>
    <row r="1449" spans="4:10" x14ac:dyDescent="0.25">
      <c r="D1449" s="201"/>
      <c r="E1449" s="179"/>
      <c r="F1449" s="179"/>
      <c r="G1449" s="180"/>
      <c r="H1449" s="182"/>
      <c r="I1449" s="182"/>
      <c r="J1449" s="182"/>
    </row>
    <row r="1450" spans="4:10" x14ac:dyDescent="0.25">
      <c r="D1450" s="201"/>
      <c r="E1450" s="179"/>
      <c r="F1450" s="179"/>
      <c r="G1450" s="180"/>
      <c r="H1450" s="182"/>
      <c r="I1450" s="182"/>
      <c r="J1450" s="182"/>
    </row>
    <row r="1451" spans="4:10" x14ac:dyDescent="0.25">
      <c r="D1451" s="201"/>
      <c r="E1451" s="179"/>
      <c r="F1451" s="179"/>
      <c r="G1451" s="180"/>
      <c r="H1451" s="182"/>
      <c r="I1451" s="182"/>
      <c r="J1451" s="182"/>
    </row>
    <row r="1452" spans="4:10" x14ac:dyDescent="0.25">
      <c r="D1452" s="201"/>
      <c r="E1452" s="179"/>
      <c r="F1452" s="179"/>
      <c r="G1452" s="180"/>
      <c r="H1452" s="182"/>
      <c r="I1452" s="182"/>
      <c r="J1452" s="182"/>
    </row>
    <row r="1453" spans="4:10" x14ac:dyDescent="0.25">
      <c r="D1453" s="201"/>
      <c r="E1453" s="179"/>
      <c r="F1453" s="179"/>
      <c r="G1453" s="180"/>
      <c r="H1453" s="182"/>
      <c r="I1453" s="182"/>
      <c r="J1453" s="182"/>
    </row>
    <row r="1454" spans="4:10" x14ac:dyDescent="0.25">
      <c r="D1454" s="201"/>
      <c r="E1454" s="179"/>
      <c r="F1454" s="179"/>
      <c r="G1454" s="180"/>
      <c r="H1454" s="182"/>
      <c r="I1454" s="182"/>
      <c r="J1454" s="182"/>
    </row>
    <row r="1455" spans="4:10" x14ac:dyDescent="0.25">
      <c r="D1455" s="201"/>
      <c r="E1455" s="179"/>
      <c r="F1455" s="179"/>
      <c r="G1455" s="180"/>
      <c r="H1455" s="182"/>
      <c r="I1455" s="182"/>
      <c r="J1455" s="182"/>
    </row>
    <row r="1456" spans="4:10" x14ac:dyDescent="0.25">
      <c r="D1456" s="201"/>
      <c r="E1456" s="179"/>
      <c r="F1456" s="179"/>
      <c r="G1456" s="180"/>
      <c r="H1456" s="182"/>
      <c r="I1456" s="182"/>
      <c r="J1456" s="182"/>
    </row>
    <row r="1457" spans="4:10" x14ac:dyDescent="0.25">
      <c r="D1457" s="201"/>
      <c r="E1457" s="179"/>
      <c r="F1457" s="179"/>
      <c r="G1457" s="180"/>
      <c r="H1457" s="182"/>
      <c r="I1457" s="182"/>
      <c r="J1457" s="182"/>
    </row>
    <row r="1458" spans="4:10" x14ac:dyDescent="0.25">
      <c r="D1458" s="201"/>
      <c r="E1458" s="179"/>
      <c r="F1458" s="179"/>
      <c r="G1458" s="180"/>
      <c r="H1458" s="182"/>
      <c r="I1458" s="182"/>
      <c r="J1458" s="182"/>
    </row>
    <row r="1459" spans="4:10" x14ac:dyDescent="0.25">
      <c r="D1459" s="201"/>
      <c r="E1459" s="179"/>
      <c r="F1459" s="179"/>
      <c r="G1459" s="180"/>
      <c r="H1459" s="182"/>
      <c r="I1459" s="182"/>
      <c r="J1459" s="182"/>
    </row>
    <row r="1460" spans="4:10" x14ac:dyDescent="0.25">
      <c r="D1460" s="201"/>
      <c r="E1460" s="179"/>
      <c r="F1460" s="179"/>
      <c r="G1460" s="180"/>
      <c r="H1460" s="182"/>
      <c r="I1460" s="182"/>
      <c r="J1460" s="182"/>
    </row>
    <row r="1461" spans="4:10" x14ac:dyDescent="0.25">
      <c r="D1461" s="201"/>
      <c r="E1461" s="179"/>
      <c r="F1461" s="179"/>
      <c r="G1461" s="180"/>
      <c r="H1461" s="182"/>
      <c r="I1461" s="182"/>
      <c r="J1461" s="182"/>
    </row>
    <row r="1462" spans="4:10" x14ac:dyDescent="0.25">
      <c r="D1462" s="201"/>
      <c r="E1462" s="179"/>
      <c r="F1462" s="179"/>
      <c r="G1462" s="180"/>
      <c r="H1462" s="182"/>
      <c r="I1462" s="182"/>
      <c r="J1462" s="182"/>
    </row>
    <row r="1463" spans="4:10" x14ac:dyDescent="0.25">
      <c r="D1463" s="201"/>
      <c r="E1463" s="179"/>
      <c r="F1463" s="179"/>
      <c r="G1463" s="180"/>
      <c r="H1463" s="182"/>
      <c r="I1463" s="182"/>
      <c r="J1463" s="182"/>
    </row>
    <row r="1464" spans="4:10" x14ac:dyDescent="0.25">
      <c r="D1464" s="201"/>
      <c r="E1464" s="179"/>
      <c r="F1464" s="179"/>
      <c r="G1464" s="180"/>
      <c r="H1464" s="182"/>
      <c r="I1464" s="182"/>
      <c r="J1464" s="182"/>
    </row>
    <row r="1465" spans="4:10" x14ac:dyDescent="0.25">
      <c r="D1465" s="201"/>
      <c r="E1465" s="179"/>
      <c r="F1465" s="179"/>
      <c r="G1465" s="180"/>
      <c r="H1465" s="182"/>
      <c r="I1465" s="182"/>
      <c r="J1465" s="182"/>
    </row>
    <row r="1466" spans="4:10" x14ac:dyDescent="0.25">
      <c r="D1466" s="201"/>
      <c r="E1466" s="179"/>
      <c r="F1466" s="179"/>
      <c r="G1466" s="180"/>
      <c r="H1466" s="182"/>
      <c r="I1466" s="182"/>
      <c r="J1466" s="182"/>
    </row>
    <row r="1467" spans="4:10" x14ac:dyDescent="0.25">
      <c r="D1467" s="201"/>
      <c r="E1467" s="179"/>
      <c r="F1467" s="179"/>
      <c r="G1467" s="180"/>
      <c r="H1467" s="182"/>
      <c r="I1467" s="182"/>
      <c r="J1467" s="182"/>
    </row>
    <row r="1468" spans="4:10" x14ac:dyDescent="0.25">
      <c r="D1468" s="201"/>
      <c r="E1468" s="179"/>
      <c r="F1468" s="179"/>
      <c r="G1468" s="180"/>
      <c r="H1468" s="182"/>
      <c r="I1468" s="182"/>
      <c r="J1468" s="182"/>
    </row>
    <row r="1469" spans="4:10" x14ac:dyDescent="0.25">
      <c r="D1469" s="201"/>
      <c r="E1469" s="179"/>
      <c r="F1469" s="179"/>
      <c r="G1469" s="180"/>
      <c r="H1469" s="182"/>
      <c r="I1469" s="182"/>
      <c r="J1469" s="182"/>
    </row>
    <row r="1470" spans="4:10" x14ac:dyDescent="0.25">
      <c r="D1470" s="201"/>
      <c r="E1470" s="179"/>
      <c r="F1470" s="179"/>
      <c r="G1470" s="180"/>
      <c r="H1470" s="182"/>
      <c r="I1470" s="182"/>
      <c r="J1470" s="182"/>
    </row>
    <row r="1471" spans="4:10" x14ac:dyDescent="0.25">
      <c r="D1471" s="201"/>
      <c r="E1471" s="179"/>
      <c r="F1471" s="179"/>
      <c r="G1471" s="180"/>
      <c r="H1471" s="182"/>
      <c r="I1471" s="182"/>
      <c r="J1471" s="182"/>
    </row>
    <row r="1472" spans="4:10" x14ac:dyDescent="0.25">
      <c r="D1472" s="201"/>
      <c r="E1472" s="179"/>
      <c r="F1472" s="179"/>
      <c r="G1472" s="180"/>
      <c r="H1472" s="182"/>
      <c r="I1472" s="182"/>
      <c r="J1472" s="182"/>
    </row>
    <row r="1473" spans="4:10" x14ac:dyDescent="0.25">
      <c r="D1473" s="201"/>
      <c r="E1473" s="179"/>
      <c r="F1473" s="179"/>
      <c r="G1473" s="180"/>
      <c r="H1473" s="182"/>
      <c r="I1473" s="182"/>
      <c r="J1473" s="182"/>
    </row>
    <row r="1474" spans="4:10" x14ac:dyDescent="0.25">
      <c r="D1474" s="201"/>
      <c r="E1474" s="179"/>
      <c r="F1474" s="179"/>
      <c r="G1474" s="180"/>
      <c r="H1474" s="182"/>
      <c r="I1474" s="182"/>
      <c r="J1474" s="182"/>
    </row>
    <row r="1475" spans="4:10" x14ac:dyDescent="0.25">
      <c r="D1475" s="201"/>
      <c r="E1475" s="179"/>
      <c r="F1475" s="179"/>
      <c r="G1475" s="180"/>
      <c r="H1475" s="182"/>
      <c r="I1475" s="182"/>
      <c r="J1475" s="182"/>
    </row>
    <row r="1476" spans="4:10" x14ac:dyDescent="0.25">
      <c r="D1476" s="201"/>
      <c r="E1476" s="179"/>
      <c r="F1476" s="179"/>
      <c r="G1476" s="180"/>
      <c r="H1476" s="182"/>
      <c r="I1476" s="182"/>
      <c r="J1476" s="182"/>
    </row>
    <row r="1477" spans="4:10" x14ac:dyDescent="0.25">
      <c r="D1477" s="201"/>
      <c r="E1477" s="179"/>
      <c r="F1477" s="179"/>
      <c r="G1477" s="180"/>
      <c r="H1477" s="182"/>
      <c r="I1477" s="182"/>
      <c r="J1477" s="182"/>
    </row>
    <row r="1478" spans="4:10" x14ac:dyDescent="0.25">
      <c r="D1478" s="201"/>
      <c r="E1478" s="179"/>
      <c r="F1478" s="179"/>
      <c r="G1478" s="180"/>
      <c r="H1478" s="182"/>
      <c r="I1478" s="182"/>
      <c r="J1478" s="182"/>
    </row>
    <row r="1479" spans="4:10" x14ac:dyDescent="0.25">
      <c r="D1479" s="201"/>
      <c r="E1479" s="179"/>
      <c r="F1479" s="179"/>
      <c r="G1479" s="180"/>
      <c r="H1479" s="182"/>
      <c r="I1479" s="182"/>
      <c r="J1479" s="182"/>
    </row>
    <row r="1480" spans="4:10" x14ac:dyDescent="0.25">
      <c r="D1480" s="201"/>
      <c r="E1480" s="179"/>
      <c r="F1480" s="179"/>
      <c r="G1480" s="180"/>
      <c r="H1480" s="182"/>
      <c r="I1480" s="182"/>
      <c r="J1480" s="182"/>
    </row>
    <row r="1481" spans="4:10" x14ac:dyDescent="0.25">
      <c r="D1481" s="201"/>
      <c r="E1481" s="179"/>
      <c r="F1481" s="179"/>
      <c r="G1481" s="180"/>
      <c r="H1481" s="182"/>
      <c r="I1481" s="182"/>
      <c r="J1481" s="182"/>
    </row>
    <row r="1482" spans="4:10" x14ac:dyDescent="0.25">
      <c r="D1482" s="201"/>
      <c r="E1482" s="179"/>
      <c r="F1482" s="179"/>
      <c r="G1482" s="180"/>
      <c r="H1482" s="182"/>
      <c r="I1482" s="182"/>
      <c r="J1482" s="182"/>
    </row>
    <row r="1483" spans="4:10" x14ac:dyDescent="0.25">
      <c r="D1483" s="201"/>
      <c r="E1483" s="179"/>
      <c r="F1483" s="179"/>
      <c r="G1483" s="180"/>
      <c r="H1483" s="182"/>
      <c r="I1483" s="182"/>
      <c r="J1483" s="182"/>
    </row>
    <row r="1484" spans="4:10" x14ac:dyDescent="0.25">
      <c r="D1484" s="201"/>
      <c r="E1484" s="179"/>
      <c r="F1484" s="179"/>
      <c r="G1484" s="180"/>
      <c r="H1484" s="182"/>
      <c r="I1484" s="182"/>
      <c r="J1484" s="182"/>
    </row>
    <row r="1485" spans="4:10" x14ac:dyDescent="0.25">
      <c r="D1485" s="201"/>
      <c r="E1485" s="179"/>
      <c r="F1485" s="179"/>
      <c r="G1485" s="180"/>
      <c r="H1485" s="182"/>
      <c r="I1485" s="182"/>
      <c r="J1485" s="182"/>
    </row>
    <row r="1486" spans="4:10" x14ac:dyDescent="0.25">
      <c r="D1486" s="201"/>
      <c r="E1486" s="179"/>
      <c r="F1486" s="179"/>
      <c r="G1486" s="180"/>
      <c r="H1486" s="182"/>
      <c r="I1486" s="182"/>
      <c r="J1486" s="182"/>
    </row>
    <row r="1487" spans="4:10" x14ac:dyDescent="0.25">
      <c r="D1487" s="201"/>
      <c r="E1487" s="179"/>
      <c r="F1487" s="179"/>
      <c r="G1487" s="180"/>
      <c r="H1487" s="182"/>
      <c r="I1487" s="182"/>
      <c r="J1487" s="182"/>
    </row>
    <row r="1488" spans="4:10" x14ac:dyDescent="0.25">
      <c r="D1488" s="201"/>
      <c r="E1488" s="179"/>
      <c r="F1488" s="179"/>
      <c r="G1488" s="180"/>
      <c r="H1488" s="182"/>
      <c r="I1488" s="182"/>
      <c r="J1488" s="182"/>
    </row>
    <row r="1489" spans="4:10" x14ac:dyDescent="0.25">
      <c r="D1489" s="201"/>
      <c r="E1489" s="179"/>
      <c r="F1489" s="179"/>
      <c r="G1489" s="180"/>
      <c r="H1489" s="182"/>
      <c r="I1489" s="182"/>
      <c r="J1489" s="182"/>
    </row>
    <row r="1490" spans="4:10" x14ac:dyDescent="0.25">
      <c r="D1490" s="201"/>
      <c r="E1490" s="179"/>
      <c r="F1490" s="179"/>
      <c r="G1490" s="180"/>
      <c r="H1490" s="182"/>
      <c r="I1490" s="182"/>
      <c r="J1490" s="182"/>
    </row>
    <row r="1491" spans="4:10" x14ac:dyDescent="0.25">
      <c r="D1491" s="201"/>
      <c r="E1491" s="179"/>
      <c r="F1491" s="179"/>
      <c r="G1491" s="180"/>
      <c r="H1491" s="182"/>
      <c r="I1491" s="182"/>
      <c r="J1491" s="182"/>
    </row>
    <row r="1492" spans="4:10" x14ac:dyDescent="0.25">
      <c r="D1492" s="201"/>
      <c r="E1492" s="179"/>
      <c r="F1492" s="179"/>
      <c r="G1492" s="180"/>
      <c r="H1492" s="182"/>
      <c r="I1492" s="182"/>
      <c r="J1492" s="182"/>
    </row>
    <row r="1493" spans="4:10" x14ac:dyDescent="0.25">
      <c r="D1493" s="201"/>
      <c r="E1493" s="179"/>
      <c r="F1493" s="179"/>
      <c r="G1493" s="180"/>
      <c r="H1493" s="182"/>
      <c r="I1493" s="182"/>
      <c r="J1493" s="182"/>
    </row>
    <row r="1494" spans="4:10" x14ac:dyDescent="0.25">
      <c r="D1494" s="201"/>
      <c r="E1494" s="179"/>
      <c r="F1494" s="179"/>
      <c r="G1494" s="180"/>
      <c r="H1494" s="182"/>
      <c r="I1494" s="182"/>
      <c r="J1494" s="182"/>
    </row>
    <row r="1495" spans="4:10" x14ac:dyDescent="0.25">
      <c r="D1495" s="201"/>
      <c r="E1495" s="179"/>
      <c r="F1495" s="179"/>
      <c r="G1495" s="180"/>
      <c r="H1495" s="182"/>
      <c r="I1495" s="182"/>
      <c r="J1495" s="182"/>
    </row>
    <row r="1496" spans="4:10" x14ac:dyDescent="0.25">
      <c r="D1496" s="201"/>
      <c r="E1496" s="179"/>
      <c r="F1496" s="179"/>
      <c r="G1496" s="180"/>
      <c r="H1496" s="182"/>
      <c r="I1496" s="182"/>
      <c r="J1496" s="182"/>
    </row>
    <row r="1497" spans="4:10" x14ac:dyDescent="0.25">
      <c r="D1497" s="201"/>
      <c r="E1497" s="179"/>
      <c r="F1497" s="179"/>
      <c r="G1497" s="180"/>
      <c r="H1497" s="182"/>
      <c r="I1497" s="182"/>
      <c r="J1497" s="182"/>
    </row>
    <row r="1498" spans="4:10" x14ac:dyDescent="0.25">
      <c r="D1498" s="201"/>
      <c r="E1498" s="179"/>
      <c r="F1498" s="179"/>
      <c r="G1498" s="180"/>
      <c r="H1498" s="182"/>
      <c r="I1498" s="182"/>
      <c r="J1498" s="182"/>
    </row>
    <row r="1499" spans="4:10" x14ac:dyDescent="0.25">
      <c r="D1499" s="201"/>
      <c r="E1499" s="179"/>
      <c r="F1499" s="179"/>
      <c r="G1499" s="180"/>
      <c r="H1499" s="182"/>
      <c r="I1499" s="182"/>
      <c r="J1499" s="182"/>
    </row>
    <row r="1500" spans="4:10" x14ac:dyDescent="0.25">
      <c r="D1500" s="201"/>
      <c r="E1500" s="179"/>
      <c r="F1500" s="179"/>
      <c r="G1500" s="180"/>
      <c r="H1500" s="182"/>
      <c r="I1500" s="182"/>
      <c r="J1500" s="182"/>
    </row>
    <row r="1501" spans="4:10" x14ac:dyDescent="0.25">
      <c r="D1501" s="201"/>
      <c r="E1501" s="179"/>
      <c r="F1501" s="179"/>
      <c r="G1501" s="180"/>
      <c r="H1501" s="182"/>
      <c r="I1501" s="182"/>
      <c r="J1501" s="182"/>
    </row>
    <row r="1502" spans="4:10" x14ac:dyDescent="0.25">
      <c r="D1502" s="201"/>
      <c r="E1502" s="179"/>
      <c r="F1502" s="179"/>
      <c r="G1502" s="180"/>
      <c r="H1502" s="182"/>
      <c r="I1502" s="182"/>
      <c r="J1502" s="182"/>
    </row>
    <row r="1503" spans="4:10" x14ac:dyDescent="0.25">
      <c r="D1503" s="201"/>
      <c r="E1503" s="179"/>
      <c r="F1503" s="179"/>
      <c r="G1503" s="180"/>
      <c r="H1503" s="182"/>
      <c r="I1503" s="182"/>
      <c r="J1503" s="182"/>
    </row>
    <row r="1504" spans="4:10" x14ac:dyDescent="0.25">
      <c r="D1504" s="201"/>
      <c r="E1504" s="179"/>
      <c r="F1504" s="179"/>
      <c r="G1504" s="180"/>
      <c r="H1504" s="182"/>
      <c r="I1504" s="182"/>
      <c r="J1504" s="182"/>
    </row>
    <row r="1505" spans="4:10" x14ac:dyDescent="0.25">
      <c r="D1505" s="201"/>
      <c r="E1505" s="179"/>
      <c r="F1505" s="179"/>
      <c r="G1505" s="180"/>
      <c r="H1505" s="182"/>
      <c r="I1505" s="182"/>
      <c r="J1505" s="182"/>
    </row>
    <row r="1506" spans="4:10" x14ac:dyDescent="0.25">
      <c r="D1506" s="201"/>
      <c r="E1506" s="179"/>
      <c r="F1506" s="179"/>
      <c r="G1506" s="180"/>
      <c r="H1506" s="182"/>
      <c r="I1506" s="182"/>
      <c r="J1506" s="182"/>
    </row>
    <row r="1507" spans="4:10" x14ac:dyDescent="0.25">
      <c r="D1507" s="201"/>
      <c r="E1507" s="179"/>
      <c r="F1507" s="179"/>
      <c r="G1507" s="180"/>
      <c r="H1507" s="182"/>
      <c r="I1507" s="182"/>
      <c r="J1507" s="182"/>
    </row>
    <row r="1508" spans="4:10" x14ac:dyDescent="0.25">
      <c r="D1508" s="201"/>
      <c r="E1508" s="179"/>
      <c r="F1508" s="179"/>
      <c r="G1508" s="180"/>
      <c r="H1508" s="182"/>
      <c r="I1508" s="182"/>
      <c r="J1508" s="182"/>
    </row>
    <row r="1509" spans="4:10" x14ac:dyDescent="0.25">
      <c r="D1509" s="201"/>
      <c r="E1509" s="179"/>
      <c r="F1509" s="179"/>
      <c r="G1509" s="180"/>
      <c r="H1509" s="182"/>
      <c r="I1509" s="182"/>
      <c r="J1509" s="182"/>
    </row>
    <row r="1510" spans="4:10" x14ac:dyDescent="0.25">
      <c r="D1510" s="201"/>
      <c r="E1510" s="179"/>
      <c r="F1510" s="179"/>
      <c r="G1510" s="180"/>
      <c r="H1510" s="182"/>
      <c r="I1510" s="182"/>
      <c r="J1510" s="182"/>
    </row>
    <row r="1511" spans="4:10" x14ac:dyDescent="0.25">
      <c r="D1511" s="201"/>
      <c r="E1511" s="179"/>
      <c r="F1511" s="179"/>
      <c r="G1511" s="180"/>
      <c r="H1511" s="182"/>
      <c r="I1511" s="182"/>
      <c r="J1511" s="182"/>
    </row>
    <row r="1512" spans="4:10" x14ac:dyDescent="0.25">
      <c r="D1512" s="201"/>
      <c r="E1512" s="179"/>
      <c r="F1512" s="179"/>
      <c r="G1512" s="180"/>
      <c r="H1512" s="182"/>
      <c r="I1512" s="182"/>
      <c r="J1512" s="182"/>
    </row>
    <row r="1513" spans="4:10" x14ac:dyDescent="0.25">
      <c r="D1513" s="201"/>
      <c r="E1513" s="179"/>
      <c r="F1513" s="179"/>
      <c r="G1513" s="180"/>
      <c r="H1513" s="182"/>
      <c r="I1513" s="182"/>
      <c r="J1513" s="182"/>
    </row>
    <row r="1514" spans="4:10" x14ac:dyDescent="0.25">
      <c r="D1514" s="201"/>
      <c r="E1514" s="179"/>
      <c r="F1514" s="179"/>
      <c r="G1514" s="180"/>
      <c r="H1514" s="182"/>
      <c r="I1514" s="182"/>
      <c r="J1514" s="182"/>
    </row>
    <row r="1515" spans="4:10" x14ac:dyDescent="0.25">
      <c r="D1515" s="201"/>
      <c r="E1515" s="179"/>
      <c r="F1515" s="179"/>
      <c r="G1515" s="180"/>
      <c r="H1515" s="182"/>
      <c r="I1515" s="182"/>
      <c r="J1515" s="182"/>
    </row>
    <row r="1516" spans="4:10" x14ac:dyDescent="0.25">
      <c r="D1516" s="201"/>
      <c r="E1516" s="179"/>
      <c r="F1516" s="179"/>
      <c r="G1516" s="180"/>
      <c r="H1516" s="182"/>
      <c r="I1516" s="182"/>
      <c r="J1516" s="182"/>
    </row>
    <row r="1517" spans="4:10" x14ac:dyDescent="0.25">
      <c r="D1517" s="201"/>
      <c r="E1517" s="179"/>
      <c r="F1517" s="179"/>
      <c r="G1517" s="180"/>
      <c r="H1517" s="182"/>
      <c r="I1517" s="182"/>
      <c r="J1517" s="182"/>
    </row>
    <row r="1518" spans="4:10" x14ac:dyDescent="0.25">
      <c r="D1518" s="201"/>
      <c r="E1518" s="179"/>
      <c r="F1518" s="179"/>
      <c r="G1518" s="180"/>
      <c r="H1518" s="182"/>
      <c r="I1518" s="182"/>
      <c r="J1518" s="182"/>
    </row>
    <row r="1519" spans="4:10" x14ac:dyDescent="0.25">
      <c r="D1519" s="201"/>
      <c r="E1519" s="179"/>
      <c r="F1519" s="179"/>
      <c r="G1519" s="180"/>
      <c r="H1519" s="182"/>
      <c r="I1519" s="182"/>
      <c r="J1519" s="182"/>
    </row>
    <row r="1520" spans="4:10" x14ac:dyDescent="0.25">
      <c r="D1520" s="201"/>
      <c r="E1520" s="179"/>
      <c r="F1520" s="179"/>
      <c r="G1520" s="180"/>
      <c r="H1520" s="182"/>
      <c r="I1520" s="182"/>
      <c r="J1520" s="182"/>
    </row>
    <row r="1521" spans="4:10" x14ac:dyDescent="0.25">
      <c r="D1521" s="201"/>
      <c r="E1521" s="179"/>
      <c r="F1521" s="179"/>
      <c r="G1521" s="180"/>
      <c r="H1521" s="182"/>
      <c r="I1521" s="182"/>
      <c r="J1521" s="182"/>
    </row>
    <row r="1522" spans="4:10" x14ac:dyDescent="0.25">
      <c r="D1522" s="201"/>
      <c r="E1522" s="179"/>
      <c r="F1522" s="179"/>
      <c r="G1522" s="180"/>
      <c r="H1522" s="182"/>
      <c r="I1522" s="182"/>
      <c r="J1522" s="182"/>
    </row>
    <row r="1523" spans="4:10" x14ac:dyDescent="0.25">
      <c r="D1523" s="201"/>
      <c r="E1523" s="179"/>
      <c r="F1523" s="179"/>
      <c r="G1523" s="180"/>
      <c r="H1523" s="182"/>
      <c r="I1523" s="182"/>
      <c r="J1523" s="182"/>
    </row>
    <row r="1524" spans="4:10" x14ac:dyDescent="0.25">
      <c r="D1524" s="201"/>
      <c r="E1524" s="179"/>
      <c r="F1524" s="179"/>
      <c r="G1524" s="180"/>
      <c r="H1524" s="182"/>
      <c r="I1524" s="182"/>
      <c r="J1524" s="182"/>
    </row>
    <row r="1525" spans="4:10" x14ac:dyDescent="0.25">
      <c r="D1525" s="201"/>
      <c r="E1525" s="179"/>
      <c r="F1525" s="179"/>
      <c r="G1525" s="180"/>
      <c r="H1525" s="182"/>
      <c r="I1525" s="182"/>
      <c r="J1525" s="182"/>
    </row>
    <row r="1526" spans="4:10" x14ac:dyDescent="0.25">
      <c r="D1526" s="201"/>
      <c r="E1526" s="179"/>
      <c r="F1526" s="179"/>
      <c r="G1526" s="180"/>
      <c r="H1526" s="182"/>
      <c r="I1526" s="182"/>
      <c r="J1526" s="182"/>
    </row>
    <row r="1527" spans="4:10" x14ac:dyDescent="0.25">
      <c r="D1527" s="201"/>
      <c r="E1527" s="179"/>
      <c r="F1527" s="179"/>
      <c r="G1527" s="180"/>
      <c r="H1527" s="182"/>
      <c r="I1527" s="182"/>
      <c r="J1527" s="182"/>
    </row>
    <row r="1528" spans="4:10" x14ac:dyDescent="0.25">
      <c r="D1528" s="201"/>
      <c r="E1528" s="179"/>
      <c r="F1528" s="179"/>
      <c r="G1528" s="180"/>
      <c r="H1528" s="182"/>
      <c r="I1528" s="182"/>
      <c r="J1528" s="182"/>
    </row>
    <row r="1529" spans="4:10" x14ac:dyDescent="0.25">
      <c r="D1529" s="201"/>
      <c r="E1529" s="179"/>
      <c r="F1529" s="179"/>
      <c r="G1529" s="180"/>
      <c r="H1529" s="182"/>
      <c r="I1529" s="182"/>
      <c r="J1529" s="182"/>
    </row>
    <row r="1530" spans="4:10" x14ac:dyDescent="0.25">
      <c r="D1530" s="201"/>
      <c r="E1530" s="179"/>
      <c r="F1530" s="179"/>
      <c r="G1530" s="180"/>
      <c r="H1530" s="182"/>
      <c r="I1530" s="182"/>
      <c r="J1530" s="182"/>
    </row>
    <row r="1531" spans="4:10" x14ac:dyDescent="0.25">
      <c r="D1531" s="201"/>
      <c r="E1531" s="179"/>
      <c r="F1531" s="179"/>
      <c r="G1531" s="180"/>
      <c r="H1531" s="182"/>
      <c r="I1531" s="182"/>
      <c r="J1531" s="182"/>
    </row>
    <row r="1532" spans="4:10" x14ac:dyDescent="0.25">
      <c r="D1532" s="201"/>
      <c r="E1532" s="179"/>
      <c r="F1532" s="179"/>
      <c r="G1532" s="180"/>
      <c r="H1532" s="182"/>
      <c r="I1532" s="182"/>
      <c r="J1532" s="182"/>
    </row>
    <row r="1533" spans="4:10" x14ac:dyDescent="0.25">
      <c r="D1533" s="201"/>
      <c r="E1533" s="179"/>
      <c r="F1533" s="179"/>
      <c r="G1533" s="180"/>
      <c r="H1533" s="182"/>
      <c r="I1533" s="182"/>
      <c r="J1533" s="182"/>
    </row>
    <row r="1534" spans="4:10" x14ac:dyDescent="0.25">
      <c r="D1534" s="201"/>
      <c r="E1534" s="179"/>
      <c r="F1534" s="179"/>
      <c r="G1534" s="180"/>
      <c r="H1534" s="182"/>
      <c r="I1534" s="182"/>
      <c r="J1534" s="182"/>
    </row>
    <row r="1535" spans="4:10" x14ac:dyDescent="0.25">
      <c r="D1535" s="201"/>
      <c r="E1535" s="179"/>
      <c r="F1535" s="179"/>
      <c r="G1535" s="180"/>
      <c r="H1535" s="182"/>
      <c r="I1535" s="182"/>
      <c r="J1535" s="182"/>
    </row>
    <row r="1536" spans="4:10" x14ac:dyDescent="0.25">
      <c r="D1536" s="201"/>
      <c r="E1536" s="179"/>
      <c r="F1536" s="179"/>
      <c r="G1536" s="180"/>
      <c r="H1536" s="182"/>
      <c r="I1536" s="182"/>
      <c r="J1536" s="182"/>
    </row>
    <row r="1537" spans="4:10" x14ac:dyDescent="0.25">
      <c r="D1537" s="201"/>
      <c r="E1537" s="179"/>
      <c r="F1537" s="179"/>
      <c r="G1537" s="180"/>
      <c r="H1537" s="182"/>
      <c r="I1537" s="182"/>
      <c r="J1537" s="182"/>
    </row>
    <row r="1538" spans="4:10" x14ac:dyDescent="0.25">
      <c r="D1538" s="201"/>
      <c r="E1538" s="179"/>
      <c r="F1538" s="179"/>
      <c r="G1538" s="180"/>
      <c r="H1538" s="182"/>
      <c r="I1538" s="182"/>
      <c r="J1538" s="182"/>
    </row>
    <row r="1539" spans="4:10" x14ac:dyDescent="0.25">
      <c r="D1539" s="201"/>
      <c r="E1539" s="179"/>
      <c r="F1539" s="179"/>
      <c r="G1539" s="180"/>
      <c r="H1539" s="182"/>
      <c r="I1539" s="182"/>
      <c r="J1539" s="182"/>
    </row>
    <row r="1540" spans="4:10" x14ac:dyDescent="0.25">
      <c r="D1540" s="201"/>
      <c r="E1540" s="179"/>
      <c r="F1540" s="179"/>
      <c r="G1540" s="180"/>
      <c r="H1540" s="182"/>
      <c r="I1540" s="182"/>
      <c r="J1540" s="182"/>
    </row>
    <row r="1541" spans="4:10" x14ac:dyDescent="0.25">
      <c r="D1541" s="201"/>
      <c r="E1541" s="179"/>
      <c r="F1541" s="179"/>
      <c r="G1541" s="180"/>
      <c r="H1541" s="182"/>
      <c r="I1541" s="182"/>
      <c r="J1541" s="182"/>
    </row>
    <row r="1542" spans="4:10" x14ac:dyDescent="0.25">
      <c r="D1542" s="201"/>
      <c r="E1542" s="179"/>
      <c r="F1542" s="179"/>
      <c r="G1542" s="180"/>
      <c r="H1542" s="182"/>
      <c r="I1542" s="182"/>
      <c r="J1542" s="182"/>
    </row>
    <row r="1543" spans="4:10" x14ac:dyDescent="0.25">
      <c r="D1543" s="201"/>
      <c r="E1543" s="179"/>
      <c r="F1543" s="179"/>
      <c r="G1543" s="180"/>
      <c r="H1543" s="182"/>
      <c r="I1543" s="182"/>
      <c r="J1543" s="182"/>
    </row>
    <row r="1544" spans="4:10" x14ac:dyDescent="0.25">
      <c r="D1544" s="201"/>
      <c r="E1544" s="179"/>
      <c r="F1544" s="179"/>
      <c r="G1544" s="180"/>
      <c r="H1544" s="182"/>
      <c r="I1544" s="182"/>
      <c r="J1544" s="182"/>
    </row>
    <row r="1545" spans="4:10" x14ac:dyDescent="0.25">
      <c r="D1545" s="201"/>
      <c r="E1545" s="179"/>
      <c r="F1545" s="179"/>
      <c r="G1545" s="180"/>
      <c r="H1545" s="182"/>
      <c r="I1545" s="182"/>
      <c r="J1545" s="182"/>
    </row>
    <row r="1546" spans="4:10" x14ac:dyDescent="0.25">
      <c r="D1546" s="201"/>
      <c r="E1546" s="179"/>
      <c r="F1546" s="179"/>
      <c r="G1546" s="180"/>
      <c r="H1546" s="182"/>
      <c r="I1546" s="182"/>
      <c r="J1546" s="182"/>
    </row>
    <row r="1547" spans="4:10" x14ac:dyDescent="0.25">
      <c r="D1547" s="201"/>
      <c r="E1547" s="179"/>
      <c r="F1547" s="179"/>
      <c r="G1547" s="180"/>
      <c r="H1547" s="182"/>
      <c r="I1547" s="182"/>
      <c r="J1547" s="182"/>
    </row>
    <row r="1548" spans="4:10" x14ac:dyDescent="0.25">
      <c r="D1548" s="201"/>
      <c r="E1548" s="179"/>
      <c r="F1548" s="179"/>
      <c r="G1548" s="180"/>
      <c r="H1548" s="182"/>
      <c r="I1548" s="182"/>
      <c r="J1548" s="182"/>
    </row>
    <row r="1549" spans="4:10" x14ac:dyDescent="0.25">
      <c r="D1549" s="201"/>
      <c r="E1549" s="179"/>
      <c r="F1549" s="179"/>
      <c r="G1549" s="180"/>
      <c r="H1549" s="182"/>
      <c r="I1549" s="182"/>
      <c r="J1549" s="182"/>
    </row>
    <row r="1550" spans="4:10" x14ac:dyDescent="0.25">
      <c r="D1550" s="201"/>
      <c r="E1550" s="179"/>
      <c r="F1550" s="179"/>
      <c r="G1550" s="180"/>
      <c r="H1550" s="182"/>
      <c r="I1550" s="182"/>
      <c r="J1550" s="182"/>
    </row>
    <row r="1551" spans="4:10" x14ac:dyDescent="0.25">
      <c r="D1551" s="201"/>
      <c r="E1551" s="179"/>
      <c r="F1551" s="179"/>
      <c r="G1551" s="180"/>
      <c r="H1551" s="182"/>
      <c r="I1551" s="182"/>
      <c r="J1551" s="182"/>
    </row>
    <row r="1552" spans="4:10" x14ac:dyDescent="0.25">
      <c r="D1552" s="201"/>
      <c r="E1552" s="179"/>
      <c r="F1552" s="179"/>
      <c r="G1552" s="180"/>
      <c r="H1552" s="182"/>
      <c r="I1552" s="182"/>
      <c r="J1552" s="182"/>
    </row>
    <row r="1553" spans="4:10" x14ac:dyDescent="0.25">
      <c r="D1553" s="201"/>
      <c r="E1553" s="179"/>
      <c r="F1553" s="179"/>
      <c r="G1553" s="180"/>
      <c r="H1553" s="182"/>
      <c r="I1553" s="182"/>
      <c r="J1553" s="182"/>
    </row>
    <row r="1554" spans="4:10" x14ac:dyDescent="0.25">
      <c r="D1554" s="201"/>
      <c r="E1554" s="179"/>
      <c r="F1554" s="179"/>
      <c r="G1554" s="180"/>
      <c r="H1554" s="182"/>
      <c r="I1554" s="182"/>
      <c r="J1554" s="182"/>
    </row>
    <row r="1555" spans="4:10" x14ac:dyDescent="0.25">
      <c r="D1555" s="201"/>
      <c r="E1555" s="179"/>
      <c r="F1555" s="179"/>
      <c r="G1555" s="180"/>
      <c r="H1555" s="182"/>
      <c r="I1555" s="182"/>
      <c r="J1555" s="182"/>
    </row>
    <row r="1556" spans="4:10" x14ac:dyDescent="0.25">
      <c r="D1556" s="201"/>
      <c r="E1556" s="179"/>
      <c r="F1556" s="179"/>
      <c r="G1556" s="180"/>
      <c r="H1556" s="182"/>
      <c r="I1556" s="182"/>
      <c r="J1556" s="182"/>
    </row>
    <row r="1557" spans="4:10" x14ac:dyDescent="0.25">
      <c r="D1557" s="201"/>
      <c r="E1557" s="179"/>
      <c r="F1557" s="179"/>
      <c r="G1557" s="180"/>
      <c r="H1557" s="182"/>
      <c r="I1557" s="182"/>
      <c r="J1557" s="182"/>
    </row>
    <row r="1558" spans="4:10" x14ac:dyDescent="0.25">
      <c r="D1558" s="201"/>
      <c r="E1558" s="179"/>
      <c r="F1558" s="179"/>
      <c r="G1558" s="180"/>
      <c r="H1558" s="182"/>
      <c r="I1558" s="182"/>
      <c r="J1558" s="182"/>
    </row>
    <row r="1559" spans="4:10" x14ac:dyDescent="0.25">
      <c r="D1559" s="201"/>
      <c r="E1559" s="179"/>
      <c r="F1559" s="179"/>
      <c r="G1559" s="180"/>
      <c r="H1559" s="182"/>
      <c r="I1559" s="182"/>
      <c r="J1559" s="182"/>
    </row>
    <row r="1560" spans="4:10" x14ac:dyDescent="0.25">
      <c r="D1560" s="201"/>
      <c r="E1560" s="179"/>
      <c r="F1560" s="179"/>
      <c r="G1560" s="180"/>
      <c r="H1560" s="182"/>
      <c r="I1560" s="182"/>
      <c r="J1560" s="182"/>
    </row>
    <row r="1561" spans="4:10" x14ac:dyDescent="0.25">
      <c r="D1561" s="201"/>
      <c r="E1561" s="179"/>
      <c r="F1561" s="179"/>
      <c r="G1561" s="180"/>
      <c r="H1561" s="182"/>
      <c r="I1561" s="182"/>
      <c r="J1561" s="182"/>
    </row>
    <row r="1562" spans="4:10" x14ac:dyDescent="0.25">
      <c r="D1562" s="201"/>
      <c r="E1562" s="179"/>
      <c r="F1562" s="179"/>
      <c r="G1562" s="180"/>
      <c r="H1562" s="182"/>
      <c r="I1562" s="182"/>
      <c r="J1562" s="182"/>
    </row>
    <row r="1563" spans="4:10" x14ac:dyDescent="0.25">
      <c r="D1563" s="201"/>
      <c r="E1563" s="179"/>
      <c r="F1563" s="179"/>
      <c r="G1563" s="180"/>
      <c r="H1563" s="182"/>
      <c r="I1563" s="182"/>
      <c r="J1563" s="182"/>
    </row>
    <row r="1564" spans="4:10" x14ac:dyDescent="0.25">
      <c r="D1564" s="201"/>
      <c r="E1564" s="179"/>
      <c r="F1564" s="179"/>
      <c r="G1564" s="180"/>
      <c r="H1564" s="182"/>
      <c r="I1564" s="182"/>
      <c r="J1564" s="182"/>
    </row>
    <row r="1565" spans="4:10" x14ac:dyDescent="0.25">
      <c r="D1565" s="201"/>
      <c r="E1565" s="179"/>
      <c r="F1565" s="179"/>
      <c r="G1565" s="180"/>
      <c r="H1565" s="182"/>
      <c r="I1565" s="182"/>
      <c r="J1565" s="182"/>
    </row>
    <row r="1566" spans="4:10" x14ac:dyDescent="0.25">
      <c r="D1566" s="201"/>
      <c r="E1566" s="179"/>
      <c r="F1566" s="179"/>
      <c r="G1566" s="180"/>
      <c r="H1566" s="182"/>
      <c r="I1566" s="182"/>
      <c r="J1566" s="182"/>
    </row>
    <row r="1567" spans="4:10" x14ac:dyDescent="0.25">
      <c r="D1567" s="201"/>
      <c r="E1567" s="179"/>
      <c r="F1567" s="179"/>
      <c r="G1567" s="180"/>
      <c r="H1567" s="182"/>
      <c r="I1567" s="182"/>
      <c r="J1567" s="182"/>
    </row>
    <row r="1568" spans="4:10" x14ac:dyDescent="0.25">
      <c r="D1568" s="201"/>
      <c r="E1568" s="179"/>
      <c r="F1568" s="179"/>
      <c r="G1568" s="180"/>
      <c r="H1568" s="182"/>
      <c r="I1568" s="182"/>
      <c r="J1568" s="182"/>
    </row>
    <row r="1569" spans="4:10" x14ac:dyDescent="0.25">
      <c r="D1569" s="201"/>
      <c r="E1569" s="179"/>
      <c r="F1569" s="179"/>
      <c r="G1569" s="180"/>
      <c r="H1569" s="182"/>
      <c r="I1569" s="182"/>
      <c r="J1569" s="182"/>
    </row>
    <row r="1570" spans="4:10" x14ac:dyDescent="0.25">
      <c r="D1570" s="201"/>
      <c r="E1570" s="179"/>
      <c r="F1570" s="179"/>
      <c r="G1570" s="180"/>
      <c r="H1570" s="182"/>
      <c r="I1570" s="182"/>
      <c r="J1570" s="182"/>
    </row>
    <row r="1571" spans="4:10" x14ac:dyDescent="0.25">
      <c r="D1571" s="201"/>
      <c r="E1571" s="179"/>
      <c r="F1571" s="179"/>
      <c r="G1571" s="180"/>
      <c r="H1571" s="182"/>
      <c r="I1571" s="182"/>
      <c r="J1571" s="182"/>
    </row>
    <row r="1572" spans="4:10" x14ac:dyDescent="0.25">
      <c r="D1572" s="201"/>
      <c r="E1572" s="179"/>
      <c r="F1572" s="179"/>
      <c r="G1572" s="180"/>
      <c r="H1572" s="182"/>
      <c r="I1572" s="182"/>
      <c r="J1572" s="182"/>
    </row>
    <row r="1573" spans="4:10" x14ac:dyDescent="0.25">
      <c r="D1573" s="201"/>
      <c r="E1573" s="179"/>
      <c r="F1573" s="179"/>
      <c r="G1573" s="180"/>
      <c r="H1573" s="182"/>
      <c r="I1573" s="182"/>
      <c r="J1573" s="182"/>
    </row>
    <row r="1574" spans="4:10" x14ac:dyDescent="0.25">
      <c r="D1574" s="201"/>
      <c r="E1574" s="179"/>
      <c r="F1574" s="179"/>
      <c r="G1574" s="180"/>
      <c r="H1574" s="182"/>
      <c r="I1574" s="182"/>
      <c r="J1574" s="182"/>
    </row>
    <row r="1575" spans="4:10" x14ac:dyDescent="0.25">
      <c r="D1575" s="201"/>
      <c r="E1575" s="179"/>
      <c r="F1575" s="179"/>
      <c r="G1575" s="180"/>
      <c r="H1575" s="182"/>
      <c r="I1575" s="182"/>
      <c r="J1575" s="182"/>
    </row>
    <row r="1576" spans="4:10" x14ac:dyDescent="0.25">
      <c r="D1576" s="201"/>
      <c r="E1576" s="179"/>
      <c r="F1576" s="179"/>
      <c r="G1576" s="180"/>
      <c r="H1576" s="182"/>
      <c r="I1576" s="182"/>
      <c r="J1576" s="182"/>
    </row>
    <row r="1577" spans="4:10" x14ac:dyDescent="0.25">
      <c r="D1577" s="201"/>
      <c r="E1577" s="179"/>
      <c r="F1577" s="179"/>
      <c r="G1577" s="180"/>
      <c r="H1577" s="182"/>
      <c r="I1577" s="182"/>
      <c r="J1577" s="182"/>
    </row>
    <row r="1578" spans="4:10" x14ac:dyDescent="0.25">
      <c r="D1578" s="201"/>
      <c r="E1578" s="179"/>
      <c r="F1578" s="179"/>
      <c r="G1578" s="180"/>
      <c r="H1578" s="182"/>
      <c r="I1578" s="182"/>
      <c r="J1578" s="182"/>
    </row>
    <row r="1579" spans="4:10" x14ac:dyDescent="0.25">
      <c r="D1579" s="201"/>
      <c r="E1579" s="179"/>
      <c r="F1579" s="179"/>
      <c r="G1579" s="180"/>
      <c r="H1579" s="182"/>
      <c r="I1579" s="182"/>
      <c r="J1579" s="182"/>
    </row>
    <row r="1580" spans="4:10" x14ac:dyDescent="0.25">
      <c r="D1580" s="201"/>
      <c r="E1580" s="179"/>
      <c r="F1580" s="179"/>
      <c r="G1580" s="180"/>
      <c r="H1580" s="182"/>
      <c r="I1580" s="182"/>
      <c r="J1580" s="182"/>
    </row>
    <row r="1581" spans="4:10" x14ac:dyDescent="0.25">
      <c r="D1581" s="201"/>
      <c r="E1581" s="179"/>
      <c r="F1581" s="179"/>
      <c r="G1581" s="180"/>
      <c r="H1581" s="182"/>
      <c r="I1581" s="182"/>
      <c r="J1581" s="182"/>
    </row>
    <row r="1582" spans="4:10" x14ac:dyDescent="0.25">
      <c r="D1582" s="201"/>
      <c r="E1582" s="179"/>
      <c r="F1582" s="179"/>
      <c r="G1582" s="180"/>
      <c r="H1582" s="182"/>
      <c r="I1582" s="182"/>
      <c r="J1582" s="182"/>
    </row>
    <row r="1583" spans="4:10" x14ac:dyDescent="0.25">
      <c r="D1583" s="201"/>
      <c r="E1583" s="179"/>
      <c r="F1583" s="179"/>
      <c r="G1583" s="180"/>
      <c r="H1583" s="182"/>
      <c r="I1583" s="182"/>
      <c r="J1583" s="182"/>
    </row>
    <row r="1584" spans="4:10" x14ac:dyDescent="0.25">
      <c r="D1584" s="201"/>
      <c r="E1584" s="179"/>
      <c r="F1584" s="179"/>
      <c r="G1584" s="180"/>
      <c r="H1584" s="182"/>
      <c r="I1584" s="182"/>
      <c r="J1584" s="182"/>
    </row>
    <row r="1585" spans="4:10" x14ac:dyDescent="0.25">
      <c r="D1585" s="201"/>
      <c r="E1585" s="179"/>
      <c r="F1585" s="179"/>
      <c r="G1585" s="180"/>
      <c r="H1585" s="182"/>
      <c r="I1585" s="182"/>
      <c r="J1585" s="182"/>
    </row>
    <row r="1586" spans="4:10" x14ac:dyDescent="0.25">
      <c r="D1586" s="201"/>
      <c r="E1586" s="179"/>
      <c r="F1586" s="179"/>
      <c r="G1586" s="180"/>
      <c r="H1586" s="182"/>
      <c r="I1586" s="182"/>
      <c r="J1586" s="182"/>
    </row>
    <row r="1587" spans="4:10" x14ac:dyDescent="0.25">
      <c r="D1587" s="201"/>
      <c r="E1587" s="179"/>
      <c r="F1587" s="179"/>
      <c r="G1587" s="180"/>
      <c r="H1587" s="182"/>
      <c r="I1587" s="182"/>
      <c r="J1587" s="182"/>
    </row>
    <row r="1588" spans="4:10" x14ac:dyDescent="0.25">
      <c r="D1588" s="201"/>
      <c r="E1588" s="179"/>
      <c r="F1588" s="179"/>
      <c r="G1588" s="180"/>
      <c r="H1588" s="182"/>
      <c r="I1588" s="182"/>
      <c r="J1588" s="182"/>
    </row>
    <row r="1589" spans="4:10" x14ac:dyDescent="0.25">
      <c r="D1589" s="201"/>
      <c r="E1589" s="179"/>
      <c r="F1589" s="179"/>
      <c r="G1589" s="180"/>
      <c r="H1589" s="182"/>
      <c r="I1589" s="182"/>
      <c r="J1589" s="182"/>
    </row>
    <row r="1590" spans="4:10" x14ac:dyDescent="0.25">
      <c r="D1590" s="201"/>
      <c r="E1590" s="179"/>
      <c r="F1590" s="179"/>
      <c r="G1590" s="180"/>
      <c r="H1590" s="182"/>
      <c r="I1590" s="182"/>
      <c r="J1590" s="182"/>
    </row>
    <row r="1591" spans="4:10" x14ac:dyDescent="0.25">
      <c r="D1591" s="201"/>
      <c r="E1591" s="179"/>
      <c r="F1591" s="179"/>
      <c r="G1591" s="180"/>
      <c r="H1591" s="182"/>
      <c r="I1591" s="182"/>
      <c r="J1591" s="182"/>
    </row>
    <row r="1592" spans="4:10" x14ac:dyDescent="0.25">
      <c r="D1592" s="201"/>
      <c r="E1592" s="179"/>
      <c r="F1592" s="179"/>
      <c r="G1592" s="180"/>
      <c r="H1592" s="182"/>
      <c r="I1592" s="182"/>
      <c r="J1592" s="182"/>
    </row>
    <row r="1593" spans="4:10" x14ac:dyDescent="0.25">
      <c r="D1593" s="201"/>
      <c r="E1593" s="179"/>
      <c r="F1593" s="179"/>
      <c r="G1593" s="180"/>
      <c r="H1593" s="182"/>
      <c r="I1593" s="182"/>
      <c r="J1593" s="182"/>
    </row>
    <row r="1594" spans="4:10" x14ac:dyDescent="0.25">
      <c r="D1594" s="201"/>
      <c r="E1594" s="179"/>
      <c r="F1594" s="179"/>
      <c r="G1594" s="180"/>
      <c r="H1594" s="182"/>
      <c r="I1594" s="182"/>
      <c r="J1594" s="182"/>
    </row>
    <row r="1595" spans="4:10" x14ac:dyDescent="0.25">
      <c r="D1595" s="201"/>
      <c r="E1595" s="179"/>
      <c r="F1595" s="179"/>
      <c r="G1595" s="180"/>
      <c r="H1595" s="182"/>
      <c r="I1595" s="182"/>
      <c r="J1595" s="182"/>
    </row>
    <row r="1596" spans="4:10" x14ac:dyDescent="0.25">
      <c r="D1596" s="201"/>
      <c r="E1596" s="179"/>
      <c r="F1596" s="179"/>
      <c r="G1596" s="180"/>
      <c r="H1596" s="182"/>
      <c r="I1596" s="182"/>
      <c r="J1596" s="182"/>
    </row>
    <row r="1597" spans="4:10" x14ac:dyDescent="0.25">
      <c r="D1597" s="201"/>
      <c r="E1597" s="179"/>
      <c r="F1597" s="179"/>
      <c r="G1597" s="180"/>
      <c r="H1597" s="182"/>
      <c r="I1597" s="182"/>
      <c r="J1597" s="182"/>
    </row>
    <row r="1598" spans="4:10" x14ac:dyDescent="0.25">
      <c r="D1598" s="201"/>
      <c r="E1598" s="179"/>
      <c r="F1598" s="179"/>
      <c r="G1598" s="180"/>
      <c r="H1598" s="182"/>
      <c r="I1598" s="182"/>
      <c r="J1598" s="182"/>
    </row>
    <row r="1599" spans="4:10" x14ac:dyDescent="0.25">
      <c r="D1599" s="201"/>
      <c r="E1599" s="179"/>
      <c r="F1599" s="179"/>
      <c r="G1599" s="180"/>
      <c r="H1599" s="182"/>
      <c r="I1599" s="182"/>
      <c r="J1599" s="182"/>
    </row>
    <row r="1600" spans="4:10" x14ac:dyDescent="0.25">
      <c r="D1600" s="201"/>
      <c r="E1600" s="179"/>
      <c r="F1600" s="179"/>
      <c r="G1600" s="180"/>
      <c r="H1600" s="182"/>
      <c r="I1600" s="182"/>
      <c r="J1600" s="182"/>
    </row>
    <row r="1601" spans="4:10" x14ac:dyDescent="0.25">
      <c r="D1601" s="201"/>
      <c r="E1601" s="179"/>
      <c r="F1601" s="179"/>
      <c r="G1601" s="180"/>
      <c r="H1601" s="182"/>
      <c r="I1601" s="182"/>
      <c r="J1601" s="182"/>
    </row>
    <row r="1602" spans="4:10" x14ac:dyDescent="0.25">
      <c r="D1602" s="201"/>
      <c r="E1602" s="179"/>
      <c r="F1602" s="179"/>
      <c r="G1602" s="180"/>
      <c r="H1602" s="182"/>
      <c r="I1602" s="182"/>
      <c r="J1602" s="182"/>
    </row>
    <row r="1603" spans="4:10" x14ac:dyDescent="0.25">
      <c r="D1603" s="201"/>
      <c r="E1603" s="179"/>
      <c r="F1603" s="179"/>
      <c r="G1603" s="180"/>
      <c r="H1603" s="182"/>
      <c r="I1603" s="182"/>
      <c r="J1603" s="182"/>
    </row>
    <row r="1604" spans="4:10" x14ac:dyDescent="0.25">
      <c r="D1604" s="201"/>
      <c r="E1604" s="179"/>
      <c r="F1604" s="179"/>
      <c r="G1604" s="180"/>
      <c r="H1604" s="182"/>
      <c r="I1604" s="182"/>
      <c r="J1604" s="182"/>
    </row>
    <row r="1605" spans="4:10" x14ac:dyDescent="0.25">
      <c r="D1605" s="201"/>
      <c r="E1605" s="179"/>
      <c r="F1605" s="179"/>
      <c r="G1605" s="180"/>
      <c r="H1605" s="182"/>
      <c r="I1605" s="182"/>
      <c r="J1605" s="182"/>
    </row>
    <row r="1606" spans="4:10" x14ac:dyDescent="0.25">
      <c r="D1606" s="201"/>
      <c r="E1606" s="179"/>
      <c r="F1606" s="179"/>
      <c r="G1606" s="180"/>
      <c r="H1606" s="182"/>
      <c r="I1606" s="182"/>
      <c r="J1606" s="182"/>
    </row>
    <row r="1607" spans="4:10" x14ac:dyDescent="0.25">
      <c r="D1607" s="201"/>
      <c r="E1607" s="179"/>
      <c r="F1607" s="179"/>
      <c r="G1607" s="180"/>
      <c r="H1607" s="182"/>
      <c r="I1607" s="182"/>
      <c r="J1607" s="182"/>
    </row>
    <row r="1608" spans="4:10" x14ac:dyDescent="0.25">
      <c r="D1608" s="201"/>
      <c r="E1608" s="179"/>
      <c r="F1608" s="179"/>
      <c r="G1608" s="180"/>
      <c r="H1608" s="182"/>
      <c r="I1608" s="182"/>
      <c r="J1608" s="182"/>
    </row>
    <row r="1609" spans="4:10" x14ac:dyDescent="0.25">
      <c r="D1609" s="201"/>
      <c r="E1609" s="179"/>
      <c r="F1609" s="179"/>
      <c r="G1609" s="180"/>
      <c r="H1609" s="182"/>
      <c r="I1609" s="182"/>
      <c r="J1609" s="182"/>
    </row>
    <row r="1610" spans="4:10" x14ac:dyDescent="0.25">
      <c r="D1610" s="201"/>
      <c r="E1610" s="179"/>
      <c r="F1610" s="179"/>
      <c r="G1610" s="180"/>
      <c r="H1610" s="182"/>
      <c r="I1610" s="182"/>
      <c r="J1610" s="182"/>
    </row>
    <row r="1611" spans="4:10" x14ac:dyDescent="0.25">
      <c r="D1611" s="201"/>
      <c r="E1611" s="179"/>
      <c r="F1611" s="179"/>
      <c r="G1611" s="180"/>
      <c r="H1611" s="182"/>
      <c r="I1611" s="182"/>
      <c r="J1611" s="182"/>
    </row>
    <row r="1612" spans="4:10" x14ac:dyDescent="0.25">
      <c r="D1612" s="201"/>
      <c r="E1612" s="179"/>
      <c r="F1612" s="179"/>
      <c r="G1612" s="180"/>
      <c r="H1612" s="182"/>
      <c r="I1612" s="182"/>
      <c r="J1612" s="182"/>
    </row>
    <row r="1613" spans="4:10" x14ac:dyDescent="0.25">
      <c r="D1613" s="201"/>
      <c r="E1613" s="179"/>
      <c r="F1613" s="179"/>
      <c r="G1613" s="180"/>
      <c r="H1613" s="182"/>
      <c r="I1613" s="182"/>
      <c r="J1613" s="182"/>
    </row>
    <row r="1614" spans="4:10" x14ac:dyDescent="0.25">
      <c r="D1614" s="201"/>
      <c r="E1614" s="179"/>
      <c r="F1614" s="179"/>
      <c r="G1614" s="180"/>
      <c r="H1614" s="182"/>
      <c r="I1614" s="182"/>
      <c r="J1614" s="182"/>
    </row>
    <row r="1615" spans="4:10" x14ac:dyDescent="0.25">
      <c r="D1615" s="201"/>
      <c r="E1615" s="179"/>
      <c r="F1615" s="179"/>
      <c r="G1615" s="180"/>
      <c r="H1615" s="182"/>
      <c r="I1615" s="182"/>
      <c r="J1615" s="182"/>
    </row>
    <row r="1616" spans="4:10" x14ac:dyDescent="0.25">
      <c r="D1616" s="201"/>
      <c r="E1616" s="179"/>
      <c r="F1616" s="179"/>
      <c r="G1616" s="180"/>
      <c r="H1616" s="182"/>
      <c r="I1616" s="182"/>
      <c r="J1616" s="182"/>
    </row>
    <row r="1617" spans="4:10" x14ac:dyDescent="0.25">
      <c r="D1617" s="201"/>
      <c r="E1617" s="179"/>
      <c r="F1617" s="179"/>
      <c r="G1617" s="180"/>
      <c r="H1617" s="182"/>
      <c r="I1617" s="182"/>
      <c r="J1617" s="182"/>
    </row>
    <row r="1618" spans="4:10" x14ac:dyDescent="0.25">
      <c r="D1618" s="201"/>
      <c r="E1618" s="179"/>
      <c r="F1618" s="179"/>
      <c r="G1618" s="180"/>
      <c r="H1618" s="182"/>
      <c r="I1618" s="182"/>
      <c r="J1618" s="182"/>
    </row>
    <row r="1619" spans="4:10" x14ac:dyDescent="0.25">
      <c r="D1619" s="201"/>
      <c r="E1619" s="179"/>
      <c r="F1619" s="179"/>
      <c r="G1619" s="180"/>
      <c r="H1619" s="182"/>
      <c r="I1619" s="182"/>
      <c r="J1619" s="182"/>
    </row>
    <row r="1620" spans="4:10" x14ac:dyDescent="0.25">
      <c r="D1620" s="201"/>
      <c r="E1620" s="179"/>
      <c r="F1620" s="179"/>
      <c r="G1620" s="180"/>
      <c r="H1620" s="182"/>
      <c r="I1620" s="182"/>
      <c r="J1620" s="182"/>
    </row>
    <row r="1621" spans="4:10" x14ac:dyDescent="0.25">
      <c r="D1621" s="201"/>
      <c r="E1621" s="179"/>
      <c r="F1621" s="179"/>
      <c r="G1621" s="180"/>
      <c r="H1621" s="182"/>
      <c r="I1621" s="182"/>
      <c r="J1621" s="182"/>
    </row>
    <row r="1622" spans="4:10" x14ac:dyDescent="0.25">
      <c r="D1622" s="201"/>
      <c r="E1622" s="179"/>
      <c r="F1622" s="179"/>
      <c r="G1622" s="180"/>
      <c r="H1622" s="182"/>
      <c r="I1622" s="182"/>
      <c r="J1622" s="182"/>
    </row>
    <row r="1623" spans="4:10" x14ac:dyDescent="0.25">
      <c r="D1623" s="201"/>
      <c r="E1623" s="179"/>
      <c r="F1623" s="179"/>
      <c r="G1623" s="180"/>
      <c r="H1623" s="182"/>
      <c r="I1623" s="182"/>
      <c r="J1623" s="182"/>
    </row>
    <row r="1624" spans="4:10" x14ac:dyDescent="0.25">
      <c r="D1624" s="201"/>
      <c r="E1624" s="179"/>
      <c r="F1624" s="179"/>
      <c r="G1624" s="180"/>
      <c r="H1624" s="182"/>
      <c r="I1624" s="182"/>
      <c r="J1624" s="182"/>
    </row>
    <row r="1625" spans="4:10" x14ac:dyDescent="0.25">
      <c r="D1625" s="201"/>
      <c r="E1625" s="179"/>
      <c r="F1625" s="179"/>
      <c r="G1625" s="180"/>
      <c r="H1625" s="182"/>
      <c r="I1625" s="182"/>
      <c r="J1625" s="182"/>
    </row>
    <row r="1626" spans="4:10" x14ac:dyDescent="0.25">
      <c r="D1626" s="201"/>
      <c r="E1626" s="179"/>
      <c r="F1626" s="179"/>
      <c r="G1626" s="180"/>
      <c r="H1626" s="182"/>
      <c r="I1626" s="182"/>
      <c r="J1626" s="182"/>
    </row>
    <row r="1627" spans="4:10" x14ac:dyDescent="0.25">
      <c r="D1627" s="201"/>
      <c r="E1627" s="179"/>
      <c r="F1627" s="179"/>
      <c r="G1627" s="180"/>
      <c r="H1627" s="182"/>
      <c r="I1627" s="182"/>
      <c r="J1627" s="182"/>
    </row>
    <row r="1628" spans="4:10" x14ac:dyDescent="0.25">
      <c r="D1628" s="201"/>
      <c r="E1628" s="179"/>
      <c r="F1628" s="179"/>
      <c r="G1628" s="180"/>
      <c r="H1628" s="182"/>
      <c r="I1628" s="182"/>
      <c r="J1628" s="182"/>
    </row>
    <row r="1629" spans="4:10" x14ac:dyDescent="0.25">
      <c r="D1629" s="201"/>
      <c r="E1629" s="179"/>
      <c r="F1629" s="179"/>
      <c r="G1629" s="180"/>
      <c r="H1629" s="182"/>
      <c r="I1629" s="182"/>
      <c r="J1629" s="182"/>
    </row>
    <row r="1630" spans="4:10" x14ac:dyDescent="0.25">
      <c r="D1630" s="201"/>
      <c r="E1630" s="179"/>
      <c r="F1630" s="179"/>
      <c r="G1630" s="180"/>
      <c r="H1630" s="182"/>
      <c r="I1630" s="182"/>
      <c r="J1630" s="182"/>
    </row>
    <row r="1631" spans="4:10" x14ac:dyDescent="0.25">
      <c r="D1631" s="201"/>
      <c r="E1631" s="179"/>
      <c r="F1631" s="179"/>
      <c r="G1631" s="180"/>
      <c r="H1631" s="182"/>
      <c r="I1631" s="182"/>
      <c r="J1631" s="182"/>
    </row>
    <row r="1632" spans="4:10" x14ac:dyDescent="0.25">
      <c r="D1632" s="201"/>
      <c r="E1632" s="179"/>
      <c r="F1632" s="179"/>
      <c r="G1632" s="180"/>
      <c r="H1632" s="182"/>
      <c r="I1632" s="182"/>
      <c r="J1632" s="182"/>
    </row>
    <row r="1633" spans="4:10" x14ac:dyDescent="0.25">
      <c r="D1633" s="201"/>
      <c r="E1633" s="179"/>
      <c r="F1633" s="179"/>
      <c r="G1633" s="180"/>
      <c r="H1633" s="182"/>
      <c r="I1633" s="182"/>
      <c r="J1633" s="182"/>
    </row>
    <row r="1634" spans="4:10" x14ac:dyDescent="0.25">
      <c r="D1634" s="201"/>
      <c r="E1634" s="179"/>
      <c r="F1634" s="179"/>
      <c r="G1634" s="180"/>
      <c r="H1634" s="182"/>
      <c r="I1634" s="182"/>
      <c r="J1634" s="182"/>
    </row>
    <row r="1635" spans="4:10" x14ac:dyDescent="0.25">
      <c r="D1635" s="201"/>
      <c r="E1635" s="179"/>
      <c r="F1635" s="179"/>
      <c r="G1635" s="180"/>
      <c r="H1635" s="182"/>
      <c r="I1635" s="182"/>
      <c r="J1635" s="182"/>
    </row>
    <row r="1636" spans="4:10" x14ac:dyDescent="0.25">
      <c r="D1636" s="201"/>
      <c r="E1636" s="179"/>
      <c r="F1636" s="179"/>
      <c r="G1636" s="180"/>
      <c r="H1636" s="182"/>
      <c r="I1636" s="182"/>
      <c r="J1636" s="182"/>
    </row>
    <row r="1637" spans="4:10" x14ac:dyDescent="0.25">
      <c r="D1637" s="201"/>
      <c r="E1637" s="179"/>
      <c r="F1637" s="179"/>
      <c r="G1637" s="180"/>
      <c r="H1637" s="182"/>
      <c r="I1637" s="182"/>
      <c r="J1637" s="182"/>
    </row>
    <row r="1638" spans="4:10" x14ac:dyDescent="0.25">
      <c r="D1638" s="201"/>
      <c r="E1638" s="179"/>
      <c r="F1638" s="179"/>
      <c r="G1638" s="180"/>
      <c r="H1638" s="182"/>
      <c r="I1638" s="182"/>
      <c r="J1638" s="182"/>
    </row>
    <row r="1639" spans="4:10" x14ac:dyDescent="0.25">
      <c r="D1639" s="201"/>
      <c r="E1639" s="179"/>
      <c r="F1639" s="179"/>
      <c r="G1639" s="180"/>
      <c r="H1639" s="182"/>
      <c r="I1639" s="182"/>
      <c r="J1639" s="182"/>
    </row>
    <row r="1640" spans="4:10" x14ac:dyDescent="0.25">
      <c r="D1640" s="201"/>
      <c r="E1640" s="179"/>
      <c r="F1640" s="179"/>
      <c r="G1640" s="180"/>
      <c r="H1640" s="182"/>
      <c r="I1640" s="182"/>
      <c r="J1640" s="182"/>
    </row>
    <row r="1641" spans="4:10" x14ac:dyDescent="0.25">
      <c r="D1641" s="201"/>
      <c r="E1641" s="179"/>
      <c r="F1641" s="179"/>
      <c r="G1641" s="180"/>
      <c r="H1641" s="182"/>
      <c r="I1641" s="182"/>
      <c r="J1641" s="182"/>
    </row>
    <row r="1642" spans="4:10" x14ac:dyDescent="0.25">
      <c r="D1642" s="201"/>
      <c r="E1642" s="179"/>
      <c r="F1642" s="179"/>
      <c r="G1642" s="180"/>
      <c r="H1642" s="182"/>
      <c r="I1642" s="182"/>
      <c r="J1642" s="182"/>
    </row>
    <row r="1643" spans="4:10" x14ac:dyDescent="0.25">
      <c r="D1643" s="201"/>
      <c r="E1643" s="179"/>
      <c r="F1643" s="179"/>
      <c r="G1643" s="180"/>
      <c r="H1643" s="182"/>
      <c r="I1643" s="182"/>
      <c r="J1643" s="182"/>
    </row>
    <row r="1644" spans="4:10" x14ac:dyDescent="0.25">
      <c r="D1644" s="201"/>
      <c r="E1644" s="179"/>
      <c r="F1644" s="179"/>
      <c r="G1644" s="180"/>
      <c r="H1644" s="182"/>
      <c r="I1644" s="182"/>
      <c r="J1644" s="182"/>
    </row>
    <row r="1645" spans="4:10" x14ac:dyDescent="0.25">
      <c r="D1645" s="201"/>
      <c r="E1645" s="179"/>
      <c r="F1645" s="179"/>
      <c r="G1645" s="180"/>
      <c r="H1645" s="182"/>
      <c r="I1645" s="182"/>
      <c r="J1645" s="182"/>
    </row>
    <row r="1646" spans="4:10" x14ac:dyDescent="0.25">
      <c r="D1646" s="201"/>
      <c r="E1646" s="179"/>
      <c r="F1646" s="179"/>
      <c r="G1646" s="180"/>
      <c r="H1646" s="182"/>
      <c r="I1646" s="182"/>
      <c r="J1646" s="182"/>
    </row>
    <row r="1647" spans="4:10" x14ac:dyDescent="0.25">
      <c r="D1647" s="201"/>
      <c r="E1647" s="179"/>
      <c r="F1647" s="179"/>
      <c r="G1647" s="180"/>
      <c r="H1647" s="182"/>
      <c r="I1647" s="182"/>
      <c r="J1647" s="182"/>
    </row>
    <row r="1648" spans="4:10" x14ac:dyDescent="0.25">
      <c r="D1648" s="201"/>
      <c r="E1648" s="179"/>
      <c r="F1648" s="179"/>
      <c r="G1648" s="180"/>
      <c r="H1648" s="182"/>
      <c r="I1648" s="182"/>
      <c r="J1648" s="182"/>
    </row>
    <row r="1649" spans="4:10" x14ac:dyDescent="0.25">
      <c r="D1649" s="201"/>
      <c r="E1649" s="179"/>
      <c r="F1649" s="179"/>
      <c r="G1649" s="180"/>
      <c r="H1649" s="182"/>
      <c r="I1649" s="182"/>
      <c r="J1649" s="182"/>
    </row>
    <row r="1650" spans="4:10" x14ac:dyDescent="0.25">
      <c r="D1650" s="201"/>
      <c r="E1650" s="179"/>
      <c r="F1650" s="179"/>
      <c r="G1650" s="180"/>
      <c r="H1650" s="182"/>
      <c r="I1650" s="182"/>
      <c r="J1650" s="182"/>
    </row>
    <row r="1651" spans="4:10" x14ac:dyDescent="0.25">
      <c r="D1651" s="201"/>
      <c r="E1651" s="179"/>
      <c r="F1651" s="179"/>
      <c r="G1651" s="180"/>
      <c r="H1651" s="182"/>
      <c r="I1651" s="182"/>
      <c r="J1651" s="182"/>
    </row>
    <row r="1652" spans="4:10" x14ac:dyDescent="0.25">
      <c r="D1652" s="201"/>
      <c r="E1652" s="179"/>
      <c r="F1652" s="179"/>
      <c r="G1652" s="180"/>
      <c r="H1652" s="182"/>
      <c r="I1652" s="182"/>
      <c r="J1652" s="182"/>
    </row>
    <row r="1653" spans="4:10" x14ac:dyDescent="0.25">
      <c r="D1653" s="201"/>
      <c r="E1653" s="179"/>
      <c r="F1653" s="179"/>
      <c r="G1653" s="180"/>
      <c r="H1653" s="182"/>
      <c r="I1653" s="182"/>
      <c r="J1653" s="182"/>
    </row>
    <row r="1654" spans="4:10" x14ac:dyDescent="0.25">
      <c r="D1654" s="201"/>
      <c r="E1654" s="179"/>
      <c r="F1654" s="179"/>
      <c r="G1654" s="180"/>
      <c r="H1654" s="182"/>
      <c r="I1654" s="182"/>
      <c r="J1654" s="182"/>
    </row>
    <row r="1655" spans="4:10" x14ac:dyDescent="0.25">
      <c r="D1655" s="201"/>
      <c r="E1655" s="179"/>
      <c r="F1655" s="179"/>
      <c r="G1655" s="180"/>
      <c r="H1655" s="182"/>
      <c r="I1655" s="182"/>
      <c r="J1655" s="182"/>
    </row>
    <row r="1656" spans="4:10" x14ac:dyDescent="0.25">
      <c r="D1656" s="201"/>
      <c r="E1656" s="179"/>
      <c r="F1656" s="179"/>
      <c r="G1656" s="180"/>
      <c r="H1656" s="182"/>
      <c r="I1656" s="182"/>
      <c r="J1656" s="182"/>
    </row>
    <row r="1657" spans="4:10" x14ac:dyDescent="0.25">
      <c r="D1657" s="201"/>
      <c r="E1657" s="179"/>
      <c r="F1657" s="179"/>
      <c r="G1657" s="180"/>
      <c r="H1657" s="182"/>
      <c r="I1657" s="182"/>
      <c r="J1657" s="182"/>
    </row>
    <row r="1658" spans="4:10" x14ac:dyDescent="0.25">
      <c r="D1658" s="201"/>
      <c r="E1658" s="179"/>
      <c r="F1658" s="179"/>
      <c r="G1658" s="180"/>
      <c r="H1658" s="182"/>
      <c r="I1658" s="182"/>
      <c r="J1658" s="182"/>
    </row>
    <row r="1659" spans="4:10" x14ac:dyDescent="0.25">
      <c r="D1659" s="201"/>
      <c r="E1659" s="179"/>
      <c r="F1659" s="179"/>
      <c r="G1659" s="180"/>
      <c r="H1659" s="182"/>
      <c r="I1659" s="182"/>
      <c r="J1659" s="182"/>
    </row>
    <row r="1660" spans="4:10" x14ac:dyDescent="0.25">
      <c r="D1660" s="201"/>
      <c r="E1660" s="179"/>
      <c r="F1660" s="179"/>
      <c r="G1660" s="180"/>
      <c r="H1660" s="182"/>
      <c r="I1660" s="182"/>
      <c r="J1660" s="182"/>
    </row>
    <row r="1661" spans="4:10" x14ac:dyDescent="0.25">
      <c r="D1661" s="201"/>
      <c r="E1661" s="179"/>
      <c r="F1661" s="179"/>
      <c r="G1661" s="180"/>
      <c r="H1661" s="182"/>
      <c r="I1661" s="182"/>
      <c r="J1661" s="182"/>
    </row>
    <row r="1662" spans="4:10" x14ac:dyDescent="0.25">
      <c r="D1662" s="201"/>
      <c r="E1662" s="179"/>
      <c r="F1662" s="179"/>
      <c r="G1662" s="180"/>
      <c r="H1662" s="182"/>
      <c r="I1662" s="182"/>
      <c r="J1662" s="182"/>
    </row>
    <row r="1663" spans="4:10" x14ac:dyDescent="0.25">
      <c r="D1663" s="201"/>
      <c r="E1663" s="179"/>
      <c r="F1663" s="179"/>
      <c r="G1663" s="180"/>
      <c r="H1663" s="182"/>
      <c r="I1663" s="182"/>
      <c r="J1663" s="182"/>
    </row>
    <row r="1664" spans="4:10" x14ac:dyDescent="0.25">
      <c r="D1664" s="201"/>
      <c r="E1664" s="179"/>
      <c r="F1664" s="179"/>
      <c r="G1664" s="180"/>
      <c r="H1664" s="182"/>
      <c r="I1664" s="182"/>
      <c r="J1664" s="182"/>
    </row>
    <row r="1665" spans="4:10" x14ac:dyDescent="0.25">
      <c r="D1665" s="201"/>
      <c r="E1665" s="179"/>
      <c r="F1665" s="179"/>
      <c r="G1665" s="180"/>
      <c r="H1665" s="182"/>
      <c r="I1665" s="182"/>
      <c r="J1665" s="182"/>
    </row>
    <row r="1666" spans="4:10" x14ac:dyDescent="0.25">
      <c r="D1666" s="201"/>
      <c r="E1666" s="179"/>
      <c r="F1666" s="179"/>
      <c r="G1666" s="180"/>
      <c r="H1666" s="182"/>
      <c r="I1666" s="182"/>
      <c r="J1666" s="182"/>
    </row>
    <row r="1667" spans="4:10" x14ac:dyDescent="0.25">
      <c r="D1667" s="201"/>
      <c r="E1667" s="179"/>
      <c r="F1667" s="179"/>
      <c r="G1667" s="180"/>
      <c r="H1667" s="182"/>
      <c r="I1667" s="182"/>
      <c r="J1667" s="182"/>
    </row>
    <row r="1668" spans="4:10" x14ac:dyDescent="0.25">
      <c r="D1668" s="201"/>
      <c r="E1668" s="179"/>
      <c r="F1668" s="179"/>
      <c r="G1668" s="180"/>
      <c r="H1668" s="182"/>
      <c r="I1668" s="182"/>
      <c r="J1668" s="182"/>
    </row>
    <row r="1669" spans="4:10" x14ac:dyDescent="0.25">
      <c r="D1669" s="201"/>
      <c r="E1669" s="179"/>
      <c r="F1669" s="179"/>
      <c r="G1669" s="180"/>
      <c r="H1669" s="182"/>
      <c r="I1669" s="182"/>
      <c r="J1669" s="182"/>
    </row>
    <row r="1670" spans="4:10" x14ac:dyDescent="0.25">
      <c r="D1670" s="201"/>
      <c r="E1670" s="179"/>
      <c r="F1670" s="179"/>
      <c r="G1670" s="180"/>
      <c r="H1670" s="182"/>
      <c r="I1670" s="182"/>
      <c r="J1670" s="182"/>
    </row>
    <row r="1671" spans="4:10" x14ac:dyDescent="0.25">
      <c r="D1671" s="201"/>
      <c r="E1671" s="179"/>
      <c r="F1671" s="179"/>
      <c r="G1671" s="180"/>
      <c r="H1671" s="182"/>
      <c r="I1671" s="182"/>
      <c r="J1671" s="182"/>
    </row>
    <row r="1672" spans="4:10" x14ac:dyDescent="0.25">
      <c r="D1672" s="201"/>
      <c r="E1672" s="179"/>
      <c r="F1672" s="179"/>
      <c r="G1672" s="180"/>
      <c r="H1672" s="182"/>
      <c r="I1672" s="182"/>
      <c r="J1672" s="182"/>
    </row>
    <row r="1673" spans="4:10" x14ac:dyDescent="0.25">
      <c r="D1673" s="201"/>
      <c r="E1673" s="179"/>
      <c r="F1673" s="179"/>
      <c r="G1673" s="180"/>
      <c r="H1673" s="182"/>
      <c r="I1673" s="182"/>
      <c r="J1673" s="182"/>
    </row>
    <row r="1674" spans="4:10" x14ac:dyDescent="0.25">
      <c r="D1674" s="201"/>
      <c r="E1674" s="179"/>
      <c r="F1674" s="179"/>
      <c r="G1674" s="180"/>
      <c r="H1674" s="182"/>
      <c r="I1674" s="182"/>
      <c r="J1674" s="182"/>
    </row>
    <row r="1675" spans="4:10" x14ac:dyDescent="0.25">
      <c r="D1675" s="201"/>
      <c r="E1675" s="179"/>
      <c r="F1675" s="179"/>
      <c r="G1675" s="180"/>
      <c r="H1675" s="182"/>
      <c r="I1675" s="182"/>
      <c r="J1675" s="182"/>
    </row>
    <row r="1676" spans="4:10" x14ac:dyDescent="0.25">
      <c r="D1676" s="201"/>
      <c r="E1676" s="179"/>
      <c r="F1676" s="179"/>
      <c r="G1676" s="180"/>
      <c r="H1676" s="182"/>
      <c r="I1676" s="182"/>
      <c r="J1676" s="182"/>
    </row>
    <row r="1677" spans="4:10" x14ac:dyDescent="0.25">
      <c r="D1677" s="201"/>
      <c r="E1677" s="179"/>
      <c r="F1677" s="179"/>
      <c r="G1677" s="180"/>
      <c r="H1677" s="182"/>
      <c r="I1677" s="182"/>
      <c r="J1677" s="182"/>
    </row>
    <row r="1678" spans="4:10" x14ac:dyDescent="0.25">
      <c r="D1678" s="201"/>
      <c r="E1678" s="179"/>
      <c r="F1678" s="179"/>
      <c r="G1678" s="180"/>
      <c r="H1678" s="182"/>
      <c r="I1678" s="182"/>
      <c r="J1678" s="182"/>
    </row>
    <row r="1679" spans="4:10" x14ac:dyDescent="0.25">
      <c r="D1679" s="201"/>
      <c r="E1679" s="179"/>
      <c r="F1679" s="179"/>
      <c r="G1679" s="180"/>
      <c r="H1679" s="182"/>
      <c r="I1679" s="182"/>
      <c r="J1679" s="182"/>
    </row>
    <row r="1680" spans="4:10" x14ac:dyDescent="0.25">
      <c r="D1680" s="201"/>
      <c r="E1680" s="179"/>
      <c r="F1680" s="179"/>
      <c r="G1680" s="180"/>
      <c r="H1680" s="182"/>
      <c r="I1680" s="182"/>
      <c r="J1680" s="182"/>
    </row>
    <row r="1681" spans="4:10" x14ac:dyDescent="0.25">
      <c r="D1681" s="201"/>
      <c r="E1681" s="179"/>
      <c r="F1681" s="179"/>
      <c r="G1681" s="180"/>
      <c r="H1681" s="182"/>
      <c r="I1681" s="182"/>
      <c r="J1681" s="182"/>
    </row>
    <row r="1682" spans="4:10" x14ac:dyDescent="0.25">
      <c r="D1682" s="201"/>
      <c r="E1682" s="179"/>
      <c r="F1682" s="179"/>
      <c r="G1682" s="180"/>
      <c r="H1682" s="182"/>
      <c r="I1682" s="182"/>
      <c r="J1682" s="182"/>
    </row>
    <row r="1683" spans="4:10" x14ac:dyDescent="0.25">
      <c r="D1683" s="201"/>
      <c r="E1683" s="179"/>
      <c r="F1683" s="179"/>
      <c r="G1683" s="180"/>
      <c r="H1683" s="182"/>
      <c r="I1683" s="182"/>
      <c r="J1683" s="182"/>
    </row>
    <row r="1684" spans="4:10" x14ac:dyDescent="0.25">
      <c r="D1684" s="201"/>
      <c r="E1684" s="179"/>
      <c r="F1684" s="179"/>
      <c r="G1684" s="180"/>
      <c r="H1684" s="182"/>
      <c r="I1684" s="182"/>
      <c r="J1684" s="182"/>
    </row>
    <row r="1685" spans="4:10" x14ac:dyDescent="0.25">
      <c r="D1685" s="201"/>
      <c r="E1685" s="179"/>
      <c r="F1685" s="179"/>
      <c r="G1685" s="180"/>
      <c r="H1685" s="182"/>
      <c r="I1685" s="182"/>
      <c r="J1685" s="182"/>
    </row>
    <row r="1686" spans="4:10" x14ac:dyDescent="0.25">
      <c r="D1686" s="201"/>
      <c r="E1686" s="179"/>
      <c r="F1686" s="179"/>
      <c r="G1686" s="180"/>
      <c r="H1686" s="182"/>
      <c r="I1686" s="182"/>
      <c r="J1686" s="182"/>
    </row>
    <row r="1687" spans="4:10" x14ac:dyDescent="0.25">
      <c r="D1687" s="201"/>
      <c r="E1687" s="179"/>
      <c r="F1687" s="179"/>
      <c r="G1687" s="180"/>
      <c r="H1687" s="182"/>
      <c r="I1687" s="182"/>
      <c r="J1687" s="182"/>
    </row>
    <row r="1688" spans="4:10" x14ac:dyDescent="0.25">
      <c r="D1688" s="201"/>
      <c r="E1688" s="179"/>
      <c r="F1688" s="179"/>
      <c r="G1688" s="180"/>
      <c r="H1688" s="182"/>
      <c r="I1688" s="182"/>
      <c r="J1688" s="182"/>
    </row>
    <row r="1689" spans="4:10" x14ac:dyDescent="0.25">
      <c r="D1689" s="201"/>
      <c r="E1689" s="179"/>
      <c r="F1689" s="179"/>
      <c r="G1689" s="180"/>
      <c r="H1689" s="182"/>
      <c r="I1689" s="182"/>
      <c r="J1689" s="182"/>
    </row>
    <row r="1690" spans="4:10" x14ac:dyDescent="0.25">
      <c r="D1690" s="201"/>
      <c r="E1690" s="179"/>
      <c r="F1690" s="179"/>
      <c r="G1690" s="180"/>
      <c r="H1690" s="182"/>
      <c r="I1690" s="182"/>
      <c r="J1690" s="182"/>
    </row>
    <row r="1691" spans="4:10" x14ac:dyDescent="0.25">
      <c r="D1691" s="201"/>
      <c r="E1691" s="179"/>
      <c r="F1691" s="179"/>
      <c r="G1691" s="180"/>
      <c r="H1691" s="182"/>
      <c r="I1691" s="182"/>
      <c r="J1691" s="182"/>
    </row>
    <row r="1692" spans="4:10" x14ac:dyDescent="0.25">
      <c r="D1692" s="201"/>
      <c r="E1692" s="179"/>
      <c r="F1692" s="179"/>
      <c r="G1692" s="180"/>
      <c r="H1692" s="182"/>
      <c r="I1692" s="182"/>
      <c r="J1692" s="182"/>
    </row>
    <row r="1693" spans="4:10" x14ac:dyDescent="0.25">
      <c r="D1693" s="201"/>
      <c r="E1693" s="179"/>
      <c r="F1693" s="179"/>
      <c r="G1693" s="180"/>
      <c r="H1693" s="182"/>
      <c r="I1693" s="182"/>
      <c r="J1693" s="182"/>
    </row>
    <row r="1694" spans="4:10" x14ac:dyDescent="0.25">
      <c r="D1694" s="201"/>
      <c r="E1694" s="179"/>
      <c r="F1694" s="179"/>
      <c r="G1694" s="180"/>
      <c r="H1694" s="182"/>
      <c r="I1694" s="182"/>
      <c r="J1694" s="182"/>
    </row>
    <row r="1695" spans="4:10" x14ac:dyDescent="0.25">
      <c r="D1695" s="201"/>
      <c r="E1695" s="179"/>
      <c r="F1695" s="179"/>
      <c r="G1695" s="180"/>
      <c r="H1695" s="182"/>
      <c r="I1695" s="182"/>
      <c r="J1695" s="182"/>
    </row>
    <row r="1696" spans="4:10" x14ac:dyDescent="0.25">
      <c r="D1696" s="201"/>
      <c r="E1696" s="179"/>
      <c r="F1696" s="179"/>
      <c r="G1696" s="180"/>
      <c r="H1696" s="182"/>
      <c r="I1696" s="182"/>
      <c r="J1696" s="182"/>
    </row>
    <row r="1697" spans="4:10" x14ac:dyDescent="0.25">
      <c r="D1697" s="201"/>
      <c r="E1697" s="179"/>
      <c r="F1697" s="179"/>
      <c r="G1697" s="180"/>
      <c r="H1697" s="182"/>
      <c r="I1697" s="182"/>
      <c r="J1697" s="182"/>
    </row>
    <row r="1698" spans="4:10" x14ac:dyDescent="0.25">
      <c r="D1698" s="201"/>
      <c r="E1698" s="179"/>
      <c r="F1698" s="179"/>
      <c r="G1698" s="180"/>
      <c r="H1698" s="182"/>
      <c r="I1698" s="182"/>
      <c r="J1698" s="182"/>
    </row>
    <row r="1699" spans="4:10" x14ac:dyDescent="0.25">
      <c r="D1699" s="201"/>
      <c r="E1699" s="179"/>
      <c r="F1699" s="179"/>
      <c r="G1699" s="180"/>
      <c r="H1699" s="182"/>
      <c r="I1699" s="182"/>
      <c r="J1699" s="182"/>
    </row>
    <row r="1700" spans="4:10" x14ac:dyDescent="0.25">
      <c r="D1700" s="201"/>
      <c r="E1700" s="179"/>
      <c r="F1700" s="179"/>
      <c r="G1700" s="180"/>
      <c r="H1700" s="182"/>
      <c r="I1700" s="182"/>
      <c r="J1700" s="182"/>
    </row>
    <row r="1701" spans="4:10" x14ac:dyDescent="0.25">
      <c r="D1701" s="201"/>
      <c r="E1701" s="179"/>
      <c r="F1701" s="179"/>
      <c r="G1701" s="180"/>
      <c r="H1701" s="182"/>
      <c r="I1701" s="182"/>
      <c r="J1701" s="182"/>
    </row>
    <row r="1702" spans="4:10" x14ac:dyDescent="0.25">
      <c r="D1702" s="201"/>
      <c r="E1702" s="179"/>
      <c r="F1702" s="179"/>
      <c r="G1702" s="180"/>
      <c r="H1702" s="182"/>
      <c r="I1702" s="182"/>
      <c r="J1702" s="182"/>
    </row>
    <row r="1703" spans="4:10" x14ac:dyDescent="0.25">
      <c r="D1703" s="201"/>
      <c r="E1703" s="179"/>
      <c r="F1703" s="179"/>
      <c r="G1703" s="180"/>
      <c r="H1703" s="182"/>
      <c r="I1703" s="182"/>
      <c r="J1703" s="182"/>
    </row>
    <row r="1704" spans="4:10" x14ac:dyDescent="0.25">
      <c r="D1704" s="201"/>
      <c r="E1704" s="179"/>
      <c r="F1704" s="179"/>
      <c r="G1704" s="180"/>
      <c r="H1704" s="182"/>
      <c r="I1704" s="182"/>
      <c r="J1704" s="182"/>
    </row>
    <row r="1705" spans="4:10" x14ac:dyDescent="0.25">
      <c r="D1705" s="201"/>
      <c r="E1705" s="179"/>
      <c r="F1705" s="179"/>
      <c r="G1705" s="180"/>
      <c r="H1705" s="182"/>
      <c r="I1705" s="182"/>
      <c r="J1705" s="182"/>
    </row>
    <row r="1706" spans="4:10" x14ac:dyDescent="0.25">
      <c r="D1706" s="201"/>
      <c r="E1706" s="179"/>
      <c r="F1706" s="179"/>
      <c r="G1706" s="180"/>
      <c r="H1706" s="182"/>
      <c r="I1706" s="182"/>
      <c r="J1706" s="182"/>
    </row>
    <row r="1707" spans="4:10" x14ac:dyDescent="0.25">
      <c r="D1707" s="201"/>
      <c r="E1707" s="179"/>
      <c r="F1707" s="179"/>
      <c r="G1707" s="180"/>
      <c r="H1707" s="182"/>
      <c r="I1707" s="182"/>
      <c r="J1707" s="182"/>
    </row>
    <row r="1708" spans="4:10" x14ac:dyDescent="0.25">
      <c r="D1708" s="201"/>
      <c r="E1708" s="179"/>
      <c r="F1708" s="179"/>
      <c r="G1708" s="180"/>
      <c r="H1708" s="182"/>
      <c r="I1708" s="182"/>
      <c r="J1708" s="182"/>
    </row>
    <row r="1709" spans="4:10" x14ac:dyDescent="0.25">
      <c r="D1709" s="201"/>
      <c r="E1709" s="179"/>
      <c r="F1709" s="179"/>
      <c r="G1709" s="180"/>
      <c r="H1709" s="182"/>
      <c r="I1709" s="182"/>
      <c r="J1709" s="182"/>
    </row>
    <row r="1710" spans="4:10" x14ac:dyDescent="0.25">
      <c r="D1710" s="201"/>
      <c r="E1710" s="179"/>
      <c r="F1710" s="179"/>
      <c r="G1710" s="180"/>
      <c r="H1710" s="182"/>
      <c r="I1710" s="182"/>
      <c r="J1710" s="182"/>
    </row>
    <row r="1711" spans="4:10" x14ac:dyDescent="0.25">
      <c r="D1711" s="201"/>
      <c r="E1711" s="179"/>
      <c r="F1711" s="179"/>
      <c r="G1711" s="180"/>
      <c r="H1711" s="182"/>
      <c r="I1711" s="182"/>
      <c r="J1711" s="182"/>
    </row>
    <row r="1712" spans="4:10" x14ac:dyDescent="0.25">
      <c r="D1712" s="201"/>
      <c r="E1712" s="179"/>
      <c r="F1712" s="179"/>
      <c r="G1712" s="180"/>
      <c r="H1712" s="182"/>
      <c r="I1712" s="182"/>
      <c r="J1712" s="182"/>
    </row>
    <row r="1713" spans="4:10" x14ac:dyDescent="0.25">
      <c r="D1713" s="201"/>
      <c r="E1713" s="179"/>
      <c r="F1713" s="179"/>
      <c r="G1713" s="180"/>
      <c r="H1713" s="182"/>
      <c r="I1713" s="182"/>
      <c r="J1713" s="182"/>
    </row>
    <row r="1714" spans="4:10" x14ac:dyDescent="0.25">
      <c r="D1714" s="201"/>
      <c r="E1714" s="179"/>
      <c r="F1714" s="179"/>
      <c r="G1714" s="180"/>
      <c r="H1714" s="182"/>
      <c r="I1714" s="182"/>
      <c r="J1714" s="182"/>
    </row>
    <row r="1715" spans="4:10" x14ac:dyDescent="0.25">
      <c r="D1715" s="201"/>
      <c r="E1715" s="179"/>
      <c r="F1715" s="179"/>
      <c r="G1715" s="180"/>
      <c r="H1715" s="182"/>
      <c r="I1715" s="182"/>
      <c r="J1715" s="182"/>
    </row>
    <row r="1716" spans="4:10" x14ac:dyDescent="0.25">
      <c r="D1716" s="201"/>
      <c r="E1716" s="179"/>
      <c r="F1716" s="179"/>
      <c r="G1716" s="180"/>
      <c r="H1716" s="182"/>
      <c r="I1716" s="182"/>
      <c r="J1716" s="182"/>
    </row>
    <row r="1717" spans="4:10" x14ac:dyDescent="0.25">
      <c r="D1717" s="201"/>
      <c r="E1717" s="179"/>
      <c r="F1717" s="179"/>
      <c r="G1717" s="180"/>
      <c r="H1717" s="182"/>
      <c r="I1717" s="182"/>
      <c r="J1717" s="182"/>
    </row>
    <row r="1718" spans="4:10" x14ac:dyDescent="0.25">
      <c r="D1718" s="201"/>
      <c r="E1718" s="179"/>
      <c r="F1718" s="179"/>
      <c r="G1718" s="180"/>
      <c r="H1718" s="182"/>
      <c r="I1718" s="182"/>
      <c r="J1718" s="182"/>
    </row>
    <row r="1719" spans="4:10" x14ac:dyDescent="0.25">
      <c r="D1719" s="201"/>
      <c r="E1719" s="179"/>
      <c r="F1719" s="179"/>
      <c r="G1719" s="180"/>
      <c r="H1719" s="182"/>
      <c r="I1719" s="182"/>
      <c r="J1719" s="182"/>
    </row>
    <row r="1720" spans="4:10" x14ac:dyDescent="0.25">
      <c r="D1720" s="201"/>
      <c r="E1720" s="179"/>
      <c r="F1720" s="179"/>
      <c r="G1720" s="180"/>
      <c r="H1720" s="182"/>
      <c r="I1720" s="182"/>
      <c r="J1720" s="182"/>
    </row>
    <row r="1721" spans="4:10" x14ac:dyDescent="0.25">
      <c r="D1721" s="201"/>
      <c r="E1721" s="179"/>
      <c r="F1721" s="179"/>
      <c r="G1721" s="180"/>
      <c r="H1721" s="182"/>
      <c r="I1721" s="182"/>
      <c r="J1721" s="182"/>
    </row>
    <row r="1722" spans="4:10" x14ac:dyDescent="0.25">
      <c r="D1722" s="201"/>
      <c r="E1722" s="179"/>
      <c r="F1722" s="179"/>
      <c r="G1722" s="180"/>
      <c r="H1722" s="182"/>
      <c r="I1722" s="182"/>
      <c r="J1722" s="182"/>
    </row>
    <row r="1723" spans="4:10" x14ac:dyDescent="0.25">
      <c r="D1723" s="201"/>
      <c r="E1723" s="179"/>
      <c r="F1723" s="179"/>
      <c r="G1723" s="180"/>
      <c r="H1723" s="182"/>
      <c r="I1723" s="182"/>
      <c r="J1723" s="182"/>
    </row>
    <row r="1724" spans="4:10" x14ac:dyDescent="0.25">
      <c r="D1724" s="201"/>
      <c r="E1724" s="179"/>
      <c r="F1724" s="179"/>
      <c r="G1724" s="180"/>
      <c r="H1724" s="182"/>
      <c r="I1724" s="182"/>
      <c r="J1724" s="182"/>
    </row>
    <row r="1725" spans="4:10" x14ac:dyDescent="0.25">
      <c r="D1725" s="201"/>
      <c r="E1725" s="179"/>
      <c r="F1725" s="179"/>
      <c r="G1725" s="180"/>
      <c r="H1725" s="182"/>
      <c r="I1725" s="182"/>
      <c r="J1725" s="182"/>
    </row>
    <row r="1726" spans="4:10" x14ac:dyDescent="0.25">
      <c r="D1726" s="201"/>
      <c r="E1726" s="179"/>
      <c r="F1726" s="179"/>
      <c r="G1726" s="180"/>
      <c r="H1726" s="182"/>
      <c r="I1726" s="182"/>
      <c r="J1726" s="182"/>
    </row>
    <row r="1727" spans="4:10" x14ac:dyDescent="0.25">
      <c r="D1727" s="201"/>
      <c r="E1727" s="179"/>
      <c r="F1727" s="179"/>
      <c r="G1727" s="180"/>
      <c r="H1727" s="182"/>
      <c r="I1727" s="182"/>
      <c r="J1727" s="182"/>
    </row>
    <row r="1728" spans="4:10" x14ac:dyDescent="0.25">
      <c r="D1728" s="201"/>
      <c r="E1728" s="179"/>
      <c r="F1728" s="179"/>
      <c r="G1728" s="180"/>
      <c r="H1728" s="182"/>
      <c r="I1728" s="182"/>
      <c r="J1728" s="182"/>
    </row>
    <row r="1729" spans="4:10" x14ac:dyDescent="0.25">
      <c r="D1729" s="201"/>
      <c r="E1729" s="179"/>
      <c r="F1729" s="179"/>
      <c r="G1729" s="180"/>
      <c r="H1729" s="182"/>
      <c r="I1729" s="182"/>
      <c r="J1729" s="182"/>
    </row>
    <row r="1730" spans="4:10" x14ac:dyDescent="0.25">
      <c r="D1730" s="201"/>
      <c r="E1730" s="179"/>
      <c r="F1730" s="179"/>
      <c r="G1730" s="180"/>
      <c r="H1730" s="182"/>
      <c r="I1730" s="182"/>
      <c r="J1730" s="182"/>
    </row>
    <row r="1731" spans="4:10" x14ac:dyDescent="0.25">
      <c r="D1731" s="201"/>
      <c r="E1731" s="179"/>
      <c r="F1731" s="179"/>
      <c r="G1731" s="180"/>
      <c r="H1731" s="182"/>
      <c r="I1731" s="182"/>
      <c r="J1731" s="182"/>
    </row>
    <row r="1732" spans="4:10" x14ac:dyDescent="0.25">
      <c r="D1732" s="201"/>
      <c r="E1732" s="179"/>
      <c r="F1732" s="179"/>
      <c r="G1732" s="180"/>
      <c r="H1732" s="182"/>
      <c r="I1732" s="182"/>
      <c r="J1732" s="182"/>
    </row>
    <row r="1733" spans="4:10" x14ac:dyDescent="0.25">
      <c r="D1733" s="201"/>
      <c r="E1733" s="179"/>
      <c r="F1733" s="179"/>
      <c r="G1733" s="180"/>
      <c r="H1733" s="182"/>
      <c r="I1733" s="182"/>
      <c r="J1733" s="182"/>
    </row>
    <row r="1734" spans="4:10" x14ac:dyDescent="0.25">
      <c r="D1734" s="201"/>
      <c r="E1734" s="179"/>
      <c r="F1734" s="179"/>
      <c r="G1734" s="180"/>
      <c r="H1734" s="182"/>
      <c r="I1734" s="182"/>
      <c r="J1734" s="182"/>
    </row>
    <row r="1735" spans="4:10" x14ac:dyDescent="0.25">
      <c r="D1735" s="201"/>
      <c r="E1735" s="179"/>
      <c r="F1735" s="179"/>
      <c r="G1735" s="180"/>
      <c r="H1735" s="182"/>
      <c r="I1735" s="182"/>
      <c r="J1735" s="182"/>
    </row>
    <row r="1736" spans="4:10" x14ac:dyDescent="0.25">
      <c r="D1736" s="201"/>
      <c r="E1736" s="179"/>
      <c r="F1736" s="179"/>
      <c r="G1736" s="180"/>
      <c r="H1736" s="182"/>
      <c r="I1736" s="182"/>
      <c r="J1736" s="182"/>
    </row>
    <row r="1737" spans="4:10" x14ac:dyDescent="0.25">
      <c r="D1737" s="201"/>
      <c r="E1737" s="179"/>
      <c r="F1737" s="179"/>
      <c r="G1737" s="180"/>
      <c r="H1737" s="182"/>
      <c r="I1737" s="182"/>
      <c r="J1737" s="182"/>
    </row>
    <row r="1738" spans="4:10" x14ac:dyDescent="0.25">
      <c r="D1738" s="201"/>
      <c r="E1738" s="179"/>
      <c r="F1738" s="179"/>
      <c r="G1738" s="180"/>
      <c r="H1738" s="182"/>
      <c r="I1738" s="182"/>
      <c r="J1738" s="182"/>
    </row>
    <row r="1739" spans="4:10" x14ac:dyDescent="0.25">
      <c r="D1739" s="201"/>
      <c r="E1739" s="179"/>
      <c r="F1739" s="179"/>
      <c r="G1739" s="180"/>
      <c r="H1739" s="182"/>
      <c r="I1739" s="182"/>
      <c r="J1739" s="182"/>
    </row>
    <row r="1740" spans="4:10" x14ac:dyDescent="0.25">
      <c r="D1740" s="201"/>
      <c r="E1740" s="179"/>
      <c r="F1740" s="179"/>
      <c r="G1740" s="180"/>
      <c r="H1740" s="182"/>
      <c r="I1740" s="182"/>
      <c r="J1740" s="182"/>
    </row>
    <row r="1741" spans="4:10" x14ac:dyDescent="0.25">
      <c r="D1741" s="201"/>
      <c r="E1741" s="179"/>
      <c r="F1741" s="179"/>
      <c r="G1741" s="180"/>
      <c r="H1741" s="182"/>
      <c r="I1741" s="182"/>
      <c r="J1741" s="182"/>
    </row>
    <row r="1742" spans="4:10" x14ac:dyDescent="0.25">
      <c r="D1742" s="201"/>
      <c r="E1742" s="179"/>
      <c r="F1742" s="179"/>
      <c r="G1742" s="180"/>
      <c r="H1742" s="182"/>
      <c r="I1742" s="182"/>
      <c r="J1742" s="182"/>
    </row>
    <row r="1743" spans="4:10" x14ac:dyDescent="0.25">
      <c r="D1743" s="201"/>
      <c r="E1743" s="179"/>
      <c r="F1743" s="179"/>
      <c r="G1743" s="180"/>
      <c r="H1743" s="182"/>
      <c r="I1743" s="182"/>
      <c r="J1743" s="182"/>
    </row>
    <row r="1744" spans="4:10" x14ac:dyDescent="0.25">
      <c r="D1744" s="201"/>
      <c r="E1744" s="179"/>
      <c r="F1744" s="179"/>
      <c r="G1744" s="180"/>
      <c r="H1744" s="182"/>
      <c r="I1744" s="182"/>
      <c r="J1744" s="182"/>
    </row>
    <row r="1745" spans="4:10" x14ac:dyDescent="0.25">
      <c r="D1745" s="201"/>
      <c r="E1745" s="179"/>
      <c r="F1745" s="179"/>
      <c r="G1745" s="180"/>
      <c r="H1745" s="182"/>
      <c r="I1745" s="182"/>
      <c r="J1745" s="182"/>
    </row>
    <row r="1746" spans="4:10" x14ac:dyDescent="0.25">
      <c r="D1746" s="201"/>
      <c r="E1746" s="179"/>
      <c r="F1746" s="179"/>
      <c r="G1746" s="180"/>
      <c r="H1746" s="182"/>
      <c r="I1746" s="182"/>
      <c r="J1746" s="182"/>
    </row>
    <row r="1747" spans="4:10" x14ac:dyDescent="0.25">
      <c r="D1747" s="201"/>
      <c r="E1747" s="179"/>
      <c r="F1747" s="179"/>
      <c r="G1747" s="180"/>
      <c r="H1747" s="182"/>
      <c r="I1747" s="182"/>
      <c r="J1747" s="182"/>
    </row>
    <row r="1748" spans="4:10" x14ac:dyDescent="0.25">
      <c r="D1748" s="201"/>
      <c r="E1748" s="179"/>
      <c r="F1748" s="179"/>
      <c r="G1748" s="180"/>
      <c r="H1748" s="182"/>
      <c r="I1748" s="182"/>
      <c r="J1748" s="182"/>
    </row>
    <row r="1749" spans="4:10" x14ac:dyDescent="0.25">
      <c r="D1749" s="201"/>
      <c r="E1749" s="179"/>
      <c r="F1749" s="179"/>
      <c r="G1749" s="180"/>
      <c r="H1749" s="182"/>
      <c r="I1749" s="182"/>
      <c r="J1749" s="182"/>
    </row>
    <row r="1750" spans="4:10" x14ac:dyDescent="0.25">
      <c r="D1750" s="201"/>
      <c r="E1750" s="179"/>
      <c r="F1750" s="179"/>
      <c r="G1750" s="180"/>
      <c r="H1750" s="182"/>
      <c r="I1750" s="182"/>
      <c r="J1750" s="182"/>
    </row>
    <row r="1751" spans="4:10" x14ac:dyDescent="0.25">
      <c r="D1751" s="201"/>
      <c r="E1751" s="179"/>
      <c r="F1751" s="179"/>
      <c r="G1751" s="180"/>
      <c r="H1751" s="182"/>
      <c r="I1751" s="182"/>
      <c r="J1751" s="182"/>
    </row>
    <row r="1752" spans="4:10" x14ac:dyDescent="0.25">
      <c r="D1752" s="201"/>
      <c r="E1752" s="179"/>
      <c r="F1752" s="179"/>
      <c r="G1752" s="180"/>
      <c r="H1752" s="182"/>
      <c r="I1752" s="182"/>
      <c r="J1752" s="182"/>
    </row>
    <row r="1753" spans="4:10" x14ac:dyDescent="0.25">
      <c r="D1753" s="201"/>
      <c r="E1753" s="179"/>
      <c r="F1753" s="179"/>
      <c r="G1753" s="180"/>
      <c r="H1753" s="182"/>
      <c r="I1753" s="182"/>
      <c r="J1753" s="182"/>
    </row>
    <row r="1754" spans="4:10" x14ac:dyDescent="0.25">
      <c r="D1754" s="201"/>
      <c r="E1754" s="179"/>
      <c r="F1754" s="179"/>
      <c r="G1754" s="180"/>
      <c r="H1754" s="182"/>
      <c r="I1754" s="182"/>
      <c r="J1754" s="182"/>
    </row>
    <row r="1755" spans="4:10" x14ac:dyDescent="0.25">
      <c r="D1755" s="201"/>
      <c r="E1755" s="179"/>
      <c r="F1755" s="179"/>
      <c r="G1755" s="180"/>
      <c r="H1755" s="182"/>
      <c r="I1755" s="182"/>
      <c r="J1755" s="182"/>
    </row>
    <row r="1756" spans="4:10" x14ac:dyDescent="0.25">
      <c r="D1756" s="201"/>
      <c r="E1756" s="179"/>
      <c r="F1756" s="179"/>
      <c r="G1756" s="180"/>
      <c r="H1756" s="182"/>
      <c r="I1756" s="182"/>
      <c r="J1756" s="182"/>
    </row>
    <row r="1757" spans="4:10" x14ac:dyDescent="0.25">
      <c r="D1757" s="201"/>
      <c r="E1757" s="179"/>
      <c r="F1757" s="179"/>
      <c r="G1757" s="180"/>
      <c r="H1757" s="182"/>
      <c r="I1757" s="182"/>
      <c r="J1757" s="182"/>
    </row>
    <row r="1758" spans="4:10" x14ac:dyDescent="0.25">
      <c r="D1758" s="201"/>
      <c r="E1758" s="179"/>
      <c r="F1758" s="179"/>
      <c r="G1758" s="180"/>
      <c r="H1758" s="182"/>
      <c r="I1758" s="182"/>
      <c r="J1758" s="182"/>
    </row>
    <row r="1759" spans="4:10" x14ac:dyDescent="0.25">
      <c r="D1759" s="201"/>
      <c r="E1759" s="179"/>
      <c r="F1759" s="179"/>
      <c r="G1759" s="180"/>
      <c r="H1759" s="182"/>
      <c r="I1759" s="182"/>
      <c r="J1759" s="182"/>
    </row>
    <row r="1760" spans="4:10" x14ac:dyDescent="0.25">
      <c r="D1760" s="201"/>
      <c r="E1760" s="179"/>
      <c r="F1760" s="179"/>
      <c r="G1760" s="180"/>
      <c r="H1760" s="182"/>
      <c r="I1760" s="182"/>
      <c r="J1760" s="182"/>
    </row>
    <row r="1761" spans="4:10" x14ac:dyDescent="0.25">
      <c r="D1761" s="201"/>
      <c r="E1761" s="179"/>
      <c r="F1761" s="179"/>
      <c r="G1761" s="180"/>
      <c r="H1761" s="182"/>
      <c r="I1761" s="182"/>
      <c r="J1761" s="182"/>
    </row>
    <row r="1762" spans="4:10" x14ac:dyDescent="0.25">
      <c r="D1762" s="201"/>
      <c r="E1762" s="179"/>
      <c r="F1762" s="179"/>
      <c r="G1762" s="180"/>
      <c r="H1762" s="182"/>
      <c r="I1762" s="182"/>
      <c r="J1762" s="182"/>
    </row>
    <row r="1763" spans="4:10" x14ac:dyDescent="0.25">
      <c r="D1763" s="201"/>
      <c r="E1763" s="179"/>
      <c r="F1763" s="179"/>
      <c r="G1763" s="180"/>
      <c r="H1763" s="182"/>
      <c r="I1763" s="182"/>
      <c r="J1763" s="182"/>
    </row>
    <row r="1764" spans="4:10" x14ac:dyDescent="0.25">
      <c r="D1764" s="201"/>
      <c r="E1764" s="179"/>
      <c r="F1764" s="179"/>
      <c r="G1764" s="180"/>
      <c r="H1764" s="182"/>
      <c r="I1764" s="182"/>
      <c r="J1764" s="182"/>
    </row>
    <row r="1765" spans="4:10" x14ac:dyDescent="0.25">
      <c r="D1765" s="201"/>
      <c r="E1765" s="179"/>
      <c r="F1765" s="179"/>
      <c r="G1765" s="180"/>
      <c r="H1765" s="182"/>
      <c r="I1765" s="182"/>
      <c r="J1765" s="182"/>
    </row>
    <row r="1766" spans="4:10" x14ac:dyDescent="0.25">
      <c r="D1766" s="201"/>
      <c r="E1766" s="179"/>
      <c r="F1766" s="179"/>
      <c r="G1766" s="180"/>
      <c r="H1766" s="182"/>
      <c r="I1766" s="182"/>
      <c r="J1766" s="182"/>
    </row>
    <row r="1767" spans="4:10" x14ac:dyDescent="0.25">
      <c r="D1767" s="201"/>
      <c r="E1767" s="179"/>
      <c r="F1767" s="179"/>
      <c r="G1767" s="180"/>
      <c r="H1767" s="182"/>
      <c r="I1767" s="182"/>
      <c r="J1767" s="182"/>
    </row>
    <row r="1768" spans="4:10" x14ac:dyDescent="0.25">
      <c r="D1768" s="201"/>
      <c r="E1768" s="179"/>
      <c r="F1768" s="179"/>
      <c r="G1768" s="180"/>
      <c r="H1768" s="182"/>
      <c r="I1768" s="182"/>
      <c r="J1768" s="182"/>
    </row>
    <row r="1769" spans="4:10" x14ac:dyDescent="0.25">
      <c r="D1769" s="201"/>
      <c r="E1769" s="179"/>
      <c r="F1769" s="179"/>
      <c r="G1769" s="180"/>
      <c r="H1769" s="182"/>
      <c r="I1769" s="182"/>
      <c r="J1769" s="182"/>
    </row>
    <row r="1770" spans="4:10" x14ac:dyDescent="0.25">
      <c r="D1770" s="201"/>
      <c r="E1770" s="179"/>
      <c r="F1770" s="179"/>
      <c r="G1770" s="180"/>
      <c r="H1770" s="182"/>
      <c r="I1770" s="182"/>
      <c r="J1770" s="182"/>
    </row>
    <row r="1771" spans="4:10" x14ac:dyDescent="0.25">
      <c r="D1771" s="201"/>
      <c r="E1771" s="179"/>
      <c r="F1771" s="179"/>
      <c r="G1771" s="180"/>
      <c r="H1771" s="182"/>
      <c r="I1771" s="182"/>
      <c r="J1771" s="182"/>
    </row>
    <row r="1772" spans="4:10" x14ac:dyDescent="0.25">
      <c r="D1772" s="201"/>
      <c r="E1772" s="179"/>
      <c r="F1772" s="179"/>
      <c r="G1772" s="180"/>
      <c r="H1772" s="182"/>
      <c r="I1772" s="182"/>
      <c r="J1772" s="182"/>
    </row>
    <row r="1773" spans="4:10" x14ac:dyDescent="0.25">
      <c r="D1773" s="201"/>
      <c r="E1773" s="179"/>
      <c r="F1773" s="179"/>
      <c r="G1773" s="180"/>
      <c r="H1773" s="182"/>
      <c r="I1773" s="182"/>
      <c r="J1773" s="182"/>
    </row>
    <row r="1774" spans="4:10" x14ac:dyDescent="0.25">
      <c r="D1774" s="201"/>
      <c r="E1774" s="179"/>
      <c r="F1774" s="179"/>
      <c r="G1774" s="180"/>
      <c r="H1774" s="182"/>
      <c r="I1774" s="182"/>
      <c r="J1774" s="182"/>
    </row>
    <row r="1775" spans="4:10" x14ac:dyDescent="0.25">
      <c r="D1775" s="201"/>
      <c r="E1775" s="179"/>
      <c r="F1775" s="179"/>
      <c r="G1775" s="180"/>
      <c r="H1775" s="182"/>
      <c r="I1775" s="182"/>
      <c r="J1775" s="182"/>
    </row>
    <row r="1776" spans="4:10" x14ac:dyDescent="0.25">
      <c r="D1776" s="201"/>
      <c r="E1776" s="179"/>
      <c r="F1776" s="179"/>
      <c r="G1776" s="180"/>
      <c r="H1776" s="182"/>
      <c r="I1776" s="182"/>
      <c r="J1776" s="182"/>
    </row>
    <row r="1777" spans="4:10" x14ac:dyDescent="0.25">
      <c r="D1777" s="201"/>
      <c r="E1777" s="179"/>
      <c r="F1777" s="179"/>
      <c r="G1777" s="180"/>
      <c r="H1777" s="182"/>
      <c r="I1777" s="182"/>
      <c r="J1777" s="182"/>
    </row>
    <row r="1778" spans="4:10" x14ac:dyDescent="0.25">
      <c r="D1778" s="201"/>
      <c r="E1778" s="179"/>
      <c r="F1778" s="179"/>
      <c r="G1778" s="180"/>
      <c r="H1778" s="182"/>
      <c r="I1778" s="182"/>
      <c r="J1778" s="182"/>
    </row>
    <row r="1779" spans="4:10" x14ac:dyDescent="0.25">
      <c r="D1779" s="201"/>
      <c r="E1779" s="179"/>
      <c r="F1779" s="179"/>
      <c r="G1779" s="180"/>
      <c r="H1779" s="182"/>
      <c r="I1779" s="182"/>
      <c r="J1779" s="182"/>
    </row>
    <row r="1780" spans="4:10" x14ac:dyDescent="0.25">
      <c r="D1780" s="201"/>
      <c r="E1780" s="179"/>
      <c r="F1780" s="179"/>
      <c r="G1780" s="180"/>
      <c r="H1780" s="182"/>
      <c r="I1780" s="182"/>
      <c r="J1780" s="182"/>
    </row>
    <row r="1781" spans="4:10" x14ac:dyDescent="0.25">
      <c r="D1781" s="201"/>
      <c r="E1781" s="179"/>
      <c r="F1781" s="179"/>
      <c r="G1781" s="180"/>
      <c r="H1781" s="182"/>
      <c r="I1781" s="182"/>
      <c r="J1781" s="182"/>
    </row>
    <row r="1782" spans="4:10" x14ac:dyDescent="0.25">
      <c r="D1782" s="201"/>
      <c r="E1782" s="179"/>
      <c r="F1782" s="179"/>
      <c r="G1782" s="180"/>
      <c r="H1782" s="182"/>
      <c r="I1782" s="182"/>
      <c r="J1782" s="182"/>
    </row>
    <row r="1783" spans="4:10" x14ac:dyDescent="0.25">
      <c r="D1783" s="201"/>
      <c r="E1783" s="179"/>
      <c r="F1783" s="179"/>
      <c r="G1783" s="180"/>
      <c r="H1783" s="182"/>
      <c r="I1783" s="182"/>
      <c r="J1783" s="182"/>
    </row>
    <row r="1784" spans="4:10" x14ac:dyDescent="0.25">
      <c r="D1784" s="201"/>
      <c r="E1784" s="179"/>
      <c r="F1784" s="179"/>
      <c r="G1784" s="180"/>
      <c r="H1784" s="182"/>
      <c r="I1784" s="182"/>
      <c r="J1784" s="182"/>
    </row>
    <row r="1785" spans="4:10" x14ac:dyDescent="0.25">
      <c r="D1785" s="201"/>
      <c r="E1785" s="179"/>
      <c r="F1785" s="179"/>
      <c r="G1785" s="180"/>
      <c r="H1785" s="182"/>
      <c r="I1785" s="182"/>
      <c r="J1785" s="182"/>
    </row>
    <row r="1786" spans="4:10" x14ac:dyDescent="0.25">
      <c r="D1786" s="201"/>
      <c r="E1786" s="179"/>
      <c r="F1786" s="179"/>
      <c r="G1786" s="180"/>
      <c r="H1786" s="182"/>
      <c r="I1786" s="182"/>
      <c r="J1786" s="182"/>
    </row>
    <row r="1787" spans="4:10" x14ac:dyDescent="0.25">
      <c r="D1787" s="201"/>
      <c r="E1787" s="179"/>
      <c r="F1787" s="179"/>
      <c r="G1787" s="180"/>
      <c r="H1787" s="182"/>
      <c r="I1787" s="182"/>
      <c r="J1787" s="182"/>
    </row>
    <row r="1788" spans="4:10" x14ac:dyDescent="0.25">
      <c r="D1788" s="201"/>
      <c r="E1788" s="179"/>
      <c r="F1788" s="179"/>
      <c r="G1788" s="180"/>
      <c r="H1788" s="182"/>
      <c r="I1788" s="182"/>
      <c r="J1788" s="182"/>
    </row>
    <row r="1789" spans="4:10" x14ac:dyDescent="0.25">
      <c r="D1789" s="201"/>
      <c r="E1789" s="179"/>
      <c r="F1789" s="179"/>
      <c r="G1789" s="180"/>
      <c r="H1789" s="182"/>
      <c r="I1789" s="182"/>
      <c r="J1789" s="182"/>
    </row>
    <row r="1790" spans="4:10" x14ac:dyDescent="0.25">
      <c r="D1790" s="201"/>
      <c r="E1790" s="179"/>
      <c r="F1790" s="179"/>
      <c r="G1790" s="180"/>
      <c r="H1790" s="182"/>
      <c r="I1790" s="182"/>
      <c r="J1790" s="182"/>
    </row>
    <row r="1791" spans="4:10" x14ac:dyDescent="0.25">
      <c r="D1791" s="201"/>
      <c r="E1791" s="179"/>
      <c r="F1791" s="179"/>
      <c r="G1791" s="180"/>
      <c r="H1791" s="182"/>
      <c r="I1791" s="182"/>
      <c r="J1791" s="182"/>
    </row>
    <row r="1792" spans="4:10" x14ac:dyDescent="0.25">
      <c r="D1792" s="201"/>
      <c r="E1792" s="179"/>
      <c r="F1792" s="179"/>
      <c r="G1792" s="180"/>
      <c r="H1792" s="182"/>
      <c r="I1792" s="182"/>
      <c r="J1792" s="182"/>
    </row>
    <row r="1793" spans="4:10" x14ac:dyDescent="0.25">
      <c r="D1793" s="201"/>
      <c r="E1793" s="179"/>
      <c r="F1793" s="179"/>
      <c r="G1793" s="180"/>
      <c r="H1793" s="182"/>
      <c r="I1793" s="182"/>
      <c r="J1793" s="182"/>
    </row>
    <row r="1794" spans="4:10" x14ac:dyDescent="0.25">
      <c r="D1794" s="201"/>
      <c r="E1794" s="179"/>
      <c r="F1794" s="179"/>
      <c r="G1794" s="180"/>
      <c r="H1794" s="182"/>
      <c r="I1794" s="182"/>
      <c r="J1794" s="182"/>
    </row>
    <row r="1795" spans="4:10" x14ac:dyDescent="0.25">
      <c r="D1795" s="201"/>
      <c r="E1795" s="179"/>
      <c r="F1795" s="179"/>
      <c r="G1795" s="180"/>
      <c r="H1795" s="182"/>
      <c r="I1795" s="182"/>
      <c r="J1795" s="182"/>
    </row>
    <row r="1796" spans="4:10" x14ac:dyDescent="0.25">
      <c r="D1796" s="201"/>
      <c r="E1796" s="179"/>
      <c r="F1796" s="179"/>
      <c r="G1796" s="180"/>
      <c r="H1796" s="182"/>
      <c r="I1796" s="182"/>
      <c r="J1796" s="182"/>
    </row>
    <row r="1797" spans="4:10" x14ac:dyDescent="0.25">
      <c r="D1797" s="201"/>
      <c r="E1797" s="179"/>
      <c r="F1797" s="179"/>
      <c r="G1797" s="180"/>
      <c r="H1797" s="182"/>
      <c r="I1797" s="182"/>
      <c r="J1797" s="182"/>
    </row>
    <row r="1798" spans="4:10" x14ac:dyDescent="0.25">
      <c r="D1798" s="201"/>
      <c r="E1798" s="179"/>
      <c r="F1798" s="179"/>
      <c r="G1798" s="180"/>
      <c r="H1798" s="182"/>
      <c r="I1798" s="182"/>
      <c r="J1798" s="182"/>
    </row>
    <row r="1799" spans="4:10" x14ac:dyDescent="0.25">
      <c r="D1799" s="201"/>
      <c r="E1799" s="179"/>
      <c r="F1799" s="179"/>
      <c r="G1799" s="180"/>
      <c r="H1799" s="182"/>
      <c r="I1799" s="182"/>
      <c r="J1799" s="182"/>
    </row>
    <row r="1800" spans="4:10" x14ac:dyDescent="0.25">
      <c r="D1800" s="201"/>
      <c r="E1800" s="179"/>
      <c r="F1800" s="179"/>
      <c r="G1800" s="180"/>
      <c r="H1800" s="182"/>
      <c r="I1800" s="182"/>
      <c r="J1800" s="182"/>
    </row>
    <row r="1801" spans="4:10" x14ac:dyDescent="0.25">
      <c r="D1801" s="201"/>
      <c r="E1801" s="179"/>
      <c r="F1801" s="179"/>
      <c r="G1801" s="180"/>
      <c r="H1801" s="182"/>
      <c r="I1801" s="182"/>
      <c r="J1801" s="182"/>
    </row>
    <row r="1802" spans="4:10" x14ac:dyDescent="0.25">
      <c r="D1802" s="201"/>
      <c r="E1802" s="179"/>
      <c r="F1802" s="179"/>
      <c r="G1802" s="180"/>
      <c r="H1802" s="182"/>
      <c r="I1802" s="182"/>
      <c r="J1802" s="182"/>
    </row>
    <row r="1803" spans="4:10" x14ac:dyDescent="0.25">
      <c r="D1803" s="201"/>
      <c r="E1803" s="179"/>
      <c r="F1803" s="179"/>
      <c r="G1803" s="180"/>
      <c r="H1803" s="182"/>
      <c r="I1803" s="182"/>
      <c r="J1803" s="182"/>
    </row>
    <row r="1804" spans="4:10" x14ac:dyDescent="0.25">
      <c r="D1804" s="201"/>
      <c r="E1804" s="179"/>
      <c r="F1804" s="179"/>
      <c r="G1804" s="180"/>
      <c r="H1804" s="182"/>
      <c r="I1804" s="182"/>
      <c r="J1804" s="182"/>
    </row>
    <row r="1805" spans="4:10" x14ac:dyDescent="0.25">
      <c r="D1805" s="201"/>
      <c r="E1805" s="179"/>
      <c r="F1805" s="179"/>
      <c r="G1805" s="180"/>
      <c r="H1805" s="182"/>
      <c r="I1805" s="182"/>
      <c r="J1805" s="182"/>
    </row>
    <row r="1806" spans="4:10" x14ac:dyDescent="0.25">
      <c r="D1806" s="201"/>
      <c r="E1806" s="179"/>
      <c r="F1806" s="179"/>
      <c r="G1806" s="180"/>
      <c r="H1806" s="182"/>
      <c r="I1806" s="182"/>
      <c r="J1806" s="182"/>
    </row>
    <row r="1807" spans="4:10" x14ac:dyDescent="0.25">
      <c r="D1807" s="201"/>
      <c r="E1807" s="179"/>
      <c r="F1807" s="179"/>
      <c r="G1807" s="180"/>
      <c r="H1807" s="182"/>
      <c r="I1807" s="182"/>
      <c r="J1807" s="182"/>
    </row>
    <row r="1808" spans="4:10" x14ac:dyDescent="0.25">
      <c r="D1808" s="201"/>
      <c r="E1808" s="179"/>
      <c r="F1808" s="179"/>
      <c r="G1808" s="180"/>
      <c r="H1808" s="182"/>
      <c r="I1808" s="182"/>
      <c r="J1808" s="182"/>
    </row>
    <row r="1809" spans="4:10" x14ac:dyDescent="0.25">
      <c r="D1809" s="201"/>
      <c r="E1809" s="179"/>
      <c r="F1809" s="179"/>
      <c r="G1809" s="180"/>
      <c r="H1809" s="182"/>
      <c r="I1809" s="182"/>
      <c r="J1809" s="182"/>
    </row>
    <row r="1810" spans="4:10" x14ac:dyDescent="0.25">
      <c r="D1810" s="201"/>
      <c r="E1810" s="179"/>
      <c r="F1810" s="179"/>
      <c r="G1810" s="180"/>
      <c r="H1810" s="182"/>
      <c r="I1810" s="182"/>
      <c r="J1810" s="182"/>
    </row>
    <row r="1811" spans="4:10" x14ac:dyDescent="0.25">
      <c r="D1811" s="201"/>
      <c r="E1811" s="179"/>
      <c r="F1811" s="179"/>
      <c r="G1811" s="180"/>
      <c r="H1811" s="182"/>
      <c r="I1811" s="182"/>
      <c r="J1811" s="182"/>
    </row>
    <row r="1812" spans="4:10" x14ac:dyDescent="0.25">
      <c r="D1812" s="201"/>
      <c r="E1812" s="179"/>
      <c r="F1812" s="179"/>
      <c r="G1812" s="180"/>
      <c r="H1812" s="182"/>
      <c r="I1812" s="182"/>
      <c r="J1812" s="182"/>
    </row>
    <row r="1813" spans="4:10" x14ac:dyDescent="0.25">
      <c r="D1813" s="201"/>
      <c r="E1813" s="179"/>
      <c r="F1813" s="179"/>
      <c r="G1813" s="180"/>
      <c r="H1813" s="182"/>
      <c r="I1813" s="182"/>
      <c r="J1813" s="182"/>
    </row>
    <row r="1814" spans="4:10" x14ac:dyDescent="0.25">
      <c r="D1814" s="201"/>
      <c r="E1814" s="179"/>
      <c r="F1814" s="179"/>
      <c r="G1814" s="180"/>
      <c r="H1814" s="182"/>
      <c r="I1814" s="182"/>
      <c r="J1814" s="182"/>
    </row>
    <row r="1815" spans="4:10" x14ac:dyDescent="0.25">
      <c r="D1815" s="201"/>
      <c r="E1815" s="179"/>
      <c r="F1815" s="179"/>
      <c r="G1815" s="180"/>
      <c r="H1815" s="182"/>
      <c r="I1815" s="182"/>
      <c r="J1815" s="182"/>
    </row>
    <row r="1816" spans="4:10" x14ac:dyDescent="0.25">
      <c r="D1816" s="201"/>
      <c r="E1816" s="179"/>
      <c r="F1816" s="179"/>
      <c r="G1816" s="180"/>
      <c r="H1816" s="182"/>
      <c r="I1816" s="182"/>
      <c r="J1816" s="182"/>
    </row>
    <row r="1817" spans="4:10" x14ac:dyDescent="0.25">
      <c r="D1817" s="201"/>
      <c r="E1817" s="179"/>
      <c r="F1817" s="179"/>
      <c r="G1817" s="180"/>
      <c r="H1817" s="182"/>
      <c r="I1817" s="182"/>
      <c r="J1817" s="182"/>
    </row>
    <row r="1818" spans="4:10" x14ac:dyDescent="0.25">
      <c r="D1818" s="201"/>
      <c r="E1818" s="179"/>
      <c r="F1818" s="179"/>
      <c r="G1818" s="180"/>
      <c r="H1818" s="182"/>
      <c r="I1818" s="182"/>
      <c r="J1818" s="182"/>
    </row>
    <row r="1819" spans="4:10" x14ac:dyDescent="0.25">
      <c r="D1819" s="201"/>
      <c r="E1819" s="179"/>
      <c r="F1819" s="179"/>
      <c r="G1819" s="180"/>
      <c r="H1819" s="182"/>
      <c r="I1819" s="182"/>
      <c r="J1819" s="182"/>
    </row>
    <row r="1820" spans="4:10" x14ac:dyDescent="0.25">
      <c r="D1820" s="201"/>
      <c r="E1820" s="179"/>
      <c r="F1820" s="179"/>
      <c r="G1820" s="180"/>
      <c r="H1820" s="182"/>
      <c r="I1820" s="182"/>
      <c r="J1820" s="182"/>
    </row>
    <row r="1821" spans="4:10" x14ac:dyDescent="0.25">
      <c r="D1821" s="201"/>
      <c r="E1821" s="179"/>
      <c r="F1821" s="179"/>
      <c r="G1821" s="180"/>
      <c r="H1821" s="182"/>
      <c r="I1821" s="182"/>
      <c r="J1821" s="182"/>
    </row>
    <row r="1822" spans="4:10" x14ac:dyDescent="0.25">
      <c r="D1822" s="201"/>
      <c r="E1822" s="179"/>
      <c r="F1822" s="179"/>
      <c r="G1822" s="180"/>
      <c r="H1822" s="182"/>
      <c r="I1822" s="182"/>
      <c r="J1822" s="182"/>
    </row>
    <row r="1823" spans="4:10" x14ac:dyDescent="0.25">
      <c r="D1823" s="201"/>
      <c r="E1823" s="179"/>
      <c r="F1823" s="179"/>
      <c r="G1823" s="180"/>
      <c r="H1823" s="182"/>
      <c r="I1823" s="182"/>
      <c r="J1823" s="182"/>
    </row>
    <row r="1824" spans="4:10" x14ac:dyDescent="0.25">
      <c r="D1824" s="201"/>
      <c r="E1824" s="179"/>
      <c r="F1824" s="179"/>
      <c r="G1824" s="180"/>
      <c r="H1824" s="182"/>
      <c r="I1824" s="182"/>
      <c r="J1824" s="182"/>
    </row>
    <row r="1825" spans="4:10" x14ac:dyDescent="0.25">
      <c r="D1825" s="201"/>
      <c r="E1825" s="179"/>
      <c r="F1825" s="179"/>
      <c r="G1825" s="180"/>
      <c r="H1825" s="182"/>
      <c r="I1825" s="182"/>
      <c r="J1825" s="182"/>
    </row>
    <row r="1826" spans="4:10" x14ac:dyDescent="0.25">
      <c r="D1826" s="201"/>
      <c r="E1826" s="179"/>
      <c r="F1826" s="179"/>
      <c r="G1826" s="180"/>
      <c r="H1826" s="182"/>
      <c r="I1826" s="182"/>
      <c r="J1826" s="182"/>
    </row>
    <row r="1827" spans="4:10" x14ac:dyDescent="0.25">
      <c r="D1827" s="201"/>
      <c r="E1827" s="179"/>
      <c r="F1827" s="179"/>
      <c r="G1827" s="180"/>
      <c r="H1827" s="182"/>
      <c r="I1827" s="182"/>
      <c r="J1827" s="182"/>
    </row>
    <row r="1828" spans="4:10" x14ac:dyDescent="0.25">
      <c r="D1828" s="201"/>
      <c r="E1828" s="179"/>
      <c r="F1828" s="179"/>
      <c r="G1828" s="180"/>
      <c r="H1828" s="182"/>
      <c r="I1828" s="182"/>
      <c r="J1828" s="182"/>
    </row>
    <row r="1829" spans="4:10" x14ac:dyDescent="0.25">
      <c r="D1829" s="201"/>
      <c r="E1829" s="179"/>
      <c r="F1829" s="179"/>
      <c r="G1829" s="180"/>
      <c r="H1829" s="182"/>
      <c r="I1829" s="182"/>
      <c r="J1829" s="182"/>
    </row>
    <row r="1830" spans="4:10" x14ac:dyDescent="0.25">
      <c r="D1830" s="201"/>
      <c r="E1830" s="179"/>
      <c r="F1830" s="179"/>
      <c r="G1830" s="180"/>
      <c r="H1830" s="182"/>
      <c r="I1830" s="182"/>
      <c r="J1830" s="182"/>
    </row>
    <row r="1831" spans="4:10" x14ac:dyDescent="0.25">
      <c r="D1831" s="201"/>
      <c r="E1831" s="179"/>
      <c r="F1831" s="179"/>
      <c r="G1831" s="180"/>
      <c r="H1831" s="182"/>
      <c r="I1831" s="182"/>
      <c r="J1831" s="182"/>
    </row>
    <row r="1832" spans="4:10" x14ac:dyDescent="0.25">
      <c r="D1832" s="201"/>
      <c r="E1832" s="179"/>
      <c r="F1832" s="179"/>
      <c r="G1832" s="180"/>
      <c r="H1832" s="182"/>
      <c r="I1832" s="182"/>
      <c r="J1832" s="182"/>
    </row>
    <row r="1833" spans="4:10" x14ac:dyDescent="0.25">
      <c r="D1833" s="201"/>
      <c r="E1833" s="179"/>
      <c r="F1833" s="179"/>
      <c r="G1833" s="180"/>
      <c r="H1833" s="182"/>
      <c r="I1833" s="182"/>
      <c r="J1833" s="182"/>
    </row>
    <row r="1834" spans="4:10" x14ac:dyDescent="0.25">
      <c r="D1834" s="201"/>
      <c r="E1834" s="179"/>
      <c r="F1834" s="179"/>
      <c r="G1834" s="180"/>
      <c r="H1834" s="182"/>
      <c r="I1834" s="182"/>
      <c r="J1834" s="182"/>
    </row>
    <row r="1835" spans="4:10" x14ac:dyDescent="0.25">
      <c r="D1835" s="201"/>
      <c r="E1835" s="179"/>
      <c r="F1835" s="179"/>
      <c r="G1835" s="180"/>
      <c r="H1835" s="182"/>
      <c r="I1835" s="182"/>
      <c r="J1835" s="182"/>
    </row>
    <row r="1836" spans="4:10" x14ac:dyDescent="0.25">
      <c r="D1836" s="201"/>
      <c r="E1836" s="179"/>
      <c r="F1836" s="179"/>
      <c r="G1836" s="180"/>
      <c r="H1836" s="182"/>
      <c r="I1836" s="182"/>
      <c r="J1836" s="182"/>
    </row>
    <row r="1837" spans="4:10" x14ac:dyDescent="0.25">
      <c r="D1837" s="201"/>
      <c r="E1837" s="179"/>
      <c r="F1837" s="179"/>
      <c r="G1837" s="180"/>
      <c r="H1837" s="182"/>
      <c r="I1837" s="182"/>
      <c r="J1837" s="182"/>
    </row>
    <row r="1838" spans="4:10" x14ac:dyDescent="0.25">
      <c r="D1838" s="201"/>
      <c r="E1838" s="179"/>
      <c r="F1838" s="179"/>
      <c r="G1838" s="180"/>
      <c r="H1838" s="182"/>
      <c r="I1838" s="182"/>
      <c r="J1838" s="182"/>
    </row>
    <row r="1839" spans="4:10" x14ac:dyDescent="0.25">
      <c r="D1839" s="201"/>
      <c r="E1839" s="179"/>
      <c r="F1839" s="179"/>
      <c r="G1839" s="180"/>
      <c r="H1839" s="182"/>
      <c r="I1839" s="182"/>
      <c r="J1839" s="182"/>
    </row>
    <row r="1840" spans="4:10" x14ac:dyDescent="0.25">
      <c r="D1840" s="201"/>
      <c r="E1840" s="179"/>
      <c r="F1840" s="179"/>
      <c r="G1840" s="180"/>
      <c r="H1840" s="182"/>
      <c r="I1840" s="182"/>
      <c r="J1840" s="182"/>
    </row>
    <row r="1841" spans="4:10" x14ac:dyDescent="0.25">
      <c r="D1841" s="201"/>
      <c r="E1841" s="179"/>
      <c r="F1841" s="179"/>
      <c r="G1841" s="180"/>
      <c r="H1841" s="182"/>
      <c r="I1841" s="182"/>
      <c r="J1841" s="182"/>
    </row>
    <row r="1842" spans="4:10" x14ac:dyDescent="0.25">
      <c r="D1842" s="201"/>
      <c r="E1842" s="179"/>
      <c r="F1842" s="179"/>
      <c r="G1842" s="180"/>
      <c r="H1842" s="182"/>
      <c r="I1842" s="182"/>
      <c r="J1842" s="182"/>
    </row>
    <row r="1843" spans="4:10" x14ac:dyDescent="0.25">
      <c r="D1843" s="201"/>
      <c r="E1843" s="179"/>
      <c r="F1843" s="179"/>
      <c r="G1843" s="180"/>
      <c r="H1843" s="182"/>
      <c r="I1843" s="182"/>
      <c r="J1843" s="182"/>
    </row>
    <row r="1844" spans="4:10" x14ac:dyDescent="0.25">
      <c r="D1844" s="201"/>
      <c r="E1844" s="179"/>
      <c r="F1844" s="179"/>
      <c r="G1844" s="180"/>
      <c r="H1844" s="182"/>
      <c r="I1844" s="182"/>
      <c r="J1844" s="182"/>
    </row>
    <row r="1845" spans="4:10" x14ac:dyDescent="0.25">
      <c r="D1845" s="201"/>
      <c r="E1845" s="179"/>
      <c r="F1845" s="179"/>
      <c r="G1845" s="180"/>
      <c r="H1845" s="182"/>
      <c r="I1845" s="182"/>
      <c r="J1845" s="182"/>
    </row>
    <row r="1846" spans="4:10" x14ac:dyDescent="0.25">
      <c r="D1846" s="201"/>
      <c r="E1846" s="179"/>
      <c r="F1846" s="179"/>
      <c r="G1846" s="180"/>
      <c r="H1846" s="182"/>
      <c r="I1846" s="182"/>
      <c r="J1846" s="182"/>
    </row>
    <row r="1847" spans="4:10" x14ac:dyDescent="0.25">
      <c r="D1847" s="201"/>
      <c r="E1847" s="179"/>
      <c r="F1847" s="179"/>
      <c r="G1847" s="180"/>
      <c r="H1847" s="182"/>
      <c r="I1847" s="182"/>
      <c r="J1847" s="182"/>
    </row>
    <row r="1848" spans="4:10" x14ac:dyDescent="0.25">
      <c r="D1848" s="201"/>
      <c r="E1848" s="179"/>
      <c r="F1848" s="179"/>
      <c r="G1848" s="180"/>
      <c r="H1848" s="182"/>
      <c r="I1848" s="182"/>
      <c r="J1848" s="182"/>
    </row>
    <row r="1849" spans="4:10" x14ac:dyDescent="0.25">
      <c r="D1849" s="201"/>
      <c r="E1849" s="179"/>
      <c r="F1849" s="179"/>
      <c r="G1849" s="180"/>
      <c r="H1849" s="182"/>
      <c r="I1849" s="182"/>
      <c r="J1849" s="182"/>
    </row>
    <row r="1850" spans="4:10" x14ac:dyDescent="0.25">
      <c r="D1850" s="201"/>
      <c r="E1850" s="179"/>
      <c r="F1850" s="179"/>
      <c r="G1850" s="180"/>
      <c r="H1850" s="182"/>
      <c r="I1850" s="182"/>
      <c r="J1850" s="182"/>
    </row>
    <row r="1851" spans="4:10" x14ac:dyDescent="0.25">
      <c r="D1851" s="201"/>
      <c r="E1851" s="179"/>
      <c r="F1851" s="179"/>
      <c r="G1851" s="180"/>
      <c r="H1851" s="182"/>
      <c r="I1851" s="182"/>
      <c r="J1851" s="182"/>
    </row>
    <row r="1852" spans="4:10" x14ac:dyDescent="0.25">
      <c r="D1852" s="201"/>
      <c r="E1852" s="179"/>
      <c r="F1852" s="179"/>
      <c r="G1852" s="180"/>
      <c r="H1852" s="182"/>
      <c r="I1852" s="182"/>
      <c r="J1852" s="182"/>
    </row>
    <row r="1853" spans="4:10" x14ac:dyDescent="0.25">
      <c r="D1853" s="201"/>
      <c r="E1853" s="179"/>
      <c r="F1853" s="179"/>
      <c r="G1853" s="180"/>
      <c r="H1853" s="182"/>
      <c r="I1853" s="182"/>
      <c r="J1853" s="182"/>
    </row>
    <row r="1854" spans="4:10" x14ac:dyDescent="0.25">
      <c r="D1854" s="201"/>
      <c r="E1854" s="179"/>
      <c r="F1854" s="179"/>
      <c r="G1854" s="180"/>
      <c r="H1854" s="182"/>
      <c r="I1854" s="182"/>
      <c r="J1854" s="182"/>
    </row>
    <row r="1855" spans="4:10" x14ac:dyDescent="0.25">
      <c r="D1855" s="201"/>
      <c r="E1855" s="179"/>
      <c r="F1855" s="179"/>
      <c r="G1855" s="180"/>
      <c r="H1855" s="182"/>
      <c r="I1855" s="182"/>
      <c r="J1855" s="182"/>
    </row>
    <row r="1856" spans="4:10" x14ac:dyDescent="0.25">
      <c r="D1856" s="201"/>
      <c r="E1856" s="179"/>
      <c r="F1856" s="179"/>
      <c r="G1856" s="180"/>
      <c r="H1856" s="182"/>
      <c r="I1856" s="182"/>
      <c r="J1856" s="182"/>
    </row>
    <row r="1857" spans="4:10" x14ac:dyDescent="0.25">
      <c r="D1857" s="201"/>
      <c r="E1857" s="179"/>
      <c r="F1857" s="179"/>
      <c r="G1857" s="180"/>
      <c r="H1857" s="182"/>
      <c r="I1857" s="182"/>
      <c r="J1857" s="182"/>
    </row>
    <row r="1858" spans="4:10" x14ac:dyDescent="0.25">
      <c r="D1858" s="201"/>
      <c r="E1858" s="179"/>
      <c r="F1858" s="179"/>
      <c r="G1858" s="180"/>
      <c r="H1858" s="182"/>
      <c r="I1858" s="182"/>
      <c r="J1858" s="182"/>
    </row>
    <row r="1859" spans="4:10" x14ac:dyDescent="0.25">
      <c r="D1859" s="201"/>
      <c r="E1859" s="179"/>
      <c r="F1859" s="179"/>
      <c r="G1859" s="180"/>
      <c r="H1859" s="182"/>
      <c r="I1859" s="182"/>
      <c r="J1859" s="182"/>
    </row>
    <row r="1860" spans="4:10" x14ac:dyDescent="0.25">
      <c r="D1860" s="201"/>
      <c r="E1860" s="179"/>
      <c r="F1860" s="179"/>
      <c r="G1860" s="180"/>
      <c r="H1860" s="182"/>
      <c r="I1860" s="182"/>
      <c r="J1860" s="182"/>
    </row>
    <row r="1861" spans="4:10" x14ac:dyDescent="0.25">
      <c r="D1861" s="201"/>
      <c r="E1861" s="179"/>
      <c r="F1861" s="179"/>
      <c r="G1861" s="180"/>
      <c r="H1861" s="182"/>
      <c r="I1861" s="182"/>
      <c r="J1861" s="182"/>
    </row>
    <row r="1862" spans="4:10" x14ac:dyDescent="0.25">
      <c r="D1862" s="201"/>
      <c r="E1862" s="179"/>
      <c r="F1862" s="179"/>
      <c r="G1862" s="180"/>
      <c r="H1862" s="182"/>
      <c r="I1862" s="182"/>
      <c r="J1862" s="182"/>
    </row>
    <row r="1863" spans="4:10" x14ac:dyDescent="0.25">
      <c r="D1863" s="201"/>
      <c r="E1863" s="179"/>
      <c r="F1863" s="179"/>
      <c r="G1863" s="180"/>
      <c r="H1863" s="182"/>
      <c r="I1863" s="182"/>
      <c r="J1863" s="182"/>
    </row>
    <row r="1864" spans="4:10" x14ac:dyDescent="0.25">
      <c r="D1864" s="201"/>
      <c r="E1864" s="179"/>
      <c r="F1864" s="179"/>
      <c r="G1864" s="180"/>
      <c r="H1864" s="182"/>
      <c r="I1864" s="182"/>
      <c r="J1864" s="182"/>
    </row>
    <row r="1865" spans="4:10" x14ac:dyDescent="0.25">
      <c r="D1865" s="201"/>
      <c r="E1865" s="179"/>
      <c r="F1865" s="179"/>
      <c r="G1865" s="180"/>
      <c r="H1865" s="182"/>
      <c r="I1865" s="182"/>
      <c r="J1865" s="182"/>
    </row>
    <row r="1866" spans="4:10" x14ac:dyDescent="0.25">
      <c r="D1866" s="201"/>
      <c r="E1866" s="179"/>
      <c r="F1866" s="179"/>
      <c r="G1866" s="180"/>
      <c r="H1866" s="182"/>
      <c r="I1866" s="182"/>
      <c r="J1866" s="182"/>
    </row>
    <row r="1867" spans="4:10" x14ac:dyDescent="0.25">
      <c r="D1867" s="201"/>
      <c r="E1867" s="179"/>
      <c r="F1867" s="179"/>
      <c r="G1867" s="180"/>
      <c r="H1867" s="182"/>
      <c r="I1867" s="182"/>
      <c r="J1867" s="182"/>
    </row>
    <row r="1868" spans="4:10" x14ac:dyDescent="0.25">
      <c r="D1868" s="201"/>
      <c r="E1868" s="179"/>
      <c r="F1868" s="179"/>
      <c r="G1868" s="180"/>
      <c r="H1868" s="182"/>
      <c r="I1868" s="182"/>
      <c r="J1868" s="182"/>
    </row>
    <row r="1869" spans="4:10" x14ac:dyDescent="0.25">
      <c r="D1869" s="201"/>
      <c r="E1869" s="179"/>
      <c r="F1869" s="179"/>
      <c r="G1869" s="180"/>
      <c r="H1869" s="182"/>
      <c r="I1869" s="182"/>
      <c r="J1869" s="182"/>
    </row>
    <row r="1870" spans="4:10" x14ac:dyDescent="0.25">
      <c r="D1870" s="201"/>
      <c r="E1870" s="179"/>
      <c r="F1870" s="179"/>
      <c r="G1870" s="180"/>
      <c r="H1870" s="182"/>
      <c r="I1870" s="182"/>
      <c r="J1870" s="182"/>
    </row>
    <row r="1871" spans="4:10" x14ac:dyDescent="0.25">
      <c r="D1871" s="201"/>
      <c r="E1871" s="179"/>
      <c r="F1871" s="179"/>
      <c r="G1871" s="180"/>
      <c r="H1871" s="182"/>
      <c r="I1871" s="182"/>
      <c r="J1871" s="182"/>
    </row>
    <row r="1872" spans="4:10" x14ac:dyDescent="0.25">
      <c r="D1872" s="201"/>
      <c r="E1872" s="179"/>
      <c r="F1872" s="179"/>
      <c r="G1872" s="180"/>
      <c r="H1872" s="182"/>
      <c r="I1872" s="182"/>
      <c r="J1872" s="182"/>
    </row>
    <row r="1873" spans="4:10" x14ac:dyDescent="0.25">
      <c r="D1873" s="201"/>
      <c r="E1873" s="179"/>
      <c r="F1873" s="179"/>
      <c r="G1873" s="180"/>
      <c r="H1873" s="182"/>
      <c r="I1873" s="182"/>
      <c r="J1873" s="182"/>
    </row>
    <row r="1874" spans="4:10" x14ac:dyDescent="0.25">
      <c r="D1874" s="201"/>
      <c r="E1874" s="179"/>
      <c r="F1874" s="179"/>
      <c r="G1874" s="180"/>
      <c r="H1874" s="182"/>
      <c r="I1874" s="182"/>
      <c r="J1874" s="182"/>
    </row>
    <row r="1875" spans="4:10" x14ac:dyDescent="0.25">
      <c r="D1875" s="201"/>
      <c r="E1875" s="179"/>
      <c r="F1875" s="179"/>
      <c r="G1875" s="180"/>
      <c r="H1875" s="182"/>
      <c r="I1875" s="182"/>
      <c r="J1875" s="182"/>
    </row>
    <row r="1876" spans="4:10" x14ac:dyDescent="0.25">
      <c r="D1876" s="201"/>
      <c r="E1876" s="179"/>
      <c r="F1876" s="179"/>
      <c r="G1876" s="180"/>
      <c r="H1876" s="182"/>
      <c r="I1876" s="182"/>
      <c r="J1876" s="182"/>
    </row>
    <row r="1877" spans="4:10" x14ac:dyDescent="0.25">
      <c r="D1877" s="201"/>
      <c r="E1877" s="179"/>
      <c r="F1877" s="179"/>
      <c r="G1877" s="180"/>
      <c r="H1877" s="182"/>
      <c r="I1877" s="182"/>
      <c r="J1877" s="182"/>
    </row>
    <row r="1878" spans="4:10" x14ac:dyDescent="0.25">
      <c r="D1878" s="201"/>
      <c r="E1878" s="179"/>
      <c r="F1878" s="179"/>
      <c r="G1878" s="180"/>
      <c r="H1878" s="182"/>
      <c r="I1878" s="182"/>
      <c r="J1878" s="182"/>
    </row>
    <row r="1879" spans="4:10" x14ac:dyDescent="0.25">
      <c r="D1879" s="201"/>
      <c r="E1879" s="179"/>
      <c r="F1879" s="179"/>
      <c r="G1879" s="180"/>
      <c r="H1879" s="182"/>
      <c r="I1879" s="182"/>
      <c r="J1879" s="182"/>
    </row>
    <row r="1880" spans="4:10" x14ac:dyDescent="0.25">
      <c r="D1880" s="201"/>
      <c r="E1880" s="179"/>
      <c r="F1880" s="179"/>
      <c r="G1880" s="180"/>
      <c r="H1880" s="182"/>
      <c r="I1880" s="182"/>
      <c r="J1880" s="182"/>
    </row>
    <row r="1881" spans="4:10" x14ac:dyDescent="0.25">
      <c r="D1881" s="201"/>
      <c r="E1881" s="179"/>
      <c r="F1881" s="179"/>
      <c r="G1881" s="180"/>
      <c r="H1881" s="182"/>
      <c r="I1881" s="182"/>
      <c r="J1881" s="182"/>
    </row>
    <row r="1882" spans="4:10" x14ac:dyDescent="0.25">
      <c r="D1882" s="201"/>
      <c r="E1882" s="179"/>
      <c r="F1882" s="179"/>
      <c r="G1882" s="180"/>
      <c r="H1882" s="182"/>
      <c r="I1882" s="182"/>
      <c r="J1882" s="182"/>
    </row>
    <row r="1883" spans="4:10" x14ac:dyDescent="0.25">
      <c r="D1883" s="201"/>
      <c r="E1883" s="179"/>
      <c r="F1883" s="179"/>
      <c r="G1883" s="180"/>
      <c r="H1883" s="182"/>
      <c r="I1883" s="182"/>
      <c r="J1883" s="182"/>
    </row>
    <row r="1884" spans="4:10" x14ac:dyDescent="0.25">
      <c r="D1884" s="201"/>
      <c r="E1884" s="179"/>
      <c r="F1884" s="179"/>
      <c r="G1884" s="180"/>
      <c r="H1884" s="182"/>
      <c r="I1884" s="182"/>
      <c r="J1884" s="182"/>
    </row>
    <row r="1885" spans="4:10" x14ac:dyDescent="0.25">
      <c r="D1885" s="201"/>
      <c r="E1885" s="179"/>
      <c r="F1885" s="179"/>
      <c r="G1885" s="180"/>
      <c r="H1885" s="182"/>
      <c r="I1885" s="182"/>
      <c r="J1885" s="182"/>
    </row>
    <row r="1886" spans="4:10" x14ac:dyDescent="0.25">
      <c r="D1886" s="201"/>
      <c r="E1886" s="179"/>
      <c r="F1886" s="179"/>
      <c r="G1886" s="180"/>
      <c r="H1886" s="182"/>
      <c r="I1886" s="182"/>
      <c r="J1886" s="182"/>
    </row>
    <row r="1887" spans="4:10" x14ac:dyDescent="0.25">
      <c r="D1887" s="201"/>
      <c r="E1887" s="179"/>
      <c r="F1887" s="179"/>
      <c r="G1887" s="180"/>
      <c r="H1887" s="182"/>
      <c r="I1887" s="182"/>
      <c r="J1887" s="182"/>
    </row>
    <row r="1888" spans="4:10" x14ac:dyDescent="0.25">
      <c r="D1888" s="201"/>
      <c r="E1888" s="179"/>
      <c r="F1888" s="179"/>
      <c r="G1888" s="180"/>
      <c r="H1888" s="182"/>
      <c r="I1888" s="182"/>
      <c r="J1888" s="182"/>
    </row>
    <row r="1889" spans="4:10" x14ac:dyDescent="0.25">
      <c r="D1889" s="201"/>
      <c r="E1889" s="179"/>
      <c r="F1889" s="179"/>
      <c r="G1889" s="180"/>
      <c r="H1889" s="182"/>
      <c r="I1889" s="182"/>
      <c r="J1889" s="182"/>
    </row>
    <row r="1890" spans="4:10" x14ac:dyDescent="0.25">
      <c r="D1890" s="201"/>
      <c r="E1890" s="179"/>
      <c r="F1890" s="179"/>
      <c r="G1890" s="180"/>
      <c r="H1890" s="182"/>
      <c r="I1890" s="182"/>
      <c r="J1890" s="182"/>
    </row>
    <row r="1891" spans="4:10" x14ac:dyDescent="0.25">
      <c r="D1891" s="201"/>
      <c r="E1891" s="179"/>
      <c r="F1891" s="179"/>
      <c r="G1891" s="180"/>
      <c r="H1891" s="182"/>
      <c r="I1891" s="182"/>
      <c r="J1891" s="182"/>
    </row>
    <row r="1892" spans="4:10" x14ac:dyDescent="0.25">
      <c r="D1892" s="201"/>
      <c r="E1892" s="179"/>
      <c r="F1892" s="179"/>
      <c r="G1892" s="180"/>
      <c r="H1892" s="182"/>
      <c r="I1892" s="182"/>
      <c r="J1892" s="182"/>
    </row>
    <row r="1893" spans="4:10" x14ac:dyDescent="0.25">
      <c r="D1893" s="201"/>
      <c r="E1893" s="179"/>
      <c r="F1893" s="179"/>
      <c r="G1893" s="180"/>
      <c r="H1893" s="182"/>
      <c r="I1893" s="182"/>
      <c r="J1893" s="182"/>
    </row>
    <row r="1894" spans="4:10" x14ac:dyDescent="0.25">
      <c r="D1894" s="201"/>
      <c r="E1894" s="179"/>
      <c r="F1894" s="179"/>
      <c r="G1894" s="180"/>
      <c r="H1894" s="182"/>
      <c r="I1894" s="182"/>
      <c r="J1894" s="182"/>
    </row>
    <row r="1895" spans="4:10" x14ac:dyDescent="0.25">
      <c r="D1895" s="201"/>
      <c r="E1895" s="179"/>
      <c r="F1895" s="179"/>
      <c r="G1895" s="180"/>
      <c r="H1895" s="182"/>
      <c r="I1895" s="182"/>
      <c r="J1895" s="182"/>
    </row>
    <row r="1896" spans="4:10" x14ac:dyDescent="0.25">
      <c r="D1896" s="201"/>
      <c r="E1896" s="179"/>
      <c r="F1896" s="179"/>
      <c r="G1896" s="180"/>
      <c r="H1896" s="182"/>
      <c r="I1896" s="182"/>
      <c r="J1896" s="182"/>
    </row>
    <row r="1897" spans="4:10" x14ac:dyDescent="0.25">
      <c r="D1897" s="201"/>
      <c r="E1897" s="179"/>
      <c r="F1897" s="179"/>
      <c r="G1897" s="180"/>
      <c r="H1897" s="182"/>
      <c r="I1897" s="182"/>
      <c r="J1897" s="182"/>
    </row>
    <row r="1898" spans="4:10" x14ac:dyDescent="0.25">
      <c r="D1898" s="201"/>
      <c r="E1898" s="179"/>
      <c r="F1898" s="179"/>
      <c r="G1898" s="180"/>
      <c r="H1898" s="182"/>
      <c r="I1898" s="182"/>
      <c r="J1898" s="182"/>
    </row>
    <row r="1899" spans="4:10" x14ac:dyDescent="0.25">
      <c r="D1899" s="201"/>
      <c r="E1899" s="179"/>
      <c r="F1899" s="179"/>
      <c r="G1899" s="180"/>
      <c r="H1899" s="182"/>
      <c r="I1899" s="182"/>
      <c r="J1899" s="182"/>
    </row>
    <row r="1900" spans="4:10" x14ac:dyDescent="0.25">
      <c r="D1900" s="201"/>
      <c r="E1900" s="179"/>
      <c r="F1900" s="179"/>
      <c r="G1900" s="180"/>
      <c r="H1900" s="182"/>
      <c r="I1900" s="182"/>
      <c r="J1900" s="182"/>
    </row>
    <row r="1901" spans="4:10" x14ac:dyDescent="0.25">
      <c r="D1901" s="201"/>
      <c r="E1901" s="179"/>
      <c r="F1901" s="179"/>
      <c r="G1901" s="180"/>
      <c r="H1901" s="182"/>
      <c r="I1901" s="182"/>
      <c r="J1901" s="182"/>
    </row>
    <row r="1902" spans="4:10" x14ac:dyDescent="0.25">
      <c r="D1902" s="201"/>
      <c r="E1902" s="179"/>
      <c r="F1902" s="179"/>
      <c r="G1902" s="180"/>
      <c r="H1902" s="182"/>
      <c r="I1902" s="182"/>
      <c r="J1902" s="182"/>
    </row>
    <row r="1903" spans="4:10" x14ac:dyDescent="0.25">
      <c r="D1903" s="201"/>
      <c r="E1903" s="179"/>
      <c r="F1903" s="179"/>
      <c r="G1903" s="180"/>
      <c r="H1903" s="182"/>
      <c r="I1903" s="182"/>
      <c r="J1903" s="182"/>
    </row>
    <row r="1904" spans="4:10" x14ac:dyDescent="0.25">
      <c r="D1904" s="201"/>
      <c r="E1904" s="179"/>
      <c r="F1904" s="179"/>
      <c r="G1904" s="180"/>
      <c r="H1904" s="182"/>
      <c r="I1904" s="182"/>
      <c r="J1904" s="182"/>
    </row>
    <row r="1905" spans="4:10" x14ac:dyDescent="0.25">
      <c r="D1905" s="201"/>
      <c r="E1905" s="179"/>
      <c r="F1905" s="179"/>
      <c r="G1905" s="180"/>
      <c r="H1905" s="182"/>
      <c r="I1905" s="182"/>
      <c r="J1905" s="182"/>
    </row>
    <row r="1906" spans="4:10" x14ac:dyDescent="0.25">
      <c r="D1906" s="201"/>
      <c r="E1906" s="179"/>
      <c r="F1906" s="179"/>
      <c r="G1906" s="180"/>
      <c r="H1906" s="182"/>
      <c r="I1906" s="182"/>
      <c r="J1906" s="182"/>
    </row>
    <row r="1907" spans="4:10" x14ac:dyDescent="0.25">
      <c r="D1907" s="201"/>
      <c r="E1907" s="179"/>
      <c r="F1907" s="179"/>
      <c r="G1907" s="180"/>
      <c r="H1907" s="182"/>
      <c r="I1907" s="182"/>
      <c r="J1907" s="182"/>
    </row>
    <row r="1908" spans="4:10" x14ac:dyDescent="0.25">
      <c r="D1908" s="201"/>
      <c r="E1908" s="179"/>
      <c r="F1908" s="179"/>
      <c r="G1908" s="180"/>
      <c r="H1908" s="182"/>
      <c r="I1908" s="182"/>
      <c r="J1908" s="182"/>
    </row>
    <row r="1909" spans="4:10" x14ac:dyDescent="0.25">
      <c r="D1909" s="201"/>
      <c r="E1909" s="179"/>
      <c r="F1909" s="179"/>
      <c r="G1909" s="180"/>
      <c r="H1909" s="182"/>
      <c r="I1909" s="182"/>
      <c r="J1909" s="182"/>
    </row>
    <row r="1910" spans="4:10" x14ac:dyDescent="0.25">
      <c r="D1910" s="201"/>
      <c r="E1910" s="179"/>
      <c r="F1910" s="179"/>
      <c r="G1910" s="180"/>
      <c r="H1910" s="182"/>
      <c r="I1910" s="182"/>
      <c r="J1910" s="182"/>
    </row>
    <row r="1911" spans="4:10" x14ac:dyDescent="0.25">
      <c r="D1911" s="201"/>
      <c r="E1911" s="179"/>
      <c r="F1911" s="179"/>
      <c r="G1911" s="180"/>
      <c r="H1911" s="182"/>
      <c r="I1911" s="182"/>
      <c r="J1911" s="182"/>
    </row>
    <row r="1912" spans="4:10" x14ac:dyDescent="0.25">
      <c r="D1912" s="201"/>
      <c r="E1912" s="179"/>
      <c r="F1912" s="179"/>
      <c r="G1912" s="180"/>
      <c r="H1912" s="182"/>
      <c r="I1912" s="182"/>
      <c r="J1912" s="182"/>
    </row>
    <row r="1913" spans="4:10" x14ac:dyDescent="0.25">
      <c r="D1913" s="201"/>
      <c r="E1913" s="179"/>
      <c r="F1913" s="179"/>
      <c r="G1913" s="180"/>
      <c r="H1913" s="182"/>
      <c r="I1913" s="182"/>
      <c r="J1913" s="182"/>
    </row>
    <row r="1914" spans="4:10" x14ac:dyDescent="0.25">
      <c r="D1914" s="201"/>
      <c r="E1914" s="179"/>
      <c r="F1914" s="179"/>
      <c r="G1914" s="180"/>
      <c r="H1914" s="182"/>
      <c r="I1914" s="182"/>
      <c r="J1914" s="182"/>
    </row>
    <row r="1915" spans="4:10" x14ac:dyDescent="0.25">
      <c r="D1915" s="201"/>
      <c r="E1915" s="179"/>
      <c r="F1915" s="179"/>
      <c r="G1915" s="180"/>
      <c r="H1915" s="182"/>
      <c r="I1915" s="182"/>
      <c r="J1915" s="182"/>
    </row>
    <row r="1916" spans="4:10" x14ac:dyDescent="0.25">
      <c r="D1916" s="201"/>
      <c r="E1916" s="179"/>
      <c r="F1916" s="179"/>
      <c r="G1916" s="180"/>
      <c r="H1916" s="182"/>
      <c r="I1916" s="182"/>
      <c r="J1916" s="182"/>
    </row>
    <row r="1917" spans="4:10" x14ac:dyDescent="0.25">
      <c r="D1917" s="201"/>
      <c r="E1917" s="179"/>
      <c r="F1917" s="179"/>
      <c r="G1917" s="180"/>
      <c r="H1917" s="182"/>
      <c r="I1917" s="182"/>
      <c r="J1917" s="182"/>
    </row>
    <row r="1918" spans="4:10" x14ac:dyDescent="0.25">
      <c r="D1918" s="201"/>
      <c r="E1918" s="179"/>
      <c r="F1918" s="179"/>
      <c r="G1918" s="180"/>
      <c r="H1918" s="182"/>
      <c r="I1918" s="182"/>
      <c r="J1918" s="182"/>
    </row>
    <row r="1919" spans="4:10" x14ac:dyDescent="0.25">
      <c r="D1919" s="201"/>
      <c r="E1919" s="179"/>
      <c r="F1919" s="179"/>
      <c r="G1919" s="180"/>
      <c r="H1919" s="182"/>
      <c r="I1919" s="182"/>
      <c r="J1919" s="182"/>
    </row>
    <row r="1920" spans="4:10" x14ac:dyDescent="0.25">
      <c r="D1920" s="201"/>
      <c r="E1920" s="179"/>
      <c r="F1920" s="179"/>
      <c r="G1920" s="180"/>
      <c r="H1920" s="182"/>
      <c r="I1920" s="182"/>
      <c r="J1920" s="182"/>
    </row>
    <row r="1921" spans="4:10" x14ac:dyDescent="0.25">
      <c r="D1921" s="201"/>
      <c r="E1921" s="179"/>
      <c r="F1921" s="179"/>
      <c r="G1921" s="180"/>
      <c r="H1921" s="182"/>
      <c r="I1921" s="182"/>
      <c r="J1921" s="182"/>
    </row>
    <row r="1922" spans="4:10" x14ac:dyDescent="0.25">
      <c r="D1922" s="201"/>
      <c r="E1922" s="179"/>
      <c r="F1922" s="179"/>
      <c r="G1922" s="180"/>
      <c r="H1922" s="182"/>
      <c r="I1922" s="182"/>
      <c r="J1922" s="182"/>
    </row>
    <row r="1923" spans="4:10" x14ac:dyDescent="0.25">
      <c r="D1923" s="201"/>
      <c r="E1923" s="179"/>
      <c r="F1923" s="179"/>
      <c r="G1923" s="180"/>
      <c r="H1923" s="182"/>
      <c r="I1923" s="182"/>
      <c r="J1923" s="182"/>
    </row>
    <row r="1924" spans="4:10" x14ac:dyDescent="0.25">
      <c r="D1924" s="201"/>
      <c r="E1924" s="179"/>
      <c r="F1924" s="179"/>
      <c r="G1924" s="180"/>
      <c r="H1924" s="182"/>
      <c r="I1924" s="182"/>
      <c r="J1924" s="182"/>
    </row>
    <row r="1925" spans="4:10" x14ac:dyDescent="0.25">
      <c r="D1925" s="201"/>
      <c r="E1925" s="179"/>
      <c r="F1925" s="179"/>
      <c r="G1925" s="180"/>
      <c r="H1925" s="182"/>
      <c r="I1925" s="182"/>
      <c r="J1925" s="182"/>
    </row>
    <row r="1926" spans="4:10" x14ac:dyDescent="0.25">
      <c r="D1926" s="201"/>
      <c r="E1926" s="179"/>
      <c r="F1926" s="179"/>
      <c r="G1926" s="180"/>
      <c r="H1926" s="182"/>
      <c r="I1926" s="182"/>
      <c r="J1926" s="182"/>
    </row>
    <row r="1927" spans="4:10" x14ac:dyDescent="0.25">
      <c r="D1927" s="201"/>
      <c r="E1927" s="179"/>
      <c r="F1927" s="179"/>
      <c r="G1927" s="180"/>
      <c r="H1927" s="182"/>
      <c r="I1927" s="182"/>
      <c r="J1927" s="182"/>
    </row>
    <row r="1928" spans="4:10" x14ac:dyDescent="0.25">
      <c r="D1928" s="201"/>
      <c r="E1928" s="179"/>
      <c r="F1928" s="179"/>
      <c r="G1928" s="180"/>
      <c r="H1928" s="182"/>
      <c r="I1928" s="182"/>
      <c r="J1928" s="182"/>
    </row>
    <row r="1929" spans="4:10" x14ac:dyDescent="0.25">
      <c r="D1929" s="201"/>
      <c r="E1929" s="179"/>
      <c r="F1929" s="179"/>
      <c r="G1929" s="180"/>
      <c r="H1929" s="182"/>
      <c r="I1929" s="182"/>
      <c r="J1929" s="182"/>
    </row>
    <row r="1930" spans="4:10" x14ac:dyDescent="0.25">
      <c r="D1930" s="201"/>
      <c r="E1930" s="179"/>
      <c r="F1930" s="179"/>
      <c r="G1930" s="180"/>
      <c r="H1930" s="182"/>
      <c r="I1930" s="182"/>
      <c r="J1930" s="182"/>
    </row>
    <row r="1931" spans="4:10" x14ac:dyDescent="0.25">
      <c r="D1931" s="201"/>
      <c r="E1931" s="179"/>
      <c r="F1931" s="179"/>
      <c r="G1931" s="180"/>
      <c r="H1931" s="182"/>
      <c r="I1931" s="182"/>
      <c r="J1931" s="182"/>
    </row>
    <row r="1932" spans="4:10" x14ac:dyDescent="0.25">
      <c r="D1932" s="201"/>
      <c r="E1932" s="179"/>
      <c r="F1932" s="179"/>
      <c r="G1932" s="180"/>
      <c r="H1932" s="182"/>
      <c r="I1932" s="182"/>
      <c r="J1932" s="182"/>
    </row>
    <row r="1933" spans="4:10" x14ac:dyDescent="0.25">
      <c r="D1933" s="201"/>
      <c r="E1933" s="179"/>
      <c r="F1933" s="179"/>
      <c r="G1933" s="180"/>
      <c r="H1933" s="182"/>
      <c r="I1933" s="182"/>
      <c r="J1933" s="182"/>
    </row>
    <row r="1934" spans="4:10" x14ac:dyDescent="0.25">
      <c r="D1934" s="201"/>
      <c r="E1934" s="179"/>
      <c r="F1934" s="179"/>
      <c r="G1934" s="180"/>
      <c r="H1934" s="182"/>
      <c r="I1934" s="182"/>
      <c r="J1934" s="182"/>
    </row>
    <row r="1935" spans="4:10" x14ac:dyDescent="0.25">
      <c r="D1935" s="201"/>
      <c r="E1935" s="179"/>
      <c r="F1935" s="179"/>
      <c r="G1935" s="180"/>
      <c r="H1935" s="182"/>
      <c r="I1935" s="182"/>
      <c r="J1935" s="182"/>
    </row>
    <row r="1936" spans="4:10" x14ac:dyDescent="0.25">
      <c r="D1936" s="201"/>
      <c r="E1936" s="179"/>
      <c r="F1936" s="179"/>
      <c r="G1936" s="180"/>
      <c r="H1936" s="182"/>
      <c r="I1936" s="182"/>
      <c r="J1936" s="182"/>
    </row>
    <row r="1937" spans="4:10" x14ac:dyDescent="0.25">
      <c r="D1937" s="201"/>
      <c r="E1937" s="179"/>
      <c r="F1937" s="179"/>
      <c r="G1937" s="180"/>
      <c r="H1937" s="182"/>
      <c r="I1937" s="182"/>
      <c r="J1937" s="182"/>
    </row>
    <row r="1938" spans="4:10" x14ac:dyDescent="0.25">
      <c r="D1938" s="201"/>
      <c r="E1938" s="179"/>
      <c r="F1938" s="179"/>
      <c r="G1938" s="180"/>
      <c r="H1938" s="182"/>
      <c r="I1938" s="182"/>
      <c r="J1938" s="182"/>
    </row>
    <row r="1939" spans="4:10" x14ac:dyDescent="0.25">
      <c r="D1939" s="201"/>
      <c r="E1939" s="179"/>
      <c r="F1939" s="179"/>
      <c r="G1939" s="180"/>
      <c r="H1939" s="182"/>
      <c r="I1939" s="182"/>
      <c r="J1939" s="182"/>
    </row>
    <row r="1940" spans="4:10" x14ac:dyDescent="0.25">
      <c r="D1940" s="201"/>
      <c r="E1940" s="179"/>
      <c r="F1940" s="179"/>
      <c r="G1940" s="180"/>
      <c r="H1940" s="182"/>
      <c r="I1940" s="182"/>
      <c r="J1940" s="182"/>
    </row>
    <row r="1941" spans="4:10" x14ac:dyDescent="0.25">
      <c r="D1941" s="201"/>
      <c r="E1941" s="179"/>
      <c r="F1941" s="179"/>
      <c r="G1941" s="180"/>
      <c r="H1941" s="182"/>
      <c r="I1941" s="182"/>
      <c r="J1941" s="182"/>
    </row>
    <row r="1942" spans="4:10" x14ac:dyDescent="0.25">
      <c r="D1942" s="201"/>
      <c r="E1942" s="179"/>
      <c r="F1942" s="179"/>
      <c r="G1942" s="180"/>
      <c r="H1942" s="182"/>
      <c r="I1942" s="182"/>
      <c r="J1942" s="182"/>
    </row>
    <row r="1943" spans="4:10" x14ac:dyDescent="0.25">
      <c r="D1943" s="201"/>
      <c r="E1943" s="179"/>
      <c r="F1943" s="179"/>
      <c r="G1943" s="180"/>
      <c r="H1943" s="182"/>
      <c r="I1943" s="182"/>
      <c r="J1943" s="182"/>
    </row>
    <row r="1944" spans="4:10" x14ac:dyDescent="0.25">
      <c r="D1944" s="201"/>
      <c r="E1944" s="179"/>
      <c r="F1944" s="179"/>
      <c r="G1944" s="180"/>
      <c r="H1944" s="182"/>
      <c r="I1944" s="182"/>
      <c r="J1944" s="182"/>
    </row>
    <row r="1945" spans="4:10" x14ac:dyDescent="0.25">
      <c r="D1945" s="201"/>
      <c r="E1945" s="179"/>
      <c r="F1945" s="179"/>
      <c r="G1945" s="180"/>
      <c r="H1945" s="182"/>
      <c r="I1945" s="182"/>
      <c r="J1945" s="182"/>
    </row>
    <row r="1946" spans="4:10" x14ac:dyDescent="0.25">
      <c r="D1946" s="201"/>
      <c r="E1946" s="179"/>
      <c r="F1946" s="179"/>
      <c r="G1946" s="180"/>
      <c r="H1946" s="182"/>
      <c r="I1946" s="182"/>
      <c r="J1946" s="182"/>
    </row>
    <row r="1947" spans="4:10" x14ac:dyDescent="0.25">
      <c r="D1947" s="201"/>
      <c r="E1947" s="179"/>
      <c r="F1947" s="179"/>
      <c r="G1947" s="180"/>
      <c r="H1947" s="182"/>
      <c r="I1947" s="182"/>
      <c r="J1947" s="182"/>
    </row>
    <row r="1948" spans="4:10" x14ac:dyDescent="0.25">
      <c r="D1948" s="201"/>
      <c r="E1948" s="179"/>
      <c r="F1948" s="179"/>
      <c r="G1948" s="180"/>
      <c r="H1948" s="182"/>
      <c r="I1948" s="182"/>
      <c r="J1948" s="182"/>
    </row>
    <row r="1949" spans="4:10" x14ac:dyDescent="0.25">
      <c r="D1949" s="201"/>
      <c r="E1949" s="179"/>
      <c r="F1949" s="179"/>
      <c r="G1949" s="180"/>
      <c r="H1949" s="182"/>
      <c r="I1949" s="182"/>
      <c r="J1949" s="182"/>
    </row>
    <row r="1950" spans="4:10" x14ac:dyDescent="0.25">
      <c r="D1950" s="201"/>
      <c r="E1950" s="179"/>
      <c r="F1950" s="179"/>
      <c r="G1950" s="180"/>
      <c r="H1950" s="182"/>
      <c r="I1950" s="182"/>
      <c r="J1950" s="182"/>
    </row>
    <row r="1951" spans="4:10" x14ac:dyDescent="0.25">
      <c r="D1951" s="201"/>
      <c r="E1951" s="179"/>
      <c r="F1951" s="179"/>
      <c r="G1951" s="180"/>
      <c r="H1951" s="182"/>
      <c r="I1951" s="182"/>
      <c r="J1951" s="182"/>
    </row>
    <row r="1952" spans="4:10" x14ac:dyDescent="0.25">
      <c r="D1952" s="201"/>
      <c r="E1952" s="179"/>
      <c r="F1952" s="179"/>
      <c r="G1952" s="180"/>
      <c r="H1952" s="182"/>
      <c r="I1952" s="182"/>
      <c r="J1952" s="182"/>
    </row>
    <row r="1953" spans="4:10" x14ac:dyDescent="0.25">
      <c r="D1953" s="201"/>
      <c r="E1953" s="179"/>
      <c r="F1953" s="179"/>
      <c r="G1953" s="180"/>
      <c r="H1953" s="182"/>
      <c r="I1953" s="182"/>
      <c r="J1953" s="182"/>
    </row>
    <row r="1954" spans="4:10" x14ac:dyDescent="0.25">
      <c r="D1954" s="201"/>
      <c r="E1954" s="179"/>
      <c r="F1954" s="179"/>
      <c r="G1954" s="180"/>
      <c r="H1954" s="182"/>
      <c r="I1954" s="182"/>
      <c r="J1954" s="182"/>
    </row>
    <row r="1955" spans="4:10" x14ac:dyDescent="0.25">
      <c r="D1955" s="201"/>
      <c r="E1955" s="179"/>
      <c r="F1955" s="179"/>
      <c r="G1955" s="180"/>
      <c r="H1955" s="182"/>
      <c r="I1955" s="182"/>
      <c r="J1955" s="182"/>
    </row>
    <row r="1956" spans="4:10" x14ac:dyDescent="0.25">
      <c r="D1956" s="201"/>
      <c r="E1956" s="179"/>
      <c r="F1956" s="179"/>
      <c r="G1956" s="180"/>
      <c r="H1956" s="182"/>
      <c r="I1956" s="182"/>
      <c r="J1956" s="182"/>
    </row>
    <row r="1957" spans="4:10" x14ac:dyDescent="0.25">
      <c r="D1957" s="201"/>
      <c r="E1957" s="179"/>
      <c r="F1957" s="179"/>
      <c r="G1957" s="180"/>
      <c r="H1957" s="182"/>
      <c r="I1957" s="182"/>
      <c r="J1957" s="182"/>
    </row>
    <row r="1958" spans="4:10" x14ac:dyDescent="0.25">
      <c r="D1958" s="201"/>
      <c r="E1958" s="179"/>
      <c r="F1958" s="179"/>
      <c r="G1958" s="180"/>
      <c r="H1958" s="182"/>
      <c r="I1958" s="182"/>
      <c r="J1958" s="182"/>
    </row>
    <row r="1959" spans="4:10" x14ac:dyDescent="0.25">
      <c r="D1959" s="201"/>
      <c r="E1959" s="179"/>
      <c r="F1959" s="179"/>
      <c r="G1959" s="180"/>
      <c r="H1959" s="182"/>
      <c r="I1959" s="182"/>
      <c r="J1959" s="182"/>
    </row>
    <row r="1960" spans="4:10" x14ac:dyDescent="0.25">
      <c r="D1960" s="201"/>
      <c r="E1960" s="179"/>
      <c r="F1960" s="179"/>
      <c r="G1960" s="180"/>
      <c r="H1960" s="182"/>
      <c r="I1960" s="182"/>
      <c r="J1960" s="182"/>
    </row>
    <row r="1961" spans="4:10" x14ac:dyDescent="0.25">
      <c r="D1961" s="201"/>
      <c r="E1961" s="179"/>
      <c r="F1961" s="179"/>
      <c r="G1961" s="180"/>
      <c r="H1961" s="182"/>
      <c r="I1961" s="182"/>
      <c r="J1961" s="182"/>
    </row>
    <row r="1962" spans="4:10" x14ac:dyDescent="0.25">
      <c r="D1962" s="201"/>
      <c r="E1962" s="179"/>
      <c r="F1962" s="179"/>
      <c r="G1962" s="180"/>
      <c r="H1962" s="182"/>
      <c r="I1962" s="182"/>
      <c r="J1962" s="182"/>
    </row>
    <row r="1963" spans="4:10" x14ac:dyDescent="0.25">
      <c r="D1963" s="201"/>
      <c r="E1963" s="179"/>
      <c r="F1963" s="179"/>
      <c r="G1963" s="180"/>
      <c r="H1963" s="182"/>
      <c r="I1963" s="182"/>
      <c r="J1963" s="182"/>
    </row>
    <row r="1964" spans="4:10" x14ac:dyDescent="0.25">
      <c r="D1964" s="201"/>
      <c r="E1964" s="179"/>
      <c r="F1964" s="179"/>
      <c r="G1964" s="180"/>
      <c r="H1964" s="182"/>
      <c r="I1964" s="182"/>
      <c r="J1964" s="182"/>
    </row>
    <row r="1965" spans="4:10" x14ac:dyDescent="0.25">
      <c r="D1965" s="201"/>
      <c r="E1965" s="179"/>
      <c r="F1965" s="179"/>
      <c r="G1965" s="180"/>
      <c r="H1965" s="182"/>
      <c r="I1965" s="182"/>
      <c r="J1965" s="182"/>
    </row>
    <row r="1966" spans="4:10" x14ac:dyDescent="0.25">
      <c r="D1966" s="201"/>
      <c r="E1966" s="179"/>
      <c r="F1966" s="179"/>
      <c r="G1966" s="180"/>
      <c r="H1966" s="182"/>
      <c r="I1966" s="182"/>
      <c r="J1966" s="182"/>
    </row>
    <row r="1967" spans="4:10" x14ac:dyDescent="0.25">
      <c r="D1967" s="201"/>
      <c r="E1967" s="179"/>
      <c r="F1967" s="179"/>
      <c r="G1967" s="180"/>
      <c r="H1967" s="182"/>
      <c r="I1967" s="182"/>
      <c r="J1967" s="182"/>
    </row>
    <row r="1968" spans="4:10" x14ac:dyDescent="0.25">
      <c r="D1968" s="201"/>
      <c r="E1968" s="179"/>
      <c r="F1968" s="179"/>
      <c r="G1968" s="180"/>
      <c r="H1968" s="182"/>
      <c r="I1968" s="182"/>
      <c r="J1968" s="182"/>
    </row>
    <row r="1969" spans="4:10" x14ac:dyDescent="0.25">
      <c r="D1969" s="201"/>
      <c r="E1969" s="179"/>
      <c r="F1969" s="179"/>
      <c r="G1969" s="180"/>
      <c r="H1969" s="182"/>
      <c r="I1969" s="182"/>
      <c r="J1969" s="182"/>
    </row>
    <row r="1970" spans="4:10" x14ac:dyDescent="0.25">
      <c r="D1970" s="201"/>
      <c r="E1970" s="179"/>
      <c r="F1970" s="179"/>
      <c r="G1970" s="180"/>
      <c r="H1970" s="182"/>
      <c r="I1970" s="182"/>
      <c r="J1970" s="182"/>
    </row>
    <row r="1971" spans="4:10" x14ac:dyDescent="0.25">
      <c r="D1971" s="201"/>
      <c r="E1971" s="179"/>
      <c r="F1971" s="179"/>
      <c r="G1971" s="180"/>
      <c r="H1971" s="182"/>
      <c r="I1971" s="182"/>
      <c r="J1971" s="182"/>
    </row>
    <row r="1972" spans="4:10" x14ac:dyDescent="0.25">
      <c r="D1972" s="201"/>
      <c r="E1972" s="179"/>
      <c r="F1972" s="179"/>
      <c r="G1972" s="180"/>
      <c r="H1972" s="182"/>
      <c r="I1972" s="182"/>
      <c r="J1972" s="182"/>
    </row>
    <row r="1973" spans="4:10" x14ac:dyDescent="0.25">
      <c r="D1973" s="201"/>
      <c r="E1973" s="179"/>
      <c r="F1973" s="179"/>
      <c r="G1973" s="180"/>
      <c r="H1973" s="182"/>
      <c r="I1973" s="182"/>
      <c r="J1973" s="182"/>
    </row>
    <row r="1974" spans="4:10" x14ac:dyDescent="0.25">
      <c r="D1974" s="201"/>
      <c r="E1974" s="179"/>
      <c r="F1974" s="179"/>
      <c r="G1974" s="180"/>
      <c r="H1974" s="182"/>
      <c r="I1974" s="182"/>
      <c r="J1974" s="182"/>
    </row>
    <row r="1975" spans="4:10" x14ac:dyDescent="0.25">
      <c r="D1975" s="201"/>
      <c r="E1975" s="179"/>
      <c r="F1975" s="179"/>
      <c r="G1975" s="180"/>
      <c r="H1975" s="182"/>
      <c r="I1975" s="182"/>
      <c r="J1975" s="182"/>
    </row>
    <row r="1976" spans="4:10" x14ac:dyDescent="0.25">
      <c r="D1976" s="201"/>
      <c r="E1976" s="179"/>
      <c r="F1976" s="179"/>
      <c r="G1976" s="180"/>
      <c r="H1976" s="182"/>
      <c r="I1976" s="182"/>
      <c r="J1976" s="182"/>
    </row>
    <row r="1977" spans="4:10" x14ac:dyDescent="0.25">
      <c r="D1977" s="201"/>
      <c r="E1977" s="179"/>
      <c r="F1977" s="179"/>
      <c r="G1977" s="180"/>
      <c r="H1977" s="182"/>
      <c r="I1977" s="182"/>
      <c r="J1977" s="182"/>
    </row>
    <row r="1978" spans="4:10" x14ac:dyDescent="0.25">
      <c r="D1978" s="201"/>
      <c r="E1978" s="179"/>
      <c r="F1978" s="179"/>
      <c r="G1978" s="180"/>
      <c r="H1978" s="182"/>
      <c r="I1978" s="182"/>
      <c r="J1978" s="182"/>
    </row>
    <row r="1979" spans="4:10" x14ac:dyDescent="0.25">
      <c r="D1979" s="201"/>
      <c r="E1979" s="179"/>
      <c r="F1979" s="179"/>
      <c r="G1979" s="180"/>
      <c r="H1979" s="182"/>
      <c r="I1979" s="182"/>
      <c r="J1979" s="182"/>
    </row>
    <row r="1980" spans="4:10" x14ac:dyDescent="0.25">
      <c r="D1980" s="201"/>
      <c r="E1980" s="179"/>
      <c r="F1980" s="179"/>
      <c r="G1980" s="180"/>
      <c r="H1980" s="182"/>
      <c r="I1980" s="182"/>
      <c r="J1980" s="182"/>
    </row>
    <row r="1981" spans="4:10" x14ac:dyDescent="0.25">
      <c r="D1981" s="201"/>
      <c r="E1981" s="179"/>
      <c r="F1981" s="179"/>
      <c r="G1981" s="180"/>
      <c r="H1981" s="182"/>
      <c r="I1981" s="182"/>
      <c r="J1981" s="182"/>
    </row>
    <row r="1982" spans="4:10" x14ac:dyDescent="0.25">
      <c r="D1982" s="201"/>
      <c r="E1982" s="179"/>
      <c r="F1982" s="179"/>
      <c r="G1982" s="180"/>
      <c r="H1982" s="182"/>
      <c r="I1982" s="182"/>
      <c r="J1982" s="182"/>
    </row>
    <row r="1983" spans="4:10" x14ac:dyDescent="0.25">
      <c r="D1983" s="201"/>
      <c r="E1983" s="179"/>
      <c r="F1983" s="179"/>
      <c r="G1983" s="180"/>
      <c r="H1983" s="182"/>
      <c r="I1983" s="182"/>
      <c r="J1983" s="182"/>
    </row>
    <row r="1984" spans="4:10" x14ac:dyDescent="0.25">
      <c r="D1984" s="201"/>
      <c r="E1984" s="179"/>
      <c r="F1984" s="179"/>
      <c r="G1984" s="180"/>
      <c r="H1984" s="182"/>
      <c r="I1984" s="182"/>
      <c r="J1984" s="182"/>
    </row>
    <row r="1985" spans="4:10" x14ac:dyDescent="0.25">
      <c r="D1985" s="201"/>
      <c r="E1985" s="179"/>
      <c r="F1985" s="179"/>
      <c r="G1985" s="180"/>
      <c r="H1985" s="182"/>
      <c r="I1985" s="182"/>
      <c r="J1985" s="182"/>
    </row>
    <row r="1986" spans="4:10" x14ac:dyDescent="0.25">
      <c r="D1986" s="201"/>
      <c r="E1986" s="179"/>
      <c r="F1986" s="179"/>
      <c r="G1986" s="180"/>
      <c r="H1986" s="182"/>
      <c r="I1986" s="182"/>
      <c r="J1986" s="182"/>
    </row>
    <row r="1987" spans="4:10" x14ac:dyDescent="0.25">
      <c r="D1987" s="201"/>
      <c r="E1987" s="179"/>
      <c r="F1987" s="179"/>
      <c r="G1987" s="180"/>
      <c r="H1987" s="182"/>
      <c r="I1987" s="182"/>
      <c r="J1987" s="182"/>
    </row>
    <row r="1988" spans="4:10" x14ac:dyDescent="0.25">
      <c r="D1988" s="201"/>
      <c r="E1988" s="179"/>
      <c r="F1988" s="179"/>
      <c r="G1988" s="180"/>
      <c r="H1988" s="182"/>
      <c r="I1988" s="182"/>
      <c r="J1988" s="182"/>
    </row>
    <row r="1989" spans="4:10" x14ac:dyDescent="0.25">
      <c r="D1989" s="201"/>
      <c r="E1989" s="179"/>
      <c r="F1989" s="179"/>
      <c r="G1989" s="180"/>
      <c r="H1989" s="182"/>
      <c r="I1989" s="182"/>
      <c r="J1989" s="182"/>
    </row>
    <row r="1990" spans="4:10" x14ac:dyDescent="0.25">
      <c r="D1990" s="201"/>
      <c r="E1990" s="179"/>
      <c r="F1990" s="179"/>
      <c r="G1990" s="180"/>
      <c r="H1990" s="182"/>
      <c r="I1990" s="182"/>
      <c r="J1990" s="182"/>
    </row>
    <row r="1991" spans="4:10" x14ac:dyDescent="0.25">
      <c r="D1991" s="201"/>
      <c r="E1991" s="179"/>
      <c r="F1991" s="179"/>
      <c r="G1991" s="180"/>
      <c r="H1991" s="182"/>
      <c r="I1991" s="182"/>
      <c r="J1991" s="182"/>
    </row>
    <row r="1992" spans="4:10" x14ac:dyDescent="0.25">
      <c r="D1992" s="201"/>
      <c r="E1992" s="179"/>
      <c r="F1992" s="179"/>
      <c r="G1992" s="180"/>
      <c r="H1992" s="182"/>
      <c r="I1992" s="182"/>
      <c r="J1992" s="182"/>
    </row>
    <row r="1993" spans="4:10" x14ac:dyDescent="0.25">
      <c r="D1993" s="201"/>
      <c r="E1993" s="179"/>
      <c r="F1993" s="179"/>
      <c r="G1993" s="180"/>
      <c r="H1993" s="182"/>
      <c r="I1993" s="182"/>
      <c r="J1993" s="182"/>
    </row>
    <row r="1994" spans="4:10" x14ac:dyDescent="0.25">
      <c r="D1994" s="201"/>
      <c r="E1994" s="179"/>
      <c r="F1994" s="179"/>
      <c r="G1994" s="180"/>
      <c r="H1994" s="182"/>
      <c r="I1994" s="182"/>
      <c r="J1994" s="182"/>
    </row>
    <row r="1995" spans="4:10" x14ac:dyDescent="0.25">
      <c r="D1995" s="201"/>
      <c r="E1995" s="179"/>
      <c r="F1995" s="179"/>
      <c r="G1995" s="180"/>
      <c r="H1995" s="182"/>
      <c r="I1995" s="182"/>
      <c r="J1995" s="182"/>
    </row>
    <row r="1996" spans="4:10" x14ac:dyDescent="0.25">
      <c r="D1996" s="201"/>
      <c r="E1996" s="179"/>
      <c r="F1996" s="179"/>
      <c r="G1996" s="180"/>
      <c r="H1996" s="182"/>
      <c r="I1996" s="182"/>
      <c r="J1996" s="182"/>
    </row>
    <row r="1997" spans="4:10" x14ac:dyDescent="0.25">
      <c r="D1997" s="201"/>
      <c r="E1997" s="179"/>
      <c r="F1997" s="179"/>
      <c r="G1997" s="180"/>
      <c r="H1997" s="182"/>
      <c r="I1997" s="182"/>
      <c r="J1997" s="182"/>
    </row>
    <row r="1998" spans="4:10" x14ac:dyDescent="0.25">
      <c r="D1998" s="201"/>
      <c r="E1998" s="179"/>
      <c r="F1998" s="179"/>
      <c r="G1998" s="180"/>
      <c r="H1998" s="182"/>
      <c r="I1998" s="182"/>
      <c r="J1998" s="182"/>
    </row>
    <row r="1999" spans="4:10" x14ac:dyDescent="0.25">
      <c r="D1999" s="201"/>
      <c r="E1999" s="179"/>
      <c r="F1999" s="179"/>
      <c r="G1999" s="180"/>
      <c r="H1999" s="182"/>
      <c r="I1999" s="182"/>
      <c r="J1999" s="182"/>
    </row>
    <row r="2000" spans="4:10" x14ac:dyDescent="0.25">
      <c r="D2000" s="201"/>
      <c r="E2000" s="179"/>
      <c r="F2000" s="179"/>
      <c r="G2000" s="180"/>
      <c r="H2000" s="182"/>
      <c r="I2000" s="182"/>
      <c r="J2000" s="182"/>
    </row>
    <row r="2001" spans="4:10" x14ac:dyDescent="0.25">
      <c r="D2001" s="201"/>
      <c r="E2001" s="179"/>
      <c r="F2001" s="179"/>
      <c r="G2001" s="180"/>
      <c r="H2001" s="182"/>
      <c r="I2001" s="182"/>
      <c r="J2001" s="182"/>
    </row>
    <row r="2002" spans="4:10" x14ac:dyDescent="0.25">
      <c r="D2002" s="201"/>
      <c r="E2002" s="179"/>
      <c r="F2002" s="179"/>
      <c r="G2002" s="180"/>
      <c r="H2002" s="182"/>
      <c r="I2002" s="182"/>
      <c r="J2002" s="182"/>
    </row>
    <row r="2003" spans="4:10" x14ac:dyDescent="0.25">
      <c r="D2003" s="201"/>
      <c r="E2003" s="179"/>
      <c r="F2003" s="179"/>
      <c r="G2003" s="180"/>
      <c r="H2003" s="182"/>
      <c r="I2003" s="182"/>
      <c r="J2003" s="182"/>
    </row>
    <row r="2004" spans="4:10" x14ac:dyDescent="0.25">
      <c r="D2004" s="201"/>
      <c r="E2004" s="179"/>
      <c r="F2004" s="179"/>
      <c r="G2004" s="180"/>
      <c r="H2004" s="182"/>
      <c r="I2004" s="182"/>
      <c r="J2004" s="182"/>
    </row>
    <row r="2005" spans="4:10" x14ac:dyDescent="0.25">
      <c r="D2005" s="201"/>
      <c r="E2005" s="179"/>
      <c r="F2005" s="179"/>
      <c r="G2005" s="180"/>
      <c r="H2005" s="182"/>
      <c r="I2005" s="182"/>
      <c r="J2005" s="182"/>
    </row>
    <row r="2006" spans="4:10" x14ac:dyDescent="0.25">
      <c r="D2006" s="201"/>
      <c r="E2006" s="179"/>
      <c r="F2006" s="179"/>
      <c r="G2006" s="180"/>
      <c r="H2006" s="182"/>
      <c r="I2006" s="182"/>
      <c r="J2006" s="182"/>
    </row>
    <row r="2007" spans="4:10" x14ac:dyDescent="0.25">
      <c r="D2007" s="201"/>
      <c r="E2007" s="179"/>
      <c r="F2007" s="179"/>
      <c r="G2007" s="180"/>
      <c r="H2007" s="182"/>
      <c r="I2007" s="182"/>
      <c r="J2007" s="182"/>
    </row>
    <row r="2008" spans="4:10" x14ac:dyDescent="0.25">
      <c r="D2008" s="201"/>
      <c r="E2008" s="179"/>
      <c r="F2008" s="179"/>
      <c r="G2008" s="180"/>
      <c r="H2008" s="182"/>
      <c r="I2008" s="182"/>
      <c r="J2008" s="182"/>
    </row>
    <row r="2009" spans="4:10" x14ac:dyDescent="0.25">
      <c r="D2009" s="201"/>
      <c r="E2009" s="179"/>
      <c r="F2009" s="179"/>
      <c r="G2009" s="180"/>
      <c r="H2009" s="182"/>
      <c r="I2009" s="182"/>
      <c r="J2009" s="182"/>
    </row>
    <row r="2010" spans="4:10" x14ac:dyDescent="0.25">
      <c r="D2010" s="201"/>
      <c r="E2010" s="179"/>
      <c r="F2010" s="179"/>
      <c r="G2010" s="180"/>
      <c r="H2010" s="182"/>
      <c r="I2010" s="182"/>
      <c r="J2010" s="182"/>
    </row>
    <row r="2011" spans="4:10" x14ac:dyDescent="0.25">
      <c r="D2011" s="201"/>
      <c r="E2011" s="179"/>
      <c r="F2011" s="179"/>
      <c r="G2011" s="180"/>
      <c r="H2011" s="182"/>
      <c r="I2011" s="182"/>
      <c r="J2011" s="182"/>
    </row>
    <row r="2012" spans="4:10" x14ac:dyDescent="0.25">
      <c r="D2012" s="201"/>
      <c r="E2012" s="179"/>
      <c r="F2012" s="179"/>
      <c r="G2012" s="180"/>
      <c r="H2012" s="182"/>
      <c r="I2012" s="182"/>
      <c r="J2012" s="182"/>
    </row>
    <row r="2013" spans="4:10" x14ac:dyDescent="0.25">
      <c r="D2013" s="201"/>
      <c r="E2013" s="179"/>
      <c r="F2013" s="179"/>
      <c r="G2013" s="180"/>
      <c r="H2013" s="182"/>
      <c r="I2013" s="182"/>
      <c r="J2013" s="182"/>
    </row>
    <row r="2014" spans="4:10" x14ac:dyDescent="0.25">
      <c r="D2014" s="201"/>
      <c r="E2014" s="179"/>
      <c r="F2014" s="179"/>
      <c r="G2014" s="180"/>
      <c r="H2014" s="182"/>
      <c r="I2014" s="182"/>
      <c r="J2014" s="182"/>
    </row>
    <row r="2015" spans="4:10" x14ac:dyDescent="0.25">
      <c r="D2015" s="201"/>
      <c r="E2015" s="179"/>
      <c r="F2015" s="179"/>
      <c r="G2015" s="180"/>
      <c r="H2015" s="182"/>
      <c r="I2015" s="182"/>
      <c r="J2015" s="182"/>
    </row>
    <row r="2016" spans="4:10" x14ac:dyDescent="0.25">
      <c r="D2016" s="201"/>
      <c r="E2016" s="179"/>
      <c r="F2016" s="179"/>
      <c r="G2016" s="180"/>
      <c r="H2016" s="182"/>
      <c r="I2016" s="182"/>
      <c r="J2016" s="182"/>
    </row>
    <row r="2017" spans="4:10" x14ac:dyDescent="0.25">
      <c r="D2017" s="201"/>
      <c r="E2017" s="179"/>
      <c r="F2017" s="179"/>
      <c r="G2017" s="180"/>
      <c r="H2017" s="182"/>
      <c r="I2017" s="182"/>
      <c r="J2017" s="182"/>
    </row>
    <row r="2018" spans="4:10" x14ac:dyDescent="0.25">
      <c r="D2018" s="201"/>
      <c r="E2018" s="179"/>
      <c r="F2018" s="179"/>
      <c r="G2018" s="180"/>
      <c r="H2018" s="182"/>
      <c r="I2018" s="182"/>
      <c r="J2018" s="182"/>
    </row>
    <row r="2019" spans="4:10" x14ac:dyDescent="0.25">
      <c r="D2019" s="201"/>
      <c r="E2019" s="179"/>
      <c r="F2019" s="179"/>
      <c r="G2019" s="180"/>
      <c r="H2019" s="182"/>
      <c r="I2019" s="182"/>
      <c r="J2019" s="182"/>
    </row>
    <row r="2020" spans="4:10" x14ac:dyDescent="0.25">
      <c r="D2020" s="201"/>
      <c r="E2020" s="179"/>
      <c r="F2020" s="179"/>
      <c r="G2020" s="180"/>
      <c r="H2020" s="182"/>
      <c r="I2020" s="182"/>
      <c r="J2020" s="182"/>
    </row>
    <row r="2021" spans="4:10" x14ac:dyDescent="0.25">
      <c r="D2021" s="201"/>
      <c r="E2021" s="179"/>
      <c r="F2021" s="179"/>
      <c r="G2021" s="180"/>
      <c r="H2021" s="182"/>
      <c r="I2021" s="182"/>
      <c r="J2021" s="182"/>
    </row>
    <row r="2022" spans="4:10" x14ac:dyDescent="0.25">
      <c r="D2022" s="201"/>
      <c r="E2022" s="179"/>
      <c r="F2022" s="179"/>
      <c r="G2022" s="180"/>
      <c r="H2022" s="182"/>
      <c r="I2022" s="182"/>
      <c r="J2022" s="182"/>
    </row>
    <row r="2023" spans="4:10" x14ac:dyDescent="0.25">
      <c r="D2023" s="201"/>
      <c r="E2023" s="179"/>
      <c r="F2023" s="179"/>
      <c r="G2023" s="180"/>
      <c r="H2023" s="182"/>
      <c r="I2023" s="182"/>
      <c r="J2023" s="182"/>
    </row>
    <row r="2024" spans="4:10" x14ac:dyDescent="0.25">
      <c r="D2024" s="201"/>
      <c r="E2024" s="179"/>
      <c r="F2024" s="179"/>
      <c r="G2024" s="180"/>
      <c r="H2024" s="182"/>
      <c r="I2024" s="182"/>
      <c r="J2024" s="182"/>
    </row>
    <row r="2025" spans="4:10" x14ac:dyDescent="0.25">
      <c r="D2025" s="201"/>
      <c r="E2025" s="179"/>
      <c r="F2025" s="179"/>
      <c r="G2025" s="180"/>
      <c r="H2025" s="182"/>
      <c r="I2025" s="182"/>
      <c r="J2025" s="182"/>
    </row>
    <row r="2026" spans="4:10" x14ac:dyDescent="0.25">
      <c r="D2026" s="201"/>
      <c r="E2026" s="179"/>
      <c r="F2026" s="179"/>
      <c r="G2026" s="180"/>
      <c r="H2026" s="182"/>
      <c r="I2026" s="182"/>
      <c r="J2026" s="182"/>
    </row>
    <row r="2027" spans="4:10" x14ac:dyDescent="0.25">
      <c r="D2027" s="201"/>
      <c r="E2027" s="179"/>
      <c r="F2027" s="179"/>
      <c r="G2027" s="180"/>
      <c r="H2027" s="182"/>
      <c r="I2027" s="182"/>
      <c r="J2027" s="182"/>
    </row>
    <row r="2028" spans="4:10" x14ac:dyDescent="0.25">
      <c r="D2028" s="201"/>
      <c r="E2028" s="179"/>
      <c r="F2028" s="179"/>
      <c r="G2028" s="180"/>
      <c r="H2028" s="182"/>
      <c r="I2028" s="182"/>
      <c r="J2028" s="182"/>
    </row>
    <row r="2029" spans="4:10" x14ac:dyDescent="0.25">
      <c r="D2029" s="201"/>
      <c r="E2029" s="179"/>
      <c r="F2029" s="179"/>
      <c r="G2029" s="180"/>
      <c r="H2029" s="182"/>
      <c r="I2029" s="182"/>
      <c r="J2029" s="182"/>
    </row>
    <row r="2030" spans="4:10" x14ac:dyDescent="0.25">
      <c r="D2030" s="201"/>
      <c r="E2030" s="179"/>
      <c r="F2030" s="179"/>
      <c r="G2030" s="180"/>
      <c r="H2030" s="182"/>
      <c r="I2030" s="182"/>
      <c r="J2030" s="182"/>
    </row>
    <row r="2031" spans="4:10" x14ac:dyDescent="0.25">
      <c r="D2031" s="201"/>
      <c r="E2031" s="179"/>
      <c r="F2031" s="179"/>
      <c r="G2031" s="180"/>
      <c r="H2031" s="182"/>
      <c r="I2031" s="182"/>
      <c r="J2031" s="182"/>
    </row>
    <row r="2032" spans="4:10" x14ac:dyDescent="0.25">
      <c r="D2032" s="201"/>
      <c r="E2032" s="179"/>
      <c r="F2032" s="179"/>
      <c r="G2032" s="180"/>
      <c r="H2032" s="182"/>
      <c r="I2032" s="182"/>
      <c r="J2032" s="182"/>
    </row>
    <row r="2033" spans="4:10" x14ac:dyDescent="0.25">
      <c r="D2033" s="201"/>
      <c r="E2033" s="179"/>
      <c r="F2033" s="179"/>
      <c r="G2033" s="180"/>
      <c r="H2033" s="182"/>
      <c r="I2033" s="182"/>
      <c r="J2033" s="182"/>
    </row>
    <row r="2034" spans="4:10" x14ac:dyDescent="0.25">
      <c r="D2034" s="201"/>
      <c r="E2034" s="179"/>
      <c r="F2034" s="179"/>
      <c r="G2034" s="180"/>
      <c r="H2034" s="182"/>
      <c r="I2034" s="182"/>
      <c r="J2034" s="182"/>
    </row>
    <row r="2035" spans="4:10" x14ac:dyDescent="0.25">
      <c r="D2035" s="201"/>
      <c r="E2035" s="179"/>
      <c r="F2035" s="179"/>
      <c r="G2035" s="180"/>
      <c r="H2035" s="182"/>
      <c r="I2035" s="182"/>
      <c r="J2035" s="182"/>
    </row>
    <row r="2036" spans="4:10" x14ac:dyDescent="0.25">
      <c r="D2036" s="201"/>
      <c r="E2036" s="179"/>
      <c r="F2036" s="179"/>
      <c r="G2036" s="180"/>
      <c r="H2036" s="182"/>
      <c r="I2036" s="182"/>
      <c r="J2036" s="182"/>
    </row>
    <row r="2037" spans="4:10" x14ac:dyDescent="0.25">
      <c r="D2037" s="201"/>
      <c r="E2037" s="179"/>
      <c r="F2037" s="179"/>
      <c r="G2037" s="180"/>
      <c r="H2037" s="182"/>
      <c r="I2037" s="182"/>
      <c r="J2037" s="182"/>
    </row>
    <row r="2038" spans="4:10" x14ac:dyDescent="0.25">
      <c r="D2038" s="201"/>
      <c r="E2038" s="179"/>
      <c r="F2038" s="179"/>
      <c r="G2038" s="180"/>
      <c r="H2038" s="182"/>
      <c r="I2038" s="182"/>
      <c r="J2038" s="182"/>
    </row>
    <row r="2039" spans="4:10" x14ac:dyDescent="0.25">
      <c r="D2039" s="201"/>
      <c r="E2039" s="179"/>
      <c r="F2039" s="179"/>
      <c r="G2039" s="180"/>
      <c r="H2039" s="182"/>
      <c r="I2039" s="182"/>
      <c r="J2039" s="182"/>
    </row>
    <row r="2040" spans="4:10" x14ac:dyDescent="0.25">
      <c r="D2040" s="201"/>
      <c r="E2040" s="179"/>
      <c r="F2040" s="179"/>
      <c r="G2040" s="180"/>
      <c r="H2040" s="182"/>
      <c r="I2040" s="182"/>
      <c r="J2040" s="182"/>
    </row>
    <row r="2041" spans="4:10" x14ac:dyDescent="0.25">
      <c r="D2041" s="201"/>
      <c r="E2041" s="179"/>
      <c r="F2041" s="179"/>
      <c r="G2041" s="180"/>
      <c r="H2041" s="182"/>
      <c r="I2041" s="182"/>
      <c r="J2041" s="182"/>
    </row>
    <row r="2042" spans="4:10" x14ac:dyDescent="0.25">
      <c r="D2042" s="201"/>
      <c r="E2042" s="179"/>
      <c r="F2042" s="179"/>
      <c r="G2042" s="180"/>
      <c r="H2042" s="182"/>
      <c r="I2042" s="182"/>
      <c r="J2042" s="182"/>
    </row>
    <row r="2043" spans="4:10" x14ac:dyDescent="0.25">
      <c r="D2043" s="201"/>
      <c r="E2043" s="179"/>
      <c r="F2043" s="179"/>
      <c r="G2043" s="180"/>
      <c r="H2043" s="182"/>
      <c r="I2043" s="182"/>
      <c r="J2043" s="182"/>
    </row>
    <row r="2044" spans="4:10" x14ac:dyDescent="0.25">
      <c r="D2044" s="201"/>
      <c r="E2044" s="179"/>
      <c r="F2044" s="179"/>
      <c r="G2044" s="180"/>
      <c r="H2044" s="182"/>
      <c r="I2044" s="182"/>
      <c r="J2044" s="182"/>
    </row>
    <row r="2045" spans="4:10" x14ac:dyDescent="0.25">
      <c r="D2045" s="201"/>
      <c r="E2045" s="179"/>
      <c r="F2045" s="179"/>
      <c r="G2045" s="180"/>
      <c r="H2045" s="182"/>
      <c r="I2045" s="182"/>
      <c r="J2045" s="182"/>
    </row>
    <row r="2046" spans="4:10" x14ac:dyDescent="0.25">
      <c r="D2046" s="201"/>
      <c r="E2046" s="179"/>
      <c r="F2046" s="179"/>
      <c r="G2046" s="180"/>
      <c r="H2046" s="182"/>
      <c r="I2046" s="182"/>
      <c r="J2046" s="182"/>
    </row>
    <row r="2047" spans="4:10" x14ac:dyDescent="0.25">
      <c r="D2047" s="201"/>
      <c r="E2047" s="179"/>
      <c r="F2047" s="179"/>
      <c r="G2047" s="180"/>
      <c r="H2047" s="182"/>
      <c r="I2047" s="182"/>
      <c r="J2047" s="182"/>
    </row>
    <row r="2048" spans="4:10" x14ac:dyDescent="0.25">
      <c r="D2048" s="201"/>
      <c r="E2048" s="179"/>
      <c r="F2048" s="179"/>
      <c r="G2048" s="180"/>
      <c r="H2048" s="182"/>
      <c r="I2048" s="182"/>
      <c r="J2048" s="182"/>
    </row>
    <row r="2049" spans="4:10" x14ac:dyDescent="0.25">
      <c r="D2049" s="201"/>
      <c r="E2049" s="179"/>
      <c r="F2049" s="179"/>
      <c r="G2049" s="180"/>
      <c r="H2049" s="182"/>
      <c r="I2049" s="182"/>
      <c r="J2049" s="182"/>
    </row>
    <row r="2050" spans="4:10" x14ac:dyDescent="0.25">
      <c r="D2050" s="201"/>
      <c r="E2050" s="179"/>
      <c r="F2050" s="179"/>
      <c r="G2050" s="180"/>
      <c r="H2050" s="182"/>
      <c r="I2050" s="182"/>
      <c r="J2050" s="182"/>
    </row>
    <row r="2051" spans="4:10" x14ac:dyDescent="0.25">
      <c r="D2051" s="201"/>
      <c r="E2051" s="179"/>
      <c r="F2051" s="179"/>
      <c r="G2051" s="180"/>
      <c r="H2051" s="182"/>
      <c r="I2051" s="182"/>
      <c r="J2051" s="182"/>
    </row>
    <row r="2052" spans="4:10" x14ac:dyDescent="0.25">
      <c r="D2052" s="201"/>
      <c r="E2052" s="179"/>
      <c r="F2052" s="179"/>
      <c r="G2052" s="180"/>
      <c r="H2052" s="182"/>
      <c r="I2052" s="182"/>
      <c r="J2052" s="182"/>
    </row>
    <row r="2053" spans="4:10" x14ac:dyDescent="0.25">
      <c r="D2053" s="201"/>
      <c r="E2053" s="179"/>
      <c r="F2053" s="179"/>
      <c r="G2053" s="180"/>
      <c r="H2053" s="182"/>
      <c r="I2053" s="182"/>
      <c r="J2053" s="182"/>
    </row>
    <row r="2054" spans="4:10" x14ac:dyDescent="0.25">
      <c r="D2054" s="201"/>
      <c r="E2054" s="179"/>
      <c r="F2054" s="179"/>
      <c r="G2054" s="180"/>
      <c r="H2054" s="182"/>
      <c r="I2054" s="182"/>
      <c r="J2054" s="182"/>
    </row>
    <row r="2055" spans="4:10" x14ac:dyDescent="0.25">
      <c r="D2055" s="201"/>
      <c r="E2055" s="179"/>
      <c r="F2055" s="179"/>
      <c r="G2055" s="180"/>
      <c r="H2055" s="182"/>
      <c r="I2055" s="182"/>
      <c r="J2055" s="182"/>
    </row>
    <row r="2056" spans="4:10" x14ac:dyDescent="0.25">
      <c r="D2056" s="201"/>
      <c r="E2056" s="179"/>
      <c r="F2056" s="179"/>
      <c r="G2056" s="180"/>
      <c r="H2056" s="182"/>
      <c r="I2056" s="182"/>
      <c r="J2056" s="182"/>
    </row>
    <row r="2057" spans="4:10" x14ac:dyDescent="0.25">
      <c r="D2057" s="201"/>
      <c r="E2057" s="179"/>
      <c r="F2057" s="179"/>
      <c r="G2057" s="180"/>
      <c r="H2057" s="182"/>
      <c r="I2057" s="182"/>
      <c r="J2057" s="182"/>
    </row>
    <row r="2058" spans="4:10" x14ac:dyDescent="0.25">
      <c r="D2058" s="201"/>
      <c r="E2058" s="179"/>
      <c r="F2058" s="179"/>
      <c r="G2058" s="180"/>
      <c r="H2058" s="182"/>
      <c r="I2058" s="182"/>
      <c r="J2058" s="182"/>
    </row>
    <row r="2059" spans="4:10" x14ac:dyDescent="0.25">
      <c r="D2059" s="201"/>
      <c r="E2059" s="179"/>
      <c r="F2059" s="179"/>
      <c r="G2059" s="180"/>
      <c r="H2059" s="182"/>
      <c r="I2059" s="182"/>
      <c r="J2059" s="182"/>
    </row>
    <row r="2060" spans="4:10" x14ac:dyDescent="0.25">
      <c r="D2060" s="201"/>
      <c r="E2060" s="179"/>
      <c r="F2060" s="179"/>
      <c r="G2060" s="180"/>
      <c r="H2060" s="182"/>
      <c r="I2060" s="182"/>
      <c r="J2060" s="182"/>
    </row>
    <row r="2061" spans="4:10" x14ac:dyDescent="0.25">
      <c r="D2061" s="201"/>
      <c r="E2061" s="179"/>
      <c r="F2061" s="179"/>
      <c r="G2061" s="180"/>
      <c r="H2061" s="182"/>
      <c r="I2061" s="182"/>
      <c r="J2061" s="182"/>
    </row>
    <row r="2062" spans="4:10" x14ac:dyDescent="0.25">
      <c r="D2062" s="201"/>
      <c r="E2062" s="179"/>
      <c r="F2062" s="179"/>
      <c r="G2062" s="180"/>
      <c r="H2062" s="182"/>
      <c r="I2062" s="182"/>
      <c r="J2062" s="182"/>
    </row>
    <row r="2063" spans="4:10" x14ac:dyDescent="0.25">
      <c r="D2063" s="201"/>
      <c r="E2063" s="179"/>
      <c r="F2063" s="179"/>
      <c r="G2063" s="180"/>
      <c r="H2063" s="182"/>
      <c r="I2063" s="182"/>
      <c r="J2063" s="182"/>
    </row>
    <row r="2064" spans="4:10" x14ac:dyDescent="0.25">
      <c r="D2064" s="201"/>
      <c r="E2064" s="179"/>
      <c r="F2064" s="179"/>
      <c r="G2064" s="180"/>
      <c r="H2064" s="182"/>
      <c r="I2064" s="182"/>
      <c r="J2064" s="182"/>
    </row>
    <row r="2065" spans="4:10" x14ac:dyDescent="0.25">
      <c r="D2065" s="201"/>
      <c r="E2065" s="179"/>
      <c r="F2065" s="179"/>
      <c r="G2065" s="180"/>
      <c r="H2065" s="182"/>
      <c r="I2065" s="182"/>
      <c r="J2065" s="182"/>
    </row>
    <row r="2066" spans="4:10" x14ac:dyDescent="0.25">
      <c r="D2066" s="201"/>
      <c r="E2066" s="179"/>
      <c r="F2066" s="179"/>
      <c r="G2066" s="180"/>
      <c r="H2066" s="182"/>
      <c r="I2066" s="182"/>
      <c r="J2066" s="182"/>
    </row>
    <row r="2067" spans="4:10" x14ac:dyDescent="0.25">
      <c r="D2067" s="201"/>
      <c r="E2067" s="179"/>
      <c r="F2067" s="179"/>
      <c r="G2067" s="180"/>
      <c r="H2067" s="182"/>
      <c r="I2067" s="182"/>
      <c r="J2067" s="182"/>
    </row>
    <row r="2068" spans="4:10" x14ac:dyDescent="0.25">
      <c r="D2068" s="201"/>
      <c r="E2068" s="179"/>
      <c r="F2068" s="179"/>
      <c r="G2068" s="180"/>
      <c r="H2068" s="182"/>
      <c r="I2068" s="182"/>
      <c r="J2068" s="182"/>
    </row>
    <row r="2069" spans="4:10" x14ac:dyDescent="0.25">
      <c r="D2069" s="201"/>
      <c r="E2069" s="179"/>
      <c r="F2069" s="179"/>
      <c r="G2069" s="180"/>
      <c r="H2069" s="182"/>
      <c r="I2069" s="182"/>
      <c r="J2069" s="182"/>
    </row>
    <row r="2070" spans="4:10" x14ac:dyDescent="0.25">
      <c r="D2070" s="201"/>
      <c r="E2070" s="179"/>
      <c r="F2070" s="179"/>
      <c r="G2070" s="180"/>
      <c r="H2070" s="182"/>
      <c r="I2070" s="182"/>
      <c r="J2070" s="182"/>
    </row>
    <row r="2071" spans="4:10" x14ac:dyDescent="0.25">
      <c r="D2071" s="201"/>
      <c r="E2071" s="179"/>
      <c r="F2071" s="179"/>
      <c r="G2071" s="180"/>
      <c r="H2071" s="182"/>
      <c r="I2071" s="182"/>
      <c r="J2071" s="182"/>
    </row>
    <row r="2072" spans="4:10" x14ac:dyDescent="0.25">
      <c r="D2072" s="201"/>
      <c r="E2072" s="179"/>
      <c r="F2072" s="179"/>
      <c r="G2072" s="180"/>
      <c r="H2072" s="182"/>
      <c r="I2072" s="182"/>
      <c r="J2072" s="182"/>
    </row>
    <row r="2073" spans="4:10" x14ac:dyDescent="0.25">
      <c r="D2073" s="201"/>
      <c r="E2073" s="179"/>
      <c r="F2073" s="179"/>
      <c r="G2073" s="180"/>
      <c r="H2073" s="182"/>
      <c r="I2073" s="182"/>
      <c r="J2073" s="182"/>
    </row>
    <row r="2074" spans="4:10" x14ac:dyDescent="0.25">
      <c r="D2074" s="201"/>
      <c r="E2074" s="179"/>
      <c r="F2074" s="179"/>
      <c r="G2074" s="180"/>
      <c r="H2074" s="182"/>
      <c r="I2074" s="182"/>
      <c r="J2074" s="182"/>
    </row>
    <row r="2075" spans="4:10" x14ac:dyDescent="0.25">
      <c r="D2075" s="201"/>
      <c r="E2075" s="179"/>
      <c r="F2075" s="179"/>
      <c r="G2075" s="180"/>
      <c r="H2075" s="182"/>
      <c r="I2075" s="182"/>
      <c r="J2075" s="182"/>
    </row>
    <row r="2076" spans="4:10" x14ac:dyDescent="0.25">
      <c r="D2076" s="201"/>
      <c r="E2076" s="179"/>
      <c r="F2076" s="179"/>
      <c r="G2076" s="180"/>
      <c r="H2076" s="182"/>
      <c r="I2076" s="182"/>
      <c r="J2076" s="182"/>
    </row>
    <row r="2077" spans="4:10" x14ac:dyDescent="0.25">
      <c r="D2077" s="201"/>
      <c r="E2077" s="179"/>
      <c r="F2077" s="179"/>
      <c r="G2077" s="180"/>
      <c r="H2077" s="182"/>
      <c r="I2077" s="182"/>
      <c r="J2077" s="182"/>
    </row>
    <row r="2078" spans="4:10" x14ac:dyDescent="0.25">
      <c r="D2078" s="201"/>
      <c r="E2078" s="179"/>
      <c r="F2078" s="179"/>
      <c r="G2078" s="180"/>
      <c r="H2078" s="182"/>
      <c r="I2078" s="182"/>
      <c r="J2078" s="182"/>
    </row>
    <row r="2079" spans="4:10" x14ac:dyDescent="0.25">
      <c r="D2079" s="201"/>
      <c r="E2079" s="179"/>
      <c r="F2079" s="179"/>
      <c r="G2079" s="180"/>
      <c r="H2079" s="182"/>
      <c r="I2079" s="182"/>
      <c r="J2079" s="182"/>
    </row>
    <row r="2080" spans="4:10" x14ac:dyDescent="0.25">
      <c r="D2080" s="201"/>
      <c r="E2080" s="179"/>
      <c r="F2080" s="179"/>
      <c r="G2080" s="180"/>
      <c r="H2080" s="182"/>
      <c r="I2080" s="182"/>
      <c r="J2080" s="182"/>
    </row>
    <row r="2081" spans="4:10" x14ac:dyDescent="0.25">
      <c r="D2081" s="201"/>
      <c r="E2081" s="179"/>
      <c r="F2081" s="179"/>
      <c r="G2081" s="180"/>
      <c r="H2081" s="182"/>
      <c r="I2081" s="182"/>
      <c r="J2081" s="182"/>
    </row>
    <row r="2082" spans="4:10" x14ac:dyDescent="0.25">
      <c r="D2082" s="201"/>
      <c r="E2082" s="179"/>
      <c r="F2082" s="179"/>
      <c r="G2082" s="180"/>
      <c r="H2082" s="182"/>
      <c r="I2082" s="182"/>
      <c r="J2082" s="182"/>
    </row>
    <row r="2083" spans="4:10" x14ac:dyDescent="0.25">
      <c r="D2083" s="201"/>
      <c r="E2083" s="179"/>
      <c r="F2083" s="179"/>
      <c r="G2083" s="180"/>
      <c r="H2083" s="182"/>
      <c r="I2083" s="182"/>
      <c r="J2083" s="182"/>
    </row>
    <row r="2084" spans="4:10" x14ac:dyDescent="0.25">
      <c r="D2084" s="201"/>
      <c r="E2084" s="179"/>
      <c r="F2084" s="179"/>
      <c r="G2084" s="180"/>
      <c r="H2084" s="182"/>
      <c r="I2084" s="182"/>
      <c r="J2084" s="182"/>
    </row>
    <row r="2085" spans="4:10" x14ac:dyDescent="0.25">
      <c r="D2085" s="201"/>
      <c r="E2085" s="179"/>
      <c r="F2085" s="179"/>
      <c r="G2085" s="180"/>
      <c r="H2085" s="182"/>
      <c r="I2085" s="182"/>
      <c r="J2085" s="182"/>
    </row>
    <row r="2086" spans="4:10" x14ac:dyDescent="0.25">
      <c r="D2086" s="201"/>
      <c r="E2086" s="179"/>
      <c r="F2086" s="179"/>
      <c r="G2086" s="180"/>
      <c r="H2086" s="182"/>
      <c r="I2086" s="182"/>
      <c r="J2086" s="182"/>
    </row>
    <row r="2087" spans="4:10" x14ac:dyDescent="0.25">
      <c r="D2087" s="201"/>
      <c r="E2087" s="179"/>
      <c r="F2087" s="179"/>
      <c r="G2087" s="180"/>
      <c r="H2087" s="182"/>
      <c r="I2087" s="182"/>
      <c r="J2087" s="182"/>
    </row>
    <row r="2088" spans="4:10" x14ac:dyDescent="0.25">
      <c r="D2088" s="201"/>
      <c r="E2088" s="179"/>
      <c r="F2088" s="179"/>
      <c r="G2088" s="180"/>
      <c r="H2088" s="182"/>
      <c r="I2088" s="182"/>
      <c r="J2088" s="182"/>
    </row>
    <row r="2089" spans="4:10" x14ac:dyDescent="0.25">
      <c r="D2089" s="201"/>
      <c r="E2089" s="179"/>
      <c r="F2089" s="179"/>
      <c r="G2089" s="180"/>
      <c r="H2089" s="182"/>
      <c r="I2089" s="182"/>
      <c r="J2089" s="182"/>
    </row>
    <row r="2090" spans="4:10" x14ac:dyDescent="0.25">
      <c r="D2090" s="201"/>
      <c r="E2090" s="179"/>
      <c r="F2090" s="179"/>
      <c r="G2090" s="180"/>
      <c r="H2090" s="182"/>
      <c r="I2090" s="182"/>
      <c r="J2090" s="182"/>
    </row>
    <row r="2091" spans="4:10" x14ac:dyDescent="0.25">
      <c r="D2091" s="201"/>
      <c r="E2091" s="179"/>
      <c r="F2091" s="179"/>
      <c r="G2091" s="180"/>
      <c r="H2091" s="182"/>
      <c r="I2091" s="182"/>
      <c r="J2091" s="182"/>
    </row>
    <row r="2092" spans="4:10" x14ac:dyDescent="0.25">
      <c r="D2092" s="201"/>
      <c r="E2092" s="179"/>
      <c r="F2092" s="179"/>
      <c r="G2092" s="180"/>
      <c r="H2092" s="182"/>
      <c r="I2092" s="182"/>
      <c r="J2092" s="182"/>
    </row>
    <row r="2093" spans="4:10" x14ac:dyDescent="0.25">
      <c r="D2093" s="201"/>
      <c r="E2093" s="179"/>
      <c r="F2093" s="179"/>
      <c r="G2093" s="180"/>
      <c r="H2093" s="182"/>
      <c r="I2093" s="182"/>
      <c r="J2093" s="182"/>
    </row>
    <row r="2094" spans="4:10" x14ac:dyDescent="0.25">
      <c r="D2094" s="201"/>
      <c r="E2094" s="179"/>
      <c r="F2094" s="179"/>
      <c r="G2094" s="180"/>
      <c r="H2094" s="182"/>
      <c r="I2094" s="182"/>
      <c r="J2094" s="182"/>
    </row>
    <row r="2095" spans="4:10" x14ac:dyDescent="0.25">
      <c r="D2095" s="201"/>
      <c r="E2095" s="179"/>
      <c r="F2095" s="179"/>
      <c r="G2095" s="180"/>
      <c r="H2095" s="182"/>
      <c r="I2095" s="182"/>
      <c r="J2095" s="182"/>
    </row>
    <row r="2096" spans="4:10" x14ac:dyDescent="0.25">
      <c r="D2096" s="201"/>
      <c r="E2096" s="179"/>
      <c r="F2096" s="179"/>
      <c r="G2096" s="180"/>
      <c r="H2096" s="182"/>
      <c r="I2096" s="182"/>
      <c r="J2096" s="182"/>
    </row>
    <row r="2097" spans="4:10" x14ac:dyDescent="0.25">
      <c r="D2097" s="201"/>
      <c r="E2097" s="179"/>
      <c r="F2097" s="179"/>
      <c r="G2097" s="180"/>
      <c r="H2097" s="182"/>
      <c r="I2097" s="182"/>
      <c r="J2097" s="182"/>
    </row>
    <row r="2098" spans="4:10" x14ac:dyDescent="0.25">
      <c r="D2098" s="201"/>
      <c r="E2098" s="179"/>
      <c r="F2098" s="179"/>
      <c r="G2098" s="180"/>
      <c r="H2098" s="182"/>
      <c r="I2098" s="182"/>
      <c r="J2098" s="182"/>
    </row>
    <row r="2099" spans="4:10" x14ac:dyDescent="0.25">
      <c r="D2099" s="201"/>
      <c r="E2099" s="179"/>
      <c r="F2099" s="179"/>
      <c r="G2099" s="180"/>
      <c r="H2099" s="182"/>
      <c r="I2099" s="182"/>
      <c r="J2099" s="182"/>
    </row>
    <row r="2100" spans="4:10" x14ac:dyDescent="0.25">
      <c r="D2100" s="201"/>
      <c r="E2100" s="179"/>
      <c r="F2100" s="179"/>
      <c r="G2100" s="180"/>
      <c r="H2100" s="182"/>
      <c r="I2100" s="182"/>
      <c r="J2100" s="182"/>
    </row>
    <row r="2101" spans="4:10" x14ac:dyDescent="0.25">
      <c r="D2101" s="201"/>
      <c r="E2101" s="179"/>
      <c r="F2101" s="179"/>
      <c r="G2101" s="180"/>
      <c r="H2101" s="182"/>
      <c r="I2101" s="182"/>
      <c r="J2101" s="182"/>
    </row>
    <row r="2102" spans="4:10" x14ac:dyDescent="0.25">
      <c r="D2102" s="201"/>
      <c r="E2102" s="179"/>
      <c r="F2102" s="179"/>
      <c r="G2102" s="180"/>
      <c r="H2102" s="182"/>
      <c r="I2102" s="182"/>
      <c r="J2102" s="182"/>
    </row>
    <row r="2103" spans="4:10" x14ac:dyDescent="0.25">
      <c r="D2103" s="201"/>
      <c r="E2103" s="179"/>
      <c r="F2103" s="179"/>
      <c r="G2103" s="180"/>
      <c r="H2103" s="182"/>
      <c r="I2103" s="182"/>
      <c r="J2103" s="182"/>
    </row>
    <row r="2104" spans="4:10" x14ac:dyDescent="0.25">
      <c r="D2104" s="201"/>
      <c r="E2104" s="179"/>
      <c r="F2104" s="179"/>
      <c r="G2104" s="180"/>
      <c r="H2104" s="182"/>
      <c r="I2104" s="182"/>
      <c r="J2104" s="182"/>
    </row>
    <row r="2105" spans="4:10" x14ac:dyDescent="0.25">
      <c r="D2105" s="201"/>
      <c r="E2105" s="179"/>
      <c r="F2105" s="179"/>
      <c r="G2105" s="180"/>
      <c r="H2105" s="182"/>
      <c r="I2105" s="182"/>
      <c r="J2105" s="182"/>
    </row>
    <row r="2106" spans="4:10" x14ac:dyDescent="0.25">
      <c r="D2106" s="201"/>
      <c r="E2106" s="179"/>
      <c r="F2106" s="179"/>
      <c r="G2106" s="180"/>
      <c r="H2106" s="182"/>
      <c r="I2106" s="182"/>
      <c r="J2106" s="182"/>
    </row>
    <row r="2107" spans="4:10" x14ac:dyDescent="0.25">
      <c r="D2107" s="201"/>
      <c r="E2107" s="179"/>
      <c r="F2107" s="179"/>
      <c r="G2107" s="180"/>
      <c r="H2107" s="182"/>
      <c r="I2107" s="182"/>
      <c r="J2107" s="182"/>
    </row>
    <row r="2108" spans="4:10" x14ac:dyDescent="0.25">
      <c r="D2108" s="201"/>
      <c r="E2108" s="179"/>
      <c r="F2108" s="179"/>
      <c r="G2108" s="180"/>
      <c r="H2108" s="182"/>
      <c r="I2108" s="182"/>
      <c r="J2108" s="182"/>
    </row>
    <row r="2109" spans="4:10" x14ac:dyDescent="0.25">
      <c r="D2109" s="201"/>
      <c r="E2109" s="179"/>
      <c r="F2109" s="179"/>
      <c r="G2109" s="180"/>
      <c r="H2109" s="182"/>
      <c r="I2109" s="182"/>
      <c r="J2109" s="182"/>
    </row>
    <row r="2110" spans="4:10" x14ac:dyDescent="0.25">
      <c r="D2110" s="201"/>
      <c r="E2110" s="179"/>
      <c r="F2110" s="179"/>
      <c r="G2110" s="180"/>
      <c r="H2110" s="182"/>
      <c r="I2110" s="182"/>
      <c r="J2110" s="182"/>
    </row>
    <row r="2111" spans="4:10" x14ac:dyDescent="0.25">
      <c r="D2111" s="201"/>
      <c r="E2111" s="179"/>
      <c r="F2111" s="179"/>
      <c r="G2111" s="180"/>
      <c r="H2111" s="182"/>
      <c r="I2111" s="182"/>
      <c r="J2111" s="182"/>
    </row>
    <row r="2112" spans="4:10" x14ac:dyDescent="0.25">
      <c r="D2112" s="201"/>
      <c r="E2112" s="179"/>
      <c r="F2112" s="179"/>
      <c r="G2112" s="180"/>
      <c r="H2112" s="182"/>
      <c r="I2112" s="182"/>
      <c r="J2112" s="182"/>
    </row>
    <row r="2113" spans="4:10" x14ac:dyDescent="0.25">
      <c r="D2113" s="201"/>
      <c r="E2113" s="179"/>
      <c r="F2113" s="179"/>
      <c r="G2113" s="180"/>
      <c r="H2113" s="182"/>
      <c r="I2113" s="182"/>
      <c r="J2113" s="182"/>
    </row>
    <row r="2114" spans="4:10" x14ac:dyDescent="0.25">
      <c r="D2114" s="201"/>
      <c r="E2114" s="179"/>
      <c r="F2114" s="179"/>
      <c r="G2114" s="180"/>
      <c r="H2114" s="182"/>
      <c r="I2114" s="182"/>
      <c r="J2114" s="182"/>
    </row>
    <row r="2115" spans="4:10" x14ac:dyDescent="0.25">
      <c r="D2115" s="201"/>
      <c r="E2115" s="179"/>
      <c r="F2115" s="179"/>
      <c r="G2115" s="180"/>
      <c r="H2115" s="182"/>
      <c r="I2115" s="182"/>
      <c r="J2115" s="182"/>
    </row>
    <row r="2116" spans="4:10" x14ac:dyDescent="0.25">
      <c r="D2116" s="201"/>
      <c r="E2116" s="179"/>
      <c r="F2116" s="179"/>
      <c r="G2116" s="180"/>
      <c r="H2116" s="182"/>
      <c r="I2116" s="182"/>
      <c r="J2116" s="182"/>
    </row>
    <row r="2117" spans="4:10" x14ac:dyDescent="0.25">
      <c r="D2117" s="201"/>
      <c r="E2117" s="179"/>
      <c r="F2117" s="179"/>
      <c r="G2117" s="180"/>
      <c r="H2117" s="182"/>
      <c r="I2117" s="182"/>
      <c r="J2117" s="182"/>
    </row>
    <row r="2118" spans="4:10" x14ac:dyDescent="0.25">
      <c r="D2118" s="201"/>
      <c r="E2118" s="179"/>
      <c r="F2118" s="179"/>
      <c r="G2118" s="180"/>
      <c r="H2118" s="182"/>
      <c r="I2118" s="182"/>
      <c r="J2118" s="182"/>
    </row>
    <row r="2119" spans="4:10" x14ac:dyDescent="0.25">
      <c r="D2119" s="201"/>
      <c r="E2119" s="179"/>
      <c r="F2119" s="179"/>
      <c r="G2119" s="180"/>
      <c r="H2119" s="182"/>
      <c r="I2119" s="182"/>
      <c r="J2119" s="182"/>
    </row>
    <row r="2120" spans="4:10" x14ac:dyDescent="0.25">
      <c r="D2120" s="201"/>
      <c r="E2120" s="179"/>
      <c r="F2120" s="179"/>
      <c r="G2120" s="180"/>
      <c r="H2120" s="182"/>
      <c r="I2120" s="182"/>
      <c r="J2120" s="182"/>
    </row>
    <row r="2121" spans="4:10" x14ac:dyDescent="0.25">
      <c r="D2121" s="201"/>
      <c r="E2121" s="179"/>
      <c r="F2121" s="179"/>
      <c r="G2121" s="180"/>
      <c r="H2121" s="182"/>
      <c r="I2121" s="182"/>
      <c r="J2121" s="182"/>
    </row>
    <row r="2122" spans="4:10" x14ac:dyDescent="0.25">
      <c r="D2122" s="201"/>
      <c r="E2122" s="179"/>
      <c r="F2122" s="179"/>
      <c r="G2122" s="180"/>
      <c r="H2122" s="182"/>
      <c r="I2122" s="182"/>
      <c r="J2122" s="182"/>
    </row>
    <row r="2123" spans="4:10" x14ac:dyDescent="0.25">
      <c r="D2123" s="201"/>
      <c r="E2123" s="179"/>
      <c r="F2123" s="179"/>
      <c r="G2123" s="180"/>
      <c r="H2123" s="182"/>
      <c r="I2123" s="182"/>
      <c r="J2123" s="182"/>
    </row>
    <row r="2124" spans="4:10" x14ac:dyDescent="0.25">
      <c r="D2124" s="201"/>
      <c r="E2124" s="179"/>
      <c r="F2124" s="179"/>
      <c r="G2124" s="180"/>
      <c r="H2124" s="182"/>
      <c r="I2124" s="182"/>
      <c r="J2124" s="182"/>
    </row>
    <row r="2125" spans="4:10" x14ac:dyDescent="0.25">
      <c r="D2125" s="201"/>
      <c r="E2125" s="179"/>
      <c r="F2125" s="179"/>
      <c r="G2125" s="180"/>
      <c r="H2125" s="182"/>
      <c r="I2125" s="182"/>
      <c r="J2125" s="182"/>
    </row>
    <row r="2126" spans="4:10" x14ac:dyDescent="0.25">
      <c r="D2126" s="201"/>
      <c r="E2126" s="179"/>
      <c r="F2126" s="179"/>
      <c r="G2126" s="180"/>
      <c r="H2126" s="182"/>
      <c r="I2126" s="182"/>
      <c r="J2126" s="182"/>
    </row>
    <row r="2127" spans="4:10" x14ac:dyDescent="0.25">
      <c r="D2127" s="201"/>
      <c r="E2127" s="179"/>
      <c r="F2127" s="179"/>
      <c r="G2127" s="180"/>
      <c r="H2127" s="182"/>
      <c r="I2127" s="182"/>
      <c r="J2127" s="182"/>
    </row>
    <row r="2128" spans="4:10" x14ac:dyDescent="0.25">
      <c r="D2128" s="201"/>
      <c r="E2128" s="179"/>
      <c r="F2128" s="179"/>
      <c r="G2128" s="180"/>
      <c r="H2128" s="182"/>
      <c r="I2128" s="182"/>
      <c r="J2128" s="182"/>
    </row>
    <row r="2129" spans="4:10" x14ac:dyDescent="0.25">
      <c r="D2129" s="201"/>
      <c r="E2129" s="179"/>
      <c r="F2129" s="179"/>
      <c r="G2129" s="180"/>
      <c r="H2129" s="182"/>
      <c r="I2129" s="182"/>
      <c r="J2129" s="182"/>
    </row>
    <row r="2130" spans="4:10" x14ac:dyDescent="0.25">
      <c r="D2130" s="201"/>
      <c r="E2130" s="179"/>
      <c r="F2130" s="179"/>
      <c r="G2130" s="180"/>
      <c r="H2130" s="182"/>
      <c r="I2130" s="182"/>
      <c r="J2130" s="182"/>
    </row>
    <row r="2131" spans="4:10" x14ac:dyDescent="0.25">
      <c r="D2131" s="201"/>
      <c r="E2131" s="179"/>
      <c r="F2131" s="179"/>
      <c r="G2131" s="180"/>
      <c r="H2131" s="182"/>
      <c r="I2131" s="182"/>
      <c r="J2131" s="182"/>
    </row>
    <row r="2132" spans="4:10" x14ac:dyDescent="0.25">
      <c r="D2132" s="201"/>
      <c r="E2132" s="179"/>
      <c r="F2132" s="179"/>
      <c r="G2132" s="180"/>
      <c r="H2132" s="182"/>
      <c r="I2132" s="182"/>
      <c r="J2132" s="182"/>
    </row>
    <row r="2133" spans="4:10" x14ac:dyDescent="0.25">
      <c r="D2133" s="201"/>
      <c r="E2133" s="179"/>
      <c r="F2133" s="179"/>
      <c r="G2133" s="180"/>
      <c r="H2133" s="182"/>
      <c r="I2133" s="182"/>
      <c r="J2133" s="182"/>
    </row>
    <row r="2134" spans="4:10" x14ac:dyDescent="0.25">
      <c r="D2134" s="201"/>
      <c r="E2134" s="179"/>
      <c r="F2134" s="179"/>
      <c r="G2134" s="180"/>
      <c r="H2134" s="182"/>
      <c r="I2134" s="182"/>
      <c r="J2134" s="182"/>
    </row>
    <row r="2135" spans="4:10" x14ac:dyDescent="0.25">
      <c r="D2135" s="201"/>
      <c r="E2135" s="179"/>
      <c r="F2135" s="179"/>
      <c r="G2135" s="180"/>
      <c r="H2135" s="182"/>
      <c r="I2135" s="182"/>
      <c r="J2135" s="182"/>
    </row>
    <row r="2136" spans="4:10" x14ac:dyDescent="0.25">
      <c r="D2136" s="201"/>
      <c r="E2136" s="179"/>
      <c r="F2136" s="179"/>
      <c r="G2136" s="180"/>
      <c r="H2136" s="182"/>
      <c r="I2136" s="182"/>
      <c r="J2136" s="182"/>
    </row>
    <row r="2137" spans="4:10" x14ac:dyDescent="0.25">
      <c r="D2137" s="201"/>
      <c r="E2137" s="179"/>
      <c r="F2137" s="179"/>
      <c r="G2137" s="180"/>
      <c r="H2137" s="182"/>
      <c r="I2137" s="182"/>
      <c r="J2137" s="182"/>
    </row>
    <row r="2138" spans="4:10" x14ac:dyDescent="0.25">
      <c r="D2138" s="201"/>
      <c r="E2138" s="179"/>
      <c r="F2138" s="179"/>
      <c r="G2138" s="180"/>
      <c r="H2138" s="182"/>
      <c r="I2138" s="182"/>
      <c r="J2138" s="182"/>
    </row>
    <row r="2139" spans="4:10" x14ac:dyDescent="0.25">
      <c r="D2139" s="201"/>
      <c r="E2139" s="179"/>
      <c r="F2139" s="179"/>
      <c r="G2139" s="180"/>
      <c r="H2139" s="182"/>
      <c r="I2139" s="182"/>
      <c r="J2139" s="182"/>
    </row>
    <row r="2140" spans="4:10" x14ac:dyDescent="0.25">
      <c r="D2140" s="201"/>
      <c r="E2140" s="179"/>
      <c r="F2140" s="179"/>
      <c r="G2140" s="180"/>
      <c r="H2140" s="182"/>
      <c r="I2140" s="182"/>
      <c r="J2140" s="182"/>
    </row>
    <row r="2141" spans="4:10" x14ac:dyDescent="0.25">
      <c r="D2141" s="201"/>
      <c r="E2141" s="179"/>
      <c r="F2141" s="179"/>
      <c r="G2141" s="180"/>
      <c r="H2141" s="182"/>
      <c r="I2141" s="182"/>
      <c r="J2141" s="182"/>
    </row>
    <row r="2142" spans="4:10" x14ac:dyDescent="0.25">
      <c r="D2142" s="201"/>
      <c r="E2142" s="179"/>
      <c r="F2142" s="179"/>
      <c r="G2142" s="180"/>
      <c r="H2142" s="182"/>
      <c r="I2142" s="182"/>
      <c r="J2142" s="182"/>
    </row>
    <row r="2143" spans="4:10" x14ac:dyDescent="0.25">
      <c r="D2143" s="201"/>
      <c r="E2143" s="179"/>
      <c r="F2143" s="179"/>
      <c r="G2143" s="180"/>
      <c r="H2143" s="182"/>
      <c r="I2143" s="182"/>
      <c r="J2143" s="182"/>
    </row>
    <row r="2144" spans="4:10" x14ac:dyDescent="0.25">
      <c r="D2144" s="201"/>
      <c r="E2144" s="179"/>
      <c r="F2144" s="179"/>
      <c r="G2144" s="180"/>
      <c r="H2144" s="182"/>
      <c r="I2144" s="182"/>
      <c r="J2144" s="182"/>
    </row>
    <row r="2145" spans="4:10" x14ac:dyDescent="0.25">
      <c r="D2145" s="201"/>
      <c r="E2145" s="179"/>
      <c r="F2145" s="179"/>
      <c r="G2145" s="180"/>
      <c r="H2145" s="182"/>
      <c r="I2145" s="182"/>
      <c r="J2145" s="182"/>
    </row>
    <row r="2146" spans="4:10" x14ac:dyDescent="0.25">
      <c r="D2146" s="201"/>
      <c r="E2146" s="179"/>
      <c r="F2146" s="179"/>
      <c r="G2146" s="180"/>
      <c r="H2146" s="182"/>
      <c r="I2146" s="182"/>
      <c r="J2146" s="182"/>
    </row>
    <row r="2147" spans="4:10" x14ac:dyDescent="0.25">
      <c r="D2147" s="201"/>
      <c r="E2147" s="179"/>
      <c r="F2147" s="179"/>
      <c r="G2147" s="180"/>
      <c r="H2147" s="182"/>
      <c r="I2147" s="182"/>
      <c r="J2147" s="182"/>
    </row>
    <row r="2148" spans="4:10" x14ac:dyDescent="0.25">
      <c r="D2148" s="201"/>
      <c r="E2148" s="179"/>
      <c r="F2148" s="179"/>
      <c r="G2148" s="180"/>
      <c r="H2148" s="182"/>
      <c r="I2148" s="182"/>
      <c r="J2148" s="182"/>
    </row>
    <row r="2149" spans="4:10" x14ac:dyDescent="0.25">
      <c r="D2149" s="201"/>
      <c r="E2149" s="179"/>
      <c r="F2149" s="179"/>
      <c r="G2149" s="180"/>
      <c r="H2149" s="182"/>
      <c r="I2149" s="182"/>
      <c r="J2149" s="182"/>
    </row>
    <row r="2150" spans="4:10" x14ac:dyDescent="0.25">
      <c r="D2150" s="201"/>
      <c r="E2150" s="179"/>
      <c r="F2150" s="179"/>
      <c r="G2150" s="180"/>
      <c r="H2150" s="182"/>
      <c r="I2150" s="182"/>
      <c r="J2150" s="182"/>
    </row>
    <row r="2151" spans="4:10" x14ac:dyDescent="0.25">
      <c r="D2151" s="201"/>
      <c r="E2151" s="179"/>
      <c r="F2151" s="179"/>
      <c r="G2151" s="180"/>
      <c r="H2151" s="182"/>
      <c r="I2151" s="182"/>
      <c r="J2151" s="182"/>
    </row>
    <row r="2152" spans="4:10" x14ac:dyDescent="0.25">
      <c r="D2152" s="201"/>
      <c r="E2152" s="179"/>
      <c r="F2152" s="179"/>
      <c r="G2152" s="180"/>
      <c r="H2152" s="182"/>
      <c r="I2152" s="182"/>
      <c r="J2152" s="182"/>
    </row>
    <row r="2153" spans="4:10" x14ac:dyDescent="0.25">
      <c r="D2153" s="201"/>
      <c r="E2153" s="179"/>
      <c r="F2153" s="179"/>
      <c r="G2153" s="180"/>
      <c r="H2153" s="182"/>
      <c r="I2153" s="182"/>
      <c r="J2153" s="182"/>
    </row>
    <row r="2154" spans="4:10" x14ac:dyDescent="0.25">
      <c r="D2154" s="201"/>
      <c r="E2154" s="179"/>
      <c r="F2154" s="179"/>
      <c r="G2154" s="180"/>
      <c r="H2154" s="182"/>
      <c r="I2154" s="182"/>
      <c r="J2154" s="182"/>
    </row>
    <row r="2155" spans="4:10" x14ac:dyDescent="0.25">
      <c r="D2155" s="201"/>
      <c r="E2155" s="179"/>
      <c r="F2155" s="179"/>
      <c r="G2155" s="180"/>
      <c r="H2155" s="182"/>
      <c r="I2155" s="182"/>
      <c r="J2155" s="182"/>
    </row>
    <row r="2156" spans="4:10" x14ac:dyDescent="0.25">
      <c r="D2156" s="201"/>
      <c r="E2156" s="179"/>
      <c r="F2156" s="179"/>
      <c r="G2156" s="180"/>
      <c r="H2156" s="182"/>
      <c r="I2156" s="182"/>
      <c r="J2156" s="182"/>
    </row>
    <row r="2157" spans="4:10" x14ac:dyDescent="0.25">
      <c r="D2157" s="201"/>
      <c r="E2157" s="179"/>
      <c r="F2157" s="179"/>
      <c r="G2157" s="180"/>
      <c r="H2157" s="182"/>
      <c r="I2157" s="182"/>
      <c r="J2157" s="182"/>
    </row>
    <row r="2158" spans="4:10" x14ac:dyDescent="0.25">
      <c r="D2158" s="201"/>
      <c r="E2158" s="179"/>
      <c r="F2158" s="179"/>
      <c r="G2158" s="180"/>
      <c r="H2158" s="182"/>
      <c r="I2158" s="182"/>
      <c r="J2158" s="182"/>
    </row>
    <row r="2159" spans="4:10" x14ac:dyDescent="0.25">
      <c r="D2159" s="201"/>
      <c r="E2159" s="179"/>
      <c r="F2159" s="179"/>
      <c r="G2159" s="180"/>
      <c r="H2159" s="182"/>
      <c r="I2159" s="182"/>
      <c r="J2159" s="182"/>
    </row>
    <row r="2160" spans="4:10" x14ac:dyDescent="0.25">
      <c r="D2160" s="201"/>
      <c r="E2160" s="179"/>
      <c r="F2160" s="179"/>
      <c r="G2160" s="180"/>
      <c r="H2160" s="182"/>
      <c r="I2160" s="182"/>
      <c r="J2160" s="182"/>
    </row>
    <row r="2161" spans="4:10" x14ac:dyDescent="0.25">
      <c r="D2161" s="201"/>
      <c r="E2161" s="179"/>
      <c r="F2161" s="179"/>
      <c r="G2161" s="180"/>
      <c r="H2161" s="182"/>
      <c r="I2161" s="182"/>
      <c r="J2161" s="182"/>
    </row>
    <row r="2162" spans="4:10" x14ac:dyDescent="0.25">
      <c r="D2162" s="201"/>
      <c r="E2162" s="179"/>
      <c r="F2162" s="179"/>
      <c r="G2162" s="180"/>
      <c r="H2162" s="182"/>
      <c r="I2162" s="182"/>
      <c r="J2162" s="182"/>
    </row>
    <row r="2163" spans="4:10" x14ac:dyDescent="0.25">
      <c r="D2163" s="201"/>
      <c r="E2163" s="179"/>
      <c r="F2163" s="179"/>
      <c r="G2163" s="180"/>
      <c r="H2163" s="182"/>
      <c r="I2163" s="182"/>
      <c r="J2163" s="182"/>
    </row>
    <row r="2164" spans="4:10" x14ac:dyDescent="0.25">
      <c r="D2164" s="201"/>
      <c r="E2164" s="179"/>
      <c r="F2164" s="179"/>
      <c r="G2164" s="180"/>
      <c r="H2164" s="182"/>
      <c r="I2164" s="182"/>
      <c r="J2164" s="182"/>
    </row>
    <row r="2165" spans="4:10" x14ac:dyDescent="0.25">
      <c r="D2165" s="201"/>
      <c r="E2165" s="179"/>
      <c r="F2165" s="179"/>
      <c r="G2165" s="180"/>
      <c r="H2165" s="182"/>
      <c r="I2165" s="182"/>
      <c r="J2165" s="182"/>
    </row>
    <row r="2166" spans="4:10" x14ac:dyDescent="0.25">
      <c r="D2166" s="201"/>
      <c r="E2166" s="179"/>
      <c r="F2166" s="179"/>
      <c r="G2166" s="180"/>
      <c r="H2166" s="182"/>
      <c r="I2166" s="182"/>
      <c r="J2166" s="182"/>
    </row>
    <row r="2167" spans="4:10" x14ac:dyDescent="0.25">
      <c r="D2167" s="201"/>
      <c r="E2167" s="179"/>
      <c r="F2167" s="179"/>
      <c r="G2167" s="180"/>
      <c r="H2167" s="182"/>
      <c r="I2167" s="182"/>
      <c r="J2167" s="182"/>
    </row>
    <row r="2168" spans="4:10" x14ac:dyDescent="0.25">
      <c r="D2168" s="201"/>
      <c r="E2168" s="179"/>
      <c r="F2168" s="179"/>
      <c r="G2168" s="180"/>
      <c r="H2168" s="182"/>
      <c r="I2168" s="182"/>
      <c r="J2168" s="182"/>
    </row>
    <row r="2169" spans="4:10" x14ac:dyDescent="0.25">
      <c r="D2169" s="201"/>
      <c r="E2169" s="179"/>
      <c r="F2169" s="179"/>
      <c r="G2169" s="180"/>
      <c r="H2169" s="182"/>
      <c r="I2169" s="182"/>
      <c r="J2169" s="182"/>
    </row>
    <row r="2170" spans="4:10" x14ac:dyDescent="0.25">
      <c r="D2170" s="201"/>
      <c r="E2170" s="179"/>
      <c r="F2170" s="179"/>
      <c r="G2170" s="180"/>
      <c r="H2170" s="182"/>
      <c r="I2170" s="182"/>
      <c r="J2170" s="182"/>
    </row>
    <row r="2171" spans="4:10" x14ac:dyDescent="0.25">
      <c r="D2171" s="201"/>
      <c r="E2171" s="179"/>
      <c r="F2171" s="179"/>
      <c r="G2171" s="180"/>
      <c r="H2171" s="182"/>
      <c r="I2171" s="182"/>
      <c r="J2171" s="182"/>
    </row>
    <row r="2172" spans="4:10" x14ac:dyDescent="0.25">
      <c r="D2172" s="201"/>
      <c r="E2172" s="179"/>
      <c r="F2172" s="179"/>
      <c r="G2172" s="180"/>
      <c r="H2172" s="182"/>
      <c r="I2172" s="182"/>
      <c r="J2172" s="182"/>
    </row>
    <row r="2173" spans="4:10" x14ac:dyDescent="0.25">
      <c r="D2173" s="201"/>
      <c r="E2173" s="179"/>
      <c r="F2173" s="179"/>
      <c r="G2173" s="180"/>
      <c r="H2173" s="182"/>
      <c r="I2173" s="182"/>
      <c r="J2173" s="182"/>
    </row>
    <row r="2174" spans="4:10" x14ac:dyDescent="0.25">
      <c r="D2174" s="201"/>
      <c r="E2174" s="179"/>
      <c r="F2174" s="179"/>
      <c r="G2174" s="180"/>
      <c r="H2174" s="182"/>
      <c r="I2174" s="182"/>
      <c r="J2174" s="182"/>
    </row>
    <row r="2175" spans="4:10" x14ac:dyDescent="0.25">
      <c r="D2175" s="201"/>
      <c r="E2175" s="179"/>
      <c r="F2175" s="179"/>
      <c r="G2175" s="180"/>
      <c r="H2175" s="182"/>
      <c r="I2175" s="182"/>
      <c r="J2175" s="182"/>
    </row>
    <row r="2176" spans="4:10" x14ac:dyDescent="0.25">
      <c r="D2176" s="201"/>
      <c r="E2176" s="179"/>
      <c r="F2176" s="179"/>
      <c r="G2176" s="180"/>
      <c r="H2176" s="182"/>
      <c r="I2176" s="182"/>
      <c r="J2176" s="182"/>
    </row>
    <row r="2177" spans="4:10" x14ac:dyDescent="0.25">
      <c r="D2177" s="201"/>
      <c r="E2177" s="179"/>
      <c r="F2177" s="179"/>
      <c r="G2177" s="180"/>
      <c r="H2177" s="182"/>
      <c r="I2177" s="182"/>
      <c r="J2177" s="182"/>
    </row>
    <row r="2178" spans="4:10" x14ac:dyDescent="0.25">
      <c r="D2178" s="201"/>
      <c r="E2178" s="179"/>
      <c r="F2178" s="179"/>
      <c r="G2178" s="180"/>
      <c r="H2178" s="182"/>
      <c r="I2178" s="182"/>
      <c r="J2178" s="182"/>
    </row>
    <row r="2179" spans="4:10" x14ac:dyDescent="0.25">
      <c r="D2179" s="201"/>
      <c r="E2179" s="179"/>
      <c r="F2179" s="179"/>
      <c r="G2179" s="180"/>
      <c r="H2179" s="182"/>
      <c r="I2179" s="182"/>
      <c r="J2179" s="182"/>
    </row>
    <row r="2180" spans="4:10" x14ac:dyDescent="0.25">
      <c r="D2180" s="201"/>
      <c r="E2180" s="179"/>
      <c r="F2180" s="179"/>
      <c r="G2180" s="180"/>
      <c r="H2180" s="182"/>
      <c r="I2180" s="182"/>
      <c r="J2180" s="182"/>
    </row>
    <row r="2181" spans="4:10" x14ac:dyDescent="0.25">
      <c r="D2181" s="201"/>
      <c r="E2181" s="179"/>
      <c r="F2181" s="179"/>
      <c r="G2181" s="180"/>
      <c r="H2181" s="182"/>
      <c r="I2181" s="182"/>
      <c r="J2181" s="182"/>
    </row>
    <row r="2182" spans="4:10" x14ac:dyDescent="0.25">
      <c r="D2182" s="201"/>
      <c r="E2182" s="179"/>
      <c r="F2182" s="179"/>
      <c r="G2182" s="180"/>
      <c r="H2182" s="182"/>
      <c r="I2182" s="182"/>
      <c r="J2182" s="182"/>
    </row>
    <row r="2183" spans="4:10" x14ac:dyDescent="0.25">
      <c r="D2183" s="201"/>
      <c r="E2183" s="179"/>
      <c r="F2183" s="179"/>
      <c r="G2183" s="180"/>
      <c r="H2183" s="182"/>
      <c r="I2183" s="182"/>
      <c r="J2183" s="182"/>
    </row>
    <row r="2184" spans="4:10" x14ac:dyDescent="0.25">
      <c r="D2184" s="201"/>
      <c r="E2184" s="179"/>
      <c r="F2184" s="179"/>
      <c r="G2184" s="180"/>
      <c r="H2184" s="182"/>
      <c r="I2184" s="182"/>
      <c r="J2184" s="182"/>
    </row>
    <row r="2185" spans="4:10" x14ac:dyDescent="0.25">
      <c r="D2185" s="201"/>
      <c r="E2185" s="179"/>
      <c r="F2185" s="179"/>
      <c r="G2185" s="180"/>
      <c r="H2185" s="182"/>
      <c r="I2185" s="182"/>
      <c r="J2185" s="182"/>
    </row>
    <row r="2186" spans="4:10" x14ac:dyDescent="0.25">
      <c r="D2186" s="201"/>
      <c r="E2186" s="179"/>
      <c r="F2186" s="179"/>
      <c r="G2186" s="180"/>
      <c r="H2186" s="182"/>
      <c r="I2186" s="182"/>
      <c r="J2186" s="182"/>
    </row>
    <row r="2187" spans="4:10" x14ac:dyDescent="0.25">
      <c r="D2187" s="201"/>
      <c r="E2187" s="179"/>
      <c r="F2187" s="179"/>
      <c r="G2187" s="180"/>
      <c r="H2187" s="182"/>
      <c r="I2187" s="182"/>
      <c r="J2187" s="182"/>
    </row>
    <row r="2188" spans="4:10" x14ac:dyDescent="0.25">
      <c r="D2188" s="201"/>
      <c r="E2188" s="179"/>
      <c r="F2188" s="179"/>
      <c r="G2188" s="180"/>
      <c r="H2188" s="182"/>
      <c r="I2188" s="182"/>
      <c r="J2188" s="182"/>
    </row>
    <row r="2189" spans="4:10" x14ac:dyDescent="0.25">
      <c r="D2189" s="201"/>
      <c r="E2189" s="179"/>
      <c r="F2189" s="179"/>
      <c r="G2189" s="180"/>
      <c r="H2189" s="182"/>
      <c r="I2189" s="182"/>
      <c r="J2189" s="182"/>
    </row>
    <row r="2190" spans="4:10" x14ac:dyDescent="0.25">
      <c r="D2190" s="201"/>
      <c r="E2190" s="179"/>
      <c r="F2190" s="179"/>
      <c r="G2190" s="180"/>
      <c r="H2190" s="182"/>
      <c r="I2190" s="182"/>
      <c r="J2190" s="182"/>
    </row>
    <row r="2191" spans="4:10" x14ac:dyDescent="0.25">
      <c r="D2191" s="201"/>
      <c r="E2191" s="179"/>
      <c r="F2191" s="179"/>
      <c r="G2191" s="180"/>
      <c r="H2191" s="182"/>
      <c r="I2191" s="182"/>
      <c r="J2191" s="182"/>
    </row>
    <row r="2192" spans="4:10" x14ac:dyDescent="0.25">
      <c r="D2192" s="201"/>
      <c r="E2192" s="179"/>
      <c r="F2192" s="179"/>
      <c r="G2192" s="180"/>
      <c r="H2192" s="182"/>
      <c r="I2192" s="182"/>
      <c r="J2192" s="182"/>
    </row>
    <row r="2193" spans="4:10" x14ac:dyDescent="0.25">
      <c r="D2193" s="201"/>
      <c r="E2193" s="179"/>
      <c r="F2193" s="179"/>
      <c r="G2193" s="180"/>
      <c r="H2193" s="182"/>
      <c r="I2193" s="182"/>
      <c r="J2193" s="182"/>
    </row>
    <row r="2194" spans="4:10" x14ac:dyDescent="0.25">
      <c r="D2194" s="201"/>
      <c r="E2194" s="179"/>
      <c r="F2194" s="179"/>
      <c r="G2194" s="180"/>
      <c r="H2194" s="182"/>
      <c r="I2194" s="182"/>
      <c r="J2194" s="182"/>
    </row>
    <row r="2195" spans="4:10" x14ac:dyDescent="0.25">
      <c r="D2195" s="201"/>
      <c r="E2195" s="179"/>
      <c r="F2195" s="179"/>
      <c r="G2195" s="180"/>
      <c r="H2195" s="182"/>
      <c r="I2195" s="182"/>
      <c r="J2195" s="182"/>
    </row>
    <row r="2196" spans="4:10" x14ac:dyDescent="0.25">
      <c r="D2196" s="201"/>
      <c r="E2196" s="179"/>
      <c r="F2196" s="179"/>
      <c r="G2196" s="180"/>
      <c r="H2196" s="182"/>
      <c r="I2196" s="182"/>
      <c r="J2196" s="182"/>
    </row>
    <row r="2197" spans="4:10" x14ac:dyDescent="0.25">
      <c r="D2197" s="201"/>
      <c r="E2197" s="179"/>
      <c r="F2197" s="179"/>
      <c r="G2197" s="180"/>
      <c r="H2197" s="182"/>
      <c r="I2197" s="182"/>
      <c r="J2197" s="182"/>
    </row>
    <row r="2198" spans="4:10" x14ac:dyDescent="0.25">
      <c r="D2198" s="201"/>
      <c r="E2198" s="179"/>
      <c r="F2198" s="179"/>
      <c r="G2198" s="180"/>
      <c r="H2198" s="182"/>
      <c r="I2198" s="182"/>
      <c r="J2198" s="182"/>
    </row>
    <row r="2199" spans="4:10" x14ac:dyDescent="0.25">
      <c r="D2199" s="201"/>
      <c r="E2199" s="179"/>
      <c r="F2199" s="179"/>
      <c r="G2199" s="180"/>
      <c r="H2199" s="182"/>
      <c r="I2199" s="182"/>
      <c r="J2199" s="182"/>
    </row>
    <row r="2200" spans="4:10" x14ac:dyDescent="0.25">
      <c r="D2200" s="201"/>
      <c r="E2200" s="179"/>
      <c r="F2200" s="179"/>
      <c r="G2200" s="180"/>
      <c r="H2200" s="182"/>
      <c r="I2200" s="182"/>
      <c r="J2200" s="182"/>
    </row>
    <row r="2201" spans="4:10" x14ac:dyDescent="0.25">
      <c r="D2201" s="201"/>
      <c r="E2201" s="179"/>
      <c r="F2201" s="179"/>
      <c r="G2201" s="180"/>
      <c r="H2201" s="182"/>
      <c r="I2201" s="182"/>
      <c r="J2201" s="182"/>
    </row>
    <row r="2202" spans="4:10" x14ac:dyDescent="0.25">
      <c r="D2202" s="201"/>
      <c r="E2202" s="179"/>
      <c r="F2202" s="179"/>
      <c r="G2202" s="180"/>
      <c r="H2202" s="182"/>
      <c r="I2202" s="182"/>
      <c r="J2202" s="182"/>
    </row>
    <row r="2203" spans="4:10" x14ac:dyDescent="0.25">
      <c r="D2203" s="201"/>
      <c r="E2203" s="179"/>
      <c r="F2203" s="179"/>
      <c r="G2203" s="180"/>
      <c r="H2203" s="182"/>
      <c r="I2203" s="182"/>
      <c r="J2203" s="182"/>
    </row>
    <row r="2204" spans="4:10" x14ac:dyDescent="0.25">
      <c r="D2204" s="201"/>
      <c r="E2204" s="179"/>
      <c r="F2204" s="179"/>
      <c r="G2204" s="180"/>
      <c r="H2204" s="182"/>
      <c r="I2204" s="182"/>
      <c r="J2204" s="182"/>
    </row>
    <row r="2205" spans="4:10" x14ac:dyDescent="0.25">
      <c r="D2205" s="201"/>
      <c r="E2205" s="179"/>
      <c r="F2205" s="179"/>
      <c r="G2205" s="180"/>
      <c r="H2205" s="182"/>
      <c r="I2205" s="182"/>
      <c r="J2205" s="182"/>
    </row>
    <row r="2206" spans="4:10" x14ac:dyDescent="0.25">
      <c r="D2206" s="201"/>
      <c r="E2206" s="179"/>
      <c r="F2206" s="179"/>
      <c r="G2206" s="180"/>
      <c r="H2206" s="182"/>
      <c r="I2206" s="182"/>
      <c r="J2206" s="182"/>
    </row>
    <row r="2207" spans="4:10" x14ac:dyDescent="0.25">
      <c r="D2207" s="201"/>
      <c r="E2207" s="179"/>
      <c r="F2207" s="179"/>
      <c r="G2207" s="180"/>
      <c r="H2207" s="182"/>
      <c r="I2207" s="182"/>
      <c r="J2207" s="182"/>
    </row>
    <row r="2208" spans="4:10" x14ac:dyDescent="0.25">
      <c r="D2208" s="201"/>
      <c r="E2208" s="179"/>
      <c r="F2208" s="179"/>
      <c r="G2208" s="180"/>
      <c r="H2208" s="182"/>
      <c r="I2208" s="182"/>
      <c r="J2208" s="182"/>
    </row>
    <row r="2209" spans="4:10" x14ac:dyDescent="0.25">
      <c r="D2209" s="201"/>
      <c r="E2209" s="179"/>
      <c r="F2209" s="179"/>
      <c r="G2209" s="180"/>
      <c r="H2209" s="182"/>
      <c r="I2209" s="182"/>
      <c r="J2209" s="182"/>
    </row>
    <row r="2210" spans="4:10" x14ac:dyDescent="0.25">
      <c r="D2210" s="201"/>
      <c r="E2210" s="179"/>
      <c r="F2210" s="179"/>
      <c r="G2210" s="180"/>
      <c r="H2210" s="182"/>
      <c r="I2210" s="182"/>
      <c r="J2210" s="182"/>
    </row>
    <row r="2211" spans="4:10" x14ac:dyDescent="0.25">
      <c r="D2211" s="201"/>
      <c r="E2211" s="179"/>
      <c r="F2211" s="179"/>
      <c r="G2211" s="180"/>
      <c r="H2211" s="182"/>
      <c r="I2211" s="182"/>
      <c r="J2211" s="182"/>
    </row>
    <row r="2212" spans="4:10" x14ac:dyDescent="0.25">
      <c r="D2212" s="201"/>
      <c r="E2212" s="179"/>
      <c r="F2212" s="179"/>
      <c r="G2212" s="180"/>
      <c r="H2212" s="182"/>
      <c r="I2212" s="182"/>
      <c r="J2212" s="182"/>
    </row>
    <row r="2213" spans="4:10" x14ac:dyDescent="0.25">
      <c r="D2213" s="201"/>
      <c r="E2213" s="179"/>
      <c r="F2213" s="179"/>
      <c r="G2213" s="180"/>
      <c r="H2213" s="182"/>
      <c r="I2213" s="182"/>
      <c r="J2213" s="182"/>
    </row>
    <row r="2214" spans="4:10" x14ac:dyDescent="0.25">
      <c r="D2214" s="201"/>
      <c r="E2214" s="179"/>
      <c r="F2214" s="179"/>
      <c r="G2214" s="180"/>
      <c r="H2214" s="182"/>
      <c r="I2214" s="182"/>
      <c r="J2214" s="182"/>
    </row>
    <row r="2215" spans="4:10" x14ac:dyDescent="0.25">
      <c r="D2215" s="201"/>
      <c r="E2215" s="179"/>
      <c r="F2215" s="179"/>
      <c r="G2215" s="180"/>
      <c r="H2215" s="182"/>
      <c r="I2215" s="182"/>
      <c r="J2215" s="182"/>
    </row>
    <row r="2216" spans="4:10" x14ac:dyDescent="0.25">
      <c r="D2216" s="201"/>
      <c r="E2216" s="179"/>
      <c r="F2216" s="179"/>
      <c r="G2216" s="180"/>
      <c r="H2216" s="182"/>
      <c r="I2216" s="182"/>
      <c r="J2216" s="182"/>
    </row>
    <row r="2217" spans="4:10" x14ac:dyDescent="0.25">
      <c r="D2217" s="201"/>
      <c r="E2217" s="179"/>
      <c r="F2217" s="179"/>
      <c r="G2217" s="180"/>
      <c r="H2217" s="182"/>
      <c r="I2217" s="182"/>
      <c r="J2217" s="182"/>
    </row>
    <row r="2218" spans="4:10" x14ac:dyDescent="0.25">
      <c r="D2218" s="201"/>
      <c r="E2218" s="179"/>
      <c r="F2218" s="179"/>
      <c r="G2218" s="180"/>
      <c r="H2218" s="182"/>
      <c r="I2218" s="182"/>
      <c r="J2218" s="182"/>
    </row>
    <row r="2219" spans="4:10" x14ac:dyDescent="0.25">
      <c r="D2219" s="201"/>
      <c r="E2219" s="179"/>
      <c r="F2219" s="179"/>
      <c r="G2219" s="180"/>
      <c r="H2219" s="182"/>
      <c r="I2219" s="182"/>
      <c r="J2219" s="182"/>
    </row>
    <row r="2220" spans="4:10" x14ac:dyDescent="0.25">
      <c r="D2220" s="201"/>
      <c r="E2220" s="179"/>
      <c r="F2220" s="179"/>
      <c r="G2220" s="180"/>
      <c r="H2220" s="182"/>
      <c r="I2220" s="182"/>
      <c r="J2220" s="182"/>
    </row>
    <row r="2221" spans="4:10" x14ac:dyDescent="0.25">
      <c r="D2221" s="201"/>
      <c r="E2221" s="179"/>
      <c r="F2221" s="179"/>
      <c r="G2221" s="180"/>
      <c r="H2221" s="182"/>
      <c r="I2221" s="182"/>
      <c r="J2221" s="182"/>
    </row>
    <row r="2222" spans="4:10" x14ac:dyDescent="0.25">
      <c r="D2222" s="201"/>
      <c r="E2222" s="179"/>
      <c r="F2222" s="179"/>
      <c r="G2222" s="180"/>
      <c r="H2222" s="182"/>
      <c r="I2222" s="182"/>
      <c r="J2222" s="182"/>
    </row>
    <row r="2223" spans="4:10" x14ac:dyDescent="0.25">
      <c r="D2223" s="201"/>
      <c r="E2223" s="179"/>
      <c r="F2223" s="179"/>
      <c r="G2223" s="180"/>
      <c r="H2223" s="182"/>
      <c r="I2223" s="182"/>
      <c r="J2223" s="182"/>
    </row>
    <row r="2224" spans="4:10" x14ac:dyDescent="0.25">
      <c r="D2224" s="201"/>
      <c r="E2224" s="179"/>
      <c r="F2224" s="179"/>
      <c r="G2224" s="180"/>
      <c r="H2224" s="182"/>
      <c r="I2224" s="182"/>
      <c r="J2224" s="182"/>
    </row>
    <row r="2225" spans="4:10" x14ac:dyDescent="0.25">
      <c r="D2225" s="201"/>
      <c r="E2225" s="179"/>
      <c r="F2225" s="179"/>
      <c r="G2225" s="180"/>
      <c r="H2225" s="182"/>
      <c r="I2225" s="182"/>
      <c r="J2225" s="182"/>
    </row>
    <row r="2226" spans="4:10" x14ac:dyDescent="0.25">
      <c r="D2226" s="201"/>
      <c r="E2226" s="179"/>
      <c r="F2226" s="179"/>
      <c r="G2226" s="180"/>
      <c r="H2226" s="182"/>
      <c r="I2226" s="182"/>
      <c r="J2226" s="182"/>
    </row>
    <row r="2227" spans="4:10" x14ac:dyDescent="0.25">
      <c r="D2227" s="201"/>
      <c r="E2227" s="179"/>
      <c r="F2227" s="179"/>
      <c r="G2227" s="180"/>
      <c r="H2227" s="182"/>
      <c r="I2227" s="182"/>
      <c r="J2227" s="182"/>
    </row>
    <row r="2228" spans="4:10" x14ac:dyDescent="0.25">
      <c r="D2228" s="201"/>
      <c r="E2228" s="179"/>
      <c r="F2228" s="179"/>
      <c r="G2228" s="180"/>
      <c r="H2228" s="182"/>
      <c r="I2228" s="182"/>
      <c r="J2228" s="182"/>
    </row>
    <row r="2229" spans="4:10" x14ac:dyDescent="0.25">
      <c r="D2229" s="201"/>
      <c r="E2229" s="179"/>
      <c r="F2229" s="179"/>
      <c r="G2229" s="180"/>
      <c r="H2229" s="182"/>
      <c r="I2229" s="182"/>
      <c r="J2229" s="182"/>
    </row>
    <row r="2230" spans="4:10" x14ac:dyDescent="0.25">
      <c r="D2230" s="201"/>
      <c r="E2230" s="179"/>
      <c r="F2230" s="179"/>
      <c r="G2230" s="180"/>
      <c r="H2230" s="182"/>
      <c r="I2230" s="182"/>
      <c r="J2230" s="182"/>
    </row>
    <row r="2231" spans="4:10" x14ac:dyDescent="0.25">
      <c r="D2231" s="201"/>
      <c r="E2231" s="179"/>
      <c r="F2231" s="179"/>
      <c r="G2231" s="180"/>
      <c r="H2231" s="182"/>
      <c r="I2231" s="182"/>
      <c r="J2231" s="182"/>
    </row>
    <row r="2232" spans="4:10" x14ac:dyDescent="0.25">
      <c r="D2232" s="201"/>
      <c r="E2232" s="179"/>
      <c r="F2232" s="179"/>
      <c r="G2232" s="180"/>
      <c r="H2232" s="182"/>
      <c r="I2232" s="182"/>
      <c r="J2232" s="182"/>
    </row>
    <row r="2233" spans="4:10" x14ac:dyDescent="0.25">
      <c r="D2233" s="201"/>
      <c r="E2233" s="179"/>
      <c r="F2233" s="179"/>
      <c r="G2233" s="180"/>
      <c r="H2233" s="182"/>
      <c r="I2233" s="182"/>
      <c r="J2233" s="182"/>
    </row>
    <row r="2234" spans="4:10" x14ac:dyDescent="0.25">
      <c r="D2234" s="201"/>
      <c r="E2234" s="179"/>
      <c r="F2234" s="179"/>
      <c r="G2234" s="180"/>
      <c r="H2234" s="182"/>
      <c r="I2234" s="182"/>
      <c r="J2234" s="182"/>
    </row>
    <row r="2235" spans="4:10" x14ac:dyDescent="0.25">
      <c r="D2235" s="201"/>
      <c r="E2235" s="179"/>
      <c r="F2235" s="179"/>
      <c r="G2235" s="180"/>
      <c r="H2235" s="182"/>
      <c r="I2235" s="182"/>
      <c r="J2235" s="182"/>
    </row>
    <row r="2236" spans="4:10" x14ac:dyDescent="0.25">
      <c r="D2236" s="201"/>
      <c r="E2236" s="179"/>
      <c r="F2236" s="179"/>
      <c r="G2236" s="180"/>
      <c r="H2236" s="182"/>
      <c r="I2236" s="182"/>
      <c r="J2236" s="182"/>
    </row>
    <row r="2237" spans="4:10" x14ac:dyDescent="0.25">
      <c r="D2237" s="201"/>
      <c r="E2237" s="179"/>
      <c r="F2237" s="179"/>
      <c r="G2237" s="180"/>
      <c r="H2237" s="182"/>
      <c r="I2237" s="182"/>
      <c r="J2237" s="182"/>
    </row>
    <row r="2238" spans="4:10" x14ac:dyDescent="0.25">
      <c r="D2238" s="201"/>
      <c r="E2238" s="179"/>
      <c r="F2238" s="179"/>
      <c r="G2238" s="180"/>
      <c r="H2238" s="182"/>
      <c r="I2238" s="182"/>
      <c r="J2238" s="182"/>
    </row>
    <row r="2239" spans="4:10" x14ac:dyDescent="0.25">
      <c r="D2239" s="201"/>
      <c r="E2239" s="179"/>
      <c r="F2239" s="179"/>
      <c r="G2239" s="180"/>
      <c r="H2239" s="182"/>
      <c r="I2239" s="182"/>
      <c r="J2239" s="182"/>
    </row>
    <row r="2240" spans="4:10" x14ac:dyDescent="0.25">
      <c r="D2240" s="201"/>
      <c r="E2240" s="179"/>
      <c r="F2240" s="179"/>
      <c r="G2240" s="180"/>
      <c r="H2240" s="182"/>
      <c r="I2240" s="182"/>
      <c r="J2240" s="182"/>
    </row>
    <row r="2241" spans="4:10" x14ac:dyDescent="0.25">
      <c r="D2241" s="201"/>
      <c r="E2241" s="179"/>
      <c r="F2241" s="179"/>
      <c r="G2241" s="180"/>
      <c r="H2241" s="182"/>
      <c r="I2241" s="182"/>
      <c r="J2241" s="182"/>
    </row>
    <row r="2242" spans="4:10" x14ac:dyDescent="0.25">
      <c r="D2242" s="201"/>
      <c r="E2242" s="179"/>
      <c r="F2242" s="179"/>
      <c r="G2242" s="180"/>
      <c r="H2242" s="182"/>
      <c r="I2242" s="182"/>
      <c r="J2242" s="182"/>
    </row>
    <row r="2243" spans="4:10" x14ac:dyDescent="0.25">
      <c r="D2243" s="201"/>
      <c r="E2243" s="179"/>
      <c r="F2243" s="179"/>
      <c r="G2243" s="180"/>
      <c r="H2243" s="182"/>
      <c r="I2243" s="182"/>
      <c r="J2243" s="182"/>
    </row>
    <row r="2244" spans="4:10" x14ac:dyDescent="0.25">
      <c r="D2244" s="201"/>
      <c r="E2244" s="179"/>
      <c r="F2244" s="179"/>
      <c r="G2244" s="180"/>
      <c r="H2244" s="182"/>
      <c r="I2244" s="182"/>
      <c r="J2244" s="182"/>
    </row>
    <row r="2245" spans="4:10" x14ac:dyDescent="0.25">
      <c r="D2245" s="201"/>
      <c r="E2245" s="179"/>
      <c r="F2245" s="179"/>
      <c r="G2245" s="180"/>
      <c r="H2245" s="182"/>
      <c r="I2245" s="182"/>
      <c r="J2245" s="182"/>
    </row>
    <row r="2246" spans="4:10" x14ac:dyDescent="0.25">
      <c r="D2246" s="201"/>
      <c r="E2246" s="179"/>
      <c r="F2246" s="179"/>
      <c r="G2246" s="180"/>
      <c r="H2246" s="182"/>
      <c r="I2246" s="182"/>
      <c r="J2246" s="182"/>
    </row>
    <row r="2247" spans="4:10" x14ac:dyDescent="0.25">
      <c r="D2247" s="201"/>
      <c r="E2247" s="179"/>
      <c r="F2247" s="179"/>
      <c r="G2247" s="180"/>
      <c r="H2247" s="182"/>
      <c r="I2247" s="182"/>
      <c r="J2247" s="182"/>
    </row>
    <row r="2248" spans="4:10" x14ac:dyDescent="0.25">
      <c r="D2248" s="201"/>
      <c r="E2248" s="179"/>
      <c r="F2248" s="179"/>
      <c r="G2248" s="180"/>
      <c r="H2248" s="182"/>
      <c r="I2248" s="182"/>
      <c r="J2248" s="182"/>
    </row>
    <row r="2249" spans="4:10" x14ac:dyDescent="0.25">
      <c r="D2249" s="201"/>
      <c r="E2249" s="179"/>
      <c r="F2249" s="179"/>
      <c r="G2249" s="180"/>
      <c r="H2249" s="182"/>
      <c r="I2249" s="182"/>
      <c r="J2249" s="182"/>
    </row>
    <row r="2250" spans="4:10" x14ac:dyDescent="0.25">
      <c r="D2250" s="201"/>
      <c r="E2250" s="179"/>
      <c r="F2250" s="179"/>
      <c r="G2250" s="180"/>
      <c r="H2250" s="182"/>
      <c r="I2250" s="182"/>
      <c r="J2250" s="182"/>
    </row>
    <row r="2251" spans="4:10" x14ac:dyDescent="0.25">
      <c r="D2251" s="201"/>
      <c r="E2251" s="179"/>
      <c r="F2251" s="179"/>
      <c r="G2251" s="180"/>
      <c r="H2251" s="182"/>
      <c r="I2251" s="182"/>
      <c r="J2251" s="182"/>
    </row>
    <row r="2252" spans="4:10" x14ac:dyDescent="0.25">
      <c r="D2252" s="201"/>
      <c r="E2252" s="179"/>
      <c r="F2252" s="179"/>
      <c r="G2252" s="180"/>
      <c r="H2252" s="182"/>
      <c r="I2252" s="182"/>
      <c r="J2252" s="182"/>
    </row>
    <row r="2253" spans="4:10" x14ac:dyDescent="0.25">
      <c r="D2253" s="201"/>
      <c r="E2253" s="179"/>
      <c r="F2253" s="179"/>
      <c r="G2253" s="180"/>
      <c r="H2253" s="182"/>
      <c r="I2253" s="182"/>
      <c r="J2253" s="182"/>
    </row>
    <row r="2254" spans="4:10" x14ac:dyDescent="0.25">
      <c r="D2254" s="201"/>
      <c r="E2254" s="179"/>
      <c r="F2254" s="179"/>
      <c r="G2254" s="180"/>
      <c r="H2254" s="182"/>
      <c r="I2254" s="182"/>
      <c r="J2254" s="182"/>
    </row>
    <row r="2255" spans="4:10" x14ac:dyDescent="0.25">
      <c r="D2255" s="201"/>
      <c r="E2255" s="179"/>
      <c r="F2255" s="179"/>
      <c r="G2255" s="180"/>
      <c r="H2255" s="182"/>
      <c r="I2255" s="182"/>
      <c r="J2255" s="182"/>
    </row>
    <row r="2256" spans="4:10" x14ac:dyDescent="0.25">
      <c r="D2256" s="201"/>
      <c r="E2256" s="179"/>
      <c r="F2256" s="179"/>
      <c r="G2256" s="180"/>
      <c r="H2256" s="182"/>
      <c r="I2256" s="182"/>
      <c r="J2256" s="182"/>
    </row>
    <row r="2257" spans="4:10" x14ac:dyDescent="0.25">
      <c r="D2257" s="201"/>
      <c r="E2257" s="179"/>
      <c r="F2257" s="179"/>
      <c r="G2257" s="180"/>
      <c r="H2257" s="182"/>
      <c r="I2257" s="182"/>
      <c r="J2257" s="182"/>
    </row>
    <row r="2258" spans="4:10" x14ac:dyDescent="0.25">
      <c r="D2258" s="201"/>
      <c r="E2258" s="179"/>
      <c r="F2258" s="179"/>
      <c r="G2258" s="180"/>
      <c r="H2258" s="182"/>
      <c r="I2258" s="182"/>
      <c r="J2258" s="182"/>
    </row>
    <row r="2259" spans="4:10" x14ac:dyDescent="0.25">
      <c r="D2259" s="201"/>
      <c r="E2259" s="179"/>
      <c r="F2259" s="179"/>
      <c r="G2259" s="180"/>
      <c r="H2259" s="182"/>
      <c r="I2259" s="182"/>
      <c r="J2259" s="182"/>
    </row>
    <row r="2260" spans="4:10" x14ac:dyDescent="0.25">
      <c r="D2260" s="201"/>
      <c r="E2260" s="179"/>
      <c r="F2260" s="179"/>
      <c r="G2260" s="180"/>
      <c r="H2260" s="182"/>
      <c r="I2260" s="182"/>
      <c r="J2260" s="182"/>
    </row>
    <row r="2261" spans="4:10" x14ac:dyDescent="0.25">
      <c r="D2261" s="201"/>
      <c r="E2261" s="179"/>
      <c r="F2261" s="179"/>
      <c r="G2261" s="180"/>
      <c r="H2261" s="182"/>
      <c r="I2261" s="182"/>
      <c r="J2261" s="182"/>
    </row>
    <row r="2262" spans="4:10" x14ac:dyDescent="0.25">
      <c r="D2262" s="201"/>
      <c r="E2262" s="179"/>
      <c r="F2262" s="179"/>
      <c r="G2262" s="180"/>
      <c r="H2262" s="182"/>
      <c r="I2262" s="182"/>
      <c r="J2262" s="182"/>
    </row>
    <row r="2263" spans="4:10" x14ac:dyDescent="0.25">
      <c r="D2263" s="201"/>
      <c r="E2263" s="179"/>
      <c r="F2263" s="179"/>
      <c r="G2263" s="180"/>
      <c r="H2263" s="182"/>
      <c r="I2263" s="182"/>
      <c r="J2263" s="182"/>
    </row>
    <row r="2264" spans="4:10" x14ac:dyDescent="0.25">
      <c r="D2264" s="201"/>
      <c r="E2264" s="179"/>
      <c r="F2264" s="179"/>
      <c r="G2264" s="180"/>
      <c r="H2264" s="182"/>
      <c r="I2264" s="182"/>
      <c r="J2264" s="182"/>
    </row>
    <row r="2265" spans="4:10" x14ac:dyDescent="0.25">
      <c r="D2265" s="201"/>
      <c r="E2265" s="179"/>
      <c r="F2265" s="179"/>
      <c r="G2265" s="180"/>
      <c r="H2265" s="182"/>
      <c r="I2265" s="182"/>
      <c r="J2265" s="182"/>
    </row>
    <row r="2266" spans="4:10" x14ac:dyDescent="0.25">
      <c r="D2266" s="201"/>
      <c r="E2266" s="179"/>
      <c r="F2266" s="179"/>
      <c r="G2266" s="180"/>
      <c r="H2266" s="182"/>
      <c r="I2266" s="182"/>
      <c r="J2266" s="182"/>
    </row>
    <row r="2267" spans="4:10" x14ac:dyDescent="0.25">
      <c r="D2267" s="201"/>
      <c r="E2267" s="179"/>
      <c r="F2267" s="179"/>
      <c r="G2267" s="180"/>
      <c r="H2267" s="182"/>
      <c r="I2267" s="182"/>
      <c r="J2267" s="182"/>
    </row>
    <row r="2268" spans="4:10" x14ac:dyDescent="0.25">
      <c r="D2268" s="201"/>
      <c r="E2268" s="179"/>
      <c r="F2268" s="179"/>
      <c r="G2268" s="180"/>
      <c r="H2268" s="182"/>
      <c r="I2268" s="182"/>
      <c r="J2268" s="182"/>
    </row>
    <row r="2269" spans="4:10" x14ac:dyDescent="0.25">
      <c r="D2269" s="201"/>
      <c r="E2269" s="179"/>
      <c r="F2269" s="179"/>
      <c r="G2269" s="180"/>
      <c r="H2269" s="182"/>
      <c r="I2269" s="182"/>
      <c r="J2269" s="182"/>
    </row>
    <row r="2270" spans="4:10" x14ac:dyDescent="0.25">
      <c r="D2270" s="201"/>
      <c r="E2270" s="179"/>
      <c r="F2270" s="179"/>
      <c r="G2270" s="180"/>
      <c r="H2270" s="182"/>
      <c r="I2270" s="182"/>
      <c r="J2270" s="182"/>
    </row>
    <row r="2271" spans="4:10" x14ac:dyDescent="0.25">
      <c r="D2271" s="201"/>
      <c r="E2271" s="179"/>
      <c r="F2271" s="179"/>
      <c r="G2271" s="180"/>
      <c r="H2271" s="182"/>
      <c r="I2271" s="182"/>
      <c r="J2271" s="182"/>
    </row>
    <row r="2272" spans="4:10" x14ac:dyDescent="0.25">
      <c r="D2272" s="201"/>
      <c r="E2272" s="179"/>
      <c r="F2272" s="179"/>
      <c r="G2272" s="180"/>
      <c r="H2272" s="182"/>
      <c r="I2272" s="182"/>
      <c r="J2272" s="182"/>
    </row>
    <row r="2273" spans="4:10" x14ac:dyDescent="0.25">
      <c r="D2273" s="201"/>
      <c r="E2273" s="179"/>
      <c r="F2273" s="179"/>
      <c r="G2273" s="180"/>
      <c r="H2273" s="182"/>
      <c r="I2273" s="182"/>
      <c r="J2273" s="182"/>
    </row>
    <row r="2274" spans="4:10" x14ac:dyDescent="0.25">
      <c r="D2274" s="201"/>
      <c r="E2274" s="179"/>
      <c r="F2274" s="179"/>
      <c r="G2274" s="180"/>
      <c r="H2274" s="182"/>
      <c r="I2274" s="182"/>
      <c r="J2274" s="182"/>
    </row>
    <row r="2275" spans="4:10" x14ac:dyDescent="0.25">
      <c r="D2275" s="201"/>
      <c r="E2275" s="179"/>
      <c r="F2275" s="179"/>
      <c r="G2275" s="180"/>
      <c r="H2275" s="182"/>
      <c r="I2275" s="182"/>
      <c r="J2275" s="182"/>
    </row>
    <row r="2276" spans="4:10" x14ac:dyDescent="0.25">
      <c r="D2276" s="201"/>
      <c r="E2276" s="179"/>
      <c r="F2276" s="179"/>
      <c r="G2276" s="180"/>
      <c r="H2276" s="182"/>
      <c r="I2276" s="182"/>
      <c r="J2276" s="182"/>
    </row>
    <row r="2277" spans="4:10" x14ac:dyDescent="0.25">
      <c r="D2277" s="201"/>
      <c r="E2277" s="179"/>
      <c r="F2277" s="179"/>
      <c r="G2277" s="180"/>
      <c r="H2277" s="182"/>
      <c r="I2277" s="182"/>
      <c r="J2277" s="182"/>
    </row>
    <row r="2278" spans="4:10" x14ac:dyDescent="0.25">
      <c r="D2278" s="201"/>
      <c r="E2278" s="179"/>
      <c r="F2278" s="179"/>
      <c r="G2278" s="180"/>
      <c r="H2278" s="182"/>
      <c r="I2278" s="182"/>
      <c r="J2278" s="182"/>
    </row>
    <row r="2279" spans="4:10" x14ac:dyDescent="0.25">
      <c r="D2279" s="201"/>
      <c r="E2279" s="179"/>
      <c r="F2279" s="179"/>
      <c r="G2279" s="180"/>
      <c r="H2279" s="182"/>
      <c r="I2279" s="182"/>
      <c r="J2279" s="182"/>
    </row>
    <row r="2280" spans="4:10" x14ac:dyDescent="0.25">
      <c r="D2280" s="201"/>
      <c r="E2280" s="179"/>
      <c r="F2280" s="179"/>
      <c r="G2280" s="180"/>
      <c r="H2280" s="182"/>
      <c r="I2280" s="182"/>
      <c r="J2280" s="182"/>
    </row>
    <row r="2281" spans="4:10" x14ac:dyDescent="0.25">
      <c r="D2281" s="201"/>
      <c r="E2281" s="179"/>
      <c r="F2281" s="179"/>
      <c r="G2281" s="180"/>
      <c r="H2281" s="182"/>
      <c r="I2281" s="182"/>
      <c r="J2281" s="182"/>
    </row>
    <row r="2282" spans="4:10" x14ac:dyDescent="0.25">
      <c r="D2282" s="201"/>
      <c r="E2282" s="179"/>
      <c r="F2282" s="179"/>
      <c r="G2282" s="180"/>
      <c r="H2282" s="182"/>
      <c r="I2282" s="182"/>
      <c r="J2282" s="182"/>
    </row>
    <row r="2283" spans="4:10" x14ac:dyDescent="0.25">
      <c r="D2283" s="201"/>
      <c r="E2283" s="179"/>
      <c r="F2283" s="179"/>
      <c r="G2283" s="180"/>
      <c r="H2283" s="182"/>
      <c r="I2283" s="182"/>
      <c r="J2283" s="182"/>
    </row>
    <row r="2284" spans="4:10" x14ac:dyDescent="0.25">
      <c r="D2284" s="201"/>
      <c r="E2284" s="179"/>
      <c r="F2284" s="179"/>
      <c r="G2284" s="180"/>
      <c r="H2284" s="182"/>
      <c r="I2284" s="182"/>
      <c r="J2284" s="182"/>
    </row>
    <row r="2285" spans="4:10" x14ac:dyDescent="0.25">
      <c r="D2285" s="201"/>
      <c r="E2285" s="179"/>
      <c r="F2285" s="179"/>
      <c r="G2285" s="180"/>
      <c r="H2285" s="182"/>
      <c r="I2285" s="182"/>
      <c r="J2285" s="182"/>
    </row>
    <row r="2286" spans="4:10" x14ac:dyDescent="0.25">
      <c r="D2286" s="201"/>
      <c r="E2286" s="179"/>
      <c r="F2286" s="179"/>
      <c r="G2286" s="180"/>
      <c r="H2286" s="182"/>
      <c r="I2286" s="182"/>
      <c r="J2286" s="182"/>
    </row>
    <row r="2287" spans="4:10" x14ac:dyDescent="0.25">
      <c r="D2287" s="201"/>
      <c r="E2287" s="179"/>
      <c r="F2287" s="179"/>
      <c r="G2287" s="180"/>
      <c r="H2287" s="182"/>
      <c r="I2287" s="182"/>
      <c r="J2287" s="182"/>
    </row>
    <row r="2288" spans="4:10" x14ac:dyDescent="0.25">
      <c r="D2288" s="201"/>
      <c r="E2288" s="179"/>
      <c r="F2288" s="179"/>
      <c r="G2288" s="180"/>
      <c r="H2288" s="182"/>
      <c r="I2288" s="182"/>
      <c r="J2288" s="182"/>
    </row>
    <row r="2289" spans="4:10" x14ac:dyDescent="0.25">
      <c r="D2289" s="201"/>
      <c r="E2289" s="179"/>
      <c r="F2289" s="179"/>
      <c r="G2289" s="180"/>
      <c r="H2289" s="182"/>
      <c r="I2289" s="182"/>
      <c r="J2289" s="182"/>
    </row>
    <row r="2290" spans="4:10" x14ac:dyDescent="0.25">
      <c r="D2290" s="201"/>
      <c r="E2290" s="179"/>
      <c r="F2290" s="179"/>
      <c r="G2290" s="180"/>
      <c r="H2290" s="182"/>
      <c r="I2290" s="182"/>
      <c r="J2290" s="182"/>
    </row>
    <row r="2291" spans="4:10" x14ac:dyDescent="0.25">
      <c r="D2291" s="201"/>
      <c r="E2291" s="179"/>
      <c r="F2291" s="179"/>
      <c r="G2291" s="180"/>
      <c r="H2291" s="182"/>
      <c r="I2291" s="182"/>
      <c r="J2291" s="182"/>
    </row>
    <row r="2292" spans="4:10" x14ac:dyDescent="0.25">
      <c r="D2292" s="201"/>
      <c r="E2292" s="179"/>
      <c r="F2292" s="179"/>
      <c r="G2292" s="180"/>
      <c r="H2292" s="182"/>
      <c r="I2292" s="182"/>
      <c r="J2292" s="182"/>
    </row>
    <row r="2293" spans="4:10" x14ac:dyDescent="0.25">
      <c r="D2293" s="201"/>
      <c r="E2293" s="179"/>
      <c r="F2293" s="179"/>
      <c r="G2293" s="180"/>
      <c r="H2293" s="182"/>
      <c r="I2293" s="182"/>
      <c r="J2293" s="182"/>
    </row>
    <row r="2294" spans="4:10" x14ac:dyDescent="0.25">
      <c r="D2294" s="201"/>
      <c r="E2294" s="179"/>
      <c r="F2294" s="179"/>
      <c r="G2294" s="180"/>
      <c r="H2294" s="182"/>
      <c r="I2294" s="182"/>
      <c r="J2294" s="182"/>
    </row>
    <row r="2295" spans="4:10" x14ac:dyDescent="0.25">
      <c r="D2295" s="201"/>
      <c r="E2295" s="179"/>
      <c r="F2295" s="179"/>
      <c r="G2295" s="180"/>
      <c r="H2295" s="182"/>
      <c r="I2295" s="182"/>
      <c r="J2295" s="182"/>
    </row>
    <row r="2296" spans="4:10" x14ac:dyDescent="0.25">
      <c r="D2296" s="201"/>
      <c r="E2296" s="179"/>
      <c r="F2296" s="179"/>
      <c r="G2296" s="180"/>
      <c r="H2296" s="182"/>
      <c r="I2296" s="182"/>
      <c r="J2296" s="182"/>
    </row>
    <row r="2297" spans="4:10" x14ac:dyDescent="0.25">
      <c r="D2297" s="201"/>
      <c r="E2297" s="179"/>
      <c r="F2297" s="179"/>
      <c r="G2297" s="180"/>
      <c r="H2297" s="182"/>
      <c r="I2297" s="182"/>
      <c r="J2297" s="182"/>
    </row>
    <row r="2298" spans="4:10" x14ac:dyDescent="0.25">
      <c r="D2298" s="201"/>
      <c r="E2298" s="179"/>
      <c r="F2298" s="179"/>
      <c r="G2298" s="180"/>
      <c r="H2298" s="182"/>
      <c r="I2298" s="182"/>
      <c r="J2298" s="182"/>
    </row>
    <row r="2299" spans="4:10" x14ac:dyDescent="0.25">
      <c r="D2299" s="201"/>
      <c r="E2299" s="179"/>
      <c r="F2299" s="179"/>
      <c r="G2299" s="180"/>
      <c r="H2299" s="182"/>
      <c r="I2299" s="182"/>
      <c r="J2299" s="182"/>
    </row>
    <row r="2300" spans="4:10" x14ac:dyDescent="0.25">
      <c r="D2300" s="201"/>
      <c r="E2300" s="179"/>
      <c r="F2300" s="179"/>
      <c r="G2300" s="180"/>
      <c r="H2300" s="182"/>
      <c r="I2300" s="182"/>
      <c r="J2300" s="182"/>
    </row>
    <row r="2301" spans="4:10" x14ac:dyDescent="0.25">
      <c r="D2301" s="201"/>
      <c r="E2301" s="179"/>
      <c r="F2301" s="179"/>
      <c r="G2301" s="180"/>
      <c r="H2301" s="182"/>
      <c r="I2301" s="182"/>
      <c r="J2301" s="182"/>
    </row>
    <row r="2302" spans="4:10" x14ac:dyDescent="0.25">
      <c r="D2302" s="201"/>
      <c r="E2302" s="179"/>
      <c r="F2302" s="179"/>
      <c r="G2302" s="180"/>
      <c r="H2302" s="182"/>
      <c r="I2302" s="182"/>
      <c r="J2302" s="182"/>
    </row>
    <row r="2303" spans="4:10" x14ac:dyDescent="0.25">
      <c r="D2303" s="201"/>
      <c r="E2303" s="179"/>
      <c r="F2303" s="179"/>
      <c r="G2303" s="180"/>
      <c r="H2303" s="182"/>
      <c r="I2303" s="182"/>
      <c r="J2303" s="182"/>
    </row>
    <row r="2304" spans="4:10" x14ac:dyDescent="0.25">
      <c r="D2304" s="201"/>
      <c r="E2304" s="179"/>
      <c r="F2304" s="179"/>
      <c r="G2304" s="180"/>
      <c r="H2304" s="182"/>
      <c r="I2304" s="182"/>
      <c r="J2304" s="182"/>
    </row>
    <row r="2305" spans="4:10" x14ac:dyDescent="0.25">
      <c r="D2305" s="201"/>
      <c r="E2305" s="179"/>
      <c r="F2305" s="179"/>
      <c r="G2305" s="180"/>
      <c r="H2305" s="182"/>
      <c r="I2305" s="182"/>
      <c r="J2305" s="182"/>
    </row>
    <row r="2306" spans="4:10" x14ac:dyDescent="0.25">
      <c r="D2306" s="201"/>
      <c r="E2306" s="179"/>
      <c r="F2306" s="179"/>
      <c r="G2306" s="180"/>
      <c r="H2306" s="182"/>
      <c r="I2306" s="182"/>
      <c r="J2306" s="182"/>
    </row>
    <row r="2307" spans="4:10" x14ac:dyDescent="0.25">
      <c r="D2307" s="201"/>
      <c r="E2307" s="179"/>
      <c r="F2307" s="179"/>
      <c r="G2307" s="180"/>
      <c r="H2307" s="182"/>
      <c r="I2307" s="182"/>
      <c r="J2307" s="182"/>
    </row>
    <row r="2308" spans="4:10" x14ac:dyDescent="0.25">
      <c r="D2308" s="201"/>
      <c r="E2308" s="179"/>
      <c r="F2308" s="179"/>
      <c r="G2308" s="180"/>
      <c r="H2308" s="182"/>
      <c r="I2308" s="182"/>
      <c r="J2308" s="182"/>
    </row>
    <row r="2309" spans="4:10" x14ac:dyDescent="0.25">
      <c r="D2309" s="201"/>
      <c r="E2309" s="179"/>
      <c r="F2309" s="179"/>
      <c r="G2309" s="180"/>
      <c r="H2309" s="182"/>
      <c r="I2309" s="182"/>
      <c r="J2309" s="182"/>
    </row>
    <row r="2310" spans="4:10" x14ac:dyDescent="0.25">
      <c r="D2310" s="201"/>
      <c r="E2310" s="179"/>
      <c r="F2310" s="179"/>
      <c r="G2310" s="180"/>
      <c r="H2310" s="182"/>
      <c r="I2310" s="182"/>
      <c r="J2310" s="182"/>
    </row>
    <row r="2311" spans="4:10" x14ac:dyDescent="0.25">
      <c r="D2311" s="201"/>
      <c r="E2311" s="179"/>
      <c r="F2311" s="179"/>
      <c r="G2311" s="180"/>
      <c r="H2311" s="182"/>
      <c r="I2311" s="182"/>
      <c r="J2311" s="182"/>
    </row>
    <row r="2312" spans="4:10" x14ac:dyDescent="0.25">
      <c r="D2312" s="201"/>
      <c r="E2312" s="179"/>
      <c r="F2312" s="179"/>
      <c r="G2312" s="180"/>
      <c r="H2312" s="182"/>
      <c r="I2312" s="182"/>
      <c r="J2312" s="182"/>
    </row>
    <row r="2313" spans="4:10" x14ac:dyDescent="0.25">
      <c r="D2313" s="201"/>
      <c r="E2313" s="179"/>
      <c r="F2313" s="179"/>
      <c r="G2313" s="180"/>
      <c r="H2313" s="182"/>
      <c r="I2313" s="182"/>
      <c r="J2313" s="182"/>
    </row>
    <row r="2314" spans="4:10" x14ac:dyDescent="0.25">
      <c r="D2314" s="201"/>
      <c r="E2314" s="179"/>
      <c r="F2314" s="179"/>
      <c r="G2314" s="180"/>
      <c r="H2314" s="182"/>
      <c r="I2314" s="182"/>
      <c r="J2314" s="182"/>
    </row>
    <row r="2315" spans="4:10" x14ac:dyDescent="0.25">
      <c r="D2315" s="201"/>
      <c r="E2315" s="179"/>
      <c r="F2315" s="179"/>
      <c r="G2315" s="180"/>
      <c r="H2315" s="182"/>
      <c r="I2315" s="182"/>
      <c r="J2315" s="182"/>
    </row>
    <row r="2316" spans="4:10" x14ac:dyDescent="0.25">
      <c r="D2316" s="201"/>
      <c r="E2316" s="179"/>
      <c r="F2316" s="179"/>
      <c r="G2316" s="180"/>
      <c r="H2316" s="182"/>
      <c r="I2316" s="182"/>
      <c r="J2316" s="182"/>
    </row>
    <row r="2317" spans="4:10" x14ac:dyDescent="0.25">
      <c r="D2317" s="201"/>
      <c r="E2317" s="179"/>
      <c r="F2317" s="179"/>
      <c r="G2317" s="180"/>
      <c r="H2317" s="182"/>
      <c r="I2317" s="182"/>
      <c r="J2317" s="182"/>
    </row>
    <row r="2318" spans="4:10" x14ac:dyDescent="0.25">
      <c r="D2318" s="201"/>
      <c r="E2318" s="179"/>
      <c r="F2318" s="179"/>
      <c r="G2318" s="180"/>
      <c r="H2318" s="182"/>
      <c r="I2318" s="182"/>
      <c r="J2318" s="182"/>
    </row>
    <row r="2319" spans="4:10" x14ac:dyDescent="0.25">
      <c r="D2319" s="201"/>
      <c r="E2319" s="179"/>
      <c r="F2319" s="179"/>
      <c r="G2319" s="180"/>
      <c r="H2319" s="182"/>
      <c r="I2319" s="182"/>
      <c r="J2319" s="182"/>
    </row>
    <row r="2320" spans="4:10" x14ac:dyDescent="0.25">
      <c r="D2320" s="201"/>
      <c r="E2320" s="179"/>
      <c r="F2320" s="179"/>
      <c r="G2320" s="180"/>
      <c r="H2320" s="182"/>
      <c r="I2320" s="182"/>
      <c r="J2320" s="182"/>
    </row>
    <row r="2321" spans="4:10" x14ac:dyDescent="0.25">
      <c r="D2321" s="201"/>
      <c r="E2321" s="179"/>
      <c r="F2321" s="179"/>
      <c r="G2321" s="180"/>
      <c r="H2321" s="182"/>
      <c r="I2321" s="182"/>
      <c r="J2321" s="182"/>
    </row>
    <row r="2322" spans="4:10" x14ac:dyDescent="0.25">
      <c r="D2322" s="201"/>
      <c r="E2322" s="179"/>
      <c r="F2322" s="179"/>
      <c r="G2322" s="180"/>
      <c r="H2322" s="182"/>
      <c r="I2322" s="182"/>
      <c r="J2322" s="182"/>
    </row>
    <row r="2323" spans="4:10" x14ac:dyDescent="0.25">
      <c r="D2323" s="201"/>
      <c r="E2323" s="179"/>
      <c r="F2323" s="179"/>
      <c r="G2323" s="180"/>
      <c r="H2323" s="182"/>
      <c r="I2323" s="182"/>
      <c r="J2323" s="182"/>
    </row>
    <row r="2324" spans="4:10" x14ac:dyDescent="0.25">
      <c r="D2324" s="201"/>
      <c r="E2324" s="179"/>
      <c r="F2324" s="179"/>
      <c r="G2324" s="180"/>
      <c r="H2324" s="182"/>
      <c r="I2324" s="182"/>
      <c r="J2324" s="182"/>
    </row>
    <row r="2325" spans="4:10" x14ac:dyDescent="0.25">
      <c r="D2325" s="201"/>
      <c r="E2325" s="179"/>
      <c r="F2325" s="179"/>
      <c r="G2325" s="180"/>
      <c r="H2325" s="182"/>
      <c r="I2325" s="182"/>
      <c r="J2325" s="182"/>
    </row>
    <row r="2326" spans="4:10" x14ac:dyDescent="0.25">
      <c r="D2326" s="201"/>
      <c r="E2326" s="179"/>
      <c r="F2326" s="179"/>
      <c r="G2326" s="180"/>
      <c r="H2326" s="182"/>
      <c r="I2326" s="182"/>
      <c r="J2326" s="182"/>
    </row>
    <row r="2327" spans="4:10" x14ac:dyDescent="0.25">
      <c r="D2327" s="201"/>
      <c r="E2327" s="179"/>
      <c r="F2327" s="179"/>
      <c r="G2327" s="180"/>
      <c r="H2327" s="182"/>
      <c r="I2327" s="182"/>
      <c r="J2327" s="182"/>
    </row>
    <row r="2328" spans="4:10" x14ac:dyDescent="0.25">
      <c r="D2328" s="201"/>
      <c r="E2328" s="179"/>
      <c r="F2328" s="179"/>
      <c r="G2328" s="180"/>
      <c r="H2328" s="182"/>
      <c r="I2328" s="182"/>
      <c r="J2328" s="182"/>
    </row>
    <row r="2329" spans="4:10" x14ac:dyDescent="0.25">
      <c r="D2329" s="201"/>
      <c r="E2329" s="179"/>
      <c r="F2329" s="179"/>
      <c r="G2329" s="180"/>
      <c r="H2329" s="182"/>
      <c r="I2329" s="182"/>
      <c r="J2329" s="182"/>
    </row>
    <row r="2330" spans="4:10" x14ac:dyDescent="0.25">
      <c r="D2330" s="201"/>
      <c r="E2330" s="179"/>
      <c r="F2330" s="179"/>
      <c r="G2330" s="180"/>
      <c r="H2330" s="182"/>
      <c r="I2330" s="182"/>
      <c r="J2330" s="182"/>
    </row>
    <row r="2331" spans="4:10" x14ac:dyDescent="0.25">
      <c r="D2331" s="201"/>
      <c r="E2331" s="179"/>
      <c r="F2331" s="179"/>
      <c r="G2331" s="180"/>
      <c r="H2331" s="182"/>
      <c r="I2331" s="182"/>
      <c r="J2331" s="182"/>
    </row>
    <row r="2332" spans="4:10" x14ac:dyDescent="0.25">
      <c r="D2332" s="201"/>
      <c r="E2332" s="179"/>
      <c r="F2332" s="179"/>
      <c r="G2332" s="180"/>
      <c r="H2332" s="182"/>
      <c r="I2332" s="182"/>
      <c r="J2332" s="182"/>
    </row>
    <row r="2333" spans="4:10" x14ac:dyDescent="0.25">
      <c r="D2333" s="201"/>
      <c r="E2333" s="179"/>
      <c r="F2333" s="179"/>
      <c r="G2333" s="180"/>
      <c r="H2333" s="182"/>
      <c r="I2333" s="182"/>
      <c r="J2333" s="182"/>
    </row>
    <row r="2334" spans="4:10" x14ac:dyDescent="0.25">
      <c r="D2334" s="201"/>
      <c r="E2334" s="179"/>
      <c r="F2334" s="179"/>
      <c r="G2334" s="180"/>
      <c r="H2334" s="182"/>
      <c r="I2334" s="182"/>
      <c r="J2334" s="182"/>
    </row>
    <row r="2335" spans="4:10" x14ac:dyDescent="0.25">
      <c r="D2335" s="201"/>
      <c r="E2335" s="179"/>
      <c r="F2335" s="179"/>
      <c r="G2335" s="180"/>
      <c r="H2335" s="182"/>
      <c r="I2335" s="182"/>
      <c r="J2335" s="182"/>
    </row>
    <row r="2336" spans="4:10" x14ac:dyDescent="0.25">
      <c r="D2336" s="201"/>
      <c r="E2336" s="179"/>
      <c r="F2336" s="179"/>
      <c r="G2336" s="180"/>
      <c r="H2336" s="182"/>
      <c r="I2336" s="182"/>
      <c r="J2336" s="182"/>
    </row>
    <row r="2337" spans="4:10" x14ac:dyDescent="0.25">
      <c r="D2337" s="201"/>
      <c r="E2337" s="179"/>
      <c r="F2337" s="179"/>
      <c r="G2337" s="180"/>
      <c r="H2337" s="182"/>
      <c r="I2337" s="182"/>
      <c r="J2337" s="182"/>
    </row>
    <row r="2338" spans="4:10" x14ac:dyDescent="0.25">
      <c r="D2338" s="201"/>
      <c r="E2338" s="179"/>
      <c r="F2338" s="179"/>
      <c r="G2338" s="180"/>
      <c r="H2338" s="182"/>
      <c r="I2338" s="182"/>
      <c r="J2338" s="182"/>
    </row>
    <row r="2339" spans="4:10" x14ac:dyDescent="0.25">
      <c r="D2339" s="201"/>
      <c r="E2339" s="179"/>
      <c r="F2339" s="179"/>
      <c r="G2339" s="180"/>
      <c r="H2339" s="182"/>
      <c r="I2339" s="182"/>
      <c r="J2339" s="182"/>
    </row>
    <row r="2340" spans="4:10" x14ac:dyDescent="0.25">
      <c r="D2340" s="201"/>
      <c r="E2340" s="179"/>
      <c r="F2340" s="179"/>
      <c r="G2340" s="180"/>
      <c r="H2340" s="182"/>
      <c r="I2340" s="182"/>
      <c r="J2340" s="182"/>
    </row>
    <row r="2341" spans="4:10" x14ac:dyDescent="0.25">
      <c r="D2341" s="201"/>
      <c r="E2341" s="179"/>
      <c r="F2341" s="179"/>
      <c r="G2341" s="180"/>
      <c r="H2341" s="182"/>
      <c r="I2341" s="182"/>
      <c r="J2341" s="182"/>
    </row>
    <row r="2342" spans="4:10" x14ac:dyDescent="0.25">
      <c r="D2342" s="201"/>
      <c r="E2342" s="179"/>
      <c r="F2342" s="179"/>
      <c r="G2342" s="180"/>
      <c r="H2342" s="182"/>
      <c r="I2342" s="182"/>
      <c r="J2342" s="182"/>
    </row>
    <row r="2343" spans="4:10" x14ac:dyDescent="0.25">
      <c r="D2343" s="201"/>
      <c r="E2343" s="179"/>
      <c r="F2343" s="179"/>
      <c r="G2343" s="180"/>
      <c r="H2343" s="182"/>
      <c r="I2343" s="182"/>
      <c r="J2343" s="182"/>
    </row>
    <row r="2344" spans="4:10" x14ac:dyDescent="0.25">
      <c r="D2344" s="201"/>
      <c r="E2344" s="179"/>
      <c r="F2344" s="179"/>
      <c r="G2344" s="180"/>
      <c r="H2344" s="182"/>
      <c r="I2344" s="182"/>
      <c r="J2344" s="182"/>
    </row>
    <row r="2345" spans="4:10" x14ac:dyDescent="0.25">
      <c r="D2345" s="201"/>
      <c r="E2345" s="179"/>
      <c r="F2345" s="179"/>
      <c r="G2345" s="180"/>
      <c r="H2345" s="182"/>
      <c r="I2345" s="182"/>
      <c r="J2345" s="182"/>
    </row>
    <row r="2346" spans="4:10" x14ac:dyDescent="0.25">
      <c r="D2346" s="201"/>
      <c r="E2346" s="179"/>
      <c r="F2346" s="179"/>
      <c r="G2346" s="180"/>
      <c r="H2346" s="182"/>
      <c r="I2346" s="182"/>
      <c r="J2346" s="182"/>
    </row>
    <row r="2347" spans="4:10" x14ac:dyDescent="0.25">
      <c r="D2347" s="201"/>
      <c r="E2347" s="179"/>
      <c r="F2347" s="179"/>
      <c r="G2347" s="180"/>
      <c r="H2347" s="182"/>
      <c r="I2347" s="182"/>
      <c r="J2347" s="182"/>
    </row>
    <row r="2348" spans="4:10" x14ac:dyDescent="0.25">
      <c r="D2348" s="201"/>
      <c r="E2348" s="179"/>
      <c r="F2348" s="179"/>
      <c r="G2348" s="180"/>
      <c r="H2348" s="182"/>
      <c r="I2348" s="182"/>
      <c r="J2348" s="182"/>
    </row>
    <row r="2349" spans="4:10" x14ac:dyDescent="0.25">
      <c r="D2349" s="201"/>
      <c r="E2349" s="179"/>
      <c r="F2349" s="179"/>
      <c r="G2349" s="180"/>
      <c r="H2349" s="182"/>
      <c r="I2349" s="182"/>
      <c r="J2349" s="182"/>
    </row>
    <row r="2350" spans="4:10" x14ac:dyDescent="0.25">
      <c r="D2350" s="201"/>
      <c r="E2350" s="179"/>
      <c r="F2350" s="179"/>
      <c r="G2350" s="180"/>
      <c r="H2350" s="182"/>
      <c r="I2350" s="182"/>
      <c r="J2350" s="182"/>
    </row>
    <row r="2351" spans="4:10" x14ac:dyDescent="0.25">
      <c r="D2351" s="201"/>
      <c r="E2351" s="179"/>
      <c r="F2351" s="179"/>
      <c r="G2351" s="180"/>
      <c r="H2351" s="182"/>
      <c r="I2351" s="182"/>
      <c r="J2351" s="182"/>
    </row>
    <row r="2352" spans="4:10" x14ac:dyDescent="0.25">
      <c r="D2352" s="201"/>
      <c r="E2352" s="179"/>
      <c r="F2352" s="179"/>
      <c r="G2352" s="180"/>
      <c r="H2352" s="182"/>
      <c r="I2352" s="182"/>
      <c r="J2352" s="182"/>
    </row>
    <row r="2353" spans="4:10" x14ac:dyDescent="0.25">
      <c r="D2353" s="201"/>
      <c r="E2353" s="179"/>
      <c r="F2353" s="179"/>
      <c r="G2353" s="180"/>
      <c r="H2353" s="182"/>
      <c r="I2353" s="182"/>
      <c r="J2353" s="182"/>
    </row>
    <row r="2354" spans="4:10" x14ac:dyDescent="0.25">
      <c r="D2354" s="201"/>
      <c r="E2354" s="179"/>
      <c r="F2354" s="179"/>
      <c r="G2354" s="180"/>
      <c r="H2354" s="182"/>
      <c r="I2354" s="182"/>
      <c r="J2354" s="182"/>
    </row>
    <row r="2355" spans="4:10" x14ac:dyDescent="0.25">
      <c r="D2355" s="201"/>
      <c r="E2355" s="179"/>
      <c r="F2355" s="179"/>
      <c r="G2355" s="180"/>
      <c r="H2355" s="182"/>
      <c r="I2355" s="182"/>
      <c r="J2355" s="182"/>
    </row>
    <row r="2356" spans="4:10" x14ac:dyDescent="0.25">
      <c r="D2356" s="201"/>
      <c r="E2356" s="179"/>
      <c r="F2356" s="179"/>
      <c r="G2356" s="180"/>
      <c r="H2356" s="182"/>
      <c r="I2356" s="182"/>
      <c r="J2356" s="182"/>
    </row>
    <row r="2357" spans="4:10" x14ac:dyDescent="0.25">
      <c r="D2357" s="201"/>
      <c r="E2357" s="179"/>
      <c r="F2357" s="179"/>
      <c r="G2357" s="180"/>
      <c r="H2357" s="182"/>
      <c r="I2357" s="182"/>
      <c r="J2357" s="182"/>
    </row>
    <row r="2358" spans="4:10" x14ac:dyDescent="0.25">
      <c r="D2358" s="201"/>
      <c r="E2358" s="179"/>
      <c r="F2358" s="179"/>
      <c r="G2358" s="180"/>
      <c r="H2358" s="182"/>
      <c r="I2358" s="182"/>
      <c r="J2358" s="182"/>
    </row>
    <row r="2359" spans="4:10" x14ac:dyDescent="0.25">
      <c r="D2359" s="201"/>
      <c r="E2359" s="179"/>
      <c r="F2359" s="179"/>
      <c r="G2359" s="180"/>
      <c r="H2359" s="182"/>
      <c r="I2359" s="182"/>
      <c r="J2359" s="182"/>
    </row>
    <row r="2360" spans="4:10" x14ac:dyDescent="0.25">
      <c r="D2360" s="201"/>
      <c r="E2360" s="179"/>
      <c r="F2360" s="179"/>
      <c r="G2360" s="180"/>
      <c r="H2360" s="182"/>
      <c r="I2360" s="182"/>
      <c r="J2360" s="182"/>
    </row>
    <row r="2361" spans="4:10" x14ac:dyDescent="0.25">
      <c r="D2361" s="201"/>
      <c r="E2361" s="179"/>
      <c r="F2361" s="179"/>
      <c r="G2361" s="180"/>
      <c r="H2361" s="182"/>
      <c r="I2361" s="182"/>
      <c r="J2361" s="182"/>
    </row>
    <row r="2362" spans="4:10" x14ac:dyDescent="0.25">
      <c r="D2362" s="201"/>
      <c r="E2362" s="179"/>
      <c r="F2362" s="179"/>
      <c r="G2362" s="180"/>
      <c r="H2362" s="182"/>
      <c r="I2362" s="182"/>
      <c r="J2362" s="182"/>
    </row>
    <row r="2363" spans="4:10" x14ac:dyDescent="0.25">
      <c r="D2363" s="201"/>
      <c r="E2363" s="179"/>
      <c r="F2363" s="179"/>
      <c r="G2363" s="180"/>
      <c r="H2363" s="182"/>
      <c r="I2363" s="182"/>
      <c r="J2363" s="182"/>
    </row>
    <row r="2364" spans="4:10" x14ac:dyDescent="0.25">
      <c r="D2364" s="201"/>
      <c r="E2364" s="179"/>
      <c r="F2364" s="179"/>
      <c r="G2364" s="180"/>
      <c r="H2364" s="182"/>
      <c r="I2364" s="182"/>
      <c r="J2364" s="182"/>
    </row>
    <row r="2365" spans="4:10" x14ac:dyDescent="0.25">
      <c r="D2365" s="201"/>
      <c r="E2365" s="179"/>
      <c r="F2365" s="179"/>
      <c r="G2365" s="180"/>
      <c r="H2365" s="182"/>
      <c r="I2365" s="182"/>
      <c r="J2365" s="182"/>
    </row>
    <row r="2366" spans="4:10" x14ac:dyDescent="0.25">
      <c r="D2366" s="201"/>
      <c r="E2366" s="179"/>
      <c r="F2366" s="179"/>
      <c r="G2366" s="180"/>
      <c r="H2366" s="182"/>
      <c r="I2366" s="182"/>
      <c r="J2366" s="182"/>
    </row>
    <row r="2367" spans="4:10" x14ac:dyDescent="0.25">
      <c r="D2367" s="201"/>
      <c r="E2367" s="179"/>
      <c r="F2367" s="179"/>
      <c r="G2367" s="180"/>
      <c r="H2367" s="182"/>
      <c r="I2367" s="182"/>
      <c r="J2367" s="182"/>
    </row>
    <row r="2368" spans="4:10" x14ac:dyDescent="0.25">
      <c r="D2368" s="201"/>
      <c r="E2368" s="179"/>
      <c r="F2368" s="179"/>
      <c r="G2368" s="180"/>
      <c r="H2368" s="182"/>
      <c r="I2368" s="182"/>
      <c r="J2368" s="182"/>
    </row>
    <row r="2369" spans="4:10" x14ac:dyDescent="0.25">
      <c r="D2369" s="201"/>
      <c r="E2369" s="179"/>
      <c r="F2369" s="179"/>
      <c r="G2369" s="180"/>
      <c r="H2369" s="182"/>
      <c r="I2369" s="182"/>
      <c r="J2369" s="182"/>
    </row>
    <row r="2370" spans="4:10" x14ac:dyDescent="0.25">
      <c r="D2370" s="201"/>
      <c r="E2370" s="179"/>
      <c r="F2370" s="179"/>
      <c r="G2370" s="180"/>
      <c r="H2370" s="182"/>
      <c r="I2370" s="182"/>
      <c r="J2370" s="182"/>
    </row>
    <row r="2371" spans="4:10" x14ac:dyDescent="0.25">
      <c r="D2371" s="201"/>
      <c r="E2371" s="179"/>
      <c r="F2371" s="179"/>
      <c r="G2371" s="180"/>
      <c r="H2371" s="182"/>
      <c r="I2371" s="182"/>
      <c r="J2371" s="182"/>
    </row>
    <row r="2372" spans="4:10" x14ac:dyDescent="0.25">
      <c r="D2372" s="201"/>
      <c r="E2372" s="179"/>
      <c r="F2372" s="179"/>
      <c r="G2372" s="180"/>
      <c r="H2372" s="182"/>
      <c r="I2372" s="182"/>
      <c r="J2372" s="182"/>
    </row>
    <row r="2373" spans="4:10" x14ac:dyDescent="0.25">
      <c r="D2373" s="201"/>
      <c r="E2373" s="179"/>
      <c r="F2373" s="179"/>
      <c r="G2373" s="180"/>
      <c r="H2373" s="182"/>
      <c r="I2373" s="182"/>
      <c r="J2373" s="182"/>
    </row>
    <row r="2374" spans="4:10" x14ac:dyDescent="0.25">
      <c r="D2374" s="201"/>
      <c r="E2374" s="179"/>
      <c r="F2374" s="179"/>
      <c r="G2374" s="180"/>
      <c r="H2374" s="182"/>
      <c r="I2374" s="182"/>
      <c r="J2374" s="182"/>
    </row>
    <row r="2375" spans="4:10" x14ac:dyDescent="0.25">
      <c r="D2375" s="201"/>
      <c r="E2375" s="179"/>
      <c r="F2375" s="179"/>
      <c r="G2375" s="180"/>
      <c r="H2375" s="182"/>
      <c r="I2375" s="182"/>
      <c r="J2375" s="182"/>
    </row>
    <row r="2376" spans="4:10" x14ac:dyDescent="0.25">
      <c r="D2376" s="201"/>
      <c r="E2376" s="179"/>
      <c r="F2376" s="179"/>
      <c r="G2376" s="180"/>
      <c r="H2376" s="182"/>
      <c r="I2376" s="182"/>
      <c r="J2376" s="182"/>
    </row>
    <row r="2377" spans="4:10" x14ac:dyDescent="0.25">
      <c r="D2377" s="201"/>
      <c r="E2377" s="179"/>
      <c r="F2377" s="179"/>
      <c r="G2377" s="180"/>
      <c r="H2377" s="182"/>
      <c r="I2377" s="182"/>
      <c r="J2377" s="182"/>
    </row>
    <row r="2378" spans="4:10" x14ac:dyDescent="0.25">
      <c r="D2378" s="201"/>
      <c r="E2378" s="179"/>
      <c r="F2378" s="179"/>
      <c r="G2378" s="180"/>
      <c r="H2378" s="182"/>
      <c r="I2378" s="182"/>
      <c r="J2378" s="182"/>
    </row>
    <row r="2379" spans="4:10" x14ac:dyDescent="0.25">
      <c r="D2379" s="201"/>
      <c r="E2379" s="179"/>
      <c r="F2379" s="179"/>
      <c r="G2379" s="180"/>
      <c r="H2379" s="182"/>
      <c r="I2379" s="182"/>
      <c r="J2379" s="182"/>
    </row>
    <row r="2380" spans="4:10" x14ac:dyDescent="0.25">
      <c r="D2380" s="201"/>
      <c r="E2380" s="179"/>
      <c r="F2380" s="179"/>
      <c r="G2380" s="180"/>
      <c r="H2380" s="182"/>
      <c r="I2380" s="182"/>
      <c r="J2380" s="182"/>
    </row>
    <row r="2381" spans="4:10" x14ac:dyDescent="0.25">
      <c r="D2381" s="201"/>
      <c r="E2381" s="179"/>
      <c r="F2381" s="179"/>
      <c r="G2381" s="180"/>
      <c r="H2381" s="182"/>
      <c r="I2381" s="182"/>
      <c r="J2381" s="182"/>
    </row>
    <row r="2382" spans="4:10" x14ac:dyDescent="0.25">
      <c r="D2382" s="201"/>
      <c r="E2382" s="179"/>
      <c r="F2382" s="179"/>
      <c r="G2382" s="180"/>
      <c r="H2382" s="182"/>
      <c r="I2382" s="182"/>
      <c r="J2382" s="182"/>
    </row>
    <row r="2383" spans="4:10" x14ac:dyDescent="0.25">
      <c r="D2383" s="201"/>
      <c r="E2383" s="179"/>
      <c r="F2383" s="179"/>
      <c r="G2383" s="180"/>
      <c r="H2383" s="182"/>
      <c r="I2383" s="182"/>
      <c r="J2383" s="182"/>
    </row>
    <row r="2384" spans="4:10" x14ac:dyDescent="0.25">
      <c r="D2384" s="201"/>
      <c r="E2384" s="179"/>
      <c r="F2384" s="179"/>
      <c r="G2384" s="180"/>
      <c r="H2384" s="182"/>
      <c r="I2384" s="182"/>
      <c r="J2384" s="182"/>
    </row>
    <row r="2385" spans="4:10" x14ac:dyDescent="0.25">
      <c r="D2385" s="201"/>
      <c r="E2385" s="179"/>
      <c r="F2385" s="179"/>
      <c r="G2385" s="180"/>
      <c r="H2385" s="182"/>
      <c r="I2385" s="182"/>
      <c r="J2385" s="182"/>
    </row>
    <row r="2386" spans="4:10" x14ac:dyDescent="0.25">
      <c r="D2386" s="201"/>
      <c r="E2386" s="179"/>
      <c r="F2386" s="179"/>
      <c r="G2386" s="180"/>
      <c r="H2386" s="182"/>
      <c r="I2386" s="182"/>
      <c r="J2386" s="182"/>
    </row>
    <row r="2387" spans="4:10" x14ac:dyDescent="0.25">
      <c r="D2387" s="201"/>
      <c r="E2387" s="179"/>
      <c r="F2387" s="179"/>
      <c r="G2387" s="180"/>
      <c r="H2387" s="182"/>
      <c r="I2387" s="182"/>
      <c r="J2387" s="182"/>
    </row>
    <row r="2388" spans="4:10" x14ac:dyDescent="0.25">
      <c r="D2388" s="201"/>
      <c r="E2388" s="179"/>
      <c r="F2388" s="179"/>
      <c r="G2388" s="180"/>
      <c r="H2388" s="182"/>
      <c r="I2388" s="182"/>
      <c r="J2388" s="182"/>
    </row>
    <row r="2389" spans="4:10" x14ac:dyDescent="0.25">
      <c r="D2389" s="201"/>
      <c r="E2389" s="179"/>
      <c r="F2389" s="179"/>
      <c r="G2389" s="180"/>
      <c r="H2389" s="182"/>
      <c r="I2389" s="182"/>
      <c r="J2389" s="182"/>
    </row>
    <row r="2390" spans="4:10" x14ac:dyDescent="0.25">
      <c r="D2390" s="201"/>
      <c r="E2390" s="179"/>
      <c r="F2390" s="179"/>
      <c r="G2390" s="180"/>
      <c r="H2390" s="182"/>
      <c r="I2390" s="182"/>
      <c r="J2390" s="182"/>
    </row>
    <row r="2391" spans="4:10" x14ac:dyDescent="0.25">
      <c r="D2391" s="201"/>
      <c r="E2391" s="179"/>
      <c r="F2391" s="179"/>
      <c r="G2391" s="180"/>
      <c r="H2391" s="182"/>
      <c r="I2391" s="182"/>
      <c r="J2391" s="182"/>
    </row>
    <row r="2392" spans="4:10" x14ac:dyDescent="0.25">
      <c r="D2392" s="201"/>
      <c r="E2392" s="179"/>
      <c r="F2392" s="179"/>
      <c r="G2392" s="180"/>
      <c r="H2392" s="182"/>
      <c r="I2392" s="182"/>
      <c r="J2392" s="182"/>
    </row>
    <row r="2393" spans="4:10" x14ac:dyDescent="0.25">
      <c r="D2393" s="201"/>
      <c r="E2393" s="179"/>
      <c r="F2393" s="179"/>
      <c r="G2393" s="180"/>
      <c r="H2393" s="182"/>
      <c r="I2393" s="182"/>
      <c r="J2393" s="182"/>
    </row>
    <row r="2394" spans="4:10" x14ac:dyDescent="0.25">
      <c r="D2394" s="201"/>
      <c r="E2394" s="179"/>
      <c r="F2394" s="179"/>
      <c r="G2394" s="180"/>
      <c r="H2394" s="182"/>
      <c r="I2394" s="182"/>
      <c r="J2394" s="182"/>
    </row>
    <row r="2395" spans="4:10" x14ac:dyDescent="0.25">
      <c r="D2395" s="201"/>
      <c r="E2395" s="179"/>
      <c r="F2395" s="179"/>
      <c r="G2395" s="180"/>
      <c r="H2395" s="182"/>
      <c r="I2395" s="182"/>
      <c r="J2395" s="182"/>
    </row>
    <row r="2396" spans="4:10" x14ac:dyDescent="0.25">
      <c r="D2396" s="201"/>
      <c r="E2396" s="179"/>
      <c r="F2396" s="179"/>
      <c r="G2396" s="180"/>
      <c r="H2396" s="182"/>
      <c r="I2396" s="182"/>
      <c r="J2396" s="182"/>
    </row>
    <row r="2397" spans="4:10" x14ac:dyDescent="0.25">
      <c r="D2397" s="201"/>
      <c r="E2397" s="179"/>
      <c r="F2397" s="179"/>
      <c r="G2397" s="180"/>
      <c r="H2397" s="182"/>
      <c r="I2397" s="182"/>
      <c r="J2397" s="182"/>
    </row>
    <row r="2398" spans="4:10" x14ac:dyDescent="0.25">
      <c r="D2398" s="201"/>
      <c r="E2398" s="179"/>
      <c r="F2398" s="179"/>
      <c r="G2398" s="180"/>
      <c r="H2398" s="182"/>
      <c r="I2398" s="182"/>
      <c r="J2398" s="182"/>
    </row>
    <row r="2399" spans="4:10" x14ac:dyDescent="0.25">
      <c r="D2399" s="201"/>
      <c r="E2399" s="179"/>
      <c r="F2399" s="179"/>
      <c r="G2399" s="180"/>
      <c r="H2399" s="182"/>
      <c r="I2399" s="182"/>
      <c r="J2399" s="182"/>
    </row>
    <row r="2400" spans="4:10" x14ac:dyDescent="0.25">
      <c r="D2400" s="201"/>
      <c r="E2400" s="179"/>
      <c r="F2400" s="179"/>
      <c r="G2400" s="180"/>
      <c r="H2400" s="182"/>
      <c r="I2400" s="182"/>
      <c r="J2400" s="182"/>
    </row>
    <row r="2401" spans="4:10" x14ac:dyDescent="0.25">
      <c r="D2401" s="201"/>
      <c r="E2401" s="179"/>
      <c r="F2401" s="179"/>
      <c r="G2401" s="180"/>
      <c r="H2401" s="182"/>
      <c r="I2401" s="182"/>
      <c r="J2401" s="182"/>
    </row>
    <row r="2402" spans="4:10" x14ac:dyDescent="0.25">
      <c r="D2402" s="201"/>
      <c r="E2402" s="179"/>
      <c r="F2402" s="179"/>
      <c r="G2402" s="180"/>
      <c r="H2402" s="182"/>
      <c r="I2402" s="182"/>
      <c r="J2402" s="182"/>
    </row>
    <row r="2403" spans="4:10" x14ac:dyDescent="0.25">
      <c r="D2403" s="201"/>
      <c r="E2403" s="179"/>
      <c r="F2403" s="179"/>
      <c r="G2403" s="180"/>
      <c r="H2403" s="182"/>
      <c r="I2403" s="182"/>
      <c r="J2403" s="182"/>
    </row>
    <row r="2404" spans="4:10" x14ac:dyDescent="0.25">
      <c r="D2404" s="201"/>
      <c r="E2404" s="179"/>
      <c r="F2404" s="179"/>
      <c r="G2404" s="180"/>
      <c r="H2404" s="182"/>
      <c r="I2404" s="182"/>
      <c r="J2404" s="182"/>
    </row>
    <row r="2405" spans="4:10" x14ac:dyDescent="0.25">
      <c r="D2405" s="201"/>
      <c r="E2405" s="179"/>
      <c r="F2405" s="179"/>
      <c r="G2405" s="180"/>
      <c r="H2405" s="182"/>
      <c r="I2405" s="182"/>
      <c r="J2405" s="182"/>
    </row>
    <row r="2406" spans="4:10" x14ac:dyDescent="0.25">
      <c r="D2406" s="201"/>
      <c r="E2406" s="179"/>
      <c r="F2406" s="179"/>
      <c r="G2406" s="180"/>
      <c r="H2406" s="182"/>
      <c r="I2406" s="182"/>
      <c r="J2406" s="182"/>
    </row>
    <row r="2407" spans="4:10" x14ac:dyDescent="0.25">
      <c r="D2407" s="201"/>
      <c r="E2407" s="179"/>
      <c r="F2407" s="179"/>
      <c r="G2407" s="180"/>
      <c r="H2407" s="182"/>
      <c r="I2407" s="182"/>
      <c r="J2407" s="182"/>
    </row>
    <row r="2408" spans="4:10" x14ac:dyDescent="0.25">
      <c r="D2408" s="201"/>
      <c r="E2408" s="179"/>
      <c r="F2408" s="179"/>
      <c r="G2408" s="180"/>
      <c r="H2408" s="182"/>
      <c r="I2408" s="182"/>
      <c r="J2408" s="182"/>
    </row>
    <row r="2409" spans="4:10" x14ac:dyDescent="0.25">
      <c r="D2409" s="201"/>
      <c r="E2409" s="179"/>
      <c r="F2409" s="179"/>
      <c r="G2409" s="180"/>
      <c r="H2409" s="182"/>
      <c r="I2409" s="182"/>
      <c r="J2409" s="182"/>
    </row>
    <row r="2410" spans="4:10" x14ac:dyDescent="0.25">
      <c r="D2410" s="201"/>
      <c r="E2410" s="179"/>
      <c r="F2410" s="179"/>
      <c r="G2410" s="180"/>
      <c r="H2410" s="182"/>
      <c r="I2410" s="182"/>
      <c r="J2410" s="182"/>
    </row>
    <row r="2411" spans="4:10" x14ac:dyDescent="0.25">
      <c r="D2411" s="201"/>
      <c r="E2411" s="179"/>
      <c r="F2411" s="179"/>
      <c r="G2411" s="180"/>
      <c r="H2411" s="182"/>
      <c r="I2411" s="182"/>
      <c r="J2411" s="182"/>
    </row>
    <row r="2412" spans="4:10" x14ac:dyDescent="0.25">
      <c r="D2412" s="201"/>
      <c r="E2412" s="179"/>
      <c r="F2412" s="179"/>
      <c r="G2412" s="180"/>
      <c r="H2412" s="182"/>
      <c r="I2412" s="182"/>
      <c r="J2412" s="182"/>
    </row>
    <row r="2413" spans="4:10" x14ac:dyDescent="0.25">
      <c r="D2413" s="201"/>
      <c r="E2413" s="179"/>
      <c r="F2413" s="179"/>
      <c r="G2413" s="180"/>
      <c r="H2413" s="182"/>
      <c r="I2413" s="182"/>
      <c r="J2413" s="182"/>
    </row>
    <row r="2414" spans="4:10" x14ac:dyDescent="0.25">
      <c r="D2414" s="201"/>
      <c r="E2414" s="179"/>
      <c r="F2414" s="179"/>
      <c r="G2414" s="180"/>
      <c r="H2414" s="182"/>
      <c r="I2414" s="182"/>
      <c r="J2414" s="182"/>
    </row>
    <row r="2415" spans="4:10" x14ac:dyDescent="0.25">
      <c r="D2415" s="201"/>
      <c r="E2415" s="179"/>
      <c r="F2415" s="179"/>
      <c r="G2415" s="180"/>
      <c r="H2415" s="182"/>
      <c r="I2415" s="182"/>
      <c r="J2415" s="182"/>
    </row>
    <row r="2416" spans="4:10" x14ac:dyDescent="0.25">
      <c r="D2416" s="201"/>
      <c r="E2416" s="179"/>
      <c r="F2416" s="179"/>
      <c r="G2416" s="180"/>
      <c r="H2416" s="182"/>
      <c r="I2416" s="182"/>
      <c r="J2416" s="182"/>
    </row>
    <row r="2417" spans="4:10" x14ac:dyDescent="0.25">
      <c r="D2417" s="201"/>
      <c r="E2417" s="179"/>
      <c r="F2417" s="179"/>
      <c r="G2417" s="180"/>
      <c r="H2417" s="182"/>
      <c r="I2417" s="182"/>
      <c r="J2417" s="182"/>
    </row>
    <row r="2418" spans="4:10" x14ac:dyDescent="0.25">
      <c r="D2418" s="201"/>
      <c r="E2418" s="179"/>
      <c r="F2418" s="179"/>
      <c r="G2418" s="180"/>
      <c r="H2418" s="182"/>
      <c r="I2418" s="182"/>
      <c r="J2418" s="182"/>
    </row>
    <row r="2419" spans="4:10" x14ac:dyDescent="0.25">
      <c r="D2419" s="201"/>
      <c r="E2419" s="179"/>
      <c r="F2419" s="179"/>
      <c r="G2419" s="180"/>
      <c r="H2419" s="182"/>
      <c r="I2419" s="182"/>
      <c r="J2419" s="182"/>
    </row>
    <row r="2420" spans="4:10" x14ac:dyDescent="0.25">
      <c r="D2420" s="201"/>
      <c r="E2420" s="179"/>
      <c r="F2420" s="179"/>
      <c r="G2420" s="180"/>
      <c r="H2420" s="182"/>
      <c r="I2420" s="182"/>
      <c r="J2420" s="182"/>
    </row>
    <row r="2421" spans="4:10" x14ac:dyDescent="0.25">
      <c r="D2421" s="201"/>
      <c r="E2421" s="179"/>
      <c r="F2421" s="179"/>
      <c r="G2421" s="180"/>
      <c r="H2421" s="182"/>
      <c r="I2421" s="182"/>
      <c r="J2421" s="182"/>
    </row>
    <row r="2422" spans="4:10" x14ac:dyDescent="0.25">
      <c r="D2422" s="201"/>
      <c r="E2422" s="179"/>
      <c r="F2422" s="179"/>
      <c r="G2422" s="180"/>
      <c r="H2422" s="182"/>
      <c r="I2422" s="182"/>
      <c r="J2422" s="182"/>
    </row>
    <row r="2423" spans="4:10" x14ac:dyDescent="0.25">
      <c r="D2423" s="201"/>
      <c r="E2423" s="179"/>
      <c r="F2423" s="179"/>
      <c r="G2423" s="180"/>
      <c r="H2423" s="182"/>
      <c r="I2423" s="182"/>
      <c r="J2423" s="182"/>
    </row>
    <row r="2424" spans="4:10" x14ac:dyDescent="0.25">
      <c r="D2424" s="201"/>
      <c r="E2424" s="179"/>
      <c r="F2424" s="179"/>
      <c r="G2424" s="180"/>
      <c r="H2424" s="182"/>
      <c r="I2424" s="182"/>
      <c r="J2424" s="182"/>
    </row>
    <row r="2425" spans="4:10" x14ac:dyDescent="0.25">
      <c r="D2425" s="201"/>
      <c r="E2425" s="179"/>
      <c r="F2425" s="179"/>
      <c r="G2425" s="180"/>
      <c r="H2425" s="182"/>
      <c r="I2425" s="182"/>
      <c r="J2425" s="182"/>
    </row>
    <row r="2426" spans="4:10" x14ac:dyDescent="0.25">
      <c r="D2426" s="201"/>
      <c r="E2426" s="179"/>
      <c r="F2426" s="179"/>
      <c r="G2426" s="180"/>
      <c r="H2426" s="182"/>
      <c r="I2426" s="182"/>
      <c r="J2426" s="182"/>
    </row>
    <row r="2427" spans="4:10" x14ac:dyDescent="0.25">
      <c r="D2427" s="201"/>
      <c r="E2427" s="179"/>
      <c r="F2427" s="179"/>
      <c r="G2427" s="180"/>
      <c r="H2427" s="182"/>
      <c r="I2427" s="182"/>
      <c r="J2427" s="182"/>
    </row>
    <row r="2428" spans="4:10" x14ac:dyDescent="0.25">
      <c r="D2428" s="201"/>
      <c r="E2428" s="179"/>
      <c r="F2428" s="179"/>
      <c r="G2428" s="180"/>
      <c r="H2428" s="182"/>
      <c r="I2428" s="182"/>
      <c r="J2428" s="182"/>
    </row>
    <row r="2429" spans="4:10" x14ac:dyDescent="0.25">
      <c r="D2429" s="201"/>
      <c r="E2429" s="179"/>
      <c r="F2429" s="179"/>
      <c r="G2429" s="180"/>
      <c r="H2429" s="182"/>
      <c r="I2429" s="182"/>
      <c r="J2429" s="182"/>
    </row>
    <row r="2430" spans="4:10" x14ac:dyDescent="0.25">
      <c r="D2430" s="201"/>
      <c r="E2430" s="179"/>
      <c r="F2430" s="179"/>
      <c r="G2430" s="180"/>
      <c r="H2430" s="182"/>
      <c r="I2430" s="182"/>
      <c r="J2430" s="182"/>
    </row>
    <row r="2431" spans="4:10" x14ac:dyDescent="0.25">
      <c r="D2431" s="201"/>
      <c r="E2431" s="179"/>
      <c r="F2431" s="179"/>
      <c r="G2431" s="180"/>
      <c r="H2431" s="182"/>
      <c r="I2431" s="182"/>
      <c r="J2431" s="182"/>
    </row>
    <row r="2432" spans="4:10" x14ac:dyDescent="0.25">
      <c r="D2432" s="201"/>
      <c r="E2432" s="179"/>
      <c r="F2432" s="179"/>
      <c r="G2432" s="180"/>
      <c r="H2432" s="182"/>
      <c r="I2432" s="182"/>
      <c r="J2432" s="182"/>
    </row>
    <row r="2433" spans="4:10" x14ac:dyDescent="0.25">
      <c r="D2433" s="201"/>
      <c r="E2433" s="179"/>
      <c r="F2433" s="179"/>
      <c r="G2433" s="180"/>
      <c r="H2433" s="182"/>
      <c r="I2433" s="182"/>
      <c r="J2433" s="182"/>
    </row>
    <row r="2434" spans="4:10" x14ac:dyDescent="0.25">
      <c r="D2434" s="201"/>
      <c r="E2434" s="179"/>
      <c r="F2434" s="179"/>
      <c r="G2434" s="180"/>
      <c r="H2434" s="182"/>
      <c r="I2434" s="182"/>
      <c r="J2434" s="182"/>
    </row>
    <row r="2435" spans="4:10" x14ac:dyDescent="0.25">
      <c r="D2435" s="201"/>
      <c r="E2435" s="179"/>
      <c r="F2435" s="179"/>
      <c r="G2435" s="180"/>
      <c r="H2435" s="182"/>
      <c r="I2435" s="182"/>
      <c r="J2435" s="182"/>
    </row>
    <row r="2436" spans="4:10" x14ac:dyDescent="0.25">
      <c r="D2436" s="201"/>
      <c r="E2436" s="179"/>
      <c r="F2436" s="179"/>
      <c r="G2436" s="180"/>
      <c r="H2436" s="182"/>
      <c r="I2436" s="182"/>
      <c r="J2436" s="182"/>
    </row>
    <row r="2437" spans="4:10" x14ac:dyDescent="0.25">
      <c r="D2437" s="201"/>
      <c r="E2437" s="179"/>
      <c r="F2437" s="179"/>
      <c r="G2437" s="180"/>
      <c r="H2437" s="182"/>
      <c r="I2437" s="182"/>
      <c r="J2437" s="182"/>
    </row>
    <row r="2438" spans="4:10" x14ac:dyDescent="0.25">
      <c r="D2438" s="201"/>
      <c r="E2438" s="179"/>
      <c r="F2438" s="179"/>
      <c r="G2438" s="180"/>
      <c r="H2438" s="182"/>
      <c r="I2438" s="182"/>
      <c r="J2438" s="182"/>
    </row>
    <row r="2439" spans="4:10" x14ac:dyDescent="0.25">
      <c r="D2439" s="201"/>
      <c r="E2439" s="179"/>
      <c r="F2439" s="179"/>
      <c r="G2439" s="180"/>
      <c r="H2439" s="182"/>
      <c r="I2439" s="182"/>
      <c r="J2439" s="182"/>
    </row>
    <row r="2440" spans="4:10" x14ac:dyDescent="0.25">
      <c r="D2440" s="201"/>
      <c r="E2440" s="179"/>
      <c r="F2440" s="179"/>
      <c r="G2440" s="180"/>
      <c r="H2440" s="182"/>
      <c r="I2440" s="182"/>
      <c r="J2440" s="182"/>
    </row>
    <row r="2441" spans="4:10" x14ac:dyDescent="0.25">
      <c r="D2441" s="201"/>
      <c r="E2441" s="179"/>
      <c r="F2441" s="179"/>
      <c r="G2441" s="180"/>
      <c r="H2441" s="182"/>
      <c r="I2441" s="182"/>
      <c r="J2441" s="182"/>
    </row>
    <row r="2442" spans="4:10" x14ac:dyDescent="0.25">
      <c r="D2442" s="201"/>
      <c r="E2442" s="179"/>
      <c r="F2442" s="179"/>
      <c r="G2442" s="180"/>
      <c r="H2442" s="182"/>
      <c r="I2442" s="182"/>
      <c r="J2442" s="182"/>
    </row>
    <row r="2443" spans="4:10" x14ac:dyDescent="0.25">
      <c r="D2443" s="201"/>
      <c r="E2443" s="179"/>
      <c r="F2443" s="179"/>
      <c r="G2443" s="180"/>
      <c r="H2443" s="182"/>
      <c r="I2443" s="182"/>
      <c r="J2443" s="182"/>
    </row>
    <row r="2444" spans="4:10" x14ac:dyDescent="0.25">
      <c r="D2444" s="201"/>
      <c r="E2444" s="179"/>
      <c r="F2444" s="179"/>
      <c r="G2444" s="180"/>
      <c r="H2444" s="182"/>
      <c r="I2444" s="182"/>
      <c r="J2444" s="182"/>
    </row>
    <row r="2445" spans="4:10" x14ac:dyDescent="0.25">
      <c r="D2445" s="201"/>
      <c r="E2445" s="179"/>
      <c r="F2445" s="179"/>
      <c r="G2445" s="180"/>
      <c r="H2445" s="182"/>
      <c r="I2445" s="182"/>
      <c r="J2445" s="182"/>
    </row>
    <row r="2446" spans="4:10" x14ac:dyDescent="0.25">
      <c r="D2446" s="201"/>
      <c r="E2446" s="179"/>
      <c r="F2446" s="179"/>
      <c r="G2446" s="180"/>
      <c r="H2446" s="182"/>
      <c r="I2446" s="182"/>
      <c r="J2446" s="182"/>
    </row>
    <row r="2447" spans="4:10" x14ac:dyDescent="0.25">
      <c r="D2447" s="201"/>
      <c r="E2447" s="179"/>
      <c r="F2447" s="179"/>
      <c r="G2447" s="180"/>
      <c r="H2447" s="182"/>
      <c r="I2447" s="182"/>
      <c r="J2447" s="182"/>
    </row>
    <row r="2448" spans="4:10" x14ac:dyDescent="0.25">
      <c r="D2448" s="201"/>
      <c r="E2448" s="179"/>
      <c r="F2448" s="179"/>
      <c r="G2448" s="180"/>
      <c r="H2448" s="182"/>
      <c r="I2448" s="182"/>
      <c r="J2448" s="182"/>
    </row>
    <row r="2449" spans="4:10" x14ac:dyDescent="0.25">
      <c r="D2449" s="201"/>
      <c r="E2449" s="179"/>
      <c r="F2449" s="179"/>
      <c r="G2449" s="180"/>
      <c r="H2449" s="182"/>
      <c r="I2449" s="182"/>
      <c r="J2449" s="182"/>
    </row>
    <row r="2450" spans="4:10" x14ac:dyDescent="0.25">
      <c r="D2450" s="201"/>
      <c r="E2450" s="179"/>
      <c r="F2450" s="179"/>
      <c r="G2450" s="180"/>
      <c r="H2450" s="182"/>
      <c r="I2450" s="182"/>
      <c r="J2450" s="182"/>
    </row>
    <row r="2451" spans="4:10" x14ac:dyDescent="0.25">
      <c r="D2451" s="201"/>
      <c r="E2451" s="179"/>
      <c r="F2451" s="179"/>
      <c r="G2451" s="180"/>
      <c r="H2451" s="182"/>
      <c r="I2451" s="182"/>
      <c r="J2451" s="182"/>
    </row>
    <row r="2452" spans="4:10" x14ac:dyDescent="0.25">
      <c r="D2452" s="201"/>
      <c r="E2452" s="179"/>
      <c r="F2452" s="179"/>
      <c r="G2452" s="180"/>
      <c r="H2452" s="182"/>
      <c r="I2452" s="182"/>
      <c r="J2452" s="182"/>
    </row>
    <row r="2453" spans="4:10" x14ac:dyDescent="0.25">
      <c r="D2453" s="201"/>
      <c r="E2453" s="179"/>
      <c r="F2453" s="179"/>
      <c r="G2453" s="180"/>
      <c r="H2453" s="182"/>
      <c r="I2453" s="182"/>
      <c r="J2453" s="182"/>
    </row>
    <row r="2454" spans="4:10" x14ac:dyDescent="0.25">
      <c r="D2454" s="201"/>
      <c r="E2454" s="179"/>
      <c r="F2454" s="179"/>
      <c r="G2454" s="180"/>
      <c r="H2454" s="182"/>
      <c r="I2454" s="182"/>
      <c r="J2454" s="182"/>
    </row>
    <row r="2455" spans="4:10" x14ac:dyDescent="0.25">
      <c r="D2455" s="201"/>
      <c r="E2455" s="179"/>
      <c r="F2455" s="179"/>
      <c r="G2455" s="180"/>
      <c r="H2455" s="182"/>
      <c r="I2455" s="182"/>
      <c r="J2455" s="182"/>
    </row>
    <row r="2456" spans="4:10" x14ac:dyDescent="0.25">
      <c r="D2456" s="201"/>
      <c r="E2456" s="179"/>
      <c r="F2456" s="179"/>
      <c r="G2456" s="180"/>
      <c r="H2456" s="182"/>
      <c r="I2456" s="182"/>
      <c r="J2456" s="182"/>
    </row>
    <row r="2457" spans="4:10" x14ac:dyDescent="0.25">
      <c r="D2457" s="201"/>
      <c r="E2457" s="179"/>
      <c r="F2457" s="179"/>
      <c r="G2457" s="180"/>
      <c r="H2457" s="182"/>
      <c r="I2457" s="182"/>
      <c r="J2457" s="182"/>
    </row>
    <row r="2458" spans="4:10" x14ac:dyDescent="0.25">
      <c r="D2458" s="201"/>
      <c r="E2458" s="179"/>
      <c r="F2458" s="179"/>
      <c r="G2458" s="180"/>
      <c r="H2458" s="182"/>
      <c r="I2458" s="182"/>
      <c r="J2458" s="182"/>
    </row>
    <row r="2459" spans="4:10" x14ac:dyDescent="0.25">
      <c r="D2459" s="201"/>
      <c r="E2459" s="179"/>
      <c r="F2459" s="179"/>
      <c r="G2459" s="180"/>
      <c r="H2459" s="182"/>
      <c r="I2459" s="182"/>
      <c r="J2459" s="182"/>
    </row>
    <row r="2460" spans="4:10" x14ac:dyDescent="0.25">
      <c r="D2460" s="201"/>
      <c r="E2460" s="179"/>
      <c r="F2460" s="179"/>
      <c r="G2460" s="180"/>
      <c r="H2460" s="182"/>
      <c r="I2460" s="182"/>
      <c r="J2460" s="182"/>
    </row>
    <row r="2461" spans="4:10" x14ac:dyDescent="0.25">
      <c r="D2461" s="201"/>
      <c r="E2461" s="179"/>
      <c r="F2461" s="179"/>
      <c r="G2461" s="180"/>
      <c r="H2461" s="182"/>
      <c r="I2461" s="182"/>
      <c r="J2461" s="182"/>
    </row>
    <row r="2462" spans="4:10" x14ac:dyDescent="0.25">
      <c r="D2462" s="201"/>
      <c r="E2462" s="179"/>
      <c r="F2462" s="179"/>
      <c r="G2462" s="180"/>
      <c r="H2462" s="182"/>
      <c r="I2462" s="182"/>
      <c r="J2462" s="182"/>
    </row>
    <row r="2463" spans="4:10" x14ac:dyDescent="0.25">
      <c r="D2463" s="201"/>
      <c r="E2463" s="179"/>
      <c r="F2463" s="179"/>
      <c r="G2463" s="180"/>
      <c r="H2463" s="182"/>
      <c r="I2463" s="182"/>
      <c r="J2463" s="182"/>
    </row>
    <row r="2464" spans="4:10" x14ac:dyDescent="0.25">
      <c r="D2464" s="201"/>
      <c r="E2464" s="179"/>
      <c r="F2464" s="179"/>
      <c r="G2464" s="180"/>
      <c r="H2464" s="182"/>
      <c r="I2464" s="182"/>
      <c r="J2464" s="182"/>
    </row>
    <row r="2465" spans="4:10" x14ac:dyDescent="0.25">
      <c r="D2465" s="201"/>
      <c r="E2465" s="179"/>
      <c r="F2465" s="179"/>
      <c r="G2465" s="180"/>
      <c r="H2465" s="182"/>
      <c r="I2465" s="182"/>
      <c r="J2465" s="182"/>
    </row>
    <row r="2466" spans="4:10" x14ac:dyDescent="0.25">
      <c r="D2466" s="201"/>
      <c r="E2466" s="179"/>
      <c r="F2466" s="179"/>
      <c r="G2466" s="180"/>
      <c r="H2466" s="182"/>
      <c r="I2466" s="182"/>
      <c r="J2466" s="182"/>
    </row>
    <row r="2467" spans="4:10" x14ac:dyDescent="0.25">
      <c r="D2467" s="201"/>
      <c r="E2467" s="179"/>
      <c r="F2467" s="179"/>
      <c r="G2467" s="180"/>
      <c r="H2467" s="182"/>
      <c r="I2467" s="182"/>
      <c r="J2467" s="182"/>
    </row>
    <row r="2468" spans="4:10" x14ac:dyDescent="0.25">
      <c r="D2468" s="201"/>
      <c r="E2468" s="179"/>
      <c r="F2468" s="179"/>
      <c r="G2468" s="180"/>
      <c r="H2468" s="182"/>
      <c r="I2468" s="182"/>
      <c r="J2468" s="182"/>
    </row>
    <row r="2469" spans="4:10" x14ac:dyDescent="0.25">
      <c r="D2469" s="201"/>
      <c r="E2469" s="179"/>
      <c r="F2469" s="179"/>
      <c r="G2469" s="180"/>
      <c r="H2469" s="182"/>
      <c r="I2469" s="182"/>
      <c r="J2469" s="182"/>
    </row>
    <row r="2470" spans="4:10" x14ac:dyDescent="0.25">
      <c r="D2470" s="201"/>
      <c r="E2470" s="179"/>
      <c r="F2470" s="179"/>
      <c r="G2470" s="180"/>
      <c r="H2470" s="182"/>
      <c r="I2470" s="182"/>
      <c r="J2470" s="182"/>
    </row>
    <row r="2471" spans="4:10" x14ac:dyDescent="0.25">
      <c r="D2471" s="201"/>
      <c r="E2471" s="179"/>
      <c r="F2471" s="179"/>
      <c r="G2471" s="180"/>
      <c r="H2471" s="182"/>
      <c r="I2471" s="182"/>
      <c r="J2471" s="182"/>
    </row>
    <row r="2472" spans="4:10" x14ac:dyDescent="0.25">
      <c r="D2472" s="201"/>
      <c r="E2472" s="179"/>
      <c r="F2472" s="179"/>
      <c r="G2472" s="180"/>
      <c r="H2472" s="182"/>
      <c r="I2472" s="182"/>
      <c r="J2472" s="182"/>
    </row>
    <row r="2473" spans="4:10" x14ac:dyDescent="0.25">
      <c r="D2473" s="201"/>
      <c r="E2473" s="179"/>
      <c r="F2473" s="179"/>
      <c r="G2473" s="180"/>
      <c r="H2473" s="182"/>
      <c r="I2473" s="182"/>
      <c r="J2473" s="182"/>
    </row>
    <row r="2474" spans="4:10" x14ac:dyDescent="0.25">
      <c r="D2474" s="201"/>
      <c r="E2474" s="179"/>
      <c r="F2474" s="179"/>
      <c r="G2474" s="180"/>
      <c r="H2474" s="182"/>
      <c r="I2474" s="182"/>
      <c r="J2474" s="182"/>
    </row>
    <row r="2475" spans="4:10" x14ac:dyDescent="0.25">
      <c r="D2475" s="201"/>
      <c r="E2475" s="179"/>
      <c r="F2475" s="179"/>
      <c r="G2475" s="180"/>
      <c r="H2475" s="182"/>
      <c r="I2475" s="182"/>
      <c r="J2475" s="182"/>
    </row>
    <row r="2476" spans="4:10" x14ac:dyDescent="0.25">
      <c r="D2476" s="201"/>
      <c r="E2476" s="179"/>
      <c r="F2476" s="179"/>
      <c r="G2476" s="180"/>
      <c r="H2476" s="182"/>
      <c r="I2476" s="182"/>
      <c r="J2476" s="182"/>
    </row>
    <row r="2477" spans="4:10" x14ac:dyDescent="0.25">
      <c r="D2477" s="201"/>
      <c r="E2477" s="179"/>
      <c r="F2477" s="179"/>
      <c r="G2477" s="180"/>
      <c r="H2477" s="182"/>
      <c r="I2477" s="182"/>
      <c r="J2477" s="182"/>
    </row>
    <row r="2478" spans="4:10" x14ac:dyDescent="0.25">
      <c r="D2478" s="201"/>
      <c r="E2478" s="179"/>
      <c r="F2478" s="179"/>
      <c r="G2478" s="180"/>
      <c r="H2478" s="182"/>
      <c r="I2478" s="182"/>
      <c r="J2478" s="182"/>
    </row>
    <row r="2479" spans="4:10" x14ac:dyDescent="0.25">
      <c r="D2479" s="201"/>
      <c r="E2479" s="179"/>
      <c r="F2479" s="179"/>
      <c r="G2479" s="180"/>
      <c r="H2479" s="182"/>
      <c r="I2479" s="182"/>
      <c r="J2479" s="182"/>
    </row>
    <row r="2480" spans="4:10" x14ac:dyDescent="0.25">
      <c r="D2480" s="201"/>
      <c r="E2480" s="179"/>
      <c r="F2480" s="179"/>
      <c r="G2480" s="180"/>
      <c r="H2480" s="182"/>
      <c r="I2480" s="182"/>
      <c r="J2480" s="182"/>
    </row>
    <row r="2481" spans="4:10" x14ac:dyDescent="0.25">
      <c r="D2481" s="201"/>
      <c r="E2481" s="179"/>
      <c r="F2481" s="179"/>
      <c r="G2481" s="180"/>
      <c r="H2481" s="182"/>
      <c r="I2481" s="182"/>
      <c r="J2481" s="182"/>
    </row>
    <row r="2482" spans="4:10" x14ac:dyDescent="0.25">
      <c r="D2482" s="201"/>
      <c r="E2482" s="179"/>
      <c r="F2482" s="179"/>
      <c r="G2482" s="180"/>
      <c r="H2482" s="182"/>
      <c r="I2482" s="182"/>
      <c r="J2482" s="182"/>
    </row>
    <row r="2483" spans="4:10" x14ac:dyDescent="0.25">
      <c r="D2483" s="201"/>
      <c r="E2483" s="179"/>
      <c r="F2483" s="179"/>
      <c r="G2483" s="180"/>
      <c r="H2483" s="182"/>
      <c r="I2483" s="182"/>
      <c r="J2483" s="182"/>
    </row>
    <row r="2484" spans="4:10" x14ac:dyDescent="0.25">
      <c r="D2484" s="201"/>
      <c r="E2484" s="179"/>
      <c r="F2484" s="179"/>
      <c r="G2484" s="180"/>
      <c r="H2484" s="182"/>
      <c r="I2484" s="182"/>
      <c r="J2484" s="182"/>
    </row>
    <row r="2485" spans="4:10" x14ac:dyDescent="0.25">
      <c r="D2485" s="201"/>
      <c r="E2485" s="179"/>
      <c r="F2485" s="179"/>
      <c r="G2485" s="180"/>
      <c r="H2485" s="182"/>
      <c r="I2485" s="182"/>
      <c r="J2485" s="182"/>
    </row>
    <row r="2486" spans="4:10" x14ac:dyDescent="0.25">
      <c r="D2486" s="201"/>
      <c r="E2486" s="179"/>
      <c r="F2486" s="179"/>
      <c r="G2486" s="180"/>
      <c r="H2486" s="182"/>
      <c r="I2486" s="182"/>
      <c r="J2486" s="182"/>
    </row>
    <row r="2487" spans="4:10" x14ac:dyDescent="0.25">
      <c r="D2487" s="201"/>
      <c r="E2487" s="179"/>
      <c r="F2487" s="179"/>
      <c r="G2487" s="180"/>
      <c r="H2487" s="182"/>
      <c r="I2487" s="182"/>
      <c r="J2487" s="182"/>
    </row>
    <row r="2488" spans="4:10" x14ac:dyDescent="0.25">
      <c r="D2488" s="201"/>
      <c r="E2488" s="179"/>
      <c r="F2488" s="179"/>
      <c r="G2488" s="180"/>
      <c r="H2488" s="182"/>
      <c r="I2488" s="182"/>
      <c r="J2488" s="182"/>
    </row>
    <row r="2489" spans="4:10" x14ac:dyDescent="0.25">
      <c r="D2489" s="201"/>
      <c r="E2489" s="179"/>
      <c r="F2489" s="179"/>
      <c r="G2489" s="180"/>
      <c r="H2489" s="182"/>
      <c r="I2489" s="182"/>
      <c r="J2489" s="182"/>
    </row>
    <row r="2490" spans="4:10" x14ac:dyDescent="0.25">
      <c r="D2490" s="201"/>
      <c r="E2490" s="179"/>
      <c r="F2490" s="179"/>
      <c r="G2490" s="180"/>
      <c r="H2490" s="182"/>
      <c r="I2490" s="182"/>
      <c r="J2490" s="182"/>
    </row>
    <row r="2491" spans="4:10" x14ac:dyDescent="0.25">
      <c r="D2491" s="201"/>
      <c r="E2491" s="179"/>
      <c r="F2491" s="179"/>
      <c r="G2491" s="180"/>
      <c r="H2491" s="182"/>
      <c r="I2491" s="182"/>
      <c r="J2491" s="182"/>
    </row>
    <row r="2492" spans="4:10" x14ac:dyDescent="0.25">
      <c r="D2492" s="201"/>
      <c r="E2492" s="179"/>
      <c r="F2492" s="179"/>
      <c r="G2492" s="180"/>
      <c r="H2492" s="182"/>
      <c r="I2492" s="182"/>
      <c r="J2492" s="182"/>
    </row>
    <row r="2493" spans="4:10" x14ac:dyDescent="0.25">
      <c r="D2493" s="201"/>
      <c r="E2493" s="179"/>
      <c r="F2493" s="179"/>
      <c r="G2493" s="180"/>
      <c r="H2493" s="182"/>
      <c r="I2493" s="182"/>
      <c r="J2493" s="182"/>
    </row>
    <row r="2494" spans="4:10" x14ac:dyDescent="0.25">
      <c r="D2494" s="201"/>
      <c r="E2494" s="179"/>
      <c r="F2494" s="179"/>
      <c r="G2494" s="180"/>
      <c r="H2494" s="182"/>
      <c r="I2494" s="182"/>
      <c r="J2494" s="182"/>
    </row>
    <row r="2495" spans="4:10" x14ac:dyDescent="0.25">
      <c r="D2495" s="201"/>
      <c r="E2495" s="179"/>
      <c r="F2495" s="179"/>
      <c r="G2495" s="180"/>
      <c r="H2495" s="182"/>
      <c r="I2495" s="182"/>
      <c r="J2495" s="182"/>
    </row>
    <row r="2496" spans="4:10" x14ac:dyDescent="0.25">
      <c r="D2496" s="201"/>
      <c r="E2496" s="179"/>
      <c r="F2496" s="179"/>
      <c r="G2496" s="180"/>
      <c r="H2496" s="182"/>
      <c r="I2496" s="182"/>
      <c r="J2496" s="182"/>
    </row>
    <row r="2497" spans="4:10" x14ac:dyDescent="0.25">
      <c r="D2497" s="201"/>
      <c r="E2497" s="179"/>
      <c r="F2497" s="179"/>
      <c r="G2497" s="180"/>
      <c r="H2497" s="182"/>
      <c r="I2497" s="182"/>
      <c r="J2497" s="182"/>
    </row>
    <row r="2498" spans="4:10" x14ac:dyDescent="0.25">
      <c r="D2498" s="201"/>
      <c r="E2498" s="179"/>
      <c r="F2498" s="179"/>
      <c r="G2498" s="180"/>
      <c r="H2498" s="182"/>
      <c r="I2498" s="182"/>
      <c r="J2498" s="182"/>
    </row>
    <row r="2499" spans="4:10" x14ac:dyDescent="0.25">
      <c r="D2499" s="201"/>
      <c r="E2499" s="179"/>
      <c r="F2499" s="179"/>
      <c r="G2499" s="180"/>
      <c r="H2499" s="182"/>
      <c r="I2499" s="182"/>
      <c r="J2499" s="182"/>
    </row>
    <row r="2500" spans="4:10" x14ac:dyDescent="0.25">
      <c r="D2500" s="201"/>
      <c r="E2500" s="179"/>
      <c r="F2500" s="179"/>
      <c r="G2500" s="180"/>
      <c r="H2500" s="182"/>
      <c r="I2500" s="182"/>
      <c r="J2500" s="182"/>
    </row>
    <row r="2501" spans="4:10" x14ac:dyDescent="0.25">
      <c r="D2501" s="201"/>
      <c r="E2501" s="179"/>
      <c r="F2501" s="179"/>
      <c r="G2501" s="180"/>
      <c r="H2501" s="182"/>
      <c r="I2501" s="182"/>
      <c r="J2501" s="182"/>
    </row>
    <row r="2502" spans="4:10" x14ac:dyDescent="0.25">
      <c r="D2502" s="201"/>
      <c r="E2502" s="179"/>
      <c r="F2502" s="179"/>
      <c r="G2502" s="180"/>
      <c r="H2502" s="182"/>
      <c r="I2502" s="182"/>
      <c r="J2502" s="182"/>
    </row>
    <row r="2503" spans="4:10" x14ac:dyDescent="0.25">
      <c r="D2503" s="201"/>
      <c r="E2503" s="179"/>
      <c r="F2503" s="179"/>
      <c r="G2503" s="180"/>
      <c r="H2503" s="182"/>
      <c r="I2503" s="182"/>
      <c r="J2503" s="182"/>
    </row>
    <row r="2504" spans="4:10" x14ac:dyDescent="0.25">
      <c r="D2504" s="201"/>
      <c r="E2504" s="179"/>
      <c r="F2504" s="179"/>
      <c r="G2504" s="180"/>
      <c r="H2504" s="182"/>
      <c r="I2504" s="182"/>
      <c r="J2504" s="182"/>
    </row>
    <row r="2505" spans="4:10" x14ac:dyDescent="0.25">
      <c r="D2505" s="201"/>
      <c r="E2505" s="179"/>
      <c r="F2505" s="179"/>
      <c r="G2505" s="180"/>
      <c r="H2505" s="182"/>
      <c r="I2505" s="182"/>
      <c r="J2505" s="182"/>
    </row>
    <row r="2506" spans="4:10" x14ac:dyDescent="0.25">
      <c r="D2506" s="201"/>
      <c r="E2506" s="179"/>
      <c r="F2506" s="179"/>
      <c r="G2506" s="180"/>
      <c r="H2506" s="182"/>
      <c r="I2506" s="182"/>
      <c r="J2506" s="182"/>
    </row>
    <row r="2507" spans="4:10" x14ac:dyDescent="0.25">
      <c r="D2507" s="201"/>
      <c r="E2507" s="179"/>
      <c r="F2507" s="179"/>
      <c r="G2507" s="180"/>
      <c r="H2507" s="182"/>
      <c r="I2507" s="182"/>
      <c r="J2507" s="182"/>
    </row>
    <row r="2508" spans="4:10" x14ac:dyDescent="0.25">
      <c r="D2508" s="201"/>
      <c r="E2508" s="179"/>
      <c r="F2508" s="179"/>
      <c r="G2508" s="180"/>
      <c r="H2508" s="182"/>
      <c r="I2508" s="182"/>
      <c r="J2508" s="182"/>
    </row>
    <row r="2509" spans="4:10" x14ac:dyDescent="0.25">
      <c r="D2509" s="201"/>
      <c r="E2509" s="179"/>
      <c r="F2509" s="179"/>
      <c r="G2509" s="180"/>
      <c r="H2509" s="182"/>
      <c r="I2509" s="182"/>
      <c r="J2509" s="182"/>
    </row>
    <row r="2510" spans="4:10" x14ac:dyDescent="0.25">
      <c r="D2510" s="201"/>
      <c r="E2510" s="179"/>
      <c r="F2510" s="179"/>
      <c r="G2510" s="180"/>
      <c r="H2510" s="182"/>
      <c r="I2510" s="182"/>
      <c r="J2510" s="182"/>
    </row>
    <row r="2511" spans="4:10" x14ac:dyDescent="0.25">
      <c r="D2511" s="201"/>
      <c r="E2511" s="179"/>
      <c r="F2511" s="179"/>
      <c r="G2511" s="180"/>
      <c r="H2511" s="182"/>
      <c r="I2511" s="182"/>
      <c r="J2511" s="182"/>
    </row>
    <row r="2512" spans="4:10" x14ac:dyDescent="0.25">
      <c r="D2512" s="201"/>
      <c r="E2512" s="179"/>
      <c r="F2512" s="179"/>
      <c r="G2512" s="180"/>
      <c r="H2512" s="182"/>
      <c r="I2512" s="182"/>
      <c r="J2512" s="182"/>
    </row>
    <row r="2513" spans="4:10" x14ac:dyDescent="0.25">
      <c r="D2513" s="201"/>
      <c r="E2513" s="179"/>
      <c r="F2513" s="179"/>
      <c r="G2513" s="180"/>
      <c r="H2513" s="182"/>
      <c r="I2513" s="182"/>
      <c r="J2513" s="182"/>
    </row>
    <row r="2514" spans="4:10" x14ac:dyDescent="0.25">
      <c r="D2514" s="201"/>
      <c r="E2514" s="179"/>
      <c r="F2514" s="179"/>
      <c r="G2514" s="180"/>
      <c r="H2514" s="182"/>
      <c r="I2514" s="182"/>
      <c r="J2514" s="182"/>
    </row>
    <row r="2515" spans="4:10" x14ac:dyDescent="0.25">
      <c r="D2515" s="201"/>
      <c r="E2515" s="179"/>
      <c r="F2515" s="179"/>
      <c r="G2515" s="180"/>
      <c r="H2515" s="182"/>
      <c r="I2515" s="182"/>
      <c r="J2515" s="182"/>
    </row>
    <row r="2516" spans="4:10" x14ac:dyDescent="0.25">
      <c r="D2516" s="201"/>
      <c r="E2516" s="179"/>
      <c r="F2516" s="179"/>
      <c r="G2516" s="180"/>
      <c r="H2516" s="182"/>
      <c r="I2516" s="182"/>
      <c r="J2516" s="182"/>
    </row>
    <row r="2517" spans="4:10" x14ac:dyDescent="0.25">
      <c r="D2517" s="201"/>
      <c r="E2517" s="179"/>
      <c r="F2517" s="179"/>
      <c r="G2517" s="180"/>
      <c r="H2517" s="182"/>
      <c r="I2517" s="182"/>
      <c r="J2517" s="182"/>
    </row>
    <row r="2518" spans="4:10" x14ac:dyDescent="0.25">
      <c r="D2518" s="201"/>
      <c r="E2518" s="179"/>
      <c r="F2518" s="179"/>
      <c r="G2518" s="180"/>
      <c r="H2518" s="182"/>
      <c r="I2518" s="182"/>
      <c r="J2518" s="182"/>
    </row>
    <row r="2519" spans="4:10" x14ac:dyDescent="0.25">
      <c r="D2519" s="201"/>
      <c r="E2519" s="179"/>
      <c r="F2519" s="179"/>
      <c r="G2519" s="180"/>
      <c r="H2519" s="182"/>
      <c r="I2519" s="182"/>
      <c r="J2519" s="182"/>
    </row>
    <row r="2520" spans="4:10" x14ac:dyDescent="0.25">
      <c r="D2520" s="201"/>
      <c r="E2520" s="179"/>
      <c r="F2520" s="179"/>
      <c r="G2520" s="180"/>
      <c r="H2520" s="182"/>
      <c r="I2520" s="182"/>
      <c r="J2520" s="182"/>
    </row>
    <row r="2521" spans="4:10" x14ac:dyDescent="0.25">
      <c r="D2521" s="201"/>
      <c r="E2521" s="179"/>
      <c r="F2521" s="179"/>
      <c r="G2521" s="180"/>
      <c r="H2521" s="182"/>
      <c r="I2521" s="182"/>
      <c r="J2521" s="182"/>
    </row>
    <row r="2522" spans="4:10" x14ac:dyDescent="0.25">
      <c r="D2522" s="201"/>
      <c r="E2522" s="179"/>
      <c r="F2522" s="179"/>
      <c r="G2522" s="180"/>
      <c r="H2522" s="182"/>
      <c r="I2522" s="182"/>
      <c r="J2522" s="182"/>
    </row>
    <row r="2523" spans="4:10" x14ac:dyDescent="0.25">
      <c r="D2523" s="201"/>
      <c r="E2523" s="179"/>
      <c r="F2523" s="179"/>
      <c r="G2523" s="180"/>
      <c r="H2523" s="182"/>
      <c r="I2523" s="182"/>
      <c r="J2523" s="182"/>
    </row>
    <row r="2524" spans="4:10" x14ac:dyDescent="0.25">
      <c r="D2524" s="201"/>
      <c r="E2524" s="179"/>
      <c r="F2524" s="179"/>
      <c r="G2524" s="180"/>
      <c r="H2524" s="182"/>
      <c r="I2524" s="182"/>
      <c r="J2524" s="182"/>
    </row>
    <row r="2525" spans="4:10" x14ac:dyDescent="0.25">
      <c r="D2525" s="201"/>
      <c r="E2525" s="179"/>
      <c r="F2525" s="179"/>
      <c r="G2525" s="180"/>
      <c r="H2525" s="182"/>
      <c r="I2525" s="182"/>
      <c r="J2525" s="182"/>
    </row>
    <row r="2526" spans="4:10" x14ac:dyDescent="0.25">
      <c r="D2526" s="201"/>
      <c r="E2526" s="179"/>
      <c r="F2526" s="179"/>
      <c r="G2526" s="180"/>
      <c r="H2526" s="182"/>
      <c r="I2526" s="182"/>
      <c r="J2526" s="182"/>
    </row>
    <row r="2527" spans="4:10" x14ac:dyDescent="0.25">
      <c r="D2527" s="201"/>
      <c r="E2527" s="179"/>
      <c r="F2527" s="179"/>
      <c r="G2527" s="180"/>
      <c r="H2527" s="182"/>
      <c r="I2527" s="182"/>
      <c r="J2527" s="182"/>
    </row>
    <row r="2528" spans="4:10" x14ac:dyDescent="0.25">
      <c r="D2528" s="201"/>
      <c r="E2528" s="179"/>
      <c r="F2528" s="179"/>
      <c r="G2528" s="180"/>
      <c r="H2528" s="182"/>
      <c r="I2528" s="182"/>
      <c r="J2528" s="182"/>
    </row>
    <row r="2529" spans="4:10" x14ac:dyDescent="0.25">
      <c r="D2529" s="201"/>
      <c r="E2529" s="179"/>
      <c r="F2529" s="179"/>
      <c r="G2529" s="180"/>
      <c r="H2529" s="182"/>
      <c r="I2529" s="182"/>
      <c r="J2529" s="182"/>
    </row>
    <row r="2530" spans="4:10" x14ac:dyDescent="0.25">
      <c r="D2530" s="201"/>
      <c r="E2530" s="179"/>
      <c r="F2530" s="179"/>
      <c r="G2530" s="180"/>
      <c r="H2530" s="182"/>
      <c r="I2530" s="182"/>
      <c r="J2530" s="182"/>
    </row>
    <row r="2531" spans="4:10" x14ac:dyDescent="0.25">
      <c r="D2531" s="201"/>
      <c r="E2531" s="179"/>
      <c r="F2531" s="179"/>
      <c r="G2531" s="180"/>
      <c r="H2531" s="182"/>
      <c r="I2531" s="182"/>
      <c r="J2531" s="182"/>
    </row>
    <row r="2532" spans="4:10" x14ac:dyDescent="0.25">
      <c r="D2532" s="201"/>
      <c r="E2532" s="179"/>
      <c r="F2532" s="179"/>
      <c r="G2532" s="180"/>
      <c r="H2532" s="182"/>
      <c r="I2532" s="182"/>
      <c r="J2532" s="182"/>
    </row>
    <row r="2533" spans="4:10" x14ac:dyDescent="0.25">
      <c r="D2533" s="201"/>
      <c r="E2533" s="179"/>
      <c r="F2533" s="179"/>
      <c r="G2533" s="180"/>
      <c r="H2533" s="182"/>
      <c r="I2533" s="182"/>
      <c r="J2533" s="182"/>
    </row>
    <row r="2534" spans="4:10" x14ac:dyDescent="0.25">
      <c r="D2534" s="201"/>
      <c r="E2534" s="179"/>
      <c r="F2534" s="179"/>
      <c r="G2534" s="180"/>
      <c r="H2534" s="182"/>
      <c r="I2534" s="182"/>
      <c r="J2534" s="182"/>
    </row>
    <row r="2535" spans="4:10" x14ac:dyDescent="0.25">
      <c r="D2535" s="201"/>
      <c r="E2535" s="179"/>
      <c r="F2535" s="179"/>
      <c r="G2535" s="180"/>
      <c r="H2535" s="182"/>
      <c r="I2535" s="182"/>
      <c r="J2535" s="182"/>
    </row>
    <row r="2536" spans="4:10" x14ac:dyDescent="0.25">
      <c r="D2536" s="201"/>
      <c r="E2536" s="179"/>
      <c r="F2536" s="179"/>
      <c r="G2536" s="180"/>
      <c r="H2536" s="182"/>
      <c r="I2536" s="182"/>
      <c r="J2536" s="182"/>
    </row>
    <row r="2537" spans="4:10" x14ac:dyDescent="0.25">
      <c r="D2537" s="201"/>
      <c r="E2537" s="179"/>
      <c r="F2537" s="179"/>
      <c r="G2537" s="180"/>
      <c r="H2537" s="182"/>
      <c r="I2537" s="182"/>
      <c r="J2537" s="182"/>
    </row>
    <row r="2538" spans="4:10" x14ac:dyDescent="0.25">
      <c r="D2538" s="201"/>
      <c r="E2538" s="179"/>
      <c r="F2538" s="179"/>
      <c r="G2538" s="180"/>
      <c r="H2538" s="182"/>
      <c r="I2538" s="182"/>
      <c r="J2538" s="182"/>
    </row>
    <row r="2539" spans="4:10" x14ac:dyDescent="0.25">
      <c r="D2539" s="201"/>
      <c r="E2539" s="179"/>
      <c r="F2539" s="179"/>
      <c r="G2539" s="180"/>
      <c r="H2539" s="182"/>
      <c r="I2539" s="182"/>
      <c r="J2539" s="182"/>
    </row>
    <row r="2540" spans="4:10" x14ac:dyDescent="0.25">
      <c r="D2540" s="201"/>
      <c r="E2540" s="179"/>
      <c r="F2540" s="179"/>
      <c r="G2540" s="180"/>
      <c r="H2540" s="182"/>
      <c r="I2540" s="182"/>
      <c r="J2540" s="182"/>
    </row>
    <row r="2541" spans="4:10" x14ac:dyDescent="0.25">
      <c r="D2541" s="201"/>
      <c r="E2541" s="179"/>
      <c r="F2541" s="179"/>
      <c r="G2541" s="180"/>
      <c r="H2541" s="182"/>
      <c r="I2541" s="182"/>
      <c r="J2541" s="182"/>
    </row>
    <row r="2542" spans="4:10" x14ac:dyDescent="0.25">
      <c r="D2542" s="201"/>
      <c r="E2542" s="179"/>
      <c r="F2542" s="179"/>
      <c r="G2542" s="180"/>
      <c r="H2542" s="182"/>
      <c r="I2542" s="182"/>
      <c r="J2542" s="182"/>
    </row>
    <row r="2543" spans="4:10" x14ac:dyDescent="0.25">
      <c r="D2543" s="201"/>
      <c r="E2543" s="179"/>
      <c r="F2543" s="179"/>
      <c r="G2543" s="180"/>
      <c r="H2543" s="182"/>
      <c r="I2543" s="182"/>
      <c r="J2543" s="182"/>
    </row>
    <row r="2544" spans="4:10" x14ac:dyDescent="0.25">
      <c r="D2544" s="201"/>
      <c r="E2544" s="179"/>
      <c r="F2544" s="179"/>
      <c r="G2544" s="180"/>
      <c r="H2544" s="182"/>
      <c r="I2544" s="182"/>
      <c r="J2544" s="182"/>
    </row>
    <row r="2545" spans="4:10" x14ac:dyDescent="0.25">
      <c r="D2545" s="201"/>
      <c r="E2545" s="179"/>
      <c r="F2545" s="179"/>
      <c r="G2545" s="180"/>
      <c r="H2545" s="182"/>
      <c r="I2545" s="182"/>
      <c r="J2545" s="182"/>
    </row>
    <row r="2546" spans="4:10" x14ac:dyDescent="0.25">
      <c r="D2546" s="201"/>
      <c r="E2546" s="179"/>
      <c r="F2546" s="179"/>
      <c r="G2546" s="180"/>
      <c r="H2546" s="182"/>
      <c r="I2546" s="182"/>
      <c r="J2546" s="182"/>
    </row>
    <row r="2547" spans="4:10" x14ac:dyDescent="0.25">
      <c r="D2547" s="201"/>
      <c r="E2547" s="179"/>
      <c r="F2547" s="179"/>
      <c r="G2547" s="180"/>
      <c r="H2547" s="182"/>
      <c r="I2547" s="182"/>
      <c r="J2547" s="182"/>
    </row>
    <row r="2548" spans="4:10" x14ac:dyDescent="0.25">
      <c r="D2548" s="201"/>
      <c r="E2548" s="179"/>
      <c r="F2548" s="179"/>
      <c r="G2548" s="180"/>
      <c r="H2548" s="182"/>
      <c r="I2548" s="182"/>
      <c r="J2548" s="182"/>
    </row>
    <row r="2549" spans="4:10" x14ac:dyDescent="0.25">
      <c r="D2549" s="201"/>
      <c r="E2549" s="179"/>
      <c r="F2549" s="179"/>
      <c r="G2549" s="180"/>
      <c r="H2549" s="182"/>
      <c r="I2549" s="182"/>
      <c r="J2549" s="182"/>
    </row>
    <row r="2550" spans="4:10" x14ac:dyDescent="0.25">
      <c r="D2550" s="201"/>
      <c r="E2550" s="179"/>
      <c r="F2550" s="179"/>
      <c r="G2550" s="180"/>
      <c r="H2550" s="182"/>
      <c r="I2550" s="182"/>
      <c r="J2550" s="182"/>
    </row>
    <row r="2551" spans="4:10" x14ac:dyDescent="0.25">
      <c r="D2551" s="201"/>
      <c r="E2551" s="179"/>
      <c r="F2551" s="179"/>
      <c r="G2551" s="180"/>
      <c r="H2551" s="182"/>
      <c r="I2551" s="182"/>
      <c r="J2551" s="182"/>
    </row>
    <row r="2552" spans="4:10" x14ac:dyDescent="0.25">
      <c r="D2552" s="201"/>
      <c r="E2552" s="179"/>
      <c r="F2552" s="179"/>
      <c r="G2552" s="180"/>
      <c r="H2552" s="182"/>
      <c r="I2552" s="182"/>
      <c r="J2552" s="182"/>
    </row>
    <row r="2553" spans="4:10" x14ac:dyDescent="0.25">
      <c r="D2553" s="201"/>
      <c r="E2553" s="179"/>
      <c r="F2553" s="179"/>
      <c r="G2553" s="180"/>
      <c r="H2553" s="182"/>
      <c r="I2553" s="182"/>
      <c r="J2553" s="182"/>
    </row>
    <row r="2554" spans="4:10" x14ac:dyDescent="0.25">
      <c r="D2554" s="201"/>
      <c r="E2554" s="179"/>
      <c r="F2554" s="179"/>
      <c r="G2554" s="180"/>
      <c r="H2554" s="182"/>
      <c r="I2554" s="182"/>
      <c r="J2554" s="182"/>
    </row>
    <row r="2555" spans="4:10" x14ac:dyDescent="0.25">
      <c r="D2555" s="201"/>
      <c r="E2555" s="179"/>
      <c r="F2555" s="179"/>
      <c r="G2555" s="180"/>
      <c r="H2555" s="182"/>
      <c r="I2555" s="182"/>
      <c r="J2555" s="182"/>
    </row>
    <row r="2556" spans="4:10" x14ac:dyDescent="0.25">
      <c r="D2556" s="201"/>
      <c r="E2556" s="179"/>
      <c r="F2556" s="179"/>
      <c r="G2556" s="180"/>
      <c r="H2556" s="182"/>
      <c r="I2556" s="182"/>
      <c r="J2556" s="182"/>
    </row>
    <row r="2557" spans="4:10" x14ac:dyDescent="0.25">
      <c r="D2557" s="201"/>
      <c r="E2557" s="179"/>
      <c r="F2557" s="179"/>
      <c r="G2557" s="180"/>
      <c r="H2557" s="182"/>
      <c r="I2557" s="182"/>
      <c r="J2557" s="182"/>
    </row>
    <row r="2558" spans="4:10" x14ac:dyDescent="0.25">
      <c r="D2558" s="201"/>
      <c r="E2558" s="179"/>
      <c r="F2558" s="179"/>
      <c r="G2558" s="180"/>
      <c r="H2558" s="182"/>
      <c r="I2558" s="182"/>
      <c r="J2558" s="182"/>
    </row>
    <row r="2559" spans="4:10" x14ac:dyDescent="0.25">
      <c r="D2559" s="201"/>
      <c r="E2559" s="179"/>
      <c r="F2559" s="179"/>
      <c r="G2559" s="180"/>
      <c r="H2559" s="182"/>
      <c r="I2559" s="182"/>
      <c r="J2559" s="182"/>
    </row>
    <row r="2560" spans="4:10" x14ac:dyDescent="0.25">
      <c r="D2560" s="201"/>
      <c r="E2560" s="179"/>
      <c r="F2560" s="179"/>
      <c r="G2560" s="180"/>
      <c r="H2560" s="182"/>
      <c r="I2560" s="182"/>
      <c r="J2560" s="182"/>
    </row>
    <row r="2561" spans="4:10" x14ac:dyDescent="0.25">
      <c r="D2561" s="201"/>
      <c r="E2561" s="179"/>
      <c r="F2561" s="179"/>
      <c r="G2561" s="180"/>
      <c r="H2561" s="182"/>
      <c r="I2561" s="182"/>
      <c r="J2561" s="182"/>
    </row>
    <row r="2562" spans="4:10" x14ac:dyDescent="0.25">
      <c r="D2562" s="201"/>
      <c r="E2562" s="179"/>
      <c r="F2562" s="179"/>
      <c r="G2562" s="180"/>
      <c r="H2562" s="182"/>
      <c r="I2562" s="182"/>
      <c r="J2562" s="182"/>
    </row>
    <row r="2563" spans="4:10" x14ac:dyDescent="0.25">
      <c r="D2563" s="201"/>
      <c r="E2563" s="179"/>
      <c r="F2563" s="179"/>
      <c r="G2563" s="180"/>
      <c r="H2563" s="182"/>
      <c r="I2563" s="182"/>
      <c r="J2563" s="182"/>
    </row>
    <row r="2564" spans="4:10" x14ac:dyDescent="0.25">
      <c r="D2564" s="201"/>
      <c r="E2564" s="179"/>
      <c r="F2564" s="179"/>
      <c r="G2564" s="180"/>
      <c r="H2564" s="182"/>
      <c r="I2564" s="182"/>
      <c r="J2564" s="182"/>
    </row>
    <row r="2565" spans="4:10" x14ac:dyDescent="0.25">
      <c r="D2565" s="201"/>
      <c r="E2565" s="179"/>
      <c r="F2565" s="179"/>
      <c r="G2565" s="180"/>
      <c r="H2565" s="182"/>
      <c r="I2565" s="182"/>
      <c r="J2565" s="182"/>
    </row>
    <row r="2566" spans="4:10" x14ac:dyDescent="0.25">
      <c r="D2566" s="201"/>
      <c r="E2566" s="179"/>
      <c r="F2566" s="179"/>
      <c r="G2566" s="180"/>
      <c r="H2566" s="182"/>
      <c r="I2566" s="182"/>
      <c r="J2566" s="182"/>
    </row>
    <row r="2567" spans="4:10" x14ac:dyDescent="0.25">
      <c r="D2567" s="201"/>
      <c r="E2567" s="179"/>
      <c r="F2567" s="179"/>
      <c r="G2567" s="180"/>
      <c r="H2567" s="182"/>
      <c r="I2567" s="182"/>
      <c r="J2567" s="182"/>
    </row>
    <row r="2568" spans="4:10" x14ac:dyDescent="0.25">
      <c r="D2568" s="201"/>
      <c r="E2568" s="179"/>
      <c r="F2568" s="179"/>
      <c r="G2568" s="180"/>
      <c r="H2568" s="182"/>
      <c r="I2568" s="182"/>
      <c r="J2568" s="182"/>
    </row>
    <row r="2569" spans="4:10" x14ac:dyDescent="0.25">
      <c r="D2569" s="201"/>
      <c r="E2569" s="179"/>
      <c r="F2569" s="179"/>
      <c r="G2569" s="180"/>
      <c r="H2569" s="182"/>
      <c r="I2569" s="182"/>
      <c r="J2569" s="182"/>
    </row>
    <row r="2570" spans="4:10" x14ac:dyDescent="0.25">
      <c r="D2570" s="201"/>
      <c r="E2570" s="179"/>
      <c r="F2570" s="179"/>
      <c r="G2570" s="180"/>
      <c r="H2570" s="182"/>
      <c r="I2570" s="182"/>
      <c r="J2570" s="182"/>
    </row>
    <row r="2571" spans="4:10" x14ac:dyDescent="0.25">
      <c r="D2571" s="201"/>
      <c r="E2571" s="179"/>
      <c r="F2571" s="179"/>
      <c r="G2571" s="180"/>
      <c r="H2571" s="182"/>
      <c r="I2571" s="182"/>
      <c r="J2571" s="182"/>
    </row>
    <row r="2572" spans="4:10" x14ac:dyDescent="0.25">
      <c r="D2572" s="201"/>
      <c r="E2572" s="179"/>
      <c r="F2572" s="179"/>
      <c r="G2572" s="180"/>
      <c r="H2572" s="182"/>
      <c r="I2572" s="182"/>
      <c r="J2572" s="182"/>
    </row>
    <row r="2573" spans="4:10" x14ac:dyDescent="0.25">
      <c r="D2573" s="201"/>
      <c r="E2573" s="179"/>
      <c r="F2573" s="179"/>
      <c r="G2573" s="180"/>
      <c r="H2573" s="182"/>
      <c r="I2573" s="182"/>
      <c r="J2573" s="182"/>
    </row>
    <row r="2574" spans="4:10" x14ac:dyDescent="0.25">
      <c r="D2574" s="201"/>
      <c r="E2574" s="179"/>
      <c r="F2574" s="179"/>
      <c r="G2574" s="180"/>
      <c r="H2574" s="182"/>
      <c r="I2574" s="182"/>
      <c r="J2574" s="182"/>
    </row>
    <row r="2575" spans="4:10" x14ac:dyDescent="0.25">
      <c r="D2575" s="201"/>
      <c r="E2575" s="179"/>
      <c r="F2575" s="179"/>
      <c r="G2575" s="180"/>
      <c r="H2575" s="182"/>
      <c r="I2575" s="182"/>
      <c r="J2575" s="182"/>
    </row>
    <row r="2576" spans="4:10" x14ac:dyDescent="0.25">
      <c r="D2576" s="201"/>
      <c r="E2576" s="179"/>
      <c r="F2576" s="179"/>
      <c r="G2576" s="180"/>
      <c r="H2576" s="182"/>
      <c r="I2576" s="182"/>
      <c r="J2576" s="182"/>
    </row>
    <row r="2577" spans="4:10" x14ac:dyDescent="0.25">
      <c r="D2577" s="201"/>
      <c r="E2577" s="179"/>
      <c r="F2577" s="179"/>
      <c r="G2577" s="180"/>
      <c r="H2577" s="182"/>
      <c r="I2577" s="182"/>
      <c r="J2577" s="182"/>
    </row>
    <row r="2578" spans="4:10" x14ac:dyDescent="0.25">
      <c r="D2578" s="201"/>
      <c r="E2578" s="179"/>
      <c r="F2578" s="179"/>
      <c r="G2578" s="180"/>
      <c r="H2578" s="182"/>
      <c r="I2578" s="182"/>
      <c r="J2578" s="182"/>
    </row>
    <row r="2579" spans="4:10" x14ac:dyDescent="0.25">
      <c r="D2579" s="201"/>
      <c r="E2579" s="179"/>
      <c r="F2579" s="179"/>
      <c r="G2579" s="180"/>
      <c r="H2579" s="182"/>
      <c r="I2579" s="182"/>
      <c r="J2579" s="182"/>
    </row>
    <row r="2580" spans="4:10" x14ac:dyDescent="0.25">
      <c r="D2580" s="201"/>
      <c r="E2580" s="179"/>
      <c r="F2580" s="179"/>
      <c r="G2580" s="180"/>
      <c r="H2580" s="182"/>
      <c r="I2580" s="182"/>
      <c r="J2580" s="182"/>
    </row>
    <row r="2581" spans="4:10" x14ac:dyDescent="0.25">
      <c r="D2581" s="201"/>
      <c r="E2581" s="179"/>
      <c r="F2581" s="179"/>
      <c r="G2581" s="180"/>
      <c r="H2581" s="182"/>
      <c r="I2581" s="182"/>
      <c r="J2581" s="182"/>
    </row>
    <row r="2582" spans="4:10" x14ac:dyDescent="0.25">
      <c r="D2582" s="201"/>
      <c r="E2582" s="179"/>
      <c r="F2582" s="179"/>
      <c r="G2582" s="180"/>
      <c r="H2582" s="182"/>
      <c r="I2582" s="182"/>
      <c r="J2582" s="182"/>
    </row>
    <row r="2583" spans="4:10" x14ac:dyDescent="0.25">
      <c r="D2583" s="201"/>
      <c r="E2583" s="179"/>
      <c r="F2583" s="179"/>
      <c r="G2583" s="180"/>
      <c r="H2583" s="182"/>
      <c r="I2583" s="182"/>
      <c r="J2583" s="182"/>
    </row>
    <row r="2584" spans="4:10" x14ac:dyDescent="0.25">
      <c r="D2584" s="201"/>
      <c r="E2584" s="179"/>
      <c r="F2584" s="179"/>
      <c r="G2584" s="180"/>
      <c r="H2584" s="182"/>
      <c r="I2584" s="182"/>
      <c r="J2584" s="182"/>
    </row>
    <row r="2585" spans="4:10" x14ac:dyDescent="0.25">
      <c r="D2585" s="201"/>
      <c r="E2585" s="179"/>
      <c r="F2585" s="179"/>
      <c r="G2585" s="180"/>
      <c r="H2585" s="182"/>
      <c r="I2585" s="182"/>
      <c r="J2585" s="182"/>
    </row>
    <row r="2586" spans="4:10" x14ac:dyDescent="0.25">
      <c r="D2586" s="201"/>
      <c r="E2586" s="179"/>
      <c r="F2586" s="179"/>
      <c r="G2586" s="180"/>
      <c r="H2586" s="182"/>
      <c r="I2586" s="182"/>
      <c r="J2586" s="182"/>
    </row>
    <row r="2587" spans="4:10" x14ac:dyDescent="0.25">
      <c r="D2587" s="201"/>
      <c r="E2587" s="179"/>
      <c r="F2587" s="179"/>
      <c r="G2587" s="180"/>
      <c r="H2587" s="182"/>
      <c r="I2587" s="182"/>
      <c r="J2587" s="182"/>
    </row>
    <row r="2588" spans="4:10" x14ac:dyDescent="0.25">
      <c r="D2588" s="201"/>
      <c r="E2588" s="179"/>
      <c r="F2588" s="179"/>
      <c r="G2588" s="180"/>
      <c r="H2588" s="182"/>
      <c r="I2588" s="182"/>
      <c r="J2588" s="182"/>
    </row>
    <row r="2589" spans="4:10" x14ac:dyDescent="0.25">
      <c r="D2589" s="201"/>
      <c r="E2589" s="179"/>
      <c r="F2589" s="179"/>
      <c r="G2589" s="180"/>
      <c r="H2589" s="182"/>
      <c r="I2589" s="182"/>
      <c r="J2589" s="182"/>
    </row>
    <row r="2590" spans="4:10" x14ac:dyDescent="0.25">
      <c r="D2590" s="201"/>
      <c r="E2590" s="179"/>
      <c r="F2590" s="179"/>
      <c r="G2590" s="180"/>
      <c r="H2590" s="182"/>
      <c r="I2590" s="182"/>
      <c r="J2590" s="182"/>
    </row>
    <row r="2591" spans="4:10" x14ac:dyDescent="0.25">
      <c r="D2591" s="201"/>
      <c r="E2591" s="179"/>
      <c r="F2591" s="179"/>
      <c r="G2591" s="180"/>
      <c r="H2591" s="182"/>
      <c r="I2591" s="182"/>
      <c r="J2591" s="182"/>
    </row>
    <row r="2592" spans="4:10" x14ac:dyDescent="0.25">
      <c r="D2592" s="201"/>
      <c r="E2592" s="179"/>
      <c r="F2592" s="179"/>
      <c r="G2592" s="180"/>
      <c r="H2592" s="182"/>
      <c r="I2592" s="182"/>
      <c r="J2592" s="182"/>
    </row>
    <row r="2593" spans="4:10" x14ac:dyDescent="0.25">
      <c r="D2593" s="201"/>
      <c r="E2593" s="179"/>
      <c r="F2593" s="179"/>
      <c r="G2593" s="180"/>
      <c r="H2593" s="182"/>
      <c r="I2593" s="182"/>
      <c r="J2593" s="182"/>
    </row>
    <row r="2594" spans="4:10" x14ac:dyDescent="0.25">
      <c r="D2594" s="201"/>
      <c r="E2594" s="179"/>
      <c r="F2594" s="179"/>
      <c r="G2594" s="180"/>
      <c r="H2594" s="182"/>
      <c r="I2594" s="182"/>
      <c r="J2594" s="182"/>
    </row>
    <row r="2595" spans="4:10" x14ac:dyDescent="0.25">
      <c r="D2595" s="201"/>
      <c r="E2595" s="179"/>
      <c r="F2595" s="179"/>
      <c r="G2595" s="180"/>
      <c r="H2595" s="182"/>
      <c r="I2595" s="182"/>
      <c r="J2595" s="182"/>
    </row>
    <row r="2596" spans="4:10" x14ac:dyDescent="0.25">
      <c r="D2596" s="201"/>
      <c r="E2596" s="179"/>
      <c r="F2596" s="179"/>
      <c r="G2596" s="180"/>
      <c r="H2596" s="182"/>
      <c r="I2596" s="182"/>
      <c r="J2596" s="182"/>
    </row>
    <row r="2597" spans="4:10" x14ac:dyDescent="0.25">
      <c r="D2597" s="201"/>
      <c r="E2597" s="179"/>
      <c r="F2597" s="179"/>
      <c r="G2597" s="180"/>
      <c r="H2597" s="182"/>
      <c r="I2597" s="182"/>
      <c r="J2597" s="182"/>
    </row>
    <row r="2598" spans="4:10" x14ac:dyDescent="0.25">
      <c r="D2598" s="201"/>
      <c r="E2598" s="179"/>
      <c r="F2598" s="179"/>
      <c r="G2598" s="180"/>
      <c r="H2598" s="182"/>
      <c r="I2598" s="182"/>
      <c r="J2598" s="182"/>
    </row>
    <row r="2599" spans="4:10" x14ac:dyDescent="0.25">
      <c r="D2599" s="201"/>
      <c r="E2599" s="179"/>
      <c r="F2599" s="179"/>
      <c r="G2599" s="180"/>
      <c r="H2599" s="182"/>
      <c r="I2599" s="182"/>
      <c r="J2599" s="182"/>
    </row>
    <row r="2600" spans="4:10" x14ac:dyDescent="0.25">
      <c r="D2600" s="201"/>
      <c r="E2600" s="179"/>
      <c r="F2600" s="179"/>
      <c r="G2600" s="180"/>
      <c r="H2600" s="182"/>
      <c r="I2600" s="182"/>
      <c r="J2600" s="182"/>
    </row>
    <row r="2601" spans="4:10" x14ac:dyDescent="0.25">
      <c r="D2601" s="201"/>
      <c r="E2601" s="179"/>
      <c r="F2601" s="179"/>
      <c r="G2601" s="180"/>
      <c r="H2601" s="182"/>
      <c r="I2601" s="182"/>
      <c r="J2601" s="182"/>
    </row>
    <row r="2602" spans="4:10" x14ac:dyDescent="0.25">
      <c r="D2602" s="201"/>
      <c r="E2602" s="179"/>
      <c r="F2602" s="179"/>
      <c r="G2602" s="180"/>
      <c r="H2602" s="182"/>
      <c r="I2602" s="182"/>
      <c r="J2602" s="182"/>
    </row>
    <row r="2603" spans="4:10" x14ac:dyDescent="0.25">
      <c r="D2603" s="201"/>
      <c r="E2603" s="179"/>
      <c r="F2603" s="179"/>
      <c r="G2603" s="180"/>
      <c r="H2603" s="182"/>
      <c r="I2603" s="182"/>
      <c r="J2603" s="182"/>
    </row>
    <row r="2604" spans="4:10" x14ac:dyDescent="0.25">
      <c r="D2604" s="201"/>
      <c r="E2604" s="179"/>
      <c r="F2604" s="179"/>
      <c r="G2604" s="180"/>
      <c r="H2604" s="182"/>
      <c r="I2604" s="182"/>
      <c r="J2604" s="182"/>
    </row>
    <row r="2605" spans="4:10" x14ac:dyDescent="0.25">
      <c r="D2605" s="201"/>
      <c r="E2605" s="179"/>
      <c r="F2605" s="179"/>
      <c r="G2605" s="180"/>
      <c r="H2605" s="182"/>
      <c r="I2605" s="182"/>
      <c r="J2605" s="182"/>
    </row>
    <row r="2606" spans="4:10" x14ac:dyDescent="0.25">
      <c r="D2606" s="201"/>
      <c r="E2606" s="179"/>
      <c r="F2606" s="179"/>
      <c r="G2606" s="180"/>
      <c r="H2606" s="182"/>
      <c r="I2606" s="182"/>
      <c r="J2606" s="182"/>
    </row>
    <row r="2607" spans="4:10" x14ac:dyDescent="0.25">
      <c r="D2607" s="201"/>
      <c r="E2607" s="179"/>
      <c r="F2607" s="179"/>
      <c r="G2607" s="180"/>
      <c r="H2607" s="182"/>
      <c r="I2607" s="182"/>
      <c r="J2607" s="182"/>
    </row>
    <row r="2608" spans="4:10" x14ac:dyDescent="0.25">
      <c r="D2608" s="201"/>
      <c r="E2608" s="179"/>
      <c r="F2608" s="179"/>
      <c r="G2608" s="180"/>
      <c r="H2608" s="182"/>
      <c r="I2608" s="182"/>
      <c r="J2608" s="182"/>
    </row>
    <row r="2609" spans="4:10" x14ac:dyDescent="0.25">
      <c r="D2609" s="201"/>
      <c r="E2609" s="179"/>
      <c r="F2609" s="179"/>
      <c r="G2609" s="180"/>
      <c r="H2609" s="182"/>
      <c r="I2609" s="182"/>
      <c r="J2609" s="182"/>
    </row>
    <row r="2610" spans="4:10" x14ac:dyDescent="0.25">
      <c r="D2610" s="201"/>
      <c r="E2610" s="179"/>
      <c r="F2610" s="179"/>
      <c r="G2610" s="180"/>
      <c r="H2610" s="182"/>
      <c r="I2610" s="182"/>
      <c r="J2610" s="182"/>
    </row>
    <row r="2611" spans="4:10" x14ac:dyDescent="0.25">
      <c r="D2611" s="201"/>
      <c r="E2611" s="179"/>
      <c r="F2611" s="179"/>
      <c r="G2611" s="180"/>
      <c r="H2611" s="182"/>
      <c r="I2611" s="182"/>
      <c r="J2611" s="182"/>
    </row>
    <row r="2612" spans="4:10" x14ac:dyDescent="0.25">
      <c r="D2612" s="201"/>
      <c r="E2612" s="179"/>
      <c r="F2612" s="179"/>
      <c r="G2612" s="180"/>
      <c r="H2612" s="182"/>
      <c r="I2612" s="182"/>
      <c r="J2612" s="182"/>
    </row>
    <row r="2613" spans="4:10" x14ac:dyDescent="0.25">
      <c r="D2613" s="201"/>
      <c r="E2613" s="179"/>
      <c r="F2613" s="179"/>
      <c r="G2613" s="180"/>
      <c r="H2613" s="182"/>
      <c r="I2613" s="182"/>
      <c r="J2613" s="182"/>
    </row>
    <row r="2614" spans="4:10" x14ac:dyDescent="0.25">
      <c r="D2614" s="201"/>
      <c r="E2614" s="179"/>
      <c r="F2614" s="179"/>
      <c r="G2614" s="180"/>
      <c r="H2614" s="182"/>
      <c r="I2614" s="182"/>
      <c r="J2614" s="182"/>
    </row>
    <row r="2615" spans="4:10" x14ac:dyDescent="0.25">
      <c r="D2615" s="201"/>
      <c r="E2615" s="179"/>
      <c r="F2615" s="179"/>
      <c r="G2615" s="180"/>
      <c r="H2615" s="182"/>
      <c r="I2615" s="182"/>
      <c r="J2615" s="182"/>
    </row>
    <row r="2616" spans="4:10" x14ac:dyDescent="0.25">
      <c r="D2616" s="201"/>
      <c r="E2616" s="179"/>
      <c r="F2616" s="179"/>
      <c r="G2616" s="180"/>
      <c r="H2616" s="182"/>
      <c r="I2616" s="182"/>
      <c r="J2616" s="182"/>
    </row>
    <row r="2617" spans="4:10" x14ac:dyDescent="0.25">
      <c r="D2617" s="201"/>
      <c r="E2617" s="179"/>
      <c r="F2617" s="179"/>
      <c r="G2617" s="180"/>
      <c r="H2617" s="182"/>
      <c r="I2617" s="182"/>
      <c r="J2617" s="182"/>
    </row>
    <row r="2618" spans="4:10" x14ac:dyDescent="0.25">
      <c r="D2618" s="201"/>
      <c r="E2618" s="179"/>
      <c r="F2618" s="179"/>
      <c r="G2618" s="180"/>
      <c r="H2618" s="182"/>
      <c r="I2618" s="182"/>
      <c r="J2618" s="182"/>
    </row>
    <row r="2619" spans="4:10" x14ac:dyDescent="0.25">
      <c r="D2619" s="201"/>
      <c r="E2619" s="179"/>
      <c r="F2619" s="179"/>
      <c r="G2619" s="180"/>
      <c r="H2619" s="182"/>
      <c r="I2619" s="182"/>
      <c r="J2619" s="182"/>
    </row>
    <row r="2620" spans="4:10" x14ac:dyDescent="0.25">
      <c r="D2620" s="201"/>
      <c r="E2620" s="179"/>
      <c r="F2620" s="179"/>
      <c r="G2620" s="180"/>
      <c r="H2620" s="182"/>
      <c r="I2620" s="182"/>
      <c r="J2620" s="182"/>
    </row>
    <row r="2621" spans="4:10" x14ac:dyDescent="0.25">
      <c r="D2621" s="201"/>
      <c r="E2621" s="179"/>
      <c r="F2621" s="179"/>
      <c r="G2621" s="180"/>
      <c r="H2621" s="182"/>
      <c r="I2621" s="182"/>
      <c r="J2621" s="182"/>
    </row>
    <row r="2622" spans="4:10" x14ac:dyDescent="0.25">
      <c r="D2622" s="201"/>
      <c r="E2622" s="179"/>
      <c r="F2622" s="179"/>
      <c r="G2622" s="180"/>
      <c r="H2622" s="182"/>
      <c r="I2622" s="182"/>
      <c r="J2622" s="182"/>
    </row>
    <row r="2623" spans="4:10" x14ac:dyDescent="0.25">
      <c r="D2623" s="201"/>
      <c r="E2623" s="179"/>
      <c r="F2623" s="179"/>
      <c r="G2623" s="180"/>
      <c r="H2623" s="182"/>
      <c r="I2623" s="182"/>
      <c r="J2623" s="182"/>
    </row>
    <row r="2624" spans="4:10" x14ac:dyDescent="0.25">
      <c r="D2624" s="201"/>
      <c r="E2624" s="179"/>
      <c r="F2624" s="179"/>
      <c r="G2624" s="180"/>
      <c r="H2624" s="182"/>
      <c r="I2624" s="182"/>
      <c r="J2624" s="182"/>
    </row>
    <row r="2625" spans="4:10" x14ac:dyDescent="0.25">
      <c r="D2625" s="201"/>
      <c r="E2625" s="179"/>
      <c r="F2625" s="179"/>
      <c r="G2625" s="180"/>
      <c r="H2625" s="182"/>
      <c r="I2625" s="182"/>
      <c r="J2625" s="182"/>
    </row>
    <row r="2626" spans="4:10" x14ac:dyDescent="0.25">
      <c r="D2626" s="201"/>
      <c r="E2626" s="179"/>
      <c r="F2626" s="179"/>
      <c r="G2626" s="180"/>
      <c r="H2626" s="182"/>
      <c r="I2626" s="182"/>
      <c r="J2626" s="182"/>
    </row>
    <row r="2627" spans="4:10" x14ac:dyDescent="0.25">
      <c r="D2627" s="201"/>
      <c r="E2627" s="179"/>
      <c r="F2627" s="179"/>
      <c r="G2627" s="180"/>
      <c r="H2627" s="182"/>
      <c r="I2627" s="182"/>
      <c r="J2627" s="182"/>
    </row>
    <row r="2628" spans="4:10" x14ac:dyDescent="0.25">
      <c r="D2628" s="201"/>
      <c r="E2628" s="179"/>
      <c r="F2628" s="179"/>
      <c r="G2628" s="180"/>
      <c r="H2628" s="182"/>
      <c r="I2628" s="182"/>
      <c r="J2628" s="182"/>
    </row>
    <row r="2629" spans="4:10" x14ac:dyDescent="0.25">
      <c r="D2629" s="201"/>
      <c r="E2629" s="179"/>
      <c r="F2629" s="179"/>
      <c r="G2629" s="180"/>
      <c r="H2629" s="182"/>
      <c r="I2629" s="182"/>
      <c r="J2629" s="182"/>
    </row>
    <row r="2630" spans="4:10" x14ac:dyDescent="0.25">
      <c r="D2630" s="201"/>
      <c r="E2630" s="179"/>
      <c r="F2630" s="179"/>
      <c r="G2630" s="180"/>
      <c r="H2630" s="182"/>
      <c r="I2630" s="182"/>
      <c r="J2630" s="182"/>
    </row>
    <row r="2631" spans="4:10" x14ac:dyDescent="0.25">
      <c r="D2631" s="201"/>
      <c r="E2631" s="179"/>
      <c r="F2631" s="179"/>
      <c r="G2631" s="180"/>
      <c r="H2631" s="182"/>
      <c r="I2631" s="182"/>
      <c r="J2631" s="182"/>
    </row>
    <row r="2632" spans="4:10" x14ac:dyDescent="0.25">
      <c r="D2632" s="201"/>
      <c r="E2632" s="179"/>
      <c r="F2632" s="179"/>
      <c r="G2632" s="180"/>
      <c r="H2632" s="182"/>
      <c r="I2632" s="182"/>
      <c r="J2632" s="182"/>
    </row>
    <row r="2633" spans="4:10" x14ac:dyDescent="0.25">
      <c r="D2633" s="201"/>
      <c r="E2633" s="179"/>
      <c r="F2633" s="179"/>
      <c r="G2633" s="180"/>
      <c r="H2633" s="182"/>
      <c r="I2633" s="182"/>
      <c r="J2633" s="182"/>
    </row>
    <row r="2634" spans="4:10" x14ac:dyDescent="0.25">
      <c r="D2634" s="201"/>
      <c r="E2634" s="179"/>
      <c r="F2634" s="179"/>
      <c r="G2634" s="180"/>
      <c r="H2634" s="182"/>
      <c r="I2634" s="182"/>
      <c r="J2634" s="182"/>
    </row>
    <row r="2635" spans="4:10" x14ac:dyDescent="0.25">
      <c r="D2635" s="201"/>
      <c r="E2635" s="179"/>
      <c r="F2635" s="179"/>
      <c r="G2635" s="180"/>
      <c r="H2635" s="182"/>
      <c r="I2635" s="182"/>
      <c r="J2635" s="182"/>
    </row>
    <row r="2636" spans="4:10" x14ac:dyDescent="0.25">
      <c r="D2636" s="201"/>
      <c r="E2636" s="179"/>
      <c r="F2636" s="179"/>
      <c r="G2636" s="180"/>
      <c r="H2636" s="182"/>
      <c r="I2636" s="182"/>
      <c r="J2636" s="182"/>
    </row>
    <row r="2637" spans="4:10" x14ac:dyDescent="0.25">
      <c r="D2637" s="201"/>
      <c r="E2637" s="179"/>
      <c r="F2637" s="179"/>
      <c r="G2637" s="180"/>
      <c r="H2637" s="182"/>
      <c r="I2637" s="182"/>
      <c r="J2637" s="182"/>
    </row>
    <row r="2638" spans="4:10" x14ac:dyDescent="0.25">
      <c r="D2638" s="201"/>
      <c r="E2638" s="179"/>
      <c r="F2638" s="179"/>
      <c r="G2638" s="180"/>
      <c r="H2638" s="182"/>
      <c r="I2638" s="182"/>
      <c r="J2638" s="182"/>
    </row>
    <row r="2639" spans="4:10" x14ac:dyDescent="0.25">
      <c r="D2639" s="201"/>
      <c r="E2639" s="179"/>
      <c r="F2639" s="179"/>
      <c r="G2639" s="180"/>
      <c r="H2639" s="182"/>
      <c r="I2639" s="182"/>
      <c r="J2639" s="182"/>
    </row>
    <row r="2640" spans="4:10" x14ac:dyDescent="0.25">
      <c r="D2640" s="201"/>
      <c r="E2640" s="179"/>
      <c r="F2640" s="179"/>
      <c r="G2640" s="180"/>
      <c r="H2640" s="182"/>
      <c r="I2640" s="182"/>
      <c r="J2640" s="182"/>
    </row>
    <row r="2641" spans="4:10" x14ac:dyDescent="0.25">
      <c r="D2641" s="201"/>
      <c r="E2641" s="179"/>
      <c r="F2641" s="179"/>
      <c r="G2641" s="180"/>
      <c r="H2641" s="182"/>
      <c r="I2641" s="182"/>
      <c r="J2641" s="182"/>
    </row>
    <row r="2642" spans="4:10" x14ac:dyDescent="0.25">
      <c r="D2642" s="201"/>
      <c r="E2642" s="179"/>
      <c r="F2642" s="179"/>
      <c r="G2642" s="180"/>
      <c r="H2642" s="182"/>
      <c r="I2642" s="182"/>
      <c r="J2642" s="182"/>
    </row>
    <row r="2643" spans="4:10" x14ac:dyDescent="0.25">
      <c r="D2643" s="201"/>
      <c r="E2643" s="179"/>
      <c r="F2643" s="179"/>
      <c r="G2643" s="180"/>
      <c r="H2643" s="182"/>
      <c r="I2643" s="182"/>
      <c r="J2643" s="182"/>
    </row>
    <row r="2644" spans="4:10" x14ac:dyDescent="0.25">
      <c r="D2644" s="201"/>
      <c r="E2644" s="179"/>
      <c r="F2644" s="179"/>
      <c r="G2644" s="180"/>
      <c r="H2644" s="182"/>
      <c r="I2644" s="182"/>
      <c r="J2644" s="182"/>
    </row>
    <row r="2645" spans="4:10" x14ac:dyDescent="0.25">
      <c r="D2645" s="201"/>
      <c r="E2645" s="179"/>
      <c r="F2645" s="179"/>
      <c r="G2645" s="180"/>
      <c r="H2645" s="182"/>
      <c r="I2645" s="182"/>
      <c r="J2645" s="182"/>
    </row>
    <row r="2646" spans="4:10" x14ac:dyDescent="0.25">
      <c r="D2646" s="201"/>
      <c r="E2646" s="179"/>
      <c r="F2646" s="179"/>
      <c r="G2646" s="180"/>
      <c r="H2646" s="182"/>
      <c r="I2646" s="182"/>
      <c r="J2646" s="182"/>
    </row>
    <row r="2647" spans="4:10" x14ac:dyDescent="0.25">
      <c r="D2647" s="201"/>
      <c r="E2647" s="179"/>
      <c r="F2647" s="179"/>
      <c r="G2647" s="180"/>
      <c r="H2647" s="182"/>
      <c r="I2647" s="182"/>
      <c r="J2647" s="182"/>
    </row>
    <row r="2648" spans="4:10" x14ac:dyDescent="0.25">
      <c r="D2648" s="201"/>
      <c r="E2648" s="179"/>
      <c r="F2648" s="179"/>
      <c r="G2648" s="180"/>
      <c r="H2648" s="182"/>
      <c r="I2648" s="182"/>
      <c r="J2648" s="182"/>
    </row>
    <row r="2649" spans="4:10" x14ac:dyDescent="0.25">
      <c r="D2649" s="201"/>
      <c r="E2649" s="179"/>
      <c r="F2649" s="179"/>
      <c r="G2649" s="180"/>
      <c r="H2649" s="182"/>
      <c r="I2649" s="182"/>
      <c r="J2649" s="182"/>
    </row>
    <row r="2650" spans="4:10" x14ac:dyDescent="0.25">
      <c r="D2650" s="201"/>
      <c r="E2650" s="179"/>
      <c r="F2650" s="179"/>
      <c r="G2650" s="180"/>
      <c r="H2650" s="182"/>
      <c r="I2650" s="182"/>
      <c r="J2650" s="182"/>
    </row>
    <row r="2651" spans="4:10" x14ac:dyDescent="0.25">
      <c r="D2651" s="201"/>
      <c r="E2651" s="179"/>
      <c r="F2651" s="179"/>
      <c r="G2651" s="180"/>
      <c r="H2651" s="182"/>
      <c r="I2651" s="182"/>
      <c r="J2651" s="182"/>
    </row>
    <row r="2652" spans="4:10" x14ac:dyDescent="0.25">
      <c r="D2652" s="201"/>
      <c r="E2652" s="179"/>
      <c r="F2652" s="179"/>
      <c r="G2652" s="180"/>
      <c r="H2652" s="182"/>
      <c r="I2652" s="182"/>
      <c r="J2652" s="182"/>
    </row>
    <row r="2653" spans="4:10" x14ac:dyDescent="0.25">
      <c r="D2653" s="201"/>
      <c r="E2653" s="179"/>
      <c r="F2653" s="179"/>
      <c r="G2653" s="180"/>
      <c r="H2653" s="182"/>
      <c r="I2653" s="182"/>
      <c r="J2653" s="182"/>
    </row>
    <row r="2654" spans="4:10" x14ac:dyDescent="0.25">
      <c r="D2654" s="201"/>
      <c r="E2654" s="179"/>
      <c r="F2654" s="179"/>
      <c r="G2654" s="180"/>
      <c r="H2654" s="182"/>
      <c r="I2654" s="182"/>
      <c r="J2654" s="182"/>
    </row>
    <row r="2655" spans="4:10" x14ac:dyDescent="0.25">
      <c r="D2655" s="201"/>
      <c r="E2655" s="179"/>
      <c r="F2655" s="179"/>
      <c r="G2655" s="180"/>
      <c r="H2655" s="182"/>
      <c r="I2655" s="182"/>
      <c r="J2655" s="182"/>
    </row>
    <row r="2656" spans="4:10" x14ac:dyDescent="0.25">
      <c r="D2656" s="201"/>
      <c r="E2656" s="179"/>
      <c r="F2656" s="179"/>
      <c r="G2656" s="180"/>
      <c r="H2656" s="182"/>
      <c r="I2656" s="182"/>
      <c r="J2656" s="182"/>
    </row>
    <row r="2657" spans="4:10" x14ac:dyDescent="0.25">
      <c r="D2657" s="201"/>
      <c r="E2657" s="179"/>
      <c r="F2657" s="179"/>
      <c r="G2657" s="180"/>
      <c r="H2657" s="182"/>
      <c r="I2657" s="182"/>
      <c r="J2657" s="182"/>
    </row>
    <row r="2658" spans="4:10" x14ac:dyDescent="0.25">
      <c r="D2658" s="201"/>
      <c r="E2658" s="179"/>
      <c r="F2658" s="179"/>
      <c r="G2658" s="180"/>
      <c r="H2658" s="182"/>
      <c r="I2658" s="182"/>
      <c r="J2658" s="182"/>
    </row>
    <row r="2659" spans="4:10" x14ac:dyDescent="0.25">
      <c r="D2659" s="201"/>
      <c r="E2659" s="179"/>
      <c r="F2659" s="179"/>
      <c r="G2659" s="180"/>
      <c r="H2659" s="182"/>
      <c r="I2659" s="182"/>
      <c r="J2659" s="182"/>
    </row>
    <row r="2660" spans="4:10" x14ac:dyDescent="0.25">
      <c r="D2660" s="201"/>
      <c r="E2660" s="179"/>
      <c r="F2660" s="179"/>
      <c r="G2660" s="180"/>
      <c r="H2660" s="182"/>
      <c r="I2660" s="182"/>
      <c r="J2660" s="182"/>
    </row>
    <row r="2661" spans="4:10" x14ac:dyDescent="0.25">
      <c r="D2661" s="201"/>
      <c r="E2661" s="179"/>
      <c r="F2661" s="179"/>
      <c r="G2661" s="180"/>
      <c r="H2661" s="182"/>
      <c r="I2661" s="182"/>
      <c r="J2661" s="182"/>
    </row>
    <row r="2662" spans="4:10" x14ac:dyDescent="0.25">
      <c r="D2662" s="201"/>
      <c r="E2662" s="179"/>
      <c r="F2662" s="179"/>
      <c r="G2662" s="180"/>
      <c r="H2662" s="182"/>
      <c r="I2662" s="182"/>
      <c r="J2662" s="182"/>
    </row>
    <row r="2663" spans="4:10" x14ac:dyDescent="0.25">
      <c r="D2663" s="201"/>
      <c r="E2663" s="179"/>
      <c r="F2663" s="179"/>
      <c r="G2663" s="180"/>
      <c r="H2663" s="182"/>
      <c r="I2663" s="182"/>
      <c r="J2663" s="182"/>
    </row>
    <row r="2664" spans="4:10" x14ac:dyDescent="0.25">
      <c r="D2664" s="201"/>
      <c r="E2664" s="179"/>
      <c r="F2664" s="179"/>
      <c r="G2664" s="180"/>
      <c r="H2664" s="182"/>
      <c r="I2664" s="182"/>
      <c r="J2664" s="182"/>
    </row>
    <row r="2665" spans="4:10" x14ac:dyDescent="0.25">
      <c r="D2665" s="201"/>
      <c r="E2665" s="179"/>
      <c r="F2665" s="179"/>
      <c r="G2665" s="180"/>
      <c r="H2665" s="182"/>
      <c r="I2665" s="182"/>
      <c r="J2665" s="182"/>
    </row>
    <row r="2666" spans="4:10" x14ac:dyDescent="0.25">
      <c r="D2666" s="201"/>
      <c r="E2666" s="179"/>
      <c r="F2666" s="179"/>
      <c r="G2666" s="180"/>
      <c r="H2666" s="182"/>
      <c r="I2666" s="182"/>
      <c r="J2666" s="182"/>
    </row>
    <row r="2667" spans="4:10" x14ac:dyDescent="0.25">
      <c r="D2667" s="201"/>
      <c r="E2667" s="179"/>
      <c r="F2667" s="179"/>
      <c r="G2667" s="180"/>
      <c r="H2667" s="182"/>
      <c r="I2667" s="182"/>
      <c r="J2667" s="182"/>
    </row>
    <row r="2668" spans="4:10" x14ac:dyDescent="0.25">
      <c r="D2668" s="201"/>
      <c r="E2668" s="179"/>
      <c r="F2668" s="179"/>
      <c r="G2668" s="180"/>
      <c r="H2668" s="182"/>
      <c r="I2668" s="182"/>
      <c r="J2668" s="182"/>
    </row>
    <row r="2669" spans="4:10" x14ac:dyDescent="0.25">
      <c r="D2669" s="201"/>
      <c r="E2669" s="179"/>
      <c r="F2669" s="179"/>
      <c r="G2669" s="180"/>
      <c r="H2669" s="182"/>
      <c r="I2669" s="182"/>
      <c r="J2669" s="182"/>
    </row>
    <row r="2670" spans="4:10" x14ac:dyDescent="0.25">
      <c r="D2670" s="201"/>
      <c r="E2670" s="179"/>
      <c r="F2670" s="179"/>
      <c r="G2670" s="180"/>
      <c r="H2670" s="182"/>
      <c r="I2670" s="182"/>
      <c r="J2670" s="182"/>
    </row>
    <row r="2671" spans="4:10" x14ac:dyDescent="0.25">
      <c r="D2671" s="201"/>
      <c r="E2671" s="179"/>
      <c r="F2671" s="179"/>
      <c r="G2671" s="180"/>
      <c r="H2671" s="182"/>
      <c r="I2671" s="182"/>
      <c r="J2671" s="182"/>
    </row>
    <row r="2672" spans="4:10" x14ac:dyDescent="0.25">
      <c r="D2672" s="201"/>
      <c r="E2672" s="179"/>
      <c r="F2672" s="179"/>
      <c r="G2672" s="180"/>
      <c r="H2672" s="182"/>
      <c r="I2672" s="182"/>
      <c r="J2672" s="182"/>
    </row>
    <row r="2673" spans="4:10" x14ac:dyDescent="0.25">
      <c r="D2673" s="201"/>
      <c r="E2673" s="179"/>
      <c r="F2673" s="179"/>
      <c r="G2673" s="180"/>
      <c r="H2673" s="182"/>
      <c r="I2673" s="182"/>
      <c r="J2673" s="182"/>
    </row>
    <row r="2674" spans="4:10" x14ac:dyDescent="0.25">
      <c r="D2674" s="201"/>
      <c r="E2674" s="179"/>
      <c r="F2674" s="179"/>
      <c r="G2674" s="180"/>
      <c r="H2674" s="182"/>
      <c r="I2674" s="182"/>
      <c r="J2674" s="182"/>
    </row>
    <row r="2675" spans="4:10" x14ac:dyDescent="0.25">
      <c r="D2675" s="201"/>
      <c r="E2675" s="179"/>
      <c r="F2675" s="179"/>
      <c r="G2675" s="180"/>
      <c r="H2675" s="182"/>
      <c r="I2675" s="182"/>
      <c r="J2675" s="182"/>
    </row>
    <row r="2676" spans="4:10" x14ac:dyDescent="0.25">
      <c r="D2676" s="201"/>
      <c r="E2676" s="179"/>
      <c r="F2676" s="179"/>
      <c r="G2676" s="180"/>
      <c r="H2676" s="182"/>
      <c r="I2676" s="182"/>
      <c r="J2676" s="182"/>
    </row>
    <row r="2677" spans="4:10" x14ac:dyDescent="0.25">
      <c r="D2677" s="201"/>
      <c r="E2677" s="179"/>
      <c r="F2677" s="179"/>
      <c r="G2677" s="180"/>
      <c r="H2677" s="182"/>
      <c r="I2677" s="182"/>
      <c r="J2677" s="182"/>
    </row>
    <row r="2678" spans="4:10" x14ac:dyDescent="0.25">
      <c r="D2678" s="201"/>
      <c r="E2678" s="179"/>
      <c r="F2678" s="179"/>
      <c r="G2678" s="180"/>
      <c r="H2678" s="182"/>
      <c r="I2678" s="182"/>
      <c r="J2678" s="182"/>
    </row>
    <row r="2679" spans="4:10" x14ac:dyDescent="0.25">
      <c r="D2679" s="201"/>
      <c r="E2679" s="179"/>
      <c r="F2679" s="179"/>
      <c r="G2679" s="180"/>
      <c r="H2679" s="182"/>
      <c r="I2679" s="182"/>
      <c r="J2679" s="182"/>
    </row>
    <row r="2680" spans="4:10" x14ac:dyDescent="0.25">
      <c r="D2680" s="201"/>
      <c r="E2680" s="179"/>
      <c r="F2680" s="179"/>
      <c r="G2680" s="180"/>
      <c r="H2680" s="182"/>
      <c r="I2680" s="182"/>
      <c r="J2680" s="182"/>
    </row>
    <row r="2681" spans="4:10" x14ac:dyDescent="0.25">
      <c r="D2681" s="201"/>
      <c r="E2681" s="179"/>
      <c r="F2681" s="179"/>
      <c r="G2681" s="180"/>
      <c r="H2681" s="182"/>
      <c r="I2681" s="182"/>
      <c r="J2681" s="182"/>
    </row>
    <row r="2682" spans="4:10" x14ac:dyDescent="0.25">
      <c r="D2682" s="201"/>
      <c r="E2682" s="179"/>
      <c r="F2682" s="179"/>
      <c r="G2682" s="180"/>
      <c r="H2682" s="182"/>
      <c r="I2682" s="182"/>
      <c r="J2682" s="182"/>
    </row>
    <row r="2683" spans="4:10" x14ac:dyDescent="0.25">
      <c r="D2683" s="201"/>
      <c r="E2683" s="179"/>
      <c r="F2683" s="179"/>
      <c r="G2683" s="180"/>
      <c r="H2683" s="182"/>
      <c r="I2683" s="182"/>
      <c r="J2683" s="182"/>
    </row>
    <row r="2684" spans="4:10" x14ac:dyDescent="0.25">
      <c r="D2684" s="201"/>
      <c r="E2684" s="179"/>
      <c r="F2684" s="179"/>
      <c r="G2684" s="180"/>
      <c r="H2684" s="182"/>
      <c r="I2684" s="182"/>
      <c r="J2684" s="182"/>
    </row>
    <row r="2685" spans="4:10" x14ac:dyDescent="0.25">
      <c r="D2685" s="201"/>
      <c r="E2685" s="179"/>
      <c r="F2685" s="179"/>
      <c r="G2685" s="180"/>
      <c r="H2685" s="182"/>
      <c r="I2685" s="182"/>
      <c r="J2685" s="182"/>
    </row>
    <row r="2686" spans="4:10" x14ac:dyDescent="0.25">
      <c r="D2686" s="201"/>
      <c r="E2686" s="179"/>
      <c r="F2686" s="179"/>
      <c r="G2686" s="180"/>
      <c r="H2686" s="182"/>
      <c r="I2686" s="182"/>
      <c r="J2686" s="182"/>
    </row>
    <row r="2687" spans="4:10" x14ac:dyDescent="0.25">
      <c r="D2687" s="201"/>
      <c r="E2687" s="179"/>
      <c r="F2687" s="179"/>
      <c r="G2687" s="180"/>
      <c r="H2687" s="182"/>
      <c r="I2687" s="182"/>
      <c r="J2687" s="182"/>
    </row>
    <row r="2688" spans="4:10" x14ac:dyDescent="0.25">
      <c r="D2688" s="201"/>
      <c r="E2688" s="179"/>
      <c r="F2688" s="179"/>
      <c r="G2688" s="180"/>
      <c r="H2688" s="182"/>
      <c r="I2688" s="182"/>
      <c r="J2688" s="182"/>
    </row>
    <row r="2689" spans="4:10" x14ac:dyDescent="0.25">
      <c r="D2689" s="201"/>
      <c r="E2689" s="179"/>
      <c r="F2689" s="179"/>
      <c r="G2689" s="180"/>
      <c r="H2689" s="182"/>
      <c r="I2689" s="182"/>
      <c r="J2689" s="182"/>
    </row>
    <row r="2690" spans="4:10" x14ac:dyDescent="0.25">
      <c r="D2690" s="201"/>
      <c r="E2690" s="179"/>
      <c r="F2690" s="179"/>
      <c r="G2690" s="180"/>
      <c r="H2690" s="182"/>
      <c r="I2690" s="182"/>
      <c r="J2690" s="182"/>
    </row>
    <row r="2691" spans="4:10" x14ac:dyDescent="0.25">
      <c r="D2691" s="201"/>
      <c r="E2691" s="179"/>
      <c r="F2691" s="179"/>
      <c r="G2691" s="180"/>
      <c r="H2691" s="182"/>
      <c r="I2691" s="182"/>
      <c r="J2691" s="182"/>
    </row>
    <row r="2692" spans="4:10" x14ac:dyDescent="0.25">
      <c r="D2692" s="201"/>
      <c r="E2692" s="179"/>
      <c r="F2692" s="179"/>
      <c r="G2692" s="180"/>
      <c r="H2692" s="182"/>
      <c r="I2692" s="182"/>
      <c r="J2692" s="182"/>
    </row>
    <row r="2693" spans="4:10" x14ac:dyDescent="0.25">
      <c r="D2693" s="201"/>
      <c r="E2693" s="179"/>
      <c r="F2693" s="179"/>
      <c r="G2693" s="180"/>
      <c r="H2693" s="182"/>
      <c r="I2693" s="182"/>
      <c r="J2693" s="182"/>
    </row>
    <row r="2694" spans="4:10" x14ac:dyDescent="0.25">
      <c r="D2694" s="201"/>
      <c r="E2694" s="179"/>
      <c r="F2694" s="179"/>
      <c r="G2694" s="180"/>
      <c r="H2694" s="182"/>
      <c r="I2694" s="182"/>
      <c r="J2694" s="182"/>
    </row>
    <row r="2695" spans="4:10" x14ac:dyDescent="0.25">
      <c r="D2695" s="201"/>
      <c r="E2695" s="179"/>
      <c r="F2695" s="179"/>
      <c r="G2695" s="180"/>
      <c r="H2695" s="182"/>
      <c r="I2695" s="182"/>
      <c r="J2695" s="182"/>
    </row>
    <row r="2696" spans="4:10" x14ac:dyDescent="0.25">
      <c r="D2696" s="201"/>
      <c r="E2696" s="179"/>
      <c r="F2696" s="179"/>
      <c r="G2696" s="180"/>
      <c r="H2696" s="182"/>
      <c r="I2696" s="182"/>
      <c r="J2696" s="182"/>
    </row>
    <row r="2697" spans="4:10" x14ac:dyDescent="0.25">
      <c r="D2697" s="201"/>
      <c r="E2697" s="179"/>
      <c r="F2697" s="179"/>
      <c r="G2697" s="180"/>
      <c r="H2697" s="182"/>
      <c r="I2697" s="182"/>
      <c r="J2697" s="182"/>
    </row>
    <row r="2698" spans="4:10" x14ac:dyDescent="0.25">
      <c r="D2698" s="201"/>
      <c r="E2698" s="179"/>
      <c r="F2698" s="179"/>
      <c r="G2698" s="180"/>
      <c r="H2698" s="182"/>
      <c r="I2698" s="182"/>
      <c r="J2698" s="182"/>
    </row>
    <row r="2699" spans="4:10" x14ac:dyDescent="0.25">
      <c r="D2699" s="201"/>
      <c r="E2699" s="179"/>
      <c r="F2699" s="179"/>
      <c r="G2699" s="180"/>
      <c r="H2699" s="182"/>
      <c r="I2699" s="182"/>
      <c r="J2699" s="182"/>
    </row>
    <row r="2700" spans="4:10" x14ac:dyDescent="0.25">
      <c r="D2700" s="201"/>
      <c r="E2700" s="179"/>
      <c r="F2700" s="179"/>
      <c r="G2700" s="180"/>
      <c r="H2700" s="182"/>
      <c r="I2700" s="182"/>
      <c r="J2700" s="182"/>
    </row>
    <row r="2701" spans="4:10" x14ac:dyDescent="0.25">
      <c r="D2701" s="201"/>
      <c r="E2701" s="179"/>
      <c r="F2701" s="179"/>
      <c r="G2701" s="180"/>
      <c r="H2701" s="182"/>
      <c r="I2701" s="182"/>
      <c r="J2701" s="182"/>
    </row>
    <row r="2702" spans="4:10" x14ac:dyDescent="0.25">
      <c r="D2702" s="201"/>
      <c r="E2702" s="179"/>
      <c r="F2702" s="179"/>
      <c r="G2702" s="180"/>
      <c r="H2702" s="182"/>
      <c r="I2702" s="182"/>
      <c r="J2702" s="182"/>
    </row>
    <row r="2703" spans="4:10" x14ac:dyDescent="0.25">
      <c r="D2703" s="201"/>
      <c r="E2703" s="179"/>
      <c r="F2703" s="179"/>
      <c r="G2703" s="180"/>
      <c r="H2703" s="182"/>
      <c r="I2703" s="182"/>
      <c r="J2703" s="182"/>
    </row>
    <row r="2704" spans="4:10" x14ac:dyDescent="0.25">
      <c r="D2704" s="201"/>
      <c r="E2704" s="179"/>
      <c r="F2704" s="179"/>
      <c r="G2704" s="180"/>
      <c r="H2704" s="182"/>
      <c r="I2704" s="182"/>
      <c r="J2704" s="182"/>
    </row>
    <row r="2705" spans="4:10" x14ac:dyDescent="0.25">
      <c r="D2705" s="201"/>
      <c r="E2705" s="179"/>
      <c r="F2705" s="179"/>
      <c r="G2705" s="180"/>
      <c r="H2705" s="182"/>
      <c r="I2705" s="182"/>
      <c r="J2705" s="182"/>
    </row>
    <row r="2706" spans="4:10" x14ac:dyDescent="0.25">
      <c r="D2706" s="201"/>
      <c r="E2706" s="179"/>
      <c r="F2706" s="179"/>
      <c r="G2706" s="180"/>
      <c r="H2706" s="182"/>
      <c r="I2706" s="182"/>
      <c r="J2706" s="182"/>
    </row>
    <row r="2707" spans="4:10" x14ac:dyDescent="0.25">
      <c r="D2707" s="201"/>
      <c r="E2707" s="179"/>
      <c r="F2707" s="179"/>
      <c r="G2707" s="180"/>
      <c r="H2707" s="182"/>
      <c r="I2707" s="182"/>
      <c r="J2707" s="182"/>
    </row>
    <row r="2708" spans="4:10" x14ac:dyDescent="0.25">
      <c r="D2708" s="201"/>
      <c r="E2708" s="179"/>
      <c r="F2708" s="179"/>
      <c r="G2708" s="180"/>
      <c r="H2708" s="182"/>
      <c r="I2708" s="182"/>
      <c r="J2708" s="182"/>
    </row>
    <row r="2709" spans="4:10" x14ac:dyDescent="0.25">
      <c r="D2709" s="201"/>
      <c r="E2709" s="179"/>
      <c r="F2709" s="179"/>
      <c r="G2709" s="180"/>
      <c r="H2709" s="182"/>
      <c r="I2709" s="182"/>
      <c r="J2709" s="182"/>
    </row>
    <row r="2710" spans="4:10" x14ac:dyDescent="0.25">
      <c r="D2710" s="201"/>
      <c r="E2710" s="179"/>
      <c r="F2710" s="179"/>
      <c r="G2710" s="180"/>
      <c r="H2710" s="182"/>
      <c r="I2710" s="182"/>
      <c r="J2710" s="182"/>
    </row>
    <row r="2711" spans="4:10" x14ac:dyDescent="0.25">
      <c r="D2711" s="201"/>
      <c r="E2711" s="179"/>
      <c r="F2711" s="179"/>
      <c r="G2711" s="180"/>
      <c r="H2711" s="182"/>
      <c r="I2711" s="182"/>
      <c r="J2711" s="182"/>
    </row>
    <row r="2712" spans="4:10" x14ac:dyDescent="0.25">
      <c r="D2712" s="201"/>
      <c r="E2712" s="179"/>
      <c r="F2712" s="179"/>
      <c r="G2712" s="180"/>
      <c r="H2712" s="182"/>
      <c r="I2712" s="182"/>
      <c r="J2712" s="182"/>
    </row>
    <row r="2713" spans="4:10" x14ac:dyDescent="0.25">
      <c r="D2713" s="201"/>
      <c r="E2713" s="179"/>
      <c r="F2713" s="179"/>
      <c r="G2713" s="180"/>
      <c r="H2713" s="182"/>
      <c r="I2713" s="182"/>
      <c r="J2713" s="182"/>
    </row>
    <row r="2714" spans="4:10" x14ac:dyDescent="0.25">
      <c r="D2714" s="201"/>
      <c r="E2714" s="179"/>
      <c r="F2714" s="179"/>
      <c r="G2714" s="180"/>
      <c r="H2714" s="182"/>
      <c r="I2714" s="182"/>
      <c r="J2714" s="182"/>
    </row>
    <row r="2715" spans="4:10" x14ac:dyDescent="0.25">
      <c r="D2715" s="201"/>
      <c r="E2715" s="179"/>
      <c r="F2715" s="179"/>
      <c r="G2715" s="180"/>
      <c r="H2715" s="182"/>
      <c r="I2715" s="182"/>
      <c r="J2715" s="182"/>
    </row>
    <row r="2716" spans="4:10" x14ac:dyDescent="0.25">
      <c r="D2716" s="201"/>
      <c r="E2716" s="179"/>
      <c r="F2716" s="179"/>
      <c r="G2716" s="180"/>
      <c r="H2716" s="182"/>
      <c r="I2716" s="182"/>
      <c r="J2716" s="182"/>
    </row>
    <row r="2717" spans="4:10" x14ac:dyDescent="0.25">
      <c r="D2717" s="201"/>
      <c r="E2717" s="179"/>
      <c r="F2717" s="179"/>
      <c r="G2717" s="180"/>
      <c r="H2717" s="182"/>
      <c r="I2717" s="182"/>
      <c r="J2717" s="182"/>
    </row>
    <row r="2718" spans="4:10" x14ac:dyDescent="0.25">
      <c r="D2718" s="201"/>
      <c r="E2718" s="179"/>
      <c r="F2718" s="179"/>
      <c r="G2718" s="180"/>
      <c r="H2718" s="182"/>
      <c r="I2718" s="182"/>
      <c r="J2718" s="182"/>
    </row>
    <row r="2719" spans="4:10" x14ac:dyDescent="0.25">
      <c r="D2719" s="201"/>
      <c r="E2719" s="179"/>
      <c r="F2719" s="179"/>
      <c r="G2719" s="180"/>
      <c r="H2719" s="182"/>
      <c r="I2719" s="182"/>
      <c r="J2719" s="182"/>
    </row>
    <row r="2720" spans="4:10" x14ac:dyDescent="0.25">
      <c r="D2720" s="201"/>
      <c r="E2720" s="179"/>
      <c r="F2720" s="179"/>
      <c r="G2720" s="180"/>
      <c r="H2720" s="182"/>
      <c r="I2720" s="182"/>
      <c r="J2720" s="182"/>
    </row>
    <row r="2721" spans="4:10" x14ac:dyDescent="0.25">
      <c r="D2721" s="201"/>
      <c r="E2721" s="179"/>
      <c r="F2721" s="179"/>
      <c r="G2721" s="180"/>
      <c r="H2721" s="182"/>
      <c r="I2721" s="182"/>
      <c r="J2721" s="182"/>
    </row>
    <row r="2722" spans="4:10" x14ac:dyDescent="0.25">
      <c r="D2722" s="201"/>
      <c r="E2722" s="179"/>
      <c r="F2722" s="179"/>
      <c r="G2722" s="180"/>
      <c r="H2722" s="182"/>
      <c r="I2722" s="182"/>
      <c r="J2722" s="182"/>
    </row>
    <row r="2723" spans="4:10" x14ac:dyDescent="0.25">
      <c r="D2723" s="201"/>
      <c r="E2723" s="179"/>
      <c r="F2723" s="179"/>
      <c r="G2723" s="180"/>
      <c r="H2723" s="182"/>
      <c r="I2723" s="182"/>
      <c r="J2723" s="182"/>
    </row>
    <row r="2724" spans="4:10" x14ac:dyDescent="0.25">
      <c r="D2724" s="201"/>
      <c r="E2724" s="179"/>
      <c r="F2724" s="179"/>
      <c r="G2724" s="180"/>
      <c r="H2724" s="182"/>
      <c r="I2724" s="182"/>
      <c r="J2724" s="182"/>
    </row>
    <row r="2725" spans="4:10" x14ac:dyDescent="0.25">
      <c r="D2725" s="201"/>
      <c r="E2725" s="179"/>
      <c r="F2725" s="179"/>
      <c r="G2725" s="180"/>
      <c r="H2725" s="182"/>
      <c r="I2725" s="182"/>
      <c r="J2725" s="182"/>
    </row>
    <row r="2726" spans="4:10" x14ac:dyDescent="0.25">
      <c r="D2726" s="201"/>
      <c r="E2726" s="179"/>
      <c r="F2726" s="179"/>
      <c r="G2726" s="180"/>
      <c r="H2726" s="182"/>
      <c r="I2726" s="182"/>
      <c r="J2726" s="182"/>
    </row>
    <row r="2727" spans="4:10" x14ac:dyDescent="0.25">
      <c r="D2727" s="201"/>
      <c r="E2727" s="179"/>
      <c r="F2727" s="179"/>
      <c r="G2727" s="180"/>
      <c r="H2727" s="182"/>
      <c r="I2727" s="182"/>
      <c r="J2727" s="182"/>
    </row>
    <row r="2728" spans="4:10" x14ac:dyDescent="0.25">
      <c r="D2728" s="201"/>
      <c r="E2728" s="179"/>
      <c r="F2728" s="179"/>
      <c r="G2728" s="180"/>
      <c r="H2728" s="182"/>
      <c r="I2728" s="182"/>
      <c r="J2728" s="182"/>
    </row>
    <row r="2729" spans="4:10" x14ac:dyDescent="0.25">
      <c r="D2729" s="201"/>
      <c r="E2729" s="179"/>
      <c r="F2729" s="179"/>
      <c r="G2729" s="180"/>
      <c r="H2729" s="182"/>
      <c r="I2729" s="182"/>
      <c r="J2729" s="182"/>
    </row>
    <row r="2730" spans="4:10" x14ac:dyDescent="0.25">
      <c r="D2730" s="201"/>
      <c r="E2730" s="179"/>
      <c r="F2730" s="179"/>
      <c r="G2730" s="180"/>
      <c r="H2730" s="182"/>
      <c r="I2730" s="182"/>
      <c r="J2730" s="182"/>
    </row>
    <row r="2731" spans="4:10" x14ac:dyDescent="0.25">
      <c r="D2731" s="201"/>
      <c r="E2731" s="179"/>
      <c r="F2731" s="179"/>
      <c r="G2731" s="180"/>
      <c r="H2731" s="182"/>
      <c r="I2731" s="182"/>
      <c r="J2731" s="182"/>
    </row>
    <row r="2732" spans="4:10" x14ac:dyDescent="0.25">
      <c r="D2732" s="201"/>
      <c r="E2732" s="179"/>
      <c r="F2732" s="179"/>
      <c r="G2732" s="180"/>
      <c r="H2732" s="182"/>
      <c r="I2732" s="182"/>
      <c r="J2732" s="182"/>
    </row>
    <row r="2733" spans="4:10" x14ac:dyDescent="0.25">
      <c r="D2733" s="201"/>
      <c r="E2733" s="179"/>
      <c r="F2733" s="179"/>
      <c r="G2733" s="180"/>
      <c r="H2733" s="182"/>
      <c r="I2733" s="182"/>
      <c r="J2733" s="182"/>
    </row>
    <row r="2734" spans="4:10" x14ac:dyDescent="0.25">
      <c r="D2734" s="201"/>
      <c r="E2734" s="179"/>
      <c r="F2734" s="179"/>
      <c r="G2734" s="180"/>
      <c r="H2734" s="182"/>
      <c r="I2734" s="182"/>
      <c r="J2734" s="182"/>
    </row>
    <row r="2735" spans="4:10" x14ac:dyDescent="0.25">
      <c r="D2735" s="201"/>
      <c r="E2735" s="179"/>
      <c r="F2735" s="179"/>
      <c r="G2735" s="180"/>
      <c r="H2735" s="182"/>
      <c r="I2735" s="182"/>
      <c r="J2735" s="182"/>
    </row>
    <row r="2736" spans="4:10" x14ac:dyDescent="0.25">
      <c r="D2736" s="201"/>
      <c r="E2736" s="179"/>
      <c r="F2736" s="179"/>
      <c r="G2736" s="180"/>
      <c r="H2736" s="182"/>
      <c r="I2736" s="182"/>
      <c r="J2736" s="182"/>
    </row>
    <row r="2737" spans="4:10" x14ac:dyDescent="0.25">
      <c r="D2737" s="201"/>
      <c r="E2737" s="179"/>
      <c r="F2737" s="179"/>
      <c r="G2737" s="180"/>
      <c r="H2737" s="182"/>
      <c r="I2737" s="182"/>
      <c r="J2737" s="182"/>
    </row>
    <row r="2738" spans="4:10" x14ac:dyDescent="0.25">
      <c r="D2738" s="201"/>
      <c r="E2738" s="179"/>
      <c r="F2738" s="179"/>
      <c r="G2738" s="180"/>
      <c r="H2738" s="182"/>
      <c r="I2738" s="182"/>
      <c r="J2738" s="182"/>
    </row>
    <row r="2739" spans="4:10" x14ac:dyDescent="0.25">
      <c r="D2739" s="201"/>
      <c r="E2739" s="179"/>
      <c r="F2739" s="179"/>
      <c r="G2739" s="180"/>
      <c r="H2739" s="182"/>
      <c r="I2739" s="182"/>
      <c r="J2739" s="182"/>
    </row>
    <row r="2740" spans="4:10" x14ac:dyDescent="0.25">
      <c r="D2740" s="201"/>
      <c r="E2740" s="179"/>
      <c r="F2740" s="179"/>
      <c r="G2740" s="180"/>
      <c r="H2740" s="182"/>
      <c r="I2740" s="182"/>
      <c r="J2740" s="182"/>
    </row>
    <row r="2741" spans="4:10" x14ac:dyDescent="0.25">
      <c r="D2741" s="201"/>
      <c r="E2741" s="179"/>
      <c r="F2741" s="179"/>
      <c r="G2741" s="180"/>
      <c r="H2741" s="182"/>
      <c r="I2741" s="182"/>
      <c r="J2741" s="182"/>
    </row>
    <row r="2742" spans="4:10" x14ac:dyDescent="0.25">
      <c r="D2742" s="201"/>
      <c r="E2742" s="179"/>
      <c r="F2742" s="179"/>
      <c r="G2742" s="180"/>
      <c r="H2742" s="182"/>
      <c r="I2742" s="182"/>
      <c r="J2742" s="182"/>
    </row>
    <row r="2743" spans="4:10" x14ac:dyDescent="0.25">
      <c r="D2743" s="201"/>
      <c r="E2743" s="179"/>
      <c r="F2743" s="179"/>
      <c r="G2743" s="180"/>
      <c r="H2743" s="182"/>
      <c r="I2743" s="182"/>
      <c r="J2743" s="182"/>
    </row>
    <row r="2744" spans="4:10" x14ac:dyDescent="0.25">
      <c r="D2744" s="201"/>
      <c r="E2744" s="179"/>
      <c r="F2744" s="179"/>
      <c r="G2744" s="180"/>
      <c r="H2744" s="182"/>
      <c r="I2744" s="182"/>
      <c r="J2744" s="182"/>
    </row>
    <row r="2745" spans="4:10" x14ac:dyDescent="0.25">
      <c r="D2745" s="201"/>
      <c r="E2745" s="179"/>
      <c r="F2745" s="179"/>
      <c r="G2745" s="180"/>
      <c r="H2745" s="182"/>
      <c r="I2745" s="182"/>
      <c r="J2745" s="182"/>
    </row>
    <row r="2746" spans="4:10" x14ac:dyDescent="0.25">
      <c r="D2746" s="201"/>
      <c r="E2746" s="179"/>
      <c r="F2746" s="179"/>
      <c r="G2746" s="180"/>
      <c r="H2746" s="182"/>
      <c r="I2746" s="182"/>
      <c r="J2746" s="182"/>
    </row>
    <row r="2747" spans="4:10" x14ac:dyDescent="0.25">
      <c r="D2747" s="201"/>
      <c r="E2747" s="179"/>
      <c r="F2747" s="179"/>
      <c r="G2747" s="180"/>
      <c r="H2747" s="182"/>
      <c r="I2747" s="182"/>
      <c r="J2747" s="182"/>
    </row>
    <row r="2748" spans="4:10" x14ac:dyDescent="0.25">
      <c r="D2748" s="201"/>
      <c r="E2748" s="179"/>
      <c r="F2748" s="179"/>
      <c r="G2748" s="180"/>
      <c r="H2748" s="182"/>
      <c r="I2748" s="182"/>
      <c r="J2748" s="182"/>
    </row>
    <row r="2749" spans="4:10" x14ac:dyDescent="0.25">
      <c r="D2749" s="201"/>
      <c r="E2749" s="179"/>
      <c r="F2749" s="179"/>
      <c r="G2749" s="180"/>
      <c r="H2749" s="182"/>
      <c r="I2749" s="182"/>
      <c r="J2749" s="182"/>
    </row>
    <row r="2750" spans="4:10" x14ac:dyDescent="0.25">
      <c r="D2750" s="201"/>
      <c r="E2750" s="179"/>
      <c r="F2750" s="179"/>
      <c r="G2750" s="180"/>
      <c r="H2750" s="182"/>
      <c r="I2750" s="182"/>
      <c r="J2750" s="182"/>
    </row>
    <row r="2751" spans="4:10" x14ac:dyDescent="0.25">
      <c r="D2751" s="201"/>
      <c r="E2751" s="179"/>
      <c r="F2751" s="179"/>
      <c r="G2751" s="180"/>
      <c r="H2751" s="182"/>
      <c r="I2751" s="182"/>
      <c r="J2751" s="182"/>
    </row>
    <row r="2752" spans="4:10" x14ac:dyDescent="0.25">
      <c r="D2752" s="201"/>
      <c r="E2752" s="179"/>
      <c r="F2752" s="179"/>
      <c r="G2752" s="180"/>
      <c r="H2752" s="182"/>
      <c r="I2752" s="182"/>
      <c r="J2752" s="182"/>
    </row>
    <row r="2753" spans="4:10" x14ac:dyDescent="0.25">
      <c r="D2753" s="201"/>
      <c r="E2753" s="179"/>
      <c r="F2753" s="179"/>
      <c r="G2753" s="180"/>
      <c r="H2753" s="182"/>
      <c r="I2753" s="182"/>
      <c r="J2753" s="182"/>
    </row>
    <row r="2754" spans="4:10" x14ac:dyDescent="0.25">
      <c r="D2754" s="201"/>
      <c r="E2754" s="179"/>
      <c r="F2754" s="179"/>
      <c r="G2754" s="180"/>
      <c r="H2754" s="182"/>
      <c r="I2754" s="182"/>
      <c r="J2754" s="182"/>
    </row>
    <row r="2755" spans="4:10" x14ac:dyDescent="0.25">
      <c r="D2755" s="201"/>
      <c r="E2755" s="179"/>
      <c r="F2755" s="179"/>
      <c r="G2755" s="180"/>
      <c r="H2755" s="182"/>
      <c r="I2755" s="182"/>
      <c r="J2755" s="182"/>
    </row>
    <row r="2756" spans="4:10" x14ac:dyDescent="0.25">
      <c r="D2756" s="201"/>
      <c r="E2756" s="179"/>
      <c r="F2756" s="179"/>
      <c r="G2756" s="180"/>
      <c r="H2756" s="182"/>
      <c r="I2756" s="182"/>
      <c r="J2756" s="182"/>
    </row>
    <row r="2757" spans="4:10" x14ac:dyDescent="0.25">
      <c r="D2757" s="201"/>
      <c r="E2757" s="179"/>
      <c r="F2757" s="179"/>
      <c r="G2757" s="180"/>
      <c r="H2757" s="182"/>
      <c r="I2757" s="182"/>
      <c r="J2757" s="182"/>
    </row>
    <row r="2758" spans="4:10" x14ac:dyDescent="0.25">
      <c r="D2758" s="201"/>
      <c r="E2758" s="179"/>
      <c r="F2758" s="179"/>
      <c r="G2758" s="180"/>
      <c r="H2758" s="182"/>
      <c r="I2758" s="182"/>
      <c r="J2758" s="182"/>
    </row>
    <row r="2759" spans="4:10" x14ac:dyDescent="0.25">
      <c r="D2759" s="201"/>
      <c r="E2759" s="179"/>
      <c r="F2759" s="179"/>
      <c r="G2759" s="180"/>
      <c r="H2759" s="182"/>
      <c r="I2759" s="182"/>
      <c r="J2759" s="182"/>
    </row>
    <row r="2760" spans="4:10" x14ac:dyDescent="0.25">
      <c r="D2760" s="201"/>
      <c r="E2760" s="179"/>
      <c r="F2760" s="179"/>
      <c r="G2760" s="180"/>
      <c r="H2760" s="182"/>
      <c r="I2760" s="182"/>
      <c r="J2760" s="182"/>
    </row>
    <row r="2761" spans="4:10" x14ac:dyDescent="0.25">
      <c r="D2761" s="201"/>
      <c r="E2761" s="179"/>
      <c r="F2761" s="179"/>
      <c r="G2761" s="180"/>
      <c r="H2761" s="182"/>
      <c r="I2761" s="182"/>
      <c r="J2761" s="182"/>
    </row>
    <row r="2762" spans="4:10" x14ac:dyDescent="0.25">
      <c r="D2762" s="201"/>
      <c r="E2762" s="179"/>
      <c r="F2762" s="179"/>
      <c r="G2762" s="180"/>
      <c r="H2762" s="182"/>
      <c r="I2762" s="182"/>
      <c r="J2762" s="182"/>
    </row>
    <row r="2763" spans="4:10" x14ac:dyDescent="0.25">
      <c r="D2763" s="201"/>
      <c r="E2763" s="179"/>
      <c r="F2763" s="179"/>
      <c r="G2763" s="180"/>
      <c r="H2763" s="182"/>
      <c r="I2763" s="182"/>
      <c r="J2763" s="182"/>
    </row>
    <row r="2764" spans="4:10" x14ac:dyDescent="0.25">
      <c r="D2764" s="201"/>
      <c r="E2764" s="179"/>
      <c r="F2764" s="179"/>
      <c r="G2764" s="180"/>
      <c r="H2764" s="182"/>
      <c r="I2764" s="182"/>
      <c r="J2764" s="182"/>
    </row>
    <row r="2765" spans="4:10" x14ac:dyDescent="0.25">
      <c r="D2765" s="201"/>
      <c r="E2765" s="179"/>
      <c r="F2765" s="179"/>
      <c r="G2765" s="180"/>
      <c r="H2765" s="182"/>
      <c r="I2765" s="182"/>
      <c r="J2765" s="182"/>
    </row>
    <row r="2766" spans="4:10" x14ac:dyDescent="0.25">
      <c r="D2766" s="201"/>
      <c r="E2766" s="179"/>
      <c r="F2766" s="179"/>
      <c r="G2766" s="180"/>
      <c r="H2766" s="182"/>
      <c r="I2766" s="182"/>
      <c r="J2766" s="182"/>
    </row>
    <row r="2767" spans="4:10" x14ac:dyDescent="0.25">
      <c r="D2767" s="201"/>
      <c r="E2767" s="179"/>
      <c r="F2767" s="179"/>
      <c r="G2767" s="180"/>
      <c r="H2767" s="182"/>
      <c r="I2767" s="182"/>
      <c r="J2767" s="182"/>
    </row>
    <row r="2768" spans="4:10" x14ac:dyDescent="0.25">
      <c r="D2768" s="201"/>
      <c r="E2768" s="179"/>
      <c r="F2768" s="179"/>
      <c r="G2768" s="180"/>
      <c r="H2768" s="182"/>
      <c r="I2768" s="182"/>
      <c r="J2768" s="182"/>
    </row>
    <row r="2769" spans="4:10" x14ac:dyDescent="0.25">
      <c r="D2769" s="201"/>
      <c r="E2769" s="179"/>
      <c r="F2769" s="179"/>
      <c r="G2769" s="180"/>
      <c r="H2769" s="182"/>
      <c r="I2769" s="182"/>
      <c r="J2769" s="182"/>
    </row>
    <row r="2770" spans="4:10" x14ac:dyDescent="0.25">
      <c r="D2770" s="201"/>
      <c r="E2770" s="179"/>
      <c r="F2770" s="179"/>
      <c r="G2770" s="180"/>
      <c r="H2770" s="182"/>
      <c r="I2770" s="182"/>
      <c r="J2770" s="182"/>
    </row>
    <row r="2771" spans="4:10" x14ac:dyDescent="0.25">
      <c r="D2771" s="201"/>
      <c r="E2771" s="179"/>
      <c r="F2771" s="179"/>
      <c r="G2771" s="180"/>
      <c r="H2771" s="182"/>
      <c r="I2771" s="182"/>
      <c r="J2771" s="182"/>
    </row>
    <row r="2772" spans="4:10" x14ac:dyDescent="0.25">
      <c r="D2772" s="201"/>
      <c r="E2772" s="179"/>
      <c r="F2772" s="179"/>
      <c r="G2772" s="180"/>
      <c r="H2772" s="182"/>
      <c r="I2772" s="182"/>
      <c r="J2772" s="182"/>
    </row>
    <row r="2773" spans="4:10" x14ac:dyDescent="0.25">
      <c r="D2773" s="201"/>
      <c r="E2773" s="179"/>
      <c r="F2773" s="179"/>
      <c r="G2773" s="180"/>
      <c r="H2773" s="182"/>
      <c r="I2773" s="182"/>
      <c r="J2773" s="182"/>
    </row>
    <row r="2774" spans="4:10" x14ac:dyDescent="0.25">
      <c r="D2774" s="201"/>
      <c r="E2774" s="179"/>
      <c r="F2774" s="179"/>
      <c r="G2774" s="180"/>
      <c r="H2774" s="182"/>
      <c r="I2774" s="182"/>
      <c r="J2774" s="182"/>
    </row>
    <row r="2775" spans="4:10" x14ac:dyDescent="0.25">
      <c r="D2775" s="201"/>
      <c r="E2775" s="179"/>
      <c r="F2775" s="179"/>
      <c r="G2775" s="180"/>
      <c r="H2775" s="182"/>
      <c r="I2775" s="182"/>
      <c r="J2775" s="182"/>
    </row>
    <row r="2776" spans="4:10" x14ac:dyDescent="0.25">
      <c r="D2776" s="201"/>
      <c r="E2776" s="179"/>
      <c r="F2776" s="179"/>
      <c r="G2776" s="180"/>
      <c r="H2776" s="182"/>
      <c r="I2776" s="182"/>
      <c r="J2776" s="182"/>
    </row>
    <row r="2777" spans="4:10" x14ac:dyDescent="0.25">
      <c r="D2777" s="201"/>
      <c r="E2777" s="179"/>
      <c r="F2777" s="179"/>
      <c r="G2777" s="180"/>
      <c r="H2777" s="182"/>
      <c r="I2777" s="182"/>
      <c r="J2777" s="182"/>
    </row>
    <row r="2778" spans="4:10" x14ac:dyDescent="0.25">
      <c r="D2778" s="201"/>
      <c r="E2778" s="179"/>
      <c r="F2778" s="179"/>
      <c r="G2778" s="180"/>
      <c r="H2778" s="182"/>
      <c r="I2778" s="182"/>
      <c r="J2778" s="182"/>
    </row>
    <row r="2779" spans="4:10" x14ac:dyDescent="0.25">
      <c r="D2779" s="201"/>
      <c r="E2779" s="179"/>
      <c r="F2779" s="179"/>
      <c r="G2779" s="180"/>
      <c r="H2779" s="182"/>
      <c r="I2779" s="182"/>
      <c r="J2779" s="182"/>
    </row>
    <row r="2780" spans="4:10" x14ac:dyDescent="0.25">
      <c r="D2780" s="201"/>
      <c r="E2780" s="179"/>
      <c r="F2780" s="179"/>
      <c r="G2780" s="180"/>
      <c r="H2780" s="182"/>
      <c r="I2780" s="182"/>
      <c r="J2780" s="182"/>
    </row>
    <row r="2781" spans="4:10" x14ac:dyDescent="0.25">
      <c r="D2781" s="201"/>
      <c r="E2781" s="179"/>
      <c r="F2781" s="179"/>
      <c r="G2781" s="180"/>
      <c r="H2781" s="182"/>
      <c r="I2781" s="182"/>
      <c r="J2781" s="182"/>
    </row>
    <row r="2782" spans="4:10" x14ac:dyDescent="0.25">
      <c r="D2782" s="201"/>
      <c r="E2782" s="179"/>
      <c r="F2782" s="179"/>
      <c r="G2782" s="180"/>
      <c r="H2782" s="182"/>
      <c r="I2782" s="182"/>
      <c r="J2782" s="182"/>
    </row>
    <row r="2783" spans="4:10" x14ac:dyDescent="0.25">
      <c r="D2783" s="201"/>
      <c r="E2783" s="179"/>
      <c r="F2783" s="179"/>
      <c r="G2783" s="180"/>
      <c r="H2783" s="182"/>
      <c r="I2783" s="182"/>
      <c r="J2783" s="182"/>
    </row>
    <row r="2784" spans="4:10" x14ac:dyDescent="0.25">
      <c r="D2784" s="201"/>
      <c r="E2784" s="179"/>
      <c r="F2784" s="179"/>
      <c r="G2784" s="180"/>
      <c r="H2784" s="182"/>
      <c r="I2784" s="182"/>
      <c r="J2784" s="182"/>
    </row>
    <row r="2785" spans="4:10" x14ac:dyDescent="0.25">
      <c r="D2785" s="201"/>
      <c r="E2785" s="179"/>
      <c r="F2785" s="179"/>
      <c r="G2785" s="180"/>
      <c r="H2785" s="182"/>
      <c r="I2785" s="182"/>
      <c r="J2785" s="182"/>
    </row>
    <row r="2786" spans="4:10" x14ac:dyDescent="0.25">
      <c r="D2786" s="201"/>
      <c r="E2786" s="179"/>
      <c r="F2786" s="179"/>
      <c r="G2786" s="180"/>
      <c r="H2786" s="182"/>
      <c r="I2786" s="182"/>
      <c r="J2786" s="182"/>
    </row>
    <row r="2787" spans="4:10" x14ac:dyDescent="0.25">
      <c r="D2787" s="201"/>
      <c r="E2787" s="179"/>
      <c r="F2787" s="179"/>
      <c r="G2787" s="180"/>
      <c r="H2787" s="182"/>
      <c r="I2787" s="182"/>
      <c r="J2787" s="182"/>
    </row>
    <row r="2788" spans="4:10" x14ac:dyDescent="0.25">
      <c r="D2788" s="201"/>
      <c r="E2788" s="179"/>
      <c r="F2788" s="179"/>
      <c r="G2788" s="180"/>
      <c r="H2788" s="182"/>
      <c r="I2788" s="182"/>
      <c r="J2788" s="182"/>
    </row>
    <row r="2789" spans="4:10" x14ac:dyDescent="0.25">
      <c r="D2789" s="201"/>
      <c r="E2789" s="179"/>
      <c r="F2789" s="179"/>
      <c r="G2789" s="180"/>
      <c r="H2789" s="182"/>
      <c r="I2789" s="182"/>
      <c r="J2789" s="182"/>
    </row>
    <row r="2790" spans="4:10" x14ac:dyDescent="0.25">
      <c r="D2790" s="201"/>
      <c r="E2790" s="179"/>
      <c r="F2790" s="179"/>
      <c r="G2790" s="180"/>
      <c r="H2790" s="182"/>
      <c r="I2790" s="182"/>
      <c r="J2790" s="182"/>
    </row>
    <row r="2791" spans="4:10" x14ac:dyDescent="0.25">
      <c r="D2791" s="201"/>
      <c r="E2791" s="179"/>
      <c r="F2791" s="179"/>
      <c r="G2791" s="180"/>
      <c r="H2791" s="182"/>
      <c r="I2791" s="182"/>
      <c r="J2791" s="182"/>
    </row>
    <row r="2792" spans="4:10" x14ac:dyDescent="0.25">
      <c r="D2792" s="201"/>
      <c r="E2792" s="179"/>
      <c r="F2792" s="179"/>
      <c r="G2792" s="180"/>
      <c r="H2792" s="182"/>
      <c r="I2792" s="182"/>
      <c r="J2792" s="182"/>
    </row>
    <row r="2793" spans="4:10" x14ac:dyDescent="0.25">
      <c r="D2793" s="201"/>
      <c r="E2793" s="179"/>
      <c r="F2793" s="179"/>
      <c r="G2793" s="180"/>
      <c r="H2793" s="182"/>
      <c r="I2793" s="182"/>
      <c r="J2793" s="182"/>
    </row>
    <row r="2794" spans="4:10" x14ac:dyDescent="0.25">
      <c r="D2794" s="201"/>
      <c r="E2794" s="179"/>
      <c r="F2794" s="179"/>
      <c r="G2794" s="180"/>
      <c r="H2794" s="182"/>
      <c r="I2794" s="182"/>
      <c r="J2794" s="182"/>
    </row>
    <row r="2795" spans="4:10" x14ac:dyDescent="0.25">
      <c r="D2795" s="201"/>
      <c r="E2795" s="179"/>
      <c r="F2795" s="179"/>
      <c r="G2795" s="180"/>
      <c r="H2795" s="182"/>
      <c r="I2795" s="182"/>
      <c r="J2795" s="182"/>
    </row>
    <row r="2796" spans="4:10" x14ac:dyDescent="0.25">
      <c r="D2796" s="201"/>
      <c r="E2796" s="179"/>
      <c r="F2796" s="179"/>
      <c r="G2796" s="180"/>
      <c r="H2796" s="182"/>
      <c r="I2796" s="182"/>
      <c r="J2796" s="182"/>
    </row>
    <row r="2797" spans="4:10" x14ac:dyDescent="0.25">
      <c r="D2797" s="201"/>
      <c r="E2797" s="179"/>
      <c r="F2797" s="179"/>
      <c r="G2797" s="180"/>
      <c r="H2797" s="182"/>
      <c r="I2797" s="182"/>
      <c r="J2797" s="182"/>
    </row>
    <row r="2798" spans="4:10" x14ac:dyDescent="0.25">
      <c r="D2798" s="201"/>
      <c r="E2798" s="179"/>
      <c r="F2798" s="179"/>
      <c r="G2798" s="180"/>
      <c r="H2798" s="182"/>
      <c r="I2798" s="182"/>
      <c r="J2798" s="182"/>
    </row>
    <row r="2799" spans="4:10" x14ac:dyDescent="0.25">
      <c r="D2799" s="201"/>
      <c r="E2799" s="179"/>
      <c r="F2799" s="179"/>
      <c r="G2799" s="180"/>
      <c r="H2799" s="182"/>
      <c r="I2799" s="182"/>
      <c r="J2799" s="182"/>
    </row>
    <row r="2800" spans="4:10" x14ac:dyDescent="0.25">
      <c r="D2800" s="201"/>
      <c r="E2800" s="179"/>
      <c r="F2800" s="179"/>
      <c r="G2800" s="180"/>
      <c r="H2800" s="182"/>
      <c r="I2800" s="182"/>
      <c r="J2800" s="182"/>
    </row>
    <row r="2801" spans="4:10" x14ac:dyDescent="0.25">
      <c r="D2801" s="201"/>
      <c r="E2801" s="179"/>
      <c r="F2801" s="179"/>
      <c r="G2801" s="180"/>
      <c r="H2801" s="182"/>
      <c r="I2801" s="182"/>
      <c r="J2801" s="182"/>
    </row>
    <row r="2802" spans="4:10" x14ac:dyDescent="0.25">
      <c r="D2802" s="201"/>
      <c r="E2802" s="179"/>
      <c r="F2802" s="179"/>
      <c r="G2802" s="180"/>
      <c r="H2802" s="182"/>
      <c r="I2802" s="182"/>
      <c r="J2802" s="182"/>
    </row>
    <row r="2803" spans="4:10" x14ac:dyDescent="0.25">
      <c r="D2803" s="201"/>
      <c r="E2803" s="179"/>
      <c r="F2803" s="179"/>
      <c r="G2803" s="180"/>
      <c r="H2803" s="182"/>
      <c r="I2803" s="182"/>
      <c r="J2803" s="182"/>
    </row>
    <row r="2804" spans="4:10" x14ac:dyDescent="0.25">
      <c r="D2804" s="201"/>
      <c r="E2804" s="179"/>
      <c r="F2804" s="179"/>
      <c r="G2804" s="180"/>
      <c r="H2804" s="182"/>
      <c r="I2804" s="182"/>
      <c r="J2804" s="182"/>
    </row>
    <row r="2805" spans="4:10" x14ac:dyDescent="0.25">
      <c r="D2805" s="201"/>
      <c r="E2805" s="179"/>
      <c r="F2805" s="179"/>
      <c r="G2805" s="180"/>
      <c r="H2805" s="182"/>
      <c r="I2805" s="182"/>
      <c r="J2805" s="182"/>
    </row>
    <row r="2806" spans="4:10" x14ac:dyDescent="0.25">
      <c r="D2806" s="201"/>
      <c r="E2806" s="179"/>
      <c r="F2806" s="179"/>
      <c r="G2806" s="180"/>
      <c r="H2806" s="182"/>
      <c r="I2806" s="182"/>
      <c r="J2806" s="182"/>
    </row>
    <row r="2807" spans="4:10" x14ac:dyDescent="0.25">
      <c r="D2807" s="201"/>
      <c r="E2807" s="179"/>
      <c r="F2807" s="179"/>
      <c r="G2807" s="180"/>
      <c r="H2807" s="182"/>
      <c r="I2807" s="182"/>
      <c r="J2807" s="182"/>
    </row>
    <row r="2808" spans="4:10" x14ac:dyDescent="0.25">
      <c r="D2808" s="201"/>
      <c r="E2808" s="179"/>
      <c r="F2808" s="179"/>
      <c r="G2808" s="180"/>
      <c r="H2808" s="182"/>
      <c r="I2808" s="182"/>
      <c r="J2808" s="182"/>
    </row>
    <row r="2809" spans="4:10" x14ac:dyDescent="0.25">
      <c r="D2809" s="201"/>
      <c r="E2809" s="179"/>
      <c r="F2809" s="179"/>
      <c r="G2809" s="180"/>
      <c r="H2809" s="182"/>
      <c r="I2809" s="182"/>
      <c r="J2809" s="182"/>
    </row>
    <row r="2810" spans="4:10" x14ac:dyDescent="0.25">
      <c r="D2810" s="201"/>
      <c r="E2810" s="179"/>
      <c r="F2810" s="179"/>
      <c r="G2810" s="180"/>
      <c r="H2810" s="182"/>
      <c r="I2810" s="182"/>
      <c r="J2810" s="182"/>
    </row>
    <row r="2811" spans="4:10" x14ac:dyDescent="0.25">
      <c r="D2811" s="201"/>
      <c r="E2811" s="179"/>
      <c r="F2811" s="179"/>
      <c r="G2811" s="180"/>
      <c r="H2811" s="182"/>
      <c r="I2811" s="182"/>
      <c r="J2811" s="182"/>
    </row>
    <row r="2812" spans="4:10" x14ac:dyDescent="0.25">
      <c r="D2812" s="201"/>
      <c r="E2812" s="179"/>
      <c r="F2812" s="179"/>
      <c r="G2812" s="180"/>
      <c r="H2812" s="182"/>
      <c r="I2812" s="182"/>
      <c r="J2812" s="182"/>
    </row>
    <row r="2813" spans="4:10" x14ac:dyDescent="0.25">
      <c r="D2813" s="201"/>
      <c r="E2813" s="179"/>
      <c r="F2813" s="179"/>
      <c r="G2813" s="180"/>
      <c r="H2813" s="182"/>
      <c r="I2813" s="182"/>
      <c r="J2813" s="182"/>
    </row>
    <row r="2814" spans="4:10" x14ac:dyDescent="0.25">
      <c r="D2814" s="201"/>
      <c r="E2814" s="179"/>
      <c r="F2814" s="179"/>
      <c r="G2814" s="180"/>
      <c r="H2814" s="182"/>
      <c r="I2814" s="182"/>
      <c r="J2814" s="182"/>
    </row>
    <row r="2815" spans="4:10" x14ac:dyDescent="0.25">
      <c r="D2815" s="201"/>
      <c r="E2815" s="179"/>
      <c r="F2815" s="179"/>
      <c r="G2815" s="180"/>
      <c r="H2815" s="182"/>
      <c r="I2815" s="182"/>
      <c r="J2815" s="182"/>
    </row>
    <row r="2816" spans="4:10" x14ac:dyDescent="0.25">
      <c r="D2816" s="201"/>
      <c r="E2816" s="179"/>
      <c r="F2816" s="179"/>
      <c r="G2816" s="180"/>
      <c r="H2816" s="182"/>
      <c r="I2816" s="182"/>
      <c r="J2816" s="182"/>
    </row>
    <row r="2817" spans="4:10" x14ac:dyDescent="0.25">
      <c r="D2817" s="201"/>
      <c r="E2817" s="179"/>
      <c r="F2817" s="179"/>
      <c r="G2817" s="180"/>
      <c r="H2817" s="182"/>
      <c r="I2817" s="182"/>
      <c r="J2817" s="182"/>
    </row>
    <row r="2818" spans="4:10" x14ac:dyDescent="0.25">
      <c r="D2818" s="201"/>
      <c r="E2818" s="179"/>
      <c r="F2818" s="179"/>
      <c r="G2818" s="180"/>
      <c r="H2818" s="182"/>
      <c r="I2818" s="182"/>
      <c r="J2818" s="182"/>
    </row>
    <row r="2819" spans="4:10" x14ac:dyDescent="0.25">
      <c r="D2819" s="201"/>
      <c r="E2819" s="179"/>
      <c r="F2819" s="179"/>
      <c r="G2819" s="180"/>
      <c r="H2819" s="182"/>
      <c r="I2819" s="182"/>
      <c r="J2819" s="182"/>
    </row>
    <row r="2820" spans="4:10" x14ac:dyDescent="0.25">
      <c r="D2820" s="201"/>
      <c r="E2820" s="179"/>
      <c r="F2820" s="179"/>
      <c r="G2820" s="180"/>
      <c r="H2820" s="182"/>
      <c r="I2820" s="182"/>
      <c r="J2820" s="182"/>
    </row>
    <row r="2821" spans="4:10" x14ac:dyDescent="0.25">
      <c r="D2821" s="201"/>
      <c r="E2821" s="179"/>
      <c r="F2821" s="179"/>
      <c r="G2821" s="180"/>
      <c r="H2821" s="182"/>
      <c r="I2821" s="182"/>
      <c r="J2821" s="182"/>
    </row>
    <row r="2822" spans="4:10" x14ac:dyDescent="0.25">
      <c r="D2822" s="201"/>
      <c r="E2822" s="179"/>
      <c r="F2822" s="179"/>
      <c r="G2822" s="180"/>
      <c r="H2822" s="182"/>
      <c r="I2822" s="182"/>
      <c r="J2822" s="182"/>
    </row>
    <row r="2823" spans="4:10" x14ac:dyDescent="0.25">
      <c r="D2823" s="201"/>
      <c r="E2823" s="179"/>
      <c r="F2823" s="179"/>
      <c r="G2823" s="180"/>
      <c r="H2823" s="182"/>
      <c r="I2823" s="182"/>
      <c r="J2823" s="182"/>
    </row>
    <row r="2824" spans="4:10" x14ac:dyDescent="0.25">
      <c r="D2824" s="201"/>
      <c r="E2824" s="179"/>
      <c r="F2824" s="179"/>
      <c r="G2824" s="180"/>
      <c r="H2824" s="182"/>
      <c r="I2824" s="182"/>
      <c r="J2824" s="182"/>
    </row>
    <row r="2825" spans="4:10" x14ac:dyDescent="0.25">
      <c r="D2825" s="201"/>
      <c r="E2825" s="179"/>
      <c r="F2825" s="179"/>
      <c r="G2825" s="180"/>
      <c r="H2825" s="182"/>
      <c r="I2825" s="182"/>
      <c r="J2825" s="182"/>
    </row>
    <row r="2826" spans="4:10" x14ac:dyDescent="0.25">
      <c r="D2826" s="201"/>
      <c r="E2826" s="179"/>
      <c r="F2826" s="179"/>
      <c r="G2826" s="180"/>
      <c r="H2826" s="182"/>
      <c r="I2826" s="182"/>
      <c r="J2826" s="182"/>
    </row>
    <row r="2827" spans="4:10" x14ac:dyDescent="0.25">
      <c r="D2827" s="201"/>
      <c r="E2827" s="179"/>
      <c r="F2827" s="179"/>
      <c r="G2827" s="180"/>
      <c r="H2827" s="182"/>
      <c r="I2827" s="182"/>
      <c r="J2827" s="182"/>
    </row>
    <row r="2828" spans="4:10" x14ac:dyDescent="0.25">
      <c r="D2828" s="201"/>
      <c r="E2828" s="179"/>
      <c r="F2828" s="179"/>
      <c r="G2828" s="180"/>
      <c r="H2828" s="182"/>
      <c r="I2828" s="182"/>
      <c r="J2828" s="182"/>
    </row>
    <row r="2829" spans="4:10" x14ac:dyDescent="0.25">
      <c r="D2829" s="201"/>
      <c r="E2829" s="179"/>
      <c r="F2829" s="179"/>
      <c r="G2829" s="180"/>
      <c r="H2829" s="182"/>
      <c r="I2829" s="182"/>
      <c r="J2829" s="182"/>
    </row>
    <row r="2830" spans="4:10" x14ac:dyDescent="0.25">
      <c r="D2830" s="201"/>
      <c r="E2830" s="179"/>
      <c r="F2830" s="179"/>
      <c r="G2830" s="180"/>
      <c r="H2830" s="182"/>
      <c r="I2830" s="182"/>
      <c r="J2830" s="182"/>
    </row>
    <row r="2831" spans="4:10" x14ac:dyDescent="0.25">
      <c r="D2831" s="201"/>
      <c r="E2831" s="179"/>
      <c r="F2831" s="179"/>
      <c r="G2831" s="180"/>
      <c r="H2831" s="182"/>
      <c r="I2831" s="182"/>
      <c r="J2831" s="182"/>
    </row>
    <row r="2832" spans="4:10" x14ac:dyDescent="0.25">
      <c r="D2832" s="201"/>
      <c r="E2832" s="179"/>
      <c r="F2832" s="179"/>
      <c r="G2832" s="180"/>
      <c r="H2832" s="182"/>
      <c r="I2832" s="182"/>
      <c r="J2832" s="182"/>
    </row>
    <row r="2833" spans="4:10" x14ac:dyDescent="0.25">
      <c r="D2833" s="201"/>
      <c r="E2833" s="179"/>
      <c r="F2833" s="179"/>
      <c r="G2833" s="180"/>
      <c r="H2833" s="182"/>
      <c r="I2833" s="182"/>
      <c r="J2833" s="182"/>
    </row>
    <row r="2834" spans="4:10" x14ac:dyDescent="0.25">
      <c r="D2834" s="201"/>
      <c r="E2834" s="179"/>
      <c r="F2834" s="179"/>
      <c r="G2834" s="180"/>
      <c r="H2834" s="182"/>
      <c r="I2834" s="182"/>
      <c r="J2834" s="182"/>
    </row>
    <row r="2835" spans="4:10" x14ac:dyDescent="0.25">
      <c r="D2835" s="201"/>
      <c r="E2835" s="179"/>
      <c r="F2835" s="179"/>
      <c r="G2835" s="180"/>
      <c r="H2835" s="182"/>
      <c r="I2835" s="182"/>
      <c r="J2835" s="182"/>
    </row>
    <row r="2836" spans="4:10" x14ac:dyDescent="0.25">
      <c r="D2836" s="201"/>
      <c r="E2836" s="179"/>
      <c r="F2836" s="179"/>
      <c r="G2836" s="180"/>
      <c r="H2836" s="182"/>
      <c r="I2836" s="182"/>
      <c r="J2836" s="182"/>
    </row>
    <row r="2837" spans="4:10" x14ac:dyDescent="0.25">
      <c r="D2837" s="201"/>
      <c r="E2837" s="179"/>
      <c r="F2837" s="179"/>
      <c r="G2837" s="180"/>
      <c r="H2837" s="182"/>
      <c r="I2837" s="182"/>
      <c r="J2837" s="182"/>
    </row>
    <row r="2838" spans="4:10" x14ac:dyDescent="0.25">
      <c r="D2838" s="201"/>
      <c r="E2838" s="179"/>
      <c r="F2838" s="179"/>
      <c r="G2838" s="180"/>
      <c r="H2838" s="182"/>
      <c r="I2838" s="182"/>
      <c r="J2838" s="182"/>
    </row>
    <row r="2839" spans="4:10" x14ac:dyDescent="0.25">
      <c r="D2839" s="201"/>
      <c r="E2839" s="179"/>
      <c r="F2839" s="179"/>
      <c r="G2839" s="180"/>
      <c r="H2839" s="182"/>
      <c r="I2839" s="182"/>
      <c r="J2839" s="182"/>
    </row>
    <row r="2840" spans="4:10" x14ac:dyDescent="0.25">
      <c r="D2840" s="201"/>
      <c r="E2840" s="179"/>
      <c r="F2840" s="179"/>
      <c r="G2840" s="180"/>
      <c r="H2840" s="182"/>
      <c r="I2840" s="182"/>
      <c r="J2840" s="182"/>
    </row>
    <row r="2841" spans="4:10" x14ac:dyDescent="0.25">
      <c r="D2841" s="201"/>
      <c r="E2841" s="179"/>
      <c r="F2841" s="179"/>
      <c r="G2841" s="180"/>
      <c r="H2841" s="182"/>
      <c r="I2841" s="182"/>
      <c r="J2841" s="182"/>
    </row>
    <row r="2842" spans="4:10" x14ac:dyDescent="0.25">
      <c r="D2842" s="201"/>
      <c r="E2842" s="179"/>
      <c r="F2842" s="179"/>
      <c r="G2842" s="180"/>
      <c r="H2842" s="182"/>
      <c r="I2842" s="182"/>
      <c r="J2842" s="182"/>
    </row>
    <row r="2843" spans="4:10" x14ac:dyDescent="0.25">
      <c r="D2843" s="201"/>
      <c r="E2843" s="179"/>
      <c r="F2843" s="179"/>
      <c r="G2843" s="180"/>
      <c r="H2843" s="182"/>
      <c r="I2843" s="182"/>
      <c r="J2843" s="182"/>
    </row>
    <row r="2844" spans="4:10" x14ac:dyDescent="0.25">
      <c r="D2844" s="201"/>
      <c r="E2844" s="179"/>
      <c r="F2844" s="179"/>
      <c r="G2844" s="180"/>
      <c r="H2844" s="182"/>
      <c r="I2844" s="182"/>
      <c r="J2844" s="182"/>
    </row>
    <row r="2845" spans="4:10" x14ac:dyDescent="0.25">
      <c r="D2845" s="201"/>
      <c r="E2845" s="179"/>
      <c r="F2845" s="179"/>
      <c r="G2845" s="180"/>
      <c r="H2845" s="182"/>
      <c r="I2845" s="182"/>
      <c r="J2845" s="182"/>
    </row>
    <row r="2846" spans="4:10" x14ac:dyDescent="0.25">
      <c r="D2846" s="201"/>
      <c r="E2846" s="179"/>
      <c r="F2846" s="179"/>
      <c r="G2846" s="180"/>
      <c r="H2846" s="182"/>
      <c r="I2846" s="182"/>
      <c r="J2846" s="182"/>
    </row>
    <row r="2847" spans="4:10" x14ac:dyDescent="0.25">
      <c r="D2847" s="201"/>
      <c r="E2847" s="179"/>
      <c r="F2847" s="179"/>
      <c r="G2847" s="180"/>
      <c r="H2847" s="182"/>
      <c r="I2847" s="182"/>
      <c r="J2847" s="182"/>
    </row>
    <row r="2848" spans="4:10" x14ac:dyDescent="0.25">
      <c r="D2848" s="201"/>
      <c r="E2848" s="179"/>
      <c r="F2848" s="179"/>
      <c r="G2848" s="180"/>
      <c r="H2848" s="182"/>
      <c r="I2848" s="182"/>
      <c r="J2848" s="182"/>
    </row>
    <row r="2849" spans="4:10" x14ac:dyDescent="0.25">
      <c r="D2849" s="201"/>
      <c r="E2849" s="179"/>
      <c r="F2849" s="179"/>
      <c r="G2849" s="180"/>
      <c r="H2849" s="182"/>
      <c r="I2849" s="182"/>
      <c r="J2849" s="182"/>
    </row>
    <row r="2850" spans="4:10" x14ac:dyDescent="0.25">
      <c r="D2850" s="201"/>
      <c r="E2850" s="179"/>
      <c r="F2850" s="179"/>
      <c r="G2850" s="180"/>
      <c r="H2850" s="182"/>
      <c r="I2850" s="182"/>
      <c r="J2850" s="182"/>
    </row>
    <row r="2851" spans="4:10" x14ac:dyDescent="0.25">
      <c r="D2851" s="201"/>
      <c r="E2851" s="179"/>
      <c r="F2851" s="179"/>
      <c r="G2851" s="180"/>
      <c r="H2851" s="182"/>
      <c r="I2851" s="182"/>
      <c r="J2851" s="182"/>
    </row>
    <row r="2852" spans="4:10" x14ac:dyDescent="0.25">
      <c r="D2852" s="201"/>
      <c r="E2852" s="179"/>
      <c r="F2852" s="179"/>
      <c r="G2852" s="180"/>
      <c r="H2852" s="182"/>
      <c r="I2852" s="182"/>
      <c r="J2852" s="182"/>
    </row>
    <row r="2853" spans="4:10" x14ac:dyDescent="0.25">
      <c r="D2853" s="201"/>
      <c r="E2853" s="179"/>
      <c r="F2853" s="179"/>
      <c r="G2853" s="180"/>
      <c r="H2853" s="182"/>
      <c r="I2853" s="182"/>
      <c r="J2853" s="182"/>
    </row>
    <row r="2854" spans="4:10" x14ac:dyDescent="0.25">
      <c r="D2854" s="201"/>
      <c r="E2854" s="179"/>
      <c r="F2854" s="179"/>
      <c r="G2854" s="180"/>
      <c r="H2854" s="182"/>
      <c r="I2854" s="182"/>
      <c r="J2854" s="182"/>
    </row>
    <row r="2855" spans="4:10" x14ac:dyDescent="0.25">
      <c r="D2855" s="201"/>
      <c r="E2855" s="179"/>
      <c r="F2855" s="179"/>
      <c r="G2855" s="180"/>
      <c r="H2855" s="182"/>
      <c r="I2855" s="182"/>
      <c r="J2855" s="182"/>
    </row>
    <row r="2856" spans="4:10" x14ac:dyDescent="0.25">
      <c r="D2856" s="201"/>
      <c r="E2856" s="179"/>
      <c r="F2856" s="179"/>
      <c r="G2856" s="180"/>
      <c r="H2856" s="182"/>
      <c r="I2856" s="182"/>
      <c r="J2856" s="182"/>
    </row>
    <row r="2857" spans="4:10" x14ac:dyDescent="0.25">
      <c r="D2857" s="201"/>
      <c r="E2857" s="179"/>
      <c r="F2857" s="179"/>
      <c r="G2857" s="180"/>
      <c r="H2857" s="182"/>
      <c r="I2857" s="182"/>
      <c r="J2857" s="182"/>
    </row>
    <row r="2858" spans="4:10" x14ac:dyDescent="0.25">
      <c r="D2858" s="201"/>
      <c r="E2858" s="179"/>
      <c r="F2858" s="179"/>
      <c r="G2858" s="180"/>
      <c r="H2858" s="182"/>
      <c r="I2858" s="182"/>
      <c r="J2858" s="182"/>
    </row>
    <row r="2859" spans="4:10" x14ac:dyDescent="0.25">
      <c r="D2859" s="201"/>
      <c r="E2859" s="179"/>
      <c r="F2859" s="179"/>
      <c r="G2859" s="180"/>
      <c r="H2859" s="182"/>
      <c r="I2859" s="182"/>
      <c r="J2859" s="182"/>
    </row>
    <row r="2860" spans="4:10" x14ac:dyDescent="0.25">
      <c r="D2860" s="201"/>
      <c r="E2860" s="179"/>
      <c r="F2860" s="179"/>
      <c r="G2860" s="180"/>
      <c r="H2860" s="182"/>
      <c r="I2860" s="182"/>
      <c r="J2860" s="182"/>
    </row>
    <row r="2861" spans="4:10" x14ac:dyDescent="0.25">
      <c r="D2861" s="201"/>
      <c r="E2861" s="179"/>
      <c r="F2861" s="179"/>
      <c r="G2861" s="180"/>
      <c r="H2861" s="182"/>
      <c r="I2861" s="182"/>
      <c r="J2861" s="182"/>
    </row>
    <row r="2862" spans="4:10" x14ac:dyDescent="0.25">
      <c r="D2862" s="201"/>
      <c r="E2862" s="179"/>
      <c r="F2862" s="179"/>
      <c r="G2862" s="180"/>
      <c r="H2862" s="182"/>
      <c r="I2862" s="182"/>
      <c r="J2862" s="182"/>
    </row>
    <row r="2863" spans="4:10" x14ac:dyDescent="0.25">
      <c r="D2863" s="201"/>
      <c r="E2863" s="179"/>
      <c r="F2863" s="179"/>
      <c r="G2863" s="180"/>
      <c r="H2863" s="182"/>
      <c r="I2863" s="182"/>
      <c r="J2863" s="182"/>
    </row>
    <row r="2864" spans="4:10" x14ac:dyDescent="0.25">
      <c r="D2864" s="201"/>
      <c r="E2864" s="179"/>
      <c r="F2864" s="179"/>
      <c r="G2864" s="180"/>
      <c r="H2864" s="182"/>
      <c r="I2864" s="182"/>
      <c r="J2864" s="182"/>
    </row>
    <row r="2865" spans="4:10" x14ac:dyDescent="0.25">
      <c r="D2865" s="201"/>
      <c r="E2865" s="179"/>
      <c r="F2865" s="179"/>
      <c r="G2865" s="180"/>
      <c r="H2865" s="182"/>
      <c r="I2865" s="182"/>
      <c r="J2865" s="182"/>
    </row>
    <row r="2866" spans="4:10" x14ac:dyDescent="0.25">
      <c r="D2866" s="201"/>
      <c r="E2866" s="179"/>
      <c r="F2866" s="179"/>
      <c r="G2866" s="180"/>
      <c r="H2866" s="182"/>
      <c r="I2866" s="182"/>
      <c r="J2866" s="182"/>
    </row>
    <row r="2867" spans="4:10" x14ac:dyDescent="0.25">
      <c r="D2867" s="201"/>
      <c r="E2867" s="179"/>
      <c r="F2867" s="179"/>
      <c r="G2867" s="180"/>
      <c r="H2867" s="182"/>
      <c r="I2867" s="182"/>
      <c r="J2867" s="182"/>
    </row>
    <row r="2868" spans="4:10" x14ac:dyDescent="0.25">
      <c r="D2868" s="201"/>
      <c r="E2868" s="179"/>
      <c r="F2868" s="179"/>
      <c r="G2868" s="180"/>
      <c r="H2868" s="182"/>
      <c r="I2868" s="182"/>
      <c r="J2868" s="182"/>
    </row>
    <row r="2869" spans="4:10" x14ac:dyDescent="0.25">
      <c r="D2869" s="201"/>
      <c r="E2869" s="179"/>
      <c r="F2869" s="179"/>
      <c r="G2869" s="180"/>
      <c r="H2869" s="182"/>
      <c r="I2869" s="182"/>
      <c r="J2869" s="182"/>
    </row>
    <row r="2870" spans="4:10" x14ac:dyDescent="0.25">
      <c r="D2870" s="201"/>
      <c r="E2870" s="179"/>
      <c r="F2870" s="179"/>
      <c r="G2870" s="180"/>
      <c r="H2870" s="182"/>
      <c r="I2870" s="182"/>
      <c r="J2870" s="182"/>
    </row>
    <row r="2871" spans="4:10" x14ac:dyDescent="0.25">
      <c r="D2871" s="201"/>
      <c r="E2871" s="179"/>
      <c r="F2871" s="179"/>
      <c r="G2871" s="180"/>
      <c r="H2871" s="182"/>
      <c r="I2871" s="182"/>
      <c r="J2871" s="182"/>
    </row>
    <row r="2872" spans="4:10" x14ac:dyDescent="0.25">
      <c r="D2872" s="201"/>
      <c r="E2872" s="179"/>
      <c r="F2872" s="179"/>
      <c r="G2872" s="180"/>
      <c r="H2872" s="182"/>
      <c r="I2872" s="182"/>
      <c r="J2872" s="182"/>
    </row>
    <row r="2873" spans="4:10" x14ac:dyDescent="0.25">
      <c r="D2873" s="201"/>
      <c r="E2873" s="179"/>
      <c r="F2873" s="179"/>
      <c r="G2873" s="180"/>
      <c r="H2873" s="182"/>
      <c r="I2873" s="182"/>
      <c r="J2873" s="182"/>
    </row>
    <row r="2874" spans="4:10" x14ac:dyDescent="0.25">
      <c r="D2874" s="201"/>
      <c r="E2874" s="179"/>
      <c r="F2874" s="179"/>
      <c r="G2874" s="180"/>
      <c r="H2874" s="182"/>
      <c r="I2874" s="182"/>
      <c r="J2874" s="182"/>
    </row>
    <row r="2875" spans="4:10" x14ac:dyDescent="0.25">
      <c r="D2875" s="201"/>
      <c r="E2875" s="179"/>
      <c r="F2875" s="179"/>
      <c r="G2875" s="180"/>
      <c r="H2875" s="182"/>
      <c r="I2875" s="182"/>
      <c r="J2875" s="182"/>
    </row>
    <row r="2876" spans="4:10" x14ac:dyDescent="0.25">
      <c r="D2876" s="201"/>
      <c r="E2876" s="179"/>
      <c r="F2876" s="179"/>
      <c r="G2876" s="180"/>
      <c r="H2876" s="182"/>
      <c r="I2876" s="182"/>
      <c r="J2876" s="182"/>
    </row>
    <row r="2877" spans="4:10" x14ac:dyDescent="0.25">
      <c r="D2877" s="201"/>
      <c r="E2877" s="179"/>
      <c r="F2877" s="179"/>
      <c r="G2877" s="180"/>
      <c r="H2877" s="182"/>
      <c r="I2877" s="182"/>
      <c r="J2877" s="182"/>
    </row>
    <row r="2878" spans="4:10" x14ac:dyDescent="0.25">
      <c r="D2878" s="201"/>
      <c r="E2878" s="179"/>
      <c r="F2878" s="179"/>
      <c r="G2878" s="180"/>
      <c r="H2878" s="182"/>
      <c r="I2878" s="182"/>
      <c r="J2878" s="182"/>
    </row>
    <row r="2879" spans="4:10" x14ac:dyDescent="0.25">
      <c r="D2879" s="201"/>
      <c r="E2879" s="179"/>
      <c r="F2879" s="179"/>
      <c r="G2879" s="180"/>
      <c r="H2879" s="182"/>
      <c r="I2879" s="182"/>
      <c r="J2879" s="182"/>
    </row>
    <row r="2880" spans="4:10" x14ac:dyDescent="0.25">
      <c r="D2880" s="201"/>
      <c r="E2880" s="179"/>
      <c r="F2880" s="179"/>
      <c r="G2880" s="180"/>
      <c r="H2880" s="182"/>
      <c r="I2880" s="182"/>
      <c r="J2880" s="182"/>
    </row>
    <row r="2881" spans="4:10" x14ac:dyDescent="0.25">
      <c r="D2881" s="201"/>
      <c r="E2881" s="179"/>
      <c r="F2881" s="179"/>
      <c r="G2881" s="180"/>
      <c r="H2881" s="182"/>
      <c r="I2881" s="182"/>
      <c r="J2881" s="182"/>
    </row>
    <row r="2882" spans="4:10" x14ac:dyDescent="0.25">
      <c r="D2882" s="201"/>
      <c r="E2882" s="179"/>
      <c r="F2882" s="179"/>
      <c r="G2882" s="180"/>
      <c r="H2882" s="182"/>
      <c r="I2882" s="182"/>
      <c r="J2882" s="182"/>
    </row>
    <row r="2883" spans="4:10" x14ac:dyDescent="0.25">
      <c r="D2883" s="201"/>
      <c r="E2883" s="179"/>
      <c r="F2883" s="179"/>
      <c r="G2883" s="180"/>
      <c r="H2883" s="182"/>
      <c r="I2883" s="182"/>
      <c r="J2883" s="182"/>
    </row>
    <row r="2884" spans="4:10" x14ac:dyDescent="0.25">
      <c r="D2884" s="201"/>
      <c r="E2884" s="179"/>
      <c r="F2884" s="179"/>
      <c r="G2884" s="180"/>
      <c r="H2884" s="182"/>
      <c r="I2884" s="182"/>
      <c r="J2884" s="182"/>
    </row>
    <row r="2885" spans="4:10" x14ac:dyDescent="0.25">
      <c r="D2885" s="201"/>
      <c r="E2885" s="179"/>
      <c r="F2885" s="179"/>
      <c r="G2885" s="180"/>
      <c r="H2885" s="182"/>
      <c r="I2885" s="182"/>
      <c r="J2885" s="182"/>
    </row>
    <row r="2886" spans="4:10" x14ac:dyDescent="0.25">
      <c r="D2886" s="201"/>
      <c r="E2886" s="179"/>
      <c r="F2886" s="179"/>
      <c r="G2886" s="180"/>
      <c r="H2886" s="182"/>
      <c r="I2886" s="182"/>
      <c r="J2886" s="182"/>
    </row>
    <row r="2887" spans="4:10" x14ac:dyDescent="0.25">
      <c r="D2887" s="201"/>
      <c r="E2887" s="179"/>
      <c r="F2887" s="179"/>
      <c r="G2887" s="180"/>
      <c r="H2887" s="182"/>
      <c r="I2887" s="182"/>
      <c r="J2887" s="182"/>
    </row>
    <row r="2888" spans="4:10" x14ac:dyDescent="0.25">
      <c r="D2888" s="201"/>
      <c r="E2888" s="179"/>
      <c r="F2888" s="179"/>
      <c r="G2888" s="180"/>
      <c r="H2888" s="182"/>
      <c r="I2888" s="182"/>
      <c r="J2888" s="182"/>
    </row>
    <row r="2889" spans="4:10" x14ac:dyDescent="0.25">
      <c r="D2889" s="201"/>
      <c r="E2889" s="179"/>
      <c r="F2889" s="179"/>
      <c r="G2889" s="180"/>
      <c r="H2889" s="182"/>
      <c r="I2889" s="182"/>
      <c r="J2889" s="182"/>
    </row>
    <row r="2890" spans="4:10" x14ac:dyDescent="0.25">
      <c r="D2890" s="201"/>
      <c r="E2890" s="179"/>
      <c r="F2890" s="179"/>
      <c r="G2890" s="180"/>
      <c r="H2890" s="182"/>
      <c r="I2890" s="182"/>
      <c r="J2890" s="182"/>
    </row>
    <row r="2891" spans="4:10" x14ac:dyDescent="0.25">
      <c r="D2891" s="201"/>
      <c r="E2891" s="179"/>
      <c r="F2891" s="179"/>
      <c r="G2891" s="180"/>
      <c r="H2891" s="182"/>
      <c r="I2891" s="182"/>
      <c r="J2891" s="182"/>
    </row>
    <row r="2892" spans="4:10" x14ac:dyDescent="0.25">
      <c r="D2892" s="201"/>
      <c r="E2892" s="179"/>
      <c r="F2892" s="179"/>
      <c r="G2892" s="180"/>
      <c r="H2892" s="182"/>
      <c r="I2892" s="182"/>
      <c r="J2892" s="182"/>
    </row>
    <row r="2893" spans="4:10" x14ac:dyDescent="0.25">
      <c r="D2893" s="201"/>
      <c r="E2893" s="179"/>
      <c r="F2893" s="179"/>
      <c r="G2893" s="180"/>
      <c r="H2893" s="182"/>
      <c r="I2893" s="182"/>
      <c r="J2893" s="182"/>
    </row>
    <row r="2894" spans="4:10" x14ac:dyDescent="0.25">
      <c r="D2894" s="201"/>
      <c r="E2894" s="179"/>
      <c r="F2894" s="179"/>
      <c r="G2894" s="180"/>
      <c r="H2894" s="182"/>
      <c r="I2894" s="182"/>
      <c r="J2894" s="182"/>
    </row>
    <row r="2895" spans="4:10" x14ac:dyDescent="0.25">
      <c r="D2895" s="201"/>
      <c r="E2895" s="179"/>
      <c r="F2895" s="179"/>
      <c r="G2895" s="180"/>
      <c r="H2895" s="182"/>
      <c r="I2895" s="182"/>
      <c r="J2895" s="182"/>
    </row>
    <row r="2896" spans="4:10" x14ac:dyDescent="0.25">
      <c r="D2896" s="201"/>
      <c r="E2896" s="179"/>
      <c r="F2896" s="179"/>
      <c r="G2896" s="180"/>
      <c r="H2896" s="182"/>
      <c r="I2896" s="182"/>
      <c r="J2896" s="182"/>
    </row>
    <row r="2897" spans="4:10" x14ac:dyDescent="0.25">
      <c r="D2897" s="201"/>
      <c r="E2897" s="179"/>
      <c r="F2897" s="179"/>
      <c r="G2897" s="180"/>
      <c r="H2897" s="182"/>
      <c r="I2897" s="182"/>
      <c r="J2897" s="182"/>
    </row>
    <row r="2898" spans="4:10" x14ac:dyDescent="0.25">
      <c r="D2898" s="201"/>
      <c r="E2898" s="179"/>
      <c r="F2898" s="179"/>
      <c r="G2898" s="180"/>
      <c r="H2898" s="182"/>
      <c r="I2898" s="182"/>
      <c r="J2898" s="182"/>
    </row>
    <row r="2899" spans="4:10" x14ac:dyDescent="0.25">
      <c r="D2899" s="201"/>
      <c r="E2899" s="179"/>
      <c r="F2899" s="179"/>
      <c r="G2899" s="180"/>
      <c r="H2899" s="182"/>
      <c r="I2899" s="182"/>
      <c r="J2899" s="182"/>
    </row>
    <row r="2900" spans="4:10" x14ac:dyDescent="0.25">
      <c r="D2900" s="201"/>
      <c r="E2900" s="179"/>
      <c r="F2900" s="179"/>
      <c r="G2900" s="180"/>
      <c r="H2900" s="182"/>
      <c r="I2900" s="182"/>
      <c r="J2900" s="182"/>
    </row>
    <row r="2901" spans="4:10" x14ac:dyDescent="0.25">
      <c r="D2901" s="201"/>
      <c r="E2901" s="179"/>
      <c r="F2901" s="179"/>
      <c r="G2901" s="180"/>
      <c r="H2901" s="182"/>
      <c r="I2901" s="182"/>
      <c r="J2901" s="182"/>
    </row>
    <row r="2902" spans="4:10" x14ac:dyDescent="0.25">
      <c r="D2902" s="201"/>
      <c r="E2902" s="179"/>
      <c r="F2902" s="179"/>
      <c r="G2902" s="180"/>
      <c r="H2902" s="182"/>
      <c r="I2902" s="182"/>
      <c r="J2902" s="182"/>
    </row>
    <row r="2903" spans="4:10" x14ac:dyDescent="0.25">
      <c r="D2903" s="201"/>
      <c r="E2903" s="179"/>
      <c r="F2903" s="179"/>
      <c r="G2903" s="180"/>
      <c r="H2903" s="182"/>
      <c r="I2903" s="182"/>
      <c r="J2903" s="182"/>
    </row>
    <row r="2904" spans="4:10" x14ac:dyDescent="0.25">
      <c r="D2904" s="201"/>
      <c r="E2904" s="179"/>
      <c r="F2904" s="179"/>
      <c r="G2904" s="180"/>
      <c r="H2904" s="182"/>
      <c r="I2904" s="182"/>
      <c r="J2904" s="182"/>
    </row>
    <row r="2905" spans="4:10" x14ac:dyDescent="0.25">
      <c r="D2905" s="201"/>
      <c r="E2905" s="179"/>
      <c r="F2905" s="179"/>
      <c r="G2905" s="180"/>
      <c r="H2905" s="182"/>
      <c r="I2905" s="182"/>
      <c r="J2905" s="182"/>
    </row>
    <row r="2906" spans="4:10" x14ac:dyDescent="0.25">
      <c r="D2906" s="201"/>
      <c r="E2906" s="179"/>
      <c r="F2906" s="179"/>
      <c r="G2906" s="180"/>
      <c r="H2906" s="182"/>
      <c r="I2906" s="182"/>
      <c r="J2906" s="182"/>
    </row>
    <row r="2907" spans="4:10" x14ac:dyDescent="0.25">
      <c r="D2907" s="201"/>
      <c r="E2907" s="179"/>
      <c r="F2907" s="179"/>
      <c r="G2907" s="180"/>
      <c r="H2907" s="182"/>
      <c r="I2907" s="182"/>
      <c r="J2907" s="182"/>
    </row>
    <row r="2908" spans="4:10" x14ac:dyDescent="0.25">
      <c r="D2908" s="201"/>
      <c r="E2908" s="179"/>
      <c r="F2908" s="179"/>
      <c r="G2908" s="180"/>
      <c r="H2908" s="182"/>
      <c r="I2908" s="182"/>
      <c r="J2908" s="182"/>
    </row>
    <row r="2909" spans="4:10" x14ac:dyDescent="0.25">
      <c r="D2909" s="201"/>
      <c r="E2909" s="179"/>
      <c r="F2909" s="179"/>
      <c r="G2909" s="180"/>
      <c r="H2909" s="182"/>
      <c r="I2909" s="182"/>
      <c r="J2909" s="182"/>
    </row>
    <row r="2910" spans="4:10" x14ac:dyDescent="0.25">
      <c r="D2910" s="201"/>
      <c r="E2910" s="179"/>
      <c r="F2910" s="179"/>
      <c r="G2910" s="180"/>
      <c r="H2910" s="182"/>
      <c r="I2910" s="182"/>
      <c r="J2910" s="182"/>
    </row>
    <row r="2911" spans="4:10" x14ac:dyDescent="0.25">
      <c r="D2911" s="201"/>
      <c r="E2911" s="179"/>
      <c r="F2911" s="179"/>
      <c r="G2911" s="180"/>
      <c r="H2911" s="182"/>
      <c r="I2911" s="182"/>
      <c r="J2911" s="182"/>
    </row>
    <row r="2912" spans="4:10" x14ac:dyDescent="0.25">
      <c r="D2912" s="201"/>
      <c r="E2912" s="179"/>
      <c r="F2912" s="179"/>
      <c r="G2912" s="180"/>
      <c r="H2912" s="182"/>
      <c r="I2912" s="182"/>
      <c r="J2912" s="182"/>
    </row>
    <row r="2913" spans="4:10" x14ac:dyDescent="0.25">
      <c r="D2913" s="201"/>
      <c r="E2913" s="179"/>
      <c r="F2913" s="179"/>
      <c r="G2913" s="180"/>
      <c r="H2913" s="182"/>
      <c r="I2913" s="182"/>
      <c r="J2913" s="182"/>
    </row>
    <row r="2914" spans="4:10" x14ac:dyDescent="0.25">
      <c r="D2914" s="201"/>
      <c r="E2914" s="179"/>
      <c r="F2914" s="179"/>
      <c r="G2914" s="180"/>
      <c r="H2914" s="182"/>
      <c r="I2914" s="182"/>
      <c r="J2914" s="182"/>
    </row>
    <row r="2915" spans="4:10" x14ac:dyDescent="0.25">
      <c r="D2915" s="201"/>
      <c r="E2915" s="179"/>
      <c r="F2915" s="179"/>
      <c r="G2915" s="180"/>
      <c r="H2915" s="182"/>
      <c r="I2915" s="182"/>
      <c r="J2915" s="182"/>
    </row>
    <row r="2916" spans="4:10" x14ac:dyDescent="0.25">
      <c r="D2916" s="201"/>
      <c r="E2916" s="179"/>
      <c r="F2916" s="179"/>
      <c r="G2916" s="180"/>
      <c r="H2916" s="182"/>
      <c r="I2916" s="182"/>
      <c r="J2916" s="182"/>
    </row>
    <row r="2917" spans="4:10" x14ac:dyDescent="0.25">
      <c r="D2917" s="201"/>
      <c r="E2917" s="179"/>
      <c r="F2917" s="179"/>
      <c r="G2917" s="180"/>
      <c r="H2917" s="182"/>
      <c r="I2917" s="182"/>
      <c r="J2917" s="182"/>
    </row>
    <row r="2918" spans="4:10" x14ac:dyDescent="0.25">
      <c r="D2918" s="201"/>
      <c r="E2918" s="179"/>
      <c r="F2918" s="179"/>
      <c r="G2918" s="180"/>
      <c r="H2918" s="182"/>
      <c r="I2918" s="182"/>
      <c r="J2918" s="182"/>
    </row>
    <row r="2919" spans="4:10" x14ac:dyDescent="0.25">
      <c r="D2919" s="201"/>
      <c r="E2919" s="179"/>
      <c r="F2919" s="179"/>
      <c r="G2919" s="180"/>
      <c r="H2919" s="182"/>
      <c r="I2919" s="182"/>
      <c r="J2919" s="182"/>
    </row>
    <row r="2920" spans="4:10" x14ac:dyDescent="0.25">
      <c r="D2920" s="201"/>
      <c r="E2920" s="179"/>
      <c r="F2920" s="179"/>
      <c r="G2920" s="180"/>
      <c r="H2920" s="182"/>
      <c r="I2920" s="182"/>
      <c r="J2920" s="182"/>
    </row>
    <row r="2921" spans="4:10" x14ac:dyDescent="0.25">
      <c r="D2921" s="201"/>
      <c r="E2921" s="179"/>
      <c r="F2921" s="179"/>
      <c r="G2921" s="180"/>
      <c r="H2921" s="182"/>
      <c r="I2921" s="182"/>
      <c r="J2921" s="182"/>
    </row>
    <row r="2922" spans="4:10" x14ac:dyDescent="0.25">
      <c r="D2922" s="201"/>
      <c r="E2922" s="179"/>
      <c r="F2922" s="179"/>
      <c r="G2922" s="180"/>
      <c r="H2922" s="182"/>
      <c r="I2922" s="182"/>
      <c r="J2922" s="182"/>
    </row>
    <row r="2923" spans="4:10" x14ac:dyDescent="0.25">
      <c r="D2923" s="201"/>
      <c r="E2923" s="179"/>
      <c r="F2923" s="179"/>
      <c r="G2923" s="180"/>
      <c r="H2923" s="182"/>
      <c r="I2923" s="182"/>
      <c r="J2923" s="182"/>
    </row>
    <row r="2924" spans="4:10" x14ac:dyDescent="0.25">
      <c r="D2924" s="201"/>
      <c r="E2924" s="179"/>
      <c r="F2924" s="179"/>
      <c r="G2924" s="180"/>
      <c r="H2924" s="182"/>
      <c r="I2924" s="182"/>
      <c r="J2924" s="182"/>
    </row>
    <row r="2925" spans="4:10" x14ac:dyDescent="0.25">
      <c r="D2925" s="201"/>
      <c r="E2925" s="179"/>
      <c r="F2925" s="179"/>
      <c r="G2925" s="180"/>
      <c r="H2925" s="182"/>
      <c r="I2925" s="182"/>
      <c r="J2925" s="182"/>
    </row>
    <row r="2926" spans="4:10" x14ac:dyDescent="0.25">
      <c r="D2926" s="201"/>
      <c r="E2926" s="179"/>
      <c r="F2926" s="179"/>
      <c r="G2926" s="180"/>
      <c r="H2926" s="182"/>
      <c r="I2926" s="182"/>
      <c r="J2926" s="182"/>
    </row>
    <row r="2927" spans="4:10" x14ac:dyDescent="0.25">
      <c r="D2927" s="201"/>
      <c r="E2927" s="179"/>
      <c r="F2927" s="179"/>
      <c r="G2927" s="180"/>
      <c r="H2927" s="182"/>
      <c r="I2927" s="182"/>
      <c r="J2927" s="182"/>
    </row>
    <row r="2928" spans="4:10" x14ac:dyDescent="0.25">
      <c r="D2928" s="201"/>
      <c r="E2928" s="179"/>
      <c r="F2928" s="179"/>
      <c r="G2928" s="180"/>
      <c r="H2928" s="182"/>
      <c r="I2928" s="182"/>
      <c r="J2928" s="182"/>
    </row>
    <row r="2929" spans="4:10" x14ac:dyDescent="0.25">
      <c r="D2929" s="201"/>
      <c r="E2929" s="179"/>
      <c r="F2929" s="179"/>
      <c r="G2929" s="180"/>
      <c r="H2929" s="182"/>
      <c r="I2929" s="182"/>
      <c r="J2929" s="182"/>
    </row>
    <row r="2930" spans="4:10" x14ac:dyDescent="0.25">
      <c r="D2930" s="201"/>
      <c r="E2930" s="179"/>
      <c r="F2930" s="179"/>
      <c r="G2930" s="180"/>
      <c r="H2930" s="182"/>
      <c r="I2930" s="182"/>
      <c r="J2930" s="182"/>
    </row>
    <row r="2931" spans="4:10" x14ac:dyDescent="0.25">
      <c r="D2931" s="201"/>
      <c r="E2931" s="179"/>
      <c r="F2931" s="179"/>
      <c r="G2931" s="180"/>
      <c r="H2931" s="182"/>
      <c r="I2931" s="182"/>
      <c r="J2931" s="182"/>
    </row>
    <row r="2932" spans="4:10" x14ac:dyDescent="0.25">
      <c r="D2932" s="201"/>
      <c r="E2932" s="179"/>
      <c r="F2932" s="179"/>
      <c r="G2932" s="180"/>
      <c r="H2932" s="182"/>
      <c r="I2932" s="182"/>
      <c r="J2932" s="182"/>
    </row>
    <row r="2933" spans="4:10" x14ac:dyDescent="0.25">
      <c r="D2933" s="201"/>
      <c r="E2933" s="179"/>
      <c r="F2933" s="179"/>
      <c r="G2933" s="180"/>
      <c r="H2933" s="182"/>
      <c r="I2933" s="182"/>
      <c r="J2933" s="182"/>
    </row>
    <row r="2934" spans="4:10" x14ac:dyDescent="0.25">
      <c r="D2934" s="201"/>
      <c r="E2934" s="179"/>
      <c r="F2934" s="179"/>
      <c r="G2934" s="180"/>
      <c r="H2934" s="182"/>
      <c r="I2934" s="182"/>
      <c r="J2934" s="182"/>
    </row>
    <row r="2935" spans="4:10" x14ac:dyDescent="0.25">
      <c r="D2935" s="201"/>
      <c r="E2935" s="179"/>
      <c r="F2935" s="179"/>
      <c r="G2935" s="180"/>
      <c r="H2935" s="182"/>
      <c r="I2935" s="182"/>
      <c r="J2935" s="182"/>
    </row>
    <row r="2936" spans="4:10" x14ac:dyDescent="0.25">
      <c r="D2936" s="201"/>
      <c r="E2936" s="179"/>
      <c r="F2936" s="179"/>
      <c r="G2936" s="180"/>
      <c r="H2936" s="182"/>
      <c r="I2936" s="182"/>
      <c r="J2936" s="182"/>
    </row>
    <row r="2937" spans="4:10" x14ac:dyDescent="0.25">
      <c r="D2937" s="201"/>
      <c r="E2937" s="179"/>
      <c r="F2937" s="179"/>
      <c r="G2937" s="180"/>
      <c r="H2937" s="182"/>
      <c r="I2937" s="182"/>
      <c r="J2937" s="182"/>
    </row>
    <row r="2938" spans="4:10" x14ac:dyDescent="0.25">
      <c r="D2938" s="201"/>
      <c r="E2938" s="179"/>
      <c r="F2938" s="179"/>
      <c r="G2938" s="180"/>
      <c r="H2938" s="182"/>
      <c r="I2938" s="182"/>
      <c r="J2938" s="182"/>
    </row>
    <row r="2939" spans="4:10" x14ac:dyDescent="0.25">
      <c r="D2939" s="201"/>
      <c r="E2939" s="179"/>
      <c r="F2939" s="179"/>
      <c r="G2939" s="180"/>
      <c r="H2939" s="182"/>
      <c r="I2939" s="182"/>
      <c r="J2939" s="182"/>
    </row>
    <row r="2940" spans="4:10" x14ac:dyDescent="0.25">
      <c r="D2940" s="201"/>
      <c r="E2940" s="179"/>
      <c r="F2940" s="179"/>
      <c r="G2940" s="180"/>
      <c r="H2940" s="182"/>
      <c r="I2940" s="182"/>
      <c r="J2940" s="182"/>
    </row>
    <row r="2941" spans="4:10" x14ac:dyDescent="0.25">
      <c r="D2941" s="201"/>
      <c r="E2941" s="179"/>
      <c r="F2941" s="179"/>
      <c r="G2941" s="180"/>
      <c r="H2941" s="182"/>
      <c r="I2941" s="182"/>
      <c r="J2941" s="182"/>
    </row>
    <row r="2942" spans="4:10" x14ac:dyDescent="0.25">
      <c r="D2942" s="201"/>
      <c r="E2942" s="179"/>
      <c r="F2942" s="179"/>
      <c r="G2942" s="180"/>
      <c r="H2942" s="182"/>
      <c r="I2942" s="182"/>
      <c r="J2942" s="182"/>
    </row>
    <row r="2943" spans="4:10" x14ac:dyDescent="0.25">
      <c r="D2943" s="201"/>
      <c r="E2943" s="179"/>
      <c r="F2943" s="179"/>
      <c r="G2943" s="180"/>
      <c r="H2943" s="182"/>
      <c r="I2943" s="182"/>
      <c r="J2943" s="182"/>
    </row>
    <row r="2944" spans="4:10" x14ac:dyDescent="0.25">
      <c r="D2944" s="201"/>
      <c r="E2944" s="179"/>
      <c r="F2944" s="179"/>
      <c r="G2944" s="180"/>
      <c r="H2944" s="182"/>
      <c r="I2944" s="182"/>
      <c r="J2944" s="182"/>
    </row>
    <row r="2945" spans="4:10" x14ac:dyDescent="0.25">
      <c r="D2945" s="201"/>
      <c r="E2945" s="179"/>
      <c r="F2945" s="179"/>
      <c r="G2945" s="180"/>
      <c r="H2945" s="182"/>
      <c r="I2945" s="182"/>
      <c r="J2945" s="182"/>
    </row>
    <row r="2946" spans="4:10" x14ac:dyDescent="0.25">
      <c r="D2946" s="201"/>
      <c r="E2946" s="179"/>
      <c r="F2946" s="179"/>
      <c r="G2946" s="180"/>
      <c r="H2946" s="182"/>
      <c r="I2946" s="182"/>
      <c r="J2946" s="182"/>
    </row>
    <row r="2947" spans="4:10" x14ac:dyDescent="0.25">
      <c r="D2947" s="201"/>
      <c r="E2947" s="179"/>
      <c r="F2947" s="179"/>
      <c r="G2947" s="180"/>
      <c r="H2947" s="182"/>
      <c r="I2947" s="182"/>
      <c r="J2947" s="182"/>
    </row>
    <row r="2948" spans="4:10" x14ac:dyDescent="0.25">
      <c r="D2948" s="201"/>
      <c r="E2948" s="179"/>
      <c r="F2948" s="179"/>
      <c r="G2948" s="180"/>
      <c r="H2948" s="182"/>
      <c r="I2948" s="182"/>
      <c r="J2948" s="182"/>
    </row>
    <row r="2949" spans="4:10" x14ac:dyDescent="0.25">
      <c r="D2949" s="201"/>
      <c r="E2949" s="179"/>
      <c r="F2949" s="179"/>
      <c r="G2949" s="180"/>
      <c r="H2949" s="182"/>
      <c r="I2949" s="182"/>
      <c r="J2949" s="182"/>
    </row>
    <row r="2950" spans="4:10" x14ac:dyDescent="0.25">
      <c r="D2950" s="201"/>
      <c r="E2950" s="179"/>
      <c r="F2950" s="179"/>
      <c r="G2950" s="180"/>
      <c r="H2950" s="182"/>
      <c r="I2950" s="182"/>
      <c r="J2950" s="182"/>
    </row>
    <row r="2951" spans="4:10" x14ac:dyDescent="0.25">
      <c r="D2951" s="201"/>
      <c r="E2951" s="179"/>
      <c r="F2951" s="179"/>
      <c r="G2951" s="180"/>
      <c r="H2951" s="182"/>
      <c r="I2951" s="182"/>
      <c r="J2951" s="182"/>
    </row>
    <row r="2952" spans="4:10" x14ac:dyDescent="0.25">
      <c r="D2952" s="201"/>
      <c r="E2952" s="179"/>
      <c r="F2952" s="179"/>
      <c r="G2952" s="180"/>
      <c r="H2952" s="182"/>
      <c r="I2952" s="182"/>
      <c r="J2952" s="182"/>
    </row>
    <row r="2953" spans="4:10" x14ac:dyDescent="0.25">
      <c r="D2953" s="201"/>
      <c r="E2953" s="179"/>
      <c r="F2953" s="179"/>
      <c r="G2953" s="180"/>
      <c r="H2953" s="182"/>
      <c r="I2953" s="182"/>
      <c r="J2953" s="182"/>
    </row>
    <row r="2954" spans="4:10" x14ac:dyDescent="0.25">
      <c r="D2954" s="201"/>
      <c r="E2954" s="179"/>
      <c r="F2954" s="179"/>
      <c r="G2954" s="180"/>
      <c r="H2954" s="182"/>
      <c r="I2954" s="182"/>
      <c r="J2954" s="182"/>
    </row>
    <row r="2955" spans="4:10" x14ac:dyDescent="0.25">
      <c r="D2955" s="201"/>
      <c r="E2955" s="179"/>
      <c r="F2955" s="179"/>
      <c r="G2955" s="180"/>
      <c r="H2955" s="182"/>
      <c r="I2955" s="182"/>
      <c r="J2955" s="182"/>
    </row>
    <row r="2956" spans="4:10" x14ac:dyDescent="0.25">
      <c r="D2956" s="201"/>
      <c r="E2956" s="179"/>
      <c r="F2956" s="179"/>
      <c r="G2956" s="180"/>
      <c r="H2956" s="182"/>
      <c r="I2956" s="182"/>
      <c r="J2956" s="182"/>
    </row>
    <row r="2957" spans="4:10" x14ac:dyDescent="0.25">
      <c r="D2957" s="201"/>
      <c r="E2957" s="179"/>
      <c r="F2957" s="179"/>
      <c r="G2957" s="180"/>
      <c r="H2957" s="182"/>
      <c r="I2957" s="182"/>
      <c r="J2957" s="182"/>
    </row>
    <row r="2958" spans="4:10" x14ac:dyDescent="0.25">
      <c r="D2958" s="201"/>
      <c r="E2958" s="179"/>
      <c r="F2958" s="179"/>
      <c r="G2958" s="180"/>
      <c r="H2958" s="182"/>
      <c r="I2958" s="182"/>
      <c r="J2958" s="182"/>
    </row>
    <row r="2959" spans="4:10" x14ac:dyDescent="0.25">
      <c r="D2959" s="201"/>
      <c r="E2959" s="179"/>
      <c r="F2959" s="179"/>
      <c r="G2959" s="180"/>
      <c r="H2959" s="182"/>
      <c r="I2959" s="182"/>
      <c r="J2959" s="182"/>
    </row>
    <row r="2960" spans="4:10" x14ac:dyDescent="0.25">
      <c r="D2960" s="201"/>
      <c r="E2960" s="179"/>
      <c r="F2960" s="179"/>
      <c r="G2960" s="180"/>
      <c r="H2960" s="182"/>
      <c r="I2960" s="182"/>
      <c r="J2960" s="182"/>
    </row>
    <row r="2961" spans="4:10" x14ac:dyDescent="0.25">
      <c r="D2961" s="201"/>
      <c r="E2961" s="179"/>
      <c r="F2961" s="179"/>
      <c r="G2961" s="180"/>
      <c r="H2961" s="182"/>
      <c r="I2961" s="182"/>
      <c r="J2961" s="182"/>
    </row>
    <row r="2962" spans="4:10" x14ac:dyDescent="0.25">
      <c r="D2962" s="201"/>
      <c r="E2962" s="179"/>
      <c r="F2962" s="179"/>
      <c r="G2962" s="180"/>
      <c r="H2962" s="182"/>
      <c r="I2962" s="182"/>
      <c r="J2962" s="182"/>
    </row>
    <row r="2963" spans="4:10" x14ac:dyDescent="0.25">
      <c r="D2963" s="201"/>
      <c r="E2963" s="179"/>
      <c r="F2963" s="179"/>
      <c r="G2963" s="180"/>
      <c r="H2963" s="182"/>
      <c r="I2963" s="182"/>
      <c r="J2963" s="182"/>
    </row>
    <row r="2964" spans="4:10" x14ac:dyDescent="0.25">
      <c r="D2964" s="201"/>
      <c r="E2964" s="179"/>
      <c r="F2964" s="179"/>
      <c r="G2964" s="180"/>
      <c r="H2964" s="182"/>
      <c r="I2964" s="182"/>
      <c r="J2964" s="182"/>
    </row>
    <row r="2965" spans="4:10" x14ac:dyDescent="0.25">
      <c r="D2965" s="201"/>
      <c r="E2965" s="179"/>
      <c r="F2965" s="179"/>
      <c r="G2965" s="180"/>
      <c r="H2965" s="182"/>
      <c r="I2965" s="182"/>
      <c r="J2965" s="182"/>
    </row>
    <row r="2966" spans="4:10" x14ac:dyDescent="0.25">
      <c r="D2966" s="201"/>
      <c r="E2966" s="179"/>
      <c r="F2966" s="179"/>
      <c r="G2966" s="180"/>
      <c r="H2966" s="182"/>
      <c r="I2966" s="182"/>
      <c r="J2966" s="182"/>
    </row>
    <row r="2967" spans="4:10" x14ac:dyDescent="0.25">
      <c r="D2967" s="201"/>
      <c r="E2967" s="179"/>
      <c r="F2967" s="179"/>
      <c r="G2967" s="180"/>
      <c r="H2967" s="182"/>
      <c r="I2967" s="182"/>
      <c r="J2967" s="182"/>
    </row>
    <row r="2968" spans="4:10" x14ac:dyDescent="0.25">
      <c r="D2968" s="201"/>
      <c r="E2968" s="179"/>
      <c r="F2968" s="179"/>
      <c r="G2968" s="180"/>
      <c r="H2968" s="182"/>
      <c r="I2968" s="182"/>
      <c r="J2968" s="182"/>
    </row>
    <row r="2969" spans="4:10" x14ac:dyDescent="0.25">
      <c r="D2969" s="201"/>
      <c r="E2969" s="179"/>
      <c r="F2969" s="179"/>
      <c r="G2969" s="180"/>
      <c r="H2969" s="182"/>
      <c r="I2969" s="182"/>
      <c r="J2969" s="182"/>
    </row>
    <row r="2970" spans="4:10" x14ac:dyDescent="0.25">
      <c r="D2970" s="201"/>
      <c r="E2970" s="179"/>
      <c r="F2970" s="179"/>
      <c r="G2970" s="180"/>
      <c r="H2970" s="182"/>
      <c r="I2970" s="182"/>
      <c r="J2970" s="182"/>
    </row>
    <row r="2971" spans="4:10" x14ac:dyDescent="0.25">
      <c r="D2971" s="201"/>
      <c r="E2971" s="179"/>
      <c r="F2971" s="179"/>
      <c r="G2971" s="180"/>
      <c r="H2971" s="182"/>
      <c r="I2971" s="182"/>
      <c r="J2971" s="182"/>
    </row>
    <row r="2972" spans="4:10" x14ac:dyDescent="0.25">
      <c r="D2972" s="201"/>
      <c r="E2972" s="179"/>
      <c r="F2972" s="179"/>
      <c r="G2972" s="180"/>
      <c r="H2972" s="182"/>
      <c r="I2972" s="182"/>
      <c r="J2972" s="182"/>
    </row>
    <row r="2973" spans="4:10" x14ac:dyDescent="0.25">
      <c r="D2973" s="201"/>
      <c r="E2973" s="179"/>
      <c r="F2973" s="179"/>
      <c r="G2973" s="180"/>
      <c r="H2973" s="182"/>
      <c r="I2973" s="182"/>
      <c r="J2973" s="182"/>
    </row>
    <row r="2974" spans="4:10" x14ac:dyDescent="0.25">
      <c r="D2974" s="201"/>
      <c r="E2974" s="179"/>
      <c r="F2974" s="179"/>
      <c r="G2974" s="180"/>
      <c r="H2974" s="182"/>
      <c r="I2974" s="182"/>
      <c r="J2974" s="182"/>
    </row>
    <row r="2975" spans="4:10" x14ac:dyDescent="0.25">
      <c r="D2975" s="201"/>
      <c r="E2975" s="179"/>
      <c r="F2975" s="179"/>
      <c r="G2975" s="180"/>
      <c r="H2975" s="182"/>
      <c r="I2975" s="182"/>
      <c r="J2975" s="182"/>
    </row>
    <row r="2976" spans="4:10" x14ac:dyDescent="0.25">
      <c r="D2976" s="201"/>
      <c r="E2976" s="179"/>
      <c r="F2976" s="179"/>
      <c r="G2976" s="180"/>
      <c r="H2976" s="182"/>
      <c r="I2976" s="182"/>
      <c r="J2976" s="182"/>
    </row>
    <row r="2977" spans="4:10" x14ac:dyDescent="0.25">
      <c r="D2977" s="201"/>
      <c r="E2977" s="179"/>
      <c r="F2977" s="179"/>
      <c r="G2977" s="180"/>
      <c r="H2977" s="182"/>
      <c r="I2977" s="182"/>
      <c r="J2977" s="182"/>
    </row>
    <row r="2978" spans="4:10" x14ac:dyDescent="0.25">
      <c r="D2978" s="201"/>
      <c r="E2978" s="179"/>
      <c r="F2978" s="179"/>
      <c r="G2978" s="180"/>
      <c r="H2978" s="182"/>
      <c r="I2978" s="182"/>
      <c r="J2978" s="182"/>
    </row>
    <row r="2979" spans="4:10" x14ac:dyDescent="0.25">
      <c r="D2979" s="201"/>
      <c r="E2979" s="179"/>
      <c r="F2979" s="179"/>
      <c r="G2979" s="180"/>
      <c r="H2979" s="182"/>
      <c r="I2979" s="182"/>
      <c r="J2979" s="182"/>
    </row>
    <row r="2980" spans="4:10" x14ac:dyDescent="0.25">
      <c r="D2980" s="201"/>
      <c r="E2980" s="179"/>
      <c r="F2980" s="179"/>
      <c r="G2980" s="180"/>
      <c r="H2980" s="182"/>
      <c r="I2980" s="182"/>
      <c r="J2980" s="182"/>
    </row>
    <row r="2981" spans="4:10" x14ac:dyDescent="0.25">
      <c r="D2981" s="201"/>
      <c r="E2981" s="179"/>
      <c r="F2981" s="179"/>
      <c r="G2981" s="180"/>
      <c r="H2981" s="182"/>
      <c r="I2981" s="182"/>
      <c r="J2981" s="182"/>
    </row>
    <row r="2982" spans="4:10" x14ac:dyDescent="0.25">
      <c r="D2982" s="201"/>
      <c r="E2982" s="179"/>
      <c r="F2982" s="179"/>
      <c r="G2982" s="180"/>
      <c r="H2982" s="182"/>
      <c r="I2982" s="182"/>
      <c r="J2982" s="182"/>
    </row>
    <row r="2983" spans="4:10" x14ac:dyDescent="0.25">
      <c r="D2983" s="201"/>
      <c r="E2983" s="179"/>
      <c r="F2983" s="179"/>
      <c r="G2983" s="180"/>
      <c r="H2983" s="182"/>
      <c r="I2983" s="182"/>
      <c r="J2983" s="182"/>
    </row>
    <row r="2984" spans="4:10" x14ac:dyDescent="0.25">
      <c r="D2984" s="201"/>
      <c r="E2984" s="179"/>
      <c r="F2984" s="179"/>
      <c r="G2984" s="180"/>
      <c r="H2984" s="182"/>
      <c r="I2984" s="182"/>
      <c r="J2984" s="182"/>
    </row>
    <row r="2985" spans="4:10" x14ac:dyDescent="0.25">
      <c r="D2985" s="201"/>
      <c r="E2985" s="179"/>
      <c r="F2985" s="179"/>
      <c r="G2985" s="180"/>
      <c r="H2985" s="182"/>
      <c r="I2985" s="182"/>
      <c r="J2985" s="182"/>
    </row>
    <row r="2986" spans="4:10" x14ac:dyDescent="0.25">
      <c r="D2986" s="201"/>
      <c r="E2986" s="179"/>
      <c r="F2986" s="179"/>
      <c r="G2986" s="180"/>
      <c r="H2986" s="182"/>
      <c r="I2986" s="182"/>
      <c r="J2986" s="182"/>
    </row>
    <row r="2987" spans="4:10" x14ac:dyDescent="0.25">
      <c r="D2987" s="201"/>
      <c r="E2987" s="179"/>
      <c r="F2987" s="179"/>
      <c r="G2987" s="180"/>
      <c r="H2987" s="182"/>
      <c r="I2987" s="182"/>
      <c r="J2987" s="182"/>
    </row>
    <row r="2988" spans="4:10" x14ac:dyDescent="0.25">
      <c r="D2988" s="201"/>
      <c r="E2988" s="179"/>
      <c r="F2988" s="179"/>
      <c r="G2988" s="180"/>
      <c r="H2988" s="182"/>
      <c r="I2988" s="182"/>
      <c r="J2988" s="182"/>
    </row>
    <row r="2989" spans="4:10" x14ac:dyDescent="0.25">
      <c r="D2989" s="201"/>
      <c r="E2989" s="179"/>
      <c r="F2989" s="179"/>
      <c r="G2989" s="180"/>
      <c r="H2989" s="182"/>
      <c r="I2989" s="182"/>
      <c r="J2989" s="182"/>
    </row>
    <row r="2990" spans="4:10" x14ac:dyDescent="0.25">
      <c r="D2990" s="201"/>
      <c r="E2990" s="179"/>
      <c r="F2990" s="179"/>
      <c r="G2990" s="180"/>
      <c r="H2990" s="182"/>
      <c r="I2990" s="182"/>
      <c r="J2990" s="182"/>
    </row>
    <row r="2991" spans="4:10" x14ac:dyDescent="0.25">
      <c r="D2991" s="201"/>
      <c r="E2991" s="179"/>
      <c r="F2991" s="179"/>
      <c r="G2991" s="180"/>
      <c r="H2991" s="182"/>
      <c r="I2991" s="182"/>
      <c r="J2991" s="182"/>
    </row>
    <row r="2992" spans="4:10" x14ac:dyDescent="0.25">
      <c r="D2992" s="201"/>
      <c r="E2992" s="179"/>
      <c r="F2992" s="179"/>
      <c r="G2992" s="180"/>
      <c r="H2992" s="182"/>
      <c r="I2992" s="182"/>
      <c r="J2992" s="182"/>
    </row>
    <row r="2993" spans="4:10" x14ac:dyDescent="0.25">
      <c r="D2993" s="201"/>
      <c r="E2993" s="179"/>
      <c r="F2993" s="179"/>
      <c r="G2993" s="180"/>
      <c r="H2993" s="182"/>
      <c r="I2993" s="182"/>
      <c r="J2993" s="182"/>
    </row>
    <row r="2994" spans="4:10" x14ac:dyDescent="0.25">
      <c r="D2994" s="201"/>
      <c r="E2994" s="179"/>
      <c r="F2994" s="179"/>
      <c r="G2994" s="180"/>
      <c r="H2994" s="182"/>
      <c r="I2994" s="182"/>
      <c r="J2994" s="182"/>
    </row>
    <row r="2995" spans="4:10" x14ac:dyDescent="0.25">
      <c r="D2995" s="201"/>
      <c r="E2995" s="179"/>
      <c r="F2995" s="179"/>
      <c r="G2995" s="180"/>
      <c r="H2995" s="182"/>
      <c r="I2995" s="182"/>
      <c r="J2995" s="182"/>
    </row>
    <row r="2996" spans="4:10" x14ac:dyDescent="0.25">
      <c r="D2996" s="201"/>
      <c r="E2996" s="179"/>
      <c r="F2996" s="179"/>
      <c r="G2996" s="180"/>
      <c r="H2996" s="182"/>
      <c r="I2996" s="182"/>
      <c r="J2996" s="182"/>
    </row>
    <row r="2997" spans="4:10" x14ac:dyDescent="0.25">
      <c r="D2997" s="201"/>
      <c r="E2997" s="179"/>
      <c r="F2997" s="179"/>
      <c r="G2997" s="180"/>
      <c r="H2997" s="182"/>
      <c r="I2997" s="182"/>
      <c r="J2997" s="182"/>
    </row>
    <row r="2998" spans="4:10" x14ac:dyDescent="0.25">
      <c r="D2998" s="201"/>
      <c r="E2998" s="179"/>
      <c r="F2998" s="179"/>
      <c r="G2998" s="180"/>
      <c r="H2998" s="182"/>
      <c r="I2998" s="182"/>
      <c r="J2998" s="182"/>
    </row>
    <row r="2999" spans="4:10" x14ac:dyDescent="0.25">
      <c r="D2999" s="201"/>
      <c r="E2999" s="179"/>
      <c r="F2999" s="179"/>
      <c r="G2999" s="180"/>
      <c r="H2999" s="182"/>
      <c r="I2999" s="182"/>
      <c r="J2999" s="182"/>
    </row>
    <row r="3000" spans="4:10" x14ac:dyDescent="0.25">
      <c r="D3000" s="201"/>
      <c r="E3000" s="179"/>
      <c r="F3000" s="179"/>
      <c r="G3000" s="180"/>
      <c r="H3000" s="182"/>
      <c r="I3000" s="182"/>
      <c r="J3000" s="182"/>
    </row>
    <row r="3001" spans="4:10" x14ac:dyDescent="0.25">
      <c r="D3001" s="201"/>
      <c r="E3001" s="179"/>
      <c r="F3001" s="179"/>
      <c r="G3001" s="180"/>
      <c r="H3001" s="182"/>
      <c r="I3001" s="182"/>
      <c r="J3001" s="182"/>
    </row>
    <row r="3002" spans="4:10" x14ac:dyDescent="0.25">
      <c r="D3002" s="201"/>
      <c r="E3002" s="179"/>
      <c r="F3002" s="179"/>
      <c r="G3002" s="180"/>
      <c r="H3002" s="182"/>
      <c r="I3002" s="182"/>
      <c r="J3002" s="182"/>
    </row>
    <row r="3003" spans="4:10" x14ac:dyDescent="0.25">
      <c r="D3003" s="201"/>
      <c r="E3003" s="179"/>
      <c r="F3003" s="179"/>
      <c r="G3003" s="180"/>
      <c r="H3003" s="182"/>
      <c r="I3003" s="182"/>
      <c r="J3003" s="182"/>
    </row>
    <row r="3004" spans="4:10" x14ac:dyDescent="0.25">
      <c r="D3004" s="201"/>
      <c r="E3004" s="179"/>
      <c r="F3004" s="179"/>
      <c r="G3004" s="180"/>
      <c r="H3004" s="182"/>
      <c r="I3004" s="182"/>
      <c r="J3004" s="182"/>
    </row>
    <row r="3005" spans="4:10" x14ac:dyDescent="0.25">
      <c r="D3005" s="201"/>
      <c r="E3005" s="179"/>
      <c r="F3005" s="179"/>
      <c r="G3005" s="180"/>
      <c r="H3005" s="182"/>
      <c r="I3005" s="182"/>
      <c r="J3005" s="182"/>
    </row>
    <row r="3006" spans="4:10" x14ac:dyDescent="0.25">
      <c r="D3006" s="201"/>
      <c r="E3006" s="179"/>
      <c r="F3006" s="179"/>
      <c r="G3006" s="180"/>
      <c r="H3006" s="182"/>
      <c r="I3006" s="182"/>
      <c r="J3006" s="182"/>
    </row>
    <row r="3007" spans="4:10" x14ac:dyDescent="0.25">
      <c r="D3007" s="201"/>
      <c r="E3007" s="179"/>
      <c r="F3007" s="179"/>
      <c r="G3007" s="180"/>
      <c r="H3007" s="182"/>
      <c r="I3007" s="182"/>
      <c r="J3007" s="182"/>
    </row>
    <row r="3008" spans="4:10" x14ac:dyDescent="0.25">
      <c r="D3008" s="201"/>
      <c r="E3008" s="179"/>
      <c r="F3008" s="179"/>
      <c r="G3008" s="180"/>
      <c r="H3008" s="182"/>
      <c r="I3008" s="182"/>
      <c r="J3008" s="182"/>
    </row>
    <row r="3009" spans="4:10" x14ac:dyDescent="0.25">
      <c r="D3009" s="201"/>
      <c r="E3009" s="179"/>
      <c r="F3009" s="179"/>
      <c r="G3009" s="180"/>
      <c r="H3009" s="182"/>
      <c r="I3009" s="182"/>
      <c r="J3009" s="182"/>
    </row>
    <row r="3010" spans="4:10" x14ac:dyDescent="0.25">
      <c r="D3010" s="201"/>
      <c r="E3010" s="179"/>
      <c r="F3010" s="179"/>
      <c r="G3010" s="180"/>
      <c r="H3010" s="182"/>
      <c r="I3010" s="182"/>
      <c r="J3010" s="182"/>
    </row>
    <row r="3011" spans="4:10" x14ac:dyDescent="0.25">
      <c r="D3011" s="201"/>
      <c r="E3011" s="179"/>
      <c r="F3011" s="179"/>
      <c r="G3011" s="180"/>
      <c r="H3011" s="182"/>
      <c r="I3011" s="182"/>
      <c r="J3011" s="182"/>
    </row>
    <row r="3012" spans="4:10" x14ac:dyDescent="0.25">
      <c r="D3012" s="201"/>
      <c r="E3012" s="179"/>
      <c r="F3012" s="179"/>
      <c r="G3012" s="180"/>
      <c r="H3012" s="182"/>
      <c r="I3012" s="182"/>
      <c r="J3012" s="182"/>
    </row>
    <row r="3013" spans="4:10" x14ac:dyDescent="0.25">
      <c r="D3013" s="201"/>
      <c r="E3013" s="179"/>
      <c r="F3013" s="179"/>
      <c r="G3013" s="180"/>
      <c r="H3013" s="182"/>
      <c r="I3013" s="182"/>
      <c r="J3013" s="182"/>
    </row>
    <row r="3014" spans="4:10" x14ac:dyDescent="0.25">
      <c r="D3014" s="201"/>
      <c r="E3014" s="179"/>
      <c r="F3014" s="179"/>
      <c r="G3014" s="180"/>
      <c r="H3014" s="182"/>
      <c r="I3014" s="182"/>
      <c r="J3014" s="182"/>
    </row>
    <row r="3015" spans="4:10" x14ac:dyDescent="0.25">
      <c r="D3015" s="201"/>
      <c r="E3015" s="179"/>
      <c r="F3015" s="179"/>
      <c r="G3015" s="180"/>
      <c r="H3015" s="182"/>
      <c r="I3015" s="182"/>
      <c r="J3015" s="182"/>
    </row>
    <row r="3016" spans="4:10" x14ac:dyDescent="0.25">
      <c r="D3016" s="201"/>
      <c r="E3016" s="179"/>
      <c r="F3016" s="179"/>
      <c r="G3016" s="180"/>
      <c r="H3016" s="182"/>
      <c r="I3016" s="182"/>
      <c r="J3016" s="182"/>
    </row>
    <row r="3017" spans="4:10" x14ac:dyDescent="0.25">
      <c r="D3017" s="201"/>
      <c r="E3017" s="179"/>
      <c r="F3017" s="179"/>
      <c r="G3017" s="180"/>
      <c r="H3017" s="182"/>
      <c r="I3017" s="182"/>
      <c r="J3017" s="182"/>
    </row>
    <row r="3018" spans="4:10" x14ac:dyDescent="0.25">
      <c r="D3018" s="201"/>
      <c r="E3018" s="179"/>
      <c r="F3018" s="179"/>
      <c r="G3018" s="180"/>
      <c r="H3018" s="182"/>
      <c r="I3018" s="182"/>
      <c r="J3018" s="182"/>
    </row>
    <row r="3019" spans="4:10" x14ac:dyDescent="0.25">
      <c r="D3019" s="201"/>
      <c r="E3019" s="179"/>
      <c r="F3019" s="179"/>
      <c r="G3019" s="180"/>
      <c r="H3019" s="182"/>
      <c r="I3019" s="182"/>
      <c r="J3019" s="182"/>
    </row>
    <row r="3020" spans="4:10" x14ac:dyDescent="0.25">
      <c r="D3020" s="201"/>
      <c r="E3020" s="179"/>
      <c r="F3020" s="179"/>
      <c r="G3020" s="180"/>
      <c r="H3020" s="182"/>
      <c r="I3020" s="182"/>
      <c r="J3020" s="182"/>
    </row>
    <row r="3021" spans="4:10" x14ac:dyDescent="0.25">
      <c r="D3021" s="201"/>
      <c r="E3021" s="179"/>
      <c r="F3021" s="179"/>
      <c r="G3021" s="180"/>
      <c r="H3021" s="182"/>
      <c r="I3021" s="182"/>
      <c r="J3021" s="182"/>
    </row>
    <row r="3022" spans="4:10" x14ac:dyDescent="0.25">
      <c r="D3022" s="201"/>
      <c r="E3022" s="179"/>
      <c r="F3022" s="179"/>
      <c r="G3022" s="180"/>
      <c r="H3022" s="182"/>
      <c r="I3022" s="182"/>
      <c r="J3022" s="182"/>
    </row>
    <row r="3023" spans="4:10" x14ac:dyDescent="0.25">
      <c r="D3023" s="201"/>
      <c r="E3023" s="179"/>
      <c r="F3023" s="179"/>
      <c r="G3023" s="180"/>
      <c r="H3023" s="182"/>
      <c r="I3023" s="182"/>
      <c r="J3023" s="182"/>
    </row>
    <row r="3024" spans="4:10" x14ac:dyDescent="0.25">
      <c r="D3024" s="201"/>
      <c r="E3024" s="179"/>
      <c r="F3024" s="179"/>
      <c r="G3024" s="180"/>
      <c r="H3024" s="182"/>
      <c r="I3024" s="182"/>
      <c r="J3024" s="182"/>
    </row>
    <row r="3025" spans="4:10" x14ac:dyDescent="0.25">
      <c r="D3025" s="201"/>
      <c r="E3025" s="179"/>
      <c r="F3025" s="179"/>
      <c r="G3025" s="180"/>
      <c r="H3025" s="182"/>
      <c r="I3025" s="182"/>
      <c r="J3025" s="182"/>
    </row>
    <row r="3026" spans="4:10" x14ac:dyDescent="0.25">
      <c r="D3026" s="201"/>
      <c r="E3026" s="179"/>
      <c r="F3026" s="179"/>
      <c r="G3026" s="180"/>
      <c r="H3026" s="182"/>
      <c r="I3026" s="182"/>
      <c r="J3026" s="182"/>
    </row>
  </sheetData>
  <pageMargins left="0.7" right="0.7" top="0.75" bottom="0.75" header="0.3" footer="0.3"/>
  <pageSetup paperSize="9" orientation="portrait" horizontalDpi="300" verticalDpi="300"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rgb="FFFF0000"/>
  </sheetPr>
  <dimension ref="A1:L170"/>
  <sheetViews>
    <sheetView zoomScale="80" zoomScaleNormal="80" workbookViewId="0">
      <selection activeCell="Q37" sqref="Q37"/>
    </sheetView>
  </sheetViews>
  <sheetFormatPr baseColWidth="10" defaultRowHeight="15" x14ac:dyDescent="0.25"/>
  <cols>
    <col min="1" max="1" width="5.5703125" bestFit="1" customWidth="1"/>
    <col min="2" max="2" width="9.7109375" bestFit="1" customWidth="1"/>
    <col min="3" max="6" width="9.7109375" customWidth="1"/>
    <col min="7" max="7" width="7.5703125" style="160" customWidth="1"/>
    <col min="8" max="8" width="4" style="160" bestFit="1" customWidth="1"/>
  </cols>
  <sheetData>
    <row r="1" spans="1:12" s="18" customFormat="1" x14ac:dyDescent="0.25">
      <c r="A1" s="202" t="s">
        <v>234</v>
      </c>
      <c r="B1" s="202">
        <v>0.5</v>
      </c>
      <c r="C1" s="202">
        <v>0.6</v>
      </c>
      <c r="D1" s="203">
        <v>0.7</v>
      </c>
      <c r="E1" s="202">
        <v>0.8</v>
      </c>
      <c r="F1" s="203">
        <v>0.9</v>
      </c>
      <c r="G1" s="203"/>
      <c r="H1" s="202"/>
    </row>
    <row r="2" spans="1:12" s="18" customFormat="1" x14ac:dyDescent="0.25">
      <c r="A2" s="18" t="s">
        <v>235</v>
      </c>
      <c r="B2" s="18" t="s">
        <v>80</v>
      </c>
      <c r="C2" s="18" t="s">
        <v>80</v>
      </c>
      <c r="D2" s="18" t="s">
        <v>80</v>
      </c>
      <c r="E2" s="18" t="s">
        <v>80</v>
      </c>
      <c r="F2" s="18" t="s">
        <v>80</v>
      </c>
      <c r="G2" s="202"/>
      <c r="H2" s="202"/>
    </row>
    <row r="3" spans="1:12" x14ac:dyDescent="0.25">
      <c r="A3" s="7">
        <v>1.85</v>
      </c>
      <c r="B3" s="110"/>
      <c r="C3" s="110"/>
      <c r="D3" s="110"/>
      <c r="E3" s="110"/>
      <c r="F3" s="110"/>
      <c r="G3" s="204"/>
      <c r="H3" s="160">
        <f t="shared" ref="H3:H34" si="0">+A3</f>
        <v>1.85</v>
      </c>
      <c r="I3" s="205" t="s">
        <v>236</v>
      </c>
      <c r="J3" s="206" t="s">
        <v>237</v>
      </c>
      <c r="K3" s="18" t="s">
        <v>238</v>
      </c>
      <c r="L3" s="207" t="s">
        <v>239</v>
      </c>
    </row>
    <row r="4" spans="1:12" x14ac:dyDescent="0.25">
      <c r="A4" s="7">
        <v>1.9</v>
      </c>
      <c r="B4" s="110">
        <v>1004.1552155303834</v>
      </c>
      <c r="C4" s="110">
        <v>934.71671472007904</v>
      </c>
      <c r="D4" s="110">
        <v>878.82966492128378</v>
      </c>
      <c r="E4" s="110">
        <v>832.50943589944541</v>
      </c>
      <c r="F4" s="110">
        <v>793.25593899684986</v>
      </c>
      <c r="G4" s="204">
        <f t="shared" ref="G4:G34" si="1">D4</f>
        <v>878.82966492128378</v>
      </c>
      <c r="H4" s="160">
        <f t="shared" si="0"/>
        <v>1.9</v>
      </c>
      <c r="I4" s="208">
        <f>MAX(D:D)</f>
        <v>1986.6121414635284</v>
      </c>
      <c r="J4" s="209">
        <f>VLOOKUP(I4,G:H,2, FALSE)</f>
        <v>5.35</v>
      </c>
      <c r="K4" s="105">
        <f>+'sim lan'!K2</f>
        <v>1.8734999999999999</v>
      </c>
      <c r="L4" s="210">
        <f>+J4-K4</f>
        <v>3.4764999999999997</v>
      </c>
    </row>
    <row r="5" spans="1:12" x14ac:dyDescent="0.25">
      <c r="A5" s="7">
        <v>1.95</v>
      </c>
      <c r="B5" s="110">
        <v>1055.6301618330608</v>
      </c>
      <c r="C5" s="110">
        <v>971.12619116533961</v>
      </c>
      <c r="D5" s="110">
        <v>904.47241584767153</v>
      </c>
      <c r="E5" s="110">
        <v>850.08659157766772</v>
      </c>
      <c r="F5" s="110">
        <v>804.79229710155494</v>
      </c>
      <c r="G5" s="204">
        <f t="shared" si="1"/>
        <v>904.47241584767153</v>
      </c>
      <c r="H5" s="160">
        <f t="shared" si="0"/>
        <v>1.95</v>
      </c>
    </row>
    <row r="6" spans="1:12" x14ac:dyDescent="0.25">
      <c r="A6" s="7">
        <v>2</v>
      </c>
      <c r="B6" s="110">
        <v>1118.0239785491474</v>
      </c>
      <c r="C6" s="110">
        <v>1025.0635220970651</v>
      </c>
      <c r="D6" s="110">
        <v>952.65296202108232</v>
      </c>
      <c r="E6" s="110">
        <v>894.0812012044546</v>
      </c>
      <c r="F6" s="110">
        <v>845.38901665058802</v>
      </c>
      <c r="G6" s="204">
        <f t="shared" si="1"/>
        <v>952.65296202108232</v>
      </c>
      <c r="H6" s="160">
        <f t="shared" si="0"/>
        <v>2</v>
      </c>
    </row>
    <row r="7" spans="1:12" x14ac:dyDescent="0.25">
      <c r="A7" s="7">
        <v>2.0499999999999998</v>
      </c>
      <c r="B7" s="110">
        <v>1171.9636443452634</v>
      </c>
      <c r="C7" s="110">
        <v>1070.1033027387844</v>
      </c>
      <c r="D7" s="110">
        <v>991.40113802442443</v>
      </c>
      <c r="E7" s="110">
        <v>928.22243467153339</v>
      </c>
      <c r="F7" s="110">
        <v>875.99144750849541</v>
      </c>
      <c r="G7" s="204">
        <f t="shared" si="1"/>
        <v>991.40113802442443</v>
      </c>
      <c r="H7" s="160">
        <f t="shared" si="0"/>
        <v>2.0499999999999998</v>
      </c>
    </row>
    <row r="8" spans="1:12" x14ac:dyDescent="0.25">
      <c r="A8" s="7">
        <v>2.1</v>
      </c>
      <c r="B8" s="110">
        <v>1222.5413700730644</v>
      </c>
      <c r="C8" s="110">
        <v>1112.0231242534337</v>
      </c>
      <c r="D8" s="110">
        <v>1027.2490196189681</v>
      </c>
      <c r="E8" s="110">
        <v>959.5019002957473</v>
      </c>
      <c r="F8" s="110">
        <v>903.80211192525996</v>
      </c>
      <c r="G8" s="204">
        <f t="shared" si="1"/>
        <v>1027.2490196189681</v>
      </c>
      <c r="H8" s="160">
        <f t="shared" si="0"/>
        <v>2.1</v>
      </c>
    </row>
    <row r="9" spans="1:12" x14ac:dyDescent="0.25">
      <c r="A9" s="7">
        <v>2.15</v>
      </c>
      <c r="B9" s="110">
        <v>1271.002429523214</v>
      </c>
      <c r="C9" s="110">
        <v>1152.1338967084305</v>
      </c>
      <c r="D9" s="110">
        <v>1061.4073988738958</v>
      </c>
      <c r="E9" s="110">
        <v>989.22944910388151</v>
      </c>
      <c r="F9" s="110">
        <v>930.13818314880086</v>
      </c>
      <c r="G9" s="204">
        <f t="shared" si="1"/>
        <v>1061.4073988738958</v>
      </c>
      <c r="H9" s="160">
        <f t="shared" si="0"/>
        <v>2.15</v>
      </c>
    </row>
    <row r="10" spans="1:12" x14ac:dyDescent="0.25">
      <c r="A10" s="7">
        <v>2.2000000000000002</v>
      </c>
      <c r="B10" s="110">
        <v>1317.9878760714171</v>
      </c>
      <c r="C10" s="110">
        <v>1190.921286213948</v>
      </c>
      <c r="D10" s="110">
        <v>1094.4169285479427</v>
      </c>
      <c r="E10" s="110">
        <v>1017.9508390994077</v>
      </c>
      <c r="F10" s="110">
        <v>955.51271686851953</v>
      </c>
      <c r="G10" s="204">
        <f t="shared" si="1"/>
        <v>1094.4169285479427</v>
      </c>
      <c r="H10" s="160">
        <f t="shared" si="0"/>
        <v>2.2000000000000002</v>
      </c>
    </row>
    <row r="11" spans="1:12" x14ac:dyDescent="0.25">
      <c r="A11" s="7">
        <v>2.25</v>
      </c>
      <c r="B11" s="110">
        <v>1363.5926572482672</v>
      </c>
      <c r="C11" s="110">
        <v>1228.5972970215585</v>
      </c>
      <c r="D11" s="110">
        <v>1126.4481847622983</v>
      </c>
      <c r="E11" s="110">
        <v>1045.7955285820649</v>
      </c>
      <c r="F11" s="110">
        <v>980.0494890011729</v>
      </c>
      <c r="G11" s="204">
        <f t="shared" si="1"/>
        <v>1126.4481847622983</v>
      </c>
      <c r="H11" s="160">
        <f t="shared" si="0"/>
        <v>2.25</v>
      </c>
    </row>
    <row r="12" spans="1:12" x14ac:dyDescent="0.25">
      <c r="A12" s="7">
        <v>2.2999999999999998</v>
      </c>
      <c r="B12" s="110">
        <v>1408.0797817735677</v>
      </c>
      <c r="C12" s="110">
        <v>1265.3846008703747</v>
      </c>
      <c r="D12" s="110">
        <v>1157.6984398564007</v>
      </c>
      <c r="E12" s="110">
        <v>1072.934836878997</v>
      </c>
      <c r="F12" s="110">
        <v>1004.0801109315618</v>
      </c>
      <c r="G12" s="204">
        <f t="shared" si="1"/>
        <v>1157.6984398564007</v>
      </c>
      <c r="H12" s="160">
        <f t="shared" si="0"/>
        <v>2.2999999999999998</v>
      </c>
    </row>
    <row r="13" spans="1:12" x14ac:dyDescent="0.25">
      <c r="A13" s="7">
        <v>2.35</v>
      </c>
      <c r="B13" s="110">
        <v>1451.4241993569506</v>
      </c>
      <c r="C13" s="110">
        <v>1301.2435573015043</v>
      </c>
      <c r="D13" s="110">
        <v>1188.2292674757393</v>
      </c>
      <c r="E13" s="110">
        <v>1099.4657331497513</v>
      </c>
      <c r="F13" s="110">
        <v>1027.4499700882595</v>
      </c>
      <c r="G13" s="204">
        <f t="shared" si="1"/>
        <v>1188.2292674757393</v>
      </c>
      <c r="H13" s="160">
        <f t="shared" si="0"/>
        <v>2.35</v>
      </c>
    </row>
    <row r="14" spans="1:12" x14ac:dyDescent="0.25">
      <c r="A14" s="7">
        <v>2.4</v>
      </c>
      <c r="B14" s="110">
        <v>1493.7033698951871</v>
      </c>
      <c r="C14" s="110">
        <v>1336.2375920915479</v>
      </c>
      <c r="D14" s="110">
        <v>1218.0675375356225</v>
      </c>
      <c r="E14" s="110">
        <v>1125.3625675842541</v>
      </c>
      <c r="F14" s="110">
        <v>1050.3623283344809</v>
      </c>
      <c r="G14" s="204">
        <f t="shared" si="1"/>
        <v>1218.0675375356225</v>
      </c>
      <c r="H14" s="160">
        <f t="shared" si="0"/>
        <v>2.4</v>
      </c>
    </row>
    <row r="15" spans="1:12" x14ac:dyDescent="0.25">
      <c r="A15" s="7">
        <v>2.4500000000000002</v>
      </c>
      <c r="B15" s="110">
        <v>1534.9307239579696</v>
      </c>
      <c r="C15" s="110">
        <v>1370.527933516443</v>
      </c>
      <c r="D15" s="110">
        <v>1247.2800136656149</v>
      </c>
      <c r="E15" s="110">
        <v>1150.8154028812057</v>
      </c>
      <c r="F15" s="110">
        <v>1072.8338199504776</v>
      </c>
      <c r="G15" s="204">
        <f t="shared" si="1"/>
        <v>1247.2800136656149</v>
      </c>
      <c r="H15" s="160">
        <f t="shared" si="0"/>
        <v>2.4500000000000002</v>
      </c>
    </row>
    <row r="16" spans="1:12" x14ac:dyDescent="0.25">
      <c r="A16" s="7">
        <v>2.5</v>
      </c>
      <c r="B16" s="110">
        <v>1575.0986030737074</v>
      </c>
      <c r="C16" s="110">
        <v>1403.9782259569536</v>
      </c>
      <c r="D16" s="110">
        <v>1275.8587032526691</v>
      </c>
      <c r="E16" s="110">
        <v>1175.7247953607539</v>
      </c>
      <c r="F16" s="110">
        <v>1094.8600654757818</v>
      </c>
      <c r="G16" s="204">
        <f t="shared" si="1"/>
        <v>1275.8587032526691</v>
      </c>
      <c r="H16" s="160">
        <f t="shared" si="0"/>
        <v>2.5</v>
      </c>
    </row>
    <row r="17" spans="1:8" x14ac:dyDescent="0.25">
      <c r="A17" s="7">
        <v>2.5499999999999998</v>
      </c>
      <c r="B17" s="110">
        <v>1614.3217167990795</v>
      </c>
      <c r="C17" s="110">
        <v>1436.7011583473304</v>
      </c>
      <c r="D17" s="110">
        <v>1303.8710408964753</v>
      </c>
      <c r="E17" s="110">
        <v>1200.1029419549113</v>
      </c>
      <c r="F17" s="110">
        <v>1116.4495594573621</v>
      </c>
      <c r="G17" s="204">
        <f t="shared" si="1"/>
        <v>1303.8710408964753</v>
      </c>
      <c r="H17" s="160">
        <f t="shared" si="0"/>
        <v>2.5499999999999998</v>
      </c>
    </row>
    <row r="18" spans="1:8" x14ac:dyDescent="0.25">
      <c r="A18" s="7">
        <v>2.6</v>
      </c>
      <c r="B18" s="110">
        <v>1652.4377152051245</v>
      </c>
      <c r="C18" s="110">
        <v>1468.5724122552044</v>
      </c>
      <c r="D18" s="110">
        <v>1331.226712284654</v>
      </c>
      <c r="E18" s="110">
        <v>1224.0158582158722</v>
      </c>
      <c r="F18" s="110">
        <v>1137.6154711506761</v>
      </c>
      <c r="G18" s="204">
        <f t="shared" si="1"/>
        <v>1331.226712284654</v>
      </c>
      <c r="H18" s="160">
        <f t="shared" si="0"/>
        <v>2.6</v>
      </c>
    </row>
    <row r="19" spans="1:8" x14ac:dyDescent="0.25">
      <c r="A19" s="7">
        <v>2.65</v>
      </c>
      <c r="B19" s="110">
        <v>1689.6300285858872</v>
      </c>
      <c r="C19" s="110">
        <v>1499.7950946892058</v>
      </c>
      <c r="D19" s="110">
        <v>1357.9964137554932</v>
      </c>
      <c r="E19" s="110">
        <v>1247.4885868716333</v>
      </c>
      <c r="F19" s="110">
        <v>1158.4388930658936</v>
      </c>
      <c r="G19" s="204">
        <f t="shared" si="1"/>
        <v>1357.9964137554932</v>
      </c>
      <c r="H19" s="160">
        <f t="shared" si="0"/>
        <v>2.65</v>
      </c>
    </row>
    <row r="20" spans="1:8" x14ac:dyDescent="0.25">
      <c r="A20" s="7">
        <v>2.7</v>
      </c>
      <c r="B20" s="110">
        <v>1725.6085538044276</v>
      </c>
      <c r="C20" s="110">
        <v>1530.0963022913811</v>
      </c>
      <c r="D20" s="110">
        <v>1384.1007098310092</v>
      </c>
      <c r="E20" s="110">
        <v>1270.3497638294364</v>
      </c>
      <c r="F20" s="110">
        <v>1178.7507956952518</v>
      </c>
      <c r="G20" s="204">
        <f t="shared" si="1"/>
        <v>1384.1007098310092</v>
      </c>
      <c r="H20" s="160">
        <f t="shared" si="0"/>
        <v>2.7</v>
      </c>
    </row>
    <row r="21" spans="1:8" x14ac:dyDescent="0.25">
      <c r="A21" s="7">
        <v>2.75</v>
      </c>
      <c r="B21" s="110">
        <v>1760.636512149958</v>
      </c>
      <c r="C21" s="110">
        <v>1559.5831524109469</v>
      </c>
      <c r="D21" s="110">
        <v>1409.577283350307</v>
      </c>
      <c r="E21" s="110">
        <v>1292.6994614561479</v>
      </c>
      <c r="F21" s="110">
        <v>1198.635422672646</v>
      </c>
      <c r="G21" s="204">
        <f t="shared" si="1"/>
        <v>1409.577283350307</v>
      </c>
      <c r="H21" s="160">
        <f t="shared" si="0"/>
        <v>2.75</v>
      </c>
    </row>
    <row r="22" spans="1:8" x14ac:dyDescent="0.25">
      <c r="A22" s="7">
        <v>2.8</v>
      </c>
      <c r="B22" s="110">
        <v>1794.5852289864845</v>
      </c>
      <c r="C22" s="110">
        <v>1588.2980230958738</v>
      </c>
      <c r="D22" s="110">
        <v>1434.4211262127353</v>
      </c>
      <c r="E22" s="110">
        <v>1314.5398680911806</v>
      </c>
      <c r="F22" s="110">
        <v>1218.0925603428041</v>
      </c>
      <c r="G22" s="204">
        <f t="shared" si="1"/>
        <v>1434.4211262127353</v>
      </c>
      <c r="H22" s="160">
        <f t="shared" si="0"/>
        <v>2.8</v>
      </c>
    </row>
    <row r="23" spans="1:8" x14ac:dyDescent="0.25">
      <c r="A23" s="7">
        <v>2.85</v>
      </c>
      <c r="B23" s="110">
        <v>1827.4815753289397</v>
      </c>
      <c r="C23" s="110">
        <v>1616.2632068949956</v>
      </c>
      <c r="D23" s="110">
        <v>1458.6384905524897</v>
      </c>
      <c r="E23" s="110">
        <v>1335.8730248139059</v>
      </c>
      <c r="F23" s="110">
        <v>1237.1219335587325</v>
      </c>
      <c r="G23" s="204">
        <f t="shared" si="1"/>
        <v>1458.6384905524897</v>
      </c>
      <c r="H23" s="160">
        <f t="shared" si="0"/>
        <v>2.85</v>
      </c>
    </row>
    <row r="24" spans="1:8" x14ac:dyDescent="0.25">
      <c r="A24" s="7">
        <v>2.9</v>
      </c>
      <c r="B24" s="110">
        <v>1859.4342351630062</v>
      </c>
      <c r="C24" s="110">
        <v>1643.4351335997592</v>
      </c>
      <c r="D24" s="110">
        <v>1482.2335928990267</v>
      </c>
      <c r="E24" s="110">
        <v>1356.6992041534695</v>
      </c>
      <c r="F24" s="110">
        <v>1255.7216078841757</v>
      </c>
      <c r="G24" s="204">
        <f t="shared" si="1"/>
        <v>1482.2335928990267</v>
      </c>
      <c r="H24" s="160">
        <f t="shared" si="0"/>
        <v>2.9</v>
      </c>
    </row>
    <row r="25" spans="1:8" x14ac:dyDescent="0.25">
      <c r="A25" s="7">
        <v>2.95</v>
      </c>
      <c r="B25" s="110">
        <v>1890.3561707915378</v>
      </c>
      <c r="C25" s="110">
        <v>1669.8240067554868</v>
      </c>
      <c r="D25" s="110">
        <v>1505.2104707734113</v>
      </c>
      <c r="E25" s="110">
        <v>1377.0187007388163</v>
      </c>
      <c r="F25" s="110">
        <v>1273.926880774103</v>
      </c>
      <c r="G25" s="204">
        <f t="shared" si="1"/>
        <v>1505.2104707734113</v>
      </c>
      <c r="H25" s="160">
        <f t="shared" si="0"/>
        <v>2.95</v>
      </c>
    </row>
    <row r="26" spans="1:8" x14ac:dyDescent="0.25">
      <c r="A26" s="7">
        <v>3</v>
      </c>
      <c r="B26" s="110">
        <v>1920.2657296820057</v>
      </c>
      <c r="C26" s="110">
        <v>1695.438759186472</v>
      </c>
      <c r="D26" s="110">
        <v>1527.5723047412084</v>
      </c>
      <c r="E26" s="110">
        <v>1396.8311848418066</v>
      </c>
      <c r="F26" s="110">
        <v>1291.7077253460445</v>
      </c>
      <c r="G26" s="204">
        <f t="shared" si="1"/>
        <v>1527.5723047412084</v>
      </c>
      <c r="H26" s="160">
        <f t="shared" si="0"/>
        <v>3</v>
      </c>
    </row>
    <row r="27" spans="1:8" x14ac:dyDescent="0.25">
      <c r="A27" s="7">
        <v>3.05</v>
      </c>
      <c r="B27" s="110">
        <v>1949.244684663842</v>
      </c>
      <c r="C27" s="110">
        <v>1720.34678088651</v>
      </c>
      <c r="D27" s="110">
        <v>1549.3769865182599</v>
      </c>
      <c r="E27" s="110">
        <v>1416.1880744621863</v>
      </c>
      <c r="F27" s="110">
        <v>1309.1106289716558</v>
      </c>
      <c r="G27" s="204">
        <f t="shared" si="1"/>
        <v>1549.3769865182599</v>
      </c>
      <c r="H27" s="160">
        <f t="shared" si="0"/>
        <v>3.05</v>
      </c>
    </row>
    <row r="28" spans="1:8" x14ac:dyDescent="0.25">
      <c r="A28" s="7">
        <v>3.1</v>
      </c>
      <c r="B28" s="110">
        <v>1977.1772853865477</v>
      </c>
      <c r="C28" s="110">
        <v>1744.4351477538362</v>
      </c>
      <c r="D28" s="110">
        <v>1570.5146933762353</v>
      </c>
      <c r="E28" s="110">
        <v>1434.9827284217279</v>
      </c>
      <c r="F28" s="110">
        <v>1326.0317760452112</v>
      </c>
      <c r="G28" s="204">
        <f t="shared" si="1"/>
        <v>1570.5146933762353</v>
      </c>
      <c r="H28" s="160">
        <f t="shared" si="0"/>
        <v>3.1</v>
      </c>
    </row>
    <row r="29" spans="1:8" x14ac:dyDescent="0.25">
      <c r="A29" s="7">
        <v>3.15</v>
      </c>
      <c r="B29" s="110">
        <v>2004.1400958324971</v>
      </c>
      <c r="C29" s="110">
        <v>1767.7675066338495</v>
      </c>
      <c r="D29" s="110">
        <v>1591.0404986574374</v>
      </c>
      <c r="E29" s="110">
        <v>1453.2643283495611</v>
      </c>
      <c r="F29" s="110">
        <v>1342.5158602782303</v>
      </c>
      <c r="G29" s="204">
        <f t="shared" si="1"/>
        <v>1591.0404986574374</v>
      </c>
      <c r="H29" s="160">
        <f t="shared" si="0"/>
        <v>3.15</v>
      </c>
    </row>
    <row r="30" spans="1:8" x14ac:dyDescent="0.25">
      <c r="A30" s="7">
        <v>3.2</v>
      </c>
      <c r="B30" s="110">
        <v>2030.1474743551432</v>
      </c>
      <c r="C30" s="110">
        <v>1790.3508287571908</v>
      </c>
      <c r="D30" s="110">
        <v>1610.956820519187</v>
      </c>
      <c r="E30" s="110">
        <v>1471.0612287293775</v>
      </c>
      <c r="F30" s="110">
        <v>1358.5604244422693</v>
      </c>
      <c r="G30" s="204">
        <f t="shared" si="1"/>
        <v>1610.956820519187</v>
      </c>
      <c r="H30" s="160">
        <f t="shared" si="0"/>
        <v>3.2</v>
      </c>
    </row>
    <row r="31" spans="1:8" x14ac:dyDescent="0.25">
      <c r="A31" s="7">
        <v>3.25</v>
      </c>
      <c r="B31" s="110">
        <v>2055.2120177126731</v>
      </c>
      <c r="C31" s="110">
        <v>1812.1907920132674</v>
      </c>
      <c r="D31" s="110">
        <v>1630.2650757822664</v>
      </c>
      <c r="E31" s="110">
        <v>1488.3859351256353</v>
      </c>
      <c r="F31" s="110">
        <v>1374.2146745247546</v>
      </c>
      <c r="G31" s="204">
        <f t="shared" si="1"/>
        <v>1630.2650757822664</v>
      </c>
      <c r="H31" s="160">
        <f t="shared" si="0"/>
        <v>3.25</v>
      </c>
    </row>
    <row r="32" spans="1:8" x14ac:dyDescent="0.25">
      <c r="A32" s="7">
        <v>3.3</v>
      </c>
      <c r="B32" s="110">
        <v>2079.4209825581815</v>
      </c>
      <c r="C32" s="110">
        <v>1833.3608013457897</v>
      </c>
      <c r="D32" s="110">
        <v>1649.0293010363696</v>
      </c>
      <c r="E32" s="110">
        <v>1505.2613998766292</v>
      </c>
      <c r="F32" s="110">
        <v>1389.5217448491182</v>
      </c>
      <c r="G32" s="204">
        <f t="shared" si="1"/>
        <v>1649.0293010363696</v>
      </c>
      <c r="H32" s="160">
        <f t="shared" si="0"/>
        <v>3.3</v>
      </c>
    </row>
    <row r="33" spans="1:8" x14ac:dyDescent="0.25">
      <c r="A33" s="7">
        <v>3.35</v>
      </c>
      <c r="B33" s="110">
        <v>2102.6359784462938</v>
      </c>
      <c r="C33" s="110">
        <v>1853.7305966806423</v>
      </c>
      <c r="D33" s="110">
        <v>1667.1750617125258</v>
      </c>
      <c r="E33" s="110">
        <v>1521.5694276505101</v>
      </c>
      <c r="F33" s="110">
        <v>1404.3323620233521</v>
      </c>
      <c r="G33" s="204">
        <f t="shared" si="1"/>
        <v>1667.1750617125258</v>
      </c>
      <c r="H33" s="160">
        <f t="shared" si="0"/>
        <v>3.35</v>
      </c>
    </row>
    <row r="34" spans="1:8" x14ac:dyDescent="0.25">
      <c r="A34" s="7">
        <v>3.4</v>
      </c>
      <c r="B34" s="110">
        <v>2124.9415902865344</v>
      </c>
      <c r="C34" s="110">
        <v>1873.3718565047018</v>
      </c>
      <c r="D34" s="110">
        <v>1684.7445399823121</v>
      </c>
      <c r="E34" s="110">
        <v>1537.3664431845939</v>
      </c>
      <c r="F34" s="110">
        <v>1418.6982108723462</v>
      </c>
      <c r="G34" s="204">
        <f t="shared" si="1"/>
        <v>1684.7445399823121</v>
      </c>
      <c r="H34" s="160">
        <f t="shared" si="0"/>
        <v>3.4</v>
      </c>
    </row>
    <row r="35" spans="1:8" x14ac:dyDescent="0.25">
      <c r="A35" s="7">
        <v>3.45</v>
      </c>
      <c r="B35" s="110">
        <v>2146.3491407311208</v>
      </c>
      <c r="C35" s="110">
        <v>1892.3154813521396</v>
      </c>
      <c r="D35" s="110">
        <v>1701.7193929526281</v>
      </c>
      <c r="E35" s="110">
        <v>1552.7228442447451</v>
      </c>
      <c r="F35" s="110">
        <v>1432.7009798017109</v>
      </c>
      <c r="G35" s="204">
        <f t="shared" ref="G35:G64" si="2">D35</f>
        <v>1701.7193929526281</v>
      </c>
      <c r="H35" s="160">
        <f t="shared" ref="H35:H69" si="3">+A35</f>
        <v>3.45</v>
      </c>
    </row>
    <row r="36" spans="1:8" x14ac:dyDescent="0.25">
      <c r="A36" s="7">
        <v>3.5</v>
      </c>
      <c r="B36" s="110">
        <v>2166.8683924972124</v>
      </c>
      <c r="C36" s="110">
        <v>1910.5906876918825</v>
      </c>
      <c r="D36" s="110">
        <v>1718.1004216200579</v>
      </c>
      <c r="E36" s="110">
        <v>1567.6047454288655</v>
      </c>
      <c r="F36" s="110">
        <v>1446.2931060352441</v>
      </c>
      <c r="G36" s="204">
        <f t="shared" si="2"/>
        <v>1718.1004216200579</v>
      </c>
      <c r="H36" s="160">
        <f t="shared" si="3"/>
        <v>3.5</v>
      </c>
    </row>
    <row r="37" spans="1:8" x14ac:dyDescent="0.25">
      <c r="A37" s="7">
        <v>3.55</v>
      </c>
      <c r="B37" s="110">
        <v>2186.5957073287459</v>
      </c>
      <c r="C37" s="110">
        <v>1928.2376562321704</v>
      </c>
      <c r="D37" s="110">
        <v>1733.9740209032145</v>
      </c>
      <c r="E37" s="110">
        <v>1582.0452543472325</v>
      </c>
      <c r="F37" s="110">
        <v>1459.5009252109876</v>
      </c>
      <c r="G37" s="204">
        <f t="shared" si="2"/>
        <v>1733.9740209032145</v>
      </c>
      <c r="H37" s="160">
        <f t="shared" si="3"/>
        <v>3.55</v>
      </c>
    </row>
    <row r="38" spans="1:8" x14ac:dyDescent="0.25">
      <c r="A38" s="7">
        <v>3.6</v>
      </c>
      <c r="B38" s="110">
        <v>2205.3681316708808</v>
      </c>
      <c r="C38" s="110">
        <v>1945.1066577990618</v>
      </c>
      <c r="D38" s="110">
        <v>1749.279718329884</v>
      </c>
      <c r="E38" s="110">
        <v>1595.9390660644085</v>
      </c>
      <c r="F38" s="110">
        <v>1472.2776217052644</v>
      </c>
      <c r="G38" s="204">
        <f t="shared" si="2"/>
        <v>1749.279718329884</v>
      </c>
      <c r="H38" s="160">
        <f t="shared" si="3"/>
        <v>3.6</v>
      </c>
    </row>
    <row r="39" spans="1:8" x14ac:dyDescent="0.25">
      <c r="A39" s="7">
        <v>3.65</v>
      </c>
      <c r="B39" s="110">
        <v>2223.3053760504708</v>
      </c>
      <c r="C39" s="110">
        <v>1961.2767863217164</v>
      </c>
      <c r="D39" s="110">
        <v>1764.0006653354274</v>
      </c>
      <c r="E39" s="110">
        <v>1609.4258690087645</v>
      </c>
      <c r="F39" s="110">
        <v>1484.6658629767705</v>
      </c>
      <c r="G39" s="204">
        <f t="shared" si="2"/>
        <v>1764.0006653354274</v>
      </c>
      <c r="H39" s="160">
        <f t="shared" si="3"/>
        <v>3.65</v>
      </c>
    </row>
    <row r="40" spans="1:8" x14ac:dyDescent="0.25">
      <c r="A40" s="7">
        <v>3.7</v>
      </c>
      <c r="B40" s="110">
        <v>2240.4532038021289</v>
      </c>
      <c r="C40" s="110">
        <v>1976.8442541114168</v>
      </c>
      <c r="D40" s="110">
        <v>1778.1369467434442</v>
      </c>
      <c r="E40" s="110">
        <v>1622.4073412220441</v>
      </c>
      <c r="F40" s="110">
        <v>1496.6055779533999</v>
      </c>
      <c r="G40" s="204">
        <f t="shared" si="2"/>
        <v>1778.1369467434442</v>
      </c>
      <c r="H40" s="160">
        <f t="shared" si="3"/>
        <v>3.7</v>
      </c>
    </row>
    <row r="41" spans="1:8" x14ac:dyDescent="0.25">
      <c r="A41" s="7">
        <v>3.75</v>
      </c>
      <c r="B41" s="110">
        <v>2256.7641340951577</v>
      </c>
      <c r="C41" s="110">
        <v>1991.7425174543514</v>
      </c>
      <c r="D41" s="110">
        <v>1791.7886751003161</v>
      </c>
      <c r="E41" s="110">
        <v>1634.9229291409865</v>
      </c>
      <c r="F41" s="110">
        <v>1508.2207752230333</v>
      </c>
      <c r="G41" s="204">
        <f t="shared" si="2"/>
        <v>1791.7886751003161</v>
      </c>
      <c r="H41" s="160">
        <f t="shared" si="3"/>
        <v>3.75</v>
      </c>
    </row>
    <row r="42" spans="1:8" x14ac:dyDescent="0.25">
      <c r="A42" s="7">
        <v>3.8</v>
      </c>
      <c r="B42" s="110">
        <v>2272.2457454704095</v>
      </c>
      <c r="C42" s="110">
        <v>2005.959789342869</v>
      </c>
      <c r="D42" s="110">
        <v>1804.8947206309051</v>
      </c>
      <c r="E42" s="110">
        <v>1647.0388239483902</v>
      </c>
      <c r="F42" s="110">
        <v>1519.4152189866716</v>
      </c>
      <c r="G42" s="204">
        <f t="shared" si="2"/>
        <v>1804.8947206309051</v>
      </c>
      <c r="H42" s="160">
        <f t="shared" si="3"/>
        <v>3.8</v>
      </c>
    </row>
    <row r="43" spans="1:8" x14ac:dyDescent="0.25">
      <c r="A43" s="7">
        <v>3.85</v>
      </c>
      <c r="B43" s="110">
        <v>2286.959920384762</v>
      </c>
      <c r="C43" s="110">
        <v>2019.5720003468768</v>
      </c>
      <c r="D43" s="110">
        <v>1817.4269162473447</v>
      </c>
      <c r="E43" s="110">
        <v>1658.6540640274254</v>
      </c>
      <c r="F43" s="110">
        <v>1530.2168196596122</v>
      </c>
      <c r="G43" s="204">
        <f t="shared" si="2"/>
        <v>1817.4269162473447</v>
      </c>
      <c r="H43" s="160">
        <f t="shared" si="3"/>
        <v>3.85</v>
      </c>
    </row>
    <row r="44" spans="1:8" x14ac:dyDescent="0.25">
      <c r="A44" s="7">
        <v>3.9</v>
      </c>
      <c r="B44" s="110">
        <v>2301.0390827849642</v>
      </c>
      <c r="C44" s="110">
        <v>2032.670611493716</v>
      </c>
      <c r="D44" s="110">
        <v>1829.6036692971074</v>
      </c>
      <c r="E44" s="110">
        <v>1669.9525068290134</v>
      </c>
      <c r="F44" s="110">
        <v>1540.7528931433374</v>
      </c>
      <c r="G44" s="204">
        <f t="shared" si="2"/>
        <v>1829.6036692971074</v>
      </c>
      <c r="H44" s="160">
        <f t="shared" si="3"/>
        <v>3.9</v>
      </c>
    </row>
    <row r="45" spans="1:8" x14ac:dyDescent="0.25">
      <c r="A45" s="7">
        <v>3.95</v>
      </c>
      <c r="B45" s="110">
        <v>2314.2138722053364</v>
      </c>
      <c r="C45" s="110">
        <v>2045.0122850829182</v>
      </c>
      <c r="D45" s="110">
        <v>1841.1429759878915</v>
      </c>
      <c r="E45" s="110">
        <v>1680.726169057381</v>
      </c>
      <c r="F45" s="110">
        <v>1550.7741455301773</v>
      </c>
      <c r="G45" s="204">
        <f t="shared" si="2"/>
        <v>1841.1429759878915</v>
      </c>
      <c r="H45" s="160">
        <f t="shared" si="3"/>
        <v>3.95</v>
      </c>
    </row>
    <row r="46" spans="1:8" x14ac:dyDescent="0.25">
      <c r="A46" s="7">
        <v>4</v>
      </c>
      <c r="B46" s="110">
        <v>2326.651522733343</v>
      </c>
      <c r="C46" s="110">
        <v>2056.801863274678</v>
      </c>
      <c r="D46" s="110">
        <v>1852.1714558874826</v>
      </c>
      <c r="E46" s="110">
        <v>1691.049892741411</v>
      </c>
      <c r="F46" s="110">
        <v>1560.5168177755324</v>
      </c>
      <c r="G46" s="204">
        <f t="shared" si="2"/>
        <v>1852.1714558874826</v>
      </c>
      <c r="H46" s="160">
        <f t="shared" si="3"/>
        <v>4</v>
      </c>
    </row>
    <row r="47" spans="1:8" x14ac:dyDescent="0.25">
      <c r="A47" s="7">
        <v>4.05</v>
      </c>
      <c r="B47" s="110">
        <v>2338.387769811934</v>
      </c>
      <c r="C47" s="110">
        <v>2067.9748293655598</v>
      </c>
      <c r="D47" s="110">
        <v>1862.7375577298556</v>
      </c>
      <c r="E47" s="110">
        <v>1700.9939177615724</v>
      </c>
      <c r="F47" s="110">
        <v>1569.8091500854293</v>
      </c>
      <c r="G47" s="204">
        <f t="shared" si="2"/>
        <v>1862.7375577298556</v>
      </c>
      <c r="H47" s="160">
        <f t="shared" si="3"/>
        <v>4.05</v>
      </c>
    </row>
    <row r="48" spans="1:8" x14ac:dyDescent="0.25">
      <c r="A48" s="7">
        <v>4.0999999999999996</v>
      </c>
      <c r="B48" s="110">
        <v>2349.3482601068999</v>
      </c>
      <c r="C48" s="110">
        <v>2078.5384206333019</v>
      </c>
      <c r="D48" s="110">
        <v>1872.7481242721606</v>
      </c>
      <c r="E48" s="110">
        <v>1710.4564188475531</v>
      </c>
      <c r="F48" s="110">
        <v>1578.8145996277574</v>
      </c>
      <c r="G48" s="204">
        <f t="shared" si="2"/>
        <v>1872.7481242721606</v>
      </c>
      <c r="H48" s="160">
        <f t="shared" si="3"/>
        <v>4.0999999999999996</v>
      </c>
    </row>
    <row r="49" spans="1:8" x14ac:dyDescent="0.25">
      <c r="A49" s="7">
        <v>4.1500000000000004</v>
      </c>
      <c r="B49" s="110">
        <v>2359.6706777214035</v>
      </c>
      <c r="C49" s="110">
        <v>2088.5790725577813</v>
      </c>
      <c r="D49" s="110">
        <v>1882.3659116585527</v>
      </c>
      <c r="E49" s="110">
        <v>1719.5878557298599</v>
      </c>
      <c r="F49" s="110">
        <v>1587.3947763106059</v>
      </c>
      <c r="G49" s="204">
        <f t="shared" si="2"/>
        <v>1882.3659116585527</v>
      </c>
      <c r="H49" s="160">
        <f t="shared" si="3"/>
        <v>4.1500000000000004</v>
      </c>
    </row>
    <row r="50" spans="1:8" x14ac:dyDescent="0.25">
      <c r="A50" s="7">
        <v>4.2</v>
      </c>
      <c r="B50" s="110">
        <v>2369.2629598736048</v>
      </c>
      <c r="C50" s="110">
        <v>2097.9771484191115</v>
      </c>
      <c r="D50" s="110">
        <v>1891.4255191661323</v>
      </c>
      <c r="E50" s="110">
        <v>1728.2250023569804</v>
      </c>
      <c r="F50" s="110">
        <v>1595.6868151796236</v>
      </c>
      <c r="G50" s="204">
        <f t="shared" si="2"/>
        <v>1891.4255191661323</v>
      </c>
      <c r="H50" s="160">
        <f t="shared" si="3"/>
        <v>4.2</v>
      </c>
    </row>
    <row r="51" spans="1:8" x14ac:dyDescent="0.25">
      <c r="A51" s="7">
        <v>4.25</v>
      </c>
      <c r="B51" s="110">
        <v>2378.316561678078</v>
      </c>
      <c r="C51" s="110">
        <v>2107.0270481549069</v>
      </c>
      <c r="D51" s="110">
        <v>1900.1943403441862</v>
      </c>
      <c r="E51" s="110">
        <v>1736.6487745903544</v>
      </c>
      <c r="F51" s="110">
        <v>1603.6479824101039</v>
      </c>
      <c r="G51" s="204">
        <f t="shared" si="2"/>
        <v>1900.1943403441862</v>
      </c>
      <c r="H51" s="160">
        <f t="shared" si="3"/>
        <v>4.25</v>
      </c>
    </row>
    <row r="52" spans="1:8" x14ac:dyDescent="0.25">
      <c r="A52" s="7">
        <v>4.3</v>
      </c>
      <c r="B52" s="110">
        <v>2386.5871309494246</v>
      </c>
      <c r="C52" s="110">
        <v>2115.3331935875985</v>
      </c>
      <c r="D52" s="110">
        <v>1908.3311062857024</v>
      </c>
      <c r="E52" s="110">
        <v>1744.4940309084236</v>
      </c>
      <c r="F52" s="110">
        <v>1611.253548712313</v>
      </c>
      <c r="G52" s="204">
        <f t="shared" si="2"/>
        <v>1908.3311062857024</v>
      </c>
      <c r="H52" s="160">
        <f t="shared" si="3"/>
        <v>4.3</v>
      </c>
    </row>
    <row r="53" spans="1:8" x14ac:dyDescent="0.25">
      <c r="A53" s="7">
        <v>4.3499999999999996</v>
      </c>
      <c r="B53" s="110">
        <v>2394.1872434939287</v>
      </c>
      <c r="C53" s="110">
        <v>2123.1791522594672</v>
      </c>
      <c r="D53" s="110">
        <v>1916.0839645014328</v>
      </c>
      <c r="E53" s="110">
        <v>1752.0396900312105</v>
      </c>
      <c r="F53" s="110">
        <v>1618.4343441240044</v>
      </c>
      <c r="G53" s="204">
        <f t="shared" si="2"/>
        <v>1916.0839645014328</v>
      </c>
      <c r="H53" s="160">
        <f t="shared" si="3"/>
        <v>4.3499999999999996</v>
      </c>
    </row>
    <row r="54" spans="1:8" x14ac:dyDescent="0.25">
      <c r="A54" s="7">
        <v>4.4000000000000004</v>
      </c>
      <c r="B54" s="110">
        <v>2401.1744133811176</v>
      </c>
      <c r="C54" s="110">
        <v>2130.4181780316762</v>
      </c>
      <c r="D54" s="110">
        <v>1923.3137675439477</v>
      </c>
      <c r="E54" s="110">
        <v>1759.1222523427443</v>
      </c>
      <c r="F54" s="110">
        <v>1625.3768188609135</v>
      </c>
      <c r="G54" s="204">
        <f t="shared" si="2"/>
        <v>1923.3137675439477</v>
      </c>
      <c r="H54" s="160">
        <f t="shared" si="3"/>
        <v>4.4000000000000004</v>
      </c>
    </row>
    <row r="55" spans="1:8" x14ac:dyDescent="0.25">
      <c r="A55" s="7">
        <v>4.45</v>
      </c>
      <c r="B55" s="110">
        <v>2407.513688460258</v>
      </c>
      <c r="C55" s="110">
        <v>2137.2204146389618</v>
      </c>
      <c r="D55" s="110">
        <v>1930.1880260737203</v>
      </c>
      <c r="E55" s="110">
        <v>1765.8910428345669</v>
      </c>
      <c r="F55" s="110">
        <v>1631.9108931108756</v>
      </c>
      <c r="G55" s="204">
        <f t="shared" si="2"/>
        <v>1930.1880260737203</v>
      </c>
      <c r="H55" s="160">
        <f t="shared" si="3"/>
        <v>4.45</v>
      </c>
    </row>
    <row r="56" spans="1:8" x14ac:dyDescent="0.25">
      <c r="A56" s="7">
        <v>4.5</v>
      </c>
      <c r="B56" s="110">
        <v>2413.2569013988173</v>
      </c>
      <c r="C56" s="110">
        <v>2143.4289287150364</v>
      </c>
      <c r="D56" s="110">
        <v>1936.5487985553555</v>
      </c>
      <c r="E56" s="110">
        <v>1772.2409883999158</v>
      </c>
      <c r="F56" s="110">
        <v>1638.1712700122107</v>
      </c>
      <c r="G56" s="204">
        <f t="shared" si="2"/>
        <v>1936.5487985553555</v>
      </c>
      <c r="H56" s="160">
        <f t="shared" si="3"/>
        <v>4.5</v>
      </c>
    </row>
    <row r="57" spans="1:8" x14ac:dyDescent="0.25">
      <c r="A57" s="7">
        <v>4.55</v>
      </c>
      <c r="B57" s="110">
        <v>2418.3990163526105</v>
      </c>
      <c r="C57" s="110">
        <v>2149.2250999766125</v>
      </c>
      <c r="D57" s="110">
        <v>1942.5612142885248</v>
      </c>
      <c r="E57" s="110">
        <v>1778.2438293592252</v>
      </c>
      <c r="F57" s="110">
        <v>1644.0824967050107</v>
      </c>
      <c r="G57" s="204">
        <f t="shared" si="2"/>
        <v>1942.5612142885248</v>
      </c>
      <c r="H57" s="160">
        <f t="shared" si="3"/>
        <v>4.55</v>
      </c>
    </row>
    <row r="58" spans="1:8" x14ac:dyDescent="0.25">
      <c r="A58" s="7">
        <v>4.5999999999999996</v>
      </c>
      <c r="B58" s="110">
        <v>2422.9349440141341</v>
      </c>
      <c r="C58" s="110">
        <v>2154.4663088409247</v>
      </c>
      <c r="D58" s="110">
        <v>1948.1032839350598</v>
      </c>
      <c r="E58" s="110">
        <v>1783.889733779414</v>
      </c>
      <c r="F58" s="110">
        <v>1649.666957658789</v>
      </c>
      <c r="G58" s="204">
        <f t="shared" si="2"/>
        <v>1948.1032839350598</v>
      </c>
      <c r="H58" s="160">
        <f t="shared" si="3"/>
        <v>4.5999999999999996</v>
      </c>
    </row>
    <row r="59" spans="1:8" x14ac:dyDescent="0.25">
      <c r="A59" s="7">
        <v>4.6500000000000004</v>
      </c>
      <c r="B59" s="110">
        <v>2426.9400024328929</v>
      </c>
      <c r="C59" s="110">
        <v>2159.2630773401911</v>
      </c>
      <c r="D59" s="110">
        <v>1953.2550685133162</v>
      </c>
      <c r="E59" s="110">
        <v>1789.1367269443574</v>
      </c>
      <c r="F59" s="110">
        <v>1654.9778380510381</v>
      </c>
      <c r="G59" s="204">
        <f t="shared" si="2"/>
        <v>1953.2550685133162</v>
      </c>
      <c r="H59" s="160">
        <f t="shared" si="3"/>
        <v>4.6500000000000004</v>
      </c>
    </row>
    <row r="60" spans="1:8" x14ac:dyDescent="0.25">
      <c r="A60" s="7">
        <v>4.7</v>
      </c>
      <c r="B60" s="110">
        <v>2430.3190869210189</v>
      </c>
      <c r="C60" s="110">
        <v>2163.5810885651786</v>
      </c>
      <c r="D60" s="110">
        <v>1958.0127321138923</v>
      </c>
      <c r="E60" s="110">
        <v>1794.1058828805174</v>
      </c>
      <c r="F60" s="110">
        <v>1659.9206273653053</v>
      </c>
      <c r="G60" s="204">
        <f t="shared" si="2"/>
        <v>1958.0127321138923</v>
      </c>
      <c r="H60" s="160">
        <f t="shared" si="3"/>
        <v>4.7</v>
      </c>
    </row>
    <row r="61" spans="1:8" x14ac:dyDescent="0.25">
      <c r="A61" s="7">
        <v>4.75</v>
      </c>
      <c r="B61" s="110">
        <v>2433.3915937525708</v>
      </c>
      <c r="C61" s="110">
        <v>2167.5426202347771</v>
      </c>
      <c r="D61" s="110">
        <v>1962.444924299414</v>
      </c>
      <c r="E61" s="110">
        <v>1798.7855257660178</v>
      </c>
      <c r="F61" s="110">
        <v>1664.7294978548512</v>
      </c>
      <c r="G61" s="204">
        <f t="shared" si="2"/>
        <v>1962.444924299414</v>
      </c>
      <c r="H61" s="160">
        <f t="shared" si="3"/>
        <v>4.75</v>
      </c>
    </row>
    <row r="62" spans="1:8" x14ac:dyDescent="0.25">
      <c r="A62" s="7">
        <v>4.8</v>
      </c>
      <c r="B62" s="110">
        <v>2435.7268855522525</v>
      </c>
      <c r="C62" s="110">
        <v>2170.9820938493494</v>
      </c>
      <c r="D62" s="110">
        <v>1966.453228667832</v>
      </c>
      <c r="E62" s="110">
        <v>1803.0415881294807</v>
      </c>
      <c r="F62" s="110">
        <v>1669.1096439150854</v>
      </c>
      <c r="G62" s="204">
        <f t="shared" si="2"/>
        <v>1966.453228667832</v>
      </c>
      <c r="H62" s="160">
        <f t="shared" si="3"/>
        <v>4.8</v>
      </c>
    </row>
    <row r="63" spans="1:8" x14ac:dyDescent="0.25">
      <c r="A63" s="7">
        <v>4.8499999999999996</v>
      </c>
      <c r="B63" s="110">
        <v>2437.5200858782218</v>
      </c>
      <c r="C63" s="110">
        <v>2173.9252132266793</v>
      </c>
      <c r="D63" s="110">
        <v>1970.0264732599417</v>
      </c>
      <c r="E63" s="110">
        <v>1806.9756940399202</v>
      </c>
      <c r="F63" s="110">
        <v>1673.1582045596988</v>
      </c>
      <c r="G63" s="204">
        <f t="shared" si="2"/>
        <v>1970.0264732599417</v>
      </c>
      <c r="H63" s="160">
        <f t="shared" si="3"/>
        <v>4.8499999999999996</v>
      </c>
    </row>
    <row r="64" spans="1:8" x14ac:dyDescent="0.25">
      <c r="A64" s="7">
        <v>4.9000000000000004</v>
      </c>
      <c r="B64" s="110">
        <v>2438.8619210620186</v>
      </c>
      <c r="C64" s="110">
        <v>2176.4475739212658</v>
      </c>
      <c r="D64" s="110">
        <v>1973.2186296458019</v>
      </c>
      <c r="E64" s="110">
        <v>1810.5329543384171</v>
      </c>
      <c r="F64" s="110">
        <v>1676.9947506432968</v>
      </c>
      <c r="G64" s="204">
        <f t="shared" si="2"/>
        <v>1973.2186296458019</v>
      </c>
      <c r="H64" s="160">
        <f t="shared" si="3"/>
        <v>4.9000000000000004</v>
      </c>
    </row>
    <row r="65" spans="1:8" x14ac:dyDescent="0.25">
      <c r="A65" s="7">
        <v>4.95</v>
      </c>
      <c r="B65" s="110">
        <v>2439.6604546599369</v>
      </c>
      <c r="C65" s="110">
        <v>2178.573727920797</v>
      </c>
      <c r="D65" s="110">
        <v>1976.0910763656516</v>
      </c>
      <c r="E65" s="110">
        <v>1813.8279698902691</v>
      </c>
      <c r="F65" s="110">
        <v>1680.4998307794488</v>
      </c>
      <c r="G65" s="204">
        <f t="shared" ref="G65:G96" si="4">D65</f>
        <v>1976.0910763656516</v>
      </c>
      <c r="H65" s="160">
        <f t="shared" si="3"/>
        <v>4.95</v>
      </c>
    </row>
    <row r="66" spans="1:8" x14ac:dyDescent="0.25">
      <c r="A66" s="7">
        <v>5</v>
      </c>
      <c r="B66" s="110">
        <v>2439.9618071399045</v>
      </c>
      <c r="C66" s="110">
        <v>2180.2413444165809</v>
      </c>
      <c r="D66" s="110">
        <v>1978.559224214129</v>
      </c>
      <c r="E66" s="110">
        <v>1816.7917868461957</v>
      </c>
      <c r="F66" s="110">
        <v>1683.7024600509283</v>
      </c>
      <c r="G66" s="204">
        <f t="shared" si="4"/>
        <v>1978.559224214129</v>
      </c>
      <c r="H66" s="160">
        <f t="shared" si="3"/>
        <v>5</v>
      </c>
    </row>
    <row r="67" spans="1:8" x14ac:dyDescent="0.25">
      <c r="A67" s="7">
        <v>5.05</v>
      </c>
      <c r="B67" s="110">
        <v>2439.8444365727332</v>
      </c>
      <c r="C67" s="110">
        <v>2181.5188067203844</v>
      </c>
      <c r="D67" s="110">
        <v>1980.6748749082026</v>
      </c>
      <c r="E67" s="110">
        <v>1819.4032451354205</v>
      </c>
      <c r="F67" s="110">
        <v>1686.6953523878617</v>
      </c>
      <c r="G67" s="204">
        <f t="shared" si="4"/>
        <v>1980.6748749082026</v>
      </c>
      <c r="H67" s="160">
        <f t="shared" si="3"/>
        <v>5.05</v>
      </c>
    </row>
    <row r="68" spans="1:8" x14ac:dyDescent="0.25">
      <c r="A68" s="7">
        <v>5.0999999999999996</v>
      </c>
      <c r="B68" s="110">
        <v>2439.230465575049</v>
      </c>
      <c r="C68" s="110">
        <v>2182.4287718889359</v>
      </c>
      <c r="D68" s="110">
        <v>1982.4893642786881</v>
      </c>
      <c r="E68" s="110">
        <v>1821.765557207859</v>
      </c>
      <c r="F68" s="110">
        <v>1689.3783459625879</v>
      </c>
      <c r="G68" s="204">
        <f t="shared" si="4"/>
        <v>1982.4893642786881</v>
      </c>
      <c r="H68" s="160">
        <f t="shared" si="3"/>
        <v>5.0999999999999996</v>
      </c>
    </row>
    <row r="69" spans="1:8" x14ac:dyDescent="0.25">
      <c r="A69" s="7">
        <v>5.15</v>
      </c>
      <c r="B69" s="110">
        <v>2438.3303743049946</v>
      </c>
      <c r="C69" s="110">
        <v>2183.0844362007542</v>
      </c>
      <c r="D69" s="110">
        <v>1984.0782042443273</v>
      </c>
      <c r="E69" s="110">
        <v>1823.9567264233226</v>
      </c>
      <c r="F69" s="110">
        <v>1691.8824671225543</v>
      </c>
      <c r="G69" s="204">
        <f t="shared" si="4"/>
        <v>1984.0782042443273</v>
      </c>
      <c r="H69" s="160">
        <f t="shared" si="3"/>
        <v>5.15</v>
      </c>
    </row>
    <row r="70" spans="1:8" x14ac:dyDescent="0.25">
      <c r="A70" s="7">
        <v>5.2</v>
      </c>
      <c r="B70" s="110">
        <v>2436.8558948676528</v>
      </c>
      <c r="C70" s="110">
        <v>2183.1726722031326</v>
      </c>
      <c r="D70" s="110">
        <v>1985.1583676717121</v>
      </c>
      <c r="E70" s="110">
        <v>1825.6864944281406</v>
      </c>
      <c r="F70" s="110">
        <v>1694.0821960977687</v>
      </c>
      <c r="G70" s="204">
        <f t="shared" si="4"/>
        <v>1985.1583676717121</v>
      </c>
      <c r="H70" s="160">
        <f t="shared" ref="H70:H96" si="5">+A70</f>
        <v>5.2</v>
      </c>
    </row>
    <row r="71" spans="1:8" x14ac:dyDescent="0.25">
      <c r="A71" s="7">
        <v>5.25</v>
      </c>
      <c r="B71" s="110">
        <v>2434.9459557870182</v>
      </c>
      <c r="C71" s="110">
        <v>2182.9581330772876</v>
      </c>
      <c r="D71" s="110">
        <v>1985.9888063867993</v>
      </c>
      <c r="E71" s="110">
        <v>1827.1434330248542</v>
      </c>
      <c r="F71" s="110">
        <v>1695.9937505209043</v>
      </c>
      <c r="G71" s="204">
        <f t="shared" si="4"/>
        <v>1985.9888063867993</v>
      </c>
      <c r="H71" s="160">
        <f t="shared" si="5"/>
        <v>5.25</v>
      </c>
    </row>
    <row r="72" spans="1:8" x14ac:dyDescent="0.25">
      <c r="A72" s="7">
        <v>5.3</v>
      </c>
      <c r="B72" s="110">
        <v>2432.5948895120864</v>
      </c>
      <c r="C72" s="110">
        <v>2182.3522504306911</v>
      </c>
      <c r="D72" s="110">
        <v>1986.469867185004</v>
      </c>
      <c r="E72" s="110">
        <v>1828.3499597670925</v>
      </c>
      <c r="F72" s="110">
        <v>1697.6212380993509</v>
      </c>
      <c r="G72" s="204">
        <f t="shared" si="4"/>
        <v>1986.469867185004</v>
      </c>
      <c r="H72" s="160">
        <f t="shared" si="5"/>
        <v>5.3</v>
      </c>
    </row>
    <row r="73" spans="1:8" x14ac:dyDescent="0.25">
      <c r="A73" s="7">
        <v>5.35</v>
      </c>
      <c r="B73" s="110">
        <v>2429.8181879939111</v>
      </c>
      <c r="C73" s="110">
        <v>2181.3676865332427</v>
      </c>
      <c r="D73" s="110">
        <v>1986.6121414635284</v>
      </c>
      <c r="E73" s="110">
        <v>1829.2505240125342</v>
      </c>
      <c r="F73" s="110">
        <v>1699.0205163621326</v>
      </c>
      <c r="G73" s="204">
        <f t="shared" si="4"/>
        <v>1986.6121414635284</v>
      </c>
      <c r="H73" s="160">
        <f t="shared" si="5"/>
        <v>5.35</v>
      </c>
    </row>
    <row r="74" spans="1:8" x14ac:dyDescent="0.25">
      <c r="A74" s="7">
        <v>5.4</v>
      </c>
      <c r="B74" s="110">
        <v>2426.6878376366985</v>
      </c>
      <c r="C74" s="110">
        <v>2180.0319850412511</v>
      </c>
      <c r="D74" s="110">
        <v>1986.4531751313</v>
      </c>
      <c r="E74" s="110">
        <v>1829.8522136029985</v>
      </c>
      <c r="F74" s="110">
        <v>1700.2043942954863</v>
      </c>
      <c r="G74" s="204">
        <f t="shared" si="4"/>
        <v>1986.4531751313</v>
      </c>
      <c r="H74" s="160">
        <f t="shared" si="5"/>
        <v>5.4</v>
      </c>
    </row>
    <row r="75" spans="1:8" x14ac:dyDescent="0.25">
      <c r="A75" s="7">
        <v>5.45</v>
      </c>
      <c r="B75" s="110">
        <v>2423.1794669284545</v>
      </c>
      <c r="C75" s="110">
        <v>2178.4113468683231</v>
      </c>
      <c r="D75" s="110">
        <v>1986.0390788302993</v>
      </c>
      <c r="E75" s="110">
        <v>1830.2307769718939</v>
      </c>
      <c r="F75" s="110">
        <v>1701.1218209179697</v>
      </c>
      <c r="G75" s="204">
        <f t="shared" si="4"/>
        <v>1986.0390788302993</v>
      </c>
      <c r="H75" s="160">
        <f t="shared" si="5"/>
        <v>5.45</v>
      </c>
    </row>
    <row r="76" spans="1:8" x14ac:dyDescent="0.25">
      <c r="A76" s="7">
        <v>5.5</v>
      </c>
      <c r="B76" s="110">
        <v>2419.2806935934063</v>
      </c>
      <c r="C76" s="110">
        <v>2176.4403356913754</v>
      </c>
      <c r="D76" s="110">
        <v>1985.3094445898996</v>
      </c>
      <c r="E76" s="110">
        <v>1830.3531570802138</v>
      </c>
      <c r="F76" s="110">
        <v>1701.7794568248607</v>
      </c>
      <c r="G76" s="204">
        <f t="shared" si="4"/>
        <v>1985.3094445898996</v>
      </c>
      <c r="H76" s="160">
        <f t="shared" si="5"/>
        <v>5.5</v>
      </c>
    </row>
    <row r="77" spans="1:8" x14ac:dyDescent="0.25">
      <c r="A77" s="7">
        <v>5.55</v>
      </c>
      <c r="B77" s="110">
        <v>2415.0047273872087</v>
      </c>
      <c r="C77" s="110">
        <v>2174.1297976923911</v>
      </c>
      <c r="D77" s="110">
        <v>1984.2733692897841</v>
      </c>
      <c r="E77" s="110">
        <v>1830.1968183287404</v>
      </c>
      <c r="F77" s="110">
        <v>1702.2323957207689</v>
      </c>
      <c r="G77" s="204">
        <f t="shared" si="4"/>
        <v>1984.2733692897841</v>
      </c>
      <c r="H77" s="160">
        <f t="shared" si="5"/>
        <v>5.55</v>
      </c>
    </row>
    <row r="78" spans="1:8" x14ac:dyDescent="0.25">
      <c r="A78" s="7">
        <v>5.6</v>
      </c>
      <c r="B78">
        <v>2410.3642665594725</v>
      </c>
      <c r="C78">
        <v>2171.4901493687944</v>
      </c>
      <c r="D78">
        <v>1982.9395753936319</v>
      </c>
      <c r="E78">
        <v>1829.7692003570862</v>
      </c>
      <c r="F78">
        <v>1702.480808151827</v>
      </c>
      <c r="G78" s="204">
        <f t="shared" si="4"/>
        <v>1982.9395753936319</v>
      </c>
      <c r="H78" s="160">
        <f t="shared" si="5"/>
        <v>5.6</v>
      </c>
    </row>
    <row r="79" spans="1:8" x14ac:dyDescent="0.25">
      <c r="A79" s="7">
        <v>5.65</v>
      </c>
      <c r="B79">
        <v>2405.3974041139986</v>
      </c>
      <c r="C79">
        <v>2168.5648652469281</v>
      </c>
      <c r="D79">
        <v>1981.3918135564684</v>
      </c>
      <c r="E79">
        <v>1829.1117804886464</v>
      </c>
      <c r="F79">
        <v>1702.485878109037</v>
      </c>
      <c r="G79" s="204">
        <f t="shared" si="4"/>
        <v>1981.3918135564684</v>
      </c>
      <c r="H79" s="160">
        <f t="shared" si="5"/>
        <v>5.65</v>
      </c>
    </row>
    <row r="80" spans="1:8" x14ac:dyDescent="0.25">
      <c r="A80" s="7">
        <v>5.7</v>
      </c>
      <c r="B80">
        <v>2400.1238381143712</v>
      </c>
      <c r="C80">
        <v>2165.3675162554946</v>
      </c>
      <c r="D80">
        <v>1979.5652863067025</v>
      </c>
      <c r="E80">
        <v>1828.2451395527403</v>
      </c>
      <c r="F80">
        <v>1702.2539441671227</v>
      </c>
      <c r="G80" s="204">
        <f t="shared" si="4"/>
        <v>1979.5652863067025</v>
      </c>
      <c r="H80" s="160">
        <f t="shared" si="5"/>
        <v>5.7</v>
      </c>
    </row>
    <row r="81" spans="1:8" x14ac:dyDescent="0.25">
      <c r="A81" s="7">
        <v>5.75</v>
      </c>
      <c r="B81">
        <v>2394.5200797863458</v>
      </c>
      <c r="C81">
        <v>2161.8690873638202</v>
      </c>
      <c r="D81">
        <v>1977.4644187268063</v>
      </c>
      <c r="E81">
        <v>1827.1270816516956</v>
      </c>
      <c r="F81">
        <v>1701.7925986761329</v>
      </c>
      <c r="G81" s="204">
        <f t="shared" si="4"/>
        <v>1977.4644187268063</v>
      </c>
      <c r="H81" s="160">
        <f t="shared" si="5"/>
        <v>5.75</v>
      </c>
    </row>
    <row r="82" spans="1:8" x14ac:dyDescent="0.25">
      <c r="A82" s="7">
        <v>5.8</v>
      </c>
      <c r="B82">
        <v>2388.5973289351514</v>
      </c>
      <c r="C82">
        <v>2158.0788319687708</v>
      </c>
      <c r="D82">
        <v>1975.0969998428604</v>
      </c>
      <c r="E82">
        <v>1825.7642766205056</v>
      </c>
      <c r="F82">
        <v>1701.185984700975</v>
      </c>
      <c r="G82" s="204">
        <f t="shared" si="4"/>
        <v>1975.0969998428604</v>
      </c>
      <c r="H82" s="160">
        <f t="shared" si="5"/>
        <v>5.8</v>
      </c>
    </row>
    <row r="83" spans="1:8" x14ac:dyDescent="0.25">
      <c r="A83" s="7">
        <v>5.85</v>
      </c>
      <c r="B83">
        <v>2382.3655995983763</v>
      </c>
      <c r="C83">
        <v>2154.0050206026094</v>
      </c>
      <c r="D83">
        <v>1972.4699826506658</v>
      </c>
      <c r="E83">
        <v>1824.1626679786661</v>
      </c>
      <c r="F83">
        <v>1700.3578124809669</v>
      </c>
      <c r="G83" s="204">
        <f t="shared" si="4"/>
        <v>1972.4699826506658</v>
      </c>
      <c r="H83" s="160">
        <f t="shared" si="5"/>
        <v>5.85</v>
      </c>
    </row>
    <row r="84" spans="1:8" x14ac:dyDescent="0.25">
      <c r="A84" s="7">
        <v>5.9</v>
      </c>
      <c r="B84">
        <v>2375.8353260541217</v>
      </c>
      <c r="C84">
        <v>2149.6562933174787</v>
      </c>
      <c r="D84">
        <v>1969.6255583394673</v>
      </c>
      <c r="E84">
        <v>1822.3476276277329</v>
      </c>
      <c r="F84">
        <v>1699.3135080727627</v>
      </c>
      <c r="G84" s="204">
        <f t="shared" si="4"/>
        <v>1969.6255583394673</v>
      </c>
      <c r="H84" s="160">
        <f t="shared" si="5"/>
        <v>5.9</v>
      </c>
    </row>
    <row r="85" spans="1:8" x14ac:dyDescent="0.25">
      <c r="A85" s="7">
        <v>5.95</v>
      </c>
      <c r="B85">
        <v>2369.0178591404315</v>
      </c>
      <c r="C85">
        <v>2145.0488864377994</v>
      </c>
      <c r="D85">
        <v>1966.5626118790276</v>
      </c>
      <c r="E85">
        <v>1820.3543037920397</v>
      </c>
      <c r="F85">
        <v>1698.0592235205452</v>
      </c>
      <c r="G85" s="204">
        <f t="shared" si="4"/>
        <v>1966.5626118790276</v>
      </c>
      <c r="H85" s="160">
        <f t="shared" si="5"/>
        <v>5.95</v>
      </c>
    </row>
    <row r="86" spans="1:8" x14ac:dyDescent="0.25">
      <c r="A86" s="7">
        <v>6</v>
      </c>
      <c r="B86">
        <v>2361.9245659295339</v>
      </c>
      <c r="C86">
        <v>2140.2274731065613</v>
      </c>
      <c r="D86">
        <v>1963.260377769772</v>
      </c>
      <c r="E86">
        <v>1818.1395009271021</v>
      </c>
      <c r="F86">
        <v>1696.6011109772371</v>
      </c>
      <c r="G86" s="204">
        <f t="shared" si="4"/>
        <v>1963.260377769772</v>
      </c>
      <c r="H86" s="160">
        <f t="shared" si="5"/>
        <v>6</v>
      </c>
    </row>
    <row r="87" spans="1:8" x14ac:dyDescent="0.25">
      <c r="A87" s="7">
        <v>6.05</v>
      </c>
      <c r="B87">
        <v>2354.5639451526481</v>
      </c>
      <c r="C87">
        <v>2135.1538333539256</v>
      </c>
      <c r="D87">
        <v>1959.724850896876</v>
      </c>
      <c r="E87">
        <v>1815.7083512208687</v>
      </c>
      <c r="F87">
        <v>1694.9824239381089</v>
      </c>
      <c r="G87" s="204">
        <f t="shared" si="4"/>
        <v>1959.724850896876</v>
      </c>
      <c r="H87" s="160">
        <f t="shared" si="5"/>
        <v>6.05</v>
      </c>
    </row>
    <row r="88" spans="1:8" x14ac:dyDescent="0.25">
      <c r="A88" s="7">
        <v>6.1</v>
      </c>
      <c r="B88">
        <v>2346.9696699621591</v>
      </c>
      <c r="C88">
        <v>2129.8379638571682</v>
      </c>
      <c r="D88">
        <v>1955.9645974876994</v>
      </c>
      <c r="E88">
        <v>1813.0683134136575</v>
      </c>
      <c r="F88">
        <v>1693.1944251848668</v>
      </c>
      <c r="G88" s="204">
        <f t="shared" si="4"/>
        <v>1955.9645974876994</v>
      </c>
      <c r="H88" s="160">
        <f t="shared" si="5"/>
        <v>6.1</v>
      </c>
    </row>
    <row r="89" spans="1:8" x14ac:dyDescent="0.25">
      <c r="A89" s="7">
        <v>6.15</v>
      </c>
      <c r="B89">
        <v>2339.2754807862457</v>
      </c>
      <c r="C89">
        <v>2124.4123962713384</v>
      </c>
      <c r="D89">
        <v>1952.0967735281506</v>
      </c>
      <c r="E89">
        <v>1810.3247190044374</v>
      </c>
      <c r="F89">
        <v>1691.3070056138749</v>
      </c>
      <c r="G89" s="204">
        <f t="shared" si="4"/>
        <v>1952.0967735281506</v>
      </c>
      <c r="H89" s="160">
        <f t="shared" si="5"/>
        <v>6.15</v>
      </c>
    </row>
    <row r="90" spans="1:8" x14ac:dyDescent="0.25">
      <c r="A90" s="7">
        <v>6.2</v>
      </c>
      <c r="B90">
        <v>2331.1950968207843</v>
      </c>
      <c r="C90">
        <v>2118.6338585635517</v>
      </c>
      <c r="D90">
        <v>1947.9056196900235</v>
      </c>
      <c r="E90">
        <v>1807.2829285524786</v>
      </c>
      <c r="F90">
        <v>1689.1420565441679</v>
      </c>
      <c r="G90" s="204">
        <f t="shared" si="4"/>
        <v>1947.9056196900235</v>
      </c>
      <c r="H90" s="160">
        <f t="shared" si="5"/>
        <v>6.2</v>
      </c>
    </row>
    <row r="91" spans="1:8" x14ac:dyDescent="0.25">
      <c r="A91" s="7">
        <v>6.25</v>
      </c>
      <c r="B91">
        <v>2323.0202331974588</v>
      </c>
      <c r="C91">
        <v>2112.7553464662083</v>
      </c>
      <c r="D91">
        <v>1943.6183940458241</v>
      </c>
      <c r="E91">
        <v>1804.1772142303575</v>
      </c>
      <c r="F91">
        <v>1686.8836681393066</v>
      </c>
      <c r="G91" s="204">
        <f t="shared" si="4"/>
        <v>1943.6183940458241</v>
      </c>
      <c r="H91" s="160">
        <f t="shared" si="5"/>
        <v>6.25</v>
      </c>
    </row>
    <row r="92" spans="1:8" x14ac:dyDescent="0.25">
      <c r="A92" s="7">
        <v>6.3</v>
      </c>
      <c r="B92">
        <v>2314.4859191414716</v>
      </c>
      <c r="C92">
        <v>2106.5465637971188</v>
      </c>
      <c r="D92">
        <v>1939.0636919862832</v>
      </c>
      <c r="E92">
        <v>1800.8047044623618</v>
      </c>
      <c r="F92">
        <v>1684.3630980484984</v>
      </c>
      <c r="G92" s="204">
        <f t="shared" si="4"/>
        <v>1939.0636919862832</v>
      </c>
      <c r="H92" s="160">
        <f t="shared" si="5"/>
        <v>6.3</v>
      </c>
    </row>
    <row r="93" spans="1:8" x14ac:dyDescent="0.25">
      <c r="A93" s="7">
        <v>6.35</v>
      </c>
      <c r="B93">
        <v>2305.7362244858027</v>
      </c>
      <c r="C93">
        <v>2100.1324229735396</v>
      </c>
      <c r="D93">
        <v>1934.3129475112901</v>
      </c>
      <c r="E93">
        <v>1797.2479919577747</v>
      </c>
      <c r="F93">
        <v>1681.6710604177858</v>
      </c>
      <c r="G93" s="204">
        <f t="shared" si="4"/>
        <v>1934.3129475112901</v>
      </c>
      <c r="H93" s="160">
        <f t="shared" si="5"/>
        <v>6.35</v>
      </c>
    </row>
    <row r="94" spans="1:8" x14ac:dyDescent="0.25">
      <c r="A94" s="7">
        <v>6.4</v>
      </c>
      <c r="B94">
        <v>2296.7795345289746</v>
      </c>
      <c r="C94">
        <v>2093.5200391418798</v>
      </c>
      <c r="D94">
        <v>1929.3723215698328</v>
      </c>
      <c r="E94">
        <v>1793.5124447465976</v>
      </c>
      <c r="F94">
        <v>1678.8424792941948</v>
      </c>
      <c r="G94" s="204">
        <f t="shared" si="4"/>
        <v>1929.3723215698328</v>
      </c>
      <c r="H94" s="160">
        <f t="shared" si="5"/>
        <v>6.4</v>
      </c>
    </row>
    <row r="95" spans="1:8" x14ac:dyDescent="0.25">
      <c r="A95" s="7">
        <v>6.45</v>
      </c>
      <c r="B95">
        <v>2287.6240233980457</v>
      </c>
      <c r="C95">
        <v>2086.7163663111301</v>
      </c>
      <c r="D95">
        <v>1924.2478487635653</v>
      </c>
      <c r="E95">
        <v>1789.6033301480984</v>
      </c>
      <c r="F95">
        <v>1675.8663759580159</v>
      </c>
      <c r="G95" s="204">
        <f t="shared" si="4"/>
        <v>1924.2478487635653</v>
      </c>
      <c r="H95" s="160">
        <f t="shared" si="5"/>
        <v>6.45</v>
      </c>
    </row>
    <row r="96" spans="1:8" x14ac:dyDescent="0.25">
      <c r="A96" s="7">
        <v>6.5</v>
      </c>
      <c r="B96">
        <v>2278.277683901817</v>
      </c>
      <c r="C96">
        <v>2079.7282257109014</v>
      </c>
      <c r="D96">
        <v>1918.945464770972</v>
      </c>
      <c r="E96">
        <v>1785.5258415628612</v>
      </c>
      <c r="F96">
        <v>1672.7303350498282</v>
      </c>
      <c r="G96" s="204">
        <f t="shared" si="4"/>
        <v>1918.945464770972</v>
      </c>
      <c r="H96" s="160">
        <f t="shared" si="5"/>
        <v>6.5</v>
      </c>
    </row>
    <row r="100" spans="1:1" x14ac:dyDescent="0.25">
      <c r="A100" s="7"/>
    </row>
    <row r="101" spans="1:1" x14ac:dyDescent="0.25">
      <c r="A101" s="7"/>
    </row>
    <row r="102" spans="1:1" x14ac:dyDescent="0.25">
      <c r="A102" s="7"/>
    </row>
    <row r="103" spans="1:1" x14ac:dyDescent="0.25">
      <c r="A103" s="7"/>
    </row>
    <row r="104" spans="1:1" x14ac:dyDescent="0.25">
      <c r="A104" s="7"/>
    </row>
    <row r="105" spans="1:1" x14ac:dyDescent="0.25">
      <c r="A105" s="7"/>
    </row>
    <row r="106" spans="1:1" x14ac:dyDescent="0.25">
      <c r="A106" s="7"/>
    </row>
    <row r="107" spans="1:1" x14ac:dyDescent="0.25">
      <c r="A107" s="7"/>
    </row>
    <row r="108" spans="1:1" x14ac:dyDescent="0.25">
      <c r="A108" s="7"/>
    </row>
    <row r="109" spans="1:1" x14ac:dyDescent="0.25">
      <c r="A109" s="7"/>
    </row>
    <row r="110" spans="1:1" x14ac:dyDescent="0.25">
      <c r="A110" s="7"/>
    </row>
    <row r="111" spans="1:1" x14ac:dyDescent="0.25">
      <c r="A111" s="7"/>
    </row>
    <row r="112" spans="1:1" x14ac:dyDescent="0.25">
      <c r="A112" s="7"/>
    </row>
    <row r="113" spans="1:1" x14ac:dyDescent="0.25">
      <c r="A113" s="7"/>
    </row>
    <row r="114" spans="1:1" x14ac:dyDescent="0.25">
      <c r="A114" s="7"/>
    </row>
    <row r="115" spans="1:1" x14ac:dyDescent="0.25">
      <c r="A115" s="7"/>
    </row>
    <row r="116" spans="1:1" x14ac:dyDescent="0.25">
      <c r="A116" s="7"/>
    </row>
    <row r="117" spans="1:1" x14ac:dyDescent="0.25">
      <c r="A117" s="7"/>
    </row>
    <row r="118" spans="1:1" x14ac:dyDescent="0.25">
      <c r="A118" s="7"/>
    </row>
    <row r="119" spans="1:1" x14ac:dyDescent="0.25">
      <c r="A119" s="7"/>
    </row>
    <row r="120" spans="1:1" x14ac:dyDescent="0.25">
      <c r="A120" s="7"/>
    </row>
    <row r="121" spans="1:1" x14ac:dyDescent="0.25">
      <c r="A121" s="7"/>
    </row>
    <row r="122" spans="1:1" x14ac:dyDescent="0.25">
      <c r="A122" s="7"/>
    </row>
    <row r="123" spans="1:1" x14ac:dyDescent="0.25">
      <c r="A123" s="7"/>
    </row>
    <row r="124" spans="1:1" x14ac:dyDescent="0.25">
      <c r="A124" s="7"/>
    </row>
    <row r="125" spans="1:1" x14ac:dyDescent="0.25">
      <c r="A125" s="7"/>
    </row>
    <row r="126" spans="1:1" x14ac:dyDescent="0.25">
      <c r="A126" s="7"/>
    </row>
    <row r="127" spans="1:1" x14ac:dyDescent="0.25">
      <c r="A127" s="7"/>
    </row>
    <row r="128" spans="1:1" x14ac:dyDescent="0.25">
      <c r="A128" s="7"/>
    </row>
    <row r="129" spans="1:1" x14ac:dyDescent="0.25">
      <c r="A129" s="7"/>
    </row>
    <row r="130" spans="1:1" x14ac:dyDescent="0.25">
      <c r="A130" s="7"/>
    </row>
    <row r="131" spans="1:1" x14ac:dyDescent="0.25">
      <c r="A131" s="7"/>
    </row>
    <row r="132" spans="1:1" x14ac:dyDescent="0.25">
      <c r="A132" s="7"/>
    </row>
    <row r="133" spans="1:1" x14ac:dyDescent="0.25">
      <c r="A133" s="7"/>
    </row>
    <row r="134" spans="1:1" x14ac:dyDescent="0.25">
      <c r="A134" s="7"/>
    </row>
    <row r="135" spans="1:1" x14ac:dyDescent="0.25">
      <c r="A135" s="7"/>
    </row>
    <row r="136" spans="1:1" x14ac:dyDescent="0.25">
      <c r="A136" s="7"/>
    </row>
    <row r="137" spans="1:1" x14ac:dyDescent="0.25">
      <c r="A137" s="7"/>
    </row>
    <row r="138" spans="1:1" x14ac:dyDescent="0.25">
      <c r="A138" s="7"/>
    </row>
    <row r="139" spans="1:1" x14ac:dyDescent="0.25">
      <c r="A139" s="7"/>
    </row>
    <row r="140" spans="1:1" x14ac:dyDescent="0.25">
      <c r="A140" s="7"/>
    </row>
    <row r="141" spans="1:1" x14ac:dyDescent="0.25">
      <c r="A141" s="7"/>
    </row>
    <row r="142" spans="1:1" x14ac:dyDescent="0.25">
      <c r="A142" s="7"/>
    </row>
    <row r="143" spans="1:1" x14ac:dyDescent="0.25">
      <c r="A143" s="7"/>
    </row>
    <row r="144" spans="1:1" x14ac:dyDescent="0.25">
      <c r="A144" s="7"/>
    </row>
    <row r="145" spans="1:1" x14ac:dyDescent="0.25">
      <c r="A145" s="7"/>
    </row>
    <row r="146" spans="1:1" x14ac:dyDescent="0.25">
      <c r="A146" s="7"/>
    </row>
    <row r="147" spans="1:1" x14ac:dyDescent="0.25">
      <c r="A147" s="7"/>
    </row>
    <row r="148" spans="1:1" x14ac:dyDescent="0.25">
      <c r="A148" s="7"/>
    </row>
    <row r="149" spans="1:1" x14ac:dyDescent="0.25">
      <c r="A149" s="7"/>
    </row>
    <row r="150" spans="1:1" x14ac:dyDescent="0.25">
      <c r="A150" s="7"/>
    </row>
    <row r="151" spans="1:1" x14ac:dyDescent="0.25">
      <c r="A151" s="7"/>
    </row>
    <row r="152" spans="1:1" x14ac:dyDescent="0.25">
      <c r="A152" s="7"/>
    </row>
    <row r="153" spans="1:1" x14ac:dyDescent="0.25">
      <c r="A153" s="7"/>
    </row>
    <row r="154" spans="1:1" x14ac:dyDescent="0.25">
      <c r="A154" s="7"/>
    </row>
    <row r="155" spans="1:1" x14ac:dyDescent="0.25">
      <c r="A155" s="7"/>
    </row>
    <row r="156" spans="1:1" x14ac:dyDescent="0.25">
      <c r="A156" s="7"/>
    </row>
    <row r="157" spans="1:1" x14ac:dyDescent="0.25">
      <c r="A157" s="7"/>
    </row>
    <row r="158" spans="1:1" x14ac:dyDescent="0.25">
      <c r="A158" s="7"/>
    </row>
    <row r="159" spans="1:1" x14ac:dyDescent="0.25">
      <c r="A159" s="7"/>
    </row>
    <row r="160" spans="1:1" x14ac:dyDescent="0.25">
      <c r="A160" s="7"/>
    </row>
    <row r="161" spans="1:1" x14ac:dyDescent="0.25">
      <c r="A161" s="7"/>
    </row>
    <row r="162" spans="1:1" x14ac:dyDescent="0.25">
      <c r="A162" s="7"/>
    </row>
    <row r="163" spans="1:1" x14ac:dyDescent="0.25">
      <c r="A163" s="7"/>
    </row>
    <row r="164" spans="1:1" x14ac:dyDescent="0.25">
      <c r="A164" s="7"/>
    </row>
    <row r="165" spans="1:1" x14ac:dyDescent="0.25">
      <c r="A165" s="7"/>
    </row>
    <row r="166" spans="1:1" x14ac:dyDescent="0.25">
      <c r="A166" s="7"/>
    </row>
    <row r="167" spans="1:1" x14ac:dyDescent="0.25">
      <c r="A167" s="7"/>
    </row>
    <row r="168" spans="1:1" x14ac:dyDescent="0.25">
      <c r="A168" s="7"/>
    </row>
    <row r="169" spans="1:1" x14ac:dyDescent="0.25">
      <c r="A169" s="7"/>
    </row>
    <row r="170" spans="1:1" x14ac:dyDescent="0.25">
      <c r="A170" s="7"/>
    </row>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7211009" r:id="rId4" name="CommandButton1">
          <controlPr defaultSize="0" autoFill="0" autoLine="0" r:id="rId5">
            <anchor moveWithCells="1">
              <from>
                <xdr:col>13</xdr:col>
                <xdr:colOff>533400</xdr:colOff>
                <xdr:row>2</xdr:row>
                <xdr:rowOff>57150</xdr:rowOff>
              </from>
              <to>
                <xdr:col>15</xdr:col>
                <xdr:colOff>523875</xdr:colOff>
                <xdr:row>5</xdr:row>
                <xdr:rowOff>9525</xdr:rowOff>
              </to>
            </anchor>
          </controlPr>
        </control>
      </mc:Choice>
      <mc:Fallback>
        <control shapeId="7211009" r:id="rId4" name="CommandButton1"/>
      </mc:Fallback>
    </mc:AlternateContent>
  </control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Introducción</vt:lpstr>
      <vt:lpstr>prueba propulsante</vt:lpstr>
      <vt:lpstr>LOG</vt:lpstr>
      <vt:lpstr>RESULTADOS</vt:lpstr>
      <vt:lpstr>teorico Prueba 1</vt:lpstr>
      <vt:lpstr>prueba 1</vt:lpstr>
      <vt:lpstr>sim lan_Cd(v)</vt:lpstr>
      <vt:lpstr>sim lan</vt:lpstr>
      <vt:lpstr>Opt Alt Max</vt:lpstr>
      <vt:lpstr>comparativa</vt:lpstr>
      <vt:lpstr>Cd(v)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2023-06-29T06:30:10Z</dcterms:modified>
</cp:coreProperties>
</file>